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tables/table2.xml" ContentType="application/vnd.openxmlformats-officedocument.spreadsheetml.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ate1904="1" defaultThemeVersion="124226"/>
  <bookViews>
    <workbookView xWindow="0" yWindow="0" windowWidth="21600" windowHeight="9795" tabRatio="670" firstSheet="22" activeTab="32"/>
  </bookViews>
  <sheets>
    <sheet name="Sheet7" sheetId="37" r:id="rId1"/>
    <sheet name="Pivote_Tran" sheetId="36" r:id="rId2"/>
    <sheet name="Pivote_filter" sheetId="38" r:id="rId3"/>
    <sheet name="Pivote Legand" sheetId="39" r:id="rId4"/>
    <sheet name="Pivote coffee" sheetId="40" r:id="rId5"/>
    <sheet name="Pivote Market" sheetId="41" r:id="rId6"/>
    <sheet name="Pie" sheetId="42" r:id="rId7"/>
    <sheet name="Line chart" sheetId="43" r:id="rId8"/>
    <sheet name="Sheet5" sheetId="45" r:id="rId9"/>
    <sheet name="Location" sheetId="2" r:id="rId10"/>
    <sheet name="Product" sheetId="3" r:id="rId11"/>
    <sheet name="Sales Data 2" sheetId="26" r:id="rId12"/>
    <sheet name="trx" sheetId="27" r:id="rId13"/>
    <sheet name="Sheet1" sheetId="28" r:id="rId14"/>
    <sheet name="Sheet2" sheetId="29" r:id="rId15"/>
    <sheet name="Abs Ref" sheetId="30" r:id="rId16"/>
    <sheet name="IQR" sheetId="31" r:id="rId17"/>
    <sheet name="Correlation" sheetId="32" r:id="rId18"/>
    <sheet name="Random" sheetId="33" r:id="rId19"/>
    <sheet name="Data Valid" sheetId="34" r:id="rId20"/>
    <sheet name="Sales Data 1" sheetId="25" r:id="rId21"/>
    <sheet name="Transactions" sheetId="1" r:id="rId22"/>
    <sheet name="Consolidated Report" sheetId="35" r:id="rId23"/>
    <sheet name="Sheet6" sheetId="46" r:id="rId24"/>
    <sheet name="Descriptive" sheetId="47" r:id="rId25"/>
    <sheet name="Linear 2" sheetId="49" r:id="rId26"/>
    <sheet name="Linear 3" sheetId="50" r:id="rId27"/>
    <sheet name="Multiple" sheetId="51" r:id="rId28"/>
    <sheet name="Linear 1" sheetId="48" r:id="rId29"/>
    <sheet name="Goal Seek" sheetId="52" r:id="rId30"/>
    <sheet name="Scenerio" sheetId="53" r:id="rId31"/>
    <sheet name="Sheet3" sheetId="54" r:id="rId32"/>
    <sheet name="Sheet4" sheetId="55" r:id="rId33"/>
  </sheets>
  <definedNames>
    <definedName name="_xlnm._FilterDatabase" localSheetId="9" hidden="1">Location!$B$1:$E$157</definedName>
    <definedName name="_xlnm._FilterDatabase" localSheetId="10" hidden="1">Product!$A$1</definedName>
    <definedName name="_xlnm._FilterDatabase" localSheetId="21" hidden="1">Transactions!$A$1:$N$4249</definedName>
  </definedNames>
  <calcPr calcId="145621"/>
  <pivotCaches>
    <pivotCache cacheId="0" r:id="rId34"/>
  </pivotCaches>
</workbook>
</file>

<file path=xl/calcChain.xml><?xml version="1.0" encoding="utf-8"?>
<calcChain xmlns="http://schemas.openxmlformats.org/spreadsheetml/2006/main">
  <c r="B5" i="54" l="1"/>
  <c r="E2" i="54" s="1"/>
  <c r="B7" i="54" l="1"/>
  <c r="B5" i="53"/>
  <c r="E8" i="52"/>
  <c r="E11" i="52" s="1"/>
  <c r="E4" i="52"/>
  <c r="D8" i="52"/>
  <c r="D4" i="52"/>
  <c r="C8" i="52"/>
  <c r="C4" i="52"/>
  <c r="B11" i="52"/>
  <c r="B8" i="52"/>
  <c r="B4" i="52"/>
  <c r="F22" i="50"/>
  <c r="G25" i="49"/>
  <c r="G23" i="49"/>
  <c r="G22" i="49"/>
  <c r="D11" i="52" l="1"/>
  <c r="C11" i="52"/>
  <c r="E6" i="46" l="1"/>
  <c r="E5" i="46"/>
  <c r="E4" i="46"/>
  <c r="D6" i="46"/>
  <c r="D5" i="46"/>
  <c r="D4" i="46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L2" i="33"/>
  <c r="G6" i="33"/>
  <c r="I11" i="33"/>
  <c r="K3" i="33"/>
  <c r="K4" i="33"/>
  <c r="K5" i="33"/>
  <c r="K6" i="33"/>
  <c r="J3" i="33"/>
  <c r="J4" i="33"/>
  <c r="J5" i="33"/>
  <c r="J6" i="33"/>
  <c r="I3" i="33"/>
  <c r="I4" i="33"/>
  <c r="I5" i="33"/>
  <c r="I6" i="33"/>
  <c r="H3" i="33"/>
  <c r="H4" i="33"/>
  <c r="H5" i="33"/>
  <c r="H6" i="33"/>
  <c r="K2" i="33"/>
  <c r="J2" i="33"/>
  <c r="I2" i="33"/>
  <c r="H2" i="33"/>
  <c r="G3" i="33"/>
  <c r="G4" i="33"/>
  <c r="G5" i="33"/>
  <c r="G2" i="33"/>
  <c r="H10" i="32" l="1"/>
  <c r="H8" i="32"/>
  <c r="H6" i="32"/>
  <c r="H4" i="32"/>
  <c r="Q13" i="31"/>
  <c r="Q4" i="31"/>
  <c r="K15" i="31"/>
  <c r="K12" i="31"/>
  <c r="K8" i="31"/>
  <c r="K4" i="31"/>
  <c r="D3" i="30"/>
  <c r="D4" i="30"/>
  <c r="D5" i="30"/>
  <c r="D6" i="30"/>
  <c r="D7" i="30"/>
  <c r="D8" i="30"/>
  <c r="D9" i="30"/>
  <c r="D10" i="30"/>
  <c r="D11" i="30"/>
  <c r="D2" i="30"/>
  <c r="L8" i="29"/>
  <c r="L7" i="29"/>
  <c r="L6" i="29"/>
  <c r="L4" i="29"/>
  <c r="J9" i="29"/>
  <c r="J10" i="29"/>
  <c r="J7" i="29"/>
  <c r="J6" i="29"/>
  <c r="N4" i="28"/>
  <c r="M4" i="28"/>
  <c r="I9" i="28"/>
  <c r="L4" i="28"/>
  <c r="N3" i="28"/>
  <c r="M3" i="28"/>
  <c r="L3" i="28"/>
  <c r="N2" i="28"/>
  <c r="M2" i="28"/>
  <c r="L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" i="28"/>
  <c r="I26" i="28"/>
  <c r="I25" i="28"/>
  <c r="I24" i="28"/>
  <c r="I23" i="28"/>
  <c r="I22" i="28"/>
  <c r="I21" i="28"/>
  <c r="I20" i="28"/>
  <c r="I19" i="28"/>
  <c r="I18" i="28"/>
  <c r="I17" i="28"/>
  <c r="I16" i="28"/>
  <c r="I15" i="28"/>
  <c r="I14" i="28"/>
  <c r="I13" i="28"/>
  <c r="I12" i="28"/>
  <c r="I11" i="28"/>
  <c r="I10" i="28"/>
  <c r="I8" i="28"/>
  <c r="I7" i="28"/>
  <c r="I6" i="28"/>
  <c r="I5" i="28"/>
  <c r="I4" i="28"/>
  <c r="I3" i="28"/>
  <c r="I2" i="28"/>
  <c r="K31" i="27"/>
  <c r="K30" i="27"/>
  <c r="K29" i="27"/>
  <c r="K26" i="27"/>
  <c r="P19" i="27"/>
  <c r="O19" i="27"/>
  <c r="N19" i="27"/>
  <c r="M19" i="27"/>
  <c r="L19" i="27"/>
  <c r="K19" i="27"/>
  <c r="P18" i="27"/>
  <c r="O18" i="27"/>
  <c r="N18" i="27"/>
  <c r="M18" i="27"/>
  <c r="L18" i="27"/>
  <c r="K18" i="27"/>
  <c r="P17" i="27"/>
  <c r="O17" i="27"/>
  <c r="N17" i="27"/>
  <c r="M17" i="27"/>
  <c r="L17" i="27"/>
  <c r="K17" i="27"/>
  <c r="P16" i="27"/>
  <c r="P21" i="27" s="1"/>
  <c r="P23" i="27" s="1"/>
  <c r="O16" i="27"/>
  <c r="O21" i="27" s="1"/>
  <c r="O23" i="27" s="1"/>
  <c r="N16" i="27"/>
  <c r="N21" i="27" s="1"/>
  <c r="N23" i="27" s="1"/>
  <c r="M16" i="27"/>
  <c r="M21" i="27" s="1"/>
  <c r="M23" i="27" s="1"/>
  <c r="L16" i="27"/>
  <c r="L21" i="27" s="1"/>
  <c r="L23" i="27" s="1"/>
  <c r="K16" i="27"/>
  <c r="K21" i="27" s="1"/>
  <c r="K23" i="27" s="1"/>
  <c r="P12" i="27"/>
  <c r="O12" i="27"/>
  <c r="N12" i="27"/>
  <c r="M12" i="27"/>
  <c r="L12" i="27"/>
  <c r="K12" i="27"/>
  <c r="P10" i="27"/>
  <c r="O10" i="27"/>
  <c r="N10" i="27"/>
  <c r="M10" i="27"/>
  <c r="L10" i="27"/>
  <c r="K10" i="27"/>
  <c r="P8" i="27"/>
  <c r="O8" i="27"/>
  <c r="N8" i="27"/>
  <c r="M8" i="27"/>
  <c r="L8" i="27"/>
  <c r="K8" i="27"/>
  <c r="P6" i="27"/>
  <c r="O6" i="27"/>
  <c r="N6" i="27"/>
  <c r="M6" i="27"/>
  <c r="L6" i="27"/>
  <c r="K6" i="27"/>
  <c r="P4" i="27"/>
  <c r="O4" i="27"/>
  <c r="N4" i="27"/>
  <c r="M4" i="27"/>
  <c r="L4" i="27"/>
  <c r="K4" i="27"/>
  <c r="P2" i="27"/>
  <c r="O2" i="27"/>
  <c r="N2" i="27"/>
  <c r="M2" i="27"/>
  <c r="L2" i="27"/>
  <c r="K2" i="27"/>
  <c r="Q7" i="31" l="1"/>
  <c r="Q10" i="31" s="1"/>
</calcChain>
</file>

<file path=xl/sharedStrings.xml><?xml version="1.0" encoding="utf-8"?>
<sst xmlns="http://schemas.openxmlformats.org/spreadsheetml/2006/main" count="2332" uniqueCount="223">
  <si>
    <t>Profit</t>
  </si>
  <si>
    <t>Margin</t>
  </si>
  <si>
    <t>Sales</t>
  </si>
  <si>
    <t>COGS</t>
  </si>
  <si>
    <t>Total Expenses</t>
  </si>
  <si>
    <t>Marketing</t>
  </si>
  <si>
    <t>Inventory</t>
  </si>
  <si>
    <t>Budget Profit</t>
  </si>
  <si>
    <t>Budget COGS</t>
  </si>
  <si>
    <t>Budget Margin</t>
  </si>
  <si>
    <t>Budget Sales</t>
  </si>
  <si>
    <t>Area Code</t>
  </si>
  <si>
    <t>ProductId</t>
  </si>
  <si>
    <t>Tran_Date</t>
  </si>
  <si>
    <t>State</t>
  </si>
  <si>
    <t>Market</t>
  </si>
  <si>
    <t>Market Size</t>
  </si>
  <si>
    <t>Connecticut</t>
  </si>
  <si>
    <t>East</t>
  </si>
  <si>
    <t>Small Market</t>
  </si>
  <si>
    <t>Washington</t>
  </si>
  <si>
    <t>West</t>
  </si>
  <si>
    <t>California</t>
  </si>
  <si>
    <t>Major Market</t>
  </si>
  <si>
    <t>Texas</t>
  </si>
  <si>
    <t>South</t>
  </si>
  <si>
    <t>New York</t>
  </si>
  <si>
    <t>Ohio</t>
  </si>
  <si>
    <t>Central</t>
  </si>
  <si>
    <t>Illinois</t>
  </si>
  <si>
    <t>Louisiana</t>
  </si>
  <si>
    <t>Florida</t>
  </si>
  <si>
    <t>Wisconsin</t>
  </si>
  <si>
    <t>Colorado</t>
  </si>
  <si>
    <t>Missouri</t>
  </si>
  <si>
    <t>Iowa</t>
  </si>
  <si>
    <t>Massachusetts</t>
  </si>
  <si>
    <t>Oklahoma</t>
  </si>
  <si>
    <t>Utah</t>
  </si>
  <si>
    <t>Oregon</t>
  </si>
  <si>
    <t>New Mexico</t>
  </si>
  <si>
    <t>New Hampshire</t>
  </si>
  <si>
    <t>Nevada</t>
  </si>
  <si>
    <t>Type</t>
  </si>
  <si>
    <t>Regular</t>
  </si>
  <si>
    <t>Decaf</t>
  </si>
  <si>
    <t>Product Type</t>
  </si>
  <si>
    <t>Coffee</t>
  </si>
  <si>
    <t>Espresso</t>
  </si>
  <si>
    <t>Herbal Tea</t>
  </si>
  <si>
    <t>Tea</t>
  </si>
  <si>
    <t>Product</t>
  </si>
  <si>
    <t>Amaretto</t>
  </si>
  <si>
    <t>Columbian</t>
  </si>
  <si>
    <t>Decaf Irish Cream</t>
  </si>
  <si>
    <t>Caffe Latte</t>
  </si>
  <si>
    <t>Caffe Mocha</t>
  </si>
  <si>
    <t>Decaf Espresso</t>
  </si>
  <si>
    <t>Regular Espresso</t>
  </si>
  <si>
    <t>Chamomile</t>
  </si>
  <si>
    <t>Lemon</t>
  </si>
  <si>
    <t>Mint</t>
  </si>
  <si>
    <t>Darjeeling</t>
  </si>
  <si>
    <t>Earl Grey</t>
  </si>
  <si>
    <t>Green Tea</t>
  </si>
  <si>
    <t>Mumbai</t>
  </si>
  <si>
    <t>Delhi</t>
  </si>
  <si>
    <t>Chennai</t>
  </si>
  <si>
    <t>Oppo</t>
  </si>
  <si>
    <t>Vivo</t>
  </si>
  <si>
    <t>Samsung</t>
  </si>
  <si>
    <t>Mi</t>
  </si>
  <si>
    <t>Category</t>
  </si>
  <si>
    <t>Shoes</t>
  </si>
  <si>
    <t>Total</t>
  </si>
  <si>
    <t>Trauser</t>
  </si>
  <si>
    <t>Desktop</t>
  </si>
  <si>
    <t>Average</t>
  </si>
  <si>
    <t>Kitchen</t>
  </si>
  <si>
    <t>Std Dev.</t>
  </si>
  <si>
    <t>Variance</t>
  </si>
  <si>
    <t>Median</t>
  </si>
  <si>
    <t>Mode</t>
  </si>
  <si>
    <t>kitchen</t>
  </si>
  <si>
    <t>desktop</t>
  </si>
  <si>
    <t>greater than</t>
  </si>
  <si>
    <t>less than</t>
  </si>
  <si>
    <t>Profit Status</t>
  </si>
  <si>
    <t>Sales Category</t>
  </si>
  <si>
    <t>Excellent</t>
  </si>
  <si>
    <t>Moderate</t>
  </si>
  <si>
    <t>Poor</t>
  </si>
  <si>
    <t>Loss</t>
  </si>
  <si>
    <t>No Loss No Profit</t>
  </si>
  <si>
    <t>Higheset</t>
  </si>
  <si>
    <t>Lowest</t>
  </si>
  <si>
    <t>Range</t>
  </si>
  <si>
    <t>33% of range</t>
  </si>
  <si>
    <t>66% of range</t>
  </si>
  <si>
    <t>Lowest + 33%</t>
  </si>
  <si>
    <t>Lowest + 66%</t>
  </si>
  <si>
    <t>loan Amount</t>
  </si>
  <si>
    <t>interest rate</t>
  </si>
  <si>
    <t>Months</t>
  </si>
  <si>
    <t>EMI</t>
  </si>
  <si>
    <t>Q1</t>
  </si>
  <si>
    <t>Q2</t>
  </si>
  <si>
    <t>Q3</t>
  </si>
  <si>
    <t>Q4</t>
  </si>
  <si>
    <t>Q3-Q1</t>
  </si>
  <si>
    <t>IQR * 1.5</t>
  </si>
  <si>
    <t>Q3 + 123</t>
  </si>
  <si>
    <t>Q3 - 123</t>
  </si>
  <si>
    <t>IQR</t>
  </si>
  <si>
    <t>Q3+76.5</t>
  </si>
  <si>
    <t>Q1 - 76.5</t>
  </si>
  <si>
    <t>profit $ Sales</t>
  </si>
  <si>
    <t>profit $ COGS</t>
  </si>
  <si>
    <t>Sales $ Inventory</t>
  </si>
  <si>
    <t>COGS &amp; Marketing</t>
  </si>
  <si>
    <t>Memory</t>
  </si>
  <si>
    <t>Cost</t>
  </si>
  <si>
    <t>Camera</t>
  </si>
  <si>
    <t>Display</t>
  </si>
  <si>
    <t>Battary</t>
  </si>
  <si>
    <t>Product Name</t>
  </si>
  <si>
    <t>Marks</t>
  </si>
  <si>
    <t>Department</t>
  </si>
  <si>
    <t>Finance</t>
  </si>
  <si>
    <t>HR</t>
  </si>
  <si>
    <t>Production</t>
  </si>
  <si>
    <t>IT</t>
  </si>
  <si>
    <t>Jan</t>
  </si>
  <si>
    <t>Feb</t>
  </si>
  <si>
    <t>March</t>
  </si>
  <si>
    <t>April</t>
  </si>
  <si>
    <t>Quality</t>
  </si>
  <si>
    <t>Row Labels</t>
  </si>
  <si>
    <t>Grand Total</t>
  </si>
  <si>
    <t>Column Labels</t>
  </si>
  <si>
    <t>Sum of Profit</t>
  </si>
  <si>
    <t>(All)</t>
  </si>
  <si>
    <t>Sum of Marketing</t>
  </si>
  <si>
    <t>Average of Total Expenses</t>
  </si>
  <si>
    <t>Sum of COGS</t>
  </si>
  <si>
    <t>Count of ProductId</t>
  </si>
  <si>
    <t>Sum of Sales</t>
  </si>
  <si>
    <t>Sum of Inventory</t>
  </si>
  <si>
    <t>2018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</si>
  <si>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</si>
  <si>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</si>
  <si>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</si>
  <si>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</si>
  <si>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</si>
  <si>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</si>
  <si>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</si>
  <si>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</si>
  <si>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</si>
  <si>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</si>
  <si>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2019</t>
  </si>
  <si>
    <t>Select First product</t>
  </si>
  <si>
    <t>Select Second product</t>
  </si>
  <si>
    <t>Total Sales</t>
  </si>
  <si>
    <t>Total Profit</t>
  </si>
  <si>
    <t>Total COGS</t>
  </si>
  <si>
    <t>Mean</t>
  </si>
  <si>
    <t>Standard Error</t>
  </si>
  <si>
    <t>Standard Deviation</t>
  </si>
  <si>
    <t>Sample Variance</t>
  </si>
  <si>
    <t>Kurtosis</t>
  </si>
  <si>
    <t>Skewness</t>
  </si>
  <si>
    <t>Minimum</t>
  </si>
  <si>
    <t>Maximum</t>
  </si>
  <si>
    <t>Sum</t>
  </si>
  <si>
    <t>Count</t>
  </si>
  <si>
    <t>Largest(2)</t>
  </si>
  <si>
    <t>Smallest(2)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</si>
  <si>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</si>
  <si>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</si>
  <si>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</si>
  <si>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</si>
  <si>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</si>
  <si>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</si>
  <si>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</si>
  <si>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</si>
  <si>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</si>
  <si>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</si>
  <si>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</si>
  <si>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</si>
  <si>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</si>
  <si>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</si>
  <si>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</si>
  <si>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</si>
  <si>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</si>
  <si>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</si>
  <si>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</si>
  <si>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</si>
  <si>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</si>
  <si>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</si>
  <si>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</si>
  <si>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</si>
  <si>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Profit</t>
  </si>
  <si>
    <t>Residuals</t>
  </si>
  <si>
    <t>Unit Cost</t>
  </si>
  <si>
    <t>Total cost</t>
  </si>
  <si>
    <t>Total quantities</t>
  </si>
  <si>
    <t>Unit Selling price</t>
  </si>
  <si>
    <t>Total revenue</t>
  </si>
  <si>
    <t>Total profit</t>
  </si>
  <si>
    <t>Loan amount</t>
  </si>
  <si>
    <t>Interest rate</t>
  </si>
  <si>
    <t>Repay period</t>
  </si>
  <si>
    <t xml:space="preserve">Customer Category 1 </t>
  </si>
  <si>
    <t>Loan required 500000 at interest rate 9.5% to be paid back in 10 years</t>
  </si>
  <si>
    <t xml:space="preserve">Customer Category 2 </t>
  </si>
  <si>
    <t>Loan required 1000000 at interest rate 8.5% to be paid back in 18 years</t>
  </si>
  <si>
    <t xml:space="preserve">Customer Category 3 </t>
  </si>
  <si>
    <t>Loan required 800000 at interest rate 8.75% to be paid back in 13 years</t>
  </si>
  <si>
    <t>Investment amount</t>
  </si>
  <si>
    <t>Deposit Period</t>
  </si>
  <si>
    <t>Interest Rate</t>
  </si>
  <si>
    <t>Maturity amount</t>
  </si>
  <si>
    <t>Interest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</si>
</sst>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[$₹-439]\ #,##0.00"/>
    <numFmt numFmtId="165" formatCode="[$₹-820]#,##0.00;\-[$₹-820]#,##0.00"/>
    <numFmt numFmtId="167" formatCode="[$₹-4009]\ #,##0.00;[$₹-4009]\ \-#,##0.00"/>
    <numFmt numFmtId="168" formatCode="[$₹-4009]\ #,##0.00"/>
  </numFmts>
  <fonts count="17" x14ac:knownFonts="1">
    <font>
      <sz val="10"/>
      <color indexed="0"/>
      <name val="Verdana"/>
      <charset val="1"/>
    </font>
    <font>
      <b/>
      <sz val="10"/>
      <name val="Verdana"/>
      <family val="2"/>
    </font>
    <font>
      <sz val="10"/>
      <color theme="1"/>
      <name val="Verdana"/>
      <family val="2"/>
    </font>
    <font>
      <b/>
      <sz val="11"/>
      <name val="Verdana"/>
      <family val="2"/>
    </font>
    <font>
      <sz val="10"/>
      <color indexed="0"/>
      <name val="Verdana"/>
      <family val="2"/>
    </font>
    <font>
      <sz val="18"/>
      <color indexed="0"/>
      <name val="Verdana"/>
      <family val="2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6"/>
      <name val="Verdana"/>
      <family val="2"/>
    </font>
    <font>
      <sz val="18"/>
      <name val="Verdana"/>
      <family val="2"/>
    </font>
    <font>
      <sz val="16"/>
      <color theme="0"/>
      <name val="Verdana"/>
      <family val="2"/>
    </font>
    <font>
      <sz val="10"/>
      <color rgb="FF7030A0"/>
      <name val="Verdana"/>
      <family val="2"/>
    </font>
    <font>
      <sz val="14"/>
      <name val="Verdana"/>
      <family val="2"/>
    </font>
    <font>
      <sz val="16"/>
      <color indexed="0"/>
      <name val="Verdana"/>
      <family val="2"/>
    </font>
    <font>
      <i/>
      <sz val="10"/>
      <color indexed="0"/>
      <name val="Verdana"/>
      <family val="2"/>
    </font>
    <font>
      <i/>
      <sz val="16"/>
      <name val="Verdana"/>
      <family val="2"/>
    </font>
    <font>
      <b/>
      <sz val="14"/>
      <name val="Verdana"/>
      <family val="2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2065187536243"/>
        <bgColor theme="4" tint="0.79992065187536243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23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ck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ck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7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0" xfId="0" applyFont="1" applyFill="1"/>
    <xf numFmtId="0" fontId="2" fillId="3" borderId="3" xfId="0" applyFont="1" applyFill="1" applyBorder="1"/>
    <xf numFmtId="0" fontId="2" fillId="3" borderId="4" xfId="0" applyFont="1" applyFill="1" applyBorder="1"/>
    <xf numFmtId="0" fontId="2" fillId="3" borderId="0" xfId="0" applyFont="1" applyFill="1"/>
    <xf numFmtId="0" fontId="2" fillId="4" borderId="5" xfId="0" applyFont="1" applyFill="1" applyBorder="1"/>
    <xf numFmtId="0" fontId="2" fillId="4" borderId="6" xfId="0" applyFont="1" applyFill="1" applyBorder="1"/>
    <xf numFmtId="0" fontId="2" fillId="4" borderId="0" xfId="0" applyFont="1" applyFill="1"/>
    <xf numFmtId="0" fontId="2" fillId="3" borderId="5" xfId="0" applyFont="1" applyFill="1" applyBorder="1"/>
    <xf numFmtId="0" fontId="2" fillId="3" borderId="6" xfId="0" applyFont="1" applyFill="1" applyBorder="1"/>
    <xf numFmtId="0" fontId="3" fillId="2" borderId="1" xfId="0" applyFont="1" applyFill="1" applyBorder="1"/>
    <xf numFmtId="0" fontId="3" fillId="2" borderId="2" xfId="0" applyFont="1" applyFill="1" applyBorder="1"/>
    <xf numFmtId="0" fontId="3" fillId="2" borderId="2" xfId="0" applyFont="1" applyFill="1" applyBorder="1" applyAlignment="1">
      <alignment wrapText="1"/>
    </xf>
    <xf numFmtId="0" fontId="0" fillId="0" borderId="0" xfId="0" applyNumberFormat="1"/>
    <xf numFmtId="0" fontId="4" fillId="0" borderId="0" xfId="0" applyFont="1"/>
    <xf numFmtId="0" fontId="0" fillId="5" borderId="0" xfId="0" applyFill="1"/>
    <xf numFmtId="0" fontId="0" fillId="6" borderId="0" xfId="0" applyFill="1"/>
    <xf numFmtId="0" fontId="5" fillId="0" borderId="0" xfId="0" applyFont="1"/>
    <xf numFmtId="0" fontId="6" fillId="2" borderId="0" xfId="0" applyFont="1" applyFill="1"/>
    <xf numFmtId="0" fontId="7" fillId="0" borderId="0" xfId="0" applyFont="1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/>
    <xf numFmtId="14" fontId="0" fillId="0" borderId="0" xfId="0" applyNumberFormat="1"/>
    <xf numFmtId="14" fontId="1" fillId="2" borderId="0" xfId="0" applyNumberFormat="1" applyFont="1" applyFill="1"/>
    <xf numFmtId="14" fontId="0" fillId="2" borderId="0" xfId="0" applyNumberFormat="1" applyFill="1"/>
    <xf numFmtId="0" fontId="4" fillId="8" borderId="0" xfId="0" applyFont="1" applyFill="1"/>
    <xf numFmtId="0" fontId="4" fillId="9" borderId="0" xfId="0" applyFont="1" applyFill="1"/>
    <xf numFmtId="9" fontId="0" fillId="0" borderId="0" xfId="0" applyNumberFormat="1"/>
    <xf numFmtId="164" fontId="0" fillId="0" borderId="0" xfId="0" applyNumberFormat="1"/>
    <xf numFmtId="0" fontId="0" fillId="10" borderId="0" xfId="0" applyFill="1"/>
    <xf numFmtId="0" fontId="0" fillId="11" borderId="0" xfId="0" applyFill="1"/>
    <xf numFmtId="0" fontId="0" fillId="7" borderId="0" xfId="0" applyFill="1"/>
    <xf numFmtId="0" fontId="8" fillId="0" borderId="0" xfId="0" applyFont="1"/>
    <xf numFmtId="0" fontId="9" fillId="0" borderId="0" xfId="0" applyFont="1"/>
    <xf numFmtId="0" fontId="8" fillId="0" borderId="0" xfId="0" applyFont="1" applyAlignment="1">
      <alignment horizontal="center" vertical="center"/>
    </xf>
    <xf numFmtId="0" fontId="8" fillId="13" borderId="0" xfId="0" applyFont="1" applyFill="1"/>
    <xf numFmtId="0" fontId="10" fillId="16" borderId="7" xfId="0" applyFont="1" applyFill="1" applyBorder="1"/>
    <xf numFmtId="0" fontId="8" fillId="15" borderId="7" xfId="0" applyFont="1" applyFill="1" applyBorder="1" applyAlignment="1">
      <alignment horizontal="center" vertical="center"/>
    </xf>
    <xf numFmtId="0" fontId="8" fillId="12" borderId="7" xfId="0" applyFont="1" applyFill="1" applyBorder="1" applyAlignment="1">
      <alignment horizontal="center" vertical="center"/>
    </xf>
    <xf numFmtId="0" fontId="8" fillId="14" borderId="7" xfId="0" applyFont="1" applyFill="1" applyBorder="1" applyAlignment="1">
      <alignment horizontal="center" vertical="center"/>
    </xf>
    <xf numFmtId="0" fontId="0" fillId="2" borderId="0" xfId="0" applyNumberFormat="1" applyFill="1"/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0" fillId="17" borderId="0" xfId="0" applyFill="1"/>
    <xf numFmtId="0" fontId="0" fillId="17" borderId="0" xfId="0" applyFill="1" applyAlignment="1">
      <alignment horizontal="center"/>
    </xf>
    <xf numFmtId="0" fontId="5" fillId="18" borderId="0" xfId="0" applyFont="1" applyFill="1"/>
    <xf numFmtId="0" fontId="5" fillId="2" borderId="0" xfId="0" applyFont="1" applyFill="1"/>
    <xf numFmtId="0" fontId="5" fillId="0" borderId="0" xfId="0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11" fillId="0" borderId="0" xfId="0" applyFont="1" applyAlignment="1">
      <alignment horizontal="left"/>
    </xf>
    <xf numFmtId="1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indent="1"/>
    </xf>
    <xf numFmtId="0" fontId="8" fillId="0" borderId="0" xfId="0" applyFont="1" applyAlignment="1">
      <alignment horizontal="left"/>
    </xf>
    <xf numFmtId="0" fontId="12" fillId="0" borderId="0" xfId="0" applyFont="1"/>
    <xf numFmtId="0" fontId="13" fillId="0" borderId="0" xfId="0" applyFont="1"/>
    <xf numFmtId="0" fontId="0" fillId="2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0" borderId="0" xfId="0" applyFill="1" applyBorder="1" applyAlignment="1"/>
    <xf numFmtId="0" fontId="0" fillId="0" borderId="9" xfId="0" applyFill="1" applyBorder="1" applyAlignment="1"/>
    <xf numFmtId="0" fontId="14" fillId="0" borderId="10" xfId="0" applyFont="1" applyFill="1" applyBorder="1" applyAlignment="1">
      <alignment horizontal="center"/>
    </xf>
    <xf numFmtId="0" fontId="14" fillId="0" borderId="10" xfId="0" applyFont="1" applyFill="1" applyBorder="1" applyAlignment="1">
      <alignment horizontal="centerContinuous"/>
    </xf>
    <xf numFmtId="0" fontId="8" fillId="0" borderId="7" xfId="0" applyFont="1" applyFill="1" applyBorder="1" applyAlignment="1"/>
    <xf numFmtId="0" fontId="15" fillId="19" borderId="8" xfId="0" applyFont="1" applyFill="1" applyBorder="1" applyAlignment="1">
      <alignment horizontal="centerContinuous"/>
    </xf>
    <xf numFmtId="0" fontId="16" fillId="20" borderId="0" xfId="0" applyFont="1" applyFill="1" applyAlignment="1">
      <alignment horizontal="center" vertical="center"/>
    </xf>
    <xf numFmtId="0" fontId="8" fillId="0" borderId="8" xfId="0" applyFont="1" applyBorder="1"/>
    <xf numFmtId="0" fontId="8" fillId="2" borderId="8" xfId="0" applyFont="1" applyFill="1" applyBorder="1"/>
    <xf numFmtId="0" fontId="8" fillId="0" borderId="12" xfId="0" applyFont="1" applyBorder="1"/>
    <xf numFmtId="0" fontId="8" fillId="0" borderId="0" xfId="0" applyFont="1" applyBorder="1"/>
    <xf numFmtId="0" fontId="8" fillId="2" borderId="0" xfId="0" applyFont="1" applyFill="1" applyBorder="1"/>
    <xf numFmtId="0" fontId="8" fillId="0" borderId="13" xfId="0" applyFont="1" applyBorder="1"/>
    <xf numFmtId="0" fontId="8" fillId="2" borderId="13" xfId="0" applyFont="1" applyFill="1" applyBorder="1"/>
    <xf numFmtId="0" fontId="8" fillId="0" borderId="14" xfId="0" applyFont="1" applyBorder="1"/>
    <xf numFmtId="0" fontId="8" fillId="0" borderId="15" xfId="0" applyFont="1" applyBorder="1"/>
    <xf numFmtId="0" fontId="8" fillId="0" borderId="11" xfId="0" applyFont="1" applyBorder="1"/>
    <xf numFmtId="0" fontId="8" fillId="0" borderId="16" xfId="0" applyFont="1" applyBorder="1"/>
    <xf numFmtId="0" fontId="8" fillId="18" borderId="16" xfId="0" applyFont="1" applyFill="1" applyBorder="1"/>
    <xf numFmtId="0" fontId="8" fillId="18" borderId="17" xfId="0" applyFont="1" applyFill="1" applyBorder="1"/>
    <xf numFmtId="0" fontId="9" fillId="0" borderId="18" xfId="0" applyFont="1" applyBorder="1"/>
    <xf numFmtId="0" fontId="9" fillId="0" borderId="12" xfId="0" applyFont="1" applyBorder="1"/>
    <xf numFmtId="0" fontId="9" fillId="0" borderId="19" xfId="0" applyFont="1" applyBorder="1"/>
    <xf numFmtId="0" fontId="9" fillId="0" borderId="13" xfId="0" applyFont="1" applyBorder="1"/>
    <xf numFmtId="0" fontId="9" fillId="0" borderId="20" xfId="0" applyFont="1" applyBorder="1"/>
    <xf numFmtId="0" fontId="9" fillId="0" borderId="7" xfId="0" applyFont="1" applyBorder="1"/>
    <xf numFmtId="10" fontId="9" fillId="0" borderId="7" xfId="0" applyNumberFormat="1" applyFont="1" applyBorder="1"/>
    <xf numFmtId="165" fontId="9" fillId="0" borderId="7" xfId="0" applyNumberFormat="1" applyFont="1" applyBorder="1"/>
    <xf numFmtId="0" fontId="9" fillId="0" borderId="0" xfId="0" applyFont="1" applyBorder="1"/>
    <xf numFmtId="0" fontId="9" fillId="0" borderId="14" xfId="0" applyFont="1" applyBorder="1"/>
    <xf numFmtId="0" fontId="9" fillId="0" borderId="15" xfId="0" applyFont="1" applyBorder="1"/>
    <xf numFmtId="0" fontId="9" fillId="0" borderId="22" xfId="0" applyFont="1" applyBorder="1"/>
    <xf numFmtId="10" fontId="9" fillId="0" borderId="15" xfId="0" applyNumberFormat="1" applyFont="1" applyBorder="1"/>
    <xf numFmtId="167" fontId="9" fillId="0" borderId="15" xfId="0" applyNumberFormat="1" applyFont="1" applyBorder="1"/>
    <xf numFmtId="168" fontId="9" fillId="0" borderId="22" xfId="0" applyNumberFormat="1" applyFont="1" applyBorder="1"/>
    <xf numFmtId="167" fontId="9" fillId="2" borderId="11" xfId="0" applyNumberFormat="1" applyFont="1" applyFill="1" applyBorder="1" applyAlignment="1">
      <alignment horizontal="center"/>
    </xf>
    <xf numFmtId="0" fontId="9" fillId="0" borderId="8" xfId="0" applyFont="1" applyBorder="1"/>
    <xf numFmtId="0" fontId="9" fillId="0" borderId="9" xfId="0" applyFont="1" applyBorder="1"/>
    <xf numFmtId="0" fontId="9" fillId="0" borderId="21" xfId="0" applyFont="1" applyBorder="1"/>
    <xf numFmtId="0" fontId="9" fillId="21" borderId="15" xfId="0" applyFont="1" applyFill="1" applyBorder="1" applyAlignment="1">
      <alignment horizontal="center"/>
    </xf>
    <xf numFmtId="0" fontId="9" fillId="21" borderId="22" xfId="0" applyFont="1" applyFill="1" applyBorder="1" applyAlignment="1">
      <alignment horizontal="center"/>
    </xf>
    <xf numFmtId="0" fontId="9" fillId="5" borderId="16" xfId="0" applyFont="1" applyFill="1" applyBorder="1"/>
    <xf numFmtId="0" fontId="9" fillId="5" borderId="17" xfId="0" applyFont="1" applyFill="1" applyBorder="1"/>
    <xf numFmtId="0" fontId="16" fillId="0" borderId="0" xfId="0" applyFont="1"/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b/>
        <i val="0"/>
        <color theme="2"/>
      </font>
      <fill>
        <patternFill>
          <bgColor rgb="FF7030A0"/>
        </patternFill>
      </fill>
    </dxf>
    <dxf>
      <font>
        <b/>
        <i val="0"/>
        <color theme="2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dd/mm/yyyy"/>
    </dxf>
    <dxf>
      <font>
        <color rgb="FF7030A0"/>
      </font>
    </dxf>
    <dxf>
      <numFmt numFmtId="19" formatCode="m/d/yyyy"/>
    </dxf>
  </dxfs>
  <tableStyles count="1" defaultTableStyle="TableStyleMedium9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[Excel_Exercise.xlsx]Pivote_Tran!PivotTable1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Profit by Product Name</a:t>
            </a:r>
          </a:p>
        </c:rich>
      </c:tx>
      <c:layout>
        <c:manualLayout>
          <c:xMode val="edge"/>
          <c:yMode val="edge"/>
          <c:x val="0.20224904412899944"/>
          <c:y val="3.3897358574858996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</c:pivotFmt>
    </c:pivotFmts>
    <c:plotArea>
      <c:layout>
        <c:manualLayout>
          <c:layoutTarget val="inner"/>
          <c:xMode val="edge"/>
          <c:yMode val="edge"/>
          <c:x val="0.20835535696446247"/>
          <c:y val="0.16165773161333558"/>
          <c:w val="0.73858812631120074"/>
          <c:h val="0.7567819846987211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Pivote_Tran!$B$3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Pivote_Tran!$A$4:$A$17</c:f>
              <c:strCache>
                <c:ptCount val="13"/>
                <c:pt idx="0">
                  <c:v>Amaretto</c:v>
                </c:pt>
                <c:pt idx="1">
                  <c:v>Caffe Latte</c:v>
                </c:pt>
                <c:pt idx="2">
                  <c:v>Caffe Mocha</c:v>
                </c:pt>
                <c:pt idx="3">
                  <c:v>Chamomile</c:v>
                </c:pt>
                <c:pt idx="4">
                  <c:v>Columbian</c:v>
                </c:pt>
                <c:pt idx="5">
                  <c:v>Darjeeling</c:v>
                </c:pt>
                <c:pt idx="6">
                  <c:v>Decaf Espresso</c:v>
                </c:pt>
                <c:pt idx="7">
                  <c:v>Decaf Irish Cream</c:v>
                </c:pt>
                <c:pt idx="8">
                  <c:v>Earl Grey</c:v>
                </c:pt>
                <c:pt idx="9">
                  <c:v>Green Tea</c:v>
                </c:pt>
                <c:pt idx="10">
                  <c:v>Lemon</c:v>
                </c:pt>
                <c:pt idx="11">
                  <c:v>Mint</c:v>
                </c:pt>
                <c:pt idx="12">
                  <c:v>Regular Espresso</c:v>
                </c:pt>
              </c:strCache>
            </c:strRef>
          </c:cat>
          <c:val>
            <c:numRef>
              <c:f>Pivote_Tran!$B$4:$B$17</c:f>
              <c:numCache>
                <c:formatCode>General</c:formatCode>
                <c:ptCount val="13"/>
                <c:pt idx="0">
                  <c:v>4890</c:v>
                </c:pt>
                <c:pt idx="1">
                  <c:v>11375</c:v>
                </c:pt>
                <c:pt idx="2">
                  <c:v>17678</c:v>
                </c:pt>
                <c:pt idx="3">
                  <c:v>27231</c:v>
                </c:pt>
                <c:pt idx="4">
                  <c:v>55804</c:v>
                </c:pt>
                <c:pt idx="5">
                  <c:v>29053</c:v>
                </c:pt>
                <c:pt idx="6">
                  <c:v>29502</c:v>
                </c:pt>
                <c:pt idx="7">
                  <c:v>13989</c:v>
                </c:pt>
                <c:pt idx="8">
                  <c:v>24164</c:v>
                </c:pt>
                <c:pt idx="9">
                  <c:v>-231</c:v>
                </c:pt>
                <c:pt idx="10">
                  <c:v>29869</c:v>
                </c:pt>
                <c:pt idx="11">
                  <c:v>6154</c:v>
                </c:pt>
                <c:pt idx="12">
                  <c:v>10065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71649664"/>
        <c:axId val="171652608"/>
      </c:barChart>
      <c:catAx>
        <c:axId val="171649664"/>
        <c:scaling>
          <c:orientation val="minMax"/>
        </c:scaling>
        <c:delete val="0"/>
        <c:axPos val="l"/>
        <c:majorTickMark val="none"/>
        <c:minorTickMark val="none"/>
        <c:tickLblPos val="nextTo"/>
        <c:crossAx val="171652608"/>
        <c:crosses val="autoZero"/>
        <c:auto val="1"/>
        <c:lblAlgn val="ctr"/>
        <c:lblOffset val="100"/>
        <c:noMultiLvlLbl val="0"/>
      </c:catAx>
      <c:valAx>
        <c:axId val="1716526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164966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8"/>
    </mc:Choice>
    <mc:Fallback>
      <c:style val="48"/>
    </mc:Fallback>
  </mc:AlternateContent>
  <c:pivotSource>
    <c:name>[Excel_Exercise.xlsx]Pivote_filter!PivotTable2</c:name>
    <c:fmtId val="0"/>
  </c:pivotSource>
  <c:chart>
    <c:title>
      <c:layout>
        <c:manualLayout>
          <c:xMode val="edge"/>
          <c:yMode val="edge"/>
          <c:x val="0.43277777777777782"/>
          <c:y val="4.4254884806065917E-2"/>
        </c:manualLayout>
      </c:layout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Pivote_filter!$B$3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Pivote_filter!$A$4:$A$16</c:f>
              <c:strCache>
                <c:ptCount val="12"/>
                <c:pt idx="0">
                  <c:v>Amaretto</c:v>
                </c:pt>
                <c:pt idx="1">
                  <c:v>Caffe Mocha</c:v>
                </c:pt>
                <c:pt idx="2">
                  <c:v>Chamomile</c:v>
                </c:pt>
                <c:pt idx="3">
                  <c:v>Columbian</c:v>
                </c:pt>
                <c:pt idx="4">
                  <c:v>Darjeeling</c:v>
                </c:pt>
                <c:pt idx="5">
                  <c:v>Decaf Espresso</c:v>
                </c:pt>
                <c:pt idx="6">
                  <c:v>Decaf Irish Cream</c:v>
                </c:pt>
                <c:pt idx="7">
                  <c:v>Earl Grey</c:v>
                </c:pt>
                <c:pt idx="8">
                  <c:v>Green Tea</c:v>
                </c:pt>
                <c:pt idx="9">
                  <c:v>Lemon</c:v>
                </c:pt>
                <c:pt idx="10">
                  <c:v>Mint</c:v>
                </c:pt>
                <c:pt idx="11">
                  <c:v>Regular Espresso</c:v>
                </c:pt>
              </c:strCache>
            </c:strRef>
          </c:cat>
          <c:val>
            <c:numRef>
              <c:f>Pivote_filter!$B$4:$B$16</c:f>
              <c:numCache>
                <c:formatCode>General</c:formatCode>
                <c:ptCount val="12"/>
                <c:pt idx="0">
                  <c:v>368</c:v>
                </c:pt>
                <c:pt idx="1">
                  <c:v>8430</c:v>
                </c:pt>
                <c:pt idx="2">
                  <c:v>292</c:v>
                </c:pt>
                <c:pt idx="3">
                  <c:v>4994</c:v>
                </c:pt>
                <c:pt idx="4">
                  <c:v>1518</c:v>
                </c:pt>
                <c:pt idx="5">
                  <c:v>1044</c:v>
                </c:pt>
                <c:pt idx="6">
                  <c:v>782</c:v>
                </c:pt>
                <c:pt idx="7">
                  <c:v>716</c:v>
                </c:pt>
                <c:pt idx="8">
                  <c:v>1134</c:v>
                </c:pt>
                <c:pt idx="9">
                  <c:v>4400</c:v>
                </c:pt>
                <c:pt idx="10">
                  <c:v>2818</c:v>
                </c:pt>
                <c:pt idx="11">
                  <c:v>2946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972864"/>
        <c:axId val="171995136"/>
      </c:barChart>
      <c:catAx>
        <c:axId val="171972864"/>
        <c:scaling>
          <c:orientation val="minMax"/>
        </c:scaling>
        <c:delete val="0"/>
        <c:axPos val="b"/>
        <c:majorTickMark val="out"/>
        <c:minorTickMark val="none"/>
        <c:tickLblPos val="nextTo"/>
        <c:crossAx val="171995136"/>
        <c:crosses val="autoZero"/>
        <c:auto val="1"/>
        <c:lblAlgn val="ctr"/>
        <c:lblOffset val="100"/>
        <c:noMultiLvlLbl val="0"/>
      </c:catAx>
      <c:valAx>
        <c:axId val="171995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19728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[Excel_Exercise.xlsx]Pivote Legand!PivotTable3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Statewise Total Expenses</a:t>
            </a:r>
          </a:p>
        </c:rich>
      </c:tx>
      <c:layout>
        <c:manualLayout>
          <c:xMode val="edge"/>
          <c:yMode val="edge"/>
          <c:x val="0.41342788776008677"/>
          <c:y val="9.3823715073590511E-3"/>
        </c:manualLayout>
      </c:layout>
      <c:overlay val="1"/>
    </c:title>
    <c:autoTitleDeleted val="0"/>
    <c:pivotFmts>
      <c:pivotFmt>
        <c:idx val="0"/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'Pivote Legand'!$B$3:$B$4</c:f>
              <c:strCache>
                <c:ptCount val="1"/>
                <c:pt idx="0">
                  <c:v>Decaf</c:v>
                </c:pt>
              </c:strCache>
            </c:strRef>
          </c:tx>
          <c:invertIfNegative val="0"/>
          <c:cat>
            <c:strRef>
              <c:f>'Pivote Legand'!$A$5:$A$10</c:f>
              <c:strCache>
                <c:ptCount val="5"/>
                <c:pt idx="0">
                  <c:v>California</c:v>
                </c:pt>
                <c:pt idx="1">
                  <c:v>Nevada</c:v>
                </c:pt>
                <c:pt idx="2">
                  <c:v>Oregon</c:v>
                </c:pt>
                <c:pt idx="3">
                  <c:v>Utah</c:v>
                </c:pt>
                <c:pt idx="4">
                  <c:v>Washington</c:v>
                </c:pt>
              </c:strCache>
            </c:strRef>
          </c:cat>
          <c:val>
            <c:numRef>
              <c:f>'Pivote Legand'!$B$5:$B$10</c:f>
              <c:numCache>
                <c:formatCode>0.00</c:formatCode>
                <c:ptCount val="5"/>
                <c:pt idx="0">
                  <c:v>77</c:v>
                </c:pt>
                <c:pt idx="1">
                  <c:v>72.283333333333331</c:v>
                </c:pt>
                <c:pt idx="2">
                  <c:v>38.40625</c:v>
                </c:pt>
                <c:pt idx="3">
                  <c:v>44.758333333333333</c:v>
                </c:pt>
                <c:pt idx="4">
                  <c:v>63.572916666666664</c:v>
                </c:pt>
              </c:numCache>
            </c:numRef>
          </c:val>
        </c:ser>
        <c:ser>
          <c:idx val="1"/>
          <c:order val="1"/>
          <c:tx>
            <c:strRef>
              <c:f>'Pivote Legand'!$C$3:$C$4</c:f>
              <c:strCache>
                <c:ptCount val="1"/>
                <c:pt idx="0">
                  <c:v>Regular</c:v>
                </c:pt>
              </c:strCache>
            </c:strRef>
          </c:tx>
          <c:invertIfNegative val="0"/>
          <c:cat>
            <c:strRef>
              <c:f>'Pivote Legand'!$A$5:$A$10</c:f>
              <c:strCache>
                <c:ptCount val="5"/>
                <c:pt idx="0">
                  <c:v>California</c:v>
                </c:pt>
                <c:pt idx="1">
                  <c:v>Nevada</c:v>
                </c:pt>
                <c:pt idx="2">
                  <c:v>Oregon</c:v>
                </c:pt>
                <c:pt idx="3">
                  <c:v>Utah</c:v>
                </c:pt>
                <c:pt idx="4">
                  <c:v>Washington</c:v>
                </c:pt>
              </c:strCache>
            </c:strRef>
          </c:cat>
          <c:val>
            <c:numRef>
              <c:f>'Pivote Legand'!$C$5:$C$10</c:f>
              <c:numCache>
                <c:formatCode>0.00</c:formatCode>
                <c:ptCount val="5"/>
                <c:pt idx="0">
                  <c:v>83.226190476190482</c:v>
                </c:pt>
                <c:pt idx="1">
                  <c:v>68.833333333333329</c:v>
                </c:pt>
                <c:pt idx="2">
                  <c:v>52.148809523809526</c:v>
                </c:pt>
                <c:pt idx="3">
                  <c:v>41.892857142857146</c:v>
                </c:pt>
                <c:pt idx="4">
                  <c:v>46.847222222222221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846656"/>
        <c:axId val="171885312"/>
      </c:barChart>
      <c:catAx>
        <c:axId val="171846656"/>
        <c:scaling>
          <c:orientation val="minMax"/>
        </c:scaling>
        <c:delete val="0"/>
        <c:axPos val="l"/>
        <c:majorTickMark val="out"/>
        <c:minorTickMark val="none"/>
        <c:tickLblPos val="nextTo"/>
        <c:crossAx val="171885312"/>
        <c:crosses val="autoZero"/>
        <c:auto val="1"/>
        <c:lblAlgn val="ctr"/>
        <c:lblOffset val="100"/>
        <c:noMultiLvlLbl val="0"/>
      </c:catAx>
      <c:valAx>
        <c:axId val="171885312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718466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7"/>
    </mc:Choice>
    <mc:Fallback>
      <c:style val="47"/>
    </mc:Fallback>
  </mc:AlternateContent>
  <c:pivotSource>
    <c:name>[Excel_Exercise.xlsx]Pivote coffee!PivotTable4</c:name>
    <c:fmtId val="0"/>
  </c:pivotSource>
  <c:chart>
    <c:autoTitleDeleted val="0"/>
    <c:pivotFmts>
      <c:pivotFmt>
        <c:idx val="0"/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'Pivote coffee'!$B$3:$B$4</c:f>
              <c:strCache>
                <c:ptCount val="1"/>
                <c:pt idx="0">
                  <c:v>Major Market</c:v>
                </c:pt>
              </c:strCache>
            </c:strRef>
          </c:tx>
          <c:invertIfNegative val="0"/>
          <c:cat>
            <c:strRef>
              <c:f>'Pivote coffee'!$A$5:$A$8</c:f>
              <c:strCache>
                <c:ptCount val="3"/>
                <c:pt idx="0">
                  <c:v>Darjeeling</c:v>
                </c:pt>
                <c:pt idx="1">
                  <c:v>Earl Grey</c:v>
                </c:pt>
                <c:pt idx="2">
                  <c:v>Green Tea</c:v>
                </c:pt>
              </c:strCache>
            </c:strRef>
          </c:cat>
          <c:val>
            <c:numRef>
              <c:f>'Pivote coffee'!$B$5:$B$8</c:f>
              <c:numCache>
                <c:formatCode>General</c:formatCode>
                <c:ptCount val="3"/>
                <c:pt idx="0">
                  <c:v>12105</c:v>
                </c:pt>
                <c:pt idx="1">
                  <c:v>9860</c:v>
                </c:pt>
                <c:pt idx="2">
                  <c:v>6468</c:v>
                </c:pt>
              </c:numCache>
            </c:numRef>
          </c:val>
        </c:ser>
        <c:ser>
          <c:idx val="1"/>
          <c:order val="1"/>
          <c:tx>
            <c:strRef>
              <c:f>'Pivote coffee'!$C$3:$C$4</c:f>
              <c:strCache>
                <c:ptCount val="1"/>
                <c:pt idx="0">
                  <c:v>Small Market</c:v>
                </c:pt>
              </c:strCache>
            </c:strRef>
          </c:tx>
          <c:invertIfNegative val="0"/>
          <c:cat>
            <c:strRef>
              <c:f>'Pivote coffee'!$A$5:$A$8</c:f>
              <c:strCache>
                <c:ptCount val="3"/>
                <c:pt idx="0">
                  <c:v>Darjeeling</c:v>
                </c:pt>
                <c:pt idx="1">
                  <c:v>Earl Grey</c:v>
                </c:pt>
                <c:pt idx="2">
                  <c:v>Green Tea</c:v>
                </c:pt>
              </c:strCache>
            </c:strRef>
          </c:cat>
          <c:val>
            <c:numRef>
              <c:f>'Pivote coffee'!$C$5:$C$8</c:f>
              <c:numCache>
                <c:formatCode>General</c:formatCode>
                <c:ptCount val="3"/>
                <c:pt idx="0">
                  <c:v>18751</c:v>
                </c:pt>
                <c:pt idx="1">
                  <c:v>18780</c:v>
                </c:pt>
                <c:pt idx="2">
                  <c:v>12223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956096"/>
        <c:axId val="171957632"/>
      </c:barChart>
      <c:catAx>
        <c:axId val="171956096"/>
        <c:scaling>
          <c:orientation val="minMax"/>
        </c:scaling>
        <c:delete val="0"/>
        <c:axPos val="l"/>
        <c:majorTickMark val="out"/>
        <c:minorTickMark val="none"/>
        <c:tickLblPos val="nextTo"/>
        <c:crossAx val="171957632"/>
        <c:crosses val="autoZero"/>
        <c:auto val="1"/>
        <c:lblAlgn val="ctr"/>
        <c:lblOffset val="100"/>
        <c:noMultiLvlLbl val="0"/>
      </c:catAx>
      <c:valAx>
        <c:axId val="171957632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719560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[Excel_Exercise.xlsx]Pivote Market!PivotTable5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No of records by Product Type and Market</a:t>
            </a:r>
          </a:p>
        </c:rich>
      </c:tx>
      <c:layout>
        <c:manualLayout>
          <c:xMode val="edge"/>
          <c:yMode val="edge"/>
          <c:x val="0.13631021928710524"/>
          <c:y val="0.1022649946534461"/>
        </c:manualLayout>
      </c:layout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'Pivote Market'!$B$3:$B$4</c:f>
              <c:strCache>
                <c:ptCount val="1"/>
                <c:pt idx="0">
                  <c:v>Central</c:v>
                </c:pt>
              </c:strCache>
            </c:strRef>
          </c:tx>
          <c:invertIfNegative val="0"/>
          <c:cat>
            <c:strRef>
              <c:f>'Pivote Market'!$A$5:$A$9</c:f>
              <c:strCache>
                <c:ptCount val="4"/>
                <c:pt idx="0">
                  <c:v>Coffee</c:v>
                </c:pt>
                <c:pt idx="1">
                  <c:v>Espresso</c:v>
                </c:pt>
                <c:pt idx="2">
                  <c:v>Herbal Tea</c:v>
                </c:pt>
                <c:pt idx="3">
                  <c:v>Tea</c:v>
                </c:pt>
              </c:strCache>
            </c:strRef>
          </c:cat>
          <c:val>
            <c:numRef>
              <c:f>'Pivote Market'!$B$5:$B$9</c:f>
              <c:numCache>
                <c:formatCode>General</c:formatCode>
                <c:ptCount val="4"/>
                <c:pt idx="0">
                  <c:v>384</c:v>
                </c:pt>
                <c:pt idx="1">
                  <c:v>288</c:v>
                </c:pt>
                <c:pt idx="2">
                  <c:v>336</c:v>
                </c:pt>
                <c:pt idx="3">
                  <c:v>336</c:v>
                </c:pt>
              </c:numCache>
            </c:numRef>
          </c:val>
        </c:ser>
        <c:ser>
          <c:idx val="1"/>
          <c:order val="1"/>
          <c:tx>
            <c:strRef>
              <c:f>'Pivote Market'!$C$3:$C$4</c:f>
              <c:strCache>
                <c:ptCount val="1"/>
                <c:pt idx="0">
                  <c:v>East</c:v>
                </c:pt>
              </c:strCache>
            </c:strRef>
          </c:tx>
          <c:invertIfNegative val="0"/>
          <c:cat>
            <c:strRef>
              <c:f>'Pivote Market'!$A$5:$A$9</c:f>
              <c:strCache>
                <c:ptCount val="4"/>
                <c:pt idx="0">
                  <c:v>Coffee</c:v>
                </c:pt>
                <c:pt idx="1">
                  <c:v>Espresso</c:v>
                </c:pt>
                <c:pt idx="2">
                  <c:v>Herbal Tea</c:v>
                </c:pt>
                <c:pt idx="3">
                  <c:v>Tea</c:v>
                </c:pt>
              </c:strCache>
            </c:strRef>
          </c:cat>
          <c:val>
            <c:numRef>
              <c:f>'Pivote Market'!$C$5:$C$9</c:f>
              <c:numCache>
                <c:formatCode>General</c:formatCode>
                <c:ptCount val="4"/>
                <c:pt idx="0">
                  <c:v>168</c:v>
                </c:pt>
                <c:pt idx="1">
                  <c:v>240</c:v>
                </c:pt>
                <c:pt idx="2">
                  <c:v>216</c:v>
                </c:pt>
                <c:pt idx="3">
                  <c:v>264</c:v>
                </c:pt>
              </c:numCache>
            </c:numRef>
          </c:val>
        </c:ser>
        <c:ser>
          <c:idx val="2"/>
          <c:order val="2"/>
          <c:tx>
            <c:strRef>
              <c:f>'Pivote Market'!$D$3:$D$4</c:f>
              <c:strCache>
                <c:ptCount val="1"/>
                <c:pt idx="0">
                  <c:v>South</c:v>
                </c:pt>
              </c:strCache>
            </c:strRef>
          </c:tx>
          <c:invertIfNegative val="0"/>
          <c:cat>
            <c:strRef>
              <c:f>'Pivote Market'!$A$5:$A$9</c:f>
              <c:strCache>
                <c:ptCount val="4"/>
                <c:pt idx="0">
                  <c:v>Coffee</c:v>
                </c:pt>
                <c:pt idx="1">
                  <c:v>Espresso</c:v>
                </c:pt>
                <c:pt idx="2">
                  <c:v>Herbal Tea</c:v>
                </c:pt>
                <c:pt idx="3">
                  <c:v>Tea</c:v>
                </c:pt>
              </c:strCache>
            </c:strRef>
          </c:cat>
          <c:val>
            <c:numRef>
              <c:f>'Pivote Market'!$D$5:$D$9</c:f>
              <c:numCache>
                <c:formatCode>General</c:formatCode>
                <c:ptCount val="4"/>
                <c:pt idx="0">
                  <c:v>192</c:v>
                </c:pt>
                <c:pt idx="1">
                  <c:v>288</c:v>
                </c:pt>
                <c:pt idx="2">
                  <c:v>192</c:v>
                </c:pt>
              </c:numCache>
            </c:numRef>
          </c:val>
        </c:ser>
        <c:ser>
          <c:idx val="3"/>
          <c:order val="3"/>
          <c:tx>
            <c:strRef>
              <c:f>'Pivote Market'!$E$3:$E$4</c:f>
              <c:strCache>
                <c:ptCount val="1"/>
                <c:pt idx="0">
                  <c:v>West</c:v>
                </c:pt>
              </c:strCache>
            </c:strRef>
          </c:tx>
          <c:invertIfNegative val="0"/>
          <c:cat>
            <c:strRef>
              <c:f>'Pivote Market'!$A$5:$A$9</c:f>
              <c:strCache>
                <c:ptCount val="4"/>
                <c:pt idx="0">
                  <c:v>Coffee</c:v>
                </c:pt>
                <c:pt idx="1">
                  <c:v>Espresso</c:v>
                </c:pt>
                <c:pt idx="2">
                  <c:v>Herbal Tea</c:v>
                </c:pt>
                <c:pt idx="3">
                  <c:v>Tea</c:v>
                </c:pt>
              </c:strCache>
            </c:strRef>
          </c:cat>
          <c:val>
            <c:numRef>
              <c:f>'Pivote Market'!$E$5:$E$9</c:f>
              <c:numCache>
                <c:formatCode>General</c:formatCode>
                <c:ptCount val="4"/>
                <c:pt idx="0">
                  <c:v>312</c:v>
                </c:pt>
                <c:pt idx="1">
                  <c:v>360</c:v>
                </c:pt>
                <c:pt idx="2">
                  <c:v>312</c:v>
                </c:pt>
                <c:pt idx="3">
                  <c:v>360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492672"/>
        <c:axId val="172494208"/>
      </c:barChart>
      <c:catAx>
        <c:axId val="172492672"/>
        <c:scaling>
          <c:orientation val="minMax"/>
        </c:scaling>
        <c:delete val="0"/>
        <c:axPos val="b"/>
        <c:majorTickMark val="out"/>
        <c:minorTickMark val="none"/>
        <c:tickLblPos val="nextTo"/>
        <c:crossAx val="172494208"/>
        <c:crosses val="autoZero"/>
        <c:auto val="1"/>
        <c:lblAlgn val="ctr"/>
        <c:lblOffset val="100"/>
        <c:noMultiLvlLbl val="0"/>
      </c:catAx>
      <c:valAx>
        <c:axId val="172494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4926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[Excel_Exercise.xlsx]Pie!PivotTable6</c:name>
    <c:fmtId val="0"/>
  </c:pivotSource>
  <c:chart>
    <c:title>
      <c:layout>
        <c:manualLayout>
          <c:xMode val="edge"/>
          <c:yMode val="edge"/>
          <c:x val="0.43678694009402669"/>
          <c:y val="5.81198068473485E-2"/>
        </c:manualLayout>
      </c:layout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Pie!$B$3</c:f>
              <c:strCache>
                <c:ptCount val="1"/>
                <c:pt idx="0">
                  <c:v>Total</c:v>
                </c:pt>
              </c:strCache>
            </c:strRef>
          </c:tx>
          <c:explosion val="25"/>
          <c:cat>
            <c:strRef>
              <c:f>Pie!$A$4:$A$7</c:f>
              <c:strCache>
                <c:ptCount val="3"/>
                <c:pt idx="0">
                  <c:v>Darjeeling</c:v>
                </c:pt>
                <c:pt idx="1">
                  <c:v>Earl Grey</c:v>
                </c:pt>
                <c:pt idx="2">
                  <c:v>Green Tea</c:v>
                </c:pt>
              </c:strCache>
            </c:strRef>
          </c:cat>
          <c:val>
            <c:numRef>
              <c:f>Pie!$B$4:$B$7</c:f>
              <c:numCache>
                <c:formatCode>0.00%</c:formatCode>
                <c:ptCount val="3"/>
                <c:pt idx="0">
                  <c:v>0.42339370156216538</c:v>
                </c:pt>
                <c:pt idx="1">
                  <c:v>0.38647242335318599</c:v>
                </c:pt>
                <c:pt idx="2">
                  <c:v>0.19013387508464863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[Excel_Exercise.xlsx]Line chart!PivotTable1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Monthly COGS</a:t>
            </a:r>
          </a:p>
        </c:rich>
      </c:tx>
      <c:layout>
        <c:manualLayout>
          <c:xMode val="edge"/>
          <c:yMode val="edge"/>
          <c:x val="0.39514461013916669"/>
          <c:y val="3.9518137155932428E-2"/>
        </c:manualLayout>
      </c:layout>
      <c:overlay val="0"/>
    </c:title>
    <c:autoTitleDeleted val="0"/>
    <c:pivotFmts>
      <c:pivotFmt>
        <c:idx val="0"/>
      </c:pivotFmt>
      <c:pivotFmt>
        <c:idx val="1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chart'!$B$3:$B$4</c:f>
              <c:strCache>
                <c:ptCount val="1"/>
                <c:pt idx="0">
                  <c:v>Major Market</c:v>
                </c:pt>
              </c:strCache>
            </c:strRef>
          </c:tx>
          <c:cat>
            <c:multiLvlStrRef>
              <c:f>'Line chart'!$A$5:$A$31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'Line chart'!$B$5:$B$31</c:f>
              <c:numCache>
                <c:formatCode>General</c:formatCode>
                <c:ptCount val="24"/>
                <c:pt idx="0">
                  <c:v>1881</c:v>
                </c:pt>
                <c:pt idx="1">
                  <c:v>1808</c:v>
                </c:pt>
                <c:pt idx="2">
                  <c:v>1691</c:v>
                </c:pt>
                <c:pt idx="3">
                  <c:v>1772</c:v>
                </c:pt>
                <c:pt idx="4">
                  <c:v>1830</c:v>
                </c:pt>
                <c:pt idx="5">
                  <c:v>1887</c:v>
                </c:pt>
                <c:pt idx="6">
                  <c:v>1974</c:v>
                </c:pt>
                <c:pt idx="7">
                  <c:v>2113</c:v>
                </c:pt>
                <c:pt idx="8">
                  <c:v>1894</c:v>
                </c:pt>
                <c:pt idx="9">
                  <c:v>1746</c:v>
                </c:pt>
                <c:pt idx="10">
                  <c:v>1791</c:v>
                </c:pt>
                <c:pt idx="11">
                  <c:v>1763</c:v>
                </c:pt>
                <c:pt idx="12">
                  <c:v>1870</c:v>
                </c:pt>
                <c:pt idx="13">
                  <c:v>1914</c:v>
                </c:pt>
                <c:pt idx="14">
                  <c:v>1754</c:v>
                </c:pt>
                <c:pt idx="15">
                  <c:v>1622</c:v>
                </c:pt>
                <c:pt idx="16">
                  <c:v>1841</c:v>
                </c:pt>
                <c:pt idx="17">
                  <c:v>1808</c:v>
                </c:pt>
                <c:pt idx="18">
                  <c:v>1978</c:v>
                </c:pt>
                <c:pt idx="19">
                  <c:v>1929</c:v>
                </c:pt>
                <c:pt idx="20">
                  <c:v>1906</c:v>
                </c:pt>
                <c:pt idx="21">
                  <c:v>1730</c:v>
                </c:pt>
                <c:pt idx="22">
                  <c:v>1699</c:v>
                </c:pt>
                <c:pt idx="23">
                  <c:v>1780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'Line chart'!$C$3:$C$4</c:f>
              <c:strCache>
                <c:ptCount val="1"/>
                <c:pt idx="0">
                  <c:v>Small Market</c:v>
                </c:pt>
              </c:strCache>
            </c:strRef>
          </c:tx>
          <c:cat>
            <c:multiLvlStrRef>
              <c:f>'Line chart'!$A$5:$A$31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'Line chart'!$C$5:$C$31</c:f>
              <c:numCache>
                <c:formatCode>General</c:formatCode>
                <c:ptCount val="24"/>
                <c:pt idx="0">
                  <c:v>1767</c:v>
                </c:pt>
                <c:pt idx="1">
                  <c:v>1902</c:v>
                </c:pt>
                <c:pt idx="2">
                  <c:v>1944</c:v>
                </c:pt>
                <c:pt idx="3">
                  <c:v>2029</c:v>
                </c:pt>
                <c:pt idx="4">
                  <c:v>1925</c:v>
                </c:pt>
                <c:pt idx="5">
                  <c:v>1950</c:v>
                </c:pt>
                <c:pt idx="6">
                  <c:v>2274</c:v>
                </c:pt>
                <c:pt idx="7">
                  <c:v>2358</c:v>
                </c:pt>
                <c:pt idx="8">
                  <c:v>2141</c:v>
                </c:pt>
                <c:pt idx="9">
                  <c:v>2047</c:v>
                </c:pt>
                <c:pt idx="10">
                  <c:v>1902</c:v>
                </c:pt>
                <c:pt idx="11">
                  <c:v>1949</c:v>
                </c:pt>
                <c:pt idx="12">
                  <c:v>1855</c:v>
                </c:pt>
                <c:pt idx="13">
                  <c:v>1828</c:v>
                </c:pt>
                <c:pt idx="14">
                  <c:v>2016</c:v>
                </c:pt>
                <c:pt idx="15">
                  <c:v>2011</c:v>
                </c:pt>
                <c:pt idx="16">
                  <c:v>1951</c:v>
                </c:pt>
                <c:pt idx="17">
                  <c:v>2054</c:v>
                </c:pt>
                <c:pt idx="18">
                  <c:v>2238</c:v>
                </c:pt>
                <c:pt idx="19">
                  <c:v>2349</c:v>
                </c:pt>
                <c:pt idx="20">
                  <c:v>2029</c:v>
                </c:pt>
                <c:pt idx="21">
                  <c:v>2000</c:v>
                </c:pt>
                <c:pt idx="22">
                  <c:v>2096</c:v>
                </c:pt>
                <c:pt idx="23">
                  <c:v>2091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256256"/>
        <c:axId val="172258048"/>
      </c:lineChart>
      <c:catAx>
        <c:axId val="172256256"/>
        <c:scaling>
          <c:orientation val="minMax"/>
        </c:scaling>
        <c:delete val="0"/>
        <c:axPos val="b"/>
        <c:majorTickMark val="out"/>
        <c:minorTickMark val="none"/>
        <c:tickLblPos val="nextTo"/>
        <c:crossAx val="172258048"/>
        <c:crosses val="autoZero"/>
        <c:auto val="1"/>
        <c:lblAlgn val="ctr"/>
        <c:lblOffset val="100"/>
        <c:noMultiLvlLbl val="0"/>
      </c:catAx>
      <c:valAx>
        <c:axId val="172258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2562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[Excel_Exercise.xlsx]Sheet5!PivotTable2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Coffee</c:v>
                </c:pt>
              </c:strCache>
            </c:strRef>
          </c:tx>
          <c:marker>
            <c:symbol val="none"/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Sheet5!$B$5:$B$17</c:f>
              <c:numCache>
                <c:formatCode>General</c:formatCode>
                <c:ptCount val="12"/>
                <c:pt idx="0">
                  <c:v>10966</c:v>
                </c:pt>
                <c:pt idx="1">
                  <c:v>11050</c:v>
                </c:pt>
                <c:pt idx="2">
                  <c:v>11126</c:v>
                </c:pt>
                <c:pt idx="3">
                  <c:v>11514</c:v>
                </c:pt>
                <c:pt idx="4">
                  <c:v>12094</c:v>
                </c:pt>
                <c:pt idx="5">
                  <c:v>12964</c:v>
                </c:pt>
                <c:pt idx="6">
                  <c:v>13714</c:v>
                </c:pt>
                <c:pt idx="7">
                  <c:v>13808</c:v>
                </c:pt>
                <c:pt idx="8">
                  <c:v>13950</c:v>
                </c:pt>
                <c:pt idx="9">
                  <c:v>14086</c:v>
                </c:pt>
                <c:pt idx="10">
                  <c:v>14354</c:v>
                </c:pt>
                <c:pt idx="11">
                  <c:v>14682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Espresso</c:v>
                </c:pt>
              </c:strCache>
            </c:strRef>
          </c:tx>
          <c:marker>
            <c:symbol val="none"/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Sheet5!$C$5:$C$17</c:f>
              <c:numCache>
                <c:formatCode>General</c:formatCode>
                <c:ptCount val="12"/>
                <c:pt idx="0">
                  <c:v>10672</c:v>
                </c:pt>
                <c:pt idx="1">
                  <c:v>9264</c:v>
                </c:pt>
                <c:pt idx="2">
                  <c:v>7888</c:v>
                </c:pt>
                <c:pt idx="3">
                  <c:v>6834</c:v>
                </c:pt>
                <c:pt idx="4">
                  <c:v>5942</c:v>
                </c:pt>
                <c:pt idx="5">
                  <c:v>5284</c:v>
                </c:pt>
                <c:pt idx="6">
                  <c:v>4510</c:v>
                </c:pt>
                <c:pt idx="7">
                  <c:v>3044</c:v>
                </c:pt>
                <c:pt idx="8">
                  <c:v>1748</c:v>
                </c:pt>
                <c:pt idx="9">
                  <c:v>448</c:v>
                </c:pt>
                <c:pt idx="10">
                  <c:v>-668</c:v>
                </c:pt>
                <c:pt idx="11">
                  <c:v>-1788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Herbal Tea</c:v>
                </c:pt>
              </c:strCache>
            </c:strRef>
          </c:tx>
          <c:marker>
            <c:symbol val="none"/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Sheet5!$D$5:$D$17</c:f>
              <c:numCache>
                <c:formatCode>General</c:formatCode>
                <c:ptCount val="12"/>
                <c:pt idx="0">
                  <c:v>8932</c:v>
                </c:pt>
                <c:pt idx="1">
                  <c:v>8826</c:v>
                </c:pt>
                <c:pt idx="2">
                  <c:v>8736</c:v>
                </c:pt>
                <c:pt idx="3">
                  <c:v>8898</c:v>
                </c:pt>
                <c:pt idx="4">
                  <c:v>9230</c:v>
                </c:pt>
                <c:pt idx="5">
                  <c:v>9730</c:v>
                </c:pt>
                <c:pt idx="6">
                  <c:v>10072</c:v>
                </c:pt>
                <c:pt idx="7">
                  <c:v>9980</c:v>
                </c:pt>
                <c:pt idx="8">
                  <c:v>9878</c:v>
                </c:pt>
                <c:pt idx="9">
                  <c:v>9790</c:v>
                </c:pt>
                <c:pt idx="10">
                  <c:v>9848</c:v>
                </c:pt>
                <c:pt idx="11">
                  <c:v>9994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599552"/>
        <c:axId val="172609536"/>
      </c:lineChart>
      <c:catAx>
        <c:axId val="172599552"/>
        <c:scaling>
          <c:orientation val="minMax"/>
        </c:scaling>
        <c:delete val="0"/>
        <c:axPos val="b"/>
        <c:majorTickMark val="out"/>
        <c:minorTickMark val="none"/>
        <c:tickLblPos val="nextTo"/>
        <c:crossAx val="172609536"/>
        <c:crosses val="autoZero"/>
        <c:auto val="1"/>
        <c:lblAlgn val="ctr"/>
        <c:lblOffset val="100"/>
        <c:noMultiLvlLbl val="0"/>
      </c:catAx>
      <c:valAx>
        <c:axId val="172609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5995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743044619422572"/>
          <c:y val="7.407407407407407E-2"/>
          <c:w val="0.72322331583552057"/>
          <c:h val="0.83309419655876349"/>
        </c:manualLayout>
      </c:layout>
      <c:barChart>
        <c:barDir val="bar"/>
        <c:grouping val="clustered"/>
        <c:varyColors val="0"/>
        <c:ser>
          <c:idx val="0"/>
          <c:order val="0"/>
          <c:invertIfNegative val="0"/>
          <c:val>
            <c:numRef>
              <c:f>Sheet6!$D$4:$E$4</c:f>
              <c:numCache>
                <c:formatCode>General</c:formatCode>
                <c:ptCount val="2"/>
                <c:pt idx="0">
                  <c:v>32850</c:v>
                </c:pt>
                <c:pt idx="1">
                  <c:v>95926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515200"/>
        <c:axId val="180516736"/>
      </c:barChart>
      <c:catAx>
        <c:axId val="180515200"/>
        <c:scaling>
          <c:orientation val="minMax"/>
        </c:scaling>
        <c:delete val="0"/>
        <c:axPos val="l"/>
        <c:majorTickMark val="out"/>
        <c:minorTickMark val="none"/>
        <c:tickLblPos val="nextTo"/>
        <c:crossAx val="180516736"/>
        <c:crosses val="autoZero"/>
        <c:auto val="1"/>
        <c:lblAlgn val="ctr"/>
        <c:lblOffset val="100"/>
        <c:noMultiLvlLbl val="0"/>
      </c:catAx>
      <c:valAx>
        <c:axId val="1805167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805152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2905074365704282E-2"/>
          <c:y val="5.0925925925925923E-2"/>
          <c:w val="0.73108202099737529"/>
          <c:h val="0.83309419655876349"/>
        </c:manualLayout>
      </c:layout>
      <c:barChart>
        <c:barDir val="bar"/>
        <c:grouping val="clustered"/>
        <c:varyColors val="0"/>
        <c:ser>
          <c:idx val="0"/>
          <c:order val="0"/>
          <c:invertIfNegative val="0"/>
          <c:val>
            <c:numRef>
              <c:f>Sheet6!$D$5:$E$5</c:f>
              <c:numCache>
                <c:formatCode>General</c:formatCode>
                <c:ptCount val="2"/>
                <c:pt idx="0">
                  <c:v>-231</c:v>
                </c:pt>
                <c:pt idx="1">
                  <c:v>29869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540928"/>
        <c:axId val="180542464"/>
      </c:barChart>
      <c:catAx>
        <c:axId val="180540928"/>
        <c:scaling>
          <c:orientation val="minMax"/>
        </c:scaling>
        <c:delete val="0"/>
        <c:axPos val="l"/>
        <c:majorTickMark val="out"/>
        <c:minorTickMark val="none"/>
        <c:tickLblPos val="nextTo"/>
        <c:crossAx val="180542464"/>
        <c:crosses val="autoZero"/>
        <c:auto val="1"/>
        <c:lblAlgn val="ctr"/>
        <c:lblOffset val="100"/>
        <c:noMultiLvlLbl val="0"/>
      </c:catAx>
      <c:valAx>
        <c:axId val="18054246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80540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val>
            <c:numRef>
              <c:f>Sheet6!$D$6:$E$6</c:f>
              <c:numCache>
                <c:formatCode>General</c:formatCode>
                <c:ptCount val="2"/>
                <c:pt idx="0">
                  <c:v>18691</c:v>
                </c:pt>
                <c:pt idx="1">
                  <c:v>41039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558464"/>
        <c:axId val="180576640"/>
      </c:barChart>
      <c:catAx>
        <c:axId val="180558464"/>
        <c:scaling>
          <c:orientation val="minMax"/>
        </c:scaling>
        <c:delete val="0"/>
        <c:axPos val="l"/>
        <c:majorTickMark val="out"/>
        <c:minorTickMark val="none"/>
        <c:tickLblPos val="nextTo"/>
        <c:crossAx val="180576640"/>
        <c:crosses val="autoZero"/>
        <c:auto val="1"/>
        <c:lblAlgn val="ctr"/>
        <c:lblOffset val="100"/>
        <c:noMultiLvlLbl val="0"/>
      </c:catAx>
      <c:valAx>
        <c:axId val="18057664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805584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1</xdr:row>
      <xdr:rowOff>133350</xdr:rowOff>
    </xdr:from>
    <xdr:to>
      <xdr:col>16</xdr:col>
      <xdr:colOff>209550</xdr:colOff>
      <xdr:row>23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2</xdr:row>
      <xdr:rowOff>19050</xdr:rowOff>
    </xdr:from>
    <xdr:to>
      <xdr:col>9</xdr:col>
      <xdr:colOff>466725</xdr:colOff>
      <xdr:row>19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2</xdr:row>
      <xdr:rowOff>9524</xdr:rowOff>
    </xdr:from>
    <xdr:to>
      <xdr:col>12</xdr:col>
      <xdr:colOff>590550</xdr:colOff>
      <xdr:row>25</xdr:row>
      <xdr:rowOff>47624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1</xdr:row>
      <xdr:rowOff>85725</xdr:rowOff>
    </xdr:from>
    <xdr:to>
      <xdr:col>13</xdr:col>
      <xdr:colOff>257175</xdr:colOff>
      <xdr:row>19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1</xdr:row>
      <xdr:rowOff>57150</xdr:rowOff>
    </xdr:from>
    <xdr:to>
      <xdr:col>14</xdr:col>
      <xdr:colOff>285749</xdr:colOff>
      <xdr:row>18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666749</xdr:colOff>
      <xdr:row>1</xdr:row>
      <xdr:rowOff>9525</xdr:rowOff>
    </xdr:from>
    <xdr:to>
      <xdr:col>11</xdr:col>
      <xdr:colOff>561974</xdr:colOff>
      <xdr:row>22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180975</xdr:colOff>
      <xdr:row>2</xdr:row>
      <xdr:rowOff>9525</xdr:rowOff>
    </xdr:from>
    <xdr:to>
      <xdr:col>12</xdr:col>
      <xdr:colOff>619125</xdr:colOff>
      <xdr:row>25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2</xdr:row>
      <xdr:rowOff>76199</xdr:rowOff>
    </xdr:from>
    <xdr:to>
      <xdr:col>14</xdr:col>
      <xdr:colOff>228599</xdr:colOff>
      <xdr:row>25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0</xdr:row>
      <xdr:rowOff>171450</xdr:rowOff>
    </xdr:from>
    <xdr:to>
      <xdr:col>12</xdr:col>
      <xdr:colOff>76200</xdr:colOff>
      <xdr:row>11</xdr:row>
      <xdr:rowOff>190500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152400</xdr:colOff>
      <xdr:row>7</xdr:row>
      <xdr:rowOff>9525</xdr:rowOff>
    </xdr:from>
    <xdr:to>
      <xdr:col>4</xdr:col>
      <xdr:colOff>1552575</xdr:colOff>
      <xdr:row>20</xdr:row>
      <xdr:rowOff>133350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323850</xdr:colOff>
      <xdr:row>12</xdr:row>
      <xdr:rowOff>19050</xdr:rowOff>
    </xdr:from>
    <xdr:to>
      <xdr:col>12</xdr:col>
      <xdr:colOff>95250</xdr:colOff>
      <xdr:row>28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3481.696447453702" createdVersion="4" refreshedVersion="4" minRefreshableVersion="3" recordCount="4248">
  <cacheSource type="worksheet">
    <worksheetSource name="Coffee_data"/>
  </cacheSource>
  <cacheFields count="21">
    <cacheField name="Profit" numFmtId="0">
      <sharedItems containsSemiMixedTypes="0" containsString="0" containsNumber="1" containsInteger="1" minValue="-638" maxValue="778" count="466">
        <n v="94"/>
        <n v="68"/>
        <n v="101"/>
        <n v="30"/>
        <n v="54"/>
        <n v="53"/>
        <n v="99"/>
        <n v="0"/>
        <n v="33"/>
        <n v="17"/>
        <n v="36"/>
        <n v="111"/>
        <n v="87"/>
        <n v="203"/>
        <n v="140"/>
        <n v="95"/>
        <n v="11"/>
        <n v="5"/>
        <n v="12"/>
        <n v="10"/>
        <n v="202"/>
        <n v="86"/>
        <n v="141"/>
        <n v="175"/>
        <n v="39"/>
        <n v="47"/>
        <n v="-4"/>
        <n v="48"/>
        <n v="45"/>
        <n v="-11"/>
        <n v="-39"/>
        <n v="9"/>
        <n v="-9"/>
        <n v="34"/>
        <n v="42"/>
        <n v="67"/>
        <n v="16"/>
        <n v="29"/>
        <n v="13"/>
        <n v="51"/>
        <n v="7"/>
        <n v="38"/>
        <n v="70"/>
        <n v="28"/>
        <n v="35"/>
        <n v="115"/>
        <n v="40"/>
        <n v="50"/>
        <n v="100"/>
        <n v="-23"/>
        <n v="367"/>
        <n v="-8"/>
        <n v="-10"/>
        <n v="20"/>
        <n v="25"/>
        <n v="-172"/>
        <n v="262"/>
        <n v="-113"/>
        <n v="8"/>
        <n v="4"/>
        <n v="26"/>
        <n v="66"/>
        <n v="159"/>
        <n v="44"/>
        <n v="21"/>
        <n v="-40"/>
        <n v="102"/>
        <n v="160"/>
        <n v="-2"/>
        <n v="-117"/>
        <n v="-354"/>
        <n v="-3"/>
        <n v="1"/>
        <n v="105"/>
        <n v="80"/>
        <n v="59"/>
        <n v="18"/>
        <n v="201"/>
        <n v="142"/>
        <n v="79"/>
        <n v="6"/>
        <n v="32"/>
        <n v="169"/>
        <n v="46"/>
        <n v="-32"/>
        <n v="-7"/>
        <n v="62"/>
        <n v="71"/>
        <n v="98"/>
        <n v="15"/>
        <n v="41"/>
        <n v="3"/>
        <n v="43"/>
        <n v="121"/>
        <n v="63"/>
        <n v="340"/>
        <n v="-6"/>
        <n v="23"/>
        <n v="264"/>
        <n v="-203"/>
        <n v="245"/>
        <n v="131"/>
        <n v="-120"/>
        <n v="65"/>
        <n v="2"/>
        <n v="24"/>
        <n v="-31"/>
        <n v="58"/>
        <n v="106"/>
        <n v="164"/>
        <n v="-27"/>
        <n v="31"/>
        <n v="-342"/>
        <n v="-5"/>
        <n v="90"/>
        <n v="69"/>
        <n v="84"/>
        <n v="119"/>
        <n v="211"/>
        <n v="148"/>
        <n v="91"/>
        <n v="212"/>
        <n v="74"/>
        <n v="55"/>
        <n v="114"/>
        <n v="27"/>
        <n v="366"/>
        <n v="83"/>
        <n v="-208"/>
        <n v="194"/>
        <n v="259"/>
        <n v="-119"/>
        <n v="-33"/>
        <n v="166"/>
        <n v="149"/>
        <n v="-121"/>
        <n v="165"/>
        <n v="-41"/>
        <n v="-340"/>
        <n v="96"/>
        <n v="156"/>
        <n v="49"/>
        <n v="220"/>
        <n v="116"/>
        <n v="186"/>
        <n v="-12"/>
        <n v="73"/>
        <n v="97"/>
        <n v="93"/>
        <n v="107"/>
        <n v="397"/>
        <n v="-205"/>
        <n v="235"/>
        <n v="276"/>
        <n v="247"/>
        <n v="-105"/>
        <n v="161"/>
        <n v="37"/>
        <n v="-76"/>
        <n v="-141"/>
        <n v="162"/>
        <n v="219"/>
        <n v="-365"/>
        <n v="88"/>
        <n v="112"/>
        <n v="230"/>
        <n v="122"/>
        <n v="190"/>
        <n v="231"/>
        <n v="14"/>
        <n v="-15"/>
        <n v="22"/>
        <n v="52"/>
        <n v="78"/>
        <n v="-16"/>
        <n v="434"/>
        <n v="-1"/>
        <n v="89"/>
        <n v="-195"/>
        <n v="187"/>
        <n v="295"/>
        <n v="252"/>
        <n v="-131"/>
        <n v="183"/>
        <n v="-84"/>
        <n v="-142"/>
        <n v="-380"/>
        <n v="132"/>
        <n v="241"/>
        <n v="167"/>
        <n v="135"/>
        <n v="133"/>
        <n v="197"/>
        <n v="136"/>
        <n v="19"/>
        <n v="547"/>
        <n v="-236"/>
        <n v="318"/>
        <n v="357"/>
        <n v="263"/>
        <n v="-143"/>
        <n v="-34"/>
        <n v="120"/>
        <n v="192"/>
        <n v="240"/>
        <n v="-369"/>
        <n v="81"/>
        <n v="139"/>
        <n v="72"/>
        <n v="168"/>
        <n v="150"/>
        <n v="208"/>
        <n v="258"/>
        <n v="104"/>
        <n v="128"/>
        <n v="56"/>
        <n v="75"/>
        <n v="129"/>
        <n v="564"/>
        <n v="138"/>
        <n v="388"/>
        <n v="-164"/>
        <n v="182"/>
        <n v="-266"/>
        <n v="370"/>
        <n v="103"/>
        <n v="206"/>
        <n v="-138"/>
        <n v="205"/>
        <n v="-157"/>
        <n v="-378"/>
        <n v="82"/>
        <n v="144"/>
        <n v="143"/>
        <n v="163"/>
        <n v="151"/>
        <n v="207"/>
        <n v="563"/>
        <n v="229"/>
        <n v="-304"/>
        <n v="179"/>
        <n v="-284"/>
        <n v="368"/>
        <n v="61"/>
        <n v="-42"/>
        <n v="250"/>
        <n v="-139"/>
        <n v="249"/>
        <n v="-137"/>
        <n v="-404"/>
        <n v="76"/>
        <n v="134"/>
        <n v="155"/>
        <n v="223"/>
        <n v="-44"/>
        <n v="465"/>
        <n v="92"/>
        <n v="-238"/>
        <n v="224"/>
        <n v="-197"/>
        <n v="312"/>
        <n v="85"/>
        <n v="-45"/>
        <n v="-13"/>
        <n v="-74"/>
        <n v="313"/>
        <n v="196"/>
        <n v="221"/>
        <n v="-430"/>
        <n v="-26"/>
        <n v="57"/>
        <n v="60"/>
        <n v="64"/>
        <n v="348"/>
        <n v="-170"/>
        <n v="-202"/>
        <n v="435"/>
        <n v="185"/>
        <n v="225"/>
        <n v="-363"/>
        <n v="127"/>
        <n v="173"/>
        <n v="108"/>
        <n v="324"/>
        <n v="204"/>
        <n v="-156"/>
        <n v="381"/>
        <n v="236"/>
        <n v="174"/>
        <n v="-56"/>
        <n v="-127"/>
        <n v="216"/>
        <n v="157"/>
        <n v="123"/>
        <n v="-20"/>
        <n v="390"/>
        <n v="309"/>
        <n v="-189"/>
        <n v="-224"/>
        <n v="271"/>
        <n v="77"/>
        <n v="188"/>
        <n v="-88"/>
        <n v="-149"/>
        <n v="215"/>
        <n v="-408"/>
        <n v="154"/>
        <n v="146"/>
        <n v="316"/>
        <n v="218"/>
        <n v="315"/>
        <n v="273"/>
        <n v="-17"/>
        <n v="-61"/>
        <n v="-14"/>
        <n v="109"/>
        <n v="-36"/>
        <n v="572"/>
        <n v="-176"/>
        <n v="-268"/>
        <n v="408"/>
        <n v="248"/>
        <n v="-62"/>
        <n v="-182"/>
        <n v="-552"/>
        <n v="147"/>
        <n v="117"/>
        <n v="298"/>
        <n v="171"/>
        <n v="209"/>
        <n v="251"/>
        <n v="-47"/>
        <n v="145"/>
        <n v="180"/>
        <n v="505"/>
        <n v="-178"/>
        <n v="-301"/>
        <n v="392"/>
        <n v="364"/>
        <n v="-46"/>
        <n v="243"/>
        <n v="300"/>
        <n v="-174"/>
        <n v="-508"/>
        <n v="125"/>
        <n v="177"/>
        <n v="260"/>
        <n v="110"/>
        <n v="543"/>
        <n v="-177"/>
        <n v="-309"/>
        <n v="288"/>
        <n v="384"/>
        <n v="-49"/>
        <n v="246"/>
        <n v="-180"/>
        <n v="-505"/>
        <n v="326"/>
        <n v="232"/>
        <n v="172"/>
        <n v="-18"/>
        <n v="589"/>
        <n v="410"/>
        <n v="349"/>
        <n v="239"/>
        <n v="-209"/>
        <n v="325"/>
        <n v="-542"/>
        <n v="153"/>
        <n v="317"/>
        <n v="228"/>
        <n v="222"/>
        <n v="319"/>
        <n v="-21"/>
        <n v="599"/>
        <n v="-22"/>
        <n v="-181"/>
        <n v="407"/>
        <n v="-269"/>
        <n v="253"/>
        <n v="-116"/>
        <n v="-196"/>
        <n v="226"/>
        <n v="-524"/>
        <n v="137"/>
        <n v="184"/>
        <n v="333"/>
        <n v="272"/>
        <n v="755"/>
        <n v="363"/>
        <n v="493"/>
        <n v="-326"/>
        <n v="439"/>
        <n v="265"/>
        <n v="331"/>
        <n v="-509"/>
        <n v="287"/>
        <n v="356"/>
        <n v="178"/>
        <n v="778"/>
        <n v="536"/>
        <n v="-226"/>
        <n v="-367"/>
        <n v="511"/>
        <n v="284"/>
        <n v="283"/>
        <n v="-190"/>
        <n v="-217"/>
        <n v="-522"/>
        <n v="113"/>
        <n v="199"/>
        <n v="362"/>
        <n v="286"/>
        <n v="-57"/>
        <n v="777"/>
        <n v="-420"/>
        <n v="-392"/>
        <n v="508"/>
        <n v="-58"/>
        <n v="345"/>
        <n v="344"/>
        <n v="-192"/>
        <n v="-558"/>
        <n v="191"/>
        <n v="-65"/>
        <n v="690"/>
        <n v="-353"/>
        <n v="-292"/>
        <n v="332"/>
        <n v="463"/>
        <n v="292"/>
        <n v="126"/>
        <n v="-19"/>
        <n v="-67"/>
        <n v="291"/>
        <n v="-110"/>
        <n v="328"/>
        <n v="-638"/>
        <n v="516"/>
        <n v="-252"/>
        <n v="-300"/>
        <n v="646"/>
        <n v="275"/>
        <n v="334"/>
        <n v="-539"/>
        <n v="257"/>
        <n v="181"/>
        <n v="481"/>
        <n v="303"/>
        <n v="-232"/>
        <n v="565"/>
        <n v="350"/>
        <n v="-83"/>
        <n v="-188"/>
        <n v="321"/>
        <n v="233"/>
        <n v="-24"/>
        <n v="-30"/>
        <n v="579"/>
        <n v="459"/>
        <n v="-280"/>
        <n v="-332"/>
        <n v="402"/>
        <n v="279"/>
        <n v="-221"/>
        <n v="-605"/>
      </sharedItems>
    </cacheField>
    <cacheField name="Margin" numFmtId="0">
      <sharedItems containsSemiMixedTypes="0" containsString="0" containsNumber="1" containsInteger="1" minValue="-302" maxValue="613"/>
    </cacheField>
    <cacheField name="Sales" numFmtId="0">
      <sharedItems containsSemiMixedTypes="0" containsString="0" containsNumber="1" containsInteger="1" minValue="17" maxValue="912"/>
    </cacheField>
    <cacheField name="COGS" numFmtId="0">
      <sharedItems containsSemiMixedTypes="0" containsString="0" containsNumber="1" containsInteger="1" minValue="0" maxValue="405"/>
    </cacheField>
    <cacheField name="Total Expenses" numFmtId="0">
      <sharedItems containsSemiMixedTypes="0" containsString="0" containsNumber="1" containsInteger="1" minValue="10" maxValue="190" count="156">
        <n v="36"/>
        <n v="39"/>
        <n v="38"/>
        <n v="26"/>
        <n v="55"/>
        <n v="72"/>
        <n v="87"/>
        <n v="47"/>
        <n v="40"/>
        <n v="90"/>
        <n v="52"/>
        <n v="109"/>
        <n v="88"/>
        <n v="35"/>
        <n v="27"/>
        <n v="54"/>
        <n v="16"/>
        <n v="29"/>
        <n v="19"/>
        <n v="15"/>
        <n v="110"/>
        <n v="53"/>
        <n v="126"/>
        <n v="66"/>
        <n v="45"/>
        <n v="46"/>
        <n v="25"/>
        <n v="23"/>
        <n v="64"/>
        <n v="50"/>
        <n v="41"/>
        <n v="49"/>
        <n v="56"/>
        <n v="58"/>
        <n v="102"/>
        <n v="98"/>
        <n v="28"/>
        <n v="43"/>
        <n v="20"/>
        <n v="42"/>
        <n v="21"/>
        <n v="71"/>
        <n v="65"/>
        <n v="86"/>
        <n v="17"/>
        <n v="44"/>
        <n v="63"/>
        <n v="128"/>
        <n v="145"/>
        <n v="127"/>
        <n v="97"/>
        <n v="30"/>
        <n v="59"/>
        <n v="101"/>
        <n v="24"/>
        <n v="34"/>
        <n v="51"/>
        <n v="37"/>
        <n v="85"/>
        <n v="91"/>
        <n v="129"/>
        <n v="32"/>
        <n v="78"/>
        <n v="33"/>
        <n v="11"/>
        <n v="125"/>
        <n v="69"/>
        <n v="113"/>
        <n v="18"/>
        <n v="74"/>
        <n v="112"/>
        <n v="57"/>
        <n v="68"/>
        <n v="143"/>
        <n v="142"/>
        <n v="124"/>
        <n v="22"/>
        <n v="12"/>
        <n v="79"/>
        <n v="77"/>
        <n v="94"/>
        <n v="115"/>
        <n v="70"/>
        <n v="146"/>
        <n v="76"/>
        <n v="116"/>
        <n v="62"/>
        <n v="132"/>
        <n v="61"/>
        <n v="48"/>
        <n v="152"/>
        <n v="131"/>
        <n v="60"/>
        <n v="147"/>
        <n v="119"/>
        <n v="96"/>
        <n v="134"/>
        <n v="118"/>
        <n v="67"/>
        <n v="159"/>
        <n v="133"/>
        <n v="31"/>
        <n v="121"/>
        <n v="111"/>
        <n v="135"/>
        <n v="130"/>
        <n v="164"/>
        <n v="177"/>
        <n v="165"/>
        <n v="122"/>
        <n v="99"/>
        <n v="83"/>
        <n v="141"/>
        <n v="181"/>
        <n v="178"/>
        <n v="82"/>
        <n v="180"/>
        <n v="108"/>
        <n v="149"/>
        <n v="140"/>
        <n v="117"/>
        <n v="189"/>
        <n v="150"/>
        <n v="107"/>
        <n v="190"/>
        <n v="114"/>
        <n v="144"/>
        <n v="162"/>
        <n v="161"/>
        <n v="93"/>
        <n v="84"/>
        <n v="73"/>
        <n v="95"/>
        <n v="75"/>
        <n v="100"/>
        <n v="138"/>
        <n v="139"/>
        <n v="155"/>
        <n v="156"/>
        <n v="92"/>
        <n v="103"/>
        <n v="106"/>
        <n v="89"/>
        <n v="104"/>
        <n v="81"/>
        <n v="10"/>
        <n v="148"/>
        <n v="105"/>
        <n v="120"/>
        <n v="153"/>
        <n v="168"/>
        <n v="166"/>
        <n v="167"/>
        <n v="80"/>
        <n v="176"/>
        <n v="14"/>
      </sharedItems>
    </cacheField>
    <cacheField name="Marketing" numFmtId="0">
      <sharedItems containsSemiMixedTypes="0" containsString="0" containsNumber="1" containsInteger="1" minValue="0" maxValue="156"/>
    </cacheField>
    <cacheField name="Inventory" numFmtId="0">
      <sharedItems containsSemiMixedTypes="0" containsString="0" containsNumber="1" containsInteger="1" minValue="-3534" maxValue="8252"/>
    </cacheField>
    <cacheField name="Budget Profit" numFmtId="0">
      <sharedItems containsSemiMixedTypes="0" containsString="0" containsNumber="1" containsInteger="1" minValue="-320" maxValue="560"/>
    </cacheField>
    <cacheField name="Budget COGS" numFmtId="0">
      <sharedItems containsSemiMixedTypes="0" containsString="0" containsNumber="1" containsInteger="1" minValue="0" maxValue="483"/>
    </cacheField>
    <cacheField name="Budget Margin" numFmtId="0">
      <sharedItems containsSemiMixedTypes="0" containsString="0" containsNumber="1" containsInteger="1" minValue="-210" maxValue="690"/>
    </cacheField>
    <cacheField name="Budget Sales" numFmtId="0">
      <sharedItems containsSemiMixedTypes="0" containsString="0" containsNumber="1" containsInteger="1" minValue="-13" maxValue="1140"/>
    </cacheField>
    <cacheField name="Area Code" numFmtId="0">
      <sharedItems containsSemiMixedTypes="0" containsString="0" containsNumber="1" containsInteger="1" minValue="203" maxValue="985"/>
    </cacheField>
    <cacheField name="ProductId" numFmtId="0">
      <sharedItems containsSemiMixedTypes="0" containsString="0" containsNumber="1" containsInteger="1" minValue="1" maxValue="13"/>
    </cacheField>
    <cacheField name="Tran_Date" numFmtId="14">
      <sharedItems containsSemiMixedTypes="0" containsNonDate="0" containsDate="1" containsString="0" minDate="2018-01-01T00:00:00" maxDate="2019-12-02T00:00:00" count="24"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</sharedItems>
      <fieldGroup par="20" base="13">
        <rangePr groupBy="months" startDate="2018-01-01T00:00:00" endDate="2019-12-02T00:00:00"/>
        <groupItems count="14">
          <s v="&lt;1/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/2019"/>
        </groupItems>
      </fieldGroup>
    </cacheField>
    <cacheField name="State" numFmtId="0">
      <sharedItems count="20">
        <s v="Colorado"/>
        <s v="Illinois"/>
        <s v="Iowa"/>
        <s v="Missouri"/>
        <s v="Ohio"/>
        <s v="Wisconsin"/>
        <s v="Connecticut"/>
        <s v="Florida"/>
        <s v="Massachusetts"/>
        <s v="New Hampshire"/>
        <s v="New York"/>
        <s v="Louisiana"/>
        <s v="New Mexico"/>
        <s v="Oklahoma"/>
        <s v="Texas"/>
        <s v="Utah"/>
        <s v="California"/>
        <s v="Nevada"/>
        <s v="Oregon"/>
        <s v="Washington"/>
      </sharedItems>
    </cacheField>
    <cacheField name="Market" numFmtId="0">
      <sharedItems count="4">
        <s v="Central"/>
        <s v="East"/>
        <s v="South"/>
        <s v="West"/>
      </sharedItems>
    </cacheField>
    <cacheField name="Market Size" numFmtId="0">
      <sharedItems count="2">
        <s v="Major Market"/>
        <s v="Small Market"/>
      </sharedItems>
    </cacheField>
    <cacheField name="Type" numFmtId="0">
      <sharedItems count="2">
        <s v="Regular"/>
        <s v="Decaf"/>
      </sharedItems>
    </cacheField>
    <cacheField name="Product Type" numFmtId="0">
      <sharedItems count="4">
        <s v="Coffee"/>
        <s v="Tea"/>
        <s v="Espresso"/>
        <s v="Herbal Tea"/>
      </sharedItems>
    </cacheField>
    <cacheField name="Product Name" numFmtId="0">
      <sharedItems count="13">
        <s v="Amaretto"/>
        <s v="Columbian"/>
        <s v="Decaf Irish Cream"/>
        <s v="Green Tea"/>
        <s v="Caffe Mocha"/>
        <s v="Decaf Espresso"/>
        <s v="Chamomile"/>
        <s v="Lemon"/>
        <s v="Mint"/>
        <s v="Darjeeling"/>
        <s v="Earl Grey"/>
        <s v="Regular Espresso"/>
        <s v="Caffe Latte"/>
      </sharedItems>
    </cacheField>
    <cacheField name="Years" numFmtId="0" databaseField="0">
      <fieldGroup base="13">
        <rangePr groupBy="years" startDate="2018-01-01T00:00:00" endDate="2019-12-02T00:00:00"/>
        <groupItems count="4">
          <s v="&lt;1/1/2018"/>
          <s v="2018"/>
          <s v="2019"/>
          <s v="&gt;12/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48">
  <r>
    <x v="0"/>
    <n v="130"/>
    <n v="219"/>
    <n v="89"/>
    <x v="0"/>
    <n v="24"/>
    <n v="777"/>
    <n v="100"/>
    <n v="90"/>
    <n v="130"/>
    <n v="219"/>
    <n v="719"/>
    <n v="1"/>
    <x v="0"/>
    <x v="0"/>
    <x v="0"/>
    <x v="0"/>
    <x v="0"/>
    <x v="0"/>
    <x v="0"/>
  </r>
  <r>
    <x v="1"/>
    <n v="107"/>
    <n v="190"/>
    <n v="83"/>
    <x v="1"/>
    <n v="27"/>
    <n v="623"/>
    <n v="80"/>
    <n v="80"/>
    <n v="110"/>
    <n v="192"/>
    <n v="970"/>
    <n v="2"/>
    <x v="0"/>
    <x v="0"/>
    <x v="0"/>
    <x v="0"/>
    <x v="0"/>
    <x v="0"/>
    <x v="1"/>
  </r>
  <r>
    <x v="2"/>
    <n v="139"/>
    <n v="234"/>
    <n v="95"/>
    <x v="2"/>
    <n v="26"/>
    <n v="821"/>
    <n v="110"/>
    <n v="76"/>
    <n v="140"/>
    <n v="240"/>
    <n v="970"/>
    <n v="3"/>
    <x v="0"/>
    <x v="0"/>
    <x v="0"/>
    <x v="0"/>
    <x v="1"/>
    <x v="0"/>
    <x v="2"/>
  </r>
  <r>
    <x v="3"/>
    <n v="56"/>
    <n v="100"/>
    <n v="44"/>
    <x v="3"/>
    <n v="14"/>
    <n v="623"/>
    <n v="30"/>
    <n v="17"/>
    <n v="50"/>
    <n v="93"/>
    <n v="303"/>
    <n v="13"/>
    <x v="0"/>
    <x v="0"/>
    <x v="0"/>
    <x v="0"/>
    <x v="0"/>
    <x v="1"/>
    <x v="3"/>
  </r>
  <r>
    <x v="4"/>
    <n v="80"/>
    <n v="134"/>
    <n v="54"/>
    <x v="3"/>
    <n v="15"/>
    <n v="456"/>
    <n v="70"/>
    <n v="60"/>
    <n v="90"/>
    <n v="150"/>
    <n v="303"/>
    <n v="5"/>
    <x v="0"/>
    <x v="0"/>
    <x v="0"/>
    <x v="0"/>
    <x v="0"/>
    <x v="2"/>
    <x v="4"/>
  </r>
  <r>
    <x v="5"/>
    <n v="108"/>
    <n v="180"/>
    <n v="72"/>
    <x v="4"/>
    <n v="23"/>
    <n v="558"/>
    <n v="80"/>
    <n v="80"/>
    <n v="130"/>
    <n v="204"/>
    <n v="720"/>
    <n v="6"/>
    <x v="0"/>
    <x v="0"/>
    <x v="0"/>
    <x v="0"/>
    <x v="1"/>
    <x v="2"/>
    <x v="5"/>
  </r>
  <r>
    <x v="6"/>
    <n v="171"/>
    <n v="341"/>
    <n v="223"/>
    <x v="5"/>
    <n v="47"/>
    <n v="1091"/>
    <n v="110"/>
    <n v="152"/>
    <n v="160"/>
    <n v="292"/>
    <n v="970"/>
    <n v="8"/>
    <x v="0"/>
    <x v="0"/>
    <x v="0"/>
    <x v="0"/>
    <x v="1"/>
    <x v="3"/>
    <x v="6"/>
  </r>
  <r>
    <x v="7"/>
    <n v="87"/>
    <n v="150"/>
    <n v="63"/>
    <x v="6"/>
    <n v="57"/>
    <n v="435"/>
    <n v="20"/>
    <n v="41"/>
    <n v="80"/>
    <n v="139"/>
    <n v="719"/>
    <n v="9"/>
    <x v="0"/>
    <x v="0"/>
    <x v="0"/>
    <x v="0"/>
    <x v="1"/>
    <x v="3"/>
    <x v="7"/>
  </r>
  <r>
    <x v="8"/>
    <n v="80"/>
    <n v="140"/>
    <n v="60"/>
    <x v="7"/>
    <n v="19"/>
    <n v="336"/>
    <n v="40"/>
    <n v="60"/>
    <n v="70"/>
    <n v="120"/>
    <n v="970"/>
    <n v="10"/>
    <x v="0"/>
    <x v="0"/>
    <x v="0"/>
    <x v="0"/>
    <x v="1"/>
    <x v="3"/>
    <x v="8"/>
  </r>
  <r>
    <x v="9"/>
    <n v="72"/>
    <n v="130"/>
    <n v="58"/>
    <x v="4"/>
    <n v="22"/>
    <n v="338"/>
    <n v="20"/>
    <n v="51"/>
    <n v="70"/>
    <n v="110"/>
    <n v="719"/>
    <n v="11"/>
    <x v="0"/>
    <x v="0"/>
    <x v="0"/>
    <x v="0"/>
    <x v="0"/>
    <x v="1"/>
    <x v="9"/>
  </r>
  <r>
    <x v="10"/>
    <n v="76"/>
    <n v="140"/>
    <n v="64"/>
    <x v="8"/>
    <n v="19"/>
    <n v="965"/>
    <n v="40"/>
    <n v="50"/>
    <n v="70"/>
    <n v="120"/>
    <n v="303"/>
    <n v="12"/>
    <x v="0"/>
    <x v="0"/>
    <x v="0"/>
    <x v="0"/>
    <x v="0"/>
    <x v="1"/>
    <x v="10"/>
  </r>
  <r>
    <x v="11"/>
    <n v="201"/>
    <n v="345"/>
    <n v="223"/>
    <x v="9"/>
    <n v="47"/>
    <n v="862"/>
    <n v="130"/>
    <n v="211"/>
    <n v="210"/>
    <n v="358"/>
    <n v="217"/>
    <n v="2"/>
    <x v="0"/>
    <x v="1"/>
    <x v="0"/>
    <x v="0"/>
    <x v="0"/>
    <x v="0"/>
    <x v="1"/>
  </r>
  <r>
    <x v="12"/>
    <n v="139"/>
    <n v="234"/>
    <n v="95"/>
    <x v="10"/>
    <n v="30"/>
    <n v="608"/>
    <n v="100"/>
    <n v="95"/>
    <n v="140"/>
    <n v="240"/>
    <n v="309"/>
    <n v="3"/>
    <x v="0"/>
    <x v="1"/>
    <x v="0"/>
    <x v="0"/>
    <x v="1"/>
    <x v="0"/>
    <x v="2"/>
  </r>
  <r>
    <x v="13"/>
    <n v="312"/>
    <n v="546"/>
    <n v="254"/>
    <x v="11"/>
    <n v="77"/>
    <n v="1310"/>
    <n v="260"/>
    <n v="187"/>
    <n v="370"/>
    <n v="640"/>
    <n v="309"/>
    <n v="5"/>
    <x v="0"/>
    <x v="1"/>
    <x v="0"/>
    <x v="0"/>
    <x v="0"/>
    <x v="2"/>
    <x v="4"/>
  </r>
  <r>
    <x v="14"/>
    <n v="228"/>
    <n v="456"/>
    <n v="159"/>
    <x v="12"/>
    <n v="63"/>
    <n v="1459"/>
    <n v="180"/>
    <n v="232"/>
    <n v="270"/>
    <n v="524"/>
    <n v="630"/>
    <n v="6"/>
    <x v="0"/>
    <x v="1"/>
    <x v="0"/>
    <x v="0"/>
    <x v="1"/>
    <x v="2"/>
    <x v="5"/>
  </r>
  <r>
    <x v="15"/>
    <n v="130"/>
    <n v="219"/>
    <n v="89"/>
    <x v="13"/>
    <n v="24"/>
    <n v="777"/>
    <n v="100"/>
    <n v="78"/>
    <n v="120"/>
    <n v="190"/>
    <n v="312"/>
    <n v="8"/>
    <x v="0"/>
    <x v="1"/>
    <x v="0"/>
    <x v="0"/>
    <x v="1"/>
    <x v="3"/>
    <x v="6"/>
  </r>
  <r>
    <x v="1"/>
    <n v="107"/>
    <n v="190"/>
    <n v="83"/>
    <x v="1"/>
    <n v="27"/>
    <n v="623"/>
    <n v="60"/>
    <n v="79"/>
    <n v="90"/>
    <n v="151"/>
    <n v="630"/>
    <n v="9"/>
    <x v="0"/>
    <x v="1"/>
    <x v="0"/>
    <x v="0"/>
    <x v="1"/>
    <x v="3"/>
    <x v="7"/>
  </r>
  <r>
    <x v="2"/>
    <n v="139"/>
    <n v="234"/>
    <n v="95"/>
    <x v="2"/>
    <n v="26"/>
    <n v="821"/>
    <n v="100"/>
    <n v="70"/>
    <n v="120"/>
    <n v="200"/>
    <n v="773"/>
    <n v="10"/>
    <x v="0"/>
    <x v="1"/>
    <x v="0"/>
    <x v="0"/>
    <x v="1"/>
    <x v="3"/>
    <x v="8"/>
  </r>
  <r>
    <x v="5"/>
    <n v="80"/>
    <n v="134"/>
    <n v="54"/>
    <x v="14"/>
    <n v="15"/>
    <n v="456"/>
    <n v="50"/>
    <n v="29"/>
    <n v="70"/>
    <n v="121"/>
    <n v="217"/>
    <n v="11"/>
    <x v="0"/>
    <x v="1"/>
    <x v="0"/>
    <x v="0"/>
    <x v="0"/>
    <x v="1"/>
    <x v="9"/>
  </r>
  <r>
    <x v="4"/>
    <n v="108"/>
    <n v="180"/>
    <n v="72"/>
    <x v="15"/>
    <n v="23"/>
    <n v="558"/>
    <n v="40"/>
    <n v="48"/>
    <n v="90"/>
    <n v="150"/>
    <n v="708"/>
    <n v="12"/>
    <x v="0"/>
    <x v="1"/>
    <x v="0"/>
    <x v="0"/>
    <x v="0"/>
    <x v="1"/>
    <x v="10"/>
  </r>
  <r>
    <x v="16"/>
    <n v="27"/>
    <n v="45"/>
    <n v="18"/>
    <x v="16"/>
    <n v="5"/>
    <n v="821"/>
    <n v="20"/>
    <n v="10"/>
    <n v="30"/>
    <n v="39"/>
    <n v="319"/>
    <n v="1"/>
    <x v="0"/>
    <x v="2"/>
    <x v="0"/>
    <x v="1"/>
    <x v="0"/>
    <x v="0"/>
    <x v="0"/>
  </r>
  <r>
    <x v="17"/>
    <n v="34"/>
    <n v="62"/>
    <n v="28"/>
    <x v="17"/>
    <n v="8"/>
    <n v="965"/>
    <n v="20"/>
    <n v="20"/>
    <n v="40"/>
    <n v="62"/>
    <n v="641"/>
    <n v="2"/>
    <x v="0"/>
    <x v="2"/>
    <x v="0"/>
    <x v="1"/>
    <x v="0"/>
    <x v="0"/>
    <x v="1"/>
  </r>
  <r>
    <x v="18"/>
    <n v="31"/>
    <n v="54"/>
    <n v="23"/>
    <x v="18"/>
    <n v="7"/>
    <n v="623"/>
    <n v="20"/>
    <n v="20"/>
    <n v="30"/>
    <n v="50"/>
    <n v="712"/>
    <n v="3"/>
    <x v="0"/>
    <x v="2"/>
    <x v="0"/>
    <x v="1"/>
    <x v="1"/>
    <x v="0"/>
    <x v="2"/>
  </r>
  <r>
    <x v="16"/>
    <n v="26"/>
    <n v="43"/>
    <n v="17"/>
    <x v="19"/>
    <n v="4"/>
    <n v="777"/>
    <n v="30"/>
    <n v="10"/>
    <n v="40"/>
    <n v="55"/>
    <n v="563"/>
    <n v="5"/>
    <x v="0"/>
    <x v="2"/>
    <x v="0"/>
    <x v="1"/>
    <x v="0"/>
    <x v="2"/>
    <x v="4"/>
  </r>
  <r>
    <x v="19"/>
    <n v="26"/>
    <n v="43"/>
    <n v="17"/>
    <x v="16"/>
    <n v="4"/>
    <n v="777"/>
    <n v="30"/>
    <n v="10"/>
    <n v="40"/>
    <n v="44"/>
    <n v="563"/>
    <n v="6"/>
    <x v="0"/>
    <x v="2"/>
    <x v="0"/>
    <x v="1"/>
    <x v="1"/>
    <x v="2"/>
    <x v="5"/>
  </r>
  <r>
    <x v="20"/>
    <n v="312"/>
    <n v="546"/>
    <n v="203"/>
    <x v="20"/>
    <n v="77"/>
    <n v="1310"/>
    <n v="200"/>
    <n v="206"/>
    <n v="280"/>
    <n v="480"/>
    <n v="641"/>
    <n v="8"/>
    <x v="0"/>
    <x v="2"/>
    <x v="0"/>
    <x v="1"/>
    <x v="1"/>
    <x v="3"/>
    <x v="6"/>
  </r>
  <r>
    <x v="21"/>
    <n v="139"/>
    <n v="234"/>
    <n v="95"/>
    <x v="21"/>
    <n v="30"/>
    <n v="608"/>
    <n v="90"/>
    <n v="71"/>
    <n v="120"/>
    <n v="191"/>
    <n v="563"/>
    <n v="9"/>
    <x v="0"/>
    <x v="2"/>
    <x v="0"/>
    <x v="1"/>
    <x v="1"/>
    <x v="3"/>
    <x v="7"/>
  </r>
  <r>
    <x v="22"/>
    <n v="228"/>
    <n v="456"/>
    <n v="251"/>
    <x v="6"/>
    <n v="63"/>
    <n v="1459"/>
    <n v="140"/>
    <n v="163"/>
    <n v="210"/>
    <n v="411"/>
    <n v="712"/>
    <n v="11"/>
    <x v="0"/>
    <x v="2"/>
    <x v="0"/>
    <x v="1"/>
    <x v="0"/>
    <x v="1"/>
    <x v="9"/>
  </r>
  <r>
    <x v="23"/>
    <n v="301"/>
    <n v="546"/>
    <n v="321"/>
    <x v="22"/>
    <n v="93"/>
    <n v="1419"/>
    <n v="160"/>
    <n v="248"/>
    <n v="270"/>
    <n v="468"/>
    <n v="319"/>
    <n v="12"/>
    <x v="0"/>
    <x v="2"/>
    <x v="0"/>
    <x v="1"/>
    <x v="0"/>
    <x v="1"/>
    <x v="10"/>
  </r>
  <r>
    <x v="24"/>
    <n v="105"/>
    <n v="190"/>
    <n v="85"/>
    <x v="23"/>
    <n v="32"/>
    <n v="494"/>
    <n v="40"/>
    <n v="88"/>
    <n v="100"/>
    <n v="190"/>
    <n v="636"/>
    <n v="2"/>
    <x v="0"/>
    <x v="3"/>
    <x v="0"/>
    <x v="1"/>
    <x v="0"/>
    <x v="0"/>
    <x v="1"/>
  </r>
  <r>
    <x v="25"/>
    <n v="92"/>
    <n v="170"/>
    <n v="78"/>
    <x v="24"/>
    <n v="24"/>
    <n v="965"/>
    <n v="50"/>
    <n v="83"/>
    <n v="90"/>
    <n v="167"/>
    <n v="573"/>
    <n v="3"/>
    <x v="0"/>
    <x v="3"/>
    <x v="0"/>
    <x v="1"/>
    <x v="1"/>
    <x v="0"/>
    <x v="2"/>
  </r>
  <r>
    <x v="26"/>
    <n v="42"/>
    <n v="76"/>
    <n v="34"/>
    <x v="25"/>
    <n v="12"/>
    <n v="197"/>
    <n v="0"/>
    <n v="20"/>
    <n v="40"/>
    <n v="73"/>
    <n v="417"/>
    <n v="13"/>
    <x v="0"/>
    <x v="3"/>
    <x v="0"/>
    <x v="1"/>
    <x v="0"/>
    <x v="1"/>
    <x v="3"/>
  </r>
  <r>
    <x v="27"/>
    <n v="73"/>
    <n v="123"/>
    <n v="50"/>
    <x v="26"/>
    <n v="14"/>
    <n v="821"/>
    <n v="70"/>
    <n v="55"/>
    <n v="90"/>
    <n v="140"/>
    <n v="573"/>
    <n v="5"/>
    <x v="0"/>
    <x v="3"/>
    <x v="0"/>
    <x v="1"/>
    <x v="0"/>
    <x v="2"/>
    <x v="4"/>
  </r>
  <r>
    <x v="28"/>
    <n v="68"/>
    <n v="114"/>
    <n v="46"/>
    <x v="27"/>
    <n v="12"/>
    <n v="777"/>
    <n v="60"/>
    <n v="56"/>
    <n v="80"/>
    <n v="124"/>
    <n v="660"/>
    <n v="6"/>
    <x v="0"/>
    <x v="3"/>
    <x v="0"/>
    <x v="1"/>
    <x v="1"/>
    <x v="2"/>
    <x v="5"/>
  </r>
  <r>
    <x v="29"/>
    <n v="53"/>
    <n v="90"/>
    <n v="37"/>
    <x v="28"/>
    <n v="34"/>
    <n v="261"/>
    <n v="0"/>
    <n v="30"/>
    <n v="40"/>
    <n v="78"/>
    <n v="573"/>
    <n v="8"/>
    <x v="0"/>
    <x v="3"/>
    <x v="0"/>
    <x v="1"/>
    <x v="1"/>
    <x v="3"/>
    <x v="6"/>
  </r>
  <r>
    <x v="30"/>
    <n v="11"/>
    <n v="99"/>
    <n v="88"/>
    <x v="29"/>
    <n v="27"/>
    <n v="525"/>
    <n v="-20"/>
    <n v="79"/>
    <n v="10"/>
    <n v="80"/>
    <n v="314"/>
    <n v="9"/>
    <x v="0"/>
    <x v="3"/>
    <x v="0"/>
    <x v="1"/>
    <x v="1"/>
    <x v="3"/>
    <x v="7"/>
  </r>
  <r>
    <x v="31"/>
    <n v="47"/>
    <n v="82"/>
    <n v="35"/>
    <x v="2"/>
    <n v="11"/>
    <n v="196"/>
    <n v="10"/>
    <n v="19"/>
    <n v="40"/>
    <n v="81"/>
    <n v="314"/>
    <n v="11"/>
    <x v="0"/>
    <x v="3"/>
    <x v="0"/>
    <x v="1"/>
    <x v="0"/>
    <x v="1"/>
    <x v="9"/>
  </r>
  <r>
    <x v="32"/>
    <n v="36"/>
    <n v="65"/>
    <n v="29"/>
    <x v="24"/>
    <n v="11"/>
    <n v="169"/>
    <n v="-10"/>
    <n v="20"/>
    <n v="30"/>
    <n v="38"/>
    <n v="573"/>
    <n v="12"/>
    <x v="0"/>
    <x v="3"/>
    <x v="0"/>
    <x v="1"/>
    <x v="0"/>
    <x v="1"/>
    <x v="10"/>
  </r>
  <r>
    <x v="33"/>
    <n v="80"/>
    <n v="140"/>
    <n v="60"/>
    <x v="25"/>
    <n v="19"/>
    <n v="336"/>
    <n v="50"/>
    <n v="60"/>
    <n v="80"/>
    <n v="141"/>
    <n v="740"/>
    <n v="1"/>
    <x v="0"/>
    <x v="4"/>
    <x v="0"/>
    <x v="0"/>
    <x v="0"/>
    <x v="0"/>
    <x v="0"/>
  </r>
  <r>
    <x v="34"/>
    <n v="83"/>
    <n v="140"/>
    <n v="57"/>
    <x v="30"/>
    <n v="18"/>
    <n v="364"/>
    <n v="50"/>
    <n v="60"/>
    <n v="80"/>
    <n v="142"/>
    <n v="614"/>
    <n v="2"/>
    <x v="0"/>
    <x v="4"/>
    <x v="0"/>
    <x v="0"/>
    <x v="0"/>
    <x v="0"/>
    <x v="1"/>
  </r>
  <r>
    <x v="7"/>
    <n v="87"/>
    <n v="150"/>
    <n v="63"/>
    <x v="6"/>
    <n v="57"/>
    <n v="435"/>
    <n v="20"/>
    <n v="57"/>
    <n v="90"/>
    <n v="153"/>
    <n v="614"/>
    <n v="3"/>
    <x v="0"/>
    <x v="4"/>
    <x v="0"/>
    <x v="0"/>
    <x v="1"/>
    <x v="0"/>
    <x v="2"/>
  </r>
  <r>
    <x v="35"/>
    <n v="116"/>
    <n v="200"/>
    <n v="84"/>
    <x v="31"/>
    <n v="26"/>
    <n v="500"/>
    <n v="60"/>
    <n v="70"/>
    <n v="100"/>
    <n v="182"/>
    <n v="216"/>
    <n v="12"/>
    <x v="0"/>
    <x v="4"/>
    <x v="0"/>
    <x v="0"/>
    <x v="0"/>
    <x v="1"/>
    <x v="10"/>
  </r>
  <r>
    <x v="36"/>
    <n v="72"/>
    <n v="130"/>
    <n v="58"/>
    <x v="32"/>
    <n v="22"/>
    <n v="338"/>
    <n v="40"/>
    <n v="54"/>
    <n v="90"/>
    <n v="144"/>
    <n v="614"/>
    <n v="6"/>
    <x v="0"/>
    <x v="4"/>
    <x v="0"/>
    <x v="0"/>
    <x v="1"/>
    <x v="2"/>
    <x v="5"/>
  </r>
  <r>
    <x v="6"/>
    <n v="171"/>
    <n v="341"/>
    <n v="132"/>
    <x v="5"/>
    <n v="47"/>
    <n v="1091"/>
    <n v="140"/>
    <n v="186"/>
    <n v="210"/>
    <n v="395"/>
    <n v="614"/>
    <n v="5"/>
    <x v="0"/>
    <x v="4"/>
    <x v="0"/>
    <x v="0"/>
    <x v="0"/>
    <x v="2"/>
    <x v="4"/>
  </r>
  <r>
    <x v="37"/>
    <n v="48"/>
    <n v="80"/>
    <n v="32"/>
    <x v="18"/>
    <n v="8"/>
    <n v="456"/>
    <n v="50"/>
    <n v="20"/>
    <n v="50"/>
    <n v="78"/>
    <n v="937"/>
    <n v="8"/>
    <x v="0"/>
    <x v="4"/>
    <x v="0"/>
    <x v="0"/>
    <x v="1"/>
    <x v="3"/>
    <x v="6"/>
  </r>
  <r>
    <x v="37"/>
    <n v="48"/>
    <n v="80"/>
    <n v="32"/>
    <x v="18"/>
    <n v="8"/>
    <n v="821"/>
    <n v="50"/>
    <n v="20"/>
    <n v="50"/>
    <n v="70"/>
    <n v="740"/>
    <n v="9"/>
    <x v="0"/>
    <x v="4"/>
    <x v="0"/>
    <x v="0"/>
    <x v="1"/>
    <x v="3"/>
    <x v="7"/>
  </r>
  <r>
    <x v="1"/>
    <n v="126"/>
    <n v="210"/>
    <n v="84"/>
    <x v="33"/>
    <n v="27"/>
    <n v="651"/>
    <n v="60"/>
    <n v="70"/>
    <n v="110"/>
    <n v="180"/>
    <n v="567"/>
    <n v="11"/>
    <x v="0"/>
    <x v="4"/>
    <x v="0"/>
    <x v="0"/>
    <x v="0"/>
    <x v="1"/>
    <x v="9"/>
  </r>
  <r>
    <x v="38"/>
    <n v="66"/>
    <n v="120"/>
    <n v="54"/>
    <x v="21"/>
    <n v="20"/>
    <n v="312"/>
    <n v="30"/>
    <n v="50"/>
    <n v="70"/>
    <n v="120"/>
    <n v="262"/>
    <n v="1"/>
    <x v="0"/>
    <x v="5"/>
    <x v="0"/>
    <x v="1"/>
    <x v="0"/>
    <x v="0"/>
    <x v="0"/>
  </r>
  <r>
    <x v="31"/>
    <n v="111"/>
    <n v="190"/>
    <n v="79"/>
    <x v="34"/>
    <n v="72"/>
    <n v="551"/>
    <n v="20"/>
    <n v="78"/>
    <n v="110"/>
    <n v="192"/>
    <n v="262"/>
    <n v="2"/>
    <x v="0"/>
    <x v="5"/>
    <x v="0"/>
    <x v="1"/>
    <x v="0"/>
    <x v="0"/>
    <x v="1"/>
  </r>
  <r>
    <x v="39"/>
    <n v="103"/>
    <n v="180"/>
    <n v="77"/>
    <x v="10"/>
    <n v="25"/>
    <n v="432"/>
    <n v="60"/>
    <n v="77"/>
    <n v="100"/>
    <n v="183"/>
    <n v="414"/>
    <n v="3"/>
    <x v="0"/>
    <x v="5"/>
    <x v="0"/>
    <x v="1"/>
    <x v="1"/>
    <x v="0"/>
    <x v="2"/>
  </r>
  <r>
    <x v="40"/>
    <n v="105"/>
    <n v="180"/>
    <n v="75"/>
    <x v="35"/>
    <n v="68"/>
    <n v="522"/>
    <n v="10"/>
    <n v="48"/>
    <n v="90"/>
    <n v="150"/>
    <n v="262"/>
    <n v="12"/>
    <x v="0"/>
    <x v="5"/>
    <x v="0"/>
    <x v="1"/>
    <x v="0"/>
    <x v="1"/>
    <x v="10"/>
  </r>
  <r>
    <x v="33"/>
    <n v="62"/>
    <n v="110"/>
    <n v="48"/>
    <x v="36"/>
    <n v="15"/>
    <n v="623"/>
    <n v="50"/>
    <n v="50"/>
    <n v="70"/>
    <n v="120"/>
    <n v="262"/>
    <n v="6"/>
    <x v="0"/>
    <x v="5"/>
    <x v="0"/>
    <x v="1"/>
    <x v="1"/>
    <x v="2"/>
    <x v="5"/>
  </r>
  <r>
    <x v="41"/>
    <n v="81"/>
    <n v="150"/>
    <n v="69"/>
    <x v="37"/>
    <n v="21"/>
    <n v="965"/>
    <n v="50"/>
    <n v="80"/>
    <n v="90"/>
    <n v="175"/>
    <n v="414"/>
    <n v="5"/>
    <x v="0"/>
    <x v="5"/>
    <x v="0"/>
    <x v="1"/>
    <x v="0"/>
    <x v="2"/>
    <x v="4"/>
  </r>
  <r>
    <x v="42"/>
    <n v="113"/>
    <n v="180"/>
    <n v="67"/>
    <x v="37"/>
    <n v="20"/>
    <n v="400"/>
    <n v="80"/>
    <n v="58"/>
    <n v="100"/>
    <n v="142"/>
    <n v="715"/>
    <n v="8"/>
    <x v="0"/>
    <x v="5"/>
    <x v="0"/>
    <x v="1"/>
    <x v="1"/>
    <x v="3"/>
    <x v="6"/>
  </r>
  <r>
    <x v="43"/>
    <n v="48"/>
    <n v="81"/>
    <n v="33"/>
    <x v="38"/>
    <n v="9"/>
    <n v="777"/>
    <n v="50"/>
    <n v="20"/>
    <n v="50"/>
    <n v="79"/>
    <n v="715"/>
    <n v="9"/>
    <x v="0"/>
    <x v="5"/>
    <x v="0"/>
    <x v="1"/>
    <x v="1"/>
    <x v="3"/>
    <x v="7"/>
  </r>
  <r>
    <x v="25"/>
    <n v="89"/>
    <n v="150"/>
    <n v="61"/>
    <x v="39"/>
    <n v="19"/>
    <n v="390"/>
    <n v="50"/>
    <n v="61"/>
    <n v="80"/>
    <n v="141"/>
    <n v="608"/>
    <n v="11"/>
    <x v="0"/>
    <x v="5"/>
    <x v="0"/>
    <x v="1"/>
    <x v="0"/>
    <x v="1"/>
    <x v="9"/>
  </r>
  <r>
    <x v="25"/>
    <n v="73"/>
    <n v="123"/>
    <n v="50"/>
    <x v="3"/>
    <n v="14"/>
    <n v="821"/>
    <n v="60"/>
    <n v="39"/>
    <n v="80"/>
    <n v="119"/>
    <n v="475"/>
    <n v="11"/>
    <x v="0"/>
    <x v="6"/>
    <x v="1"/>
    <x v="1"/>
    <x v="0"/>
    <x v="1"/>
    <x v="9"/>
  </r>
  <r>
    <x v="44"/>
    <n v="56"/>
    <n v="94"/>
    <n v="38"/>
    <x v="40"/>
    <n v="10"/>
    <n v="777"/>
    <n v="40"/>
    <n v="27"/>
    <n v="60"/>
    <n v="113"/>
    <n v="475"/>
    <n v="13"/>
    <x v="0"/>
    <x v="6"/>
    <x v="1"/>
    <x v="1"/>
    <x v="0"/>
    <x v="1"/>
    <x v="3"/>
  </r>
  <r>
    <x v="3"/>
    <n v="75"/>
    <n v="130"/>
    <n v="55"/>
    <x v="24"/>
    <n v="18"/>
    <n v="312"/>
    <n v="40"/>
    <n v="44"/>
    <n v="70"/>
    <n v="120"/>
    <n v="475"/>
    <n v="6"/>
    <x v="0"/>
    <x v="6"/>
    <x v="1"/>
    <x v="1"/>
    <x v="1"/>
    <x v="2"/>
    <x v="5"/>
  </r>
  <r>
    <x v="40"/>
    <n v="105"/>
    <n v="180"/>
    <n v="75"/>
    <x v="35"/>
    <n v="68"/>
    <n v="522"/>
    <n v="20"/>
    <n v="75"/>
    <n v="100"/>
    <n v="175"/>
    <n v="860"/>
    <n v="5"/>
    <x v="0"/>
    <x v="6"/>
    <x v="1"/>
    <x v="1"/>
    <x v="0"/>
    <x v="2"/>
    <x v="4"/>
  </r>
  <r>
    <x v="45"/>
    <n v="186"/>
    <n v="310"/>
    <n v="166"/>
    <x v="41"/>
    <n v="40"/>
    <n v="961"/>
    <n v="130"/>
    <n v="70"/>
    <n v="180"/>
    <n v="290"/>
    <n v="475"/>
    <n v="2"/>
    <x v="0"/>
    <x v="6"/>
    <x v="1"/>
    <x v="1"/>
    <x v="0"/>
    <x v="0"/>
    <x v="1"/>
  </r>
  <r>
    <x v="46"/>
    <n v="105"/>
    <n v="190"/>
    <n v="85"/>
    <x v="42"/>
    <n v="32"/>
    <n v="494"/>
    <n v="40"/>
    <n v="60"/>
    <n v="80"/>
    <n v="131"/>
    <n v="860"/>
    <n v="9"/>
    <x v="0"/>
    <x v="6"/>
    <x v="1"/>
    <x v="1"/>
    <x v="1"/>
    <x v="3"/>
    <x v="7"/>
  </r>
  <r>
    <x v="25"/>
    <n v="92"/>
    <n v="170"/>
    <n v="78"/>
    <x v="24"/>
    <n v="24"/>
    <n v="965"/>
    <n v="50"/>
    <n v="50"/>
    <n v="80"/>
    <n v="120"/>
    <n v="475"/>
    <n v="10"/>
    <x v="0"/>
    <x v="6"/>
    <x v="1"/>
    <x v="1"/>
    <x v="1"/>
    <x v="3"/>
    <x v="8"/>
  </r>
  <r>
    <x v="43"/>
    <n v="48"/>
    <n v="80"/>
    <n v="32"/>
    <x v="38"/>
    <n v="8"/>
    <n v="821"/>
    <n v="40"/>
    <n v="19"/>
    <n v="50"/>
    <n v="91"/>
    <n v="954"/>
    <n v="11"/>
    <x v="0"/>
    <x v="7"/>
    <x v="1"/>
    <x v="0"/>
    <x v="0"/>
    <x v="1"/>
    <x v="9"/>
  </r>
  <r>
    <x v="43"/>
    <n v="48"/>
    <n v="81"/>
    <n v="33"/>
    <x v="38"/>
    <n v="9"/>
    <n v="777"/>
    <n v="40"/>
    <n v="17"/>
    <n v="50"/>
    <n v="67"/>
    <n v="754"/>
    <n v="13"/>
    <x v="0"/>
    <x v="7"/>
    <x v="1"/>
    <x v="0"/>
    <x v="0"/>
    <x v="1"/>
    <x v="3"/>
  </r>
  <r>
    <x v="47"/>
    <n v="103"/>
    <n v="180"/>
    <n v="77"/>
    <x v="21"/>
    <n v="25"/>
    <n v="432"/>
    <n v="60"/>
    <n v="64"/>
    <n v="100"/>
    <n v="176"/>
    <n v="754"/>
    <n v="6"/>
    <x v="0"/>
    <x v="7"/>
    <x v="1"/>
    <x v="0"/>
    <x v="1"/>
    <x v="2"/>
    <x v="5"/>
  </r>
  <r>
    <x v="31"/>
    <n v="111"/>
    <n v="190"/>
    <n v="79"/>
    <x v="34"/>
    <n v="72"/>
    <n v="551"/>
    <n v="30"/>
    <n v="70"/>
    <n v="110"/>
    <n v="175"/>
    <n v="239"/>
    <n v="5"/>
    <x v="0"/>
    <x v="7"/>
    <x v="1"/>
    <x v="0"/>
    <x v="0"/>
    <x v="2"/>
    <x v="4"/>
  </r>
  <r>
    <x v="35"/>
    <n v="116"/>
    <n v="200"/>
    <n v="84"/>
    <x v="31"/>
    <n v="26"/>
    <n v="500"/>
    <n v="70"/>
    <n v="77"/>
    <n v="110"/>
    <n v="190"/>
    <n v="754"/>
    <n v="3"/>
    <x v="0"/>
    <x v="7"/>
    <x v="1"/>
    <x v="0"/>
    <x v="1"/>
    <x v="0"/>
    <x v="2"/>
  </r>
  <r>
    <x v="1"/>
    <n v="126"/>
    <n v="210"/>
    <n v="84"/>
    <x v="33"/>
    <n v="27"/>
    <n v="651"/>
    <n v="70"/>
    <n v="82"/>
    <n v="110"/>
    <n v="190"/>
    <n v="954"/>
    <n v="2"/>
    <x v="0"/>
    <x v="7"/>
    <x v="1"/>
    <x v="0"/>
    <x v="0"/>
    <x v="0"/>
    <x v="1"/>
  </r>
  <r>
    <x v="33"/>
    <n v="62"/>
    <n v="110"/>
    <n v="48"/>
    <x v="36"/>
    <n v="15"/>
    <n v="623"/>
    <n v="30"/>
    <n v="30"/>
    <n v="50"/>
    <n v="88"/>
    <n v="863"/>
    <n v="8"/>
    <x v="0"/>
    <x v="7"/>
    <x v="1"/>
    <x v="0"/>
    <x v="1"/>
    <x v="3"/>
    <x v="6"/>
  </r>
  <r>
    <x v="38"/>
    <n v="66"/>
    <n v="120"/>
    <n v="54"/>
    <x v="21"/>
    <n v="20"/>
    <n v="312"/>
    <n v="20"/>
    <n v="31"/>
    <n v="50"/>
    <n v="99"/>
    <n v="239"/>
    <n v="9"/>
    <x v="0"/>
    <x v="7"/>
    <x v="1"/>
    <x v="0"/>
    <x v="1"/>
    <x v="3"/>
    <x v="7"/>
  </r>
  <r>
    <x v="24"/>
    <n v="81"/>
    <n v="150"/>
    <n v="69"/>
    <x v="39"/>
    <n v="21"/>
    <n v="965"/>
    <n v="40"/>
    <n v="40"/>
    <n v="60"/>
    <n v="110"/>
    <n v="772"/>
    <n v="10"/>
    <x v="0"/>
    <x v="7"/>
    <x v="1"/>
    <x v="0"/>
    <x v="1"/>
    <x v="3"/>
    <x v="8"/>
  </r>
  <r>
    <x v="37"/>
    <n v="48"/>
    <n v="80"/>
    <n v="32"/>
    <x v="18"/>
    <n v="8"/>
    <n v="821"/>
    <n v="40"/>
    <n v="30"/>
    <n v="50"/>
    <n v="91"/>
    <n v="508"/>
    <n v="11"/>
    <x v="0"/>
    <x v="8"/>
    <x v="1"/>
    <x v="0"/>
    <x v="0"/>
    <x v="1"/>
    <x v="9"/>
  </r>
  <r>
    <x v="37"/>
    <n v="48"/>
    <n v="80"/>
    <n v="32"/>
    <x v="18"/>
    <n v="8"/>
    <n v="456"/>
    <n v="40"/>
    <n v="43"/>
    <n v="50"/>
    <n v="93"/>
    <n v="781"/>
    <n v="13"/>
    <x v="0"/>
    <x v="8"/>
    <x v="1"/>
    <x v="0"/>
    <x v="0"/>
    <x v="1"/>
    <x v="3"/>
  </r>
  <r>
    <x v="48"/>
    <n v="171"/>
    <n v="341"/>
    <n v="180"/>
    <x v="41"/>
    <n v="47"/>
    <n v="1091"/>
    <n v="110"/>
    <n v="158"/>
    <n v="170"/>
    <n v="337"/>
    <n v="978"/>
    <n v="7"/>
    <x v="0"/>
    <x v="8"/>
    <x v="1"/>
    <x v="0"/>
    <x v="0"/>
    <x v="2"/>
    <x v="11"/>
  </r>
  <r>
    <x v="49"/>
    <n v="63"/>
    <n v="126"/>
    <n v="63"/>
    <x v="43"/>
    <n v="57"/>
    <n v="435"/>
    <n v="-10"/>
    <n v="60"/>
    <n v="60"/>
    <n v="115"/>
    <n v="781"/>
    <n v="5"/>
    <x v="0"/>
    <x v="8"/>
    <x v="1"/>
    <x v="0"/>
    <x v="0"/>
    <x v="2"/>
    <x v="4"/>
  </r>
  <r>
    <x v="50"/>
    <n v="422"/>
    <n v="494"/>
    <n v="72"/>
    <x v="4"/>
    <n v="23"/>
    <n v="558"/>
    <n v="360"/>
    <n v="58"/>
    <n v="400"/>
    <n v="462"/>
    <n v="413"/>
    <n v="2"/>
    <x v="0"/>
    <x v="8"/>
    <x v="1"/>
    <x v="0"/>
    <x v="0"/>
    <x v="0"/>
    <x v="1"/>
  </r>
  <r>
    <x v="9"/>
    <n v="72"/>
    <n v="130"/>
    <n v="58"/>
    <x v="4"/>
    <n v="22"/>
    <n v="338"/>
    <n v="30"/>
    <n v="40"/>
    <n v="60"/>
    <n v="91"/>
    <n v="339"/>
    <n v="9"/>
    <x v="0"/>
    <x v="8"/>
    <x v="1"/>
    <x v="0"/>
    <x v="1"/>
    <x v="3"/>
    <x v="7"/>
  </r>
  <r>
    <x v="19"/>
    <n v="27"/>
    <n v="45"/>
    <n v="18"/>
    <x v="44"/>
    <n v="5"/>
    <n v="821"/>
    <n v="20"/>
    <n v="10"/>
    <n v="30"/>
    <n v="29"/>
    <n v="603"/>
    <n v="11"/>
    <x v="0"/>
    <x v="9"/>
    <x v="1"/>
    <x v="1"/>
    <x v="0"/>
    <x v="1"/>
    <x v="9"/>
  </r>
  <r>
    <x v="16"/>
    <n v="26"/>
    <n v="43"/>
    <n v="17"/>
    <x v="19"/>
    <n v="4"/>
    <n v="777"/>
    <n v="20"/>
    <n v="10"/>
    <n v="30"/>
    <n v="27"/>
    <n v="603"/>
    <n v="13"/>
    <x v="0"/>
    <x v="9"/>
    <x v="1"/>
    <x v="1"/>
    <x v="0"/>
    <x v="1"/>
    <x v="3"/>
  </r>
  <r>
    <x v="51"/>
    <n v="36"/>
    <n v="65"/>
    <n v="29"/>
    <x v="45"/>
    <n v="11"/>
    <n v="169"/>
    <n v="0"/>
    <n v="20"/>
    <n v="40"/>
    <n v="67"/>
    <n v="603"/>
    <n v="7"/>
    <x v="0"/>
    <x v="9"/>
    <x v="1"/>
    <x v="1"/>
    <x v="0"/>
    <x v="2"/>
    <x v="11"/>
  </r>
  <r>
    <x v="52"/>
    <n v="53"/>
    <n v="90"/>
    <n v="37"/>
    <x v="46"/>
    <n v="34"/>
    <n v="261"/>
    <n v="0"/>
    <n v="30"/>
    <n v="50"/>
    <n v="80"/>
    <n v="603"/>
    <n v="5"/>
    <x v="0"/>
    <x v="9"/>
    <x v="1"/>
    <x v="1"/>
    <x v="0"/>
    <x v="2"/>
    <x v="4"/>
  </r>
  <r>
    <x v="53"/>
    <n v="55"/>
    <n v="93"/>
    <n v="38"/>
    <x v="13"/>
    <n v="12"/>
    <n v="241"/>
    <n v="30"/>
    <n v="30"/>
    <n v="50"/>
    <n v="79"/>
    <n v="603"/>
    <n v="1"/>
    <x v="0"/>
    <x v="9"/>
    <x v="1"/>
    <x v="1"/>
    <x v="0"/>
    <x v="0"/>
    <x v="0"/>
  </r>
  <r>
    <x v="54"/>
    <n v="72"/>
    <n v="120"/>
    <n v="48"/>
    <x v="7"/>
    <n v="15"/>
    <n v="372"/>
    <n v="40"/>
    <n v="38"/>
    <n v="70"/>
    <n v="110"/>
    <n v="603"/>
    <n v="2"/>
    <x v="0"/>
    <x v="9"/>
    <x v="1"/>
    <x v="1"/>
    <x v="0"/>
    <x v="0"/>
    <x v="1"/>
  </r>
  <r>
    <x v="26"/>
    <n v="42"/>
    <n v="76"/>
    <n v="34"/>
    <x v="25"/>
    <n v="12"/>
    <n v="197"/>
    <n v="0"/>
    <n v="20"/>
    <n v="30"/>
    <n v="59"/>
    <n v="603"/>
    <n v="9"/>
    <x v="0"/>
    <x v="9"/>
    <x v="1"/>
    <x v="1"/>
    <x v="1"/>
    <x v="3"/>
    <x v="7"/>
  </r>
  <r>
    <x v="2"/>
    <n v="139"/>
    <n v="234"/>
    <n v="95"/>
    <x v="2"/>
    <n v="26"/>
    <n v="821"/>
    <n v="120"/>
    <n v="82"/>
    <n v="150"/>
    <n v="261"/>
    <n v="347"/>
    <n v="11"/>
    <x v="0"/>
    <x v="10"/>
    <x v="1"/>
    <x v="0"/>
    <x v="0"/>
    <x v="1"/>
    <x v="9"/>
  </r>
  <r>
    <x v="0"/>
    <n v="130"/>
    <n v="219"/>
    <n v="89"/>
    <x v="0"/>
    <n v="24"/>
    <n v="777"/>
    <n v="110"/>
    <n v="78"/>
    <n v="140"/>
    <n v="242"/>
    <n v="646"/>
    <n v="12"/>
    <x v="0"/>
    <x v="10"/>
    <x v="1"/>
    <x v="0"/>
    <x v="0"/>
    <x v="1"/>
    <x v="10"/>
  </r>
  <r>
    <x v="4"/>
    <n v="80"/>
    <n v="134"/>
    <n v="54"/>
    <x v="3"/>
    <n v="15"/>
    <n v="456"/>
    <n v="70"/>
    <n v="63"/>
    <n v="90"/>
    <n v="153"/>
    <n v="347"/>
    <n v="13"/>
    <x v="0"/>
    <x v="10"/>
    <x v="1"/>
    <x v="0"/>
    <x v="0"/>
    <x v="1"/>
    <x v="3"/>
  </r>
  <r>
    <x v="23"/>
    <n v="262"/>
    <n v="490"/>
    <n v="267"/>
    <x v="6"/>
    <n v="63"/>
    <n v="1459"/>
    <n v="200"/>
    <n v="283"/>
    <n v="270"/>
    <n v="480"/>
    <n v="631"/>
    <n v="7"/>
    <x v="0"/>
    <x v="10"/>
    <x v="1"/>
    <x v="0"/>
    <x v="0"/>
    <x v="2"/>
    <x v="11"/>
  </r>
  <r>
    <x v="55"/>
    <n v="-44"/>
    <n v="61"/>
    <n v="85"/>
    <x v="47"/>
    <n v="95"/>
    <n v="725"/>
    <n v="-170"/>
    <n v="72"/>
    <n v="-50"/>
    <n v="50"/>
    <n v="315"/>
    <n v="5"/>
    <x v="0"/>
    <x v="10"/>
    <x v="1"/>
    <x v="0"/>
    <x v="0"/>
    <x v="2"/>
    <x v="4"/>
  </r>
  <r>
    <x v="56"/>
    <n v="407"/>
    <n v="678"/>
    <n v="330"/>
    <x v="48"/>
    <n v="94"/>
    <n v="2101"/>
    <n v="260"/>
    <n v="323"/>
    <n v="380"/>
    <n v="640"/>
    <n v="716"/>
    <n v="2"/>
    <x v="0"/>
    <x v="10"/>
    <x v="1"/>
    <x v="0"/>
    <x v="0"/>
    <x v="0"/>
    <x v="1"/>
  </r>
  <r>
    <x v="11"/>
    <n v="238"/>
    <n v="483"/>
    <n v="270"/>
    <x v="49"/>
    <n v="93"/>
    <n v="1419"/>
    <n v="100"/>
    <n v="171"/>
    <n v="190"/>
    <n v="361"/>
    <n v="607"/>
    <n v="9"/>
    <x v="0"/>
    <x v="10"/>
    <x v="1"/>
    <x v="0"/>
    <x v="1"/>
    <x v="3"/>
    <x v="7"/>
  </r>
  <r>
    <x v="57"/>
    <n v="-27"/>
    <n v="180"/>
    <n v="199"/>
    <x v="43"/>
    <n v="64"/>
    <n v="965"/>
    <n v="-70"/>
    <n v="201"/>
    <n v="-10"/>
    <n v="140"/>
    <n v="845"/>
    <n v="10"/>
    <x v="0"/>
    <x v="10"/>
    <x v="1"/>
    <x v="0"/>
    <x v="1"/>
    <x v="3"/>
    <x v="8"/>
  </r>
  <r>
    <x v="42"/>
    <n v="113"/>
    <n v="180"/>
    <n v="67"/>
    <x v="37"/>
    <n v="20"/>
    <n v="400"/>
    <n v="80"/>
    <n v="55"/>
    <n v="100"/>
    <n v="145"/>
    <n v="337"/>
    <n v="5"/>
    <x v="0"/>
    <x v="11"/>
    <x v="2"/>
    <x v="1"/>
    <x v="0"/>
    <x v="2"/>
    <x v="4"/>
  </r>
  <r>
    <x v="27"/>
    <n v="89"/>
    <n v="150"/>
    <n v="61"/>
    <x v="30"/>
    <n v="19"/>
    <n v="390"/>
    <n v="50"/>
    <n v="50"/>
    <n v="70"/>
    <n v="126"/>
    <n v="337"/>
    <n v="6"/>
    <x v="0"/>
    <x v="11"/>
    <x v="2"/>
    <x v="1"/>
    <x v="1"/>
    <x v="2"/>
    <x v="5"/>
  </r>
  <r>
    <x v="44"/>
    <n v="63"/>
    <n v="112"/>
    <n v="49"/>
    <x v="36"/>
    <n v="16"/>
    <n v="623"/>
    <n v="40"/>
    <n v="48"/>
    <n v="60"/>
    <n v="100"/>
    <n v="337"/>
    <n v="8"/>
    <x v="0"/>
    <x v="11"/>
    <x v="2"/>
    <x v="1"/>
    <x v="1"/>
    <x v="3"/>
    <x v="6"/>
  </r>
  <r>
    <x v="46"/>
    <n v="105"/>
    <n v="190"/>
    <n v="85"/>
    <x v="42"/>
    <n v="32"/>
    <n v="494"/>
    <n v="40"/>
    <n v="80"/>
    <n v="100"/>
    <n v="171"/>
    <n v="504"/>
    <n v="9"/>
    <x v="0"/>
    <x v="11"/>
    <x v="2"/>
    <x v="1"/>
    <x v="1"/>
    <x v="3"/>
    <x v="7"/>
  </r>
  <r>
    <x v="58"/>
    <n v="105"/>
    <n v="180"/>
    <n v="75"/>
    <x v="50"/>
    <n v="68"/>
    <n v="522"/>
    <n v="10"/>
    <n v="64"/>
    <n v="90"/>
    <n v="154"/>
    <n v="504"/>
    <n v="4"/>
    <x v="0"/>
    <x v="11"/>
    <x v="2"/>
    <x v="1"/>
    <x v="0"/>
    <x v="2"/>
    <x v="12"/>
  </r>
  <r>
    <x v="3"/>
    <n v="51"/>
    <n v="85"/>
    <n v="34"/>
    <x v="40"/>
    <n v="9"/>
    <n v="777"/>
    <n v="50"/>
    <n v="38"/>
    <n v="60"/>
    <n v="100"/>
    <n v="225"/>
    <n v="2"/>
    <x v="0"/>
    <x v="11"/>
    <x v="2"/>
    <x v="1"/>
    <x v="0"/>
    <x v="0"/>
    <x v="1"/>
  </r>
  <r>
    <x v="43"/>
    <n v="48"/>
    <n v="81"/>
    <n v="33"/>
    <x v="38"/>
    <n v="9"/>
    <n v="777"/>
    <n v="50"/>
    <n v="43"/>
    <n v="60"/>
    <n v="100"/>
    <n v="985"/>
    <n v="3"/>
    <x v="0"/>
    <x v="11"/>
    <x v="2"/>
    <x v="1"/>
    <x v="1"/>
    <x v="0"/>
    <x v="2"/>
  </r>
  <r>
    <x v="52"/>
    <n v="53"/>
    <n v="90"/>
    <n v="37"/>
    <x v="46"/>
    <n v="34"/>
    <n v="261"/>
    <n v="-10"/>
    <n v="35"/>
    <n v="40"/>
    <n v="70"/>
    <n v="505"/>
    <n v="5"/>
    <x v="0"/>
    <x v="12"/>
    <x v="2"/>
    <x v="1"/>
    <x v="0"/>
    <x v="2"/>
    <x v="4"/>
  </r>
  <r>
    <x v="31"/>
    <n v="47"/>
    <n v="82"/>
    <n v="35"/>
    <x v="2"/>
    <n v="11"/>
    <n v="196"/>
    <n v="10"/>
    <n v="36"/>
    <n v="40"/>
    <n v="70"/>
    <n v="505"/>
    <n v="6"/>
    <x v="0"/>
    <x v="12"/>
    <x v="2"/>
    <x v="1"/>
    <x v="1"/>
    <x v="2"/>
    <x v="5"/>
  </r>
  <r>
    <x v="16"/>
    <n v="27"/>
    <n v="45"/>
    <n v="18"/>
    <x v="16"/>
    <n v="5"/>
    <n v="821"/>
    <n v="20"/>
    <n v="10"/>
    <n v="30"/>
    <n v="32"/>
    <n v="505"/>
    <n v="8"/>
    <x v="0"/>
    <x v="12"/>
    <x v="2"/>
    <x v="1"/>
    <x v="1"/>
    <x v="3"/>
    <x v="6"/>
  </r>
  <r>
    <x v="59"/>
    <n v="34"/>
    <n v="62"/>
    <n v="28"/>
    <x v="51"/>
    <n v="8"/>
    <n v="965"/>
    <n v="20"/>
    <n v="20"/>
    <n v="40"/>
    <n v="60"/>
    <n v="505"/>
    <n v="9"/>
    <x v="0"/>
    <x v="12"/>
    <x v="2"/>
    <x v="1"/>
    <x v="1"/>
    <x v="3"/>
    <x v="7"/>
  </r>
  <r>
    <x v="51"/>
    <n v="36"/>
    <n v="65"/>
    <n v="29"/>
    <x v="45"/>
    <n v="11"/>
    <n v="169"/>
    <n v="0"/>
    <n v="20"/>
    <n v="30"/>
    <n v="50"/>
    <n v="505"/>
    <n v="4"/>
    <x v="0"/>
    <x v="12"/>
    <x v="2"/>
    <x v="1"/>
    <x v="0"/>
    <x v="2"/>
    <x v="12"/>
  </r>
  <r>
    <x v="60"/>
    <n v="72"/>
    <n v="120"/>
    <n v="48"/>
    <x v="25"/>
    <n v="15"/>
    <n v="372"/>
    <n v="50"/>
    <n v="60"/>
    <n v="90"/>
    <n v="152"/>
    <n v="505"/>
    <n v="2"/>
    <x v="0"/>
    <x v="12"/>
    <x v="2"/>
    <x v="1"/>
    <x v="0"/>
    <x v="0"/>
    <x v="1"/>
  </r>
  <r>
    <x v="30"/>
    <n v="11"/>
    <n v="99"/>
    <n v="88"/>
    <x v="29"/>
    <n v="27"/>
    <n v="525"/>
    <n v="-30"/>
    <n v="100"/>
    <n v="10"/>
    <n v="120"/>
    <n v="505"/>
    <n v="3"/>
    <x v="0"/>
    <x v="12"/>
    <x v="2"/>
    <x v="1"/>
    <x v="1"/>
    <x v="0"/>
    <x v="2"/>
  </r>
  <r>
    <x v="43"/>
    <n v="48"/>
    <n v="80"/>
    <n v="32"/>
    <x v="38"/>
    <n v="8"/>
    <n v="456"/>
    <n v="40"/>
    <n v="20"/>
    <n v="40"/>
    <n v="55"/>
    <n v="405"/>
    <n v="5"/>
    <x v="0"/>
    <x v="13"/>
    <x v="2"/>
    <x v="1"/>
    <x v="0"/>
    <x v="2"/>
    <x v="4"/>
  </r>
  <r>
    <x v="35"/>
    <n v="126"/>
    <n v="210"/>
    <n v="84"/>
    <x v="52"/>
    <n v="27"/>
    <n v="651"/>
    <n v="70"/>
    <n v="70"/>
    <n v="110"/>
    <n v="180"/>
    <n v="405"/>
    <n v="6"/>
    <x v="0"/>
    <x v="13"/>
    <x v="2"/>
    <x v="1"/>
    <x v="1"/>
    <x v="2"/>
    <x v="5"/>
  </r>
  <r>
    <x v="38"/>
    <n v="66"/>
    <n v="120"/>
    <n v="54"/>
    <x v="21"/>
    <n v="20"/>
    <n v="312"/>
    <n v="20"/>
    <n v="50"/>
    <n v="60"/>
    <n v="110"/>
    <n v="918"/>
    <n v="8"/>
    <x v="0"/>
    <x v="13"/>
    <x v="2"/>
    <x v="1"/>
    <x v="1"/>
    <x v="3"/>
    <x v="6"/>
  </r>
  <r>
    <x v="19"/>
    <n v="111"/>
    <n v="190"/>
    <n v="79"/>
    <x v="53"/>
    <n v="72"/>
    <n v="551"/>
    <n v="30"/>
    <n v="79"/>
    <n v="110"/>
    <n v="189"/>
    <n v="580"/>
    <n v="9"/>
    <x v="0"/>
    <x v="13"/>
    <x v="2"/>
    <x v="1"/>
    <x v="1"/>
    <x v="3"/>
    <x v="7"/>
  </r>
  <r>
    <x v="61"/>
    <n v="116"/>
    <n v="200"/>
    <n v="84"/>
    <x v="29"/>
    <n v="26"/>
    <n v="500"/>
    <n v="70"/>
    <n v="70"/>
    <n v="100"/>
    <n v="166"/>
    <n v="405"/>
    <n v="4"/>
    <x v="0"/>
    <x v="13"/>
    <x v="2"/>
    <x v="1"/>
    <x v="0"/>
    <x v="2"/>
    <x v="12"/>
  </r>
  <r>
    <x v="37"/>
    <n v="56"/>
    <n v="100"/>
    <n v="44"/>
    <x v="14"/>
    <n v="14"/>
    <n v="623"/>
    <n v="50"/>
    <n v="50"/>
    <n v="70"/>
    <n v="122"/>
    <n v="580"/>
    <n v="2"/>
    <x v="0"/>
    <x v="13"/>
    <x v="2"/>
    <x v="1"/>
    <x v="0"/>
    <x v="0"/>
    <x v="1"/>
  </r>
  <r>
    <x v="43"/>
    <n v="48"/>
    <n v="80"/>
    <n v="32"/>
    <x v="38"/>
    <n v="8"/>
    <n v="821"/>
    <n v="50"/>
    <n v="40"/>
    <n v="60"/>
    <n v="103"/>
    <n v="580"/>
    <n v="3"/>
    <x v="0"/>
    <x v="13"/>
    <x v="2"/>
    <x v="1"/>
    <x v="1"/>
    <x v="0"/>
    <x v="2"/>
  </r>
  <r>
    <x v="15"/>
    <n v="130"/>
    <n v="219"/>
    <n v="89"/>
    <x v="13"/>
    <n v="24"/>
    <n v="777"/>
    <n v="90"/>
    <n v="75"/>
    <n v="110"/>
    <n v="180"/>
    <n v="325"/>
    <n v="5"/>
    <x v="0"/>
    <x v="14"/>
    <x v="2"/>
    <x v="0"/>
    <x v="0"/>
    <x v="2"/>
    <x v="4"/>
  </r>
  <r>
    <x v="4"/>
    <n v="80"/>
    <n v="134"/>
    <n v="54"/>
    <x v="3"/>
    <n v="15"/>
    <n v="456"/>
    <n v="60"/>
    <n v="34"/>
    <n v="70"/>
    <n v="104"/>
    <n v="956"/>
    <n v="6"/>
    <x v="0"/>
    <x v="14"/>
    <x v="2"/>
    <x v="0"/>
    <x v="1"/>
    <x v="2"/>
    <x v="5"/>
  </r>
  <r>
    <x v="8"/>
    <n v="80"/>
    <n v="140"/>
    <n v="60"/>
    <x v="7"/>
    <n v="19"/>
    <n v="336"/>
    <n v="50"/>
    <n v="58"/>
    <n v="80"/>
    <n v="138"/>
    <n v="281"/>
    <n v="8"/>
    <x v="0"/>
    <x v="14"/>
    <x v="2"/>
    <x v="0"/>
    <x v="1"/>
    <x v="3"/>
    <x v="6"/>
  </r>
  <r>
    <x v="34"/>
    <n v="83"/>
    <n v="140"/>
    <n v="57"/>
    <x v="30"/>
    <n v="18"/>
    <n v="364"/>
    <n v="50"/>
    <n v="50"/>
    <n v="80"/>
    <n v="130"/>
    <n v="254"/>
    <n v="9"/>
    <x v="0"/>
    <x v="14"/>
    <x v="2"/>
    <x v="0"/>
    <x v="1"/>
    <x v="3"/>
    <x v="7"/>
  </r>
  <r>
    <x v="5"/>
    <n v="108"/>
    <n v="180"/>
    <n v="72"/>
    <x v="4"/>
    <n v="23"/>
    <n v="558"/>
    <n v="50"/>
    <n v="56"/>
    <n v="90"/>
    <n v="154"/>
    <n v="830"/>
    <n v="4"/>
    <x v="0"/>
    <x v="14"/>
    <x v="2"/>
    <x v="0"/>
    <x v="0"/>
    <x v="2"/>
    <x v="12"/>
  </r>
  <r>
    <x v="62"/>
    <n v="245"/>
    <n v="452"/>
    <n v="197"/>
    <x v="43"/>
    <n v="64"/>
    <n v="965"/>
    <n v="220"/>
    <n v="275"/>
    <n v="300"/>
    <n v="560"/>
    <n v="409"/>
    <n v="2"/>
    <x v="0"/>
    <x v="14"/>
    <x v="2"/>
    <x v="0"/>
    <x v="0"/>
    <x v="0"/>
    <x v="1"/>
  </r>
  <r>
    <x v="1"/>
    <n v="107"/>
    <n v="190"/>
    <n v="83"/>
    <x v="1"/>
    <n v="27"/>
    <n v="623"/>
    <n v="100"/>
    <n v="154"/>
    <n v="130"/>
    <n v="230"/>
    <n v="325"/>
    <n v="3"/>
    <x v="0"/>
    <x v="14"/>
    <x v="2"/>
    <x v="0"/>
    <x v="1"/>
    <x v="0"/>
    <x v="2"/>
  </r>
  <r>
    <x v="63"/>
    <n v="68"/>
    <n v="114"/>
    <n v="46"/>
    <x v="54"/>
    <n v="12"/>
    <n v="777"/>
    <n v="40"/>
    <n v="36"/>
    <n v="60"/>
    <n v="100"/>
    <n v="435"/>
    <n v="4"/>
    <x v="0"/>
    <x v="15"/>
    <x v="3"/>
    <x v="1"/>
    <x v="0"/>
    <x v="2"/>
    <x v="12"/>
  </r>
  <r>
    <x v="33"/>
    <n v="63"/>
    <n v="112"/>
    <n v="49"/>
    <x v="17"/>
    <n v="16"/>
    <n v="623"/>
    <n v="40"/>
    <n v="45"/>
    <n v="60"/>
    <n v="100"/>
    <n v="435"/>
    <n v="5"/>
    <x v="0"/>
    <x v="15"/>
    <x v="3"/>
    <x v="1"/>
    <x v="0"/>
    <x v="2"/>
    <x v="4"/>
  </r>
  <r>
    <x v="25"/>
    <n v="73"/>
    <n v="123"/>
    <n v="50"/>
    <x v="3"/>
    <n v="14"/>
    <n v="821"/>
    <n v="50"/>
    <n v="46"/>
    <n v="70"/>
    <n v="110"/>
    <n v="435"/>
    <n v="6"/>
    <x v="0"/>
    <x v="15"/>
    <x v="3"/>
    <x v="1"/>
    <x v="1"/>
    <x v="2"/>
    <x v="5"/>
  </r>
  <r>
    <x v="64"/>
    <n v="55"/>
    <n v="93"/>
    <n v="38"/>
    <x v="55"/>
    <n v="12"/>
    <n v="241"/>
    <n v="30"/>
    <n v="22"/>
    <n v="50"/>
    <n v="72"/>
    <n v="801"/>
    <n v="8"/>
    <x v="0"/>
    <x v="15"/>
    <x v="3"/>
    <x v="1"/>
    <x v="1"/>
    <x v="3"/>
    <x v="6"/>
  </r>
  <r>
    <x v="54"/>
    <n v="72"/>
    <n v="120"/>
    <n v="48"/>
    <x v="7"/>
    <n v="15"/>
    <n v="372"/>
    <n v="30"/>
    <n v="40"/>
    <n v="60"/>
    <n v="91"/>
    <n v="435"/>
    <n v="9"/>
    <x v="0"/>
    <x v="15"/>
    <x v="3"/>
    <x v="1"/>
    <x v="1"/>
    <x v="3"/>
    <x v="7"/>
  </r>
  <r>
    <x v="65"/>
    <n v="11"/>
    <n v="99"/>
    <n v="88"/>
    <x v="56"/>
    <n v="27"/>
    <n v="525"/>
    <n v="-30"/>
    <n v="80"/>
    <n v="10"/>
    <n v="90"/>
    <n v="435"/>
    <n v="10"/>
    <x v="0"/>
    <x v="15"/>
    <x v="3"/>
    <x v="1"/>
    <x v="1"/>
    <x v="3"/>
    <x v="8"/>
  </r>
  <r>
    <x v="52"/>
    <n v="53"/>
    <n v="90"/>
    <n v="37"/>
    <x v="46"/>
    <n v="34"/>
    <n v="261"/>
    <n v="0"/>
    <n v="20"/>
    <n v="40"/>
    <n v="49"/>
    <n v="435"/>
    <n v="11"/>
    <x v="0"/>
    <x v="15"/>
    <x v="3"/>
    <x v="1"/>
    <x v="0"/>
    <x v="1"/>
    <x v="9"/>
  </r>
  <r>
    <x v="31"/>
    <n v="47"/>
    <n v="82"/>
    <n v="35"/>
    <x v="2"/>
    <n v="11"/>
    <n v="196"/>
    <n v="10"/>
    <n v="20"/>
    <n v="30"/>
    <n v="38"/>
    <n v="435"/>
    <n v="12"/>
    <x v="0"/>
    <x v="15"/>
    <x v="3"/>
    <x v="1"/>
    <x v="0"/>
    <x v="1"/>
    <x v="10"/>
  </r>
  <r>
    <x v="32"/>
    <n v="36"/>
    <n v="65"/>
    <n v="29"/>
    <x v="24"/>
    <n v="11"/>
    <n v="169"/>
    <n v="10"/>
    <n v="10"/>
    <n v="30"/>
    <n v="40"/>
    <n v="435"/>
    <n v="13"/>
    <x v="0"/>
    <x v="15"/>
    <x v="3"/>
    <x v="1"/>
    <x v="0"/>
    <x v="1"/>
    <x v="3"/>
  </r>
  <r>
    <x v="25"/>
    <n v="92"/>
    <n v="170"/>
    <n v="78"/>
    <x v="24"/>
    <n v="24"/>
    <n v="965"/>
    <n v="80"/>
    <n v="91"/>
    <n v="120"/>
    <n v="210"/>
    <n v="801"/>
    <n v="1"/>
    <x v="0"/>
    <x v="15"/>
    <x v="3"/>
    <x v="1"/>
    <x v="0"/>
    <x v="0"/>
    <x v="0"/>
  </r>
  <r>
    <x v="3"/>
    <n v="75"/>
    <n v="130"/>
    <n v="55"/>
    <x v="24"/>
    <n v="18"/>
    <n v="312"/>
    <n v="70"/>
    <n v="58"/>
    <n v="100"/>
    <n v="162"/>
    <n v="435"/>
    <n v="2"/>
    <x v="0"/>
    <x v="15"/>
    <x v="3"/>
    <x v="1"/>
    <x v="0"/>
    <x v="0"/>
    <x v="1"/>
  </r>
  <r>
    <x v="24"/>
    <n v="105"/>
    <n v="190"/>
    <n v="85"/>
    <x v="23"/>
    <n v="32"/>
    <n v="494"/>
    <n v="70"/>
    <n v="67"/>
    <n v="130"/>
    <n v="233"/>
    <n v="801"/>
    <n v="3"/>
    <x v="0"/>
    <x v="15"/>
    <x v="3"/>
    <x v="1"/>
    <x v="1"/>
    <x v="0"/>
    <x v="2"/>
  </r>
  <r>
    <x v="14"/>
    <n v="228"/>
    <n v="456"/>
    <n v="328"/>
    <x v="12"/>
    <n v="63"/>
    <n v="1459"/>
    <n v="150"/>
    <n v="194"/>
    <n v="220"/>
    <n v="430"/>
    <n v="661"/>
    <n v="4"/>
    <x v="0"/>
    <x v="16"/>
    <x v="3"/>
    <x v="0"/>
    <x v="0"/>
    <x v="2"/>
    <x v="12"/>
  </r>
  <r>
    <x v="9"/>
    <n v="145"/>
    <n v="250"/>
    <n v="121"/>
    <x v="47"/>
    <n v="95"/>
    <n v="725"/>
    <n v="20"/>
    <n v="94"/>
    <n v="140"/>
    <n v="245"/>
    <n v="818"/>
    <n v="5"/>
    <x v="0"/>
    <x v="16"/>
    <x v="3"/>
    <x v="0"/>
    <x v="0"/>
    <x v="2"/>
    <x v="4"/>
  </r>
  <r>
    <x v="13"/>
    <n v="312"/>
    <n v="546"/>
    <n v="223"/>
    <x v="11"/>
    <n v="77"/>
    <n v="1310"/>
    <n v="200"/>
    <n v="262"/>
    <n v="300"/>
    <n v="520"/>
    <n v="213"/>
    <n v="6"/>
    <x v="0"/>
    <x v="16"/>
    <x v="3"/>
    <x v="0"/>
    <x v="1"/>
    <x v="2"/>
    <x v="5"/>
  </r>
  <r>
    <x v="66"/>
    <n v="139"/>
    <n v="234"/>
    <n v="95"/>
    <x v="57"/>
    <n v="26"/>
    <n v="821"/>
    <n v="100"/>
    <n v="72"/>
    <n v="120"/>
    <n v="192"/>
    <n v="510"/>
    <n v="8"/>
    <x v="0"/>
    <x v="16"/>
    <x v="3"/>
    <x v="0"/>
    <x v="1"/>
    <x v="3"/>
    <x v="6"/>
  </r>
  <r>
    <x v="67"/>
    <n v="245"/>
    <n v="452"/>
    <n v="211"/>
    <x v="58"/>
    <n v="64"/>
    <n v="965"/>
    <n v="160"/>
    <n v="201"/>
    <n v="220"/>
    <n v="399"/>
    <n v="310"/>
    <n v="9"/>
    <x v="0"/>
    <x v="16"/>
    <x v="3"/>
    <x v="0"/>
    <x v="1"/>
    <x v="3"/>
    <x v="7"/>
  </r>
  <r>
    <x v="35"/>
    <n v="107"/>
    <n v="190"/>
    <n v="83"/>
    <x v="8"/>
    <n v="27"/>
    <n v="623"/>
    <n v="60"/>
    <n v="80"/>
    <n v="90"/>
    <n v="160"/>
    <n v="707"/>
    <n v="10"/>
    <x v="0"/>
    <x v="16"/>
    <x v="3"/>
    <x v="0"/>
    <x v="1"/>
    <x v="3"/>
    <x v="8"/>
  </r>
  <r>
    <x v="0"/>
    <n v="130"/>
    <n v="219"/>
    <n v="89"/>
    <x v="0"/>
    <n v="24"/>
    <n v="777"/>
    <n v="80"/>
    <n v="39"/>
    <n v="90"/>
    <n v="129"/>
    <n v="619"/>
    <n v="11"/>
    <x v="0"/>
    <x v="16"/>
    <x v="3"/>
    <x v="0"/>
    <x v="0"/>
    <x v="1"/>
    <x v="9"/>
  </r>
  <r>
    <x v="4"/>
    <n v="80"/>
    <n v="134"/>
    <n v="54"/>
    <x v="3"/>
    <n v="15"/>
    <n v="456"/>
    <n v="60"/>
    <n v="30"/>
    <n v="60"/>
    <n v="102"/>
    <n v="650"/>
    <n v="12"/>
    <x v="0"/>
    <x v="16"/>
    <x v="3"/>
    <x v="0"/>
    <x v="0"/>
    <x v="1"/>
    <x v="10"/>
  </r>
  <r>
    <x v="4"/>
    <n v="108"/>
    <n v="180"/>
    <n v="72"/>
    <x v="15"/>
    <n v="23"/>
    <n v="558"/>
    <n v="50"/>
    <n v="40"/>
    <n v="80"/>
    <n v="133"/>
    <n v="760"/>
    <n v="13"/>
    <x v="0"/>
    <x v="16"/>
    <x v="3"/>
    <x v="0"/>
    <x v="0"/>
    <x v="1"/>
    <x v="3"/>
  </r>
  <r>
    <x v="68"/>
    <n v="50"/>
    <n v="145"/>
    <n v="95"/>
    <x v="10"/>
    <n v="30"/>
    <n v="608"/>
    <n v="30"/>
    <n v="108"/>
    <n v="70"/>
    <n v="179"/>
    <n v="916"/>
    <n v="1"/>
    <x v="0"/>
    <x v="16"/>
    <x v="3"/>
    <x v="0"/>
    <x v="0"/>
    <x v="0"/>
    <x v="0"/>
  </r>
  <r>
    <x v="56"/>
    <n v="407"/>
    <n v="678"/>
    <n v="288"/>
    <x v="48"/>
    <n v="94"/>
    <n v="2101"/>
    <n v="370"/>
    <n v="408"/>
    <n v="500"/>
    <n v="842"/>
    <n v="559"/>
    <n v="2"/>
    <x v="0"/>
    <x v="16"/>
    <x v="3"/>
    <x v="0"/>
    <x v="0"/>
    <x v="0"/>
    <x v="1"/>
  </r>
  <r>
    <x v="69"/>
    <n v="-26"/>
    <n v="118"/>
    <n v="132"/>
    <x v="59"/>
    <n v="47"/>
    <n v="862"/>
    <n v="-120"/>
    <n v="134"/>
    <n v="-40"/>
    <n v="137"/>
    <n v="650"/>
    <n v="3"/>
    <x v="0"/>
    <x v="16"/>
    <x v="3"/>
    <x v="0"/>
    <x v="1"/>
    <x v="0"/>
    <x v="2"/>
  </r>
  <r>
    <x v="16"/>
    <n v="26"/>
    <n v="43"/>
    <n v="17"/>
    <x v="19"/>
    <n v="4"/>
    <n v="777"/>
    <n v="20"/>
    <n v="10"/>
    <n v="30"/>
    <n v="40"/>
    <n v="775"/>
    <n v="4"/>
    <x v="0"/>
    <x v="17"/>
    <x v="3"/>
    <x v="1"/>
    <x v="0"/>
    <x v="2"/>
    <x v="12"/>
  </r>
  <r>
    <x v="19"/>
    <n v="27"/>
    <n v="45"/>
    <n v="18"/>
    <x v="44"/>
    <n v="5"/>
    <n v="821"/>
    <n v="20"/>
    <n v="10"/>
    <n v="30"/>
    <n v="45"/>
    <n v="702"/>
    <n v="5"/>
    <x v="0"/>
    <x v="17"/>
    <x v="3"/>
    <x v="1"/>
    <x v="0"/>
    <x v="2"/>
    <x v="4"/>
  </r>
  <r>
    <x v="16"/>
    <n v="26"/>
    <n v="43"/>
    <n v="17"/>
    <x v="19"/>
    <n v="4"/>
    <n v="777"/>
    <n v="20"/>
    <n v="10"/>
    <n v="30"/>
    <n v="40"/>
    <n v="775"/>
    <n v="6"/>
    <x v="0"/>
    <x v="17"/>
    <x v="3"/>
    <x v="1"/>
    <x v="1"/>
    <x v="2"/>
    <x v="5"/>
  </r>
  <r>
    <x v="59"/>
    <n v="34"/>
    <n v="62"/>
    <n v="28"/>
    <x v="51"/>
    <n v="8"/>
    <n v="965"/>
    <n v="20"/>
    <n v="33"/>
    <n v="40"/>
    <n v="73"/>
    <n v="775"/>
    <n v="3"/>
    <x v="0"/>
    <x v="17"/>
    <x v="3"/>
    <x v="1"/>
    <x v="1"/>
    <x v="0"/>
    <x v="2"/>
  </r>
  <r>
    <x v="36"/>
    <n v="145"/>
    <n v="250"/>
    <n v="88"/>
    <x v="60"/>
    <n v="95"/>
    <n v="725"/>
    <n v="30"/>
    <n v="90"/>
    <n v="130"/>
    <n v="228"/>
    <n v="702"/>
    <n v="8"/>
    <x v="0"/>
    <x v="17"/>
    <x v="3"/>
    <x v="1"/>
    <x v="1"/>
    <x v="3"/>
    <x v="6"/>
  </r>
  <r>
    <x v="11"/>
    <n v="201"/>
    <n v="345"/>
    <n v="173"/>
    <x v="9"/>
    <n v="47"/>
    <n v="862"/>
    <n v="120"/>
    <n v="79"/>
    <n v="180"/>
    <n v="309"/>
    <n v="775"/>
    <n v="9"/>
    <x v="0"/>
    <x v="17"/>
    <x v="3"/>
    <x v="1"/>
    <x v="1"/>
    <x v="3"/>
    <x v="7"/>
  </r>
  <r>
    <x v="21"/>
    <n v="139"/>
    <n v="234"/>
    <n v="95"/>
    <x v="21"/>
    <n v="30"/>
    <n v="608"/>
    <n v="90"/>
    <n v="90"/>
    <n v="120"/>
    <n v="200"/>
    <n v="702"/>
    <n v="10"/>
    <x v="0"/>
    <x v="17"/>
    <x v="3"/>
    <x v="1"/>
    <x v="1"/>
    <x v="3"/>
    <x v="8"/>
  </r>
  <r>
    <x v="13"/>
    <n v="312"/>
    <n v="546"/>
    <n v="299"/>
    <x v="11"/>
    <n v="77"/>
    <n v="1310"/>
    <n v="150"/>
    <n v="99"/>
    <n v="220"/>
    <n v="381"/>
    <n v="775"/>
    <n v="11"/>
    <x v="0"/>
    <x v="17"/>
    <x v="3"/>
    <x v="1"/>
    <x v="0"/>
    <x v="1"/>
    <x v="9"/>
  </r>
  <r>
    <x v="22"/>
    <n v="228"/>
    <n v="456"/>
    <n v="186"/>
    <x v="6"/>
    <n v="63"/>
    <n v="1459"/>
    <n v="100"/>
    <n v="104"/>
    <n v="160"/>
    <n v="322"/>
    <n v="775"/>
    <n v="12"/>
    <x v="0"/>
    <x v="17"/>
    <x v="3"/>
    <x v="1"/>
    <x v="0"/>
    <x v="1"/>
    <x v="10"/>
  </r>
  <r>
    <x v="70"/>
    <n v="-245"/>
    <n v="17"/>
    <n v="145"/>
    <x v="22"/>
    <n v="93"/>
    <n v="1419"/>
    <n v="-240"/>
    <n v="166"/>
    <n v="-160"/>
    <n v="-13"/>
    <n v="702"/>
    <n v="13"/>
    <x v="0"/>
    <x v="17"/>
    <x v="3"/>
    <x v="1"/>
    <x v="0"/>
    <x v="1"/>
    <x v="3"/>
  </r>
  <r>
    <x v="71"/>
    <n v="42"/>
    <n v="76"/>
    <n v="34"/>
    <x v="24"/>
    <n v="12"/>
    <n v="197"/>
    <n v="10"/>
    <n v="42"/>
    <n v="50"/>
    <n v="88"/>
    <n v="702"/>
    <n v="2"/>
    <x v="0"/>
    <x v="17"/>
    <x v="3"/>
    <x v="1"/>
    <x v="0"/>
    <x v="0"/>
    <x v="1"/>
  </r>
  <r>
    <x v="36"/>
    <n v="72"/>
    <n v="130"/>
    <n v="58"/>
    <x v="32"/>
    <n v="22"/>
    <n v="338"/>
    <n v="20"/>
    <n v="54"/>
    <n v="70"/>
    <n v="124"/>
    <n v="503"/>
    <n v="4"/>
    <x v="0"/>
    <x v="18"/>
    <x v="3"/>
    <x v="1"/>
    <x v="0"/>
    <x v="2"/>
    <x v="12"/>
  </r>
  <r>
    <x v="8"/>
    <n v="80"/>
    <n v="140"/>
    <n v="60"/>
    <x v="7"/>
    <n v="19"/>
    <n v="336"/>
    <n v="50"/>
    <n v="55"/>
    <n v="80"/>
    <n v="130"/>
    <n v="503"/>
    <n v="5"/>
    <x v="0"/>
    <x v="18"/>
    <x v="3"/>
    <x v="1"/>
    <x v="0"/>
    <x v="2"/>
    <x v="4"/>
  </r>
  <r>
    <x v="6"/>
    <n v="171"/>
    <n v="341"/>
    <n v="151"/>
    <x v="5"/>
    <n v="47"/>
    <n v="1091"/>
    <n v="100"/>
    <n v="139"/>
    <n v="160"/>
    <n v="314"/>
    <n v="971"/>
    <n v="6"/>
    <x v="0"/>
    <x v="18"/>
    <x v="3"/>
    <x v="1"/>
    <x v="1"/>
    <x v="2"/>
    <x v="5"/>
  </r>
  <r>
    <x v="34"/>
    <n v="83"/>
    <n v="140"/>
    <n v="57"/>
    <x v="30"/>
    <n v="18"/>
    <n v="364"/>
    <n v="70"/>
    <n v="73"/>
    <n v="100"/>
    <n v="170"/>
    <n v="971"/>
    <n v="3"/>
    <x v="0"/>
    <x v="18"/>
    <x v="3"/>
    <x v="1"/>
    <x v="1"/>
    <x v="0"/>
    <x v="2"/>
  </r>
  <r>
    <x v="8"/>
    <n v="54"/>
    <n v="90"/>
    <n v="36"/>
    <x v="40"/>
    <n v="10"/>
    <n v="777"/>
    <n v="40"/>
    <n v="22"/>
    <n v="40"/>
    <n v="70"/>
    <n v="971"/>
    <n v="8"/>
    <x v="0"/>
    <x v="18"/>
    <x v="3"/>
    <x v="1"/>
    <x v="1"/>
    <x v="3"/>
    <x v="6"/>
  </r>
  <r>
    <x v="37"/>
    <n v="56"/>
    <n v="100"/>
    <n v="44"/>
    <x v="14"/>
    <n v="14"/>
    <n v="623"/>
    <n v="30"/>
    <n v="21"/>
    <n v="50"/>
    <n v="80"/>
    <n v="503"/>
    <n v="9"/>
    <x v="0"/>
    <x v="18"/>
    <x v="3"/>
    <x v="1"/>
    <x v="1"/>
    <x v="3"/>
    <x v="7"/>
  </r>
  <r>
    <x v="43"/>
    <n v="48"/>
    <n v="80"/>
    <n v="32"/>
    <x v="38"/>
    <n v="8"/>
    <n v="456"/>
    <n v="30"/>
    <n v="20"/>
    <n v="30"/>
    <n v="50"/>
    <n v="971"/>
    <n v="11"/>
    <x v="0"/>
    <x v="18"/>
    <x v="3"/>
    <x v="1"/>
    <x v="0"/>
    <x v="1"/>
    <x v="9"/>
  </r>
  <r>
    <x v="1"/>
    <n v="126"/>
    <n v="210"/>
    <n v="84"/>
    <x v="33"/>
    <n v="27"/>
    <n v="651"/>
    <n v="60"/>
    <n v="50"/>
    <n v="90"/>
    <n v="128"/>
    <n v="503"/>
    <n v="12"/>
    <x v="0"/>
    <x v="18"/>
    <x v="3"/>
    <x v="1"/>
    <x v="0"/>
    <x v="1"/>
    <x v="10"/>
  </r>
  <r>
    <x v="35"/>
    <n v="116"/>
    <n v="200"/>
    <n v="84"/>
    <x v="31"/>
    <n v="26"/>
    <n v="500"/>
    <n v="50"/>
    <n v="37"/>
    <n v="80"/>
    <n v="117"/>
    <n v="541"/>
    <n v="13"/>
    <x v="0"/>
    <x v="18"/>
    <x v="3"/>
    <x v="1"/>
    <x v="0"/>
    <x v="1"/>
    <x v="3"/>
  </r>
  <r>
    <x v="72"/>
    <n v="87"/>
    <n v="150"/>
    <n v="63"/>
    <x v="43"/>
    <n v="57"/>
    <n v="435"/>
    <n v="40"/>
    <n v="69"/>
    <n v="110"/>
    <n v="180"/>
    <n v="541"/>
    <n v="1"/>
    <x v="0"/>
    <x v="18"/>
    <x v="3"/>
    <x v="1"/>
    <x v="0"/>
    <x v="0"/>
    <x v="0"/>
  </r>
  <r>
    <x v="43"/>
    <n v="93"/>
    <n v="160"/>
    <n v="67"/>
    <x v="42"/>
    <n v="22"/>
    <n v="400"/>
    <n v="60"/>
    <n v="82"/>
    <n v="120"/>
    <n v="198"/>
    <n v="503"/>
    <n v="2"/>
    <x v="0"/>
    <x v="18"/>
    <x v="3"/>
    <x v="1"/>
    <x v="0"/>
    <x v="0"/>
    <x v="1"/>
  </r>
  <r>
    <x v="44"/>
    <n v="62"/>
    <n v="110"/>
    <n v="48"/>
    <x v="14"/>
    <n v="15"/>
    <n v="623"/>
    <n v="40"/>
    <n v="44"/>
    <n v="60"/>
    <n v="96"/>
    <n v="425"/>
    <n v="4"/>
    <x v="0"/>
    <x v="19"/>
    <x v="3"/>
    <x v="1"/>
    <x v="0"/>
    <x v="2"/>
    <x v="12"/>
  </r>
  <r>
    <x v="38"/>
    <n v="66"/>
    <n v="120"/>
    <n v="54"/>
    <x v="21"/>
    <n v="20"/>
    <n v="312"/>
    <n v="20"/>
    <n v="55"/>
    <n v="60"/>
    <n v="110"/>
    <n v="253"/>
    <n v="5"/>
    <x v="0"/>
    <x v="19"/>
    <x v="3"/>
    <x v="1"/>
    <x v="0"/>
    <x v="2"/>
    <x v="4"/>
  </r>
  <r>
    <x v="24"/>
    <n v="81"/>
    <n v="150"/>
    <n v="69"/>
    <x v="39"/>
    <n v="21"/>
    <n v="965"/>
    <n v="60"/>
    <n v="66"/>
    <n v="80"/>
    <n v="146"/>
    <n v="206"/>
    <n v="6"/>
    <x v="0"/>
    <x v="19"/>
    <x v="3"/>
    <x v="1"/>
    <x v="1"/>
    <x v="2"/>
    <x v="5"/>
  </r>
  <r>
    <x v="31"/>
    <n v="111"/>
    <n v="190"/>
    <n v="79"/>
    <x v="34"/>
    <n v="72"/>
    <n v="551"/>
    <n v="60"/>
    <n v="90"/>
    <n v="140"/>
    <n v="230"/>
    <n v="509"/>
    <n v="3"/>
    <x v="0"/>
    <x v="19"/>
    <x v="3"/>
    <x v="1"/>
    <x v="1"/>
    <x v="0"/>
    <x v="2"/>
  </r>
  <r>
    <x v="45"/>
    <n v="186"/>
    <n v="310"/>
    <n v="90"/>
    <x v="41"/>
    <n v="40"/>
    <n v="961"/>
    <n v="120"/>
    <n v="98"/>
    <n v="170"/>
    <n v="270"/>
    <n v="206"/>
    <n v="8"/>
    <x v="0"/>
    <x v="19"/>
    <x v="3"/>
    <x v="1"/>
    <x v="1"/>
    <x v="3"/>
    <x v="6"/>
  </r>
  <r>
    <x v="3"/>
    <n v="51"/>
    <n v="85"/>
    <n v="34"/>
    <x v="40"/>
    <n v="9"/>
    <n v="777"/>
    <n v="50"/>
    <n v="20"/>
    <n v="50"/>
    <n v="70"/>
    <n v="360"/>
    <n v="9"/>
    <x v="0"/>
    <x v="19"/>
    <x v="3"/>
    <x v="1"/>
    <x v="1"/>
    <x v="3"/>
    <x v="7"/>
  </r>
  <r>
    <x v="42"/>
    <n v="113"/>
    <n v="180"/>
    <n v="67"/>
    <x v="37"/>
    <n v="20"/>
    <n v="400"/>
    <n v="50"/>
    <n v="29"/>
    <n v="80"/>
    <n v="109"/>
    <n v="360"/>
    <n v="11"/>
    <x v="0"/>
    <x v="19"/>
    <x v="3"/>
    <x v="1"/>
    <x v="0"/>
    <x v="1"/>
    <x v="9"/>
  </r>
  <r>
    <x v="27"/>
    <n v="89"/>
    <n v="150"/>
    <n v="61"/>
    <x v="30"/>
    <n v="19"/>
    <n v="390"/>
    <n v="40"/>
    <n v="40"/>
    <n v="60"/>
    <n v="112"/>
    <n v="253"/>
    <n v="12"/>
    <x v="0"/>
    <x v="19"/>
    <x v="3"/>
    <x v="1"/>
    <x v="0"/>
    <x v="1"/>
    <x v="10"/>
  </r>
  <r>
    <x v="58"/>
    <n v="105"/>
    <n v="180"/>
    <n v="75"/>
    <x v="50"/>
    <n v="68"/>
    <n v="522"/>
    <n v="20"/>
    <n v="40"/>
    <n v="80"/>
    <n v="107"/>
    <n v="360"/>
    <n v="13"/>
    <x v="0"/>
    <x v="19"/>
    <x v="3"/>
    <x v="1"/>
    <x v="0"/>
    <x v="1"/>
    <x v="3"/>
  </r>
  <r>
    <x v="41"/>
    <n v="77"/>
    <n v="130"/>
    <n v="53"/>
    <x v="1"/>
    <n v="16"/>
    <n v="338"/>
    <n v="70"/>
    <n v="58"/>
    <n v="100"/>
    <n v="162"/>
    <n v="206"/>
    <n v="2"/>
    <x v="0"/>
    <x v="19"/>
    <x v="3"/>
    <x v="1"/>
    <x v="0"/>
    <x v="0"/>
    <x v="1"/>
  </r>
  <r>
    <x v="73"/>
    <n v="144"/>
    <n v="243"/>
    <n v="99"/>
    <x v="1"/>
    <n v="27"/>
    <n v="766"/>
    <n v="120"/>
    <n v="79"/>
    <n v="150"/>
    <n v="251"/>
    <n v="303"/>
    <n v="1"/>
    <x v="1"/>
    <x v="0"/>
    <x v="0"/>
    <x v="0"/>
    <x v="0"/>
    <x v="0"/>
    <x v="0"/>
  </r>
  <r>
    <x v="1"/>
    <n v="107"/>
    <n v="190"/>
    <n v="83"/>
    <x v="1"/>
    <n v="27"/>
    <n v="613"/>
    <n v="80"/>
    <n v="78"/>
    <n v="110"/>
    <n v="192"/>
    <n v="720"/>
    <n v="2"/>
    <x v="1"/>
    <x v="0"/>
    <x v="0"/>
    <x v="0"/>
    <x v="0"/>
    <x v="0"/>
    <x v="1"/>
  </r>
  <r>
    <x v="6"/>
    <n v="137"/>
    <n v="232"/>
    <n v="95"/>
    <x v="2"/>
    <n v="26"/>
    <n v="809"/>
    <n v="110"/>
    <n v="96"/>
    <n v="140"/>
    <n v="240"/>
    <n v="719"/>
    <n v="3"/>
    <x v="1"/>
    <x v="0"/>
    <x v="0"/>
    <x v="0"/>
    <x v="1"/>
    <x v="0"/>
    <x v="2"/>
  </r>
  <r>
    <x v="3"/>
    <n v="56"/>
    <n v="100"/>
    <n v="44"/>
    <x v="3"/>
    <n v="14"/>
    <n v="618"/>
    <n v="30"/>
    <n v="17"/>
    <n v="50"/>
    <n v="67"/>
    <n v="970"/>
    <n v="13"/>
    <x v="1"/>
    <x v="0"/>
    <x v="0"/>
    <x v="0"/>
    <x v="0"/>
    <x v="1"/>
    <x v="3"/>
  </r>
  <r>
    <x v="74"/>
    <n v="112"/>
    <n v="189"/>
    <n v="77"/>
    <x v="61"/>
    <n v="21"/>
    <n v="449"/>
    <n v="110"/>
    <n v="75"/>
    <n v="140"/>
    <n v="220"/>
    <n v="970"/>
    <n v="5"/>
    <x v="1"/>
    <x v="0"/>
    <x v="0"/>
    <x v="0"/>
    <x v="0"/>
    <x v="2"/>
    <x v="4"/>
  </r>
  <r>
    <x v="75"/>
    <n v="114"/>
    <n v="189"/>
    <n v="75"/>
    <x v="4"/>
    <n v="24"/>
    <n v="549"/>
    <n v="90"/>
    <n v="86"/>
    <n v="140"/>
    <n v="214"/>
    <n v="303"/>
    <n v="6"/>
    <x v="1"/>
    <x v="0"/>
    <x v="0"/>
    <x v="0"/>
    <x v="1"/>
    <x v="2"/>
    <x v="5"/>
  </r>
  <r>
    <x v="6"/>
    <n v="170"/>
    <n v="340"/>
    <n v="227"/>
    <x v="41"/>
    <n v="47"/>
    <n v="1073"/>
    <n v="100"/>
    <n v="199"/>
    <n v="150"/>
    <n v="282"/>
    <n v="970"/>
    <n v="8"/>
    <x v="1"/>
    <x v="0"/>
    <x v="0"/>
    <x v="0"/>
    <x v="1"/>
    <x v="3"/>
    <x v="6"/>
  </r>
  <r>
    <x v="71"/>
    <n v="75"/>
    <n v="129"/>
    <n v="54"/>
    <x v="62"/>
    <n v="49"/>
    <n v="427"/>
    <n v="10"/>
    <n v="40"/>
    <n v="70"/>
    <n v="119"/>
    <n v="970"/>
    <n v="9"/>
    <x v="1"/>
    <x v="0"/>
    <x v="0"/>
    <x v="0"/>
    <x v="1"/>
    <x v="3"/>
    <x v="7"/>
  </r>
  <r>
    <x v="8"/>
    <n v="80"/>
    <n v="140"/>
    <n v="60"/>
    <x v="7"/>
    <n v="19"/>
    <n v="329"/>
    <n v="40"/>
    <n v="60"/>
    <n v="70"/>
    <n v="120"/>
    <n v="303"/>
    <n v="10"/>
    <x v="1"/>
    <x v="0"/>
    <x v="0"/>
    <x v="0"/>
    <x v="1"/>
    <x v="3"/>
    <x v="8"/>
  </r>
  <r>
    <x v="76"/>
    <n v="73"/>
    <n v="132"/>
    <n v="59"/>
    <x v="4"/>
    <n v="22"/>
    <n v="331"/>
    <n v="10"/>
    <n v="39"/>
    <n v="60"/>
    <n v="110"/>
    <n v="719"/>
    <n v="11"/>
    <x v="1"/>
    <x v="0"/>
    <x v="0"/>
    <x v="0"/>
    <x v="0"/>
    <x v="1"/>
    <x v="9"/>
  </r>
  <r>
    <x v="33"/>
    <n v="74"/>
    <n v="136"/>
    <n v="62"/>
    <x v="8"/>
    <n v="19"/>
    <n v="958"/>
    <n v="30"/>
    <n v="38"/>
    <n v="60"/>
    <n v="98"/>
    <n v="720"/>
    <n v="12"/>
    <x v="1"/>
    <x v="0"/>
    <x v="0"/>
    <x v="0"/>
    <x v="0"/>
    <x v="1"/>
    <x v="10"/>
  </r>
  <r>
    <x v="45"/>
    <n v="206"/>
    <n v="354"/>
    <n v="133"/>
    <x v="59"/>
    <n v="48"/>
    <n v="844"/>
    <n v="140"/>
    <n v="145"/>
    <n v="220"/>
    <n v="370"/>
    <n v="312"/>
    <n v="2"/>
    <x v="1"/>
    <x v="1"/>
    <x v="0"/>
    <x v="0"/>
    <x v="0"/>
    <x v="0"/>
    <x v="1"/>
  </r>
  <r>
    <x v="15"/>
    <n v="150"/>
    <n v="254"/>
    <n v="78"/>
    <x v="4"/>
    <n v="33"/>
    <n v="596"/>
    <n v="100"/>
    <n v="87"/>
    <n v="150"/>
    <n v="257"/>
    <n v="847"/>
    <n v="3"/>
    <x v="1"/>
    <x v="1"/>
    <x v="0"/>
    <x v="0"/>
    <x v="1"/>
    <x v="0"/>
    <x v="2"/>
  </r>
  <r>
    <x v="77"/>
    <n v="311"/>
    <n v="545"/>
    <n v="316"/>
    <x v="20"/>
    <n v="77"/>
    <n v="1282"/>
    <n v="260"/>
    <n v="293"/>
    <n v="370"/>
    <n v="640"/>
    <n v="708"/>
    <n v="5"/>
    <x v="1"/>
    <x v="1"/>
    <x v="0"/>
    <x v="0"/>
    <x v="0"/>
    <x v="2"/>
    <x v="4"/>
  </r>
  <r>
    <x v="78"/>
    <n v="229"/>
    <n v="457"/>
    <n v="195"/>
    <x v="6"/>
    <n v="63"/>
    <n v="1436"/>
    <n v="180"/>
    <n v="282"/>
    <n v="270"/>
    <n v="536"/>
    <n v="312"/>
    <n v="6"/>
    <x v="1"/>
    <x v="1"/>
    <x v="0"/>
    <x v="0"/>
    <x v="1"/>
    <x v="2"/>
    <x v="5"/>
  </r>
  <r>
    <x v="73"/>
    <n v="144"/>
    <n v="243"/>
    <n v="99"/>
    <x v="1"/>
    <n v="27"/>
    <n v="766"/>
    <n v="110"/>
    <n v="80"/>
    <n v="130"/>
    <n v="202"/>
    <n v="815"/>
    <n v="8"/>
    <x v="1"/>
    <x v="1"/>
    <x v="0"/>
    <x v="0"/>
    <x v="1"/>
    <x v="3"/>
    <x v="6"/>
  </r>
  <r>
    <x v="1"/>
    <n v="107"/>
    <n v="190"/>
    <n v="83"/>
    <x v="1"/>
    <n v="27"/>
    <n v="613"/>
    <n v="60"/>
    <n v="70"/>
    <n v="90"/>
    <n v="160"/>
    <n v="773"/>
    <n v="9"/>
    <x v="1"/>
    <x v="1"/>
    <x v="0"/>
    <x v="0"/>
    <x v="1"/>
    <x v="3"/>
    <x v="7"/>
  </r>
  <r>
    <x v="6"/>
    <n v="137"/>
    <n v="232"/>
    <n v="95"/>
    <x v="2"/>
    <n v="26"/>
    <n v="809"/>
    <n v="100"/>
    <n v="70"/>
    <n v="120"/>
    <n v="210"/>
    <n v="847"/>
    <n v="10"/>
    <x v="1"/>
    <x v="1"/>
    <x v="0"/>
    <x v="0"/>
    <x v="1"/>
    <x v="3"/>
    <x v="8"/>
  </r>
  <r>
    <x v="79"/>
    <n v="112"/>
    <n v="189"/>
    <n v="77"/>
    <x v="63"/>
    <n v="21"/>
    <n v="449"/>
    <n v="80"/>
    <n v="71"/>
    <n v="100"/>
    <n v="160"/>
    <n v="309"/>
    <n v="11"/>
    <x v="1"/>
    <x v="1"/>
    <x v="0"/>
    <x v="0"/>
    <x v="0"/>
    <x v="1"/>
    <x v="9"/>
  </r>
  <r>
    <x v="75"/>
    <n v="114"/>
    <n v="189"/>
    <n v="75"/>
    <x v="4"/>
    <n v="24"/>
    <n v="549"/>
    <n v="50"/>
    <n v="72"/>
    <n v="100"/>
    <n v="148"/>
    <n v="630"/>
    <n v="12"/>
    <x v="1"/>
    <x v="1"/>
    <x v="0"/>
    <x v="0"/>
    <x v="0"/>
    <x v="1"/>
    <x v="10"/>
  </r>
  <r>
    <x v="19"/>
    <n v="27"/>
    <n v="45"/>
    <n v="18"/>
    <x v="44"/>
    <n v="5"/>
    <n v="818"/>
    <n v="20"/>
    <n v="10"/>
    <n v="30"/>
    <n v="39"/>
    <n v="712"/>
    <n v="1"/>
    <x v="1"/>
    <x v="2"/>
    <x v="0"/>
    <x v="1"/>
    <x v="0"/>
    <x v="0"/>
    <x v="0"/>
  </r>
  <r>
    <x v="80"/>
    <n v="35"/>
    <n v="63"/>
    <n v="28"/>
    <x v="17"/>
    <n v="8"/>
    <n v="961"/>
    <n v="20"/>
    <n v="20"/>
    <n v="40"/>
    <n v="60"/>
    <n v="319"/>
    <n v="2"/>
    <x v="1"/>
    <x v="2"/>
    <x v="0"/>
    <x v="1"/>
    <x v="0"/>
    <x v="0"/>
    <x v="1"/>
  </r>
  <r>
    <x v="18"/>
    <n v="31"/>
    <n v="54"/>
    <n v="23"/>
    <x v="18"/>
    <n v="7"/>
    <n v="620"/>
    <n v="20"/>
    <n v="20"/>
    <n v="30"/>
    <n v="50"/>
    <n v="712"/>
    <n v="3"/>
    <x v="1"/>
    <x v="2"/>
    <x v="0"/>
    <x v="1"/>
    <x v="1"/>
    <x v="0"/>
    <x v="2"/>
  </r>
  <r>
    <x v="16"/>
    <n v="28"/>
    <n v="47"/>
    <n v="19"/>
    <x v="44"/>
    <n v="5"/>
    <n v="774"/>
    <n v="20"/>
    <n v="20"/>
    <n v="30"/>
    <n v="50"/>
    <n v="319"/>
    <n v="5"/>
    <x v="1"/>
    <x v="2"/>
    <x v="0"/>
    <x v="1"/>
    <x v="0"/>
    <x v="2"/>
    <x v="4"/>
  </r>
  <r>
    <x v="81"/>
    <n v="43"/>
    <n v="43"/>
    <n v="0"/>
    <x v="64"/>
    <n v="0"/>
    <n v="774"/>
    <n v="40"/>
    <n v="0"/>
    <n v="50"/>
    <n v="50"/>
    <n v="712"/>
    <n v="6"/>
    <x v="1"/>
    <x v="2"/>
    <x v="0"/>
    <x v="1"/>
    <x v="1"/>
    <x v="2"/>
    <x v="5"/>
  </r>
  <r>
    <x v="77"/>
    <n v="311"/>
    <n v="545"/>
    <n v="238"/>
    <x v="20"/>
    <n v="77"/>
    <n v="1282"/>
    <n v="190"/>
    <n v="292"/>
    <n v="270"/>
    <n v="470"/>
    <n v="563"/>
    <n v="8"/>
    <x v="1"/>
    <x v="2"/>
    <x v="0"/>
    <x v="1"/>
    <x v="1"/>
    <x v="3"/>
    <x v="6"/>
  </r>
  <r>
    <x v="15"/>
    <n v="150"/>
    <n v="254"/>
    <n v="89"/>
    <x v="4"/>
    <n v="33"/>
    <n v="596"/>
    <n v="110"/>
    <n v="89"/>
    <n v="140"/>
    <n v="211"/>
    <n v="563"/>
    <n v="9"/>
    <x v="1"/>
    <x v="2"/>
    <x v="0"/>
    <x v="1"/>
    <x v="1"/>
    <x v="3"/>
    <x v="7"/>
  </r>
  <r>
    <x v="22"/>
    <n v="229"/>
    <n v="457"/>
    <n v="196"/>
    <x v="12"/>
    <n v="63"/>
    <n v="1436"/>
    <n v="140"/>
    <n v="142"/>
    <n v="210"/>
    <n v="411"/>
    <n v="563"/>
    <n v="11"/>
    <x v="1"/>
    <x v="2"/>
    <x v="0"/>
    <x v="1"/>
    <x v="0"/>
    <x v="1"/>
    <x v="9"/>
  </r>
  <r>
    <x v="82"/>
    <n v="294"/>
    <n v="534"/>
    <n v="240"/>
    <x v="65"/>
    <n v="91"/>
    <n v="1391"/>
    <n v="150"/>
    <n v="218"/>
    <n v="260"/>
    <n v="460"/>
    <n v="515"/>
    <n v="12"/>
    <x v="1"/>
    <x v="2"/>
    <x v="0"/>
    <x v="1"/>
    <x v="0"/>
    <x v="1"/>
    <x v="10"/>
  </r>
  <r>
    <x v="34"/>
    <n v="107"/>
    <n v="193"/>
    <n v="86"/>
    <x v="42"/>
    <n v="32"/>
    <n v="484"/>
    <n v="50"/>
    <n v="90"/>
    <n v="110"/>
    <n v="200"/>
    <n v="314"/>
    <n v="2"/>
    <x v="1"/>
    <x v="3"/>
    <x v="0"/>
    <x v="1"/>
    <x v="0"/>
    <x v="0"/>
    <x v="1"/>
  </r>
  <r>
    <x v="83"/>
    <n v="90"/>
    <n v="165"/>
    <n v="75"/>
    <x v="45"/>
    <n v="23"/>
    <n v="956"/>
    <n v="60"/>
    <n v="67"/>
    <n v="100"/>
    <n v="173"/>
    <n v="816"/>
    <n v="3"/>
    <x v="1"/>
    <x v="3"/>
    <x v="0"/>
    <x v="1"/>
    <x v="1"/>
    <x v="0"/>
    <x v="2"/>
  </r>
  <r>
    <x v="26"/>
    <n v="41"/>
    <n v="74"/>
    <n v="33"/>
    <x v="24"/>
    <n v="12"/>
    <n v="193"/>
    <n v="0"/>
    <n v="20"/>
    <n v="40"/>
    <n v="60"/>
    <n v="573"/>
    <n v="13"/>
    <x v="1"/>
    <x v="3"/>
    <x v="0"/>
    <x v="1"/>
    <x v="0"/>
    <x v="1"/>
    <x v="3"/>
  </r>
  <r>
    <x v="27"/>
    <n v="73"/>
    <n v="123"/>
    <n v="50"/>
    <x v="26"/>
    <n v="14"/>
    <n v="814"/>
    <n v="70"/>
    <n v="45"/>
    <n v="90"/>
    <n v="135"/>
    <n v="573"/>
    <n v="5"/>
    <x v="1"/>
    <x v="3"/>
    <x v="0"/>
    <x v="1"/>
    <x v="0"/>
    <x v="2"/>
    <x v="4"/>
  </r>
  <r>
    <x v="41"/>
    <n v="61"/>
    <n v="103"/>
    <n v="42"/>
    <x v="27"/>
    <n v="11"/>
    <n v="771"/>
    <n v="60"/>
    <n v="46"/>
    <n v="80"/>
    <n v="120"/>
    <n v="573"/>
    <n v="6"/>
    <x v="1"/>
    <x v="3"/>
    <x v="0"/>
    <x v="1"/>
    <x v="1"/>
    <x v="2"/>
    <x v="5"/>
  </r>
  <r>
    <x v="51"/>
    <n v="61"/>
    <n v="104"/>
    <n v="43"/>
    <x v="66"/>
    <n v="39"/>
    <n v="256"/>
    <n v="10"/>
    <n v="30"/>
    <n v="60"/>
    <n v="82"/>
    <n v="636"/>
    <n v="8"/>
    <x v="1"/>
    <x v="3"/>
    <x v="0"/>
    <x v="1"/>
    <x v="1"/>
    <x v="3"/>
    <x v="6"/>
  </r>
  <r>
    <x v="84"/>
    <n v="18"/>
    <n v="102"/>
    <n v="84"/>
    <x v="29"/>
    <n v="26"/>
    <n v="625"/>
    <n v="-20"/>
    <n v="79"/>
    <n v="10"/>
    <n v="89"/>
    <n v="417"/>
    <n v="9"/>
    <x v="1"/>
    <x v="3"/>
    <x v="0"/>
    <x v="1"/>
    <x v="1"/>
    <x v="3"/>
    <x v="7"/>
  </r>
  <r>
    <x v="31"/>
    <n v="47"/>
    <n v="82"/>
    <n v="35"/>
    <x v="2"/>
    <n v="11"/>
    <n v="191"/>
    <n v="10"/>
    <n v="19"/>
    <n v="40"/>
    <n v="59"/>
    <n v="816"/>
    <n v="11"/>
    <x v="1"/>
    <x v="3"/>
    <x v="0"/>
    <x v="1"/>
    <x v="0"/>
    <x v="1"/>
    <x v="9"/>
  </r>
  <r>
    <x v="85"/>
    <n v="38"/>
    <n v="68"/>
    <n v="30"/>
    <x v="24"/>
    <n v="11"/>
    <n v="165"/>
    <n v="-10"/>
    <n v="20"/>
    <n v="30"/>
    <n v="50"/>
    <n v="314"/>
    <n v="12"/>
    <x v="1"/>
    <x v="3"/>
    <x v="0"/>
    <x v="1"/>
    <x v="0"/>
    <x v="1"/>
    <x v="10"/>
  </r>
  <r>
    <x v="8"/>
    <n v="80"/>
    <n v="140"/>
    <n v="60"/>
    <x v="7"/>
    <n v="19"/>
    <n v="329"/>
    <n v="50"/>
    <n v="61"/>
    <n v="80"/>
    <n v="141"/>
    <n v="937"/>
    <n v="1"/>
    <x v="1"/>
    <x v="4"/>
    <x v="0"/>
    <x v="0"/>
    <x v="0"/>
    <x v="0"/>
    <x v="0"/>
  </r>
  <r>
    <x v="41"/>
    <n v="76"/>
    <n v="128"/>
    <n v="52"/>
    <x v="2"/>
    <n v="16"/>
    <n v="357"/>
    <n v="50"/>
    <n v="52"/>
    <n v="80"/>
    <n v="132"/>
    <n v="513"/>
    <n v="2"/>
    <x v="1"/>
    <x v="4"/>
    <x v="0"/>
    <x v="0"/>
    <x v="0"/>
    <x v="0"/>
    <x v="1"/>
  </r>
  <r>
    <x v="71"/>
    <n v="75"/>
    <n v="129"/>
    <n v="54"/>
    <x v="62"/>
    <n v="49"/>
    <n v="427"/>
    <n v="20"/>
    <n v="50"/>
    <n v="80"/>
    <n v="133"/>
    <n v="614"/>
    <n v="3"/>
    <x v="1"/>
    <x v="4"/>
    <x v="0"/>
    <x v="0"/>
    <x v="1"/>
    <x v="0"/>
    <x v="2"/>
  </r>
  <r>
    <x v="86"/>
    <n v="120"/>
    <n v="200"/>
    <n v="80"/>
    <x v="33"/>
    <n v="26"/>
    <n v="640"/>
    <n v="60"/>
    <n v="60"/>
    <n v="110"/>
    <n v="170"/>
    <n v="614"/>
    <n v="11"/>
    <x v="1"/>
    <x v="4"/>
    <x v="0"/>
    <x v="0"/>
    <x v="0"/>
    <x v="1"/>
    <x v="9"/>
  </r>
  <r>
    <x v="87"/>
    <n v="120"/>
    <n v="206"/>
    <n v="86"/>
    <x v="31"/>
    <n v="26"/>
    <n v="490"/>
    <n v="70"/>
    <n v="58"/>
    <n v="110"/>
    <n v="168"/>
    <n v="513"/>
    <n v="12"/>
    <x v="1"/>
    <x v="4"/>
    <x v="0"/>
    <x v="0"/>
    <x v="0"/>
    <x v="1"/>
    <x v="10"/>
  </r>
  <r>
    <x v="76"/>
    <n v="73"/>
    <n v="132"/>
    <n v="59"/>
    <x v="4"/>
    <n v="22"/>
    <n v="331"/>
    <n v="40"/>
    <n v="60"/>
    <n v="90"/>
    <n v="144"/>
    <n v="614"/>
    <n v="6"/>
    <x v="1"/>
    <x v="4"/>
    <x v="0"/>
    <x v="0"/>
    <x v="1"/>
    <x v="2"/>
    <x v="5"/>
  </r>
  <r>
    <x v="88"/>
    <n v="170"/>
    <n v="340"/>
    <n v="158"/>
    <x v="5"/>
    <n v="47"/>
    <n v="1073"/>
    <n v="140"/>
    <n v="130"/>
    <n v="210"/>
    <n v="405"/>
    <n v="234"/>
    <n v="5"/>
    <x v="1"/>
    <x v="4"/>
    <x v="0"/>
    <x v="0"/>
    <x v="0"/>
    <x v="2"/>
    <x v="4"/>
  </r>
  <r>
    <x v="9"/>
    <n v="34"/>
    <n v="56"/>
    <n v="22"/>
    <x v="44"/>
    <n v="6"/>
    <n v="452"/>
    <n v="30"/>
    <n v="10"/>
    <n v="30"/>
    <n v="40"/>
    <n v="330"/>
    <n v="8"/>
    <x v="1"/>
    <x v="4"/>
    <x v="0"/>
    <x v="0"/>
    <x v="1"/>
    <x v="3"/>
    <x v="6"/>
  </r>
  <r>
    <x v="43"/>
    <n v="48"/>
    <n v="80"/>
    <n v="32"/>
    <x v="38"/>
    <n v="8"/>
    <n v="817"/>
    <n v="50"/>
    <n v="20"/>
    <n v="50"/>
    <n v="70"/>
    <n v="740"/>
    <n v="9"/>
    <x v="1"/>
    <x v="4"/>
    <x v="0"/>
    <x v="0"/>
    <x v="1"/>
    <x v="3"/>
    <x v="7"/>
  </r>
  <r>
    <x v="18"/>
    <n v="65"/>
    <n v="118"/>
    <n v="53"/>
    <x v="21"/>
    <n v="20"/>
    <n v="306"/>
    <n v="30"/>
    <n v="49"/>
    <n v="70"/>
    <n v="120"/>
    <n v="262"/>
    <n v="1"/>
    <x v="1"/>
    <x v="5"/>
    <x v="0"/>
    <x v="1"/>
    <x v="0"/>
    <x v="0"/>
    <x v="0"/>
  </r>
  <r>
    <x v="89"/>
    <n v="128"/>
    <n v="220"/>
    <n v="92"/>
    <x v="67"/>
    <n v="83"/>
    <n v="541"/>
    <n v="40"/>
    <n v="88"/>
    <n v="140"/>
    <n v="232"/>
    <n v="920"/>
    <n v="2"/>
    <x v="1"/>
    <x v="5"/>
    <x v="0"/>
    <x v="1"/>
    <x v="0"/>
    <x v="0"/>
    <x v="1"/>
  </r>
  <r>
    <x v="47"/>
    <n v="103"/>
    <n v="180"/>
    <n v="77"/>
    <x v="21"/>
    <n v="25"/>
    <n v="423"/>
    <n v="60"/>
    <n v="77"/>
    <n v="100"/>
    <n v="183"/>
    <n v="414"/>
    <n v="3"/>
    <x v="1"/>
    <x v="5"/>
    <x v="0"/>
    <x v="1"/>
    <x v="1"/>
    <x v="0"/>
    <x v="2"/>
  </r>
  <r>
    <x v="90"/>
    <n v="81"/>
    <n v="137"/>
    <n v="56"/>
    <x v="8"/>
    <n v="17"/>
    <n v="382"/>
    <n v="50"/>
    <n v="40"/>
    <n v="80"/>
    <n v="109"/>
    <n v="920"/>
    <n v="11"/>
    <x v="1"/>
    <x v="5"/>
    <x v="0"/>
    <x v="1"/>
    <x v="0"/>
    <x v="1"/>
    <x v="9"/>
  </r>
  <r>
    <x v="91"/>
    <n v="90"/>
    <n v="155"/>
    <n v="65"/>
    <x v="6"/>
    <n v="58"/>
    <n v="513"/>
    <n v="10"/>
    <n v="62"/>
    <n v="80"/>
    <n v="118"/>
    <n v="414"/>
    <n v="12"/>
    <x v="1"/>
    <x v="5"/>
    <x v="0"/>
    <x v="1"/>
    <x v="0"/>
    <x v="1"/>
    <x v="10"/>
  </r>
  <r>
    <x v="44"/>
    <n v="62"/>
    <n v="110"/>
    <n v="48"/>
    <x v="14"/>
    <n v="15"/>
    <n v="617"/>
    <n v="50"/>
    <n v="44"/>
    <n v="70"/>
    <n v="114"/>
    <n v="715"/>
    <n v="6"/>
    <x v="1"/>
    <x v="5"/>
    <x v="0"/>
    <x v="1"/>
    <x v="1"/>
    <x v="2"/>
    <x v="5"/>
  </r>
  <r>
    <x v="34"/>
    <n v="84"/>
    <n v="154"/>
    <n v="70"/>
    <x v="39"/>
    <n v="21"/>
    <n v="957"/>
    <n v="60"/>
    <n v="85"/>
    <n v="100"/>
    <n v="180"/>
    <n v="414"/>
    <n v="5"/>
    <x v="1"/>
    <x v="5"/>
    <x v="0"/>
    <x v="1"/>
    <x v="0"/>
    <x v="2"/>
    <x v="4"/>
  </r>
  <r>
    <x v="61"/>
    <n v="109"/>
    <n v="174"/>
    <n v="65"/>
    <x v="37"/>
    <n v="20"/>
    <n v="372"/>
    <n v="80"/>
    <n v="50"/>
    <n v="100"/>
    <n v="150"/>
    <n v="715"/>
    <n v="8"/>
    <x v="1"/>
    <x v="5"/>
    <x v="0"/>
    <x v="1"/>
    <x v="1"/>
    <x v="3"/>
    <x v="6"/>
  </r>
  <r>
    <x v="92"/>
    <n v="68"/>
    <n v="115"/>
    <n v="47"/>
    <x v="26"/>
    <n v="13"/>
    <n v="772"/>
    <n v="50"/>
    <n v="49"/>
    <n v="60"/>
    <n v="100"/>
    <n v="262"/>
    <n v="9"/>
    <x v="1"/>
    <x v="5"/>
    <x v="0"/>
    <x v="1"/>
    <x v="1"/>
    <x v="3"/>
    <x v="7"/>
  </r>
  <r>
    <x v="27"/>
    <n v="73"/>
    <n v="123"/>
    <n v="50"/>
    <x v="26"/>
    <n v="14"/>
    <n v="814"/>
    <n v="60"/>
    <n v="50"/>
    <n v="80"/>
    <n v="119"/>
    <n v="475"/>
    <n v="11"/>
    <x v="1"/>
    <x v="6"/>
    <x v="1"/>
    <x v="1"/>
    <x v="0"/>
    <x v="1"/>
    <x v="9"/>
  </r>
  <r>
    <x v="64"/>
    <n v="39"/>
    <n v="66"/>
    <n v="27"/>
    <x v="68"/>
    <n v="7"/>
    <n v="772"/>
    <n v="40"/>
    <n v="20"/>
    <n v="50"/>
    <n v="83"/>
    <n v="475"/>
    <n v="13"/>
    <x v="1"/>
    <x v="6"/>
    <x v="1"/>
    <x v="1"/>
    <x v="0"/>
    <x v="1"/>
    <x v="3"/>
  </r>
  <r>
    <x v="37"/>
    <n v="75"/>
    <n v="130"/>
    <n v="55"/>
    <x v="25"/>
    <n v="18"/>
    <n v="305"/>
    <n v="40"/>
    <n v="44"/>
    <n v="70"/>
    <n v="114"/>
    <n v="203"/>
    <n v="6"/>
    <x v="1"/>
    <x v="6"/>
    <x v="1"/>
    <x v="1"/>
    <x v="1"/>
    <x v="2"/>
    <x v="5"/>
  </r>
  <r>
    <x v="91"/>
    <n v="90"/>
    <n v="155"/>
    <n v="65"/>
    <x v="6"/>
    <n v="58"/>
    <n v="513"/>
    <n v="20"/>
    <n v="65"/>
    <n v="90"/>
    <n v="155"/>
    <n v="860"/>
    <n v="5"/>
    <x v="1"/>
    <x v="6"/>
    <x v="1"/>
    <x v="1"/>
    <x v="0"/>
    <x v="2"/>
    <x v="4"/>
  </r>
  <r>
    <x v="93"/>
    <n v="195"/>
    <n v="325"/>
    <n v="68"/>
    <x v="69"/>
    <n v="42"/>
    <n v="945"/>
    <n v="130"/>
    <n v="92"/>
    <n v="180"/>
    <n v="300"/>
    <n v="959"/>
    <n v="2"/>
    <x v="1"/>
    <x v="6"/>
    <x v="1"/>
    <x v="1"/>
    <x v="0"/>
    <x v="0"/>
    <x v="1"/>
  </r>
  <r>
    <x v="90"/>
    <n v="107"/>
    <n v="193"/>
    <n v="86"/>
    <x v="23"/>
    <n v="32"/>
    <n v="484"/>
    <n v="50"/>
    <n v="60"/>
    <n v="90"/>
    <n v="141"/>
    <n v="475"/>
    <n v="9"/>
    <x v="1"/>
    <x v="6"/>
    <x v="1"/>
    <x v="1"/>
    <x v="1"/>
    <x v="3"/>
    <x v="7"/>
  </r>
  <r>
    <x v="83"/>
    <n v="90"/>
    <n v="165"/>
    <n v="75"/>
    <x v="45"/>
    <n v="23"/>
    <n v="956"/>
    <n v="50"/>
    <n v="40"/>
    <n v="70"/>
    <n v="110"/>
    <n v="860"/>
    <n v="10"/>
    <x v="1"/>
    <x v="6"/>
    <x v="1"/>
    <x v="1"/>
    <x v="1"/>
    <x v="3"/>
    <x v="8"/>
  </r>
  <r>
    <x v="43"/>
    <n v="48"/>
    <n v="80"/>
    <n v="32"/>
    <x v="38"/>
    <n v="8"/>
    <n v="817"/>
    <n v="40"/>
    <n v="19"/>
    <n v="50"/>
    <n v="69"/>
    <n v="786"/>
    <n v="11"/>
    <x v="1"/>
    <x v="7"/>
    <x v="1"/>
    <x v="0"/>
    <x v="0"/>
    <x v="1"/>
    <x v="9"/>
  </r>
  <r>
    <x v="63"/>
    <n v="68"/>
    <n v="115"/>
    <n v="47"/>
    <x v="54"/>
    <n v="13"/>
    <n v="772"/>
    <n v="60"/>
    <n v="53"/>
    <n v="80"/>
    <n v="107"/>
    <n v="727"/>
    <n v="13"/>
    <x v="1"/>
    <x v="7"/>
    <x v="1"/>
    <x v="0"/>
    <x v="0"/>
    <x v="1"/>
    <x v="3"/>
  </r>
  <r>
    <x v="39"/>
    <n v="103"/>
    <n v="180"/>
    <n v="77"/>
    <x v="10"/>
    <n v="25"/>
    <n v="423"/>
    <n v="60"/>
    <n v="64"/>
    <n v="100"/>
    <n v="170"/>
    <n v="407"/>
    <n v="6"/>
    <x v="1"/>
    <x v="7"/>
    <x v="1"/>
    <x v="0"/>
    <x v="1"/>
    <x v="2"/>
    <x v="5"/>
  </r>
  <r>
    <x v="36"/>
    <n v="128"/>
    <n v="220"/>
    <n v="92"/>
    <x v="70"/>
    <n v="83"/>
    <n v="541"/>
    <n v="40"/>
    <n v="80"/>
    <n v="130"/>
    <n v="215"/>
    <n v="305"/>
    <n v="5"/>
    <x v="1"/>
    <x v="7"/>
    <x v="1"/>
    <x v="0"/>
    <x v="0"/>
    <x v="2"/>
    <x v="4"/>
  </r>
  <r>
    <x v="87"/>
    <n v="120"/>
    <n v="206"/>
    <n v="86"/>
    <x v="31"/>
    <n v="26"/>
    <n v="490"/>
    <n v="70"/>
    <n v="77"/>
    <n v="110"/>
    <n v="193"/>
    <n v="305"/>
    <n v="3"/>
    <x v="1"/>
    <x v="7"/>
    <x v="1"/>
    <x v="0"/>
    <x v="1"/>
    <x v="0"/>
    <x v="2"/>
  </r>
  <r>
    <x v="94"/>
    <n v="120"/>
    <n v="200"/>
    <n v="80"/>
    <x v="71"/>
    <n v="26"/>
    <n v="640"/>
    <n v="80"/>
    <n v="68"/>
    <n v="120"/>
    <n v="188"/>
    <n v="754"/>
    <n v="2"/>
    <x v="1"/>
    <x v="7"/>
    <x v="1"/>
    <x v="0"/>
    <x v="0"/>
    <x v="0"/>
    <x v="1"/>
  </r>
  <r>
    <x v="33"/>
    <n v="62"/>
    <n v="110"/>
    <n v="48"/>
    <x v="36"/>
    <n v="15"/>
    <n v="617"/>
    <n v="30"/>
    <n v="22"/>
    <n v="50"/>
    <n v="88"/>
    <n v="754"/>
    <n v="8"/>
    <x v="1"/>
    <x v="7"/>
    <x v="1"/>
    <x v="0"/>
    <x v="1"/>
    <x v="3"/>
    <x v="6"/>
  </r>
  <r>
    <x v="18"/>
    <n v="65"/>
    <n v="118"/>
    <n v="53"/>
    <x v="21"/>
    <n v="20"/>
    <n v="306"/>
    <n v="20"/>
    <n v="31"/>
    <n v="50"/>
    <n v="90"/>
    <n v="727"/>
    <n v="9"/>
    <x v="1"/>
    <x v="7"/>
    <x v="1"/>
    <x v="0"/>
    <x v="1"/>
    <x v="3"/>
    <x v="7"/>
  </r>
  <r>
    <x v="34"/>
    <n v="84"/>
    <n v="154"/>
    <n v="70"/>
    <x v="39"/>
    <n v="21"/>
    <n v="957"/>
    <n v="50"/>
    <n v="40"/>
    <n v="70"/>
    <n v="130"/>
    <n v="850"/>
    <n v="10"/>
    <x v="1"/>
    <x v="7"/>
    <x v="1"/>
    <x v="0"/>
    <x v="1"/>
    <x v="3"/>
    <x v="8"/>
  </r>
  <r>
    <x v="43"/>
    <n v="48"/>
    <n v="80"/>
    <n v="32"/>
    <x v="38"/>
    <n v="8"/>
    <n v="817"/>
    <n v="40"/>
    <n v="19"/>
    <n v="50"/>
    <n v="80"/>
    <n v="978"/>
    <n v="11"/>
    <x v="1"/>
    <x v="8"/>
    <x v="1"/>
    <x v="0"/>
    <x v="0"/>
    <x v="1"/>
    <x v="9"/>
  </r>
  <r>
    <x v="9"/>
    <n v="34"/>
    <n v="56"/>
    <n v="22"/>
    <x v="44"/>
    <n v="6"/>
    <n v="452"/>
    <n v="30"/>
    <n v="20"/>
    <n v="40"/>
    <n v="47"/>
    <n v="978"/>
    <n v="13"/>
    <x v="1"/>
    <x v="8"/>
    <x v="1"/>
    <x v="0"/>
    <x v="0"/>
    <x v="1"/>
    <x v="3"/>
  </r>
  <r>
    <x v="6"/>
    <n v="170"/>
    <n v="340"/>
    <n v="135"/>
    <x v="41"/>
    <n v="47"/>
    <n v="1073"/>
    <n v="110"/>
    <n v="198"/>
    <n v="170"/>
    <n v="330"/>
    <n v="508"/>
    <n v="7"/>
    <x v="1"/>
    <x v="8"/>
    <x v="1"/>
    <x v="0"/>
    <x v="0"/>
    <x v="2"/>
    <x v="11"/>
  </r>
  <r>
    <x v="26"/>
    <n v="74"/>
    <n v="128"/>
    <n v="54"/>
    <x v="62"/>
    <n v="49"/>
    <n v="451"/>
    <n v="10"/>
    <n v="55"/>
    <n v="70"/>
    <n v="120"/>
    <n v="508"/>
    <n v="5"/>
    <x v="1"/>
    <x v="8"/>
    <x v="1"/>
    <x v="0"/>
    <x v="0"/>
    <x v="2"/>
    <x v="4"/>
  </r>
  <r>
    <x v="95"/>
    <n v="395"/>
    <n v="470"/>
    <n v="75"/>
    <x v="4"/>
    <n v="24"/>
    <n v="235"/>
    <n v="330"/>
    <n v="72"/>
    <n v="370"/>
    <n v="440"/>
    <n v="774"/>
    <n v="2"/>
    <x v="1"/>
    <x v="8"/>
    <x v="1"/>
    <x v="0"/>
    <x v="0"/>
    <x v="0"/>
    <x v="1"/>
  </r>
  <r>
    <x v="76"/>
    <n v="73"/>
    <n v="132"/>
    <n v="59"/>
    <x v="4"/>
    <n v="22"/>
    <n v="331"/>
    <n v="30"/>
    <n v="49"/>
    <n v="60"/>
    <n v="109"/>
    <n v="781"/>
    <n v="9"/>
    <x v="1"/>
    <x v="8"/>
    <x v="1"/>
    <x v="0"/>
    <x v="1"/>
    <x v="3"/>
    <x v="7"/>
  </r>
  <r>
    <x v="16"/>
    <n v="27"/>
    <n v="45"/>
    <n v="18"/>
    <x v="16"/>
    <n v="5"/>
    <n v="818"/>
    <n v="20"/>
    <n v="10"/>
    <n v="30"/>
    <n v="51"/>
    <n v="603"/>
    <n v="11"/>
    <x v="1"/>
    <x v="9"/>
    <x v="1"/>
    <x v="1"/>
    <x v="0"/>
    <x v="1"/>
    <x v="9"/>
  </r>
  <r>
    <x v="81"/>
    <n v="43"/>
    <n v="43"/>
    <n v="0"/>
    <x v="64"/>
    <n v="0"/>
    <n v="774"/>
    <n v="30"/>
    <n v="0"/>
    <n v="40"/>
    <n v="53"/>
    <n v="603"/>
    <n v="13"/>
    <x v="1"/>
    <x v="9"/>
    <x v="1"/>
    <x v="1"/>
    <x v="0"/>
    <x v="1"/>
    <x v="3"/>
  </r>
  <r>
    <x v="96"/>
    <n v="38"/>
    <n v="68"/>
    <n v="30"/>
    <x v="45"/>
    <n v="11"/>
    <n v="165"/>
    <n v="0"/>
    <n v="20"/>
    <n v="40"/>
    <n v="53"/>
    <n v="603"/>
    <n v="7"/>
    <x v="1"/>
    <x v="9"/>
    <x v="1"/>
    <x v="1"/>
    <x v="0"/>
    <x v="2"/>
    <x v="11"/>
  </r>
  <r>
    <x v="85"/>
    <n v="61"/>
    <n v="104"/>
    <n v="43"/>
    <x v="72"/>
    <n v="39"/>
    <n v="256"/>
    <n v="10"/>
    <n v="40"/>
    <n v="60"/>
    <n v="100"/>
    <n v="603"/>
    <n v="5"/>
    <x v="1"/>
    <x v="9"/>
    <x v="1"/>
    <x v="1"/>
    <x v="0"/>
    <x v="2"/>
    <x v="4"/>
  </r>
  <r>
    <x v="54"/>
    <n v="60"/>
    <n v="101"/>
    <n v="41"/>
    <x v="13"/>
    <n v="13"/>
    <n v="236"/>
    <n v="40"/>
    <n v="31"/>
    <n v="60"/>
    <n v="90"/>
    <n v="603"/>
    <n v="1"/>
    <x v="1"/>
    <x v="9"/>
    <x v="1"/>
    <x v="1"/>
    <x v="0"/>
    <x v="0"/>
    <x v="0"/>
  </r>
  <r>
    <x v="97"/>
    <n v="69"/>
    <n v="114"/>
    <n v="45"/>
    <x v="25"/>
    <n v="14"/>
    <n v="366"/>
    <n v="30"/>
    <n v="40"/>
    <n v="60"/>
    <n v="98"/>
    <n v="603"/>
    <n v="2"/>
    <x v="1"/>
    <x v="9"/>
    <x v="1"/>
    <x v="1"/>
    <x v="0"/>
    <x v="0"/>
    <x v="1"/>
  </r>
  <r>
    <x v="26"/>
    <n v="41"/>
    <n v="74"/>
    <n v="33"/>
    <x v="24"/>
    <n v="12"/>
    <n v="193"/>
    <n v="0"/>
    <n v="20"/>
    <n v="30"/>
    <n v="41"/>
    <n v="603"/>
    <n v="9"/>
    <x v="1"/>
    <x v="9"/>
    <x v="1"/>
    <x v="1"/>
    <x v="1"/>
    <x v="3"/>
    <x v="7"/>
  </r>
  <r>
    <x v="48"/>
    <n v="137"/>
    <n v="232"/>
    <n v="95"/>
    <x v="57"/>
    <n v="26"/>
    <n v="809"/>
    <n v="120"/>
    <n v="183"/>
    <n v="150"/>
    <n v="250"/>
    <n v="631"/>
    <n v="11"/>
    <x v="1"/>
    <x v="10"/>
    <x v="1"/>
    <x v="0"/>
    <x v="0"/>
    <x v="1"/>
    <x v="9"/>
  </r>
  <r>
    <x v="73"/>
    <n v="144"/>
    <n v="243"/>
    <n v="99"/>
    <x v="1"/>
    <n v="27"/>
    <n v="766"/>
    <n v="130"/>
    <n v="183"/>
    <n v="160"/>
    <n v="272"/>
    <n v="518"/>
    <n v="12"/>
    <x v="1"/>
    <x v="10"/>
    <x v="1"/>
    <x v="0"/>
    <x v="0"/>
    <x v="1"/>
    <x v="10"/>
  </r>
  <r>
    <x v="79"/>
    <n v="112"/>
    <n v="189"/>
    <n v="77"/>
    <x v="63"/>
    <n v="21"/>
    <n v="449"/>
    <n v="90"/>
    <n v="93"/>
    <n v="120"/>
    <n v="200"/>
    <n v="845"/>
    <n v="13"/>
    <x v="1"/>
    <x v="10"/>
    <x v="1"/>
    <x v="0"/>
    <x v="0"/>
    <x v="1"/>
    <x v="3"/>
  </r>
  <r>
    <x v="98"/>
    <n v="352"/>
    <n v="580"/>
    <n v="297"/>
    <x v="12"/>
    <n v="63"/>
    <n v="1402"/>
    <n v="280"/>
    <n v="285"/>
    <n v="350"/>
    <n v="560"/>
    <n v="585"/>
    <n v="7"/>
    <x v="1"/>
    <x v="10"/>
    <x v="1"/>
    <x v="0"/>
    <x v="0"/>
    <x v="2"/>
    <x v="11"/>
  </r>
  <r>
    <x v="99"/>
    <n v="-60"/>
    <n v="61"/>
    <n v="128"/>
    <x v="73"/>
    <n v="110"/>
    <n v="901"/>
    <n v="-190"/>
    <n v="93"/>
    <n v="-60"/>
    <n v="45"/>
    <n v="585"/>
    <n v="5"/>
    <x v="1"/>
    <x v="10"/>
    <x v="1"/>
    <x v="0"/>
    <x v="0"/>
    <x v="2"/>
    <x v="4"/>
  </r>
  <r>
    <x v="100"/>
    <n v="387"/>
    <n v="645"/>
    <n v="198"/>
    <x v="74"/>
    <n v="90"/>
    <n v="2067"/>
    <n v="250"/>
    <n v="249"/>
    <n v="370"/>
    <n v="612"/>
    <n v="917"/>
    <n v="2"/>
    <x v="1"/>
    <x v="10"/>
    <x v="1"/>
    <x v="0"/>
    <x v="0"/>
    <x v="0"/>
    <x v="1"/>
  </r>
  <r>
    <x v="101"/>
    <n v="255"/>
    <n v="495"/>
    <n v="241"/>
    <x v="75"/>
    <n v="91"/>
    <n v="1454"/>
    <n v="110"/>
    <n v="170"/>
    <n v="200"/>
    <n v="389"/>
    <n v="518"/>
    <n v="9"/>
    <x v="1"/>
    <x v="10"/>
    <x v="1"/>
    <x v="0"/>
    <x v="1"/>
    <x v="3"/>
    <x v="7"/>
  </r>
  <r>
    <x v="102"/>
    <n v="-33"/>
    <n v="180"/>
    <n v="199"/>
    <x v="6"/>
    <n v="66"/>
    <n v="1214"/>
    <n v="-80"/>
    <n v="167"/>
    <n v="-20"/>
    <n v="130"/>
    <n v="607"/>
    <n v="10"/>
    <x v="1"/>
    <x v="10"/>
    <x v="1"/>
    <x v="0"/>
    <x v="1"/>
    <x v="3"/>
    <x v="8"/>
  </r>
  <r>
    <x v="103"/>
    <n v="109"/>
    <n v="174"/>
    <n v="65"/>
    <x v="45"/>
    <n v="20"/>
    <n v="372"/>
    <n v="70"/>
    <n v="45"/>
    <n v="90"/>
    <n v="140"/>
    <n v="504"/>
    <n v="5"/>
    <x v="1"/>
    <x v="11"/>
    <x v="2"/>
    <x v="1"/>
    <x v="0"/>
    <x v="2"/>
    <x v="4"/>
  </r>
  <r>
    <x v="90"/>
    <n v="81"/>
    <n v="137"/>
    <n v="56"/>
    <x v="8"/>
    <n v="17"/>
    <n v="382"/>
    <n v="50"/>
    <n v="34"/>
    <n v="70"/>
    <n v="110"/>
    <n v="985"/>
    <n v="6"/>
    <x v="1"/>
    <x v="11"/>
    <x v="2"/>
    <x v="1"/>
    <x v="1"/>
    <x v="2"/>
    <x v="5"/>
  </r>
  <r>
    <x v="44"/>
    <n v="63"/>
    <n v="112"/>
    <n v="49"/>
    <x v="36"/>
    <n v="16"/>
    <n v="617"/>
    <n v="40"/>
    <n v="48"/>
    <n v="60"/>
    <n v="108"/>
    <n v="337"/>
    <n v="8"/>
    <x v="1"/>
    <x v="11"/>
    <x v="2"/>
    <x v="1"/>
    <x v="1"/>
    <x v="3"/>
    <x v="6"/>
  </r>
  <r>
    <x v="34"/>
    <n v="107"/>
    <n v="193"/>
    <n v="86"/>
    <x v="42"/>
    <n v="32"/>
    <n v="484"/>
    <n v="40"/>
    <n v="89"/>
    <n v="100"/>
    <n v="171"/>
    <n v="225"/>
    <n v="9"/>
    <x v="1"/>
    <x v="11"/>
    <x v="2"/>
    <x v="1"/>
    <x v="1"/>
    <x v="3"/>
    <x v="7"/>
  </r>
  <r>
    <x v="104"/>
    <n v="90"/>
    <n v="155"/>
    <n v="65"/>
    <x v="12"/>
    <n v="58"/>
    <n v="342"/>
    <n v="10"/>
    <n v="50"/>
    <n v="80"/>
    <n v="134"/>
    <n v="318"/>
    <n v="4"/>
    <x v="1"/>
    <x v="11"/>
    <x v="2"/>
    <x v="1"/>
    <x v="0"/>
    <x v="2"/>
    <x v="12"/>
  </r>
  <r>
    <x v="33"/>
    <n v="56"/>
    <n v="94"/>
    <n v="38"/>
    <x v="76"/>
    <n v="10"/>
    <n v="772"/>
    <n v="60"/>
    <n v="38"/>
    <n v="70"/>
    <n v="110"/>
    <n v="337"/>
    <n v="2"/>
    <x v="1"/>
    <x v="11"/>
    <x v="2"/>
    <x v="1"/>
    <x v="0"/>
    <x v="0"/>
    <x v="1"/>
  </r>
  <r>
    <x v="63"/>
    <n v="68"/>
    <n v="115"/>
    <n v="47"/>
    <x v="54"/>
    <n v="13"/>
    <n v="772"/>
    <n v="70"/>
    <n v="53"/>
    <n v="90"/>
    <n v="137"/>
    <n v="504"/>
    <n v="3"/>
    <x v="1"/>
    <x v="11"/>
    <x v="2"/>
    <x v="1"/>
    <x v="1"/>
    <x v="0"/>
    <x v="2"/>
  </r>
  <r>
    <x v="85"/>
    <n v="61"/>
    <n v="104"/>
    <n v="43"/>
    <x v="72"/>
    <n v="39"/>
    <n v="256"/>
    <n v="0"/>
    <n v="30"/>
    <n v="50"/>
    <n v="80"/>
    <n v="505"/>
    <n v="5"/>
    <x v="1"/>
    <x v="12"/>
    <x v="2"/>
    <x v="1"/>
    <x v="0"/>
    <x v="2"/>
    <x v="4"/>
  </r>
  <r>
    <x v="58"/>
    <n v="47"/>
    <n v="82"/>
    <n v="35"/>
    <x v="1"/>
    <n v="11"/>
    <n v="191"/>
    <n v="10"/>
    <n v="24"/>
    <n v="40"/>
    <n v="70"/>
    <n v="505"/>
    <n v="6"/>
    <x v="1"/>
    <x v="12"/>
    <x v="2"/>
    <x v="1"/>
    <x v="1"/>
    <x v="2"/>
    <x v="5"/>
  </r>
  <r>
    <x v="19"/>
    <n v="27"/>
    <n v="45"/>
    <n v="18"/>
    <x v="44"/>
    <n v="5"/>
    <n v="818"/>
    <n v="20"/>
    <n v="10"/>
    <n v="30"/>
    <n v="48"/>
    <n v="505"/>
    <n v="8"/>
    <x v="1"/>
    <x v="12"/>
    <x v="2"/>
    <x v="1"/>
    <x v="1"/>
    <x v="3"/>
    <x v="6"/>
  </r>
  <r>
    <x v="17"/>
    <n v="35"/>
    <n v="63"/>
    <n v="28"/>
    <x v="51"/>
    <n v="8"/>
    <n v="961"/>
    <n v="20"/>
    <n v="20"/>
    <n v="40"/>
    <n v="51"/>
    <n v="505"/>
    <n v="9"/>
    <x v="1"/>
    <x v="12"/>
    <x v="2"/>
    <x v="1"/>
    <x v="1"/>
    <x v="3"/>
    <x v="7"/>
  </r>
  <r>
    <x v="85"/>
    <n v="38"/>
    <n v="68"/>
    <n v="30"/>
    <x v="24"/>
    <n v="11"/>
    <n v="104"/>
    <n v="0"/>
    <n v="20"/>
    <n v="30"/>
    <n v="54"/>
    <n v="505"/>
    <n v="4"/>
    <x v="1"/>
    <x v="12"/>
    <x v="2"/>
    <x v="1"/>
    <x v="0"/>
    <x v="2"/>
    <x v="12"/>
  </r>
  <r>
    <x v="105"/>
    <n v="69"/>
    <n v="114"/>
    <n v="45"/>
    <x v="24"/>
    <n v="14"/>
    <n v="366"/>
    <n v="50"/>
    <n v="50"/>
    <n v="90"/>
    <n v="140"/>
    <n v="505"/>
    <n v="2"/>
    <x v="1"/>
    <x v="12"/>
    <x v="2"/>
    <x v="1"/>
    <x v="0"/>
    <x v="0"/>
    <x v="1"/>
  </r>
  <r>
    <x v="106"/>
    <n v="18"/>
    <n v="102"/>
    <n v="84"/>
    <x v="31"/>
    <n v="26"/>
    <n v="625"/>
    <n v="-20"/>
    <n v="83"/>
    <n v="20"/>
    <n v="123"/>
    <n v="505"/>
    <n v="3"/>
    <x v="1"/>
    <x v="12"/>
    <x v="2"/>
    <x v="1"/>
    <x v="1"/>
    <x v="0"/>
    <x v="2"/>
  </r>
  <r>
    <x v="42"/>
    <n v="120"/>
    <n v="206"/>
    <n v="86"/>
    <x v="29"/>
    <n v="26"/>
    <n v="300"/>
    <n v="70"/>
    <n v="74"/>
    <n v="100"/>
    <n v="174"/>
    <n v="405"/>
    <n v="4"/>
    <x v="1"/>
    <x v="13"/>
    <x v="2"/>
    <x v="1"/>
    <x v="0"/>
    <x v="2"/>
    <x v="12"/>
  </r>
  <r>
    <x v="9"/>
    <n v="34"/>
    <n v="56"/>
    <n v="22"/>
    <x v="44"/>
    <n v="6"/>
    <n v="452"/>
    <n v="30"/>
    <n v="10"/>
    <n v="30"/>
    <n v="40"/>
    <n v="918"/>
    <n v="5"/>
    <x v="1"/>
    <x v="13"/>
    <x v="2"/>
    <x v="1"/>
    <x v="0"/>
    <x v="2"/>
    <x v="4"/>
  </r>
  <r>
    <x v="94"/>
    <n v="120"/>
    <n v="200"/>
    <n v="80"/>
    <x v="71"/>
    <n v="26"/>
    <n v="640"/>
    <n v="70"/>
    <n v="54"/>
    <n v="110"/>
    <n v="164"/>
    <n v="405"/>
    <n v="6"/>
    <x v="1"/>
    <x v="13"/>
    <x v="2"/>
    <x v="1"/>
    <x v="1"/>
    <x v="2"/>
    <x v="5"/>
  </r>
  <r>
    <x v="16"/>
    <n v="65"/>
    <n v="118"/>
    <n v="53"/>
    <x v="15"/>
    <n v="20"/>
    <n v="306"/>
    <n v="20"/>
    <n v="50"/>
    <n v="60"/>
    <n v="118"/>
    <n v="918"/>
    <n v="8"/>
    <x v="1"/>
    <x v="13"/>
    <x v="2"/>
    <x v="1"/>
    <x v="1"/>
    <x v="3"/>
    <x v="6"/>
  </r>
  <r>
    <x v="89"/>
    <n v="128"/>
    <n v="220"/>
    <n v="92"/>
    <x v="67"/>
    <n v="83"/>
    <n v="541"/>
    <n v="40"/>
    <n v="71"/>
    <n v="130"/>
    <n v="219"/>
    <n v="405"/>
    <n v="9"/>
    <x v="1"/>
    <x v="13"/>
    <x v="2"/>
    <x v="1"/>
    <x v="1"/>
    <x v="3"/>
    <x v="7"/>
  </r>
  <r>
    <x v="37"/>
    <n v="56"/>
    <n v="100"/>
    <n v="44"/>
    <x v="14"/>
    <n v="14"/>
    <n v="618"/>
    <n v="50"/>
    <n v="48"/>
    <n v="70"/>
    <n v="120"/>
    <n v="918"/>
    <n v="2"/>
    <x v="1"/>
    <x v="13"/>
    <x v="2"/>
    <x v="1"/>
    <x v="0"/>
    <x v="0"/>
    <x v="1"/>
  </r>
  <r>
    <x v="37"/>
    <n v="48"/>
    <n v="80"/>
    <n v="32"/>
    <x v="18"/>
    <n v="8"/>
    <n v="817"/>
    <n v="50"/>
    <n v="43"/>
    <n v="60"/>
    <n v="100"/>
    <n v="405"/>
    <n v="3"/>
    <x v="1"/>
    <x v="13"/>
    <x v="2"/>
    <x v="1"/>
    <x v="1"/>
    <x v="0"/>
    <x v="2"/>
  </r>
  <r>
    <x v="107"/>
    <n v="114"/>
    <n v="189"/>
    <n v="75"/>
    <x v="32"/>
    <n v="24"/>
    <n v="378"/>
    <n v="60"/>
    <n v="56"/>
    <n v="100"/>
    <n v="156"/>
    <n v="512"/>
    <n v="4"/>
    <x v="1"/>
    <x v="14"/>
    <x v="2"/>
    <x v="0"/>
    <x v="0"/>
    <x v="2"/>
    <x v="12"/>
  </r>
  <r>
    <x v="108"/>
    <n v="144"/>
    <n v="243"/>
    <n v="99"/>
    <x v="2"/>
    <n v="27"/>
    <n v="766"/>
    <n v="100"/>
    <n v="85"/>
    <n v="120"/>
    <n v="205"/>
    <n v="903"/>
    <n v="5"/>
    <x v="1"/>
    <x v="14"/>
    <x v="2"/>
    <x v="0"/>
    <x v="0"/>
    <x v="2"/>
    <x v="4"/>
  </r>
  <r>
    <x v="74"/>
    <n v="112"/>
    <n v="189"/>
    <n v="77"/>
    <x v="61"/>
    <n v="21"/>
    <n v="449"/>
    <n v="90"/>
    <n v="66"/>
    <n v="100"/>
    <n v="154"/>
    <n v="956"/>
    <n v="6"/>
    <x v="1"/>
    <x v="14"/>
    <x v="2"/>
    <x v="0"/>
    <x v="1"/>
    <x v="2"/>
    <x v="5"/>
  </r>
  <r>
    <x v="8"/>
    <n v="80"/>
    <n v="140"/>
    <n v="60"/>
    <x v="7"/>
    <n v="19"/>
    <n v="329"/>
    <n v="50"/>
    <n v="50"/>
    <n v="80"/>
    <n v="122"/>
    <n v="214"/>
    <n v="8"/>
    <x v="1"/>
    <x v="14"/>
    <x v="2"/>
    <x v="0"/>
    <x v="1"/>
    <x v="3"/>
    <x v="6"/>
  </r>
  <r>
    <x v="41"/>
    <n v="76"/>
    <n v="128"/>
    <n v="52"/>
    <x v="2"/>
    <n v="16"/>
    <n v="357"/>
    <n v="50"/>
    <n v="31"/>
    <n v="80"/>
    <n v="111"/>
    <n v="432"/>
    <n v="9"/>
    <x v="1"/>
    <x v="14"/>
    <x v="2"/>
    <x v="0"/>
    <x v="1"/>
    <x v="3"/>
    <x v="7"/>
  </r>
  <r>
    <x v="109"/>
    <n v="252"/>
    <n v="465"/>
    <n v="176"/>
    <x v="12"/>
    <n v="66"/>
    <n v="942"/>
    <n v="240"/>
    <n v="294"/>
    <n v="320"/>
    <n v="578"/>
    <n v="972"/>
    <n v="2"/>
    <x v="1"/>
    <x v="14"/>
    <x v="2"/>
    <x v="0"/>
    <x v="0"/>
    <x v="0"/>
    <x v="1"/>
  </r>
  <r>
    <x v="1"/>
    <n v="107"/>
    <n v="190"/>
    <n v="83"/>
    <x v="1"/>
    <n v="27"/>
    <n v="613"/>
    <n v="100"/>
    <n v="91"/>
    <n v="130"/>
    <n v="233"/>
    <n v="432"/>
    <n v="3"/>
    <x v="1"/>
    <x v="14"/>
    <x v="2"/>
    <x v="0"/>
    <x v="1"/>
    <x v="0"/>
    <x v="2"/>
  </r>
  <r>
    <x v="41"/>
    <n v="61"/>
    <n v="103"/>
    <n v="42"/>
    <x v="27"/>
    <n v="11"/>
    <n v="771"/>
    <n v="30"/>
    <n v="44"/>
    <n v="50"/>
    <n v="94"/>
    <n v="435"/>
    <n v="4"/>
    <x v="1"/>
    <x v="15"/>
    <x v="3"/>
    <x v="1"/>
    <x v="0"/>
    <x v="2"/>
    <x v="12"/>
  </r>
  <r>
    <x v="44"/>
    <n v="63"/>
    <n v="112"/>
    <n v="49"/>
    <x v="36"/>
    <n v="16"/>
    <n v="617"/>
    <n v="40"/>
    <n v="40"/>
    <n v="60"/>
    <n v="100"/>
    <n v="801"/>
    <n v="5"/>
    <x v="1"/>
    <x v="15"/>
    <x v="3"/>
    <x v="1"/>
    <x v="0"/>
    <x v="2"/>
    <x v="4"/>
  </r>
  <r>
    <x v="27"/>
    <n v="73"/>
    <n v="123"/>
    <n v="50"/>
    <x v="26"/>
    <n v="14"/>
    <n v="814"/>
    <n v="50"/>
    <n v="46"/>
    <n v="70"/>
    <n v="104"/>
    <n v="435"/>
    <n v="6"/>
    <x v="1"/>
    <x v="15"/>
    <x v="3"/>
    <x v="1"/>
    <x v="1"/>
    <x v="2"/>
    <x v="5"/>
  </r>
  <r>
    <x v="105"/>
    <n v="60"/>
    <n v="101"/>
    <n v="41"/>
    <x v="0"/>
    <n v="13"/>
    <n v="236"/>
    <n v="30"/>
    <n v="38"/>
    <n v="50"/>
    <n v="88"/>
    <n v="435"/>
    <n v="8"/>
    <x v="1"/>
    <x v="15"/>
    <x v="3"/>
    <x v="1"/>
    <x v="1"/>
    <x v="3"/>
    <x v="6"/>
  </r>
  <r>
    <x v="105"/>
    <n v="69"/>
    <n v="114"/>
    <n v="45"/>
    <x v="24"/>
    <n v="14"/>
    <n v="366"/>
    <n v="40"/>
    <n v="39"/>
    <n v="70"/>
    <n v="91"/>
    <n v="435"/>
    <n v="9"/>
    <x v="1"/>
    <x v="15"/>
    <x v="3"/>
    <x v="1"/>
    <x v="1"/>
    <x v="3"/>
    <x v="7"/>
  </r>
  <r>
    <x v="106"/>
    <n v="18"/>
    <n v="102"/>
    <n v="84"/>
    <x v="31"/>
    <n v="26"/>
    <n v="625"/>
    <n v="-30"/>
    <n v="80"/>
    <n v="10"/>
    <n v="90"/>
    <n v="435"/>
    <n v="10"/>
    <x v="1"/>
    <x v="15"/>
    <x v="3"/>
    <x v="1"/>
    <x v="1"/>
    <x v="3"/>
    <x v="8"/>
  </r>
  <r>
    <x v="85"/>
    <n v="61"/>
    <n v="104"/>
    <n v="43"/>
    <x v="72"/>
    <n v="39"/>
    <n v="256"/>
    <n v="10"/>
    <n v="20"/>
    <n v="50"/>
    <n v="70"/>
    <n v="435"/>
    <n v="11"/>
    <x v="1"/>
    <x v="15"/>
    <x v="3"/>
    <x v="1"/>
    <x v="0"/>
    <x v="1"/>
    <x v="9"/>
  </r>
  <r>
    <x v="31"/>
    <n v="47"/>
    <n v="82"/>
    <n v="35"/>
    <x v="2"/>
    <n v="11"/>
    <n v="191"/>
    <n v="10"/>
    <n v="20"/>
    <n v="30"/>
    <n v="62"/>
    <n v="435"/>
    <n v="12"/>
    <x v="1"/>
    <x v="15"/>
    <x v="3"/>
    <x v="1"/>
    <x v="0"/>
    <x v="1"/>
    <x v="10"/>
  </r>
  <r>
    <x v="96"/>
    <n v="38"/>
    <n v="68"/>
    <n v="30"/>
    <x v="45"/>
    <n v="11"/>
    <n v="165"/>
    <n v="10"/>
    <n v="10"/>
    <n v="30"/>
    <n v="40"/>
    <n v="435"/>
    <n v="13"/>
    <x v="1"/>
    <x v="15"/>
    <x v="3"/>
    <x v="1"/>
    <x v="0"/>
    <x v="1"/>
    <x v="3"/>
  </r>
  <r>
    <x v="83"/>
    <n v="90"/>
    <n v="165"/>
    <n v="75"/>
    <x v="45"/>
    <n v="23"/>
    <n v="956"/>
    <n v="70"/>
    <n v="90"/>
    <n v="110"/>
    <n v="201"/>
    <n v="435"/>
    <n v="1"/>
    <x v="1"/>
    <x v="15"/>
    <x v="3"/>
    <x v="1"/>
    <x v="0"/>
    <x v="0"/>
    <x v="0"/>
  </r>
  <r>
    <x v="3"/>
    <n v="75"/>
    <n v="130"/>
    <n v="55"/>
    <x v="24"/>
    <n v="18"/>
    <n v="305"/>
    <n v="70"/>
    <n v="62"/>
    <n v="100"/>
    <n v="162"/>
    <n v="435"/>
    <n v="2"/>
    <x v="1"/>
    <x v="15"/>
    <x v="3"/>
    <x v="1"/>
    <x v="0"/>
    <x v="0"/>
    <x v="1"/>
  </r>
  <r>
    <x v="90"/>
    <n v="107"/>
    <n v="193"/>
    <n v="86"/>
    <x v="23"/>
    <n v="32"/>
    <n v="484"/>
    <n v="80"/>
    <n v="174"/>
    <n v="140"/>
    <n v="243"/>
    <n v="435"/>
    <n v="3"/>
    <x v="1"/>
    <x v="15"/>
    <x v="3"/>
    <x v="1"/>
    <x v="1"/>
    <x v="0"/>
    <x v="2"/>
  </r>
  <r>
    <x v="78"/>
    <n v="229"/>
    <n v="457"/>
    <n v="251"/>
    <x v="6"/>
    <n v="63"/>
    <n v="1436"/>
    <n v="150"/>
    <n v="187"/>
    <n v="220"/>
    <n v="426"/>
    <n v="831"/>
    <n v="4"/>
    <x v="1"/>
    <x v="16"/>
    <x v="3"/>
    <x v="0"/>
    <x v="0"/>
    <x v="2"/>
    <x v="12"/>
  </r>
  <r>
    <x v="60"/>
    <n v="169"/>
    <n v="290"/>
    <n v="163"/>
    <x v="73"/>
    <n v="110"/>
    <n v="712"/>
    <n v="30"/>
    <n v="120"/>
    <n v="160"/>
    <n v="270"/>
    <n v="916"/>
    <n v="5"/>
    <x v="1"/>
    <x v="16"/>
    <x v="3"/>
    <x v="0"/>
    <x v="0"/>
    <x v="2"/>
    <x v="4"/>
  </r>
  <r>
    <x v="20"/>
    <n v="311"/>
    <n v="545"/>
    <n v="309"/>
    <x v="11"/>
    <n v="77"/>
    <n v="1282"/>
    <n v="200"/>
    <n v="215"/>
    <n v="300"/>
    <n v="526"/>
    <n v="951"/>
    <n v="6"/>
    <x v="1"/>
    <x v="16"/>
    <x v="3"/>
    <x v="0"/>
    <x v="1"/>
    <x v="2"/>
    <x v="5"/>
  </r>
  <r>
    <x v="48"/>
    <n v="137"/>
    <n v="232"/>
    <n v="95"/>
    <x v="57"/>
    <n v="26"/>
    <n v="809"/>
    <n v="100"/>
    <n v="72"/>
    <n v="120"/>
    <n v="192"/>
    <n v="949"/>
    <n v="8"/>
    <x v="1"/>
    <x v="16"/>
    <x v="3"/>
    <x v="0"/>
    <x v="1"/>
    <x v="3"/>
    <x v="6"/>
  </r>
  <r>
    <x v="109"/>
    <n v="252"/>
    <n v="465"/>
    <n v="176"/>
    <x v="12"/>
    <n v="66"/>
    <n v="942"/>
    <n v="160"/>
    <n v="104"/>
    <n v="220"/>
    <n v="400"/>
    <n v="714"/>
    <n v="9"/>
    <x v="1"/>
    <x v="16"/>
    <x v="3"/>
    <x v="0"/>
    <x v="1"/>
    <x v="3"/>
    <x v="7"/>
  </r>
  <r>
    <x v="1"/>
    <n v="107"/>
    <n v="190"/>
    <n v="83"/>
    <x v="1"/>
    <n v="27"/>
    <n v="613"/>
    <n v="60"/>
    <n v="60"/>
    <n v="90"/>
    <n v="160"/>
    <n v="530"/>
    <n v="10"/>
    <x v="1"/>
    <x v="16"/>
    <x v="3"/>
    <x v="0"/>
    <x v="1"/>
    <x v="3"/>
    <x v="8"/>
  </r>
  <r>
    <x v="108"/>
    <n v="144"/>
    <n v="243"/>
    <n v="99"/>
    <x v="2"/>
    <n v="27"/>
    <n v="766"/>
    <n v="90"/>
    <n v="49"/>
    <n v="100"/>
    <n v="160"/>
    <n v="626"/>
    <n v="11"/>
    <x v="1"/>
    <x v="16"/>
    <x v="3"/>
    <x v="0"/>
    <x v="0"/>
    <x v="1"/>
    <x v="9"/>
  </r>
  <r>
    <x v="74"/>
    <n v="112"/>
    <n v="189"/>
    <n v="77"/>
    <x v="61"/>
    <n v="21"/>
    <n v="449"/>
    <n v="60"/>
    <n v="38"/>
    <n v="70"/>
    <n v="132"/>
    <n v="858"/>
    <n v="12"/>
    <x v="1"/>
    <x v="16"/>
    <x v="3"/>
    <x v="0"/>
    <x v="0"/>
    <x v="1"/>
    <x v="10"/>
  </r>
  <r>
    <x v="107"/>
    <n v="114"/>
    <n v="189"/>
    <n v="75"/>
    <x v="32"/>
    <n v="24"/>
    <n v="549"/>
    <n v="50"/>
    <n v="40"/>
    <n v="80"/>
    <n v="133"/>
    <n v="858"/>
    <n v="13"/>
    <x v="1"/>
    <x v="16"/>
    <x v="3"/>
    <x v="0"/>
    <x v="0"/>
    <x v="1"/>
    <x v="3"/>
  </r>
  <r>
    <x v="110"/>
    <n v="28"/>
    <n v="132"/>
    <n v="85"/>
    <x v="4"/>
    <n v="33"/>
    <n v="685"/>
    <n v="-20"/>
    <n v="53"/>
    <n v="30"/>
    <n v="160"/>
    <n v="909"/>
    <n v="1"/>
    <x v="1"/>
    <x v="16"/>
    <x v="3"/>
    <x v="0"/>
    <x v="0"/>
    <x v="0"/>
    <x v="0"/>
  </r>
  <r>
    <x v="100"/>
    <n v="387"/>
    <n v="645"/>
    <n v="261"/>
    <x v="74"/>
    <n v="90"/>
    <n v="2067"/>
    <n v="360"/>
    <n v="243"/>
    <n v="480"/>
    <n v="800"/>
    <n v="415"/>
    <n v="2"/>
    <x v="1"/>
    <x v="16"/>
    <x v="3"/>
    <x v="0"/>
    <x v="0"/>
    <x v="0"/>
    <x v="1"/>
  </r>
  <r>
    <x v="69"/>
    <n v="-26"/>
    <n v="122"/>
    <n v="127"/>
    <x v="59"/>
    <n v="48"/>
    <n v="1071"/>
    <n v="-110"/>
    <n v="122"/>
    <n v="-30"/>
    <n v="153"/>
    <n v="818"/>
    <n v="3"/>
    <x v="1"/>
    <x v="16"/>
    <x v="3"/>
    <x v="0"/>
    <x v="1"/>
    <x v="0"/>
    <x v="2"/>
  </r>
  <r>
    <x v="111"/>
    <n v="43"/>
    <n v="43"/>
    <n v="0"/>
    <x v="77"/>
    <n v="0"/>
    <n v="774"/>
    <n v="30"/>
    <n v="0"/>
    <n v="40"/>
    <n v="36"/>
    <n v="702"/>
    <n v="4"/>
    <x v="1"/>
    <x v="17"/>
    <x v="3"/>
    <x v="1"/>
    <x v="0"/>
    <x v="2"/>
    <x v="12"/>
  </r>
  <r>
    <x v="19"/>
    <n v="27"/>
    <n v="45"/>
    <n v="18"/>
    <x v="44"/>
    <n v="5"/>
    <n v="818"/>
    <n v="20"/>
    <n v="10"/>
    <n v="30"/>
    <n v="35"/>
    <n v="775"/>
    <n v="5"/>
    <x v="1"/>
    <x v="17"/>
    <x v="3"/>
    <x v="1"/>
    <x v="0"/>
    <x v="2"/>
    <x v="4"/>
  </r>
  <r>
    <x v="16"/>
    <n v="28"/>
    <n v="47"/>
    <n v="19"/>
    <x v="44"/>
    <n v="5"/>
    <n v="774"/>
    <n v="20"/>
    <n v="10"/>
    <n v="30"/>
    <n v="34"/>
    <n v="775"/>
    <n v="6"/>
    <x v="1"/>
    <x v="17"/>
    <x v="3"/>
    <x v="1"/>
    <x v="1"/>
    <x v="2"/>
    <x v="5"/>
  </r>
  <r>
    <x v="80"/>
    <n v="35"/>
    <n v="63"/>
    <n v="28"/>
    <x v="17"/>
    <n v="8"/>
    <n v="961"/>
    <n v="20"/>
    <n v="33"/>
    <n v="40"/>
    <n v="70"/>
    <n v="702"/>
    <n v="3"/>
    <x v="1"/>
    <x v="17"/>
    <x v="3"/>
    <x v="1"/>
    <x v="1"/>
    <x v="0"/>
    <x v="2"/>
  </r>
  <r>
    <x v="60"/>
    <n v="169"/>
    <n v="290"/>
    <n v="66"/>
    <x v="73"/>
    <n v="110"/>
    <n v="712"/>
    <n v="40"/>
    <n v="103"/>
    <n v="150"/>
    <n v="242"/>
    <n v="775"/>
    <n v="8"/>
    <x v="1"/>
    <x v="17"/>
    <x v="3"/>
    <x v="1"/>
    <x v="1"/>
    <x v="3"/>
    <x v="6"/>
  </r>
  <r>
    <x v="45"/>
    <n v="206"/>
    <n v="354"/>
    <n v="145"/>
    <x v="59"/>
    <n v="48"/>
    <n v="844"/>
    <n v="120"/>
    <n v="176"/>
    <n v="190"/>
    <n v="319"/>
    <n v="775"/>
    <n v="9"/>
    <x v="1"/>
    <x v="17"/>
    <x v="3"/>
    <x v="1"/>
    <x v="1"/>
    <x v="3"/>
    <x v="7"/>
  </r>
  <r>
    <x v="0"/>
    <n v="150"/>
    <n v="254"/>
    <n v="140"/>
    <x v="32"/>
    <n v="33"/>
    <n v="596"/>
    <n v="110"/>
    <n v="90"/>
    <n v="140"/>
    <n v="210"/>
    <n v="702"/>
    <n v="10"/>
    <x v="1"/>
    <x v="17"/>
    <x v="3"/>
    <x v="1"/>
    <x v="1"/>
    <x v="3"/>
    <x v="8"/>
  </r>
  <r>
    <x v="20"/>
    <n v="311"/>
    <n v="545"/>
    <n v="251"/>
    <x v="11"/>
    <n v="77"/>
    <n v="1282"/>
    <n v="150"/>
    <n v="162"/>
    <n v="220"/>
    <n v="381"/>
    <n v="775"/>
    <n v="11"/>
    <x v="1"/>
    <x v="17"/>
    <x v="3"/>
    <x v="1"/>
    <x v="0"/>
    <x v="1"/>
    <x v="9"/>
  </r>
  <r>
    <x v="78"/>
    <n v="229"/>
    <n v="457"/>
    <n v="190"/>
    <x v="6"/>
    <n v="63"/>
    <n v="1436"/>
    <n v="100"/>
    <n v="65"/>
    <n v="160"/>
    <n v="322"/>
    <n v="702"/>
    <n v="12"/>
    <x v="1"/>
    <x v="17"/>
    <x v="3"/>
    <x v="1"/>
    <x v="0"/>
    <x v="1"/>
    <x v="10"/>
  </r>
  <r>
    <x v="112"/>
    <n v="-240"/>
    <n v="23"/>
    <n v="212"/>
    <x v="65"/>
    <n v="91"/>
    <n v="1937"/>
    <n v="-220"/>
    <n v="166"/>
    <n v="-150"/>
    <n v="0"/>
    <n v="702"/>
    <n v="13"/>
    <x v="1"/>
    <x v="17"/>
    <x v="3"/>
    <x v="1"/>
    <x v="0"/>
    <x v="1"/>
    <x v="3"/>
  </r>
  <r>
    <x v="113"/>
    <n v="41"/>
    <n v="74"/>
    <n v="33"/>
    <x v="25"/>
    <n v="12"/>
    <n v="193"/>
    <n v="10"/>
    <n v="42"/>
    <n v="50"/>
    <n v="88"/>
    <n v="775"/>
    <n v="2"/>
    <x v="1"/>
    <x v="17"/>
    <x v="3"/>
    <x v="1"/>
    <x v="0"/>
    <x v="0"/>
    <x v="1"/>
  </r>
  <r>
    <x v="76"/>
    <n v="73"/>
    <n v="132"/>
    <n v="59"/>
    <x v="4"/>
    <n v="22"/>
    <n v="331"/>
    <n v="20"/>
    <n v="54"/>
    <n v="70"/>
    <n v="124"/>
    <n v="503"/>
    <n v="4"/>
    <x v="1"/>
    <x v="18"/>
    <x v="3"/>
    <x v="1"/>
    <x v="0"/>
    <x v="2"/>
    <x v="12"/>
  </r>
  <r>
    <x v="8"/>
    <n v="80"/>
    <n v="140"/>
    <n v="60"/>
    <x v="7"/>
    <n v="19"/>
    <n v="329"/>
    <n v="50"/>
    <n v="55"/>
    <n v="80"/>
    <n v="125"/>
    <n v="541"/>
    <n v="5"/>
    <x v="1"/>
    <x v="18"/>
    <x v="3"/>
    <x v="1"/>
    <x v="0"/>
    <x v="2"/>
    <x v="4"/>
  </r>
  <r>
    <x v="6"/>
    <n v="170"/>
    <n v="340"/>
    <n v="210"/>
    <x v="41"/>
    <n v="47"/>
    <n v="1073"/>
    <n v="100"/>
    <n v="153"/>
    <n v="160"/>
    <n v="320"/>
    <n v="971"/>
    <n v="6"/>
    <x v="1"/>
    <x v="18"/>
    <x v="3"/>
    <x v="1"/>
    <x v="1"/>
    <x v="2"/>
    <x v="5"/>
  </r>
  <r>
    <x v="41"/>
    <n v="76"/>
    <n v="128"/>
    <n v="52"/>
    <x v="2"/>
    <n v="16"/>
    <n v="357"/>
    <n v="70"/>
    <n v="57"/>
    <n v="100"/>
    <n v="157"/>
    <n v="971"/>
    <n v="3"/>
    <x v="1"/>
    <x v="18"/>
    <x v="3"/>
    <x v="1"/>
    <x v="1"/>
    <x v="0"/>
    <x v="2"/>
  </r>
  <r>
    <x v="43"/>
    <n v="48"/>
    <n v="81"/>
    <n v="33"/>
    <x v="38"/>
    <n v="9"/>
    <n v="772"/>
    <n v="50"/>
    <n v="20"/>
    <n v="50"/>
    <n v="78"/>
    <n v="971"/>
    <n v="8"/>
    <x v="1"/>
    <x v="18"/>
    <x v="3"/>
    <x v="1"/>
    <x v="1"/>
    <x v="3"/>
    <x v="6"/>
  </r>
  <r>
    <x v="3"/>
    <n v="56"/>
    <n v="100"/>
    <n v="44"/>
    <x v="3"/>
    <n v="14"/>
    <n v="618"/>
    <n v="30"/>
    <n v="30"/>
    <n v="50"/>
    <n v="89"/>
    <n v="541"/>
    <n v="9"/>
    <x v="1"/>
    <x v="18"/>
    <x v="3"/>
    <x v="1"/>
    <x v="1"/>
    <x v="3"/>
    <x v="7"/>
  </r>
  <r>
    <x v="9"/>
    <n v="34"/>
    <n v="56"/>
    <n v="22"/>
    <x v="44"/>
    <n v="6"/>
    <n v="452"/>
    <n v="20"/>
    <n v="10"/>
    <n v="20"/>
    <n v="41"/>
    <n v="541"/>
    <n v="11"/>
    <x v="1"/>
    <x v="18"/>
    <x v="3"/>
    <x v="1"/>
    <x v="0"/>
    <x v="1"/>
    <x v="9"/>
  </r>
  <r>
    <x v="86"/>
    <n v="120"/>
    <n v="200"/>
    <n v="80"/>
    <x v="33"/>
    <n v="26"/>
    <n v="640"/>
    <n v="50"/>
    <n v="62"/>
    <n v="80"/>
    <n v="118"/>
    <n v="971"/>
    <n v="12"/>
    <x v="1"/>
    <x v="18"/>
    <x v="3"/>
    <x v="1"/>
    <x v="0"/>
    <x v="1"/>
    <x v="10"/>
  </r>
  <r>
    <x v="87"/>
    <n v="120"/>
    <n v="206"/>
    <n v="86"/>
    <x v="31"/>
    <n v="26"/>
    <n v="490"/>
    <n v="60"/>
    <n v="37"/>
    <n v="90"/>
    <n v="127"/>
    <n v="503"/>
    <n v="13"/>
    <x v="1"/>
    <x v="18"/>
    <x v="3"/>
    <x v="1"/>
    <x v="0"/>
    <x v="1"/>
    <x v="3"/>
  </r>
  <r>
    <x v="26"/>
    <n v="75"/>
    <n v="129"/>
    <n v="54"/>
    <x v="78"/>
    <n v="49"/>
    <n v="427"/>
    <n v="40"/>
    <n v="59"/>
    <n v="100"/>
    <n v="160"/>
    <n v="971"/>
    <n v="1"/>
    <x v="1"/>
    <x v="18"/>
    <x v="3"/>
    <x v="1"/>
    <x v="0"/>
    <x v="0"/>
    <x v="0"/>
  </r>
  <r>
    <x v="54"/>
    <n v="90"/>
    <n v="155"/>
    <n v="65"/>
    <x v="42"/>
    <n v="21"/>
    <n v="392"/>
    <n v="50"/>
    <n v="80"/>
    <n v="110"/>
    <n v="190"/>
    <n v="503"/>
    <n v="2"/>
    <x v="1"/>
    <x v="18"/>
    <x v="3"/>
    <x v="1"/>
    <x v="0"/>
    <x v="0"/>
    <x v="1"/>
  </r>
  <r>
    <x v="44"/>
    <n v="62"/>
    <n v="110"/>
    <n v="48"/>
    <x v="14"/>
    <n v="15"/>
    <n v="617"/>
    <n v="40"/>
    <n v="40"/>
    <n v="60"/>
    <n v="96"/>
    <n v="360"/>
    <n v="4"/>
    <x v="1"/>
    <x v="19"/>
    <x v="3"/>
    <x v="1"/>
    <x v="0"/>
    <x v="2"/>
    <x v="12"/>
  </r>
  <r>
    <x v="18"/>
    <n v="65"/>
    <n v="118"/>
    <n v="53"/>
    <x v="21"/>
    <n v="20"/>
    <n v="306"/>
    <n v="20"/>
    <n v="45"/>
    <n v="60"/>
    <n v="110"/>
    <n v="253"/>
    <n v="5"/>
    <x v="1"/>
    <x v="19"/>
    <x v="3"/>
    <x v="1"/>
    <x v="0"/>
    <x v="2"/>
    <x v="4"/>
  </r>
  <r>
    <x v="90"/>
    <n v="84"/>
    <n v="154"/>
    <n v="70"/>
    <x v="37"/>
    <n v="21"/>
    <n v="957"/>
    <n v="60"/>
    <n v="66"/>
    <n v="80"/>
    <n v="140"/>
    <n v="509"/>
    <n v="6"/>
    <x v="1"/>
    <x v="19"/>
    <x v="3"/>
    <x v="1"/>
    <x v="1"/>
    <x v="2"/>
    <x v="5"/>
  </r>
  <r>
    <x v="89"/>
    <n v="128"/>
    <n v="220"/>
    <n v="92"/>
    <x v="67"/>
    <n v="83"/>
    <n v="541"/>
    <n v="60"/>
    <n v="111"/>
    <n v="160"/>
    <n v="273"/>
    <n v="206"/>
    <n v="3"/>
    <x v="1"/>
    <x v="19"/>
    <x v="3"/>
    <x v="1"/>
    <x v="1"/>
    <x v="0"/>
    <x v="2"/>
  </r>
  <r>
    <x v="93"/>
    <n v="195"/>
    <n v="325"/>
    <n v="180"/>
    <x v="69"/>
    <n v="42"/>
    <n v="945"/>
    <n v="120"/>
    <n v="102"/>
    <n v="170"/>
    <n v="288"/>
    <n v="206"/>
    <n v="8"/>
    <x v="1"/>
    <x v="19"/>
    <x v="3"/>
    <x v="1"/>
    <x v="1"/>
    <x v="3"/>
    <x v="6"/>
  </r>
  <r>
    <x v="33"/>
    <n v="56"/>
    <n v="94"/>
    <n v="38"/>
    <x v="76"/>
    <n v="10"/>
    <n v="772"/>
    <n v="50"/>
    <n v="30"/>
    <n v="50"/>
    <n v="80"/>
    <n v="509"/>
    <n v="9"/>
    <x v="1"/>
    <x v="19"/>
    <x v="3"/>
    <x v="1"/>
    <x v="1"/>
    <x v="3"/>
    <x v="7"/>
  </r>
  <r>
    <x v="61"/>
    <n v="109"/>
    <n v="174"/>
    <n v="65"/>
    <x v="37"/>
    <n v="20"/>
    <n v="372"/>
    <n v="40"/>
    <n v="29"/>
    <n v="70"/>
    <n v="121"/>
    <n v="360"/>
    <n v="11"/>
    <x v="1"/>
    <x v="19"/>
    <x v="3"/>
    <x v="1"/>
    <x v="0"/>
    <x v="1"/>
    <x v="9"/>
  </r>
  <r>
    <x v="90"/>
    <n v="81"/>
    <n v="137"/>
    <n v="56"/>
    <x v="8"/>
    <n v="17"/>
    <n v="382"/>
    <n v="40"/>
    <n v="30"/>
    <n v="60"/>
    <n v="102"/>
    <n v="206"/>
    <n v="12"/>
    <x v="1"/>
    <x v="19"/>
    <x v="3"/>
    <x v="1"/>
    <x v="0"/>
    <x v="1"/>
    <x v="10"/>
  </r>
  <r>
    <x v="91"/>
    <n v="90"/>
    <n v="155"/>
    <n v="65"/>
    <x v="6"/>
    <n v="58"/>
    <n v="513"/>
    <n v="10"/>
    <n v="40"/>
    <n v="60"/>
    <n v="100"/>
    <n v="253"/>
    <n v="13"/>
    <x v="1"/>
    <x v="19"/>
    <x v="3"/>
    <x v="1"/>
    <x v="0"/>
    <x v="1"/>
    <x v="3"/>
  </r>
  <r>
    <x v="63"/>
    <n v="84"/>
    <n v="142"/>
    <n v="58"/>
    <x v="8"/>
    <n v="18"/>
    <n v="331"/>
    <n v="70"/>
    <n v="68"/>
    <n v="100"/>
    <n v="172"/>
    <n v="509"/>
    <n v="2"/>
    <x v="1"/>
    <x v="19"/>
    <x v="3"/>
    <x v="1"/>
    <x v="0"/>
    <x v="0"/>
    <x v="1"/>
  </r>
  <r>
    <x v="114"/>
    <n v="126"/>
    <n v="213"/>
    <n v="87"/>
    <x v="0"/>
    <n v="24"/>
    <n v="756"/>
    <n v="100"/>
    <n v="91"/>
    <n v="130"/>
    <n v="221"/>
    <n v="720"/>
    <n v="1"/>
    <x v="2"/>
    <x v="0"/>
    <x v="0"/>
    <x v="0"/>
    <x v="0"/>
    <x v="0"/>
    <x v="0"/>
  </r>
  <r>
    <x v="115"/>
    <n v="109"/>
    <n v="193"/>
    <n v="84"/>
    <x v="8"/>
    <n v="27"/>
    <n v="603"/>
    <n v="90"/>
    <n v="82"/>
    <n v="120"/>
    <n v="198"/>
    <n v="970"/>
    <n v="2"/>
    <x v="2"/>
    <x v="0"/>
    <x v="0"/>
    <x v="0"/>
    <x v="0"/>
    <x v="0"/>
    <x v="1"/>
  </r>
  <r>
    <x v="2"/>
    <n v="139"/>
    <n v="234"/>
    <n v="95"/>
    <x v="2"/>
    <n v="26"/>
    <n v="799"/>
    <n v="110"/>
    <n v="126"/>
    <n v="140"/>
    <n v="237"/>
    <n v="720"/>
    <n v="3"/>
    <x v="2"/>
    <x v="0"/>
    <x v="0"/>
    <x v="0"/>
    <x v="1"/>
    <x v="0"/>
    <x v="2"/>
  </r>
  <r>
    <x v="37"/>
    <n v="55"/>
    <n v="98"/>
    <n v="43"/>
    <x v="3"/>
    <n v="14"/>
    <n v="613"/>
    <n v="30"/>
    <n v="43"/>
    <n v="50"/>
    <n v="80"/>
    <n v="720"/>
    <n v="13"/>
    <x v="2"/>
    <x v="0"/>
    <x v="0"/>
    <x v="0"/>
    <x v="0"/>
    <x v="1"/>
    <x v="3"/>
  </r>
  <r>
    <x v="116"/>
    <n v="117"/>
    <n v="198"/>
    <n v="81"/>
    <x v="63"/>
    <n v="22"/>
    <n v="441"/>
    <n v="110"/>
    <n v="95"/>
    <n v="140"/>
    <n v="230"/>
    <n v="719"/>
    <n v="5"/>
    <x v="2"/>
    <x v="0"/>
    <x v="0"/>
    <x v="0"/>
    <x v="0"/>
    <x v="2"/>
    <x v="4"/>
  </r>
  <r>
    <x v="4"/>
    <n v="108"/>
    <n v="180"/>
    <n v="72"/>
    <x v="15"/>
    <n v="23"/>
    <n v="541"/>
    <n v="80"/>
    <n v="74"/>
    <n v="130"/>
    <n v="216"/>
    <n v="970"/>
    <n v="6"/>
    <x v="2"/>
    <x v="0"/>
    <x v="0"/>
    <x v="0"/>
    <x v="1"/>
    <x v="2"/>
    <x v="5"/>
  </r>
  <r>
    <x v="0"/>
    <n v="163"/>
    <n v="325"/>
    <n v="118"/>
    <x v="66"/>
    <n v="45"/>
    <n v="1059"/>
    <n v="100"/>
    <n v="96"/>
    <n v="150"/>
    <n v="280"/>
    <n v="719"/>
    <n v="8"/>
    <x v="2"/>
    <x v="0"/>
    <x v="0"/>
    <x v="0"/>
    <x v="1"/>
    <x v="3"/>
    <x v="6"/>
  </r>
  <r>
    <x v="26"/>
    <n v="73"/>
    <n v="125"/>
    <n v="52"/>
    <x v="79"/>
    <n v="47"/>
    <n v="421"/>
    <n v="20"/>
    <n v="49"/>
    <n v="70"/>
    <n v="101"/>
    <n v="970"/>
    <n v="9"/>
    <x v="2"/>
    <x v="0"/>
    <x v="0"/>
    <x v="0"/>
    <x v="1"/>
    <x v="3"/>
    <x v="7"/>
  </r>
  <r>
    <x v="111"/>
    <n v="77"/>
    <n v="134"/>
    <n v="57"/>
    <x v="25"/>
    <n v="18"/>
    <n v="323"/>
    <n v="40"/>
    <n v="30"/>
    <n v="70"/>
    <n v="120"/>
    <n v="720"/>
    <n v="10"/>
    <x v="2"/>
    <x v="0"/>
    <x v="0"/>
    <x v="0"/>
    <x v="1"/>
    <x v="3"/>
    <x v="8"/>
  </r>
  <r>
    <x v="36"/>
    <n v="71"/>
    <n v="129"/>
    <n v="58"/>
    <x v="4"/>
    <n v="22"/>
    <n v="325"/>
    <n v="20"/>
    <n v="40"/>
    <n v="70"/>
    <n v="110"/>
    <n v="970"/>
    <n v="11"/>
    <x v="2"/>
    <x v="0"/>
    <x v="0"/>
    <x v="0"/>
    <x v="0"/>
    <x v="1"/>
    <x v="9"/>
  </r>
  <r>
    <x v="81"/>
    <n v="73"/>
    <n v="135"/>
    <n v="62"/>
    <x v="30"/>
    <n v="19"/>
    <n v="952"/>
    <n v="30"/>
    <n v="50"/>
    <n v="60"/>
    <n v="98"/>
    <n v="303"/>
    <n v="12"/>
    <x v="2"/>
    <x v="0"/>
    <x v="0"/>
    <x v="0"/>
    <x v="0"/>
    <x v="1"/>
    <x v="10"/>
  </r>
  <r>
    <x v="117"/>
    <n v="213"/>
    <n v="367"/>
    <n v="171"/>
    <x v="80"/>
    <n v="50"/>
    <n v="829"/>
    <n v="140"/>
    <n v="161"/>
    <n v="220"/>
    <n v="380"/>
    <n v="217"/>
    <n v="2"/>
    <x v="2"/>
    <x v="1"/>
    <x v="0"/>
    <x v="0"/>
    <x v="0"/>
    <x v="0"/>
    <x v="1"/>
  </r>
  <r>
    <x v="66"/>
    <n v="158"/>
    <n v="267"/>
    <n v="70"/>
    <x v="32"/>
    <n v="34"/>
    <n v="585"/>
    <n v="120"/>
    <n v="87"/>
    <n v="170"/>
    <n v="280"/>
    <n v="630"/>
    <n v="3"/>
    <x v="2"/>
    <x v="1"/>
    <x v="0"/>
    <x v="0"/>
    <x v="1"/>
    <x v="0"/>
    <x v="2"/>
  </r>
  <r>
    <x v="118"/>
    <n v="324"/>
    <n v="567"/>
    <n v="174"/>
    <x v="67"/>
    <n v="80"/>
    <n v="1260"/>
    <n v="260"/>
    <n v="320"/>
    <n v="380"/>
    <n v="660"/>
    <n v="312"/>
    <n v="5"/>
    <x v="2"/>
    <x v="1"/>
    <x v="0"/>
    <x v="0"/>
    <x v="0"/>
    <x v="2"/>
    <x v="4"/>
  </r>
  <r>
    <x v="119"/>
    <n v="239"/>
    <n v="478"/>
    <n v="178"/>
    <x v="59"/>
    <n v="66"/>
    <n v="1417"/>
    <n v="200"/>
    <n v="301"/>
    <n v="290"/>
    <n v="554"/>
    <n v="773"/>
    <n v="6"/>
    <x v="2"/>
    <x v="1"/>
    <x v="0"/>
    <x v="0"/>
    <x v="1"/>
    <x v="2"/>
    <x v="5"/>
  </r>
  <r>
    <x v="120"/>
    <n v="126"/>
    <n v="213"/>
    <n v="87"/>
    <x v="13"/>
    <n v="24"/>
    <n v="756"/>
    <n v="90"/>
    <n v="78"/>
    <n v="110"/>
    <n v="172"/>
    <n v="224"/>
    <n v="8"/>
    <x v="2"/>
    <x v="1"/>
    <x v="0"/>
    <x v="0"/>
    <x v="1"/>
    <x v="3"/>
    <x v="6"/>
  </r>
  <r>
    <x v="42"/>
    <n v="109"/>
    <n v="193"/>
    <n v="84"/>
    <x v="1"/>
    <n v="27"/>
    <n v="603"/>
    <n v="60"/>
    <n v="70"/>
    <n v="90"/>
    <n v="160"/>
    <n v="630"/>
    <n v="9"/>
    <x v="2"/>
    <x v="1"/>
    <x v="0"/>
    <x v="0"/>
    <x v="1"/>
    <x v="3"/>
    <x v="7"/>
  </r>
  <r>
    <x v="66"/>
    <n v="139"/>
    <n v="234"/>
    <n v="95"/>
    <x v="57"/>
    <n v="26"/>
    <n v="799"/>
    <n v="100"/>
    <n v="90"/>
    <n v="120"/>
    <n v="200"/>
    <n v="773"/>
    <n v="10"/>
    <x v="2"/>
    <x v="1"/>
    <x v="0"/>
    <x v="0"/>
    <x v="1"/>
    <x v="3"/>
    <x v="8"/>
  </r>
  <r>
    <x v="116"/>
    <n v="117"/>
    <n v="198"/>
    <n v="81"/>
    <x v="63"/>
    <n v="22"/>
    <n v="441"/>
    <n v="80"/>
    <n v="71"/>
    <n v="110"/>
    <n v="159"/>
    <n v="815"/>
    <n v="11"/>
    <x v="2"/>
    <x v="1"/>
    <x v="0"/>
    <x v="0"/>
    <x v="0"/>
    <x v="1"/>
    <x v="9"/>
  </r>
  <r>
    <x v="5"/>
    <n v="108"/>
    <n v="180"/>
    <n v="72"/>
    <x v="4"/>
    <n v="23"/>
    <n v="541"/>
    <n v="40"/>
    <n v="60"/>
    <n v="90"/>
    <n v="150"/>
    <n v="773"/>
    <n v="12"/>
    <x v="2"/>
    <x v="1"/>
    <x v="0"/>
    <x v="0"/>
    <x v="0"/>
    <x v="1"/>
    <x v="10"/>
  </r>
  <r>
    <x v="19"/>
    <n v="27"/>
    <n v="45"/>
    <n v="18"/>
    <x v="44"/>
    <n v="5"/>
    <n v="816"/>
    <n v="20"/>
    <n v="10"/>
    <n v="30"/>
    <n v="41"/>
    <n v="712"/>
    <n v="1"/>
    <x v="2"/>
    <x v="2"/>
    <x v="0"/>
    <x v="1"/>
    <x v="0"/>
    <x v="0"/>
    <x v="0"/>
  </r>
  <r>
    <x v="80"/>
    <n v="35"/>
    <n v="63"/>
    <n v="28"/>
    <x v="17"/>
    <n v="8"/>
    <n v="958"/>
    <n v="20"/>
    <n v="20"/>
    <n v="40"/>
    <n v="60"/>
    <n v="641"/>
    <n v="2"/>
    <x v="2"/>
    <x v="2"/>
    <x v="0"/>
    <x v="1"/>
    <x v="0"/>
    <x v="0"/>
    <x v="1"/>
  </r>
  <r>
    <x v="18"/>
    <n v="31"/>
    <n v="54"/>
    <n v="23"/>
    <x v="18"/>
    <n v="7"/>
    <n v="617"/>
    <n v="20"/>
    <n v="20"/>
    <n v="30"/>
    <n v="53"/>
    <n v="563"/>
    <n v="3"/>
    <x v="2"/>
    <x v="2"/>
    <x v="0"/>
    <x v="1"/>
    <x v="1"/>
    <x v="0"/>
    <x v="2"/>
  </r>
  <r>
    <x v="31"/>
    <n v="25"/>
    <n v="41"/>
    <n v="16"/>
    <x v="16"/>
    <n v="4"/>
    <n v="772"/>
    <n v="20"/>
    <n v="10"/>
    <n v="30"/>
    <n v="35"/>
    <n v="712"/>
    <n v="5"/>
    <x v="2"/>
    <x v="2"/>
    <x v="0"/>
    <x v="1"/>
    <x v="0"/>
    <x v="2"/>
    <x v="4"/>
  </r>
  <r>
    <x v="81"/>
    <n v="43"/>
    <n v="43"/>
    <n v="0"/>
    <x v="64"/>
    <n v="0"/>
    <n v="731"/>
    <n v="40"/>
    <n v="0"/>
    <n v="50"/>
    <n v="56"/>
    <n v="563"/>
    <n v="6"/>
    <x v="2"/>
    <x v="2"/>
    <x v="0"/>
    <x v="1"/>
    <x v="1"/>
    <x v="2"/>
    <x v="5"/>
  </r>
  <r>
    <x v="121"/>
    <n v="324"/>
    <n v="567"/>
    <n v="240"/>
    <x v="70"/>
    <n v="80"/>
    <n v="1260"/>
    <n v="210"/>
    <n v="227"/>
    <n v="290"/>
    <n v="498"/>
    <n v="641"/>
    <n v="8"/>
    <x v="2"/>
    <x v="2"/>
    <x v="0"/>
    <x v="1"/>
    <x v="1"/>
    <x v="3"/>
    <x v="6"/>
  </r>
  <r>
    <x v="66"/>
    <n v="158"/>
    <n v="267"/>
    <n v="90"/>
    <x v="32"/>
    <n v="34"/>
    <n v="585"/>
    <n v="110"/>
    <n v="90"/>
    <n v="140"/>
    <n v="230"/>
    <n v="319"/>
    <n v="9"/>
    <x v="2"/>
    <x v="2"/>
    <x v="0"/>
    <x v="1"/>
    <x v="1"/>
    <x v="3"/>
    <x v="7"/>
  </r>
  <r>
    <x v="119"/>
    <n v="239"/>
    <n v="478"/>
    <n v="228"/>
    <x v="59"/>
    <n v="66"/>
    <n v="1417"/>
    <n v="140"/>
    <n v="235"/>
    <n v="220"/>
    <n v="420"/>
    <n v="515"/>
    <n v="11"/>
    <x v="2"/>
    <x v="2"/>
    <x v="0"/>
    <x v="1"/>
    <x v="0"/>
    <x v="1"/>
    <x v="9"/>
  </r>
  <r>
    <x v="23"/>
    <n v="301"/>
    <n v="546"/>
    <n v="241"/>
    <x v="22"/>
    <n v="93"/>
    <n v="1369"/>
    <n v="160"/>
    <n v="143"/>
    <n v="270"/>
    <n v="480"/>
    <n v="515"/>
    <n v="12"/>
    <x v="2"/>
    <x v="2"/>
    <x v="0"/>
    <x v="1"/>
    <x v="0"/>
    <x v="1"/>
    <x v="10"/>
  </r>
  <r>
    <x v="24"/>
    <n v="104"/>
    <n v="189"/>
    <n v="85"/>
    <x v="42"/>
    <n v="32"/>
    <n v="476"/>
    <n v="40"/>
    <n v="88"/>
    <n v="100"/>
    <n v="192"/>
    <n v="573"/>
    <n v="2"/>
    <x v="2"/>
    <x v="3"/>
    <x v="0"/>
    <x v="1"/>
    <x v="0"/>
    <x v="0"/>
    <x v="1"/>
  </r>
  <r>
    <x v="28"/>
    <n v="89"/>
    <n v="163"/>
    <n v="74"/>
    <x v="45"/>
    <n v="22"/>
    <n v="949"/>
    <n v="60"/>
    <n v="67"/>
    <n v="100"/>
    <n v="170"/>
    <n v="573"/>
    <n v="3"/>
    <x v="2"/>
    <x v="3"/>
    <x v="0"/>
    <x v="1"/>
    <x v="1"/>
    <x v="0"/>
    <x v="2"/>
  </r>
  <r>
    <x v="26"/>
    <n v="42"/>
    <n v="75"/>
    <n v="33"/>
    <x v="25"/>
    <n v="12"/>
    <n v="190"/>
    <n v="0"/>
    <n v="20"/>
    <n v="40"/>
    <n v="73"/>
    <n v="573"/>
    <n v="13"/>
    <x v="2"/>
    <x v="3"/>
    <x v="0"/>
    <x v="1"/>
    <x v="0"/>
    <x v="1"/>
    <x v="3"/>
  </r>
  <r>
    <x v="25"/>
    <n v="72"/>
    <n v="121"/>
    <n v="49"/>
    <x v="26"/>
    <n v="13"/>
    <n v="809"/>
    <n v="70"/>
    <n v="50"/>
    <n v="90"/>
    <n v="135"/>
    <n v="573"/>
    <n v="5"/>
    <x v="2"/>
    <x v="3"/>
    <x v="0"/>
    <x v="1"/>
    <x v="0"/>
    <x v="2"/>
    <x v="4"/>
  </r>
  <r>
    <x v="28"/>
    <n v="70"/>
    <n v="118"/>
    <n v="48"/>
    <x v="26"/>
    <n v="13"/>
    <n v="766"/>
    <n v="60"/>
    <n v="56"/>
    <n v="80"/>
    <n v="136"/>
    <n v="660"/>
    <n v="6"/>
    <x v="2"/>
    <x v="3"/>
    <x v="0"/>
    <x v="1"/>
    <x v="1"/>
    <x v="2"/>
    <x v="5"/>
  </r>
  <r>
    <x v="96"/>
    <n v="63"/>
    <n v="107"/>
    <n v="44"/>
    <x v="66"/>
    <n v="40"/>
    <n v="251"/>
    <n v="10"/>
    <n v="22"/>
    <n v="60"/>
    <n v="98"/>
    <n v="816"/>
    <n v="8"/>
    <x v="2"/>
    <x v="3"/>
    <x v="0"/>
    <x v="1"/>
    <x v="1"/>
    <x v="3"/>
    <x v="6"/>
  </r>
  <r>
    <x v="84"/>
    <n v="18"/>
    <n v="106"/>
    <n v="88"/>
    <x v="29"/>
    <n v="27"/>
    <n v="715"/>
    <n v="-10"/>
    <n v="61"/>
    <n v="20"/>
    <n v="90"/>
    <n v="636"/>
    <n v="9"/>
    <x v="2"/>
    <x v="3"/>
    <x v="0"/>
    <x v="1"/>
    <x v="1"/>
    <x v="3"/>
    <x v="7"/>
  </r>
  <r>
    <x v="16"/>
    <n v="49"/>
    <n v="85"/>
    <n v="36"/>
    <x v="2"/>
    <n v="11"/>
    <n v="187"/>
    <n v="10"/>
    <n v="19"/>
    <n v="40"/>
    <n v="70"/>
    <n v="417"/>
    <n v="11"/>
    <x v="2"/>
    <x v="3"/>
    <x v="0"/>
    <x v="1"/>
    <x v="0"/>
    <x v="1"/>
    <x v="9"/>
  </r>
  <r>
    <x v="71"/>
    <n v="42"/>
    <n v="75"/>
    <n v="33"/>
    <x v="24"/>
    <n v="12"/>
    <n v="162"/>
    <n v="0"/>
    <n v="20"/>
    <n v="40"/>
    <n v="72"/>
    <n v="417"/>
    <n v="12"/>
    <x v="2"/>
    <x v="3"/>
    <x v="0"/>
    <x v="1"/>
    <x v="0"/>
    <x v="1"/>
    <x v="10"/>
  </r>
  <r>
    <x v="81"/>
    <n v="77"/>
    <n v="134"/>
    <n v="57"/>
    <x v="24"/>
    <n v="18"/>
    <n v="323"/>
    <n v="50"/>
    <n v="60"/>
    <n v="80"/>
    <n v="139"/>
    <n v="937"/>
    <n v="1"/>
    <x v="2"/>
    <x v="4"/>
    <x v="0"/>
    <x v="0"/>
    <x v="0"/>
    <x v="0"/>
    <x v="0"/>
  </r>
  <r>
    <x v="44"/>
    <n v="72"/>
    <n v="121"/>
    <n v="49"/>
    <x v="57"/>
    <n v="15"/>
    <n v="351"/>
    <n v="40"/>
    <n v="52"/>
    <n v="70"/>
    <n v="120"/>
    <n v="740"/>
    <n v="2"/>
    <x v="2"/>
    <x v="4"/>
    <x v="0"/>
    <x v="0"/>
    <x v="0"/>
    <x v="0"/>
    <x v="1"/>
  </r>
  <r>
    <x v="26"/>
    <n v="73"/>
    <n v="125"/>
    <n v="52"/>
    <x v="79"/>
    <n v="47"/>
    <n v="421"/>
    <n v="20"/>
    <n v="47"/>
    <n v="80"/>
    <n v="127"/>
    <n v="513"/>
    <n v="3"/>
    <x v="2"/>
    <x v="4"/>
    <x v="0"/>
    <x v="0"/>
    <x v="1"/>
    <x v="0"/>
    <x v="2"/>
  </r>
  <r>
    <x v="1"/>
    <n v="126"/>
    <n v="210"/>
    <n v="84"/>
    <x v="33"/>
    <n v="27"/>
    <n v="632"/>
    <n v="60"/>
    <n v="81"/>
    <n v="110"/>
    <n v="191"/>
    <n v="513"/>
    <n v="11"/>
    <x v="2"/>
    <x v="4"/>
    <x v="0"/>
    <x v="0"/>
    <x v="0"/>
    <x v="1"/>
    <x v="9"/>
  </r>
  <r>
    <x v="122"/>
    <n v="125"/>
    <n v="214"/>
    <n v="89"/>
    <x v="56"/>
    <n v="27"/>
    <n v="481"/>
    <n v="70"/>
    <n v="70"/>
    <n v="110"/>
    <n v="192"/>
    <n v="513"/>
    <n v="12"/>
    <x v="2"/>
    <x v="4"/>
    <x v="0"/>
    <x v="0"/>
    <x v="0"/>
    <x v="1"/>
    <x v="10"/>
  </r>
  <r>
    <x v="89"/>
    <n v="71"/>
    <n v="129"/>
    <n v="58"/>
    <x v="32"/>
    <n v="22"/>
    <n v="325"/>
    <n v="40"/>
    <n v="54"/>
    <n v="90"/>
    <n v="150"/>
    <n v="234"/>
    <n v="6"/>
    <x v="2"/>
    <x v="4"/>
    <x v="0"/>
    <x v="0"/>
    <x v="1"/>
    <x v="2"/>
    <x v="5"/>
  </r>
  <r>
    <x v="0"/>
    <n v="163"/>
    <n v="325"/>
    <n v="84"/>
    <x v="66"/>
    <n v="45"/>
    <n v="1059"/>
    <n v="130"/>
    <n v="136"/>
    <n v="200"/>
    <n v="375"/>
    <n v="513"/>
    <n v="5"/>
    <x v="2"/>
    <x v="4"/>
    <x v="0"/>
    <x v="0"/>
    <x v="0"/>
    <x v="2"/>
    <x v="4"/>
  </r>
  <r>
    <x v="89"/>
    <n v="32"/>
    <n v="53"/>
    <n v="21"/>
    <x v="44"/>
    <n v="5"/>
    <n v="449"/>
    <n v="30"/>
    <n v="10"/>
    <n v="30"/>
    <n v="40"/>
    <n v="234"/>
    <n v="8"/>
    <x v="2"/>
    <x v="4"/>
    <x v="0"/>
    <x v="0"/>
    <x v="1"/>
    <x v="3"/>
    <x v="6"/>
  </r>
  <r>
    <x v="43"/>
    <n v="47"/>
    <n v="79"/>
    <n v="32"/>
    <x v="18"/>
    <n v="8"/>
    <n v="813"/>
    <n v="40"/>
    <n v="20"/>
    <n v="40"/>
    <n v="51"/>
    <n v="740"/>
    <n v="9"/>
    <x v="2"/>
    <x v="4"/>
    <x v="0"/>
    <x v="0"/>
    <x v="1"/>
    <x v="3"/>
    <x v="7"/>
  </r>
  <r>
    <x v="38"/>
    <n v="66"/>
    <n v="120"/>
    <n v="54"/>
    <x v="21"/>
    <n v="20"/>
    <n v="301"/>
    <n v="30"/>
    <n v="50"/>
    <n v="70"/>
    <n v="120"/>
    <n v="262"/>
    <n v="1"/>
    <x v="2"/>
    <x v="5"/>
    <x v="0"/>
    <x v="1"/>
    <x v="0"/>
    <x v="0"/>
    <x v="0"/>
  </r>
  <r>
    <x v="9"/>
    <n v="132"/>
    <n v="227"/>
    <n v="95"/>
    <x v="81"/>
    <n v="86"/>
    <n v="532"/>
    <n v="30"/>
    <n v="83"/>
    <n v="130"/>
    <n v="228"/>
    <n v="262"/>
    <n v="2"/>
    <x v="2"/>
    <x v="5"/>
    <x v="0"/>
    <x v="1"/>
    <x v="0"/>
    <x v="0"/>
    <x v="1"/>
  </r>
  <r>
    <x v="123"/>
    <n v="108"/>
    <n v="188"/>
    <n v="80"/>
    <x v="21"/>
    <n v="26"/>
    <n v="415"/>
    <n v="70"/>
    <n v="80"/>
    <n v="110"/>
    <n v="193"/>
    <n v="414"/>
    <n v="3"/>
    <x v="2"/>
    <x v="5"/>
    <x v="0"/>
    <x v="1"/>
    <x v="1"/>
    <x v="0"/>
    <x v="2"/>
  </r>
  <r>
    <x v="41"/>
    <n v="77"/>
    <n v="129"/>
    <n v="52"/>
    <x v="1"/>
    <n v="16"/>
    <n v="376"/>
    <n v="40"/>
    <n v="51"/>
    <n v="70"/>
    <n v="110"/>
    <n v="414"/>
    <n v="11"/>
    <x v="2"/>
    <x v="5"/>
    <x v="0"/>
    <x v="1"/>
    <x v="0"/>
    <x v="1"/>
    <x v="9"/>
  </r>
  <r>
    <x v="72"/>
    <n v="87"/>
    <n v="150"/>
    <n v="63"/>
    <x v="43"/>
    <n v="57"/>
    <n v="506"/>
    <n v="10"/>
    <n v="50"/>
    <n v="80"/>
    <n v="130"/>
    <n v="920"/>
    <n v="12"/>
    <x v="2"/>
    <x v="5"/>
    <x v="0"/>
    <x v="1"/>
    <x v="0"/>
    <x v="1"/>
    <x v="10"/>
  </r>
  <r>
    <x v="33"/>
    <n v="63"/>
    <n v="112"/>
    <n v="49"/>
    <x v="17"/>
    <n v="16"/>
    <n v="611"/>
    <n v="60"/>
    <n v="50"/>
    <n v="80"/>
    <n v="130"/>
    <n v="715"/>
    <n v="6"/>
    <x v="2"/>
    <x v="5"/>
    <x v="0"/>
    <x v="1"/>
    <x v="1"/>
    <x v="2"/>
    <x v="5"/>
  </r>
  <r>
    <x v="90"/>
    <n v="84"/>
    <n v="155"/>
    <n v="71"/>
    <x v="37"/>
    <n v="22"/>
    <n v="950"/>
    <n v="60"/>
    <n v="80"/>
    <n v="100"/>
    <n v="185"/>
    <n v="715"/>
    <n v="5"/>
    <x v="2"/>
    <x v="5"/>
    <x v="0"/>
    <x v="1"/>
    <x v="0"/>
    <x v="2"/>
    <x v="4"/>
  </r>
  <r>
    <x v="94"/>
    <n v="105"/>
    <n v="167"/>
    <n v="62"/>
    <x v="39"/>
    <n v="19"/>
    <n v="346"/>
    <n v="70"/>
    <n v="42"/>
    <n v="90"/>
    <n v="132"/>
    <n v="262"/>
    <n v="8"/>
    <x v="2"/>
    <x v="5"/>
    <x v="0"/>
    <x v="1"/>
    <x v="1"/>
    <x v="3"/>
    <x v="6"/>
  </r>
  <r>
    <x v="25"/>
    <n v="72"/>
    <n v="121"/>
    <n v="49"/>
    <x v="26"/>
    <n v="13"/>
    <n v="767"/>
    <n v="50"/>
    <n v="49"/>
    <n v="60"/>
    <n v="100"/>
    <n v="715"/>
    <n v="9"/>
    <x v="2"/>
    <x v="5"/>
    <x v="0"/>
    <x v="1"/>
    <x v="1"/>
    <x v="3"/>
    <x v="7"/>
  </r>
  <r>
    <x v="25"/>
    <n v="72"/>
    <n v="121"/>
    <n v="49"/>
    <x v="26"/>
    <n v="13"/>
    <n v="809"/>
    <n v="60"/>
    <n v="39"/>
    <n v="80"/>
    <n v="119"/>
    <n v="959"/>
    <n v="11"/>
    <x v="2"/>
    <x v="6"/>
    <x v="1"/>
    <x v="1"/>
    <x v="0"/>
    <x v="1"/>
    <x v="9"/>
  </r>
  <r>
    <x v="76"/>
    <n v="37"/>
    <n v="62"/>
    <n v="25"/>
    <x v="18"/>
    <n v="7"/>
    <n v="769"/>
    <n v="30"/>
    <n v="20"/>
    <n v="40"/>
    <n v="60"/>
    <n v="860"/>
    <n v="13"/>
    <x v="2"/>
    <x v="6"/>
    <x v="1"/>
    <x v="1"/>
    <x v="0"/>
    <x v="1"/>
    <x v="3"/>
  </r>
  <r>
    <x v="60"/>
    <n v="71"/>
    <n v="124"/>
    <n v="53"/>
    <x v="24"/>
    <n v="17"/>
    <n v="299"/>
    <n v="40"/>
    <n v="50"/>
    <n v="70"/>
    <n v="120"/>
    <n v="860"/>
    <n v="6"/>
    <x v="2"/>
    <x v="6"/>
    <x v="1"/>
    <x v="1"/>
    <x v="1"/>
    <x v="2"/>
    <x v="5"/>
  </r>
  <r>
    <x v="7"/>
    <n v="87"/>
    <n v="150"/>
    <n v="63"/>
    <x v="6"/>
    <n v="57"/>
    <n v="506"/>
    <n v="10"/>
    <n v="55"/>
    <n v="80"/>
    <n v="140"/>
    <n v="860"/>
    <n v="5"/>
    <x v="2"/>
    <x v="6"/>
    <x v="1"/>
    <x v="1"/>
    <x v="0"/>
    <x v="2"/>
    <x v="4"/>
  </r>
  <r>
    <x v="124"/>
    <n v="186"/>
    <n v="309"/>
    <n v="85"/>
    <x v="5"/>
    <n v="40"/>
    <n v="932"/>
    <n v="130"/>
    <n v="92"/>
    <n v="180"/>
    <n v="288"/>
    <n v="475"/>
    <n v="2"/>
    <x v="2"/>
    <x v="6"/>
    <x v="1"/>
    <x v="1"/>
    <x v="0"/>
    <x v="0"/>
    <x v="1"/>
  </r>
  <r>
    <x v="24"/>
    <n v="104"/>
    <n v="189"/>
    <n v="85"/>
    <x v="42"/>
    <n v="32"/>
    <n v="476"/>
    <n v="40"/>
    <n v="60"/>
    <n v="80"/>
    <n v="131"/>
    <n v="203"/>
    <n v="9"/>
    <x v="2"/>
    <x v="6"/>
    <x v="1"/>
    <x v="1"/>
    <x v="1"/>
    <x v="3"/>
    <x v="7"/>
  </r>
  <r>
    <x v="83"/>
    <n v="89"/>
    <n v="163"/>
    <n v="74"/>
    <x v="37"/>
    <n v="22"/>
    <n v="949"/>
    <n v="50"/>
    <n v="50"/>
    <n v="70"/>
    <n v="120"/>
    <n v="203"/>
    <n v="10"/>
    <x v="2"/>
    <x v="6"/>
    <x v="1"/>
    <x v="1"/>
    <x v="1"/>
    <x v="3"/>
    <x v="8"/>
  </r>
  <r>
    <x v="125"/>
    <n v="48"/>
    <n v="81"/>
    <n v="33"/>
    <x v="40"/>
    <n v="9"/>
    <n v="813"/>
    <n v="40"/>
    <n v="41"/>
    <n v="50"/>
    <n v="69"/>
    <n v="863"/>
    <n v="11"/>
    <x v="2"/>
    <x v="7"/>
    <x v="1"/>
    <x v="0"/>
    <x v="0"/>
    <x v="1"/>
    <x v="9"/>
  </r>
  <r>
    <x v="25"/>
    <n v="72"/>
    <n v="121"/>
    <n v="49"/>
    <x v="26"/>
    <n v="13"/>
    <n v="767"/>
    <n v="60"/>
    <n v="50"/>
    <n v="80"/>
    <n v="130"/>
    <n v="813"/>
    <n v="13"/>
    <x v="2"/>
    <x v="7"/>
    <x v="1"/>
    <x v="0"/>
    <x v="0"/>
    <x v="1"/>
    <x v="3"/>
  </r>
  <r>
    <x v="4"/>
    <n v="108"/>
    <n v="188"/>
    <n v="80"/>
    <x v="15"/>
    <n v="26"/>
    <n v="415"/>
    <n v="70"/>
    <n v="70"/>
    <n v="110"/>
    <n v="186"/>
    <n v="941"/>
    <n v="6"/>
    <x v="2"/>
    <x v="7"/>
    <x v="1"/>
    <x v="0"/>
    <x v="1"/>
    <x v="2"/>
    <x v="5"/>
  </r>
  <r>
    <x v="9"/>
    <n v="132"/>
    <n v="227"/>
    <n v="95"/>
    <x v="81"/>
    <n v="86"/>
    <n v="532"/>
    <n v="30"/>
    <n v="90"/>
    <n v="130"/>
    <n v="215"/>
    <n v="941"/>
    <n v="5"/>
    <x v="2"/>
    <x v="7"/>
    <x v="1"/>
    <x v="0"/>
    <x v="0"/>
    <x v="2"/>
    <x v="4"/>
  </r>
  <r>
    <x v="122"/>
    <n v="125"/>
    <n v="214"/>
    <n v="89"/>
    <x v="56"/>
    <n v="27"/>
    <n v="481"/>
    <n v="80"/>
    <n v="83"/>
    <n v="120"/>
    <n v="200"/>
    <n v="321"/>
    <n v="3"/>
    <x v="2"/>
    <x v="7"/>
    <x v="1"/>
    <x v="0"/>
    <x v="1"/>
    <x v="0"/>
    <x v="2"/>
  </r>
  <r>
    <x v="35"/>
    <n v="126"/>
    <n v="210"/>
    <n v="84"/>
    <x v="52"/>
    <n v="27"/>
    <n v="632"/>
    <n v="70"/>
    <n v="80"/>
    <n v="110"/>
    <n v="190"/>
    <n v="561"/>
    <n v="2"/>
    <x v="2"/>
    <x v="7"/>
    <x v="1"/>
    <x v="0"/>
    <x v="0"/>
    <x v="0"/>
    <x v="1"/>
  </r>
  <r>
    <x v="44"/>
    <n v="63"/>
    <n v="112"/>
    <n v="49"/>
    <x v="36"/>
    <n v="16"/>
    <n v="611"/>
    <n v="30"/>
    <n v="22"/>
    <n v="50"/>
    <n v="88"/>
    <n v="863"/>
    <n v="8"/>
    <x v="2"/>
    <x v="7"/>
    <x v="1"/>
    <x v="0"/>
    <x v="1"/>
    <x v="3"/>
    <x v="6"/>
  </r>
  <r>
    <x v="18"/>
    <n v="66"/>
    <n v="120"/>
    <n v="54"/>
    <x v="15"/>
    <n v="20"/>
    <n v="301"/>
    <n v="20"/>
    <n v="31"/>
    <n v="50"/>
    <n v="90"/>
    <n v="772"/>
    <n v="9"/>
    <x v="2"/>
    <x v="7"/>
    <x v="1"/>
    <x v="0"/>
    <x v="1"/>
    <x v="3"/>
    <x v="7"/>
  </r>
  <r>
    <x v="46"/>
    <n v="84"/>
    <n v="155"/>
    <n v="71"/>
    <x v="45"/>
    <n v="22"/>
    <n v="950"/>
    <n v="50"/>
    <n v="60"/>
    <n v="70"/>
    <n v="130"/>
    <n v="813"/>
    <n v="10"/>
    <x v="2"/>
    <x v="7"/>
    <x v="1"/>
    <x v="0"/>
    <x v="1"/>
    <x v="3"/>
    <x v="8"/>
  </r>
  <r>
    <x v="43"/>
    <n v="47"/>
    <n v="79"/>
    <n v="32"/>
    <x v="18"/>
    <n v="8"/>
    <n v="813"/>
    <n v="40"/>
    <n v="41"/>
    <n v="50"/>
    <n v="80"/>
    <n v="978"/>
    <n v="11"/>
    <x v="2"/>
    <x v="8"/>
    <x v="1"/>
    <x v="0"/>
    <x v="0"/>
    <x v="1"/>
    <x v="9"/>
  </r>
  <r>
    <x v="89"/>
    <n v="32"/>
    <n v="53"/>
    <n v="21"/>
    <x v="44"/>
    <n v="5"/>
    <n v="449"/>
    <n v="20"/>
    <n v="20"/>
    <n v="30"/>
    <n v="37"/>
    <n v="857"/>
    <n v="13"/>
    <x v="2"/>
    <x v="8"/>
    <x v="1"/>
    <x v="0"/>
    <x v="0"/>
    <x v="1"/>
    <x v="3"/>
  </r>
  <r>
    <x v="0"/>
    <n v="163"/>
    <n v="325"/>
    <n v="106"/>
    <x v="66"/>
    <n v="45"/>
    <n v="1059"/>
    <n v="100"/>
    <n v="189"/>
    <n v="160"/>
    <n v="317"/>
    <n v="508"/>
    <n v="7"/>
    <x v="2"/>
    <x v="8"/>
    <x v="1"/>
    <x v="0"/>
    <x v="0"/>
    <x v="2"/>
    <x v="11"/>
  </r>
  <r>
    <x v="26"/>
    <n v="73"/>
    <n v="125"/>
    <n v="52"/>
    <x v="79"/>
    <n v="47"/>
    <n v="446"/>
    <n v="20"/>
    <n v="45"/>
    <n v="80"/>
    <n v="120"/>
    <n v="508"/>
    <n v="5"/>
    <x v="2"/>
    <x v="8"/>
    <x v="1"/>
    <x v="0"/>
    <x v="0"/>
    <x v="2"/>
    <x v="4"/>
  </r>
  <r>
    <x v="126"/>
    <n v="420"/>
    <n v="492"/>
    <n v="72"/>
    <x v="15"/>
    <n v="23"/>
    <n v="-54"/>
    <n v="360"/>
    <n v="58"/>
    <n v="400"/>
    <n v="458"/>
    <n v="978"/>
    <n v="2"/>
    <x v="2"/>
    <x v="8"/>
    <x v="1"/>
    <x v="0"/>
    <x v="0"/>
    <x v="0"/>
    <x v="1"/>
  </r>
  <r>
    <x v="36"/>
    <n v="71"/>
    <n v="129"/>
    <n v="58"/>
    <x v="4"/>
    <n v="22"/>
    <n v="325"/>
    <n v="30"/>
    <n v="40"/>
    <n v="60"/>
    <n v="100"/>
    <n v="508"/>
    <n v="9"/>
    <x v="2"/>
    <x v="8"/>
    <x v="1"/>
    <x v="0"/>
    <x v="1"/>
    <x v="3"/>
    <x v="7"/>
  </r>
  <r>
    <x v="16"/>
    <n v="27"/>
    <n v="45"/>
    <n v="18"/>
    <x v="16"/>
    <n v="5"/>
    <n v="816"/>
    <n v="20"/>
    <n v="10"/>
    <n v="30"/>
    <n v="51"/>
    <n v="603"/>
    <n v="11"/>
    <x v="2"/>
    <x v="9"/>
    <x v="1"/>
    <x v="1"/>
    <x v="0"/>
    <x v="1"/>
    <x v="9"/>
  </r>
  <r>
    <x v="81"/>
    <n v="43"/>
    <n v="43"/>
    <n v="0"/>
    <x v="64"/>
    <n v="0"/>
    <n v="731"/>
    <n v="30"/>
    <n v="0"/>
    <n v="40"/>
    <n v="53"/>
    <n v="603"/>
    <n v="13"/>
    <x v="2"/>
    <x v="9"/>
    <x v="1"/>
    <x v="1"/>
    <x v="0"/>
    <x v="1"/>
    <x v="3"/>
  </r>
  <r>
    <x v="26"/>
    <n v="42"/>
    <n v="75"/>
    <n v="33"/>
    <x v="25"/>
    <n v="12"/>
    <n v="162"/>
    <n v="0"/>
    <n v="37"/>
    <n v="40"/>
    <n v="70"/>
    <n v="603"/>
    <n v="7"/>
    <x v="2"/>
    <x v="9"/>
    <x v="1"/>
    <x v="1"/>
    <x v="0"/>
    <x v="2"/>
    <x v="11"/>
  </r>
  <r>
    <x v="85"/>
    <n v="63"/>
    <n v="107"/>
    <n v="44"/>
    <x v="82"/>
    <n v="40"/>
    <n v="251"/>
    <n v="10"/>
    <n v="40"/>
    <n v="60"/>
    <n v="100"/>
    <n v="603"/>
    <n v="5"/>
    <x v="2"/>
    <x v="9"/>
    <x v="1"/>
    <x v="1"/>
    <x v="0"/>
    <x v="2"/>
    <x v="4"/>
  </r>
  <r>
    <x v="37"/>
    <n v="64"/>
    <n v="107"/>
    <n v="43"/>
    <x v="13"/>
    <n v="13"/>
    <n v="231"/>
    <n v="40"/>
    <n v="39"/>
    <n v="60"/>
    <n v="100"/>
    <n v="603"/>
    <n v="1"/>
    <x v="2"/>
    <x v="9"/>
    <x v="1"/>
    <x v="1"/>
    <x v="0"/>
    <x v="0"/>
    <x v="0"/>
  </r>
  <r>
    <x v="60"/>
    <n v="72"/>
    <n v="119"/>
    <n v="47"/>
    <x v="25"/>
    <n v="15"/>
    <n v="361"/>
    <n v="40"/>
    <n v="42"/>
    <n v="70"/>
    <n v="108"/>
    <n v="603"/>
    <n v="2"/>
    <x v="2"/>
    <x v="9"/>
    <x v="1"/>
    <x v="1"/>
    <x v="0"/>
    <x v="0"/>
    <x v="1"/>
  </r>
  <r>
    <x v="71"/>
    <n v="42"/>
    <n v="75"/>
    <n v="33"/>
    <x v="24"/>
    <n v="12"/>
    <n v="190"/>
    <n v="0"/>
    <n v="20"/>
    <n v="30"/>
    <n v="50"/>
    <n v="603"/>
    <n v="9"/>
    <x v="2"/>
    <x v="9"/>
    <x v="1"/>
    <x v="1"/>
    <x v="1"/>
    <x v="3"/>
    <x v="7"/>
  </r>
  <r>
    <x v="66"/>
    <n v="139"/>
    <n v="234"/>
    <n v="95"/>
    <x v="57"/>
    <n v="26"/>
    <n v="799"/>
    <n v="120"/>
    <n v="87"/>
    <n v="150"/>
    <n v="239"/>
    <n v="716"/>
    <n v="11"/>
    <x v="2"/>
    <x v="10"/>
    <x v="1"/>
    <x v="0"/>
    <x v="0"/>
    <x v="1"/>
    <x v="9"/>
  </r>
  <r>
    <x v="120"/>
    <n v="126"/>
    <n v="213"/>
    <n v="87"/>
    <x v="13"/>
    <n v="24"/>
    <n v="756"/>
    <n v="110"/>
    <n v="90"/>
    <n v="140"/>
    <n v="242"/>
    <n v="315"/>
    <n v="12"/>
    <x v="2"/>
    <x v="10"/>
    <x v="1"/>
    <x v="0"/>
    <x v="0"/>
    <x v="1"/>
    <x v="10"/>
  </r>
  <r>
    <x v="127"/>
    <n v="117"/>
    <n v="198"/>
    <n v="81"/>
    <x v="55"/>
    <n v="22"/>
    <n v="441"/>
    <n v="100"/>
    <n v="80"/>
    <n v="130"/>
    <n v="210"/>
    <n v="518"/>
    <n v="13"/>
    <x v="2"/>
    <x v="10"/>
    <x v="1"/>
    <x v="0"/>
    <x v="0"/>
    <x v="1"/>
    <x v="3"/>
  </r>
  <r>
    <x v="128"/>
    <n v="-62"/>
    <n v="63"/>
    <n v="147"/>
    <x v="83"/>
    <n v="113"/>
    <n v="1118"/>
    <n v="-190"/>
    <n v="103"/>
    <n v="-60"/>
    <n v="65"/>
    <n v="607"/>
    <n v="5"/>
    <x v="2"/>
    <x v="10"/>
    <x v="1"/>
    <x v="0"/>
    <x v="0"/>
    <x v="2"/>
    <x v="4"/>
  </r>
  <r>
    <x v="129"/>
    <n v="284"/>
    <n v="523"/>
    <n v="215"/>
    <x v="9"/>
    <n v="66"/>
    <n v="1260"/>
    <n v="210"/>
    <n v="166"/>
    <n v="290"/>
    <n v="517"/>
    <n v="718"/>
    <n v="7"/>
    <x v="2"/>
    <x v="10"/>
    <x v="1"/>
    <x v="0"/>
    <x v="0"/>
    <x v="2"/>
    <x v="11"/>
  </r>
  <r>
    <x v="130"/>
    <n v="405"/>
    <n v="675"/>
    <n v="236"/>
    <x v="83"/>
    <n v="94"/>
    <n v="2041"/>
    <n v="270"/>
    <n v="206"/>
    <n v="390"/>
    <n v="640"/>
    <n v="718"/>
    <n v="2"/>
    <x v="2"/>
    <x v="10"/>
    <x v="1"/>
    <x v="0"/>
    <x v="0"/>
    <x v="0"/>
    <x v="1"/>
  </r>
  <r>
    <x v="22"/>
    <n v="268"/>
    <n v="513"/>
    <n v="262"/>
    <x v="49"/>
    <n v="93"/>
    <n v="1471"/>
    <n v="130"/>
    <n v="127"/>
    <n v="220"/>
    <n v="400"/>
    <n v="516"/>
    <n v="9"/>
    <x v="2"/>
    <x v="10"/>
    <x v="1"/>
    <x v="0"/>
    <x v="1"/>
    <x v="3"/>
    <x v="7"/>
  </r>
  <r>
    <x v="131"/>
    <n v="-32"/>
    <n v="182"/>
    <n v="218"/>
    <x v="6"/>
    <n v="66"/>
    <n v="1480"/>
    <n v="-80"/>
    <n v="133"/>
    <n v="-20"/>
    <n v="130"/>
    <n v="914"/>
    <n v="10"/>
    <x v="2"/>
    <x v="10"/>
    <x v="1"/>
    <x v="0"/>
    <x v="1"/>
    <x v="3"/>
    <x v="8"/>
  </r>
  <r>
    <x v="72"/>
    <n v="87"/>
    <n v="150"/>
    <n v="63"/>
    <x v="43"/>
    <n v="57"/>
    <n v="187"/>
    <n v="0"/>
    <n v="54"/>
    <n v="70"/>
    <n v="124"/>
    <n v="318"/>
    <n v="4"/>
    <x v="2"/>
    <x v="11"/>
    <x v="2"/>
    <x v="1"/>
    <x v="0"/>
    <x v="2"/>
    <x v="12"/>
  </r>
  <r>
    <x v="94"/>
    <n v="105"/>
    <n v="167"/>
    <n v="62"/>
    <x v="39"/>
    <n v="19"/>
    <n v="346"/>
    <n v="70"/>
    <n v="55"/>
    <n v="90"/>
    <n v="140"/>
    <n v="318"/>
    <n v="5"/>
    <x v="2"/>
    <x v="11"/>
    <x v="2"/>
    <x v="1"/>
    <x v="0"/>
    <x v="2"/>
    <x v="4"/>
  </r>
  <r>
    <x v="41"/>
    <n v="77"/>
    <n v="129"/>
    <n v="52"/>
    <x v="1"/>
    <n v="16"/>
    <n v="376"/>
    <n v="50"/>
    <n v="40"/>
    <n v="70"/>
    <n v="116"/>
    <n v="504"/>
    <n v="6"/>
    <x v="2"/>
    <x v="11"/>
    <x v="2"/>
    <x v="1"/>
    <x v="1"/>
    <x v="2"/>
    <x v="5"/>
  </r>
  <r>
    <x v="33"/>
    <n v="62"/>
    <n v="110"/>
    <n v="48"/>
    <x v="36"/>
    <n v="15"/>
    <n v="611"/>
    <n v="40"/>
    <n v="32"/>
    <n v="60"/>
    <n v="108"/>
    <n v="337"/>
    <n v="8"/>
    <x v="2"/>
    <x v="11"/>
    <x v="2"/>
    <x v="1"/>
    <x v="1"/>
    <x v="3"/>
    <x v="6"/>
  </r>
  <r>
    <x v="24"/>
    <n v="104"/>
    <n v="189"/>
    <n v="85"/>
    <x v="42"/>
    <n v="32"/>
    <n v="476"/>
    <n v="40"/>
    <n v="89"/>
    <n v="100"/>
    <n v="171"/>
    <n v="318"/>
    <n v="9"/>
    <x v="2"/>
    <x v="11"/>
    <x v="2"/>
    <x v="1"/>
    <x v="1"/>
    <x v="3"/>
    <x v="7"/>
  </r>
  <r>
    <x v="25"/>
    <n v="72"/>
    <n v="121"/>
    <n v="49"/>
    <x v="26"/>
    <n v="13"/>
    <n v="767"/>
    <n v="70"/>
    <n v="60"/>
    <n v="90"/>
    <n v="150"/>
    <n v="318"/>
    <n v="3"/>
    <x v="2"/>
    <x v="11"/>
    <x v="2"/>
    <x v="1"/>
    <x v="1"/>
    <x v="0"/>
    <x v="2"/>
  </r>
  <r>
    <x v="37"/>
    <n v="49"/>
    <n v="82"/>
    <n v="33"/>
    <x v="38"/>
    <n v="9"/>
    <n v="768"/>
    <n v="50"/>
    <n v="38"/>
    <n v="60"/>
    <n v="98"/>
    <n v="225"/>
    <n v="2"/>
    <x v="2"/>
    <x v="11"/>
    <x v="2"/>
    <x v="1"/>
    <x v="0"/>
    <x v="0"/>
    <x v="1"/>
  </r>
  <r>
    <x v="71"/>
    <n v="42"/>
    <n v="75"/>
    <n v="33"/>
    <x v="24"/>
    <n v="12"/>
    <n v="36"/>
    <n v="10"/>
    <n v="20"/>
    <n v="40"/>
    <n v="60"/>
    <n v="505"/>
    <n v="4"/>
    <x v="2"/>
    <x v="12"/>
    <x v="2"/>
    <x v="1"/>
    <x v="0"/>
    <x v="2"/>
    <x v="12"/>
  </r>
  <r>
    <x v="85"/>
    <n v="63"/>
    <n v="107"/>
    <n v="44"/>
    <x v="82"/>
    <n v="40"/>
    <n v="251"/>
    <n v="10"/>
    <n v="30"/>
    <n v="60"/>
    <n v="90"/>
    <n v="505"/>
    <n v="5"/>
    <x v="2"/>
    <x v="12"/>
    <x v="2"/>
    <x v="1"/>
    <x v="0"/>
    <x v="2"/>
    <x v="4"/>
  </r>
  <r>
    <x v="16"/>
    <n v="49"/>
    <n v="85"/>
    <n v="36"/>
    <x v="2"/>
    <n v="11"/>
    <n v="187"/>
    <n v="10"/>
    <n v="30"/>
    <n v="40"/>
    <n v="70"/>
    <n v="505"/>
    <n v="6"/>
    <x v="2"/>
    <x v="12"/>
    <x v="2"/>
    <x v="1"/>
    <x v="1"/>
    <x v="2"/>
    <x v="5"/>
  </r>
  <r>
    <x v="19"/>
    <n v="27"/>
    <n v="45"/>
    <n v="18"/>
    <x v="44"/>
    <n v="5"/>
    <n v="816"/>
    <n v="20"/>
    <n v="10"/>
    <n v="30"/>
    <n v="40"/>
    <n v="505"/>
    <n v="8"/>
    <x v="2"/>
    <x v="12"/>
    <x v="2"/>
    <x v="1"/>
    <x v="1"/>
    <x v="3"/>
    <x v="6"/>
  </r>
  <r>
    <x v="17"/>
    <n v="35"/>
    <n v="63"/>
    <n v="28"/>
    <x v="51"/>
    <n v="8"/>
    <n v="958"/>
    <n v="20"/>
    <n v="20"/>
    <n v="40"/>
    <n v="69"/>
    <n v="505"/>
    <n v="9"/>
    <x v="2"/>
    <x v="12"/>
    <x v="2"/>
    <x v="1"/>
    <x v="1"/>
    <x v="3"/>
    <x v="7"/>
  </r>
  <r>
    <x v="132"/>
    <n v="18"/>
    <n v="106"/>
    <n v="88"/>
    <x v="56"/>
    <n v="27"/>
    <n v="715"/>
    <n v="-20"/>
    <n v="84"/>
    <n v="20"/>
    <n v="127"/>
    <n v="505"/>
    <n v="3"/>
    <x v="2"/>
    <x v="12"/>
    <x v="2"/>
    <x v="1"/>
    <x v="1"/>
    <x v="0"/>
    <x v="2"/>
  </r>
  <r>
    <x v="60"/>
    <n v="72"/>
    <n v="119"/>
    <n v="47"/>
    <x v="25"/>
    <n v="15"/>
    <n v="361"/>
    <n v="50"/>
    <n v="52"/>
    <n v="90"/>
    <n v="142"/>
    <n v="505"/>
    <n v="2"/>
    <x v="2"/>
    <x v="12"/>
    <x v="2"/>
    <x v="1"/>
    <x v="0"/>
    <x v="0"/>
    <x v="1"/>
  </r>
  <r>
    <x v="122"/>
    <n v="125"/>
    <n v="214"/>
    <n v="89"/>
    <x v="56"/>
    <n v="27"/>
    <n v="94"/>
    <n v="80"/>
    <n v="70"/>
    <n v="110"/>
    <n v="176"/>
    <n v="405"/>
    <n v="4"/>
    <x v="2"/>
    <x v="13"/>
    <x v="2"/>
    <x v="1"/>
    <x v="0"/>
    <x v="2"/>
    <x v="12"/>
  </r>
  <r>
    <x v="89"/>
    <n v="32"/>
    <n v="53"/>
    <n v="21"/>
    <x v="44"/>
    <n v="5"/>
    <n v="449"/>
    <n v="30"/>
    <n v="10"/>
    <n v="30"/>
    <n v="35"/>
    <n v="918"/>
    <n v="5"/>
    <x v="2"/>
    <x v="13"/>
    <x v="2"/>
    <x v="1"/>
    <x v="0"/>
    <x v="2"/>
    <x v="4"/>
  </r>
  <r>
    <x v="1"/>
    <n v="126"/>
    <n v="210"/>
    <n v="84"/>
    <x v="33"/>
    <n v="27"/>
    <n v="632"/>
    <n v="70"/>
    <n v="76"/>
    <n v="110"/>
    <n v="174"/>
    <n v="580"/>
    <n v="6"/>
    <x v="2"/>
    <x v="13"/>
    <x v="2"/>
    <x v="1"/>
    <x v="1"/>
    <x v="2"/>
    <x v="5"/>
  </r>
  <r>
    <x v="38"/>
    <n v="66"/>
    <n v="120"/>
    <n v="54"/>
    <x v="21"/>
    <n v="20"/>
    <n v="301"/>
    <n v="20"/>
    <n v="50"/>
    <n v="60"/>
    <n v="118"/>
    <n v="580"/>
    <n v="8"/>
    <x v="2"/>
    <x v="13"/>
    <x v="2"/>
    <x v="1"/>
    <x v="1"/>
    <x v="3"/>
    <x v="6"/>
  </r>
  <r>
    <x v="9"/>
    <n v="132"/>
    <n v="227"/>
    <n v="95"/>
    <x v="81"/>
    <n v="86"/>
    <n v="532"/>
    <n v="30"/>
    <n v="90"/>
    <n v="130"/>
    <n v="229"/>
    <n v="405"/>
    <n v="9"/>
    <x v="2"/>
    <x v="13"/>
    <x v="2"/>
    <x v="1"/>
    <x v="1"/>
    <x v="3"/>
    <x v="7"/>
  </r>
  <r>
    <x v="125"/>
    <n v="47"/>
    <n v="79"/>
    <n v="32"/>
    <x v="38"/>
    <n v="8"/>
    <n v="813"/>
    <n v="40"/>
    <n v="37"/>
    <n v="50"/>
    <n v="93"/>
    <n v="405"/>
    <n v="3"/>
    <x v="2"/>
    <x v="13"/>
    <x v="2"/>
    <x v="1"/>
    <x v="1"/>
    <x v="0"/>
    <x v="2"/>
  </r>
  <r>
    <x v="37"/>
    <n v="55"/>
    <n v="98"/>
    <n v="43"/>
    <x v="3"/>
    <n v="14"/>
    <n v="613"/>
    <n v="50"/>
    <n v="48"/>
    <n v="70"/>
    <n v="118"/>
    <n v="918"/>
    <n v="2"/>
    <x v="2"/>
    <x v="13"/>
    <x v="2"/>
    <x v="1"/>
    <x v="0"/>
    <x v="0"/>
    <x v="1"/>
  </r>
  <r>
    <x v="4"/>
    <n v="108"/>
    <n v="180"/>
    <n v="72"/>
    <x v="15"/>
    <n v="23"/>
    <n v="189"/>
    <n v="50"/>
    <n v="64"/>
    <n v="90"/>
    <n v="150"/>
    <n v="325"/>
    <n v="4"/>
    <x v="2"/>
    <x v="14"/>
    <x v="2"/>
    <x v="0"/>
    <x v="0"/>
    <x v="2"/>
    <x v="12"/>
  </r>
  <r>
    <x v="120"/>
    <n v="126"/>
    <n v="213"/>
    <n v="87"/>
    <x v="13"/>
    <n v="24"/>
    <n v="756"/>
    <n v="90"/>
    <n v="65"/>
    <n v="110"/>
    <n v="180"/>
    <n v="936"/>
    <n v="5"/>
    <x v="2"/>
    <x v="14"/>
    <x v="2"/>
    <x v="0"/>
    <x v="0"/>
    <x v="2"/>
    <x v="4"/>
  </r>
  <r>
    <x v="116"/>
    <n v="117"/>
    <n v="198"/>
    <n v="81"/>
    <x v="63"/>
    <n v="22"/>
    <n v="441"/>
    <n v="90"/>
    <n v="66"/>
    <n v="110"/>
    <n v="170"/>
    <n v="972"/>
    <n v="6"/>
    <x v="2"/>
    <x v="14"/>
    <x v="2"/>
    <x v="0"/>
    <x v="1"/>
    <x v="2"/>
    <x v="5"/>
  </r>
  <r>
    <x v="111"/>
    <n v="77"/>
    <n v="134"/>
    <n v="57"/>
    <x v="25"/>
    <n v="18"/>
    <n v="323"/>
    <n v="50"/>
    <n v="42"/>
    <n v="80"/>
    <n v="138"/>
    <n v="214"/>
    <n v="8"/>
    <x v="2"/>
    <x v="14"/>
    <x v="2"/>
    <x v="0"/>
    <x v="1"/>
    <x v="3"/>
    <x v="6"/>
  </r>
  <r>
    <x v="44"/>
    <n v="72"/>
    <n v="121"/>
    <n v="49"/>
    <x v="57"/>
    <n v="15"/>
    <n v="351"/>
    <n v="40"/>
    <n v="49"/>
    <n v="70"/>
    <n v="119"/>
    <n v="281"/>
    <n v="9"/>
    <x v="2"/>
    <x v="14"/>
    <x v="2"/>
    <x v="0"/>
    <x v="1"/>
    <x v="3"/>
    <x v="7"/>
  </r>
  <r>
    <x v="42"/>
    <n v="109"/>
    <n v="193"/>
    <n v="84"/>
    <x v="1"/>
    <n v="27"/>
    <n v="603"/>
    <n v="110"/>
    <n v="170"/>
    <n v="140"/>
    <n v="243"/>
    <n v="214"/>
    <n v="3"/>
    <x v="2"/>
    <x v="14"/>
    <x v="2"/>
    <x v="0"/>
    <x v="1"/>
    <x v="0"/>
    <x v="2"/>
  </r>
  <r>
    <x v="133"/>
    <n v="253"/>
    <n v="467"/>
    <n v="233"/>
    <x v="6"/>
    <n v="66"/>
    <n v="923"/>
    <n v="240"/>
    <n v="272"/>
    <n v="320"/>
    <n v="582"/>
    <n v="940"/>
    <n v="2"/>
    <x v="2"/>
    <x v="14"/>
    <x v="2"/>
    <x v="0"/>
    <x v="0"/>
    <x v="0"/>
    <x v="1"/>
  </r>
  <r>
    <x v="28"/>
    <n v="70"/>
    <n v="118"/>
    <n v="48"/>
    <x v="26"/>
    <n v="13"/>
    <n v="766"/>
    <n v="50"/>
    <n v="40"/>
    <n v="70"/>
    <n v="106"/>
    <n v="435"/>
    <n v="4"/>
    <x v="2"/>
    <x v="15"/>
    <x v="3"/>
    <x v="1"/>
    <x v="0"/>
    <x v="2"/>
    <x v="12"/>
  </r>
  <r>
    <x v="33"/>
    <n v="62"/>
    <n v="110"/>
    <n v="48"/>
    <x v="36"/>
    <n v="15"/>
    <n v="611"/>
    <n v="40"/>
    <n v="40"/>
    <n v="60"/>
    <n v="95"/>
    <n v="801"/>
    <n v="5"/>
    <x v="2"/>
    <x v="15"/>
    <x v="3"/>
    <x v="1"/>
    <x v="0"/>
    <x v="2"/>
    <x v="4"/>
  </r>
  <r>
    <x v="25"/>
    <n v="72"/>
    <n v="121"/>
    <n v="49"/>
    <x v="26"/>
    <n v="13"/>
    <n v="809"/>
    <n v="50"/>
    <n v="40"/>
    <n v="70"/>
    <n v="116"/>
    <n v="435"/>
    <n v="6"/>
    <x v="2"/>
    <x v="15"/>
    <x v="3"/>
    <x v="1"/>
    <x v="1"/>
    <x v="2"/>
    <x v="5"/>
  </r>
  <r>
    <x v="41"/>
    <n v="104"/>
    <n v="189"/>
    <n v="85"/>
    <x v="23"/>
    <n v="32"/>
    <n v="476"/>
    <n v="70"/>
    <n v="85"/>
    <n v="130"/>
    <n v="230"/>
    <n v="435"/>
    <n v="3"/>
    <x v="2"/>
    <x v="15"/>
    <x v="3"/>
    <x v="1"/>
    <x v="1"/>
    <x v="0"/>
    <x v="2"/>
  </r>
  <r>
    <x v="43"/>
    <n v="64"/>
    <n v="107"/>
    <n v="43"/>
    <x v="0"/>
    <n v="13"/>
    <n v="231"/>
    <n v="40"/>
    <n v="30"/>
    <n v="60"/>
    <n v="90"/>
    <n v="435"/>
    <n v="8"/>
    <x v="2"/>
    <x v="15"/>
    <x v="3"/>
    <x v="1"/>
    <x v="1"/>
    <x v="3"/>
    <x v="6"/>
  </r>
  <r>
    <x v="60"/>
    <n v="72"/>
    <n v="119"/>
    <n v="47"/>
    <x v="25"/>
    <n v="15"/>
    <n v="361"/>
    <n v="30"/>
    <n v="49"/>
    <n v="60"/>
    <n v="109"/>
    <n v="435"/>
    <n v="9"/>
    <x v="2"/>
    <x v="15"/>
    <x v="3"/>
    <x v="1"/>
    <x v="1"/>
    <x v="3"/>
    <x v="7"/>
  </r>
  <r>
    <x v="84"/>
    <n v="18"/>
    <n v="106"/>
    <n v="88"/>
    <x v="29"/>
    <n v="27"/>
    <n v="715"/>
    <n v="-20"/>
    <n v="80"/>
    <n v="20"/>
    <n v="90"/>
    <n v="801"/>
    <n v="10"/>
    <x v="2"/>
    <x v="15"/>
    <x v="3"/>
    <x v="1"/>
    <x v="1"/>
    <x v="3"/>
    <x v="8"/>
  </r>
  <r>
    <x v="85"/>
    <n v="63"/>
    <n v="107"/>
    <n v="44"/>
    <x v="82"/>
    <n v="40"/>
    <n v="251"/>
    <n v="10"/>
    <n v="20"/>
    <n v="50"/>
    <n v="70"/>
    <n v="801"/>
    <n v="11"/>
    <x v="2"/>
    <x v="15"/>
    <x v="3"/>
    <x v="1"/>
    <x v="0"/>
    <x v="1"/>
    <x v="9"/>
  </r>
  <r>
    <x v="19"/>
    <n v="49"/>
    <n v="85"/>
    <n v="36"/>
    <x v="1"/>
    <n v="11"/>
    <n v="187"/>
    <n v="10"/>
    <n v="20"/>
    <n v="30"/>
    <n v="50"/>
    <n v="435"/>
    <n v="12"/>
    <x v="2"/>
    <x v="15"/>
    <x v="3"/>
    <x v="1"/>
    <x v="0"/>
    <x v="1"/>
    <x v="10"/>
  </r>
  <r>
    <x v="26"/>
    <n v="42"/>
    <n v="75"/>
    <n v="33"/>
    <x v="25"/>
    <n v="12"/>
    <n v="162"/>
    <n v="10"/>
    <n v="20"/>
    <n v="30"/>
    <n v="37"/>
    <n v="435"/>
    <n v="13"/>
    <x v="2"/>
    <x v="15"/>
    <x v="3"/>
    <x v="1"/>
    <x v="0"/>
    <x v="1"/>
    <x v="3"/>
  </r>
  <r>
    <x v="28"/>
    <n v="89"/>
    <n v="163"/>
    <n v="74"/>
    <x v="45"/>
    <n v="22"/>
    <n v="949"/>
    <n v="70"/>
    <n v="90"/>
    <n v="110"/>
    <n v="201"/>
    <n v="435"/>
    <n v="1"/>
    <x v="2"/>
    <x v="15"/>
    <x v="3"/>
    <x v="1"/>
    <x v="0"/>
    <x v="0"/>
    <x v="0"/>
  </r>
  <r>
    <x v="60"/>
    <n v="71"/>
    <n v="124"/>
    <n v="53"/>
    <x v="24"/>
    <n v="17"/>
    <n v="299"/>
    <n v="60"/>
    <n v="62"/>
    <n v="90"/>
    <n v="152"/>
    <n v="801"/>
    <n v="2"/>
    <x v="2"/>
    <x v="15"/>
    <x v="3"/>
    <x v="1"/>
    <x v="0"/>
    <x v="0"/>
    <x v="1"/>
  </r>
  <r>
    <x v="134"/>
    <n v="239"/>
    <n v="478"/>
    <n v="259"/>
    <x v="9"/>
    <n v="66"/>
    <n v="1417"/>
    <n v="150"/>
    <n v="211"/>
    <n v="230"/>
    <n v="446"/>
    <n v="760"/>
    <n v="4"/>
    <x v="2"/>
    <x v="16"/>
    <x v="3"/>
    <x v="0"/>
    <x v="0"/>
    <x v="2"/>
    <x v="12"/>
  </r>
  <r>
    <x v="125"/>
    <n v="173"/>
    <n v="298"/>
    <n v="113"/>
    <x v="83"/>
    <n v="113"/>
    <n v="700"/>
    <n v="30"/>
    <n v="156"/>
    <n v="160"/>
    <n v="275"/>
    <n v="323"/>
    <n v="5"/>
    <x v="2"/>
    <x v="16"/>
    <x v="3"/>
    <x v="0"/>
    <x v="0"/>
    <x v="2"/>
    <x v="4"/>
  </r>
  <r>
    <x v="118"/>
    <n v="324"/>
    <n v="567"/>
    <n v="267"/>
    <x v="67"/>
    <n v="80"/>
    <n v="1260"/>
    <n v="210"/>
    <n v="283"/>
    <n v="310"/>
    <n v="540"/>
    <n v="916"/>
    <n v="6"/>
    <x v="2"/>
    <x v="16"/>
    <x v="3"/>
    <x v="0"/>
    <x v="1"/>
    <x v="2"/>
    <x v="5"/>
  </r>
  <r>
    <x v="135"/>
    <n v="-27"/>
    <n v="127"/>
    <n v="165"/>
    <x v="80"/>
    <n v="50"/>
    <n v="1288"/>
    <n v="-120"/>
    <n v="234"/>
    <n v="-40"/>
    <n v="150"/>
    <n v="650"/>
    <n v="3"/>
    <x v="2"/>
    <x v="16"/>
    <x v="3"/>
    <x v="0"/>
    <x v="1"/>
    <x v="0"/>
    <x v="2"/>
  </r>
  <r>
    <x v="2"/>
    <n v="139"/>
    <n v="234"/>
    <n v="95"/>
    <x v="2"/>
    <n v="26"/>
    <n v="799"/>
    <n v="100"/>
    <n v="80"/>
    <n v="120"/>
    <n v="192"/>
    <n v="562"/>
    <n v="8"/>
    <x v="2"/>
    <x v="16"/>
    <x v="3"/>
    <x v="0"/>
    <x v="1"/>
    <x v="3"/>
    <x v="6"/>
  </r>
  <r>
    <x v="136"/>
    <n v="253"/>
    <n v="467"/>
    <n v="148"/>
    <x v="12"/>
    <n v="66"/>
    <n v="923"/>
    <n v="170"/>
    <n v="176"/>
    <n v="230"/>
    <n v="419"/>
    <n v="213"/>
    <n v="9"/>
    <x v="2"/>
    <x v="16"/>
    <x v="3"/>
    <x v="0"/>
    <x v="1"/>
    <x v="3"/>
    <x v="7"/>
  </r>
  <r>
    <x v="115"/>
    <n v="109"/>
    <n v="193"/>
    <n v="84"/>
    <x v="8"/>
    <n v="27"/>
    <n v="603"/>
    <n v="60"/>
    <n v="80"/>
    <n v="90"/>
    <n v="170"/>
    <n v="562"/>
    <n v="10"/>
    <x v="2"/>
    <x v="16"/>
    <x v="3"/>
    <x v="0"/>
    <x v="1"/>
    <x v="3"/>
    <x v="8"/>
  </r>
  <r>
    <x v="120"/>
    <n v="126"/>
    <n v="213"/>
    <n v="87"/>
    <x v="13"/>
    <n v="24"/>
    <n v="756"/>
    <n v="80"/>
    <n v="61"/>
    <n v="90"/>
    <n v="129"/>
    <n v="415"/>
    <n v="11"/>
    <x v="2"/>
    <x v="16"/>
    <x v="3"/>
    <x v="0"/>
    <x v="0"/>
    <x v="1"/>
    <x v="9"/>
  </r>
  <r>
    <x v="116"/>
    <n v="117"/>
    <n v="198"/>
    <n v="81"/>
    <x v="63"/>
    <n v="22"/>
    <n v="441"/>
    <n v="70"/>
    <n v="62"/>
    <n v="80"/>
    <n v="130"/>
    <n v="951"/>
    <n v="12"/>
    <x v="2"/>
    <x v="16"/>
    <x v="3"/>
    <x v="0"/>
    <x v="0"/>
    <x v="1"/>
    <x v="10"/>
  </r>
  <r>
    <x v="4"/>
    <n v="108"/>
    <n v="180"/>
    <n v="72"/>
    <x v="15"/>
    <n v="23"/>
    <n v="541"/>
    <n v="50"/>
    <n v="53"/>
    <n v="80"/>
    <n v="133"/>
    <n v="415"/>
    <n v="13"/>
    <x v="2"/>
    <x v="16"/>
    <x v="3"/>
    <x v="0"/>
    <x v="0"/>
    <x v="1"/>
    <x v="3"/>
  </r>
  <r>
    <x v="137"/>
    <n v="16"/>
    <n v="125"/>
    <n v="135"/>
    <x v="71"/>
    <n v="34"/>
    <n v="796"/>
    <n v="-30"/>
    <n v="79"/>
    <n v="20"/>
    <n v="150"/>
    <n v="925"/>
    <n v="1"/>
    <x v="2"/>
    <x v="16"/>
    <x v="3"/>
    <x v="0"/>
    <x v="0"/>
    <x v="0"/>
    <x v="0"/>
  </r>
  <r>
    <x v="130"/>
    <n v="405"/>
    <n v="675"/>
    <n v="203"/>
    <x v="83"/>
    <n v="94"/>
    <n v="2041"/>
    <n v="370"/>
    <n v="369"/>
    <n v="500"/>
    <n v="842"/>
    <n v="707"/>
    <n v="2"/>
    <x v="2"/>
    <x v="16"/>
    <x v="3"/>
    <x v="0"/>
    <x v="0"/>
    <x v="0"/>
    <x v="1"/>
  </r>
  <r>
    <x v="111"/>
    <n v="43"/>
    <n v="43"/>
    <n v="0"/>
    <x v="77"/>
    <n v="0"/>
    <n v="731"/>
    <n v="30"/>
    <n v="0"/>
    <n v="40"/>
    <n v="36"/>
    <n v="775"/>
    <n v="4"/>
    <x v="2"/>
    <x v="17"/>
    <x v="3"/>
    <x v="1"/>
    <x v="0"/>
    <x v="2"/>
    <x v="12"/>
  </r>
  <r>
    <x v="19"/>
    <n v="27"/>
    <n v="45"/>
    <n v="18"/>
    <x v="44"/>
    <n v="5"/>
    <n v="816"/>
    <n v="20"/>
    <n v="10"/>
    <n v="30"/>
    <n v="40"/>
    <n v="775"/>
    <n v="5"/>
    <x v="2"/>
    <x v="17"/>
    <x v="3"/>
    <x v="1"/>
    <x v="0"/>
    <x v="2"/>
    <x v="4"/>
  </r>
  <r>
    <x v="19"/>
    <n v="25"/>
    <n v="41"/>
    <n v="16"/>
    <x v="19"/>
    <n v="4"/>
    <n v="772"/>
    <n v="10"/>
    <n v="10"/>
    <n v="20"/>
    <n v="24"/>
    <n v="775"/>
    <n v="6"/>
    <x v="2"/>
    <x v="17"/>
    <x v="3"/>
    <x v="1"/>
    <x v="1"/>
    <x v="2"/>
    <x v="5"/>
  </r>
  <r>
    <x v="80"/>
    <n v="35"/>
    <n v="63"/>
    <n v="28"/>
    <x v="17"/>
    <n v="8"/>
    <n v="958"/>
    <n v="20"/>
    <n v="33"/>
    <n v="40"/>
    <n v="70"/>
    <n v="702"/>
    <n v="3"/>
    <x v="2"/>
    <x v="17"/>
    <x v="3"/>
    <x v="1"/>
    <x v="1"/>
    <x v="0"/>
    <x v="2"/>
  </r>
  <r>
    <x v="125"/>
    <n v="173"/>
    <n v="298"/>
    <n v="99"/>
    <x v="83"/>
    <n v="113"/>
    <n v="700"/>
    <n v="50"/>
    <n v="79"/>
    <n v="160"/>
    <n v="252"/>
    <n v="775"/>
    <n v="8"/>
    <x v="2"/>
    <x v="17"/>
    <x v="3"/>
    <x v="1"/>
    <x v="1"/>
    <x v="3"/>
    <x v="6"/>
  </r>
  <r>
    <x v="117"/>
    <n v="213"/>
    <n v="367"/>
    <n v="179"/>
    <x v="80"/>
    <n v="50"/>
    <n v="829"/>
    <n v="120"/>
    <n v="135"/>
    <n v="190"/>
    <n v="311"/>
    <n v="702"/>
    <n v="9"/>
    <x v="2"/>
    <x v="17"/>
    <x v="3"/>
    <x v="1"/>
    <x v="1"/>
    <x v="3"/>
    <x v="7"/>
  </r>
  <r>
    <x v="66"/>
    <n v="158"/>
    <n v="267"/>
    <n v="92"/>
    <x v="32"/>
    <n v="34"/>
    <n v="585"/>
    <n v="110"/>
    <n v="80"/>
    <n v="140"/>
    <n v="240"/>
    <n v="702"/>
    <n v="10"/>
    <x v="2"/>
    <x v="17"/>
    <x v="3"/>
    <x v="1"/>
    <x v="1"/>
    <x v="3"/>
    <x v="8"/>
  </r>
  <r>
    <x v="121"/>
    <n v="324"/>
    <n v="567"/>
    <n v="223"/>
    <x v="70"/>
    <n v="80"/>
    <n v="1260"/>
    <n v="150"/>
    <n v="123"/>
    <n v="220"/>
    <n v="369"/>
    <n v="702"/>
    <n v="11"/>
    <x v="2"/>
    <x v="17"/>
    <x v="3"/>
    <x v="1"/>
    <x v="0"/>
    <x v="1"/>
    <x v="9"/>
  </r>
  <r>
    <x v="119"/>
    <n v="239"/>
    <n v="478"/>
    <n v="276"/>
    <x v="59"/>
    <n v="66"/>
    <n v="1417"/>
    <n v="110"/>
    <n v="47"/>
    <n v="170"/>
    <n v="320"/>
    <n v="702"/>
    <n v="12"/>
    <x v="2"/>
    <x v="17"/>
    <x v="3"/>
    <x v="1"/>
    <x v="0"/>
    <x v="1"/>
    <x v="10"/>
  </r>
  <r>
    <x v="138"/>
    <n v="-245"/>
    <n v="32"/>
    <n v="227"/>
    <x v="49"/>
    <n v="93"/>
    <n v="2449"/>
    <n v="-240"/>
    <n v="148"/>
    <n v="-160"/>
    <n v="0"/>
    <n v="775"/>
    <n v="13"/>
    <x v="2"/>
    <x v="17"/>
    <x v="3"/>
    <x v="1"/>
    <x v="0"/>
    <x v="1"/>
    <x v="3"/>
  </r>
  <r>
    <x v="26"/>
    <n v="42"/>
    <n v="75"/>
    <n v="33"/>
    <x v="25"/>
    <n v="12"/>
    <n v="190"/>
    <n v="10"/>
    <n v="38"/>
    <n v="50"/>
    <n v="92"/>
    <n v="702"/>
    <n v="2"/>
    <x v="2"/>
    <x v="17"/>
    <x v="3"/>
    <x v="1"/>
    <x v="0"/>
    <x v="0"/>
    <x v="1"/>
  </r>
  <r>
    <x v="89"/>
    <n v="71"/>
    <n v="129"/>
    <n v="58"/>
    <x v="32"/>
    <n v="22"/>
    <n v="325"/>
    <n v="20"/>
    <n v="46"/>
    <n v="70"/>
    <n v="124"/>
    <n v="541"/>
    <n v="4"/>
    <x v="2"/>
    <x v="18"/>
    <x v="3"/>
    <x v="1"/>
    <x v="0"/>
    <x v="2"/>
    <x v="12"/>
  </r>
  <r>
    <x v="81"/>
    <n v="77"/>
    <n v="134"/>
    <n v="57"/>
    <x v="24"/>
    <n v="18"/>
    <n v="323"/>
    <n v="40"/>
    <n v="45"/>
    <n v="70"/>
    <n v="115"/>
    <n v="971"/>
    <n v="5"/>
    <x v="2"/>
    <x v="18"/>
    <x v="3"/>
    <x v="1"/>
    <x v="0"/>
    <x v="2"/>
    <x v="4"/>
  </r>
  <r>
    <x v="0"/>
    <n v="163"/>
    <n v="325"/>
    <n v="137"/>
    <x v="66"/>
    <n v="45"/>
    <n v="1059"/>
    <n v="100"/>
    <n v="133"/>
    <n v="160"/>
    <n v="310"/>
    <n v="971"/>
    <n v="6"/>
    <x v="2"/>
    <x v="18"/>
    <x v="3"/>
    <x v="1"/>
    <x v="1"/>
    <x v="2"/>
    <x v="5"/>
  </r>
  <r>
    <x v="33"/>
    <n v="72"/>
    <n v="121"/>
    <n v="49"/>
    <x v="2"/>
    <n v="15"/>
    <n v="351"/>
    <n v="60"/>
    <n v="63"/>
    <n v="90"/>
    <n v="147"/>
    <n v="503"/>
    <n v="3"/>
    <x v="2"/>
    <x v="18"/>
    <x v="3"/>
    <x v="1"/>
    <x v="1"/>
    <x v="0"/>
    <x v="2"/>
  </r>
  <r>
    <x v="8"/>
    <n v="55"/>
    <n v="92"/>
    <n v="37"/>
    <x v="76"/>
    <n v="10"/>
    <n v="768"/>
    <n v="50"/>
    <n v="30"/>
    <n v="50"/>
    <n v="88"/>
    <n v="541"/>
    <n v="8"/>
    <x v="2"/>
    <x v="18"/>
    <x v="3"/>
    <x v="1"/>
    <x v="1"/>
    <x v="3"/>
    <x v="6"/>
  </r>
  <r>
    <x v="37"/>
    <n v="55"/>
    <n v="98"/>
    <n v="43"/>
    <x v="3"/>
    <n v="14"/>
    <n v="613"/>
    <n v="30"/>
    <n v="39"/>
    <n v="50"/>
    <n v="80"/>
    <n v="971"/>
    <n v="9"/>
    <x v="2"/>
    <x v="18"/>
    <x v="3"/>
    <x v="1"/>
    <x v="1"/>
    <x v="3"/>
    <x v="7"/>
  </r>
  <r>
    <x v="36"/>
    <n v="32"/>
    <n v="53"/>
    <n v="21"/>
    <x v="16"/>
    <n v="5"/>
    <n v="449"/>
    <n v="20"/>
    <n v="10"/>
    <n v="20"/>
    <n v="19"/>
    <n v="971"/>
    <n v="11"/>
    <x v="2"/>
    <x v="18"/>
    <x v="3"/>
    <x v="1"/>
    <x v="0"/>
    <x v="1"/>
    <x v="9"/>
  </r>
  <r>
    <x v="1"/>
    <n v="126"/>
    <n v="210"/>
    <n v="84"/>
    <x v="33"/>
    <n v="27"/>
    <n v="632"/>
    <n v="60"/>
    <n v="62"/>
    <n v="90"/>
    <n v="128"/>
    <n v="503"/>
    <n v="12"/>
    <x v="2"/>
    <x v="18"/>
    <x v="3"/>
    <x v="1"/>
    <x v="0"/>
    <x v="1"/>
    <x v="10"/>
  </r>
  <r>
    <x v="122"/>
    <n v="125"/>
    <n v="214"/>
    <n v="89"/>
    <x v="56"/>
    <n v="27"/>
    <n v="481"/>
    <n v="60"/>
    <n v="50"/>
    <n v="90"/>
    <n v="153"/>
    <n v="541"/>
    <n v="13"/>
    <x v="2"/>
    <x v="18"/>
    <x v="3"/>
    <x v="1"/>
    <x v="0"/>
    <x v="1"/>
    <x v="3"/>
  </r>
  <r>
    <x v="71"/>
    <n v="73"/>
    <n v="125"/>
    <n v="52"/>
    <x v="84"/>
    <n v="47"/>
    <n v="421"/>
    <n v="30"/>
    <n v="61"/>
    <n v="90"/>
    <n v="149"/>
    <n v="503"/>
    <n v="1"/>
    <x v="2"/>
    <x v="18"/>
    <x v="3"/>
    <x v="1"/>
    <x v="0"/>
    <x v="0"/>
    <x v="0"/>
  </r>
  <r>
    <x v="105"/>
    <n v="87"/>
    <n v="149"/>
    <n v="62"/>
    <x v="46"/>
    <n v="20"/>
    <n v="385"/>
    <n v="60"/>
    <n v="70"/>
    <n v="110"/>
    <n v="178"/>
    <n v="503"/>
    <n v="2"/>
    <x v="2"/>
    <x v="18"/>
    <x v="3"/>
    <x v="1"/>
    <x v="0"/>
    <x v="0"/>
    <x v="1"/>
  </r>
  <r>
    <x v="44"/>
    <n v="63"/>
    <n v="112"/>
    <n v="49"/>
    <x v="36"/>
    <n v="16"/>
    <n v="611"/>
    <n v="40"/>
    <n v="40"/>
    <n v="60"/>
    <n v="100"/>
    <n v="253"/>
    <n v="4"/>
    <x v="2"/>
    <x v="19"/>
    <x v="3"/>
    <x v="1"/>
    <x v="0"/>
    <x v="2"/>
    <x v="12"/>
  </r>
  <r>
    <x v="18"/>
    <n v="66"/>
    <n v="120"/>
    <n v="54"/>
    <x v="15"/>
    <n v="20"/>
    <n v="301"/>
    <n v="20"/>
    <n v="55"/>
    <n v="60"/>
    <n v="115"/>
    <n v="253"/>
    <n v="5"/>
    <x v="2"/>
    <x v="19"/>
    <x v="3"/>
    <x v="1"/>
    <x v="0"/>
    <x v="2"/>
    <x v="4"/>
  </r>
  <r>
    <x v="46"/>
    <n v="84"/>
    <n v="155"/>
    <n v="71"/>
    <x v="45"/>
    <n v="22"/>
    <n v="950"/>
    <n v="50"/>
    <n v="60"/>
    <n v="80"/>
    <n v="140"/>
    <n v="425"/>
    <n v="6"/>
    <x v="2"/>
    <x v="19"/>
    <x v="3"/>
    <x v="1"/>
    <x v="1"/>
    <x v="2"/>
    <x v="5"/>
  </r>
  <r>
    <x v="36"/>
    <n v="132"/>
    <n v="227"/>
    <n v="95"/>
    <x v="85"/>
    <n v="86"/>
    <n v="532"/>
    <n v="70"/>
    <n v="63"/>
    <n v="170"/>
    <n v="283"/>
    <n v="206"/>
    <n v="3"/>
    <x v="2"/>
    <x v="19"/>
    <x v="3"/>
    <x v="1"/>
    <x v="1"/>
    <x v="0"/>
    <x v="2"/>
  </r>
  <r>
    <x v="45"/>
    <n v="186"/>
    <n v="309"/>
    <n v="190"/>
    <x v="41"/>
    <n v="40"/>
    <n v="932"/>
    <n v="120"/>
    <n v="98"/>
    <n v="170"/>
    <n v="278"/>
    <n v="206"/>
    <n v="8"/>
    <x v="2"/>
    <x v="19"/>
    <x v="3"/>
    <x v="1"/>
    <x v="1"/>
    <x v="3"/>
    <x v="6"/>
  </r>
  <r>
    <x v="37"/>
    <n v="49"/>
    <n v="82"/>
    <n v="33"/>
    <x v="38"/>
    <n v="9"/>
    <n v="768"/>
    <n v="50"/>
    <n v="20"/>
    <n v="50"/>
    <n v="61"/>
    <n v="360"/>
    <n v="9"/>
    <x v="2"/>
    <x v="19"/>
    <x v="3"/>
    <x v="1"/>
    <x v="1"/>
    <x v="3"/>
    <x v="7"/>
  </r>
  <r>
    <x v="86"/>
    <n v="105"/>
    <n v="167"/>
    <n v="62"/>
    <x v="37"/>
    <n v="19"/>
    <n v="346"/>
    <n v="40"/>
    <n v="29"/>
    <n v="70"/>
    <n v="110"/>
    <n v="206"/>
    <n v="11"/>
    <x v="2"/>
    <x v="19"/>
    <x v="3"/>
    <x v="1"/>
    <x v="0"/>
    <x v="1"/>
    <x v="9"/>
  </r>
  <r>
    <x v="41"/>
    <n v="77"/>
    <n v="129"/>
    <n v="52"/>
    <x v="1"/>
    <n v="16"/>
    <n v="376"/>
    <n v="30"/>
    <n v="30"/>
    <n v="50"/>
    <n v="68"/>
    <n v="253"/>
    <n v="12"/>
    <x v="2"/>
    <x v="19"/>
    <x v="3"/>
    <x v="1"/>
    <x v="0"/>
    <x v="1"/>
    <x v="10"/>
  </r>
  <r>
    <x v="7"/>
    <n v="87"/>
    <n v="150"/>
    <n v="63"/>
    <x v="6"/>
    <n v="57"/>
    <n v="506"/>
    <n v="10"/>
    <n v="40"/>
    <n v="60"/>
    <n v="113"/>
    <n v="206"/>
    <n v="13"/>
    <x v="2"/>
    <x v="19"/>
    <x v="3"/>
    <x v="1"/>
    <x v="0"/>
    <x v="1"/>
    <x v="3"/>
  </r>
  <r>
    <x v="27"/>
    <n v="89"/>
    <n v="150"/>
    <n v="61"/>
    <x v="30"/>
    <n v="19"/>
    <n v="325"/>
    <n v="80"/>
    <n v="70"/>
    <n v="110"/>
    <n v="180"/>
    <n v="206"/>
    <n v="2"/>
    <x v="2"/>
    <x v="19"/>
    <x v="3"/>
    <x v="1"/>
    <x v="0"/>
    <x v="0"/>
    <x v="1"/>
  </r>
  <r>
    <x v="139"/>
    <n v="132"/>
    <n v="223"/>
    <n v="91"/>
    <x v="0"/>
    <n v="25"/>
    <n v="777"/>
    <n v="110"/>
    <n v="89"/>
    <n v="140"/>
    <n v="231"/>
    <n v="720"/>
    <n v="1"/>
    <x v="3"/>
    <x v="0"/>
    <x v="0"/>
    <x v="0"/>
    <x v="0"/>
    <x v="0"/>
    <x v="0"/>
  </r>
  <r>
    <x v="94"/>
    <n v="100"/>
    <n v="178"/>
    <n v="78"/>
    <x v="57"/>
    <n v="25"/>
    <n v="593"/>
    <n v="70"/>
    <n v="80"/>
    <n v="100"/>
    <n v="178"/>
    <n v="970"/>
    <n v="2"/>
    <x v="3"/>
    <x v="0"/>
    <x v="0"/>
    <x v="0"/>
    <x v="0"/>
    <x v="0"/>
    <x v="1"/>
  </r>
  <r>
    <x v="38"/>
    <n v="67"/>
    <n v="121"/>
    <n v="54"/>
    <x v="15"/>
    <n v="20"/>
    <n v="337"/>
    <n v="20"/>
    <n v="51"/>
    <n v="60"/>
    <n v="89"/>
    <n v="303"/>
    <n v="11"/>
    <x v="3"/>
    <x v="0"/>
    <x v="0"/>
    <x v="0"/>
    <x v="0"/>
    <x v="1"/>
    <x v="9"/>
  </r>
  <r>
    <x v="33"/>
    <n v="75"/>
    <n v="138"/>
    <n v="63"/>
    <x v="30"/>
    <n v="19"/>
    <n v="965"/>
    <n v="40"/>
    <n v="50"/>
    <n v="70"/>
    <n v="108"/>
    <n v="719"/>
    <n v="12"/>
    <x v="3"/>
    <x v="0"/>
    <x v="0"/>
    <x v="0"/>
    <x v="0"/>
    <x v="1"/>
    <x v="10"/>
  </r>
  <r>
    <x v="81"/>
    <n v="60"/>
    <n v="106"/>
    <n v="46"/>
    <x v="36"/>
    <n v="15"/>
    <n v="608"/>
    <n v="40"/>
    <n v="17"/>
    <n v="60"/>
    <n v="103"/>
    <n v="303"/>
    <n v="13"/>
    <x v="3"/>
    <x v="0"/>
    <x v="0"/>
    <x v="0"/>
    <x v="0"/>
    <x v="1"/>
    <x v="3"/>
  </r>
  <r>
    <x v="116"/>
    <n v="117"/>
    <n v="198"/>
    <n v="81"/>
    <x v="63"/>
    <n v="22"/>
    <n v="460"/>
    <n v="110"/>
    <n v="95"/>
    <n v="140"/>
    <n v="225"/>
    <n v="720"/>
    <n v="5"/>
    <x v="3"/>
    <x v="0"/>
    <x v="0"/>
    <x v="0"/>
    <x v="0"/>
    <x v="2"/>
    <x v="4"/>
  </r>
  <r>
    <x v="27"/>
    <n v="102"/>
    <n v="170"/>
    <n v="68"/>
    <x v="15"/>
    <n v="22"/>
    <n v="559"/>
    <n v="80"/>
    <n v="70"/>
    <n v="130"/>
    <n v="194"/>
    <n v="719"/>
    <n v="6"/>
    <x v="3"/>
    <x v="0"/>
    <x v="0"/>
    <x v="0"/>
    <x v="1"/>
    <x v="2"/>
    <x v="5"/>
  </r>
  <r>
    <x v="73"/>
    <n v="145"/>
    <n v="245"/>
    <n v="71"/>
    <x v="8"/>
    <n v="28"/>
    <n v="822"/>
    <n v="120"/>
    <n v="82"/>
    <n v="150"/>
    <n v="250"/>
    <n v="303"/>
    <n v="3"/>
    <x v="3"/>
    <x v="0"/>
    <x v="0"/>
    <x v="0"/>
    <x v="1"/>
    <x v="0"/>
    <x v="2"/>
  </r>
  <r>
    <x v="0"/>
    <n v="163"/>
    <n v="325"/>
    <n v="185"/>
    <x v="66"/>
    <n v="45"/>
    <n v="1091"/>
    <n v="100"/>
    <n v="96"/>
    <n v="150"/>
    <n v="272"/>
    <n v="303"/>
    <n v="8"/>
    <x v="3"/>
    <x v="0"/>
    <x v="0"/>
    <x v="0"/>
    <x v="1"/>
    <x v="3"/>
    <x v="6"/>
  </r>
  <r>
    <x v="26"/>
    <n v="73"/>
    <n v="125"/>
    <n v="52"/>
    <x v="79"/>
    <n v="47"/>
    <n v="433"/>
    <n v="20"/>
    <n v="31"/>
    <n v="70"/>
    <n v="110"/>
    <n v="719"/>
    <n v="9"/>
    <x v="3"/>
    <x v="0"/>
    <x v="0"/>
    <x v="0"/>
    <x v="1"/>
    <x v="3"/>
    <x v="7"/>
  </r>
  <r>
    <x v="37"/>
    <n v="74"/>
    <n v="129"/>
    <n v="55"/>
    <x v="24"/>
    <n v="18"/>
    <n v="336"/>
    <n v="40"/>
    <n v="30"/>
    <n v="70"/>
    <n v="120"/>
    <n v="719"/>
    <n v="10"/>
    <x v="3"/>
    <x v="0"/>
    <x v="0"/>
    <x v="0"/>
    <x v="1"/>
    <x v="3"/>
    <x v="8"/>
  </r>
  <r>
    <x v="140"/>
    <n v="265"/>
    <n v="456"/>
    <n v="246"/>
    <x v="11"/>
    <n v="63"/>
    <n v="865"/>
    <n v="170"/>
    <n v="177"/>
    <n v="270"/>
    <n v="472"/>
    <n v="217"/>
    <n v="2"/>
    <x v="3"/>
    <x v="1"/>
    <x v="0"/>
    <x v="0"/>
    <x v="0"/>
    <x v="0"/>
    <x v="1"/>
  </r>
  <r>
    <x v="127"/>
    <n v="117"/>
    <n v="198"/>
    <n v="81"/>
    <x v="55"/>
    <n v="22"/>
    <n v="460"/>
    <n v="80"/>
    <n v="60"/>
    <n v="110"/>
    <n v="181"/>
    <n v="815"/>
    <n v="11"/>
    <x v="3"/>
    <x v="1"/>
    <x v="0"/>
    <x v="0"/>
    <x v="0"/>
    <x v="1"/>
    <x v="9"/>
  </r>
  <r>
    <x v="141"/>
    <n v="102"/>
    <n v="170"/>
    <n v="68"/>
    <x v="21"/>
    <n v="22"/>
    <n v="559"/>
    <n v="40"/>
    <n v="38"/>
    <n v="90"/>
    <n v="140"/>
    <n v="630"/>
    <n v="12"/>
    <x v="3"/>
    <x v="1"/>
    <x v="0"/>
    <x v="0"/>
    <x v="0"/>
    <x v="1"/>
    <x v="10"/>
  </r>
  <r>
    <x v="142"/>
    <n v="335"/>
    <n v="587"/>
    <n v="214"/>
    <x v="81"/>
    <n v="83"/>
    <n v="1316"/>
    <n v="280"/>
    <n v="236"/>
    <n v="400"/>
    <n v="690"/>
    <n v="217"/>
    <n v="5"/>
    <x v="3"/>
    <x v="1"/>
    <x v="0"/>
    <x v="0"/>
    <x v="0"/>
    <x v="2"/>
    <x v="4"/>
  </r>
  <r>
    <x v="134"/>
    <n v="239"/>
    <n v="478"/>
    <n v="209"/>
    <x v="9"/>
    <n v="66"/>
    <n v="1464"/>
    <n v="200"/>
    <n v="202"/>
    <n v="290"/>
    <n v="560"/>
    <n v="217"/>
    <n v="6"/>
    <x v="3"/>
    <x v="1"/>
    <x v="0"/>
    <x v="0"/>
    <x v="1"/>
    <x v="2"/>
    <x v="5"/>
  </r>
  <r>
    <x v="143"/>
    <n v="178"/>
    <n v="301"/>
    <n v="70"/>
    <x v="86"/>
    <n v="39"/>
    <n v="611"/>
    <n v="130"/>
    <n v="155"/>
    <n v="180"/>
    <n v="313"/>
    <n v="309"/>
    <n v="3"/>
    <x v="3"/>
    <x v="1"/>
    <x v="0"/>
    <x v="0"/>
    <x v="1"/>
    <x v="0"/>
    <x v="2"/>
  </r>
  <r>
    <x v="15"/>
    <n v="132"/>
    <n v="223"/>
    <n v="91"/>
    <x v="57"/>
    <n v="25"/>
    <n v="777"/>
    <n v="100"/>
    <n v="70"/>
    <n v="120"/>
    <n v="182"/>
    <n v="224"/>
    <n v="8"/>
    <x v="3"/>
    <x v="1"/>
    <x v="0"/>
    <x v="0"/>
    <x v="1"/>
    <x v="3"/>
    <x v="6"/>
  </r>
  <r>
    <x v="86"/>
    <n v="100"/>
    <n v="178"/>
    <n v="78"/>
    <x v="2"/>
    <n v="25"/>
    <n v="593"/>
    <n v="60"/>
    <n v="60"/>
    <n v="90"/>
    <n v="150"/>
    <n v="224"/>
    <n v="9"/>
    <x v="3"/>
    <x v="1"/>
    <x v="0"/>
    <x v="0"/>
    <x v="1"/>
    <x v="3"/>
    <x v="7"/>
  </r>
  <r>
    <x v="108"/>
    <n v="145"/>
    <n v="245"/>
    <n v="146"/>
    <x v="1"/>
    <n v="28"/>
    <n v="822"/>
    <n v="110"/>
    <n v="70"/>
    <n v="130"/>
    <n v="220"/>
    <n v="618"/>
    <n v="10"/>
    <x v="3"/>
    <x v="1"/>
    <x v="0"/>
    <x v="0"/>
    <x v="1"/>
    <x v="3"/>
    <x v="8"/>
  </r>
  <r>
    <x v="16"/>
    <n v="28"/>
    <n v="47"/>
    <n v="19"/>
    <x v="44"/>
    <n v="5"/>
    <n v="820"/>
    <n v="10"/>
    <n v="20"/>
    <n v="20"/>
    <n v="40"/>
    <n v="515"/>
    <n v="1"/>
    <x v="3"/>
    <x v="2"/>
    <x v="0"/>
    <x v="1"/>
    <x v="0"/>
    <x v="0"/>
    <x v="0"/>
  </r>
  <r>
    <x v="119"/>
    <n v="239"/>
    <n v="478"/>
    <n v="344"/>
    <x v="59"/>
    <n v="66"/>
    <n v="1464"/>
    <n v="140"/>
    <n v="151"/>
    <n v="220"/>
    <n v="420"/>
    <n v="319"/>
    <n v="11"/>
    <x v="3"/>
    <x v="2"/>
    <x v="0"/>
    <x v="1"/>
    <x v="0"/>
    <x v="1"/>
    <x v="9"/>
  </r>
  <r>
    <x v="144"/>
    <n v="318"/>
    <n v="578"/>
    <n v="267"/>
    <x v="87"/>
    <n v="98"/>
    <n v="1423"/>
    <n v="160"/>
    <n v="230"/>
    <n v="280"/>
    <n v="488"/>
    <n v="515"/>
    <n v="12"/>
    <x v="3"/>
    <x v="2"/>
    <x v="0"/>
    <x v="1"/>
    <x v="0"/>
    <x v="1"/>
    <x v="10"/>
  </r>
  <r>
    <x v="19"/>
    <n v="26"/>
    <n v="43"/>
    <n v="17"/>
    <x v="16"/>
    <n v="4"/>
    <n v="776"/>
    <n v="30"/>
    <n v="10"/>
    <n v="40"/>
    <n v="55"/>
    <n v="563"/>
    <n v="5"/>
    <x v="3"/>
    <x v="2"/>
    <x v="0"/>
    <x v="1"/>
    <x v="0"/>
    <x v="2"/>
    <x v="4"/>
  </r>
  <r>
    <x v="81"/>
    <n v="43"/>
    <n v="43"/>
    <n v="0"/>
    <x v="64"/>
    <n v="0"/>
    <n v="688"/>
    <n v="40"/>
    <n v="0"/>
    <n v="50"/>
    <n v="50"/>
    <n v="712"/>
    <n v="6"/>
    <x v="3"/>
    <x v="2"/>
    <x v="0"/>
    <x v="1"/>
    <x v="1"/>
    <x v="2"/>
    <x v="5"/>
  </r>
  <r>
    <x v="91"/>
    <n v="33"/>
    <n v="61"/>
    <n v="28"/>
    <x v="51"/>
    <n v="8"/>
    <n v="964"/>
    <n v="20"/>
    <n v="20"/>
    <n v="40"/>
    <n v="58"/>
    <n v="515"/>
    <n v="2"/>
    <x v="3"/>
    <x v="2"/>
    <x v="0"/>
    <x v="1"/>
    <x v="0"/>
    <x v="0"/>
    <x v="1"/>
  </r>
  <r>
    <x v="31"/>
    <n v="28"/>
    <n v="49"/>
    <n v="21"/>
    <x v="18"/>
    <n v="6"/>
    <n v="614"/>
    <n v="20"/>
    <n v="20"/>
    <n v="30"/>
    <n v="50"/>
    <n v="319"/>
    <n v="3"/>
    <x v="3"/>
    <x v="2"/>
    <x v="0"/>
    <x v="1"/>
    <x v="1"/>
    <x v="0"/>
    <x v="2"/>
  </r>
  <r>
    <x v="142"/>
    <n v="335"/>
    <n v="587"/>
    <n v="266"/>
    <x v="81"/>
    <n v="83"/>
    <n v="1316"/>
    <n v="210"/>
    <n v="218"/>
    <n v="300"/>
    <n v="502"/>
    <n v="563"/>
    <n v="8"/>
    <x v="3"/>
    <x v="2"/>
    <x v="0"/>
    <x v="1"/>
    <x v="1"/>
    <x v="3"/>
    <x v="6"/>
  </r>
  <r>
    <x v="45"/>
    <n v="178"/>
    <n v="301"/>
    <n v="73"/>
    <x v="46"/>
    <n v="39"/>
    <n v="611"/>
    <n v="120"/>
    <n v="79"/>
    <n v="160"/>
    <n v="269"/>
    <n v="319"/>
    <n v="9"/>
    <x v="3"/>
    <x v="2"/>
    <x v="0"/>
    <x v="1"/>
    <x v="1"/>
    <x v="3"/>
    <x v="7"/>
  </r>
  <r>
    <x v="16"/>
    <n v="51"/>
    <n v="88"/>
    <n v="37"/>
    <x v="8"/>
    <n v="12"/>
    <n v="195"/>
    <n v="10"/>
    <n v="19"/>
    <n v="40"/>
    <n v="81"/>
    <n v="636"/>
    <n v="11"/>
    <x v="3"/>
    <x v="3"/>
    <x v="0"/>
    <x v="1"/>
    <x v="0"/>
    <x v="1"/>
    <x v="9"/>
  </r>
  <r>
    <x v="32"/>
    <n v="36"/>
    <n v="65"/>
    <n v="29"/>
    <x v="24"/>
    <n v="11"/>
    <n v="169"/>
    <n v="-10"/>
    <n v="20"/>
    <n v="30"/>
    <n v="62"/>
    <n v="314"/>
    <n v="12"/>
    <x v="3"/>
    <x v="3"/>
    <x v="0"/>
    <x v="1"/>
    <x v="0"/>
    <x v="1"/>
    <x v="10"/>
  </r>
  <r>
    <x v="68"/>
    <n v="44"/>
    <n v="79"/>
    <n v="35"/>
    <x v="25"/>
    <n v="13"/>
    <n v="197"/>
    <n v="-10"/>
    <n v="30"/>
    <n v="30"/>
    <n v="47"/>
    <n v="573"/>
    <n v="13"/>
    <x v="3"/>
    <x v="3"/>
    <x v="0"/>
    <x v="1"/>
    <x v="0"/>
    <x v="1"/>
    <x v="3"/>
  </r>
  <r>
    <x v="92"/>
    <n v="68"/>
    <n v="115"/>
    <n v="47"/>
    <x v="26"/>
    <n v="13"/>
    <n v="821"/>
    <n v="60"/>
    <n v="55"/>
    <n v="80"/>
    <n v="135"/>
    <n v="660"/>
    <n v="5"/>
    <x v="3"/>
    <x v="3"/>
    <x v="0"/>
    <x v="1"/>
    <x v="0"/>
    <x v="2"/>
    <x v="4"/>
  </r>
  <r>
    <x v="63"/>
    <n v="67"/>
    <n v="112"/>
    <n v="45"/>
    <x v="27"/>
    <n v="12"/>
    <n v="777"/>
    <n v="60"/>
    <n v="56"/>
    <n v="80"/>
    <n v="136"/>
    <n v="573"/>
    <n v="6"/>
    <x v="3"/>
    <x v="3"/>
    <x v="0"/>
    <x v="1"/>
    <x v="1"/>
    <x v="2"/>
    <x v="5"/>
  </r>
  <r>
    <x v="44"/>
    <n v="98"/>
    <n v="178"/>
    <n v="80"/>
    <x v="46"/>
    <n v="30"/>
    <n v="494"/>
    <n v="50"/>
    <n v="78"/>
    <n v="100"/>
    <n v="182"/>
    <n v="573"/>
    <n v="2"/>
    <x v="3"/>
    <x v="3"/>
    <x v="0"/>
    <x v="1"/>
    <x v="0"/>
    <x v="0"/>
    <x v="1"/>
  </r>
  <r>
    <x v="25"/>
    <n v="91"/>
    <n v="167"/>
    <n v="76"/>
    <x v="45"/>
    <n v="23"/>
    <n v="965"/>
    <n v="50"/>
    <n v="80"/>
    <n v="90"/>
    <n v="170"/>
    <n v="660"/>
    <n v="3"/>
    <x v="3"/>
    <x v="3"/>
    <x v="0"/>
    <x v="1"/>
    <x v="1"/>
    <x v="0"/>
    <x v="2"/>
  </r>
  <r>
    <x v="96"/>
    <n v="63"/>
    <n v="107"/>
    <n v="44"/>
    <x v="66"/>
    <n v="40"/>
    <n v="261"/>
    <n v="10"/>
    <n v="22"/>
    <n v="60"/>
    <n v="90"/>
    <n v="314"/>
    <n v="8"/>
    <x v="3"/>
    <x v="3"/>
    <x v="0"/>
    <x v="1"/>
    <x v="1"/>
    <x v="3"/>
    <x v="6"/>
  </r>
  <r>
    <x v="145"/>
    <n v="40"/>
    <n v="133"/>
    <n v="93"/>
    <x v="10"/>
    <n v="28"/>
    <n v="840"/>
    <n v="10"/>
    <n v="70"/>
    <n v="40"/>
    <n v="119"/>
    <n v="660"/>
    <n v="9"/>
    <x v="3"/>
    <x v="3"/>
    <x v="0"/>
    <x v="1"/>
    <x v="1"/>
    <x v="3"/>
    <x v="7"/>
  </r>
  <r>
    <x v="146"/>
    <n v="134"/>
    <n v="222"/>
    <n v="88"/>
    <x v="88"/>
    <n v="29"/>
    <n v="653"/>
    <n v="70"/>
    <n v="70"/>
    <n v="120"/>
    <n v="179"/>
    <n v="740"/>
    <n v="11"/>
    <x v="3"/>
    <x v="4"/>
    <x v="0"/>
    <x v="0"/>
    <x v="0"/>
    <x v="1"/>
    <x v="9"/>
  </r>
  <r>
    <x v="147"/>
    <n v="155"/>
    <n v="267"/>
    <n v="94"/>
    <x v="33"/>
    <n v="34"/>
    <n v="502"/>
    <n v="90"/>
    <n v="102"/>
    <n v="140"/>
    <n v="218"/>
    <n v="937"/>
    <n v="12"/>
    <x v="3"/>
    <x v="4"/>
    <x v="0"/>
    <x v="0"/>
    <x v="0"/>
    <x v="1"/>
    <x v="10"/>
  </r>
  <r>
    <x v="148"/>
    <n v="163"/>
    <n v="325"/>
    <n v="135"/>
    <x v="82"/>
    <n v="45"/>
    <n v="1091"/>
    <n v="130"/>
    <n v="221"/>
    <n v="200"/>
    <n v="385"/>
    <n v="567"/>
    <n v="5"/>
    <x v="3"/>
    <x v="4"/>
    <x v="0"/>
    <x v="0"/>
    <x v="0"/>
    <x v="2"/>
    <x v="4"/>
  </r>
  <r>
    <x v="38"/>
    <n v="67"/>
    <n v="121"/>
    <n v="54"/>
    <x v="15"/>
    <n v="20"/>
    <n v="337"/>
    <n v="30"/>
    <n v="66"/>
    <n v="80"/>
    <n v="140"/>
    <n v="419"/>
    <n v="6"/>
    <x v="3"/>
    <x v="4"/>
    <x v="0"/>
    <x v="0"/>
    <x v="1"/>
    <x v="2"/>
    <x v="5"/>
  </r>
  <r>
    <x v="43"/>
    <n v="74"/>
    <n v="129"/>
    <n v="55"/>
    <x v="25"/>
    <n v="18"/>
    <n v="336"/>
    <n v="50"/>
    <n v="51"/>
    <n v="80"/>
    <n v="130"/>
    <n v="740"/>
    <n v="1"/>
    <x v="3"/>
    <x v="4"/>
    <x v="0"/>
    <x v="0"/>
    <x v="0"/>
    <x v="0"/>
    <x v="0"/>
  </r>
  <r>
    <x v="125"/>
    <n v="64"/>
    <n v="107"/>
    <n v="43"/>
    <x v="57"/>
    <n v="13"/>
    <n v="363"/>
    <n v="40"/>
    <n v="42"/>
    <n v="70"/>
    <n v="108"/>
    <n v="513"/>
    <n v="2"/>
    <x v="3"/>
    <x v="4"/>
    <x v="0"/>
    <x v="0"/>
    <x v="0"/>
    <x v="0"/>
    <x v="1"/>
  </r>
  <r>
    <x v="71"/>
    <n v="73"/>
    <n v="125"/>
    <n v="52"/>
    <x v="84"/>
    <n v="47"/>
    <n v="433"/>
    <n v="20"/>
    <n v="53"/>
    <n v="80"/>
    <n v="130"/>
    <n v="513"/>
    <n v="3"/>
    <x v="3"/>
    <x v="4"/>
    <x v="0"/>
    <x v="0"/>
    <x v="1"/>
    <x v="0"/>
    <x v="2"/>
  </r>
  <r>
    <x v="36"/>
    <n v="32"/>
    <n v="53"/>
    <n v="21"/>
    <x v="16"/>
    <n v="5"/>
    <n v="454"/>
    <n v="30"/>
    <n v="10"/>
    <n v="30"/>
    <n v="32"/>
    <n v="216"/>
    <n v="8"/>
    <x v="3"/>
    <x v="4"/>
    <x v="0"/>
    <x v="0"/>
    <x v="1"/>
    <x v="3"/>
    <x v="6"/>
  </r>
  <r>
    <x v="60"/>
    <n v="45"/>
    <n v="75"/>
    <n v="30"/>
    <x v="18"/>
    <n v="8"/>
    <n v="820"/>
    <n v="40"/>
    <n v="20"/>
    <n v="40"/>
    <n v="51"/>
    <n v="614"/>
    <n v="9"/>
    <x v="3"/>
    <x v="4"/>
    <x v="0"/>
    <x v="0"/>
    <x v="1"/>
    <x v="3"/>
    <x v="7"/>
  </r>
  <r>
    <x v="111"/>
    <n v="68"/>
    <n v="114"/>
    <n v="46"/>
    <x v="57"/>
    <n v="14"/>
    <n v="388"/>
    <n v="40"/>
    <n v="41"/>
    <n v="70"/>
    <n v="111"/>
    <n v="262"/>
    <n v="11"/>
    <x v="3"/>
    <x v="5"/>
    <x v="0"/>
    <x v="1"/>
    <x v="0"/>
    <x v="1"/>
    <x v="9"/>
  </r>
  <r>
    <x v="72"/>
    <n v="87"/>
    <n v="150"/>
    <n v="63"/>
    <x v="43"/>
    <n v="57"/>
    <n v="521"/>
    <n v="10"/>
    <n v="50"/>
    <n v="80"/>
    <n v="130"/>
    <n v="414"/>
    <n v="12"/>
    <x v="3"/>
    <x v="5"/>
    <x v="0"/>
    <x v="1"/>
    <x v="0"/>
    <x v="1"/>
    <x v="10"/>
  </r>
  <r>
    <x v="24"/>
    <n v="82"/>
    <n v="151"/>
    <n v="69"/>
    <x v="37"/>
    <n v="21"/>
    <n v="965"/>
    <n v="50"/>
    <n v="85"/>
    <n v="90"/>
    <n v="175"/>
    <n v="715"/>
    <n v="5"/>
    <x v="3"/>
    <x v="5"/>
    <x v="0"/>
    <x v="1"/>
    <x v="0"/>
    <x v="2"/>
    <x v="4"/>
  </r>
  <r>
    <x v="81"/>
    <n v="58"/>
    <n v="103"/>
    <n v="45"/>
    <x v="3"/>
    <n v="14"/>
    <n v="605"/>
    <n v="50"/>
    <n v="50"/>
    <n v="70"/>
    <n v="120"/>
    <n v="715"/>
    <n v="6"/>
    <x v="3"/>
    <x v="5"/>
    <x v="0"/>
    <x v="1"/>
    <x v="1"/>
    <x v="2"/>
    <x v="5"/>
  </r>
  <r>
    <x v="36"/>
    <n v="70"/>
    <n v="127"/>
    <n v="57"/>
    <x v="15"/>
    <n v="21"/>
    <n v="313"/>
    <n v="20"/>
    <n v="59"/>
    <n v="70"/>
    <n v="129"/>
    <n v="920"/>
    <n v="1"/>
    <x v="3"/>
    <x v="5"/>
    <x v="0"/>
    <x v="1"/>
    <x v="0"/>
    <x v="0"/>
    <x v="0"/>
  </r>
  <r>
    <x v="9"/>
    <n v="132"/>
    <n v="227"/>
    <n v="95"/>
    <x v="81"/>
    <n v="86"/>
    <n v="554"/>
    <n v="30"/>
    <n v="98"/>
    <n v="130"/>
    <n v="230"/>
    <n v="715"/>
    <n v="2"/>
    <x v="3"/>
    <x v="5"/>
    <x v="0"/>
    <x v="1"/>
    <x v="0"/>
    <x v="0"/>
    <x v="1"/>
  </r>
  <r>
    <x v="107"/>
    <n v="112"/>
    <n v="195"/>
    <n v="83"/>
    <x v="15"/>
    <n v="27"/>
    <n v="433"/>
    <n v="80"/>
    <n v="83"/>
    <n v="120"/>
    <n v="203"/>
    <n v="414"/>
    <n v="3"/>
    <x v="3"/>
    <x v="5"/>
    <x v="0"/>
    <x v="1"/>
    <x v="1"/>
    <x v="0"/>
    <x v="2"/>
  </r>
  <r>
    <x v="83"/>
    <n v="84"/>
    <n v="133"/>
    <n v="49"/>
    <x v="2"/>
    <n v="15"/>
    <n v="342"/>
    <n v="50"/>
    <n v="48"/>
    <n v="70"/>
    <n v="110"/>
    <n v="262"/>
    <n v="8"/>
    <x v="3"/>
    <x v="5"/>
    <x v="0"/>
    <x v="1"/>
    <x v="1"/>
    <x v="3"/>
    <x v="6"/>
  </r>
  <r>
    <x v="25"/>
    <n v="72"/>
    <n v="121"/>
    <n v="49"/>
    <x v="26"/>
    <n v="13"/>
    <n v="779"/>
    <n v="50"/>
    <n v="40"/>
    <n v="60"/>
    <n v="91"/>
    <n v="608"/>
    <n v="9"/>
    <x v="3"/>
    <x v="5"/>
    <x v="0"/>
    <x v="1"/>
    <x v="1"/>
    <x v="3"/>
    <x v="7"/>
  </r>
  <r>
    <x v="92"/>
    <n v="68"/>
    <n v="115"/>
    <n v="47"/>
    <x v="26"/>
    <n v="13"/>
    <n v="821"/>
    <n v="60"/>
    <n v="51"/>
    <n v="80"/>
    <n v="109"/>
    <n v="203"/>
    <n v="11"/>
    <x v="3"/>
    <x v="6"/>
    <x v="1"/>
    <x v="1"/>
    <x v="0"/>
    <x v="1"/>
    <x v="9"/>
  </r>
  <r>
    <x v="76"/>
    <n v="37"/>
    <n v="62"/>
    <n v="25"/>
    <x v="18"/>
    <n v="7"/>
    <n v="775"/>
    <n v="30"/>
    <n v="20"/>
    <n v="40"/>
    <n v="47"/>
    <n v="475"/>
    <n v="13"/>
    <x v="3"/>
    <x v="6"/>
    <x v="1"/>
    <x v="1"/>
    <x v="0"/>
    <x v="1"/>
    <x v="3"/>
  </r>
  <r>
    <x v="7"/>
    <n v="87"/>
    <n v="150"/>
    <n v="63"/>
    <x v="6"/>
    <n v="57"/>
    <n v="521"/>
    <n v="10"/>
    <n v="55"/>
    <n v="80"/>
    <n v="135"/>
    <n v="860"/>
    <n v="5"/>
    <x v="3"/>
    <x v="6"/>
    <x v="1"/>
    <x v="1"/>
    <x v="0"/>
    <x v="2"/>
    <x v="4"/>
  </r>
  <r>
    <x v="105"/>
    <n v="68"/>
    <n v="119"/>
    <n v="51"/>
    <x v="45"/>
    <n v="16"/>
    <n v="311"/>
    <n v="40"/>
    <n v="40"/>
    <n v="70"/>
    <n v="104"/>
    <n v="475"/>
    <n v="6"/>
    <x v="3"/>
    <x v="6"/>
    <x v="1"/>
    <x v="1"/>
    <x v="1"/>
    <x v="2"/>
    <x v="5"/>
  </r>
  <r>
    <x v="149"/>
    <n v="176"/>
    <n v="292"/>
    <n v="204"/>
    <x v="66"/>
    <n v="38"/>
    <n v="962"/>
    <n v="110"/>
    <n v="97"/>
    <n v="160"/>
    <n v="270"/>
    <n v="203"/>
    <n v="2"/>
    <x v="3"/>
    <x v="6"/>
    <x v="1"/>
    <x v="1"/>
    <x v="0"/>
    <x v="0"/>
    <x v="1"/>
  </r>
  <r>
    <x v="33"/>
    <n v="98"/>
    <n v="178"/>
    <n v="80"/>
    <x v="28"/>
    <n v="30"/>
    <n v="494"/>
    <n v="30"/>
    <n v="60"/>
    <n v="70"/>
    <n v="139"/>
    <n v="959"/>
    <n v="9"/>
    <x v="3"/>
    <x v="6"/>
    <x v="1"/>
    <x v="1"/>
    <x v="1"/>
    <x v="3"/>
    <x v="7"/>
  </r>
  <r>
    <x v="83"/>
    <n v="91"/>
    <n v="167"/>
    <n v="76"/>
    <x v="24"/>
    <n v="23"/>
    <n v="965"/>
    <n v="60"/>
    <n v="50"/>
    <n v="80"/>
    <n v="130"/>
    <n v="860"/>
    <n v="10"/>
    <x v="3"/>
    <x v="6"/>
    <x v="1"/>
    <x v="1"/>
    <x v="1"/>
    <x v="3"/>
    <x v="8"/>
  </r>
  <r>
    <x v="3"/>
    <n v="51"/>
    <n v="85"/>
    <n v="34"/>
    <x v="40"/>
    <n v="9"/>
    <n v="821"/>
    <n v="50"/>
    <n v="30"/>
    <n v="60"/>
    <n v="101"/>
    <n v="904"/>
    <n v="11"/>
    <x v="3"/>
    <x v="7"/>
    <x v="1"/>
    <x v="0"/>
    <x v="0"/>
    <x v="1"/>
    <x v="9"/>
  </r>
  <r>
    <x v="25"/>
    <n v="72"/>
    <n v="121"/>
    <n v="49"/>
    <x v="26"/>
    <n v="13"/>
    <n v="779"/>
    <n v="60"/>
    <n v="37"/>
    <n v="80"/>
    <n v="143"/>
    <n v="754"/>
    <n v="13"/>
    <x v="3"/>
    <x v="7"/>
    <x v="1"/>
    <x v="0"/>
    <x v="0"/>
    <x v="1"/>
    <x v="3"/>
  </r>
  <r>
    <x v="9"/>
    <n v="132"/>
    <n v="227"/>
    <n v="95"/>
    <x v="81"/>
    <n v="86"/>
    <n v="554"/>
    <n v="30"/>
    <n v="85"/>
    <n v="130"/>
    <n v="225"/>
    <n v="786"/>
    <n v="5"/>
    <x v="3"/>
    <x v="7"/>
    <x v="1"/>
    <x v="0"/>
    <x v="0"/>
    <x v="2"/>
    <x v="4"/>
  </r>
  <r>
    <x v="107"/>
    <n v="112"/>
    <n v="195"/>
    <n v="83"/>
    <x v="15"/>
    <n v="27"/>
    <n v="433"/>
    <n v="80"/>
    <n v="64"/>
    <n v="120"/>
    <n v="184"/>
    <n v="904"/>
    <n v="6"/>
    <x v="3"/>
    <x v="7"/>
    <x v="1"/>
    <x v="0"/>
    <x v="1"/>
    <x v="2"/>
    <x v="5"/>
  </r>
  <r>
    <x v="146"/>
    <n v="134"/>
    <n v="222"/>
    <n v="88"/>
    <x v="88"/>
    <n v="29"/>
    <n v="653"/>
    <n v="90"/>
    <n v="82"/>
    <n v="130"/>
    <n v="208"/>
    <n v="305"/>
    <n v="2"/>
    <x v="3"/>
    <x v="7"/>
    <x v="1"/>
    <x v="0"/>
    <x v="0"/>
    <x v="0"/>
    <x v="1"/>
  </r>
  <r>
    <x v="88"/>
    <n v="155"/>
    <n v="267"/>
    <n v="93"/>
    <x v="71"/>
    <n v="34"/>
    <n v="502"/>
    <n v="100"/>
    <n v="159"/>
    <n v="150"/>
    <n v="250"/>
    <n v="561"/>
    <n v="3"/>
    <x v="3"/>
    <x v="7"/>
    <x v="1"/>
    <x v="0"/>
    <x v="1"/>
    <x v="0"/>
    <x v="2"/>
  </r>
  <r>
    <x v="111"/>
    <n v="58"/>
    <n v="103"/>
    <n v="45"/>
    <x v="14"/>
    <n v="14"/>
    <n v="605"/>
    <n v="30"/>
    <n v="22"/>
    <n v="50"/>
    <n v="80"/>
    <n v="305"/>
    <n v="8"/>
    <x v="3"/>
    <x v="7"/>
    <x v="1"/>
    <x v="0"/>
    <x v="1"/>
    <x v="3"/>
    <x v="6"/>
  </r>
  <r>
    <x v="89"/>
    <n v="70"/>
    <n v="127"/>
    <n v="57"/>
    <x v="4"/>
    <n v="21"/>
    <n v="313"/>
    <n v="20"/>
    <n v="31"/>
    <n v="50"/>
    <n v="81"/>
    <n v="305"/>
    <n v="9"/>
    <x v="3"/>
    <x v="7"/>
    <x v="1"/>
    <x v="0"/>
    <x v="1"/>
    <x v="3"/>
    <x v="7"/>
  </r>
  <r>
    <x v="24"/>
    <n v="82"/>
    <n v="151"/>
    <n v="69"/>
    <x v="37"/>
    <n v="21"/>
    <n v="965"/>
    <n v="40"/>
    <n v="40"/>
    <n v="60"/>
    <n v="100"/>
    <n v="754"/>
    <n v="10"/>
    <x v="3"/>
    <x v="7"/>
    <x v="1"/>
    <x v="0"/>
    <x v="1"/>
    <x v="3"/>
    <x v="8"/>
  </r>
  <r>
    <x v="60"/>
    <n v="45"/>
    <n v="75"/>
    <n v="30"/>
    <x v="18"/>
    <n v="8"/>
    <n v="820"/>
    <n v="40"/>
    <n v="19"/>
    <n v="50"/>
    <n v="69"/>
    <n v="781"/>
    <n v="11"/>
    <x v="3"/>
    <x v="8"/>
    <x v="1"/>
    <x v="0"/>
    <x v="0"/>
    <x v="1"/>
    <x v="9"/>
  </r>
  <r>
    <x v="36"/>
    <n v="32"/>
    <n v="53"/>
    <n v="21"/>
    <x v="16"/>
    <n v="5"/>
    <n v="454"/>
    <n v="20"/>
    <n v="20"/>
    <n v="30"/>
    <n v="63"/>
    <n v="781"/>
    <n v="13"/>
    <x v="3"/>
    <x v="8"/>
    <x v="1"/>
    <x v="0"/>
    <x v="0"/>
    <x v="1"/>
    <x v="3"/>
  </r>
  <r>
    <x v="145"/>
    <n v="65"/>
    <n v="117"/>
    <n v="52"/>
    <x v="79"/>
    <n v="47"/>
    <n v="458"/>
    <n v="10"/>
    <n v="35"/>
    <n v="70"/>
    <n v="115"/>
    <n v="617"/>
    <n v="5"/>
    <x v="3"/>
    <x v="8"/>
    <x v="1"/>
    <x v="0"/>
    <x v="0"/>
    <x v="2"/>
    <x v="4"/>
  </r>
  <r>
    <x v="0"/>
    <n v="163"/>
    <n v="325"/>
    <n v="161"/>
    <x v="66"/>
    <n v="45"/>
    <n v="1091"/>
    <n v="100"/>
    <n v="188"/>
    <n v="160"/>
    <n v="303"/>
    <n v="351"/>
    <n v="7"/>
    <x v="3"/>
    <x v="8"/>
    <x v="1"/>
    <x v="0"/>
    <x v="0"/>
    <x v="2"/>
    <x v="11"/>
  </r>
  <r>
    <x v="150"/>
    <n v="451"/>
    <n v="519"/>
    <n v="68"/>
    <x v="15"/>
    <n v="22"/>
    <n v="-348"/>
    <n v="400"/>
    <n v="62"/>
    <n v="430"/>
    <n v="490"/>
    <n v="774"/>
    <n v="2"/>
    <x v="3"/>
    <x v="8"/>
    <x v="1"/>
    <x v="0"/>
    <x v="0"/>
    <x v="0"/>
    <x v="1"/>
  </r>
  <r>
    <x v="38"/>
    <n v="67"/>
    <n v="121"/>
    <n v="54"/>
    <x v="15"/>
    <n v="20"/>
    <n v="337"/>
    <n v="20"/>
    <n v="49"/>
    <n v="50"/>
    <n v="90"/>
    <n v="508"/>
    <n v="9"/>
    <x v="3"/>
    <x v="8"/>
    <x v="1"/>
    <x v="0"/>
    <x v="1"/>
    <x v="3"/>
    <x v="7"/>
  </r>
  <r>
    <x v="18"/>
    <n v="28"/>
    <n v="47"/>
    <n v="19"/>
    <x v="16"/>
    <n v="5"/>
    <n v="820"/>
    <n v="20"/>
    <n v="20"/>
    <n v="30"/>
    <n v="39"/>
    <n v="603"/>
    <n v="11"/>
    <x v="3"/>
    <x v="9"/>
    <x v="1"/>
    <x v="1"/>
    <x v="0"/>
    <x v="1"/>
    <x v="9"/>
  </r>
  <r>
    <x v="81"/>
    <n v="43"/>
    <n v="43"/>
    <n v="0"/>
    <x v="64"/>
    <n v="0"/>
    <n v="688"/>
    <n v="30"/>
    <n v="0"/>
    <n v="40"/>
    <n v="53"/>
    <n v="603"/>
    <n v="13"/>
    <x v="3"/>
    <x v="9"/>
    <x v="1"/>
    <x v="1"/>
    <x v="0"/>
    <x v="1"/>
    <x v="3"/>
  </r>
  <r>
    <x v="96"/>
    <n v="63"/>
    <n v="107"/>
    <n v="44"/>
    <x v="66"/>
    <n v="40"/>
    <n v="261"/>
    <n v="10"/>
    <n v="45"/>
    <n v="60"/>
    <n v="105"/>
    <n v="603"/>
    <n v="5"/>
    <x v="3"/>
    <x v="9"/>
    <x v="1"/>
    <x v="1"/>
    <x v="0"/>
    <x v="2"/>
    <x v="4"/>
  </r>
  <r>
    <x v="32"/>
    <n v="36"/>
    <n v="65"/>
    <n v="29"/>
    <x v="24"/>
    <n v="11"/>
    <n v="169"/>
    <n v="0"/>
    <n v="20"/>
    <n v="40"/>
    <n v="53"/>
    <n v="603"/>
    <n v="7"/>
    <x v="3"/>
    <x v="9"/>
    <x v="1"/>
    <x v="1"/>
    <x v="0"/>
    <x v="2"/>
    <x v="11"/>
  </r>
  <r>
    <x v="8"/>
    <n v="72"/>
    <n v="121"/>
    <n v="49"/>
    <x v="1"/>
    <n v="15"/>
    <n v="241"/>
    <n v="40"/>
    <n v="41"/>
    <n v="70"/>
    <n v="109"/>
    <n v="603"/>
    <n v="1"/>
    <x v="3"/>
    <x v="9"/>
    <x v="1"/>
    <x v="1"/>
    <x v="0"/>
    <x v="0"/>
    <x v="0"/>
  </r>
  <r>
    <x v="125"/>
    <n v="75"/>
    <n v="125"/>
    <n v="50"/>
    <x v="89"/>
    <n v="16"/>
    <n v="372"/>
    <n v="40"/>
    <n v="38"/>
    <n v="70"/>
    <n v="110"/>
    <n v="603"/>
    <n v="2"/>
    <x v="3"/>
    <x v="9"/>
    <x v="1"/>
    <x v="1"/>
    <x v="0"/>
    <x v="0"/>
    <x v="1"/>
  </r>
  <r>
    <x v="71"/>
    <n v="44"/>
    <n v="79"/>
    <n v="35"/>
    <x v="7"/>
    <n v="13"/>
    <n v="197"/>
    <n v="10"/>
    <n v="20"/>
    <n v="40"/>
    <n v="51"/>
    <n v="603"/>
    <n v="9"/>
    <x v="3"/>
    <x v="9"/>
    <x v="1"/>
    <x v="1"/>
    <x v="1"/>
    <x v="3"/>
    <x v="7"/>
  </r>
  <r>
    <x v="73"/>
    <n v="145"/>
    <n v="245"/>
    <n v="88"/>
    <x v="8"/>
    <n v="28"/>
    <n v="822"/>
    <n v="130"/>
    <n v="92"/>
    <n v="160"/>
    <n v="249"/>
    <n v="585"/>
    <n v="11"/>
    <x v="3"/>
    <x v="10"/>
    <x v="1"/>
    <x v="0"/>
    <x v="0"/>
    <x v="1"/>
    <x v="9"/>
  </r>
  <r>
    <x v="15"/>
    <n v="132"/>
    <n v="223"/>
    <n v="91"/>
    <x v="57"/>
    <n v="25"/>
    <n v="777"/>
    <n v="120"/>
    <n v="90"/>
    <n v="150"/>
    <n v="228"/>
    <n v="631"/>
    <n v="12"/>
    <x v="3"/>
    <x v="10"/>
    <x v="1"/>
    <x v="0"/>
    <x v="0"/>
    <x v="1"/>
    <x v="10"/>
  </r>
  <r>
    <x v="127"/>
    <n v="117"/>
    <n v="198"/>
    <n v="81"/>
    <x v="55"/>
    <n v="22"/>
    <n v="460"/>
    <n v="100"/>
    <n v="93"/>
    <n v="130"/>
    <n v="210"/>
    <n v="212"/>
    <n v="13"/>
    <x v="3"/>
    <x v="10"/>
    <x v="1"/>
    <x v="0"/>
    <x v="0"/>
    <x v="1"/>
    <x v="3"/>
  </r>
  <r>
    <x v="151"/>
    <n v="-59"/>
    <n v="66"/>
    <n v="89"/>
    <x v="83"/>
    <n v="113"/>
    <n v="1382"/>
    <n v="-190"/>
    <n v="154"/>
    <n v="-60"/>
    <n v="55"/>
    <n v="914"/>
    <n v="5"/>
    <x v="3"/>
    <x v="10"/>
    <x v="1"/>
    <x v="0"/>
    <x v="0"/>
    <x v="2"/>
    <x v="4"/>
  </r>
  <r>
    <x v="152"/>
    <n v="325"/>
    <n v="564"/>
    <n v="263"/>
    <x v="9"/>
    <n v="66"/>
    <n v="1262"/>
    <n v="250"/>
    <n v="170"/>
    <n v="330"/>
    <n v="543"/>
    <n v="516"/>
    <n v="7"/>
    <x v="3"/>
    <x v="10"/>
    <x v="1"/>
    <x v="0"/>
    <x v="0"/>
    <x v="2"/>
    <x v="11"/>
  </r>
  <r>
    <x v="153"/>
    <n v="428"/>
    <n v="712"/>
    <n v="335"/>
    <x v="90"/>
    <n v="99"/>
    <n v="2108"/>
    <n v="280"/>
    <n v="316"/>
    <n v="400"/>
    <n v="672"/>
    <n v="631"/>
    <n v="2"/>
    <x v="3"/>
    <x v="10"/>
    <x v="1"/>
    <x v="0"/>
    <x v="0"/>
    <x v="0"/>
    <x v="1"/>
  </r>
  <r>
    <x v="154"/>
    <n v="378"/>
    <n v="638"/>
    <n v="208"/>
    <x v="91"/>
    <n v="98"/>
    <n v="1558"/>
    <n v="200"/>
    <n v="161"/>
    <n v="300"/>
    <n v="490"/>
    <n v="631"/>
    <n v="9"/>
    <x v="3"/>
    <x v="10"/>
    <x v="1"/>
    <x v="0"/>
    <x v="1"/>
    <x v="3"/>
    <x v="7"/>
  </r>
  <r>
    <x v="155"/>
    <n v="-20"/>
    <n v="189"/>
    <n v="238"/>
    <x v="58"/>
    <n v="64"/>
    <n v="1811"/>
    <n v="-70"/>
    <n v="140"/>
    <n v="-10"/>
    <n v="130"/>
    <n v="718"/>
    <n v="10"/>
    <x v="3"/>
    <x v="10"/>
    <x v="1"/>
    <x v="0"/>
    <x v="1"/>
    <x v="3"/>
    <x v="8"/>
  </r>
  <r>
    <x v="72"/>
    <n v="87"/>
    <n v="150"/>
    <n v="63"/>
    <x v="43"/>
    <n v="57"/>
    <n v="37"/>
    <n v="0"/>
    <n v="46"/>
    <n v="70"/>
    <n v="124"/>
    <n v="985"/>
    <n v="4"/>
    <x v="3"/>
    <x v="11"/>
    <x v="2"/>
    <x v="1"/>
    <x v="0"/>
    <x v="2"/>
    <x v="12"/>
  </r>
  <r>
    <x v="28"/>
    <n v="84"/>
    <n v="133"/>
    <n v="49"/>
    <x v="1"/>
    <n v="15"/>
    <n v="342"/>
    <n v="50"/>
    <n v="45"/>
    <n v="70"/>
    <n v="105"/>
    <n v="225"/>
    <n v="5"/>
    <x v="3"/>
    <x v="11"/>
    <x v="2"/>
    <x v="1"/>
    <x v="0"/>
    <x v="2"/>
    <x v="4"/>
  </r>
  <r>
    <x v="111"/>
    <n v="68"/>
    <n v="114"/>
    <n v="46"/>
    <x v="57"/>
    <n v="14"/>
    <n v="388"/>
    <n v="40"/>
    <n v="24"/>
    <n v="60"/>
    <n v="96"/>
    <n v="225"/>
    <n v="6"/>
    <x v="3"/>
    <x v="11"/>
    <x v="2"/>
    <x v="1"/>
    <x v="1"/>
    <x v="2"/>
    <x v="5"/>
  </r>
  <r>
    <x v="41"/>
    <n v="67"/>
    <n v="119"/>
    <n v="52"/>
    <x v="17"/>
    <n v="17"/>
    <n v="605"/>
    <n v="50"/>
    <n v="48"/>
    <n v="70"/>
    <n v="118"/>
    <n v="985"/>
    <n v="8"/>
    <x v="3"/>
    <x v="11"/>
    <x v="2"/>
    <x v="1"/>
    <x v="1"/>
    <x v="3"/>
    <x v="6"/>
  </r>
  <r>
    <x v="44"/>
    <n v="98"/>
    <n v="178"/>
    <n v="80"/>
    <x v="46"/>
    <n v="30"/>
    <n v="494"/>
    <n v="50"/>
    <n v="61"/>
    <n v="100"/>
    <n v="170"/>
    <n v="337"/>
    <n v="9"/>
    <x v="3"/>
    <x v="11"/>
    <x v="2"/>
    <x v="1"/>
    <x v="1"/>
    <x v="3"/>
    <x v="7"/>
  </r>
  <r>
    <x v="3"/>
    <n v="51"/>
    <n v="86"/>
    <n v="35"/>
    <x v="40"/>
    <n v="9"/>
    <n v="776"/>
    <n v="50"/>
    <n v="40"/>
    <n v="60"/>
    <n v="100"/>
    <n v="504"/>
    <n v="2"/>
    <x v="3"/>
    <x v="11"/>
    <x v="2"/>
    <x v="1"/>
    <x v="0"/>
    <x v="0"/>
    <x v="1"/>
  </r>
  <r>
    <x v="27"/>
    <n v="72"/>
    <n v="121"/>
    <n v="49"/>
    <x v="54"/>
    <n v="13"/>
    <n v="779"/>
    <n v="70"/>
    <n v="63"/>
    <n v="90"/>
    <n v="147"/>
    <n v="318"/>
    <n v="3"/>
    <x v="3"/>
    <x v="11"/>
    <x v="2"/>
    <x v="1"/>
    <x v="1"/>
    <x v="0"/>
    <x v="2"/>
  </r>
  <r>
    <x v="32"/>
    <n v="36"/>
    <n v="65"/>
    <n v="29"/>
    <x v="24"/>
    <n v="11"/>
    <n v="-39"/>
    <n v="0"/>
    <n v="20"/>
    <n v="30"/>
    <n v="50"/>
    <n v="505"/>
    <n v="4"/>
    <x v="3"/>
    <x v="12"/>
    <x v="2"/>
    <x v="1"/>
    <x v="0"/>
    <x v="2"/>
    <x v="12"/>
  </r>
  <r>
    <x v="96"/>
    <n v="63"/>
    <n v="107"/>
    <n v="44"/>
    <x v="66"/>
    <n v="40"/>
    <n v="261"/>
    <n v="10"/>
    <n v="30"/>
    <n v="60"/>
    <n v="85"/>
    <n v="505"/>
    <n v="5"/>
    <x v="3"/>
    <x v="12"/>
    <x v="2"/>
    <x v="1"/>
    <x v="0"/>
    <x v="2"/>
    <x v="4"/>
  </r>
  <r>
    <x v="18"/>
    <n v="51"/>
    <n v="88"/>
    <n v="37"/>
    <x v="1"/>
    <n v="12"/>
    <n v="195"/>
    <n v="10"/>
    <n v="24"/>
    <n v="40"/>
    <n v="64"/>
    <n v="505"/>
    <n v="6"/>
    <x v="3"/>
    <x v="12"/>
    <x v="2"/>
    <x v="1"/>
    <x v="1"/>
    <x v="2"/>
    <x v="5"/>
  </r>
  <r>
    <x v="18"/>
    <n v="28"/>
    <n v="47"/>
    <n v="19"/>
    <x v="16"/>
    <n v="5"/>
    <n v="820"/>
    <n v="20"/>
    <n v="10"/>
    <n v="30"/>
    <n v="48"/>
    <n v="505"/>
    <n v="8"/>
    <x v="3"/>
    <x v="12"/>
    <x v="2"/>
    <x v="1"/>
    <x v="1"/>
    <x v="3"/>
    <x v="6"/>
  </r>
  <r>
    <x v="91"/>
    <n v="33"/>
    <n v="61"/>
    <n v="28"/>
    <x v="51"/>
    <n v="8"/>
    <n v="964"/>
    <n v="10"/>
    <n v="20"/>
    <n v="30"/>
    <n v="59"/>
    <n v="505"/>
    <n v="9"/>
    <x v="3"/>
    <x v="12"/>
    <x v="2"/>
    <x v="1"/>
    <x v="1"/>
    <x v="3"/>
    <x v="7"/>
  </r>
  <r>
    <x v="125"/>
    <n v="75"/>
    <n v="125"/>
    <n v="50"/>
    <x v="89"/>
    <n v="16"/>
    <n v="372"/>
    <n v="50"/>
    <n v="62"/>
    <n v="90"/>
    <n v="152"/>
    <n v="505"/>
    <n v="2"/>
    <x v="3"/>
    <x v="12"/>
    <x v="2"/>
    <x v="1"/>
    <x v="0"/>
    <x v="0"/>
    <x v="1"/>
  </r>
  <r>
    <x v="29"/>
    <n v="40"/>
    <n v="133"/>
    <n v="93"/>
    <x v="56"/>
    <n v="28"/>
    <n v="840"/>
    <n v="10"/>
    <n v="84"/>
    <n v="50"/>
    <n v="160"/>
    <n v="505"/>
    <n v="3"/>
    <x v="3"/>
    <x v="12"/>
    <x v="2"/>
    <x v="1"/>
    <x v="1"/>
    <x v="0"/>
    <x v="2"/>
  </r>
  <r>
    <x v="122"/>
    <n v="134"/>
    <n v="222"/>
    <n v="88"/>
    <x v="92"/>
    <n v="29"/>
    <n v="653"/>
    <n v="80"/>
    <n v="64"/>
    <n v="120"/>
    <n v="196"/>
    <n v="580"/>
    <n v="6"/>
    <x v="3"/>
    <x v="13"/>
    <x v="2"/>
    <x v="1"/>
    <x v="1"/>
    <x v="2"/>
    <x v="5"/>
  </r>
  <r>
    <x v="88"/>
    <n v="155"/>
    <n v="267"/>
    <n v="58"/>
    <x v="71"/>
    <n v="34"/>
    <n v="-120"/>
    <n v="90"/>
    <n v="94"/>
    <n v="130"/>
    <n v="216"/>
    <n v="918"/>
    <n v="4"/>
    <x v="3"/>
    <x v="13"/>
    <x v="2"/>
    <x v="1"/>
    <x v="0"/>
    <x v="2"/>
    <x v="12"/>
  </r>
  <r>
    <x v="36"/>
    <n v="32"/>
    <n v="53"/>
    <n v="21"/>
    <x v="16"/>
    <n v="5"/>
    <n v="454"/>
    <n v="30"/>
    <n v="10"/>
    <n v="30"/>
    <n v="40"/>
    <n v="580"/>
    <n v="5"/>
    <x v="3"/>
    <x v="13"/>
    <x v="2"/>
    <x v="1"/>
    <x v="0"/>
    <x v="2"/>
    <x v="4"/>
  </r>
  <r>
    <x v="89"/>
    <n v="70"/>
    <n v="127"/>
    <n v="57"/>
    <x v="4"/>
    <n v="21"/>
    <n v="313"/>
    <n v="30"/>
    <n v="58"/>
    <n v="70"/>
    <n v="112"/>
    <n v="580"/>
    <n v="8"/>
    <x v="3"/>
    <x v="13"/>
    <x v="2"/>
    <x v="1"/>
    <x v="1"/>
    <x v="3"/>
    <x v="6"/>
  </r>
  <r>
    <x v="36"/>
    <n v="132"/>
    <n v="227"/>
    <n v="95"/>
    <x v="85"/>
    <n v="86"/>
    <n v="554"/>
    <n v="30"/>
    <n v="90"/>
    <n v="130"/>
    <n v="211"/>
    <n v="405"/>
    <n v="9"/>
    <x v="3"/>
    <x v="13"/>
    <x v="2"/>
    <x v="1"/>
    <x v="1"/>
    <x v="3"/>
    <x v="7"/>
  </r>
  <r>
    <x v="8"/>
    <n v="60"/>
    <n v="106"/>
    <n v="46"/>
    <x v="14"/>
    <n v="15"/>
    <n v="608"/>
    <n v="60"/>
    <n v="52"/>
    <n v="80"/>
    <n v="130"/>
    <n v="405"/>
    <n v="2"/>
    <x v="3"/>
    <x v="13"/>
    <x v="2"/>
    <x v="1"/>
    <x v="0"/>
    <x v="0"/>
    <x v="1"/>
  </r>
  <r>
    <x v="54"/>
    <n v="45"/>
    <n v="75"/>
    <n v="30"/>
    <x v="38"/>
    <n v="8"/>
    <n v="820"/>
    <n v="50"/>
    <n v="30"/>
    <n v="60"/>
    <n v="87"/>
    <n v="405"/>
    <n v="3"/>
    <x v="3"/>
    <x v="13"/>
    <x v="2"/>
    <x v="1"/>
    <x v="1"/>
    <x v="0"/>
    <x v="2"/>
  </r>
  <r>
    <x v="116"/>
    <n v="117"/>
    <n v="198"/>
    <n v="81"/>
    <x v="63"/>
    <n v="22"/>
    <n v="460"/>
    <n v="90"/>
    <n v="54"/>
    <n v="110"/>
    <n v="170"/>
    <n v="956"/>
    <n v="6"/>
    <x v="3"/>
    <x v="14"/>
    <x v="2"/>
    <x v="0"/>
    <x v="1"/>
    <x v="2"/>
    <x v="5"/>
  </r>
  <r>
    <x v="27"/>
    <n v="102"/>
    <n v="170"/>
    <n v="68"/>
    <x v="15"/>
    <n v="22"/>
    <n v="9"/>
    <n v="50"/>
    <n v="50"/>
    <n v="90"/>
    <n v="144"/>
    <n v="832"/>
    <n v="4"/>
    <x v="3"/>
    <x v="14"/>
    <x v="2"/>
    <x v="0"/>
    <x v="0"/>
    <x v="2"/>
    <x v="12"/>
  </r>
  <r>
    <x v="139"/>
    <n v="132"/>
    <n v="223"/>
    <n v="91"/>
    <x v="0"/>
    <n v="25"/>
    <n v="777"/>
    <n v="100"/>
    <n v="75"/>
    <n v="120"/>
    <n v="190"/>
    <n v="325"/>
    <n v="5"/>
    <x v="3"/>
    <x v="14"/>
    <x v="2"/>
    <x v="0"/>
    <x v="0"/>
    <x v="2"/>
    <x v="4"/>
  </r>
  <r>
    <x v="43"/>
    <n v="74"/>
    <n v="129"/>
    <n v="55"/>
    <x v="25"/>
    <n v="18"/>
    <n v="336"/>
    <n v="40"/>
    <n v="42"/>
    <n v="70"/>
    <n v="112"/>
    <n v="817"/>
    <n v="8"/>
    <x v="3"/>
    <x v="14"/>
    <x v="2"/>
    <x v="0"/>
    <x v="1"/>
    <x v="3"/>
    <x v="6"/>
  </r>
  <r>
    <x v="125"/>
    <n v="64"/>
    <n v="107"/>
    <n v="43"/>
    <x v="57"/>
    <n v="13"/>
    <n v="363"/>
    <n v="30"/>
    <n v="49"/>
    <n v="60"/>
    <n v="91"/>
    <n v="325"/>
    <n v="9"/>
    <x v="3"/>
    <x v="14"/>
    <x v="2"/>
    <x v="0"/>
    <x v="1"/>
    <x v="3"/>
    <x v="7"/>
  </r>
  <r>
    <x v="156"/>
    <n v="247"/>
    <n v="456"/>
    <n v="216"/>
    <x v="43"/>
    <n v="64"/>
    <n v="969"/>
    <n v="230"/>
    <n v="300"/>
    <n v="310"/>
    <n v="570"/>
    <n v="832"/>
    <n v="2"/>
    <x v="3"/>
    <x v="14"/>
    <x v="2"/>
    <x v="0"/>
    <x v="0"/>
    <x v="0"/>
    <x v="1"/>
  </r>
  <r>
    <x v="94"/>
    <n v="100"/>
    <n v="178"/>
    <n v="78"/>
    <x v="57"/>
    <n v="25"/>
    <n v="593"/>
    <n v="100"/>
    <n v="93"/>
    <n v="130"/>
    <n v="217"/>
    <n v="903"/>
    <n v="3"/>
    <x v="3"/>
    <x v="14"/>
    <x v="2"/>
    <x v="0"/>
    <x v="1"/>
    <x v="0"/>
    <x v="2"/>
  </r>
  <r>
    <x v="157"/>
    <n v="67"/>
    <n v="119"/>
    <n v="52"/>
    <x v="51"/>
    <n v="17"/>
    <n v="605"/>
    <n v="50"/>
    <n v="35"/>
    <n v="70"/>
    <n v="115"/>
    <n v="801"/>
    <n v="5"/>
    <x v="3"/>
    <x v="15"/>
    <x v="3"/>
    <x v="1"/>
    <x v="0"/>
    <x v="2"/>
    <x v="4"/>
  </r>
  <r>
    <x v="92"/>
    <n v="68"/>
    <n v="115"/>
    <n v="47"/>
    <x v="26"/>
    <n v="13"/>
    <n v="821"/>
    <n v="50"/>
    <n v="46"/>
    <n v="70"/>
    <n v="104"/>
    <n v="435"/>
    <n v="6"/>
    <x v="3"/>
    <x v="15"/>
    <x v="3"/>
    <x v="1"/>
    <x v="1"/>
    <x v="2"/>
    <x v="5"/>
  </r>
  <r>
    <x v="92"/>
    <n v="67"/>
    <n v="112"/>
    <n v="45"/>
    <x v="54"/>
    <n v="12"/>
    <n v="777"/>
    <n v="40"/>
    <n v="36"/>
    <n v="60"/>
    <n v="96"/>
    <n v="435"/>
    <n v="4"/>
    <x v="3"/>
    <x v="15"/>
    <x v="3"/>
    <x v="1"/>
    <x v="0"/>
    <x v="2"/>
    <x v="12"/>
  </r>
  <r>
    <x v="25"/>
    <n v="91"/>
    <n v="167"/>
    <n v="76"/>
    <x v="45"/>
    <n v="23"/>
    <n v="965"/>
    <n v="70"/>
    <n v="89"/>
    <n v="110"/>
    <n v="199"/>
    <n v="435"/>
    <n v="1"/>
    <x v="3"/>
    <x v="15"/>
    <x v="3"/>
    <x v="1"/>
    <x v="0"/>
    <x v="0"/>
    <x v="0"/>
  </r>
  <r>
    <x v="54"/>
    <n v="68"/>
    <n v="119"/>
    <n v="51"/>
    <x v="37"/>
    <n v="16"/>
    <n v="311"/>
    <n v="50"/>
    <n v="60"/>
    <n v="80"/>
    <n v="140"/>
    <n v="435"/>
    <n v="2"/>
    <x v="3"/>
    <x v="15"/>
    <x v="3"/>
    <x v="1"/>
    <x v="0"/>
    <x v="0"/>
    <x v="1"/>
  </r>
  <r>
    <x v="33"/>
    <n v="98"/>
    <n v="178"/>
    <n v="80"/>
    <x v="28"/>
    <n v="30"/>
    <n v="494"/>
    <n v="70"/>
    <n v="80"/>
    <n v="120"/>
    <n v="217"/>
    <n v="435"/>
    <n v="3"/>
    <x v="3"/>
    <x v="15"/>
    <x v="3"/>
    <x v="1"/>
    <x v="1"/>
    <x v="0"/>
    <x v="2"/>
  </r>
  <r>
    <x v="33"/>
    <n v="72"/>
    <n v="121"/>
    <n v="49"/>
    <x v="2"/>
    <n v="15"/>
    <n v="241"/>
    <n v="30"/>
    <n v="48"/>
    <n v="60"/>
    <n v="92"/>
    <n v="435"/>
    <n v="8"/>
    <x v="3"/>
    <x v="15"/>
    <x v="3"/>
    <x v="1"/>
    <x v="1"/>
    <x v="3"/>
    <x v="6"/>
  </r>
  <r>
    <x v="43"/>
    <n v="75"/>
    <n v="125"/>
    <n v="50"/>
    <x v="7"/>
    <n v="16"/>
    <n v="372"/>
    <n v="40"/>
    <n v="49"/>
    <n v="70"/>
    <n v="110"/>
    <n v="435"/>
    <n v="9"/>
    <x v="3"/>
    <x v="15"/>
    <x v="3"/>
    <x v="1"/>
    <x v="1"/>
    <x v="3"/>
    <x v="7"/>
  </r>
  <r>
    <x v="29"/>
    <n v="40"/>
    <n v="133"/>
    <n v="93"/>
    <x v="56"/>
    <n v="28"/>
    <n v="840"/>
    <n v="0"/>
    <n v="70"/>
    <n v="40"/>
    <n v="120"/>
    <n v="435"/>
    <n v="10"/>
    <x v="3"/>
    <x v="15"/>
    <x v="3"/>
    <x v="1"/>
    <x v="1"/>
    <x v="3"/>
    <x v="8"/>
  </r>
  <r>
    <x v="96"/>
    <n v="63"/>
    <n v="107"/>
    <n v="44"/>
    <x v="66"/>
    <n v="40"/>
    <n v="261"/>
    <n v="10"/>
    <n v="20"/>
    <n v="50"/>
    <n v="70"/>
    <n v="435"/>
    <n v="11"/>
    <x v="3"/>
    <x v="15"/>
    <x v="3"/>
    <x v="1"/>
    <x v="0"/>
    <x v="1"/>
    <x v="9"/>
  </r>
  <r>
    <x v="16"/>
    <n v="51"/>
    <n v="88"/>
    <n v="37"/>
    <x v="8"/>
    <n v="12"/>
    <n v="195"/>
    <n v="10"/>
    <n v="20"/>
    <n v="30"/>
    <n v="38"/>
    <n v="435"/>
    <n v="12"/>
    <x v="3"/>
    <x v="15"/>
    <x v="3"/>
    <x v="1"/>
    <x v="0"/>
    <x v="1"/>
    <x v="10"/>
  </r>
  <r>
    <x v="51"/>
    <n v="36"/>
    <n v="65"/>
    <n v="29"/>
    <x v="45"/>
    <n v="11"/>
    <n v="169"/>
    <n v="10"/>
    <n v="10"/>
    <n v="30"/>
    <n v="53"/>
    <n v="435"/>
    <n v="13"/>
    <x v="3"/>
    <x v="15"/>
    <x v="3"/>
    <x v="1"/>
    <x v="0"/>
    <x v="1"/>
    <x v="3"/>
  </r>
  <r>
    <x v="119"/>
    <n v="239"/>
    <n v="478"/>
    <n v="225"/>
    <x v="59"/>
    <n v="66"/>
    <n v="1464"/>
    <n v="150"/>
    <n v="166"/>
    <n v="230"/>
    <n v="450"/>
    <n v="925"/>
    <n v="4"/>
    <x v="3"/>
    <x v="16"/>
    <x v="3"/>
    <x v="0"/>
    <x v="0"/>
    <x v="2"/>
    <x v="12"/>
  </r>
  <r>
    <x v="60"/>
    <n v="173"/>
    <n v="298"/>
    <n v="166"/>
    <x v="93"/>
    <n v="113"/>
    <n v="729"/>
    <n v="30"/>
    <n v="148"/>
    <n v="160"/>
    <n v="285"/>
    <n v="805"/>
    <n v="5"/>
    <x v="3"/>
    <x v="16"/>
    <x v="3"/>
    <x v="0"/>
    <x v="0"/>
    <x v="2"/>
    <x v="4"/>
  </r>
  <r>
    <x v="142"/>
    <n v="335"/>
    <n v="587"/>
    <n v="241"/>
    <x v="81"/>
    <n v="83"/>
    <n v="1316"/>
    <n v="220"/>
    <n v="239"/>
    <n v="320"/>
    <n v="554"/>
    <n v="831"/>
    <n v="6"/>
    <x v="3"/>
    <x v="16"/>
    <x v="3"/>
    <x v="0"/>
    <x v="1"/>
    <x v="2"/>
    <x v="5"/>
  </r>
  <r>
    <x v="158"/>
    <n v="-13"/>
    <n v="110"/>
    <n v="58"/>
    <x v="46"/>
    <n v="39"/>
    <n v="964"/>
    <n v="-70"/>
    <n v="145"/>
    <n v="-20"/>
    <n v="131"/>
    <n v="818"/>
    <n v="1"/>
    <x v="3"/>
    <x v="16"/>
    <x v="3"/>
    <x v="0"/>
    <x v="0"/>
    <x v="0"/>
    <x v="0"/>
  </r>
  <r>
    <x v="153"/>
    <n v="428"/>
    <n v="712"/>
    <n v="319"/>
    <x v="90"/>
    <n v="99"/>
    <n v="2108"/>
    <n v="400"/>
    <n v="292"/>
    <n v="540"/>
    <n v="892"/>
    <n v="209"/>
    <n v="2"/>
    <x v="3"/>
    <x v="16"/>
    <x v="3"/>
    <x v="0"/>
    <x v="0"/>
    <x v="0"/>
    <x v="1"/>
  </r>
  <r>
    <x v="159"/>
    <n v="-32"/>
    <n v="159"/>
    <n v="241"/>
    <x v="11"/>
    <n v="63"/>
    <n v="1564"/>
    <n v="-150"/>
    <n v="244"/>
    <n v="-50"/>
    <n v="187"/>
    <n v="916"/>
    <n v="3"/>
    <x v="3"/>
    <x v="16"/>
    <x v="3"/>
    <x v="0"/>
    <x v="1"/>
    <x v="0"/>
    <x v="2"/>
  </r>
  <r>
    <x v="108"/>
    <n v="145"/>
    <n v="245"/>
    <n v="97"/>
    <x v="1"/>
    <n v="28"/>
    <n v="822"/>
    <n v="110"/>
    <n v="72"/>
    <n v="130"/>
    <n v="210"/>
    <n v="408"/>
    <n v="8"/>
    <x v="3"/>
    <x v="16"/>
    <x v="3"/>
    <x v="0"/>
    <x v="1"/>
    <x v="3"/>
    <x v="6"/>
  </r>
  <r>
    <x v="160"/>
    <n v="247"/>
    <n v="456"/>
    <n v="170"/>
    <x v="58"/>
    <n v="64"/>
    <n v="969"/>
    <n v="170"/>
    <n v="167"/>
    <n v="230"/>
    <n v="409"/>
    <n v="707"/>
    <n v="9"/>
    <x v="3"/>
    <x v="16"/>
    <x v="3"/>
    <x v="0"/>
    <x v="1"/>
    <x v="3"/>
    <x v="7"/>
  </r>
  <r>
    <x v="86"/>
    <n v="100"/>
    <n v="178"/>
    <n v="78"/>
    <x v="2"/>
    <n v="25"/>
    <n v="593"/>
    <n v="60"/>
    <n v="50"/>
    <n v="90"/>
    <n v="140"/>
    <n v="805"/>
    <n v="10"/>
    <x v="3"/>
    <x v="16"/>
    <x v="3"/>
    <x v="0"/>
    <x v="1"/>
    <x v="3"/>
    <x v="8"/>
  </r>
  <r>
    <x v="139"/>
    <n v="132"/>
    <n v="223"/>
    <n v="91"/>
    <x v="0"/>
    <n v="25"/>
    <n v="777"/>
    <n v="80"/>
    <n v="71"/>
    <n v="90"/>
    <n v="139"/>
    <n v="805"/>
    <n v="11"/>
    <x v="3"/>
    <x v="16"/>
    <x v="3"/>
    <x v="0"/>
    <x v="0"/>
    <x v="1"/>
    <x v="9"/>
  </r>
  <r>
    <x v="127"/>
    <n v="117"/>
    <n v="198"/>
    <n v="81"/>
    <x v="55"/>
    <n v="22"/>
    <n v="460"/>
    <n v="70"/>
    <n v="50"/>
    <n v="80"/>
    <n v="142"/>
    <n v="530"/>
    <n v="12"/>
    <x v="3"/>
    <x v="16"/>
    <x v="3"/>
    <x v="0"/>
    <x v="0"/>
    <x v="1"/>
    <x v="10"/>
  </r>
  <r>
    <x v="27"/>
    <n v="102"/>
    <n v="170"/>
    <n v="68"/>
    <x v="15"/>
    <n v="22"/>
    <n v="559"/>
    <n v="40"/>
    <n v="53"/>
    <n v="70"/>
    <n v="97"/>
    <n v="415"/>
    <n v="13"/>
    <x v="3"/>
    <x v="16"/>
    <x v="3"/>
    <x v="0"/>
    <x v="0"/>
    <x v="1"/>
    <x v="3"/>
  </r>
  <r>
    <x v="81"/>
    <n v="43"/>
    <n v="43"/>
    <n v="0"/>
    <x v="64"/>
    <n v="0"/>
    <n v="688"/>
    <n v="30"/>
    <n v="0"/>
    <n v="40"/>
    <n v="40"/>
    <n v="775"/>
    <n v="4"/>
    <x v="3"/>
    <x v="17"/>
    <x v="3"/>
    <x v="1"/>
    <x v="0"/>
    <x v="2"/>
    <x v="12"/>
  </r>
  <r>
    <x v="16"/>
    <n v="28"/>
    <n v="47"/>
    <n v="19"/>
    <x v="44"/>
    <n v="5"/>
    <n v="820"/>
    <n v="20"/>
    <n v="10"/>
    <n v="30"/>
    <n v="45"/>
    <n v="702"/>
    <n v="5"/>
    <x v="3"/>
    <x v="17"/>
    <x v="3"/>
    <x v="1"/>
    <x v="0"/>
    <x v="2"/>
    <x v="4"/>
  </r>
  <r>
    <x v="19"/>
    <n v="26"/>
    <n v="43"/>
    <n v="17"/>
    <x v="16"/>
    <n v="4"/>
    <n v="776"/>
    <n v="20"/>
    <n v="10"/>
    <n v="30"/>
    <n v="40"/>
    <n v="775"/>
    <n v="6"/>
    <x v="3"/>
    <x v="17"/>
    <x v="3"/>
    <x v="1"/>
    <x v="1"/>
    <x v="2"/>
    <x v="5"/>
  </r>
  <r>
    <x v="68"/>
    <n v="44"/>
    <n v="79"/>
    <n v="35"/>
    <x v="25"/>
    <n v="13"/>
    <n v="197"/>
    <n v="10"/>
    <n v="38"/>
    <n v="50"/>
    <n v="92"/>
    <n v="775"/>
    <n v="2"/>
    <x v="3"/>
    <x v="17"/>
    <x v="3"/>
    <x v="1"/>
    <x v="0"/>
    <x v="0"/>
    <x v="1"/>
  </r>
  <r>
    <x v="59"/>
    <n v="33"/>
    <n v="61"/>
    <n v="28"/>
    <x v="17"/>
    <n v="8"/>
    <n v="964"/>
    <n v="20"/>
    <n v="30"/>
    <n v="40"/>
    <n v="73"/>
    <n v="775"/>
    <n v="3"/>
    <x v="3"/>
    <x v="17"/>
    <x v="3"/>
    <x v="1"/>
    <x v="1"/>
    <x v="0"/>
    <x v="2"/>
  </r>
  <r>
    <x v="125"/>
    <n v="173"/>
    <n v="298"/>
    <n v="131"/>
    <x v="83"/>
    <n v="113"/>
    <n v="729"/>
    <n v="50"/>
    <n v="95"/>
    <n v="160"/>
    <n v="268"/>
    <n v="775"/>
    <n v="8"/>
    <x v="3"/>
    <x v="17"/>
    <x v="3"/>
    <x v="1"/>
    <x v="1"/>
    <x v="3"/>
    <x v="6"/>
  </r>
  <r>
    <x v="140"/>
    <n v="265"/>
    <n v="456"/>
    <n v="214"/>
    <x v="11"/>
    <n v="63"/>
    <n v="865"/>
    <n v="160"/>
    <n v="107"/>
    <n v="240"/>
    <n v="391"/>
    <n v="775"/>
    <n v="9"/>
    <x v="3"/>
    <x v="17"/>
    <x v="3"/>
    <x v="1"/>
    <x v="1"/>
    <x v="3"/>
    <x v="7"/>
  </r>
  <r>
    <x v="45"/>
    <n v="178"/>
    <n v="301"/>
    <n v="153"/>
    <x v="46"/>
    <n v="39"/>
    <n v="611"/>
    <n v="110"/>
    <n v="73"/>
    <n v="160"/>
    <n v="260"/>
    <n v="702"/>
    <n v="10"/>
    <x v="3"/>
    <x v="17"/>
    <x v="3"/>
    <x v="1"/>
    <x v="1"/>
    <x v="3"/>
    <x v="8"/>
  </r>
  <r>
    <x v="161"/>
    <n v="335"/>
    <n v="587"/>
    <n v="189"/>
    <x v="85"/>
    <n v="83"/>
    <n v="1316"/>
    <n v="160"/>
    <n v="132"/>
    <n v="230"/>
    <n v="390"/>
    <n v="702"/>
    <n v="11"/>
    <x v="3"/>
    <x v="17"/>
    <x v="3"/>
    <x v="1"/>
    <x v="0"/>
    <x v="1"/>
    <x v="9"/>
  </r>
  <r>
    <x v="134"/>
    <n v="239"/>
    <n v="478"/>
    <n v="305"/>
    <x v="9"/>
    <n v="66"/>
    <n v="1464"/>
    <n v="110"/>
    <n v="165"/>
    <n v="170"/>
    <n v="332"/>
    <n v="775"/>
    <n v="12"/>
    <x v="3"/>
    <x v="17"/>
    <x v="3"/>
    <x v="1"/>
    <x v="0"/>
    <x v="1"/>
    <x v="10"/>
  </r>
  <r>
    <x v="162"/>
    <n v="-260"/>
    <n v="26"/>
    <n v="182"/>
    <x v="91"/>
    <n v="98"/>
    <n v="3049"/>
    <n v="-250"/>
    <n v="125"/>
    <n v="-170"/>
    <n v="0"/>
    <n v="702"/>
    <n v="13"/>
    <x v="3"/>
    <x v="17"/>
    <x v="3"/>
    <x v="1"/>
    <x v="0"/>
    <x v="1"/>
    <x v="3"/>
  </r>
  <r>
    <x v="38"/>
    <n v="67"/>
    <n v="121"/>
    <n v="54"/>
    <x v="15"/>
    <n v="20"/>
    <n v="337"/>
    <n v="20"/>
    <n v="50"/>
    <n v="60"/>
    <n v="114"/>
    <n v="541"/>
    <n v="4"/>
    <x v="3"/>
    <x v="18"/>
    <x v="3"/>
    <x v="1"/>
    <x v="0"/>
    <x v="2"/>
    <x v="12"/>
  </r>
  <r>
    <x v="43"/>
    <n v="74"/>
    <n v="129"/>
    <n v="55"/>
    <x v="25"/>
    <n v="18"/>
    <n v="336"/>
    <n v="40"/>
    <n v="50"/>
    <n v="70"/>
    <n v="115"/>
    <n v="971"/>
    <n v="5"/>
    <x v="3"/>
    <x v="18"/>
    <x v="3"/>
    <x v="1"/>
    <x v="0"/>
    <x v="2"/>
    <x v="4"/>
  </r>
  <r>
    <x v="148"/>
    <n v="163"/>
    <n v="325"/>
    <n v="137"/>
    <x v="82"/>
    <n v="45"/>
    <n v="1091"/>
    <n v="100"/>
    <n v="57"/>
    <n v="160"/>
    <n v="316"/>
    <n v="503"/>
    <n v="6"/>
    <x v="3"/>
    <x v="18"/>
    <x v="3"/>
    <x v="1"/>
    <x v="1"/>
    <x v="2"/>
    <x v="5"/>
  </r>
  <r>
    <x v="71"/>
    <n v="73"/>
    <n v="125"/>
    <n v="52"/>
    <x v="84"/>
    <n v="47"/>
    <n v="433"/>
    <n v="30"/>
    <n v="60"/>
    <n v="90"/>
    <n v="151"/>
    <n v="971"/>
    <n v="1"/>
    <x v="3"/>
    <x v="18"/>
    <x v="3"/>
    <x v="1"/>
    <x v="0"/>
    <x v="0"/>
    <x v="0"/>
  </r>
  <r>
    <x v="58"/>
    <n v="70"/>
    <n v="119"/>
    <n v="49"/>
    <x v="86"/>
    <n v="16"/>
    <n v="399"/>
    <n v="30"/>
    <n v="58"/>
    <n v="80"/>
    <n v="142"/>
    <n v="503"/>
    <n v="2"/>
    <x v="3"/>
    <x v="18"/>
    <x v="3"/>
    <x v="1"/>
    <x v="0"/>
    <x v="0"/>
    <x v="1"/>
  </r>
  <r>
    <x v="111"/>
    <n v="52"/>
    <n v="87"/>
    <n v="35"/>
    <x v="40"/>
    <n v="9"/>
    <n v="777"/>
    <n v="40"/>
    <n v="22"/>
    <n v="40"/>
    <n v="70"/>
    <n v="971"/>
    <n v="8"/>
    <x v="3"/>
    <x v="18"/>
    <x v="3"/>
    <x v="1"/>
    <x v="1"/>
    <x v="3"/>
    <x v="6"/>
  </r>
  <r>
    <x v="81"/>
    <n v="60"/>
    <n v="106"/>
    <n v="46"/>
    <x v="36"/>
    <n v="15"/>
    <n v="608"/>
    <n v="40"/>
    <n v="39"/>
    <n v="60"/>
    <n v="81"/>
    <n v="971"/>
    <n v="9"/>
    <x v="3"/>
    <x v="18"/>
    <x v="3"/>
    <x v="1"/>
    <x v="1"/>
    <x v="3"/>
    <x v="7"/>
  </r>
  <r>
    <x v="89"/>
    <n v="32"/>
    <n v="53"/>
    <n v="21"/>
    <x v="44"/>
    <n v="5"/>
    <n v="454"/>
    <n v="20"/>
    <n v="10"/>
    <n v="20"/>
    <n v="41"/>
    <n v="503"/>
    <n v="11"/>
    <x v="3"/>
    <x v="18"/>
    <x v="3"/>
    <x v="1"/>
    <x v="0"/>
    <x v="1"/>
    <x v="9"/>
  </r>
  <r>
    <x v="146"/>
    <n v="134"/>
    <n v="222"/>
    <n v="88"/>
    <x v="88"/>
    <n v="29"/>
    <n v="653"/>
    <n v="70"/>
    <n v="38"/>
    <n v="100"/>
    <n v="150"/>
    <n v="541"/>
    <n v="12"/>
    <x v="3"/>
    <x v="18"/>
    <x v="3"/>
    <x v="1"/>
    <x v="0"/>
    <x v="1"/>
    <x v="10"/>
  </r>
  <r>
    <x v="88"/>
    <n v="155"/>
    <n v="267"/>
    <n v="96"/>
    <x v="71"/>
    <n v="34"/>
    <n v="502"/>
    <n v="70"/>
    <n v="83"/>
    <n v="110"/>
    <n v="167"/>
    <n v="971"/>
    <n v="13"/>
    <x v="3"/>
    <x v="18"/>
    <x v="3"/>
    <x v="1"/>
    <x v="0"/>
    <x v="1"/>
    <x v="3"/>
  </r>
  <r>
    <x v="43"/>
    <n v="64"/>
    <n v="107"/>
    <n v="43"/>
    <x v="0"/>
    <n v="13"/>
    <n v="363"/>
    <n v="50"/>
    <n v="47"/>
    <n v="80"/>
    <n v="133"/>
    <n v="503"/>
    <n v="3"/>
    <x v="3"/>
    <x v="18"/>
    <x v="3"/>
    <x v="1"/>
    <x v="1"/>
    <x v="0"/>
    <x v="2"/>
  </r>
  <r>
    <x v="81"/>
    <n v="58"/>
    <n v="103"/>
    <n v="45"/>
    <x v="3"/>
    <n v="14"/>
    <n v="605"/>
    <n v="30"/>
    <n v="44"/>
    <n v="50"/>
    <n v="86"/>
    <n v="206"/>
    <n v="4"/>
    <x v="3"/>
    <x v="19"/>
    <x v="3"/>
    <x v="1"/>
    <x v="0"/>
    <x v="2"/>
    <x v="12"/>
  </r>
  <r>
    <x v="89"/>
    <n v="70"/>
    <n v="127"/>
    <n v="57"/>
    <x v="4"/>
    <n v="21"/>
    <n v="313"/>
    <n v="30"/>
    <n v="55"/>
    <n v="70"/>
    <n v="120"/>
    <n v="253"/>
    <n v="5"/>
    <x v="3"/>
    <x v="19"/>
    <x v="3"/>
    <x v="1"/>
    <x v="0"/>
    <x v="2"/>
    <x v="4"/>
  </r>
  <r>
    <x v="24"/>
    <n v="82"/>
    <n v="151"/>
    <n v="69"/>
    <x v="37"/>
    <n v="21"/>
    <n v="965"/>
    <n v="60"/>
    <n v="54"/>
    <n v="80"/>
    <n v="140"/>
    <n v="206"/>
    <n v="6"/>
    <x v="3"/>
    <x v="19"/>
    <x v="3"/>
    <x v="1"/>
    <x v="1"/>
    <x v="2"/>
    <x v="5"/>
  </r>
  <r>
    <x v="4"/>
    <n v="100"/>
    <n v="169"/>
    <n v="69"/>
    <x v="25"/>
    <n v="22"/>
    <n v="340"/>
    <n v="90"/>
    <n v="80"/>
    <n v="130"/>
    <n v="210"/>
    <n v="509"/>
    <n v="2"/>
    <x v="3"/>
    <x v="19"/>
    <x v="3"/>
    <x v="1"/>
    <x v="0"/>
    <x v="0"/>
    <x v="1"/>
  </r>
  <r>
    <x v="108"/>
    <n v="176"/>
    <n v="292"/>
    <n v="127"/>
    <x v="82"/>
    <n v="38"/>
    <n v="962"/>
    <n v="110"/>
    <n v="90"/>
    <n v="160"/>
    <n v="250"/>
    <n v="253"/>
    <n v="8"/>
    <x v="3"/>
    <x v="19"/>
    <x v="3"/>
    <x v="1"/>
    <x v="1"/>
    <x v="3"/>
    <x v="6"/>
  </r>
  <r>
    <x v="3"/>
    <n v="51"/>
    <n v="86"/>
    <n v="35"/>
    <x v="40"/>
    <n v="9"/>
    <n v="776"/>
    <n v="40"/>
    <n v="21"/>
    <n v="40"/>
    <n v="70"/>
    <n v="509"/>
    <n v="9"/>
    <x v="3"/>
    <x v="19"/>
    <x v="3"/>
    <x v="1"/>
    <x v="1"/>
    <x v="3"/>
    <x v="7"/>
  </r>
  <r>
    <x v="28"/>
    <n v="84"/>
    <n v="133"/>
    <n v="49"/>
    <x v="1"/>
    <n v="15"/>
    <n v="342"/>
    <n v="40"/>
    <n v="41"/>
    <n v="60"/>
    <n v="90"/>
    <n v="253"/>
    <n v="11"/>
    <x v="3"/>
    <x v="19"/>
    <x v="3"/>
    <x v="1"/>
    <x v="0"/>
    <x v="1"/>
    <x v="9"/>
  </r>
  <r>
    <x v="3"/>
    <n v="68"/>
    <n v="114"/>
    <n v="46"/>
    <x v="2"/>
    <n v="14"/>
    <n v="388"/>
    <n v="20"/>
    <n v="30"/>
    <n v="40"/>
    <n v="82"/>
    <n v="253"/>
    <n v="12"/>
    <x v="3"/>
    <x v="19"/>
    <x v="3"/>
    <x v="1"/>
    <x v="0"/>
    <x v="1"/>
    <x v="10"/>
  </r>
  <r>
    <x v="7"/>
    <n v="87"/>
    <n v="150"/>
    <n v="63"/>
    <x v="6"/>
    <n v="57"/>
    <n v="521"/>
    <n v="10"/>
    <n v="27"/>
    <n v="60"/>
    <n v="100"/>
    <n v="253"/>
    <n v="13"/>
    <x v="3"/>
    <x v="19"/>
    <x v="3"/>
    <x v="1"/>
    <x v="0"/>
    <x v="1"/>
    <x v="3"/>
  </r>
  <r>
    <x v="9"/>
    <n v="132"/>
    <n v="227"/>
    <n v="95"/>
    <x v="81"/>
    <n v="86"/>
    <n v="554"/>
    <n v="70"/>
    <n v="173"/>
    <n v="170"/>
    <n v="283"/>
    <n v="206"/>
    <n v="3"/>
    <x v="3"/>
    <x v="19"/>
    <x v="3"/>
    <x v="1"/>
    <x v="1"/>
    <x v="0"/>
    <x v="2"/>
  </r>
  <r>
    <x v="11"/>
    <n v="152"/>
    <n v="256"/>
    <n v="85"/>
    <x v="30"/>
    <n v="29"/>
    <n v="821"/>
    <n v="120"/>
    <n v="97"/>
    <n v="150"/>
    <n v="259"/>
    <n v="720"/>
    <n v="1"/>
    <x v="4"/>
    <x v="0"/>
    <x v="0"/>
    <x v="0"/>
    <x v="0"/>
    <x v="0"/>
    <x v="0"/>
  </r>
  <r>
    <x v="1"/>
    <n v="107"/>
    <n v="190"/>
    <n v="83"/>
    <x v="1"/>
    <n v="27"/>
    <n v="584"/>
    <n v="80"/>
    <n v="78"/>
    <n v="110"/>
    <n v="192"/>
    <n v="303"/>
    <n v="2"/>
    <x v="4"/>
    <x v="0"/>
    <x v="0"/>
    <x v="0"/>
    <x v="0"/>
    <x v="0"/>
    <x v="1"/>
  </r>
  <r>
    <x v="18"/>
    <n v="65"/>
    <n v="118"/>
    <n v="53"/>
    <x v="21"/>
    <n v="20"/>
    <n v="361"/>
    <n v="20"/>
    <n v="29"/>
    <n v="60"/>
    <n v="100"/>
    <n v="720"/>
    <n v="11"/>
    <x v="4"/>
    <x v="0"/>
    <x v="0"/>
    <x v="0"/>
    <x v="0"/>
    <x v="1"/>
    <x v="9"/>
  </r>
  <r>
    <x v="125"/>
    <n v="66"/>
    <n v="122"/>
    <n v="56"/>
    <x v="1"/>
    <n v="17"/>
    <n v="992"/>
    <n v="30"/>
    <n v="40"/>
    <n v="60"/>
    <n v="88"/>
    <n v="303"/>
    <n v="12"/>
    <x v="4"/>
    <x v="0"/>
    <x v="0"/>
    <x v="0"/>
    <x v="0"/>
    <x v="1"/>
    <x v="10"/>
  </r>
  <r>
    <x v="3"/>
    <n v="56"/>
    <n v="99"/>
    <n v="43"/>
    <x v="3"/>
    <n v="14"/>
    <n v="602"/>
    <n v="30"/>
    <n v="17"/>
    <n v="50"/>
    <n v="67"/>
    <n v="719"/>
    <n v="13"/>
    <x v="4"/>
    <x v="0"/>
    <x v="0"/>
    <x v="0"/>
    <x v="0"/>
    <x v="1"/>
    <x v="3"/>
  </r>
  <r>
    <x v="163"/>
    <n v="124"/>
    <n v="210"/>
    <n v="86"/>
    <x v="0"/>
    <n v="24"/>
    <n v="499"/>
    <n v="120"/>
    <n v="95"/>
    <n v="150"/>
    <n v="235"/>
    <n v="303"/>
    <n v="5"/>
    <x v="4"/>
    <x v="0"/>
    <x v="0"/>
    <x v="0"/>
    <x v="0"/>
    <x v="2"/>
    <x v="4"/>
  </r>
  <r>
    <x v="63"/>
    <n v="96"/>
    <n v="160"/>
    <n v="64"/>
    <x v="10"/>
    <n v="21"/>
    <n v="593"/>
    <n v="60"/>
    <n v="76"/>
    <n v="110"/>
    <n v="180"/>
    <n v="303"/>
    <n v="6"/>
    <x v="4"/>
    <x v="0"/>
    <x v="0"/>
    <x v="0"/>
    <x v="1"/>
    <x v="2"/>
    <x v="5"/>
  </r>
  <r>
    <x v="164"/>
    <n v="152"/>
    <n v="256"/>
    <n v="84"/>
    <x v="8"/>
    <n v="29"/>
    <n v="871"/>
    <n v="120"/>
    <n v="94"/>
    <n v="150"/>
    <n v="257"/>
    <n v="720"/>
    <n v="3"/>
    <x v="4"/>
    <x v="0"/>
    <x v="0"/>
    <x v="0"/>
    <x v="1"/>
    <x v="0"/>
    <x v="2"/>
  </r>
  <r>
    <x v="127"/>
    <n v="149"/>
    <n v="298"/>
    <n v="192"/>
    <x v="23"/>
    <n v="41"/>
    <n v="1156"/>
    <n v="90"/>
    <n v="67"/>
    <n v="140"/>
    <n v="260"/>
    <n v="970"/>
    <n v="8"/>
    <x v="4"/>
    <x v="0"/>
    <x v="0"/>
    <x v="0"/>
    <x v="1"/>
    <x v="3"/>
    <x v="6"/>
  </r>
  <r>
    <x v="71"/>
    <n v="75"/>
    <n v="128"/>
    <n v="53"/>
    <x v="62"/>
    <n v="48"/>
    <n v="458"/>
    <n v="10"/>
    <n v="40"/>
    <n v="70"/>
    <n v="110"/>
    <n v="720"/>
    <n v="9"/>
    <x v="4"/>
    <x v="0"/>
    <x v="0"/>
    <x v="0"/>
    <x v="1"/>
    <x v="3"/>
    <x v="7"/>
  </r>
  <r>
    <x v="60"/>
    <n v="71"/>
    <n v="123"/>
    <n v="52"/>
    <x v="24"/>
    <n v="17"/>
    <n v="361"/>
    <n v="30"/>
    <n v="30"/>
    <n v="60"/>
    <n v="100"/>
    <n v="719"/>
    <n v="10"/>
    <x v="4"/>
    <x v="0"/>
    <x v="0"/>
    <x v="0"/>
    <x v="1"/>
    <x v="3"/>
    <x v="8"/>
  </r>
  <r>
    <x v="156"/>
    <n v="270"/>
    <n v="465"/>
    <n v="223"/>
    <x v="11"/>
    <n v="64"/>
    <n v="956"/>
    <n v="180"/>
    <n v="256"/>
    <n v="280"/>
    <n v="480"/>
    <n v="630"/>
    <n v="2"/>
    <x v="4"/>
    <x v="1"/>
    <x v="0"/>
    <x v="0"/>
    <x v="0"/>
    <x v="0"/>
    <x v="1"/>
  </r>
  <r>
    <x v="163"/>
    <n v="124"/>
    <n v="210"/>
    <n v="86"/>
    <x v="0"/>
    <n v="24"/>
    <n v="499"/>
    <n v="80"/>
    <n v="70"/>
    <n v="110"/>
    <n v="191"/>
    <n v="847"/>
    <n v="11"/>
    <x v="4"/>
    <x v="1"/>
    <x v="0"/>
    <x v="0"/>
    <x v="0"/>
    <x v="1"/>
    <x v="9"/>
  </r>
  <r>
    <x v="63"/>
    <n v="96"/>
    <n v="160"/>
    <n v="64"/>
    <x v="10"/>
    <n v="21"/>
    <n v="593"/>
    <n v="50"/>
    <n v="62"/>
    <n v="90"/>
    <n v="140"/>
    <n v="815"/>
    <n v="12"/>
    <x v="4"/>
    <x v="1"/>
    <x v="0"/>
    <x v="0"/>
    <x v="0"/>
    <x v="1"/>
    <x v="10"/>
  </r>
  <r>
    <x v="165"/>
    <n v="349"/>
    <n v="612"/>
    <n v="332"/>
    <x v="94"/>
    <n v="86"/>
    <n v="1433"/>
    <n v="300"/>
    <n v="286"/>
    <n v="420"/>
    <n v="720"/>
    <n v="773"/>
    <n v="5"/>
    <x v="4"/>
    <x v="1"/>
    <x v="0"/>
    <x v="0"/>
    <x v="0"/>
    <x v="2"/>
    <x v="4"/>
  </r>
  <r>
    <x v="136"/>
    <n v="261"/>
    <n v="521"/>
    <n v="210"/>
    <x v="95"/>
    <n v="72"/>
    <n v="1559"/>
    <n v="210"/>
    <n v="279"/>
    <n v="310"/>
    <n v="616"/>
    <n v="630"/>
    <n v="6"/>
    <x v="4"/>
    <x v="1"/>
    <x v="0"/>
    <x v="0"/>
    <x v="1"/>
    <x v="2"/>
    <x v="5"/>
  </r>
  <r>
    <x v="166"/>
    <n v="185"/>
    <n v="312"/>
    <n v="102"/>
    <x v="46"/>
    <n v="40"/>
    <n v="671"/>
    <n v="140"/>
    <n v="216"/>
    <n v="190"/>
    <n v="323"/>
    <n v="618"/>
    <n v="3"/>
    <x v="4"/>
    <x v="1"/>
    <x v="0"/>
    <x v="0"/>
    <x v="1"/>
    <x v="0"/>
    <x v="2"/>
  </r>
  <r>
    <x v="164"/>
    <n v="152"/>
    <n v="256"/>
    <n v="95"/>
    <x v="8"/>
    <n v="29"/>
    <n v="821"/>
    <n v="120"/>
    <n v="72"/>
    <n v="140"/>
    <n v="228"/>
    <n v="773"/>
    <n v="8"/>
    <x v="4"/>
    <x v="1"/>
    <x v="0"/>
    <x v="0"/>
    <x v="1"/>
    <x v="3"/>
    <x v="6"/>
  </r>
  <r>
    <x v="1"/>
    <n v="107"/>
    <n v="190"/>
    <n v="83"/>
    <x v="1"/>
    <n v="27"/>
    <n v="584"/>
    <n v="60"/>
    <n v="70"/>
    <n v="90"/>
    <n v="151"/>
    <n v="217"/>
    <n v="9"/>
    <x v="4"/>
    <x v="1"/>
    <x v="0"/>
    <x v="0"/>
    <x v="1"/>
    <x v="3"/>
    <x v="7"/>
  </r>
  <r>
    <x v="164"/>
    <n v="152"/>
    <n v="256"/>
    <n v="104"/>
    <x v="8"/>
    <n v="29"/>
    <n v="871"/>
    <n v="120"/>
    <n v="90"/>
    <n v="140"/>
    <n v="220"/>
    <n v="773"/>
    <n v="10"/>
    <x v="4"/>
    <x v="1"/>
    <x v="0"/>
    <x v="0"/>
    <x v="1"/>
    <x v="3"/>
    <x v="8"/>
  </r>
  <r>
    <x v="18"/>
    <n v="29"/>
    <n v="49"/>
    <n v="20"/>
    <x v="44"/>
    <n v="5"/>
    <n v="829"/>
    <n v="20"/>
    <n v="20"/>
    <n v="30"/>
    <n v="50"/>
    <n v="712"/>
    <n v="1"/>
    <x v="4"/>
    <x v="2"/>
    <x v="0"/>
    <x v="1"/>
    <x v="0"/>
    <x v="0"/>
    <x v="0"/>
  </r>
  <r>
    <x v="136"/>
    <n v="261"/>
    <n v="521"/>
    <n v="228"/>
    <x v="95"/>
    <n v="72"/>
    <n v="1559"/>
    <n v="150"/>
    <n v="278"/>
    <n v="230"/>
    <n v="450"/>
    <n v="712"/>
    <n v="11"/>
    <x v="4"/>
    <x v="2"/>
    <x v="0"/>
    <x v="1"/>
    <x v="0"/>
    <x v="1"/>
    <x v="9"/>
  </r>
  <r>
    <x v="167"/>
    <n v="324"/>
    <n v="589"/>
    <n v="275"/>
    <x v="96"/>
    <n v="100"/>
    <n v="1538"/>
    <n v="170"/>
    <n v="236"/>
    <n v="290"/>
    <n v="498"/>
    <n v="563"/>
    <n v="12"/>
    <x v="4"/>
    <x v="2"/>
    <x v="0"/>
    <x v="1"/>
    <x v="0"/>
    <x v="1"/>
    <x v="10"/>
  </r>
  <r>
    <x v="18"/>
    <n v="29"/>
    <n v="49"/>
    <n v="20"/>
    <x v="44"/>
    <n v="5"/>
    <n v="784"/>
    <n v="20"/>
    <n v="20"/>
    <n v="30"/>
    <n v="55"/>
    <n v="319"/>
    <n v="5"/>
    <x v="4"/>
    <x v="2"/>
    <x v="0"/>
    <x v="1"/>
    <x v="0"/>
    <x v="2"/>
    <x v="4"/>
  </r>
  <r>
    <x v="111"/>
    <n v="43"/>
    <n v="43"/>
    <n v="0"/>
    <x v="77"/>
    <n v="0"/>
    <n v="645"/>
    <n v="40"/>
    <n v="0"/>
    <n v="50"/>
    <n v="50"/>
    <n v="515"/>
    <n v="6"/>
    <x v="4"/>
    <x v="2"/>
    <x v="0"/>
    <x v="1"/>
    <x v="1"/>
    <x v="2"/>
    <x v="5"/>
  </r>
  <r>
    <x v="40"/>
    <n v="37"/>
    <n v="68"/>
    <n v="31"/>
    <x v="51"/>
    <n v="9"/>
    <n v="976"/>
    <n v="20"/>
    <n v="28"/>
    <n v="40"/>
    <n v="70"/>
    <n v="515"/>
    <n v="2"/>
    <x v="4"/>
    <x v="2"/>
    <x v="0"/>
    <x v="1"/>
    <x v="0"/>
    <x v="0"/>
    <x v="1"/>
  </r>
  <r>
    <x v="16"/>
    <n v="30"/>
    <n v="52"/>
    <n v="22"/>
    <x v="18"/>
    <n v="7"/>
    <n v="611"/>
    <n v="20"/>
    <n v="20"/>
    <n v="30"/>
    <n v="50"/>
    <n v="515"/>
    <n v="3"/>
    <x v="4"/>
    <x v="2"/>
    <x v="0"/>
    <x v="1"/>
    <x v="1"/>
    <x v="0"/>
    <x v="2"/>
  </r>
  <r>
    <x v="168"/>
    <n v="349"/>
    <n v="612"/>
    <n v="217"/>
    <x v="97"/>
    <n v="86"/>
    <n v="1433"/>
    <n v="220"/>
    <n v="236"/>
    <n v="310"/>
    <n v="522"/>
    <n v="563"/>
    <n v="8"/>
    <x v="4"/>
    <x v="2"/>
    <x v="0"/>
    <x v="1"/>
    <x v="1"/>
    <x v="3"/>
    <x v="6"/>
  </r>
  <r>
    <x v="166"/>
    <n v="185"/>
    <n v="312"/>
    <n v="163"/>
    <x v="46"/>
    <n v="40"/>
    <n v="671"/>
    <n v="130"/>
    <n v="99"/>
    <n v="170"/>
    <n v="279"/>
    <n v="515"/>
    <n v="9"/>
    <x v="4"/>
    <x v="2"/>
    <x v="0"/>
    <x v="1"/>
    <x v="1"/>
    <x v="3"/>
    <x v="7"/>
  </r>
  <r>
    <x v="169"/>
    <n v="53"/>
    <n v="92"/>
    <n v="39"/>
    <x v="1"/>
    <n v="12"/>
    <n v="212"/>
    <n v="20"/>
    <n v="30"/>
    <n v="50"/>
    <n v="80"/>
    <n v="314"/>
    <n v="11"/>
    <x v="4"/>
    <x v="3"/>
    <x v="0"/>
    <x v="1"/>
    <x v="0"/>
    <x v="1"/>
    <x v="9"/>
  </r>
  <r>
    <x v="26"/>
    <n v="42"/>
    <n v="76"/>
    <n v="34"/>
    <x v="25"/>
    <n v="12"/>
    <n v="182"/>
    <n v="0"/>
    <n v="20"/>
    <n v="40"/>
    <n v="60"/>
    <n v="314"/>
    <n v="12"/>
    <x v="4"/>
    <x v="3"/>
    <x v="0"/>
    <x v="1"/>
    <x v="0"/>
    <x v="1"/>
    <x v="10"/>
  </r>
  <r>
    <x v="68"/>
    <n v="45"/>
    <n v="81"/>
    <n v="36"/>
    <x v="7"/>
    <n v="13"/>
    <n v="212"/>
    <n v="0"/>
    <n v="43"/>
    <n v="40"/>
    <n v="83"/>
    <n v="573"/>
    <n v="13"/>
    <x v="4"/>
    <x v="3"/>
    <x v="0"/>
    <x v="1"/>
    <x v="0"/>
    <x v="1"/>
    <x v="3"/>
  </r>
  <r>
    <x v="90"/>
    <n v="65"/>
    <n v="109"/>
    <n v="44"/>
    <x v="54"/>
    <n v="12"/>
    <n v="844"/>
    <n v="50"/>
    <n v="45"/>
    <n v="70"/>
    <n v="115"/>
    <n v="636"/>
    <n v="5"/>
    <x v="4"/>
    <x v="3"/>
    <x v="0"/>
    <x v="1"/>
    <x v="0"/>
    <x v="2"/>
    <x v="4"/>
  </r>
  <r>
    <x v="10"/>
    <n v="58"/>
    <n v="97"/>
    <n v="39"/>
    <x v="76"/>
    <n v="10"/>
    <n v="799"/>
    <n v="50"/>
    <n v="46"/>
    <n v="70"/>
    <n v="104"/>
    <n v="816"/>
    <n v="6"/>
    <x v="4"/>
    <x v="3"/>
    <x v="0"/>
    <x v="1"/>
    <x v="1"/>
    <x v="2"/>
    <x v="5"/>
  </r>
  <r>
    <x v="8"/>
    <n v="96"/>
    <n v="173"/>
    <n v="77"/>
    <x v="46"/>
    <n v="29"/>
    <n v="529"/>
    <n v="50"/>
    <n v="80"/>
    <n v="100"/>
    <n v="178"/>
    <n v="573"/>
    <n v="2"/>
    <x v="4"/>
    <x v="3"/>
    <x v="0"/>
    <x v="1"/>
    <x v="0"/>
    <x v="0"/>
    <x v="1"/>
  </r>
  <r>
    <x v="41"/>
    <n v="80"/>
    <n v="148"/>
    <n v="68"/>
    <x v="39"/>
    <n v="21"/>
    <n v="998"/>
    <n v="40"/>
    <n v="73"/>
    <n v="80"/>
    <n v="147"/>
    <n v="660"/>
    <n v="3"/>
    <x v="4"/>
    <x v="3"/>
    <x v="0"/>
    <x v="1"/>
    <x v="1"/>
    <x v="0"/>
    <x v="2"/>
  </r>
  <r>
    <x v="51"/>
    <n v="61"/>
    <n v="104"/>
    <n v="43"/>
    <x v="66"/>
    <n v="39"/>
    <n v="282"/>
    <n v="10"/>
    <n v="22"/>
    <n v="60"/>
    <n v="90"/>
    <n v="417"/>
    <n v="8"/>
    <x v="4"/>
    <x v="3"/>
    <x v="0"/>
    <x v="1"/>
    <x v="1"/>
    <x v="3"/>
    <x v="6"/>
  </r>
  <r>
    <x v="170"/>
    <n v="38"/>
    <n v="136"/>
    <n v="98"/>
    <x v="21"/>
    <n v="30"/>
    <n v="973"/>
    <n v="0"/>
    <n v="80"/>
    <n v="30"/>
    <n v="110"/>
    <n v="660"/>
    <n v="9"/>
    <x v="4"/>
    <x v="3"/>
    <x v="0"/>
    <x v="1"/>
    <x v="1"/>
    <x v="3"/>
    <x v="7"/>
  </r>
  <r>
    <x v="79"/>
    <n v="141"/>
    <n v="235"/>
    <n v="94"/>
    <x v="86"/>
    <n v="31"/>
    <n v="697"/>
    <n v="70"/>
    <n v="91"/>
    <n v="120"/>
    <n v="189"/>
    <n v="234"/>
    <n v="11"/>
    <x v="4"/>
    <x v="4"/>
    <x v="0"/>
    <x v="0"/>
    <x v="0"/>
    <x v="1"/>
    <x v="9"/>
  </r>
  <r>
    <x v="2"/>
    <n v="159"/>
    <n v="273"/>
    <n v="139"/>
    <x v="33"/>
    <n v="35"/>
    <n v="555"/>
    <n v="100"/>
    <n v="78"/>
    <n v="150"/>
    <n v="252"/>
    <n v="513"/>
    <n v="12"/>
    <x v="4"/>
    <x v="4"/>
    <x v="0"/>
    <x v="0"/>
    <x v="0"/>
    <x v="1"/>
    <x v="10"/>
  </r>
  <r>
    <x v="116"/>
    <n v="149"/>
    <n v="298"/>
    <n v="161"/>
    <x v="42"/>
    <n v="41"/>
    <n v="1156"/>
    <n v="120"/>
    <n v="183"/>
    <n v="180"/>
    <n v="345"/>
    <n v="740"/>
    <n v="5"/>
    <x v="4"/>
    <x v="4"/>
    <x v="0"/>
    <x v="0"/>
    <x v="0"/>
    <x v="2"/>
    <x v="4"/>
  </r>
  <r>
    <x v="16"/>
    <n v="65"/>
    <n v="118"/>
    <n v="53"/>
    <x v="15"/>
    <n v="20"/>
    <n v="361"/>
    <n v="20"/>
    <n v="60"/>
    <n v="70"/>
    <n v="124"/>
    <n v="740"/>
    <n v="6"/>
    <x v="4"/>
    <x v="4"/>
    <x v="0"/>
    <x v="0"/>
    <x v="1"/>
    <x v="2"/>
    <x v="5"/>
  </r>
  <r>
    <x v="125"/>
    <n v="71"/>
    <n v="123"/>
    <n v="52"/>
    <x v="45"/>
    <n v="17"/>
    <n v="361"/>
    <n v="40"/>
    <n v="49"/>
    <n v="70"/>
    <n v="120"/>
    <n v="330"/>
    <n v="1"/>
    <x v="4"/>
    <x v="4"/>
    <x v="0"/>
    <x v="0"/>
    <x v="0"/>
    <x v="0"/>
    <x v="0"/>
  </r>
  <r>
    <x v="105"/>
    <n v="61"/>
    <n v="103"/>
    <n v="42"/>
    <x v="57"/>
    <n v="13"/>
    <n v="384"/>
    <n v="30"/>
    <n v="40"/>
    <n v="60"/>
    <n v="100"/>
    <n v="513"/>
    <n v="2"/>
    <x v="4"/>
    <x v="4"/>
    <x v="0"/>
    <x v="0"/>
    <x v="0"/>
    <x v="0"/>
    <x v="1"/>
  </r>
  <r>
    <x v="68"/>
    <n v="75"/>
    <n v="128"/>
    <n v="53"/>
    <x v="79"/>
    <n v="48"/>
    <n v="458"/>
    <n v="20"/>
    <n v="53"/>
    <n v="80"/>
    <n v="133"/>
    <n v="440"/>
    <n v="3"/>
    <x v="4"/>
    <x v="4"/>
    <x v="0"/>
    <x v="0"/>
    <x v="1"/>
    <x v="0"/>
    <x v="2"/>
  </r>
  <r>
    <x v="18"/>
    <n v="29"/>
    <n v="49"/>
    <n v="20"/>
    <x v="44"/>
    <n v="5"/>
    <n v="464"/>
    <n v="30"/>
    <n v="10"/>
    <n v="30"/>
    <n v="40"/>
    <n v="419"/>
    <n v="8"/>
    <x v="4"/>
    <x v="4"/>
    <x v="0"/>
    <x v="0"/>
    <x v="1"/>
    <x v="3"/>
    <x v="6"/>
  </r>
  <r>
    <x v="97"/>
    <n v="42"/>
    <n v="71"/>
    <n v="29"/>
    <x v="18"/>
    <n v="8"/>
    <n v="835"/>
    <n v="40"/>
    <n v="20"/>
    <n v="40"/>
    <n v="60"/>
    <n v="567"/>
    <n v="9"/>
    <x v="4"/>
    <x v="4"/>
    <x v="0"/>
    <x v="0"/>
    <x v="1"/>
    <x v="3"/>
    <x v="7"/>
  </r>
  <r>
    <x v="125"/>
    <n v="65"/>
    <n v="110"/>
    <n v="45"/>
    <x v="2"/>
    <n v="14"/>
    <n v="410"/>
    <n v="30"/>
    <n v="41"/>
    <n v="60"/>
    <n v="101"/>
    <n v="920"/>
    <n v="11"/>
    <x v="4"/>
    <x v="5"/>
    <x v="0"/>
    <x v="1"/>
    <x v="0"/>
    <x v="1"/>
    <x v="9"/>
  </r>
  <r>
    <x v="104"/>
    <n v="90"/>
    <n v="154"/>
    <n v="64"/>
    <x v="12"/>
    <n v="58"/>
    <n v="551"/>
    <n v="10"/>
    <n v="62"/>
    <n v="80"/>
    <n v="142"/>
    <n v="262"/>
    <n v="12"/>
    <x v="4"/>
    <x v="5"/>
    <x v="0"/>
    <x v="1"/>
    <x v="0"/>
    <x v="1"/>
    <x v="10"/>
  </r>
  <r>
    <x v="25"/>
    <n v="92"/>
    <n v="170"/>
    <n v="78"/>
    <x v="24"/>
    <n v="24"/>
    <n v="995"/>
    <n v="70"/>
    <n v="95"/>
    <n v="110"/>
    <n v="195"/>
    <n v="608"/>
    <n v="5"/>
    <x v="4"/>
    <x v="5"/>
    <x v="0"/>
    <x v="1"/>
    <x v="0"/>
    <x v="2"/>
    <x v="4"/>
  </r>
  <r>
    <x v="44"/>
    <n v="62"/>
    <n v="110"/>
    <n v="48"/>
    <x v="14"/>
    <n v="15"/>
    <n v="599"/>
    <n v="50"/>
    <n v="56"/>
    <n v="70"/>
    <n v="126"/>
    <n v="262"/>
    <n v="6"/>
    <x v="4"/>
    <x v="5"/>
    <x v="0"/>
    <x v="1"/>
    <x v="1"/>
    <x v="2"/>
    <x v="5"/>
  </r>
  <r>
    <x v="9"/>
    <n v="72"/>
    <n v="130"/>
    <n v="58"/>
    <x v="4"/>
    <n v="22"/>
    <n v="338"/>
    <n v="20"/>
    <n v="61"/>
    <n v="70"/>
    <n v="129"/>
    <n v="262"/>
    <n v="1"/>
    <x v="4"/>
    <x v="5"/>
    <x v="0"/>
    <x v="1"/>
    <x v="0"/>
    <x v="0"/>
    <x v="0"/>
  </r>
  <r>
    <x v="9"/>
    <n v="129"/>
    <n v="221"/>
    <n v="92"/>
    <x v="70"/>
    <n v="83"/>
    <n v="599"/>
    <n v="40"/>
    <n v="90"/>
    <n v="140"/>
    <n v="232"/>
    <n v="262"/>
    <n v="2"/>
    <x v="4"/>
    <x v="5"/>
    <x v="0"/>
    <x v="1"/>
    <x v="0"/>
    <x v="0"/>
    <x v="1"/>
  </r>
  <r>
    <x v="86"/>
    <n v="117"/>
    <n v="204"/>
    <n v="87"/>
    <x v="4"/>
    <n v="28"/>
    <n v="472"/>
    <n v="80"/>
    <n v="93"/>
    <n v="120"/>
    <n v="207"/>
    <n v="715"/>
    <n v="3"/>
    <x v="4"/>
    <x v="5"/>
    <x v="0"/>
    <x v="1"/>
    <x v="1"/>
    <x v="0"/>
    <x v="2"/>
  </r>
  <r>
    <x v="28"/>
    <n v="82"/>
    <n v="130"/>
    <n v="48"/>
    <x v="57"/>
    <n v="14"/>
    <n v="351"/>
    <n v="50"/>
    <n v="48"/>
    <n v="70"/>
    <n v="102"/>
    <n v="715"/>
    <n v="8"/>
    <x v="4"/>
    <x v="5"/>
    <x v="0"/>
    <x v="1"/>
    <x v="1"/>
    <x v="3"/>
    <x v="6"/>
  </r>
  <r>
    <x v="39"/>
    <n v="77"/>
    <n v="130"/>
    <n v="53"/>
    <x v="3"/>
    <n v="14"/>
    <n v="803"/>
    <n v="60"/>
    <n v="40"/>
    <n v="70"/>
    <n v="119"/>
    <n v="262"/>
    <n v="9"/>
    <x v="4"/>
    <x v="5"/>
    <x v="0"/>
    <x v="1"/>
    <x v="1"/>
    <x v="3"/>
    <x v="7"/>
  </r>
  <r>
    <x v="34"/>
    <n v="65"/>
    <n v="109"/>
    <n v="44"/>
    <x v="27"/>
    <n v="12"/>
    <n v="844"/>
    <n v="50"/>
    <n v="40"/>
    <n v="70"/>
    <n v="121"/>
    <n v="860"/>
    <n v="11"/>
    <x v="4"/>
    <x v="6"/>
    <x v="1"/>
    <x v="1"/>
    <x v="0"/>
    <x v="1"/>
    <x v="9"/>
  </r>
  <r>
    <x v="9"/>
    <n v="34"/>
    <n v="57"/>
    <n v="23"/>
    <x v="44"/>
    <n v="6"/>
    <n v="787"/>
    <n v="30"/>
    <n v="20"/>
    <n v="40"/>
    <n v="47"/>
    <n v="475"/>
    <n v="13"/>
    <x v="4"/>
    <x v="6"/>
    <x v="1"/>
    <x v="1"/>
    <x v="0"/>
    <x v="1"/>
    <x v="3"/>
  </r>
  <r>
    <x v="91"/>
    <n v="90"/>
    <n v="154"/>
    <n v="64"/>
    <x v="6"/>
    <n v="58"/>
    <n v="551"/>
    <n v="20"/>
    <n v="60"/>
    <n v="90"/>
    <n v="155"/>
    <n v="475"/>
    <n v="5"/>
    <x v="4"/>
    <x v="6"/>
    <x v="1"/>
    <x v="1"/>
    <x v="0"/>
    <x v="2"/>
    <x v="4"/>
  </r>
  <r>
    <x v="171"/>
    <n v="65"/>
    <n v="113"/>
    <n v="48"/>
    <x v="37"/>
    <n v="15"/>
    <n v="334"/>
    <n v="40"/>
    <n v="34"/>
    <n v="70"/>
    <n v="110"/>
    <n v="203"/>
    <n v="6"/>
    <x v="4"/>
    <x v="6"/>
    <x v="1"/>
    <x v="1"/>
    <x v="1"/>
    <x v="2"/>
    <x v="5"/>
  </r>
  <r>
    <x v="88"/>
    <n v="165"/>
    <n v="275"/>
    <n v="120"/>
    <x v="98"/>
    <n v="36"/>
    <n v="1020"/>
    <n v="110"/>
    <n v="98"/>
    <n v="160"/>
    <n v="262"/>
    <n v="959"/>
    <n v="2"/>
    <x v="4"/>
    <x v="6"/>
    <x v="1"/>
    <x v="1"/>
    <x v="0"/>
    <x v="0"/>
    <x v="1"/>
  </r>
  <r>
    <x v="8"/>
    <n v="96"/>
    <n v="173"/>
    <n v="77"/>
    <x v="46"/>
    <n v="29"/>
    <n v="529"/>
    <n v="40"/>
    <n v="59"/>
    <n v="80"/>
    <n v="121"/>
    <n v="860"/>
    <n v="9"/>
    <x v="4"/>
    <x v="6"/>
    <x v="1"/>
    <x v="1"/>
    <x v="1"/>
    <x v="3"/>
    <x v="7"/>
  </r>
  <r>
    <x v="41"/>
    <n v="80"/>
    <n v="148"/>
    <n v="68"/>
    <x v="39"/>
    <n v="21"/>
    <n v="998"/>
    <n v="40"/>
    <n v="50"/>
    <n v="60"/>
    <n v="100"/>
    <n v="475"/>
    <n v="10"/>
    <x v="4"/>
    <x v="6"/>
    <x v="1"/>
    <x v="1"/>
    <x v="1"/>
    <x v="3"/>
    <x v="8"/>
  </r>
  <r>
    <x v="81"/>
    <n v="53"/>
    <n v="89"/>
    <n v="36"/>
    <x v="40"/>
    <n v="10"/>
    <n v="838"/>
    <n v="40"/>
    <n v="41"/>
    <n v="60"/>
    <n v="90"/>
    <n v="352"/>
    <n v="11"/>
    <x v="4"/>
    <x v="7"/>
    <x v="1"/>
    <x v="0"/>
    <x v="0"/>
    <x v="1"/>
    <x v="9"/>
  </r>
  <r>
    <x v="172"/>
    <n v="77"/>
    <n v="130"/>
    <n v="53"/>
    <x v="26"/>
    <n v="14"/>
    <n v="803"/>
    <n v="70"/>
    <n v="63"/>
    <n v="90"/>
    <n v="127"/>
    <n v="239"/>
    <n v="13"/>
    <x v="4"/>
    <x v="7"/>
    <x v="1"/>
    <x v="0"/>
    <x v="0"/>
    <x v="1"/>
    <x v="3"/>
  </r>
  <r>
    <x v="9"/>
    <n v="129"/>
    <n v="221"/>
    <n v="92"/>
    <x v="70"/>
    <n v="83"/>
    <n v="599"/>
    <n v="40"/>
    <n v="85"/>
    <n v="130"/>
    <n v="210"/>
    <n v="786"/>
    <n v="5"/>
    <x v="4"/>
    <x v="7"/>
    <x v="1"/>
    <x v="0"/>
    <x v="0"/>
    <x v="2"/>
    <x v="4"/>
  </r>
  <r>
    <x v="86"/>
    <n v="117"/>
    <n v="204"/>
    <n v="87"/>
    <x v="4"/>
    <n v="28"/>
    <n v="472"/>
    <n v="70"/>
    <n v="74"/>
    <n v="110"/>
    <n v="196"/>
    <n v="863"/>
    <n v="6"/>
    <x v="4"/>
    <x v="7"/>
    <x v="1"/>
    <x v="0"/>
    <x v="1"/>
    <x v="2"/>
    <x v="5"/>
  </r>
  <r>
    <x v="173"/>
    <n v="141"/>
    <n v="235"/>
    <n v="94"/>
    <x v="46"/>
    <n v="31"/>
    <n v="697"/>
    <n v="90"/>
    <n v="90"/>
    <n v="130"/>
    <n v="220"/>
    <n v="904"/>
    <n v="2"/>
    <x v="4"/>
    <x v="7"/>
    <x v="1"/>
    <x v="0"/>
    <x v="0"/>
    <x v="0"/>
    <x v="1"/>
  </r>
  <r>
    <x v="48"/>
    <n v="159"/>
    <n v="273"/>
    <n v="99"/>
    <x v="52"/>
    <n v="35"/>
    <n v="555"/>
    <n v="100"/>
    <n v="97"/>
    <n v="150"/>
    <n v="247"/>
    <n v="321"/>
    <n v="3"/>
    <x v="4"/>
    <x v="7"/>
    <x v="1"/>
    <x v="0"/>
    <x v="1"/>
    <x v="0"/>
    <x v="2"/>
  </r>
  <r>
    <x v="44"/>
    <n v="62"/>
    <n v="110"/>
    <n v="48"/>
    <x v="14"/>
    <n v="15"/>
    <n v="599"/>
    <n v="30"/>
    <n v="22"/>
    <n v="50"/>
    <n v="72"/>
    <n v="941"/>
    <n v="8"/>
    <x v="4"/>
    <x v="7"/>
    <x v="1"/>
    <x v="0"/>
    <x v="1"/>
    <x v="3"/>
    <x v="6"/>
  </r>
  <r>
    <x v="9"/>
    <n v="72"/>
    <n v="130"/>
    <n v="58"/>
    <x v="4"/>
    <n v="22"/>
    <n v="338"/>
    <n v="30"/>
    <n v="40"/>
    <n v="60"/>
    <n v="91"/>
    <n v="305"/>
    <n v="9"/>
    <x v="4"/>
    <x v="7"/>
    <x v="1"/>
    <x v="0"/>
    <x v="1"/>
    <x v="3"/>
    <x v="7"/>
  </r>
  <r>
    <x v="25"/>
    <n v="92"/>
    <n v="170"/>
    <n v="78"/>
    <x v="24"/>
    <n v="24"/>
    <n v="995"/>
    <n v="50"/>
    <n v="50"/>
    <n v="80"/>
    <n v="130"/>
    <n v="239"/>
    <n v="10"/>
    <x v="4"/>
    <x v="7"/>
    <x v="1"/>
    <x v="0"/>
    <x v="1"/>
    <x v="3"/>
    <x v="8"/>
  </r>
  <r>
    <x v="171"/>
    <n v="42"/>
    <n v="71"/>
    <n v="29"/>
    <x v="38"/>
    <n v="8"/>
    <n v="835"/>
    <n v="30"/>
    <n v="19"/>
    <n v="40"/>
    <n v="70"/>
    <n v="857"/>
    <n v="11"/>
    <x v="4"/>
    <x v="8"/>
    <x v="1"/>
    <x v="0"/>
    <x v="0"/>
    <x v="1"/>
    <x v="9"/>
  </r>
  <r>
    <x v="18"/>
    <n v="29"/>
    <n v="49"/>
    <n v="20"/>
    <x v="44"/>
    <n v="5"/>
    <n v="464"/>
    <n v="20"/>
    <n v="20"/>
    <n v="30"/>
    <n v="37"/>
    <n v="413"/>
    <n v="13"/>
    <x v="4"/>
    <x v="8"/>
    <x v="1"/>
    <x v="0"/>
    <x v="0"/>
    <x v="1"/>
    <x v="3"/>
  </r>
  <r>
    <x v="174"/>
    <n v="61"/>
    <n v="114"/>
    <n v="53"/>
    <x v="79"/>
    <n v="48"/>
    <n v="491"/>
    <n v="0"/>
    <n v="45"/>
    <n v="60"/>
    <n v="110"/>
    <n v="413"/>
    <n v="5"/>
    <x v="4"/>
    <x v="8"/>
    <x v="1"/>
    <x v="0"/>
    <x v="0"/>
    <x v="2"/>
    <x v="4"/>
  </r>
  <r>
    <x v="116"/>
    <n v="149"/>
    <n v="298"/>
    <n v="141"/>
    <x v="42"/>
    <n v="41"/>
    <n v="1156"/>
    <n v="100"/>
    <n v="112"/>
    <n v="150"/>
    <n v="283"/>
    <n v="339"/>
    <n v="7"/>
    <x v="4"/>
    <x v="8"/>
    <x v="1"/>
    <x v="0"/>
    <x v="0"/>
    <x v="2"/>
    <x v="11"/>
  </r>
  <r>
    <x v="175"/>
    <n v="487"/>
    <n v="551"/>
    <n v="64"/>
    <x v="21"/>
    <n v="21"/>
    <n v="-663"/>
    <n v="430"/>
    <n v="62"/>
    <n v="460"/>
    <n v="520"/>
    <n v="978"/>
    <n v="2"/>
    <x v="4"/>
    <x v="8"/>
    <x v="1"/>
    <x v="0"/>
    <x v="0"/>
    <x v="0"/>
    <x v="1"/>
  </r>
  <r>
    <x v="18"/>
    <n v="65"/>
    <n v="118"/>
    <n v="53"/>
    <x v="21"/>
    <n v="20"/>
    <n v="361"/>
    <n v="20"/>
    <n v="31"/>
    <n v="50"/>
    <n v="90"/>
    <n v="857"/>
    <n v="9"/>
    <x v="4"/>
    <x v="8"/>
    <x v="1"/>
    <x v="0"/>
    <x v="1"/>
    <x v="3"/>
    <x v="7"/>
  </r>
  <r>
    <x v="18"/>
    <n v="29"/>
    <n v="49"/>
    <n v="20"/>
    <x v="44"/>
    <n v="5"/>
    <n v="829"/>
    <n v="20"/>
    <n v="20"/>
    <n v="30"/>
    <n v="61"/>
    <n v="603"/>
    <n v="11"/>
    <x v="4"/>
    <x v="9"/>
    <x v="1"/>
    <x v="1"/>
    <x v="0"/>
    <x v="1"/>
    <x v="9"/>
  </r>
  <r>
    <x v="81"/>
    <n v="43"/>
    <n v="43"/>
    <n v="0"/>
    <x v="64"/>
    <n v="0"/>
    <n v="645"/>
    <n v="30"/>
    <n v="0"/>
    <n v="40"/>
    <n v="53"/>
    <n v="603"/>
    <n v="13"/>
    <x v="4"/>
    <x v="9"/>
    <x v="1"/>
    <x v="1"/>
    <x v="0"/>
    <x v="1"/>
    <x v="3"/>
  </r>
  <r>
    <x v="85"/>
    <n v="61"/>
    <n v="104"/>
    <n v="43"/>
    <x v="72"/>
    <n v="39"/>
    <n v="282"/>
    <n v="10"/>
    <n v="35"/>
    <n v="60"/>
    <n v="100"/>
    <n v="603"/>
    <n v="5"/>
    <x v="4"/>
    <x v="9"/>
    <x v="1"/>
    <x v="1"/>
    <x v="0"/>
    <x v="2"/>
    <x v="4"/>
  </r>
  <r>
    <x v="71"/>
    <n v="42"/>
    <n v="76"/>
    <n v="34"/>
    <x v="24"/>
    <n v="12"/>
    <n v="182"/>
    <n v="0"/>
    <n v="30"/>
    <n v="40"/>
    <n v="70"/>
    <n v="603"/>
    <n v="7"/>
    <x v="4"/>
    <x v="9"/>
    <x v="1"/>
    <x v="1"/>
    <x v="0"/>
    <x v="2"/>
    <x v="11"/>
  </r>
  <r>
    <x v="44"/>
    <n v="74"/>
    <n v="125"/>
    <n v="51"/>
    <x v="1"/>
    <n v="16"/>
    <n v="265"/>
    <n v="40"/>
    <n v="39"/>
    <n v="70"/>
    <n v="109"/>
    <n v="603"/>
    <n v="1"/>
    <x v="4"/>
    <x v="9"/>
    <x v="1"/>
    <x v="1"/>
    <x v="0"/>
    <x v="0"/>
    <x v="0"/>
  </r>
  <r>
    <x v="111"/>
    <n v="80"/>
    <n v="132"/>
    <n v="52"/>
    <x v="31"/>
    <n v="17"/>
    <n v="397"/>
    <n v="50"/>
    <n v="42"/>
    <n v="80"/>
    <n v="118"/>
    <n v="603"/>
    <n v="2"/>
    <x v="4"/>
    <x v="9"/>
    <x v="1"/>
    <x v="1"/>
    <x v="0"/>
    <x v="0"/>
    <x v="1"/>
  </r>
  <r>
    <x v="176"/>
    <n v="45"/>
    <n v="81"/>
    <n v="36"/>
    <x v="25"/>
    <n v="13"/>
    <n v="212"/>
    <n v="10"/>
    <n v="20"/>
    <n v="40"/>
    <n v="51"/>
    <n v="603"/>
    <n v="9"/>
    <x v="4"/>
    <x v="9"/>
    <x v="1"/>
    <x v="1"/>
    <x v="1"/>
    <x v="3"/>
    <x v="7"/>
  </r>
  <r>
    <x v="164"/>
    <n v="152"/>
    <n v="256"/>
    <n v="185"/>
    <x v="8"/>
    <n v="29"/>
    <n v="871"/>
    <n v="120"/>
    <n v="108"/>
    <n v="160"/>
    <n v="270"/>
    <n v="518"/>
    <n v="11"/>
    <x v="4"/>
    <x v="10"/>
    <x v="1"/>
    <x v="0"/>
    <x v="0"/>
    <x v="1"/>
    <x v="9"/>
  </r>
  <r>
    <x v="11"/>
    <n v="152"/>
    <n v="256"/>
    <n v="97"/>
    <x v="30"/>
    <n v="29"/>
    <n v="821"/>
    <n v="120"/>
    <n v="89"/>
    <n v="160"/>
    <n v="282"/>
    <n v="716"/>
    <n v="12"/>
    <x v="4"/>
    <x v="10"/>
    <x v="1"/>
    <x v="0"/>
    <x v="0"/>
    <x v="1"/>
    <x v="10"/>
  </r>
  <r>
    <x v="177"/>
    <n v="124"/>
    <n v="210"/>
    <n v="86"/>
    <x v="13"/>
    <n v="24"/>
    <n v="499"/>
    <n v="100"/>
    <n v="77"/>
    <n v="130"/>
    <n v="220"/>
    <n v="516"/>
    <n v="13"/>
    <x v="4"/>
    <x v="10"/>
    <x v="1"/>
    <x v="0"/>
    <x v="0"/>
    <x v="1"/>
    <x v="3"/>
  </r>
  <r>
    <x v="178"/>
    <n v="-52"/>
    <n v="69"/>
    <n v="92"/>
    <x v="73"/>
    <n v="109"/>
    <n v="1673"/>
    <n v="-180"/>
    <n v="102"/>
    <n v="-50"/>
    <n v="65"/>
    <n v="646"/>
    <n v="5"/>
    <x v="4"/>
    <x v="10"/>
    <x v="1"/>
    <x v="0"/>
    <x v="0"/>
    <x v="2"/>
    <x v="4"/>
  </r>
  <r>
    <x v="179"/>
    <n v="283"/>
    <n v="543"/>
    <n v="306"/>
    <x v="95"/>
    <n v="72"/>
    <n v="1271"/>
    <n v="210"/>
    <n v="242"/>
    <n v="290"/>
    <n v="523"/>
    <n v="212"/>
    <n v="7"/>
    <x v="4"/>
    <x v="10"/>
    <x v="1"/>
    <x v="0"/>
    <x v="0"/>
    <x v="2"/>
    <x v="11"/>
  </r>
  <r>
    <x v="180"/>
    <n v="454"/>
    <n v="756"/>
    <n v="225"/>
    <x v="99"/>
    <n v="105"/>
    <n v="2250"/>
    <n v="300"/>
    <n v="329"/>
    <n v="430"/>
    <n v="712"/>
    <n v="585"/>
    <n v="2"/>
    <x v="4"/>
    <x v="10"/>
    <x v="1"/>
    <x v="0"/>
    <x v="0"/>
    <x v="0"/>
    <x v="1"/>
  </r>
  <r>
    <x v="181"/>
    <n v="386"/>
    <n v="651"/>
    <n v="244"/>
    <x v="96"/>
    <n v="100"/>
    <n v="1613"/>
    <n v="200"/>
    <n v="250"/>
    <n v="300"/>
    <n v="500"/>
    <n v="315"/>
    <n v="9"/>
    <x v="4"/>
    <x v="10"/>
    <x v="1"/>
    <x v="0"/>
    <x v="1"/>
    <x v="3"/>
    <x v="7"/>
  </r>
  <r>
    <x v="182"/>
    <n v="-37"/>
    <n v="198"/>
    <n v="233"/>
    <x v="80"/>
    <n v="72"/>
    <n v="2169"/>
    <n v="-90"/>
    <n v="256"/>
    <n v="-20"/>
    <n v="140"/>
    <n v="315"/>
    <n v="10"/>
    <x v="4"/>
    <x v="10"/>
    <x v="1"/>
    <x v="0"/>
    <x v="1"/>
    <x v="3"/>
    <x v="8"/>
  </r>
  <r>
    <x v="43"/>
    <n v="65"/>
    <n v="110"/>
    <n v="45"/>
    <x v="57"/>
    <n v="14"/>
    <n v="410"/>
    <n v="40"/>
    <n v="30"/>
    <n v="60"/>
    <n v="84"/>
    <n v="318"/>
    <n v="6"/>
    <x v="4"/>
    <x v="11"/>
    <x v="2"/>
    <x v="1"/>
    <x v="1"/>
    <x v="2"/>
    <x v="5"/>
  </r>
  <r>
    <x v="91"/>
    <n v="90"/>
    <n v="154"/>
    <n v="64"/>
    <x v="6"/>
    <n v="58"/>
    <n v="-113"/>
    <n v="10"/>
    <n v="50"/>
    <n v="80"/>
    <n v="126"/>
    <n v="985"/>
    <n v="4"/>
    <x v="4"/>
    <x v="11"/>
    <x v="2"/>
    <x v="1"/>
    <x v="0"/>
    <x v="2"/>
    <x v="12"/>
  </r>
  <r>
    <x v="63"/>
    <n v="82"/>
    <n v="130"/>
    <n v="48"/>
    <x v="2"/>
    <n v="14"/>
    <n v="351"/>
    <n v="50"/>
    <n v="45"/>
    <n v="70"/>
    <n v="110"/>
    <n v="225"/>
    <n v="5"/>
    <x v="4"/>
    <x v="11"/>
    <x v="2"/>
    <x v="1"/>
    <x v="0"/>
    <x v="2"/>
    <x v="4"/>
  </r>
  <r>
    <x v="44"/>
    <n v="63"/>
    <n v="111"/>
    <n v="48"/>
    <x v="36"/>
    <n v="15"/>
    <n v="599"/>
    <n v="40"/>
    <n v="48"/>
    <n v="60"/>
    <n v="92"/>
    <n v="985"/>
    <n v="8"/>
    <x v="4"/>
    <x v="11"/>
    <x v="2"/>
    <x v="1"/>
    <x v="1"/>
    <x v="3"/>
    <x v="6"/>
  </r>
  <r>
    <x v="8"/>
    <n v="96"/>
    <n v="173"/>
    <n v="77"/>
    <x v="46"/>
    <n v="29"/>
    <n v="529"/>
    <n v="40"/>
    <n v="79"/>
    <n v="90"/>
    <n v="160"/>
    <n v="337"/>
    <n v="9"/>
    <x v="4"/>
    <x v="11"/>
    <x v="2"/>
    <x v="1"/>
    <x v="1"/>
    <x v="3"/>
    <x v="7"/>
  </r>
  <r>
    <x v="10"/>
    <n v="59"/>
    <n v="99"/>
    <n v="40"/>
    <x v="27"/>
    <n v="11"/>
    <n v="793"/>
    <n v="50"/>
    <n v="48"/>
    <n v="70"/>
    <n v="118"/>
    <n v="318"/>
    <n v="2"/>
    <x v="4"/>
    <x v="11"/>
    <x v="2"/>
    <x v="1"/>
    <x v="0"/>
    <x v="0"/>
    <x v="1"/>
  </r>
  <r>
    <x v="172"/>
    <n v="77"/>
    <n v="130"/>
    <n v="53"/>
    <x v="26"/>
    <n v="14"/>
    <n v="803"/>
    <n v="80"/>
    <n v="60"/>
    <n v="100"/>
    <n v="163"/>
    <n v="318"/>
    <n v="3"/>
    <x v="4"/>
    <x v="11"/>
    <x v="2"/>
    <x v="1"/>
    <x v="1"/>
    <x v="0"/>
    <x v="2"/>
  </r>
  <r>
    <x v="169"/>
    <n v="53"/>
    <n v="92"/>
    <n v="39"/>
    <x v="1"/>
    <n v="12"/>
    <n v="212"/>
    <n v="10"/>
    <n v="24"/>
    <n v="40"/>
    <n v="70"/>
    <n v="505"/>
    <n v="6"/>
    <x v="4"/>
    <x v="12"/>
    <x v="2"/>
    <x v="1"/>
    <x v="1"/>
    <x v="2"/>
    <x v="5"/>
  </r>
  <r>
    <x v="26"/>
    <n v="42"/>
    <n v="76"/>
    <n v="34"/>
    <x v="25"/>
    <n v="12"/>
    <n v="-104"/>
    <n v="10"/>
    <n v="20"/>
    <n v="40"/>
    <n v="64"/>
    <n v="505"/>
    <n v="4"/>
    <x v="4"/>
    <x v="12"/>
    <x v="2"/>
    <x v="1"/>
    <x v="0"/>
    <x v="2"/>
    <x v="12"/>
  </r>
  <r>
    <x v="85"/>
    <n v="61"/>
    <n v="104"/>
    <n v="43"/>
    <x v="72"/>
    <n v="39"/>
    <n v="282"/>
    <n v="0"/>
    <n v="30"/>
    <n v="50"/>
    <n v="85"/>
    <n v="505"/>
    <n v="5"/>
    <x v="4"/>
    <x v="12"/>
    <x v="2"/>
    <x v="1"/>
    <x v="0"/>
    <x v="2"/>
    <x v="4"/>
  </r>
  <r>
    <x v="18"/>
    <n v="29"/>
    <n v="49"/>
    <n v="20"/>
    <x v="44"/>
    <n v="5"/>
    <n v="829"/>
    <n v="20"/>
    <n v="10"/>
    <n v="30"/>
    <n v="48"/>
    <n v="505"/>
    <n v="8"/>
    <x v="4"/>
    <x v="12"/>
    <x v="2"/>
    <x v="1"/>
    <x v="1"/>
    <x v="3"/>
    <x v="6"/>
  </r>
  <r>
    <x v="40"/>
    <n v="37"/>
    <n v="68"/>
    <n v="31"/>
    <x v="51"/>
    <n v="9"/>
    <n v="976"/>
    <n v="20"/>
    <n v="20"/>
    <n v="40"/>
    <n v="60"/>
    <n v="505"/>
    <n v="9"/>
    <x v="4"/>
    <x v="12"/>
    <x v="2"/>
    <x v="1"/>
    <x v="1"/>
    <x v="3"/>
    <x v="7"/>
  </r>
  <r>
    <x v="111"/>
    <n v="80"/>
    <n v="132"/>
    <n v="52"/>
    <x v="31"/>
    <n v="17"/>
    <n v="397"/>
    <n v="60"/>
    <n v="60"/>
    <n v="100"/>
    <n v="160"/>
    <n v="505"/>
    <n v="2"/>
    <x v="4"/>
    <x v="12"/>
    <x v="2"/>
    <x v="1"/>
    <x v="0"/>
    <x v="0"/>
    <x v="1"/>
  </r>
  <r>
    <x v="170"/>
    <n v="38"/>
    <n v="136"/>
    <n v="98"/>
    <x v="21"/>
    <n v="30"/>
    <n v="973"/>
    <n v="10"/>
    <n v="88"/>
    <n v="50"/>
    <n v="167"/>
    <n v="505"/>
    <n v="3"/>
    <x v="4"/>
    <x v="12"/>
    <x v="2"/>
    <x v="1"/>
    <x v="1"/>
    <x v="0"/>
    <x v="2"/>
  </r>
  <r>
    <x v="79"/>
    <n v="141"/>
    <n v="235"/>
    <n v="94"/>
    <x v="86"/>
    <n v="31"/>
    <n v="697"/>
    <n v="80"/>
    <n v="86"/>
    <n v="120"/>
    <n v="206"/>
    <n v="405"/>
    <n v="6"/>
    <x v="4"/>
    <x v="13"/>
    <x v="2"/>
    <x v="1"/>
    <x v="1"/>
    <x v="2"/>
    <x v="5"/>
  </r>
  <r>
    <x v="2"/>
    <n v="159"/>
    <n v="273"/>
    <n v="96"/>
    <x v="33"/>
    <n v="35"/>
    <n v="-387"/>
    <n v="100"/>
    <n v="86"/>
    <n v="140"/>
    <n v="234"/>
    <n v="918"/>
    <n v="4"/>
    <x v="4"/>
    <x v="13"/>
    <x v="2"/>
    <x v="1"/>
    <x v="0"/>
    <x v="2"/>
    <x v="12"/>
  </r>
  <r>
    <x v="38"/>
    <n v="29"/>
    <n v="49"/>
    <n v="20"/>
    <x v="16"/>
    <n v="5"/>
    <n v="464"/>
    <n v="30"/>
    <n v="10"/>
    <n v="30"/>
    <n v="45"/>
    <n v="405"/>
    <n v="5"/>
    <x v="4"/>
    <x v="13"/>
    <x v="2"/>
    <x v="1"/>
    <x v="0"/>
    <x v="2"/>
    <x v="4"/>
  </r>
  <r>
    <x v="9"/>
    <n v="72"/>
    <n v="130"/>
    <n v="58"/>
    <x v="4"/>
    <n v="22"/>
    <n v="338"/>
    <n v="20"/>
    <n v="42"/>
    <n v="70"/>
    <n v="120"/>
    <n v="918"/>
    <n v="8"/>
    <x v="4"/>
    <x v="13"/>
    <x v="2"/>
    <x v="1"/>
    <x v="1"/>
    <x v="3"/>
    <x v="6"/>
  </r>
  <r>
    <x v="9"/>
    <n v="129"/>
    <n v="221"/>
    <n v="92"/>
    <x v="70"/>
    <n v="83"/>
    <n v="599"/>
    <n v="40"/>
    <n v="80"/>
    <n v="130"/>
    <n v="210"/>
    <n v="918"/>
    <n v="9"/>
    <x v="4"/>
    <x v="13"/>
    <x v="2"/>
    <x v="1"/>
    <x v="1"/>
    <x v="3"/>
    <x v="7"/>
  </r>
  <r>
    <x v="3"/>
    <n v="56"/>
    <n v="99"/>
    <n v="43"/>
    <x v="3"/>
    <n v="14"/>
    <n v="602"/>
    <n v="50"/>
    <n v="52"/>
    <n v="70"/>
    <n v="118"/>
    <n v="580"/>
    <n v="2"/>
    <x v="4"/>
    <x v="13"/>
    <x v="2"/>
    <x v="1"/>
    <x v="0"/>
    <x v="0"/>
    <x v="1"/>
  </r>
  <r>
    <x v="171"/>
    <n v="42"/>
    <n v="71"/>
    <n v="29"/>
    <x v="38"/>
    <n v="8"/>
    <n v="835"/>
    <n v="40"/>
    <n v="27"/>
    <n v="50"/>
    <n v="80"/>
    <n v="405"/>
    <n v="3"/>
    <x v="4"/>
    <x v="13"/>
    <x v="2"/>
    <x v="1"/>
    <x v="1"/>
    <x v="0"/>
    <x v="2"/>
  </r>
  <r>
    <x v="163"/>
    <n v="124"/>
    <n v="210"/>
    <n v="86"/>
    <x v="0"/>
    <n v="24"/>
    <n v="499"/>
    <n v="90"/>
    <n v="76"/>
    <n v="110"/>
    <n v="174"/>
    <n v="430"/>
    <n v="6"/>
    <x v="4"/>
    <x v="14"/>
    <x v="2"/>
    <x v="0"/>
    <x v="1"/>
    <x v="2"/>
    <x v="5"/>
  </r>
  <r>
    <x v="63"/>
    <n v="96"/>
    <n v="160"/>
    <n v="64"/>
    <x v="10"/>
    <n v="21"/>
    <n v="-161"/>
    <n v="50"/>
    <n v="46"/>
    <n v="80"/>
    <n v="130"/>
    <n v="254"/>
    <n v="4"/>
    <x v="4"/>
    <x v="14"/>
    <x v="2"/>
    <x v="0"/>
    <x v="0"/>
    <x v="2"/>
    <x v="12"/>
  </r>
  <r>
    <x v="164"/>
    <n v="152"/>
    <n v="256"/>
    <n v="81"/>
    <x v="8"/>
    <n v="29"/>
    <n v="821"/>
    <n v="120"/>
    <n v="75"/>
    <n v="140"/>
    <n v="225"/>
    <n v="254"/>
    <n v="5"/>
    <x v="4"/>
    <x v="14"/>
    <x v="2"/>
    <x v="0"/>
    <x v="0"/>
    <x v="2"/>
    <x v="4"/>
  </r>
  <r>
    <x v="125"/>
    <n v="71"/>
    <n v="123"/>
    <n v="52"/>
    <x v="45"/>
    <n v="17"/>
    <n v="361"/>
    <n v="50"/>
    <n v="32"/>
    <n v="80"/>
    <n v="112"/>
    <n v="915"/>
    <n v="8"/>
    <x v="4"/>
    <x v="14"/>
    <x v="2"/>
    <x v="0"/>
    <x v="1"/>
    <x v="3"/>
    <x v="6"/>
  </r>
  <r>
    <x v="54"/>
    <n v="61"/>
    <n v="103"/>
    <n v="42"/>
    <x v="0"/>
    <n v="13"/>
    <n v="384"/>
    <n v="30"/>
    <n v="31"/>
    <n v="60"/>
    <n v="109"/>
    <n v="512"/>
    <n v="9"/>
    <x v="4"/>
    <x v="14"/>
    <x v="2"/>
    <x v="0"/>
    <x v="1"/>
    <x v="3"/>
    <x v="7"/>
  </r>
  <r>
    <x v="183"/>
    <n v="277"/>
    <n v="512"/>
    <n v="177"/>
    <x v="80"/>
    <n v="72"/>
    <n v="1060"/>
    <n v="270"/>
    <n v="277"/>
    <n v="350"/>
    <n v="640"/>
    <n v="430"/>
    <n v="2"/>
    <x v="4"/>
    <x v="14"/>
    <x v="2"/>
    <x v="0"/>
    <x v="0"/>
    <x v="0"/>
    <x v="1"/>
  </r>
  <r>
    <x v="1"/>
    <n v="107"/>
    <n v="190"/>
    <n v="83"/>
    <x v="1"/>
    <n v="27"/>
    <n v="584"/>
    <n v="100"/>
    <n v="81"/>
    <n v="130"/>
    <n v="233"/>
    <n v="956"/>
    <n v="3"/>
    <x v="4"/>
    <x v="14"/>
    <x v="2"/>
    <x v="0"/>
    <x v="1"/>
    <x v="0"/>
    <x v="2"/>
  </r>
  <r>
    <x v="10"/>
    <n v="58"/>
    <n v="97"/>
    <n v="39"/>
    <x v="76"/>
    <n v="10"/>
    <n v="799"/>
    <n v="50"/>
    <n v="30"/>
    <n v="60"/>
    <n v="90"/>
    <n v="435"/>
    <n v="4"/>
    <x v="4"/>
    <x v="15"/>
    <x v="3"/>
    <x v="1"/>
    <x v="0"/>
    <x v="2"/>
    <x v="12"/>
  </r>
  <r>
    <x v="10"/>
    <n v="63"/>
    <n v="111"/>
    <n v="48"/>
    <x v="14"/>
    <n v="15"/>
    <n v="599"/>
    <n v="40"/>
    <n v="35"/>
    <n v="60"/>
    <n v="100"/>
    <n v="435"/>
    <n v="5"/>
    <x v="4"/>
    <x v="15"/>
    <x v="3"/>
    <x v="1"/>
    <x v="0"/>
    <x v="2"/>
    <x v="4"/>
  </r>
  <r>
    <x v="34"/>
    <n v="65"/>
    <n v="109"/>
    <n v="44"/>
    <x v="27"/>
    <n v="12"/>
    <n v="844"/>
    <n v="40"/>
    <n v="34"/>
    <n v="60"/>
    <n v="106"/>
    <n v="435"/>
    <n v="6"/>
    <x v="4"/>
    <x v="15"/>
    <x v="3"/>
    <x v="1"/>
    <x v="1"/>
    <x v="2"/>
    <x v="5"/>
  </r>
  <r>
    <x v="41"/>
    <n v="80"/>
    <n v="148"/>
    <n v="68"/>
    <x v="39"/>
    <n v="21"/>
    <n v="998"/>
    <n v="60"/>
    <n v="81"/>
    <n v="100"/>
    <n v="179"/>
    <n v="435"/>
    <n v="1"/>
    <x v="4"/>
    <x v="15"/>
    <x v="3"/>
    <x v="1"/>
    <x v="0"/>
    <x v="0"/>
    <x v="0"/>
  </r>
  <r>
    <x v="171"/>
    <n v="65"/>
    <n v="113"/>
    <n v="48"/>
    <x v="37"/>
    <n v="15"/>
    <n v="334"/>
    <n v="50"/>
    <n v="62"/>
    <n v="80"/>
    <n v="140"/>
    <n v="435"/>
    <n v="2"/>
    <x v="4"/>
    <x v="15"/>
    <x v="3"/>
    <x v="1"/>
    <x v="0"/>
    <x v="0"/>
    <x v="1"/>
  </r>
  <r>
    <x v="33"/>
    <n v="96"/>
    <n v="173"/>
    <n v="77"/>
    <x v="86"/>
    <n v="29"/>
    <n v="529"/>
    <n v="70"/>
    <n v="90"/>
    <n v="120"/>
    <n v="213"/>
    <n v="435"/>
    <n v="3"/>
    <x v="4"/>
    <x v="15"/>
    <x v="3"/>
    <x v="1"/>
    <x v="1"/>
    <x v="0"/>
    <x v="2"/>
  </r>
  <r>
    <x v="33"/>
    <n v="74"/>
    <n v="125"/>
    <n v="51"/>
    <x v="8"/>
    <n v="16"/>
    <n v="265"/>
    <n v="40"/>
    <n v="48"/>
    <n v="70"/>
    <n v="110"/>
    <n v="435"/>
    <n v="8"/>
    <x v="4"/>
    <x v="15"/>
    <x v="3"/>
    <x v="1"/>
    <x v="1"/>
    <x v="3"/>
    <x v="6"/>
  </r>
  <r>
    <x v="81"/>
    <n v="80"/>
    <n v="132"/>
    <n v="52"/>
    <x v="89"/>
    <n v="17"/>
    <n v="397"/>
    <n v="40"/>
    <n v="49"/>
    <n v="70"/>
    <n v="101"/>
    <n v="435"/>
    <n v="9"/>
    <x v="4"/>
    <x v="15"/>
    <x v="3"/>
    <x v="1"/>
    <x v="1"/>
    <x v="3"/>
    <x v="7"/>
  </r>
  <r>
    <x v="170"/>
    <n v="38"/>
    <n v="136"/>
    <n v="98"/>
    <x v="21"/>
    <n v="30"/>
    <n v="973"/>
    <n v="-10"/>
    <n v="90"/>
    <n v="30"/>
    <n v="100"/>
    <n v="435"/>
    <n v="10"/>
    <x v="4"/>
    <x v="15"/>
    <x v="3"/>
    <x v="1"/>
    <x v="1"/>
    <x v="3"/>
    <x v="8"/>
  </r>
  <r>
    <x v="51"/>
    <n v="61"/>
    <n v="104"/>
    <n v="43"/>
    <x v="66"/>
    <n v="39"/>
    <n v="282"/>
    <n v="10"/>
    <n v="20"/>
    <n v="50"/>
    <n v="70"/>
    <n v="435"/>
    <n v="11"/>
    <x v="4"/>
    <x v="15"/>
    <x v="3"/>
    <x v="1"/>
    <x v="0"/>
    <x v="1"/>
    <x v="9"/>
  </r>
  <r>
    <x v="169"/>
    <n v="53"/>
    <n v="92"/>
    <n v="39"/>
    <x v="1"/>
    <n v="12"/>
    <n v="212"/>
    <n v="20"/>
    <n v="20"/>
    <n v="40"/>
    <n v="72"/>
    <n v="435"/>
    <n v="12"/>
    <x v="4"/>
    <x v="15"/>
    <x v="3"/>
    <x v="1"/>
    <x v="0"/>
    <x v="1"/>
    <x v="10"/>
  </r>
  <r>
    <x v="71"/>
    <n v="42"/>
    <n v="76"/>
    <n v="34"/>
    <x v="24"/>
    <n v="12"/>
    <n v="182"/>
    <n v="10"/>
    <n v="20"/>
    <n v="30"/>
    <n v="37"/>
    <n v="801"/>
    <n v="13"/>
    <x v="4"/>
    <x v="15"/>
    <x v="3"/>
    <x v="1"/>
    <x v="0"/>
    <x v="1"/>
    <x v="3"/>
  </r>
  <r>
    <x v="136"/>
    <n v="261"/>
    <n v="521"/>
    <n v="261"/>
    <x v="95"/>
    <n v="72"/>
    <n v="1559"/>
    <n v="180"/>
    <n v="246"/>
    <n v="260"/>
    <n v="500"/>
    <n v="415"/>
    <n v="4"/>
    <x v="4"/>
    <x v="16"/>
    <x v="3"/>
    <x v="0"/>
    <x v="0"/>
    <x v="2"/>
    <x v="12"/>
  </r>
  <r>
    <x v="54"/>
    <n v="168"/>
    <n v="289"/>
    <n v="98"/>
    <x v="73"/>
    <n v="109"/>
    <n v="788"/>
    <n v="30"/>
    <n v="95"/>
    <n v="160"/>
    <n v="270"/>
    <n v="209"/>
    <n v="5"/>
    <x v="4"/>
    <x v="16"/>
    <x v="3"/>
    <x v="0"/>
    <x v="0"/>
    <x v="2"/>
    <x v="4"/>
  </r>
  <r>
    <x v="165"/>
    <n v="349"/>
    <n v="612"/>
    <n v="310"/>
    <x v="94"/>
    <n v="86"/>
    <n v="1433"/>
    <n v="220"/>
    <n v="307"/>
    <n v="330"/>
    <n v="574"/>
    <n v="626"/>
    <n v="6"/>
    <x v="4"/>
    <x v="16"/>
    <x v="3"/>
    <x v="0"/>
    <x v="1"/>
    <x v="2"/>
    <x v="5"/>
  </r>
  <r>
    <x v="184"/>
    <n v="-21"/>
    <n v="106"/>
    <n v="103"/>
    <x v="46"/>
    <n v="40"/>
    <n v="1215"/>
    <n v="-80"/>
    <n v="184"/>
    <n v="-30"/>
    <n v="129"/>
    <n v="209"/>
    <n v="1"/>
    <x v="4"/>
    <x v="16"/>
    <x v="3"/>
    <x v="0"/>
    <x v="0"/>
    <x v="0"/>
    <x v="0"/>
  </r>
  <r>
    <x v="180"/>
    <n v="454"/>
    <n v="756"/>
    <n v="342"/>
    <x v="99"/>
    <n v="105"/>
    <n v="2250"/>
    <n v="410"/>
    <n v="325"/>
    <n v="560"/>
    <n v="942"/>
    <n v="650"/>
    <n v="2"/>
    <x v="4"/>
    <x v="16"/>
    <x v="3"/>
    <x v="0"/>
    <x v="0"/>
    <x v="0"/>
    <x v="1"/>
  </r>
  <r>
    <x v="185"/>
    <n v="-32"/>
    <n v="163"/>
    <n v="184"/>
    <x v="20"/>
    <n v="64"/>
    <n v="1952"/>
    <n v="-140"/>
    <n v="268"/>
    <n v="-40"/>
    <n v="203"/>
    <n v="714"/>
    <n v="3"/>
    <x v="4"/>
    <x v="16"/>
    <x v="3"/>
    <x v="0"/>
    <x v="1"/>
    <x v="0"/>
    <x v="2"/>
  </r>
  <r>
    <x v="11"/>
    <n v="152"/>
    <n v="256"/>
    <n v="74"/>
    <x v="30"/>
    <n v="29"/>
    <n v="871"/>
    <n v="120"/>
    <n v="88"/>
    <n v="140"/>
    <n v="212"/>
    <n v="760"/>
    <n v="8"/>
    <x v="4"/>
    <x v="16"/>
    <x v="3"/>
    <x v="0"/>
    <x v="1"/>
    <x v="3"/>
    <x v="6"/>
  </r>
  <r>
    <x v="183"/>
    <n v="277"/>
    <n v="512"/>
    <n v="237"/>
    <x v="80"/>
    <n v="72"/>
    <n v="1060"/>
    <n v="180"/>
    <n v="191"/>
    <n v="250"/>
    <n v="450"/>
    <n v="805"/>
    <n v="9"/>
    <x v="4"/>
    <x v="16"/>
    <x v="3"/>
    <x v="0"/>
    <x v="1"/>
    <x v="3"/>
    <x v="7"/>
  </r>
  <r>
    <x v="35"/>
    <n v="107"/>
    <n v="190"/>
    <n v="83"/>
    <x v="8"/>
    <n v="27"/>
    <n v="584"/>
    <n v="60"/>
    <n v="80"/>
    <n v="90"/>
    <n v="170"/>
    <n v="805"/>
    <n v="10"/>
    <x v="4"/>
    <x v="16"/>
    <x v="3"/>
    <x v="0"/>
    <x v="1"/>
    <x v="3"/>
    <x v="8"/>
  </r>
  <r>
    <x v="11"/>
    <n v="152"/>
    <n v="256"/>
    <n v="168"/>
    <x v="30"/>
    <n v="29"/>
    <n v="821"/>
    <n v="100"/>
    <n v="71"/>
    <n v="110"/>
    <n v="181"/>
    <n v="310"/>
    <n v="11"/>
    <x v="4"/>
    <x v="16"/>
    <x v="3"/>
    <x v="0"/>
    <x v="0"/>
    <x v="1"/>
    <x v="9"/>
  </r>
  <r>
    <x v="177"/>
    <n v="124"/>
    <n v="210"/>
    <n v="86"/>
    <x v="13"/>
    <n v="24"/>
    <n v="499"/>
    <n v="80"/>
    <n v="50"/>
    <n v="90"/>
    <n v="152"/>
    <n v="530"/>
    <n v="12"/>
    <x v="4"/>
    <x v="16"/>
    <x v="3"/>
    <x v="0"/>
    <x v="0"/>
    <x v="1"/>
    <x v="10"/>
  </r>
  <r>
    <x v="92"/>
    <n v="96"/>
    <n v="160"/>
    <n v="64"/>
    <x v="21"/>
    <n v="21"/>
    <n v="593"/>
    <n v="30"/>
    <n v="53"/>
    <n v="60"/>
    <n v="87"/>
    <n v="714"/>
    <n v="13"/>
    <x v="4"/>
    <x v="16"/>
    <x v="3"/>
    <x v="0"/>
    <x v="0"/>
    <x v="1"/>
    <x v="3"/>
  </r>
  <r>
    <x v="111"/>
    <n v="43"/>
    <n v="43"/>
    <n v="0"/>
    <x v="77"/>
    <n v="0"/>
    <n v="645"/>
    <n v="30"/>
    <n v="0"/>
    <n v="40"/>
    <n v="40"/>
    <n v="775"/>
    <n v="4"/>
    <x v="4"/>
    <x v="17"/>
    <x v="3"/>
    <x v="1"/>
    <x v="0"/>
    <x v="2"/>
    <x v="12"/>
  </r>
  <r>
    <x v="38"/>
    <n v="29"/>
    <n v="49"/>
    <n v="20"/>
    <x v="16"/>
    <n v="5"/>
    <n v="829"/>
    <n v="20"/>
    <n v="10"/>
    <n v="30"/>
    <n v="35"/>
    <n v="775"/>
    <n v="5"/>
    <x v="4"/>
    <x v="17"/>
    <x v="3"/>
    <x v="1"/>
    <x v="0"/>
    <x v="2"/>
    <x v="4"/>
  </r>
  <r>
    <x v="38"/>
    <n v="29"/>
    <n v="49"/>
    <n v="20"/>
    <x v="16"/>
    <n v="5"/>
    <n v="784"/>
    <n v="20"/>
    <n v="10"/>
    <n v="30"/>
    <n v="46"/>
    <n v="775"/>
    <n v="6"/>
    <x v="4"/>
    <x v="17"/>
    <x v="3"/>
    <x v="1"/>
    <x v="1"/>
    <x v="2"/>
    <x v="5"/>
  </r>
  <r>
    <x v="176"/>
    <n v="45"/>
    <n v="81"/>
    <n v="36"/>
    <x v="25"/>
    <n v="13"/>
    <n v="212"/>
    <n v="20"/>
    <n v="38"/>
    <n v="60"/>
    <n v="98"/>
    <n v="702"/>
    <n v="2"/>
    <x v="4"/>
    <x v="17"/>
    <x v="3"/>
    <x v="1"/>
    <x v="0"/>
    <x v="0"/>
    <x v="1"/>
  </r>
  <r>
    <x v="54"/>
    <n v="168"/>
    <n v="289"/>
    <n v="209"/>
    <x v="73"/>
    <n v="109"/>
    <n v="788"/>
    <n v="40"/>
    <n v="88"/>
    <n v="150"/>
    <n v="242"/>
    <n v="775"/>
    <n v="8"/>
    <x v="4"/>
    <x v="17"/>
    <x v="3"/>
    <x v="1"/>
    <x v="1"/>
    <x v="3"/>
    <x v="6"/>
  </r>
  <r>
    <x v="67"/>
    <n v="270"/>
    <n v="465"/>
    <n v="109"/>
    <x v="20"/>
    <n v="64"/>
    <n v="956"/>
    <n v="160"/>
    <n v="137"/>
    <n v="240"/>
    <n v="409"/>
    <n v="775"/>
    <n v="9"/>
    <x v="4"/>
    <x v="17"/>
    <x v="3"/>
    <x v="1"/>
    <x v="1"/>
    <x v="3"/>
    <x v="7"/>
  </r>
  <r>
    <x v="93"/>
    <n v="185"/>
    <n v="312"/>
    <n v="82"/>
    <x v="28"/>
    <n v="40"/>
    <n v="671"/>
    <n v="120"/>
    <n v="120"/>
    <n v="170"/>
    <n v="260"/>
    <n v="775"/>
    <n v="10"/>
    <x v="4"/>
    <x v="17"/>
    <x v="3"/>
    <x v="1"/>
    <x v="1"/>
    <x v="3"/>
    <x v="8"/>
  </r>
  <r>
    <x v="168"/>
    <n v="349"/>
    <n v="612"/>
    <n v="291"/>
    <x v="97"/>
    <n v="86"/>
    <n v="1433"/>
    <n v="170"/>
    <n v="85"/>
    <n v="240"/>
    <n v="421"/>
    <n v="702"/>
    <n v="11"/>
    <x v="4"/>
    <x v="17"/>
    <x v="3"/>
    <x v="1"/>
    <x v="0"/>
    <x v="1"/>
    <x v="9"/>
  </r>
  <r>
    <x v="109"/>
    <n v="261"/>
    <n v="521"/>
    <n v="248"/>
    <x v="50"/>
    <n v="72"/>
    <n v="1559"/>
    <n v="120"/>
    <n v="150"/>
    <n v="180"/>
    <n v="362"/>
    <n v="775"/>
    <n v="12"/>
    <x v="4"/>
    <x v="17"/>
    <x v="3"/>
    <x v="1"/>
    <x v="0"/>
    <x v="1"/>
    <x v="10"/>
  </r>
  <r>
    <x v="186"/>
    <n v="-265"/>
    <n v="18"/>
    <n v="258"/>
    <x v="100"/>
    <n v="100"/>
    <n v="3742"/>
    <n v="-250"/>
    <n v="223"/>
    <n v="-170"/>
    <n v="13"/>
    <n v="702"/>
    <n v="13"/>
    <x v="4"/>
    <x v="17"/>
    <x v="3"/>
    <x v="1"/>
    <x v="0"/>
    <x v="1"/>
    <x v="3"/>
  </r>
  <r>
    <x v="80"/>
    <n v="37"/>
    <n v="68"/>
    <n v="31"/>
    <x v="101"/>
    <n v="9"/>
    <n v="976"/>
    <n v="30"/>
    <n v="33"/>
    <n v="50"/>
    <n v="77"/>
    <n v="775"/>
    <n v="3"/>
    <x v="4"/>
    <x v="17"/>
    <x v="3"/>
    <x v="1"/>
    <x v="1"/>
    <x v="0"/>
    <x v="2"/>
  </r>
  <r>
    <x v="16"/>
    <n v="65"/>
    <n v="118"/>
    <n v="53"/>
    <x v="15"/>
    <n v="20"/>
    <n v="361"/>
    <n v="20"/>
    <n v="50"/>
    <n v="60"/>
    <n v="110"/>
    <n v="541"/>
    <n v="4"/>
    <x v="4"/>
    <x v="18"/>
    <x v="3"/>
    <x v="1"/>
    <x v="0"/>
    <x v="2"/>
    <x v="12"/>
  </r>
  <r>
    <x v="125"/>
    <n v="71"/>
    <n v="123"/>
    <n v="52"/>
    <x v="45"/>
    <n v="17"/>
    <n v="361"/>
    <n v="40"/>
    <n v="35"/>
    <n v="70"/>
    <n v="105"/>
    <n v="541"/>
    <n v="5"/>
    <x v="4"/>
    <x v="18"/>
    <x v="3"/>
    <x v="1"/>
    <x v="0"/>
    <x v="2"/>
    <x v="4"/>
  </r>
  <r>
    <x v="127"/>
    <n v="149"/>
    <n v="298"/>
    <n v="209"/>
    <x v="23"/>
    <n v="41"/>
    <n v="1156"/>
    <n v="90"/>
    <n v="127"/>
    <n v="140"/>
    <n v="274"/>
    <n v="541"/>
    <n v="6"/>
    <x v="4"/>
    <x v="18"/>
    <x v="3"/>
    <x v="1"/>
    <x v="1"/>
    <x v="2"/>
    <x v="5"/>
  </r>
  <r>
    <x v="68"/>
    <n v="75"/>
    <n v="128"/>
    <n v="53"/>
    <x v="79"/>
    <n v="48"/>
    <n v="458"/>
    <n v="40"/>
    <n v="61"/>
    <n v="100"/>
    <n v="161"/>
    <n v="503"/>
    <n v="1"/>
    <x v="4"/>
    <x v="18"/>
    <x v="3"/>
    <x v="1"/>
    <x v="0"/>
    <x v="0"/>
    <x v="0"/>
  </r>
  <r>
    <x v="58"/>
    <n v="68"/>
    <n v="116"/>
    <n v="48"/>
    <x v="92"/>
    <n v="15"/>
    <n v="422"/>
    <n v="30"/>
    <n v="62"/>
    <n v="80"/>
    <n v="142"/>
    <n v="971"/>
    <n v="2"/>
    <x v="4"/>
    <x v="18"/>
    <x v="3"/>
    <x v="1"/>
    <x v="0"/>
    <x v="0"/>
    <x v="1"/>
  </r>
  <r>
    <x v="60"/>
    <n v="45"/>
    <n v="75"/>
    <n v="30"/>
    <x v="18"/>
    <n v="8"/>
    <n v="794"/>
    <n v="40"/>
    <n v="20"/>
    <n v="40"/>
    <n v="52"/>
    <n v="503"/>
    <n v="8"/>
    <x v="4"/>
    <x v="18"/>
    <x v="3"/>
    <x v="1"/>
    <x v="1"/>
    <x v="3"/>
    <x v="6"/>
  </r>
  <r>
    <x v="3"/>
    <n v="56"/>
    <n v="99"/>
    <n v="43"/>
    <x v="3"/>
    <n v="14"/>
    <n v="602"/>
    <n v="30"/>
    <n v="21"/>
    <n v="50"/>
    <n v="89"/>
    <n v="971"/>
    <n v="9"/>
    <x v="4"/>
    <x v="18"/>
    <x v="3"/>
    <x v="1"/>
    <x v="1"/>
    <x v="3"/>
    <x v="7"/>
  </r>
  <r>
    <x v="18"/>
    <n v="29"/>
    <n v="49"/>
    <n v="20"/>
    <x v="44"/>
    <n v="5"/>
    <n v="464"/>
    <n v="20"/>
    <n v="10"/>
    <n v="20"/>
    <n v="41"/>
    <n v="503"/>
    <n v="11"/>
    <x v="4"/>
    <x v="18"/>
    <x v="3"/>
    <x v="1"/>
    <x v="0"/>
    <x v="1"/>
    <x v="9"/>
  </r>
  <r>
    <x v="79"/>
    <n v="141"/>
    <n v="235"/>
    <n v="94"/>
    <x v="86"/>
    <n v="31"/>
    <n v="697"/>
    <n v="50"/>
    <n v="48"/>
    <n v="90"/>
    <n v="150"/>
    <n v="503"/>
    <n v="12"/>
    <x v="4"/>
    <x v="18"/>
    <x v="3"/>
    <x v="1"/>
    <x v="0"/>
    <x v="1"/>
    <x v="10"/>
  </r>
  <r>
    <x v="2"/>
    <n v="159"/>
    <n v="273"/>
    <n v="95"/>
    <x v="33"/>
    <n v="35"/>
    <n v="555"/>
    <n v="70"/>
    <n v="83"/>
    <n v="110"/>
    <n v="167"/>
    <n v="971"/>
    <n v="13"/>
    <x v="4"/>
    <x v="18"/>
    <x v="3"/>
    <x v="1"/>
    <x v="0"/>
    <x v="1"/>
    <x v="3"/>
  </r>
  <r>
    <x v="54"/>
    <n v="61"/>
    <n v="103"/>
    <n v="42"/>
    <x v="0"/>
    <n v="13"/>
    <n v="384"/>
    <n v="40"/>
    <n v="47"/>
    <n v="70"/>
    <n v="117"/>
    <n v="971"/>
    <n v="3"/>
    <x v="4"/>
    <x v="18"/>
    <x v="3"/>
    <x v="1"/>
    <x v="1"/>
    <x v="0"/>
    <x v="2"/>
  </r>
  <r>
    <x v="33"/>
    <n v="62"/>
    <n v="110"/>
    <n v="48"/>
    <x v="36"/>
    <n v="15"/>
    <n v="599"/>
    <n v="40"/>
    <n v="36"/>
    <n v="60"/>
    <n v="104"/>
    <n v="206"/>
    <n v="4"/>
    <x v="4"/>
    <x v="19"/>
    <x v="3"/>
    <x v="1"/>
    <x v="0"/>
    <x v="2"/>
    <x v="12"/>
  </r>
  <r>
    <x v="36"/>
    <n v="72"/>
    <n v="130"/>
    <n v="58"/>
    <x v="32"/>
    <n v="22"/>
    <n v="338"/>
    <n v="20"/>
    <n v="45"/>
    <n v="70"/>
    <n v="115"/>
    <n v="206"/>
    <n v="5"/>
    <x v="4"/>
    <x v="19"/>
    <x v="3"/>
    <x v="1"/>
    <x v="0"/>
    <x v="2"/>
    <x v="4"/>
  </r>
  <r>
    <x v="25"/>
    <n v="92"/>
    <n v="170"/>
    <n v="78"/>
    <x v="24"/>
    <n v="24"/>
    <n v="995"/>
    <n v="60"/>
    <n v="64"/>
    <n v="90"/>
    <n v="160"/>
    <n v="206"/>
    <n v="6"/>
    <x v="4"/>
    <x v="19"/>
    <x v="3"/>
    <x v="1"/>
    <x v="1"/>
    <x v="2"/>
    <x v="5"/>
  </r>
  <r>
    <x v="107"/>
    <n v="104"/>
    <n v="175"/>
    <n v="71"/>
    <x v="25"/>
    <n v="22"/>
    <n v="373"/>
    <n v="90"/>
    <n v="78"/>
    <n v="130"/>
    <n v="210"/>
    <n v="253"/>
    <n v="2"/>
    <x v="4"/>
    <x v="19"/>
    <x v="3"/>
    <x v="1"/>
    <x v="0"/>
    <x v="0"/>
    <x v="1"/>
  </r>
  <r>
    <x v="88"/>
    <n v="165"/>
    <n v="275"/>
    <n v="82"/>
    <x v="98"/>
    <n v="36"/>
    <n v="1020"/>
    <n v="100"/>
    <n v="98"/>
    <n v="150"/>
    <n v="240"/>
    <n v="206"/>
    <n v="8"/>
    <x v="4"/>
    <x v="19"/>
    <x v="3"/>
    <x v="1"/>
    <x v="1"/>
    <x v="3"/>
    <x v="6"/>
  </r>
  <r>
    <x v="10"/>
    <n v="59"/>
    <n v="99"/>
    <n v="40"/>
    <x v="27"/>
    <n v="11"/>
    <n v="793"/>
    <n v="50"/>
    <n v="39"/>
    <n v="50"/>
    <n v="80"/>
    <n v="206"/>
    <n v="9"/>
    <x v="4"/>
    <x v="19"/>
    <x v="3"/>
    <x v="1"/>
    <x v="1"/>
    <x v="3"/>
    <x v="7"/>
  </r>
  <r>
    <x v="63"/>
    <n v="82"/>
    <n v="130"/>
    <n v="48"/>
    <x v="2"/>
    <n v="14"/>
    <n v="351"/>
    <n v="30"/>
    <n v="30"/>
    <n v="50"/>
    <n v="69"/>
    <n v="509"/>
    <n v="11"/>
    <x v="4"/>
    <x v="19"/>
    <x v="3"/>
    <x v="1"/>
    <x v="0"/>
    <x v="1"/>
    <x v="9"/>
  </r>
  <r>
    <x v="125"/>
    <n v="65"/>
    <n v="110"/>
    <n v="45"/>
    <x v="2"/>
    <n v="14"/>
    <n v="410"/>
    <n v="30"/>
    <n v="20"/>
    <n v="50"/>
    <n v="58"/>
    <n v="360"/>
    <n v="12"/>
    <x v="4"/>
    <x v="19"/>
    <x v="3"/>
    <x v="1"/>
    <x v="0"/>
    <x v="1"/>
    <x v="10"/>
  </r>
  <r>
    <x v="104"/>
    <n v="90"/>
    <n v="154"/>
    <n v="64"/>
    <x v="12"/>
    <n v="58"/>
    <n v="551"/>
    <n v="10"/>
    <n v="53"/>
    <n v="60"/>
    <n v="87"/>
    <n v="425"/>
    <n v="13"/>
    <x v="4"/>
    <x v="19"/>
    <x v="3"/>
    <x v="1"/>
    <x v="0"/>
    <x v="1"/>
    <x v="3"/>
  </r>
  <r>
    <x v="36"/>
    <n v="129"/>
    <n v="221"/>
    <n v="92"/>
    <x v="67"/>
    <n v="83"/>
    <n v="599"/>
    <n v="60"/>
    <n v="69"/>
    <n v="160"/>
    <n v="270"/>
    <n v="253"/>
    <n v="3"/>
    <x v="4"/>
    <x v="19"/>
    <x v="3"/>
    <x v="1"/>
    <x v="1"/>
    <x v="0"/>
    <x v="2"/>
  </r>
  <r>
    <x v="16"/>
    <n v="64"/>
    <n v="115"/>
    <n v="51"/>
    <x v="21"/>
    <n v="19"/>
    <n v="396"/>
    <n v="20"/>
    <n v="40"/>
    <n v="60"/>
    <n v="111"/>
    <n v="719"/>
    <n v="11"/>
    <x v="5"/>
    <x v="0"/>
    <x v="0"/>
    <x v="0"/>
    <x v="0"/>
    <x v="1"/>
    <x v="9"/>
  </r>
  <r>
    <x v="125"/>
    <n v="64"/>
    <n v="117"/>
    <n v="53"/>
    <x v="57"/>
    <n v="16"/>
    <n v="1028"/>
    <n v="30"/>
    <n v="28"/>
    <n v="60"/>
    <n v="112"/>
    <n v="970"/>
    <n v="12"/>
    <x v="5"/>
    <x v="0"/>
    <x v="0"/>
    <x v="0"/>
    <x v="0"/>
    <x v="1"/>
    <x v="10"/>
  </r>
  <r>
    <x v="37"/>
    <n v="56"/>
    <n v="99"/>
    <n v="43"/>
    <x v="14"/>
    <n v="14"/>
    <n v="597"/>
    <n v="30"/>
    <n v="30"/>
    <n v="50"/>
    <n v="67"/>
    <n v="720"/>
    <n v="13"/>
    <x v="5"/>
    <x v="0"/>
    <x v="0"/>
    <x v="0"/>
    <x v="0"/>
    <x v="1"/>
    <x v="3"/>
  </r>
  <r>
    <x v="6"/>
    <n v="136"/>
    <n v="230"/>
    <n v="94"/>
    <x v="57"/>
    <n v="26"/>
    <n v="562"/>
    <n v="140"/>
    <n v="98"/>
    <n v="170"/>
    <n v="275"/>
    <n v="719"/>
    <n v="5"/>
    <x v="5"/>
    <x v="0"/>
    <x v="0"/>
    <x v="0"/>
    <x v="0"/>
    <x v="2"/>
    <x v="4"/>
  </r>
  <r>
    <x v="8"/>
    <n v="81"/>
    <n v="135"/>
    <n v="54"/>
    <x v="89"/>
    <n v="17"/>
    <n v="641"/>
    <n v="50"/>
    <n v="60"/>
    <n v="90"/>
    <n v="156"/>
    <n v="303"/>
    <n v="6"/>
    <x v="5"/>
    <x v="0"/>
    <x v="0"/>
    <x v="0"/>
    <x v="1"/>
    <x v="2"/>
    <x v="5"/>
  </r>
  <r>
    <x v="93"/>
    <n v="163"/>
    <n v="276"/>
    <n v="89"/>
    <x v="39"/>
    <n v="31"/>
    <n v="897"/>
    <n v="130"/>
    <n v="87"/>
    <n v="170"/>
    <n v="280"/>
    <n v="719"/>
    <n v="1"/>
    <x v="5"/>
    <x v="0"/>
    <x v="0"/>
    <x v="0"/>
    <x v="0"/>
    <x v="0"/>
    <x v="0"/>
  </r>
  <r>
    <x v="1"/>
    <n v="107"/>
    <n v="190"/>
    <n v="83"/>
    <x v="1"/>
    <n v="27"/>
    <n v="574"/>
    <n v="80"/>
    <n v="82"/>
    <n v="110"/>
    <n v="190"/>
    <n v="970"/>
    <n v="2"/>
    <x v="5"/>
    <x v="0"/>
    <x v="0"/>
    <x v="0"/>
    <x v="0"/>
    <x v="0"/>
    <x v="1"/>
  </r>
  <r>
    <x v="187"/>
    <n v="178"/>
    <n v="301"/>
    <n v="229"/>
    <x v="25"/>
    <n v="34"/>
    <n v="947"/>
    <n v="140"/>
    <n v="149"/>
    <n v="180"/>
    <n v="307"/>
    <n v="719"/>
    <n v="3"/>
    <x v="5"/>
    <x v="0"/>
    <x v="0"/>
    <x v="0"/>
    <x v="1"/>
    <x v="0"/>
    <x v="2"/>
  </r>
  <r>
    <x v="127"/>
    <n v="149"/>
    <n v="298"/>
    <n v="108"/>
    <x v="23"/>
    <n v="41"/>
    <n v="1245"/>
    <n v="90"/>
    <n v="106"/>
    <n v="140"/>
    <n v="252"/>
    <n v="720"/>
    <n v="8"/>
    <x v="5"/>
    <x v="0"/>
    <x v="0"/>
    <x v="0"/>
    <x v="1"/>
    <x v="3"/>
    <x v="6"/>
  </r>
  <r>
    <x v="85"/>
    <n v="63"/>
    <n v="107"/>
    <n v="44"/>
    <x v="82"/>
    <n v="40"/>
    <n v="496"/>
    <n v="10"/>
    <n v="39"/>
    <n v="60"/>
    <n v="81"/>
    <n v="720"/>
    <n v="9"/>
    <x v="5"/>
    <x v="0"/>
    <x v="0"/>
    <x v="0"/>
    <x v="1"/>
    <x v="3"/>
    <x v="7"/>
  </r>
  <r>
    <x v="105"/>
    <n v="68"/>
    <n v="118"/>
    <n v="50"/>
    <x v="45"/>
    <n v="16"/>
    <n v="397"/>
    <n v="30"/>
    <n v="40"/>
    <n v="60"/>
    <n v="90"/>
    <n v="719"/>
    <n v="10"/>
    <x v="5"/>
    <x v="0"/>
    <x v="0"/>
    <x v="0"/>
    <x v="1"/>
    <x v="3"/>
    <x v="8"/>
  </r>
  <r>
    <x v="6"/>
    <n v="136"/>
    <n v="230"/>
    <n v="94"/>
    <x v="57"/>
    <n v="26"/>
    <n v="562"/>
    <n v="90"/>
    <n v="69"/>
    <n v="120"/>
    <n v="189"/>
    <n v="312"/>
    <n v="11"/>
    <x v="5"/>
    <x v="1"/>
    <x v="0"/>
    <x v="0"/>
    <x v="0"/>
    <x v="1"/>
    <x v="9"/>
  </r>
  <r>
    <x v="8"/>
    <n v="81"/>
    <n v="135"/>
    <n v="54"/>
    <x v="89"/>
    <n v="17"/>
    <n v="641"/>
    <n v="30"/>
    <n v="52"/>
    <n v="70"/>
    <n v="122"/>
    <n v="312"/>
    <n v="12"/>
    <x v="5"/>
    <x v="1"/>
    <x v="0"/>
    <x v="0"/>
    <x v="0"/>
    <x v="1"/>
    <x v="10"/>
  </r>
  <r>
    <x v="188"/>
    <n v="362"/>
    <n v="634"/>
    <n v="256"/>
    <x v="102"/>
    <n v="89"/>
    <n v="1616"/>
    <n v="300"/>
    <n v="244"/>
    <n v="430"/>
    <n v="735"/>
    <n v="312"/>
    <n v="5"/>
    <x v="5"/>
    <x v="1"/>
    <x v="0"/>
    <x v="0"/>
    <x v="0"/>
    <x v="2"/>
    <x v="4"/>
  </r>
  <r>
    <x v="109"/>
    <n v="261"/>
    <n v="521"/>
    <n v="245"/>
    <x v="50"/>
    <n v="72"/>
    <n v="1715"/>
    <n v="210"/>
    <n v="313"/>
    <n v="310"/>
    <n v="610"/>
    <n v="312"/>
    <n v="6"/>
    <x v="5"/>
    <x v="1"/>
    <x v="0"/>
    <x v="0"/>
    <x v="1"/>
    <x v="2"/>
    <x v="5"/>
  </r>
  <r>
    <x v="189"/>
    <n v="278"/>
    <n v="478"/>
    <n v="152"/>
    <x v="103"/>
    <n v="66"/>
    <n v="1095"/>
    <n v="190"/>
    <n v="232"/>
    <n v="290"/>
    <n v="502"/>
    <n v="815"/>
    <n v="2"/>
    <x v="5"/>
    <x v="1"/>
    <x v="0"/>
    <x v="0"/>
    <x v="0"/>
    <x v="0"/>
    <x v="1"/>
  </r>
  <r>
    <x v="190"/>
    <n v="204"/>
    <n v="345"/>
    <n v="104"/>
    <x v="66"/>
    <n v="45"/>
    <n v="764"/>
    <n v="160"/>
    <n v="88"/>
    <n v="220"/>
    <n v="360"/>
    <n v="630"/>
    <n v="3"/>
    <x v="5"/>
    <x v="1"/>
    <x v="0"/>
    <x v="0"/>
    <x v="1"/>
    <x v="0"/>
    <x v="2"/>
  </r>
  <r>
    <x v="93"/>
    <n v="163"/>
    <n v="276"/>
    <n v="139"/>
    <x v="39"/>
    <n v="31"/>
    <n v="897"/>
    <n v="130"/>
    <n v="98"/>
    <n v="150"/>
    <n v="248"/>
    <n v="630"/>
    <n v="8"/>
    <x v="5"/>
    <x v="1"/>
    <x v="0"/>
    <x v="0"/>
    <x v="1"/>
    <x v="3"/>
    <x v="6"/>
  </r>
  <r>
    <x v="35"/>
    <n v="107"/>
    <n v="190"/>
    <n v="83"/>
    <x v="8"/>
    <n v="27"/>
    <n v="574"/>
    <n v="60"/>
    <n v="79"/>
    <n v="90"/>
    <n v="160"/>
    <n v="630"/>
    <n v="9"/>
    <x v="5"/>
    <x v="1"/>
    <x v="0"/>
    <x v="0"/>
    <x v="1"/>
    <x v="3"/>
    <x v="7"/>
  </r>
  <r>
    <x v="191"/>
    <n v="178"/>
    <n v="301"/>
    <n v="123"/>
    <x v="24"/>
    <n v="34"/>
    <n v="947"/>
    <n v="140"/>
    <n v="66"/>
    <n v="160"/>
    <n v="270"/>
    <n v="309"/>
    <n v="10"/>
    <x v="5"/>
    <x v="1"/>
    <x v="0"/>
    <x v="0"/>
    <x v="1"/>
    <x v="3"/>
    <x v="8"/>
  </r>
  <r>
    <x v="109"/>
    <n v="261"/>
    <n v="521"/>
    <n v="278"/>
    <x v="50"/>
    <n v="72"/>
    <n v="1715"/>
    <n v="150"/>
    <n v="242"/>
    <n v="230"/>
    <n v="450"/>
    <n v="641"/>
    <n v="11"/>
    <x v="5"/>
    <x v="2"/>
    <x v="0"/>
    <x v="1"/>
    <x v="0"/>
    <x v="1"/>
    <x v="9"/>
  </r>
  <r>
    <x v="192"/>
    <n v="332"/>
    <n v="603"/>
    <n v="238"/>
    <x v="104"/>
    <n v="102"/>
    <n v="1714"/>
    <n v="180"/>
    <n v="171"/>
    <n v="300"/>
    <n v="542"/>
    <n v="563"/>
    <n v="12"/>
    <x v="5"/>
    <x v="2"/>
    <x v="0"/>
    <x v="1"/>
    <x v="0"/>
    <x v="1"/>
    <x v="10"/>
  </r>
  <r>
    <x v="89"/>
    <n v="32"/>
    <n v="53"/>
    <n v="21"/>
    <x v="44"/>
    <n v="5"/>
    <n v="798"/>
    <n v="30"/>
    <n v="20"/>
    <n v="40"/>
    <n v="60"/>
    <n v="515"/>
    <n v="5"/>
    <x v="5"/>
    <x v="2"/>
    <x v="0"/>
    <x v="1"/>
    <x v="0"/>
    <x v="2"/>
    <x v="4"/>
  </r>
  <r>
    <x v="111"/>
    <n v="43"/>
    <n v="43"/>
    <n v="0"/>
    <x v="77"/>
    <n v="0"/>
    <n v="602"/>
    <n v="40"/>
    <n v="0"/>
    <n v="50"/>
    <n v="44"/>
    <n v="319"/>
    <n v="6"/>
    <x v="5"/>
    <x v="2"/>
    <x v="0"/>
    <x v="1"/>
    <x v="1"/>
    <x v="2"/>
    <x v="5"/>
  </r>
  <r>
    <x v="76"/>
    <n v="35"/>
    <n v="58"/>
    <n v="23"/>
    <x v="44"/>
    <n v="6"/>
    <n v="843"/>
    <n v="30"/>
    <n v="20"/>
    <n v="40"/>
    <n v="61"/>
    <n v="641"/>
    <n v="1"/>
    <x v="5"/>
    <x v="2"/>
    <x v="0"/>
    <x v="1"/>
    <x v="0"/>
    <x v="0"/>
    <x v="0"/>
  </r>
  <r>
    <x v="58"/>
    <n v="38"/>
    <n v="70"/>
    <n v="32"/>
    <x v="51"/>
    <n v="9"/>
    <n v="996"/>
    <n v="20"/>
    <n v="32"/>
    <n v="40"/>
    <n v="72"/>
    <n v="563"/>
    <n v="2"/>
    <x v="5"/>
    <x v="2"/>
    <x v="0"/>
    <x v="1"/>
    <x v="0"/>
    <x v="0"/>
    <x v="1"/>
  </r>
  <r>
    <x v="16"/>
    <n v="30"/>
    <n v="52"/>
    <n v="22"/>
    <x v="18"/>
    <n v="7"/>
    <n v="608"/>
    <n v="20"/>
    <n v="20"/>
    <n v="30"/>
    <n v="50"/>
    <n v="712"/>
    <n v="3"/>
    <x v="5"/>
    <x v="2"/>
    <x v="0"/>
    <x v="1"/>
    <x v="1"/>
    <x v="0"/>
    <x v="2"/>
  </r>
  <r>
    <x v="188"/>
    <n v="362"/>
    <n v="634"/>
    <n v="248"/>
    <x v="102"/>
    <n v="89"/>
    <n v="1616"/>
    <n v="230"/>
    <n v="232"/>
    <n v="320"/>
    <n v="542"/>
    <n v="641"/>
    <n v="8"/>
    <x v="5"/>
    <x v="2"/>
    <x v="0"/>
    <x v="1"/>
    <x v="1"/>
    <x v="3"/>
    <x v="6"/>
  </r>
  <r>
    <x v="193"/>
    <n v="204"/>
    <n v="345"/>
    <n v="94"/>
    <x v="72"/>
    <n v="45"/>
    <n v="764"/>
    <n v="140"/>
    <n v="75"/>
    <n v="180"/>
    <n v="309"/>
    <n v="319"/>
    <n v="9"/>
    <x v="5"/>
    <x v="2"/>
    <x v="0"/>
    <x v="1"/>
    <x v="1"/>
    <x v="3"/>
    <x v="7"/>
  </r>
  <r>
    <x v="169"/>
    <n v="55"/>
    <n v="96"/>
    <n v="41"/>
    <x v="30"/>
    <n v="13"/>
    <n v="239"/>
    <n v="20"/>
    <n v="19"/>
    <n v="50"/>
    <n v="91"/>
    <n v="636"/>
    <n v="11"/>
    <x v="5"/>
    <x v="3"/>
    <x v="0"/>
    <x v="1"/>
    <x v="0"/>
    <x v="1"/>
    <x v="9"/>
  </r>
  <r>
    <x v="71"/>
    <n v="43"/>
    <n v="78"/>
    <n v="35"/>
    <x v="25"/>
    <n v="13"/>
    <n v="204"/>
    <n v="-10"/>
    <n v="30"/>
    <n v="30"/>
    <n v="60"/>
    <n v="573"/>
    <n v="12"/>
    <x v="5"/>
    <x v="3"/>
    <x v="0"/>
    <x v="1"/>
    <x v="0"/>
    <x v="1"/>
    <x v="10"/>
  </r>
  <r>
    <x v="7"/>
    <n v="46"/>
    <n v="82"/>
    <n v="36"/>
    <x v="25"/>
    <n v="13"/>
    <n v="236"/>
    <n v="0"/>
    <n v="30"/>
    <n v="40"/>
    <n v="57"/>
    <n v="573"/>
    <n v="13"/>
    <x v="5"/>
    <x v="3"/>
    <x v="0"/>
    <x v="1"/>
    <x v="0"/>
    <x v="1"/>
    <x v="3"/>
  </r>
  <r>
    <x v="8"/>
    <n v="55"/>
    <n v="92"/>
    <n v="37"/>
    <x v="76"/>
    <n v="10"/>
    <n v="876"/>
    <n v="40"/>
    <n v="35"/>
    <n v="60"/>
    <n v="100"/>
    <n v="660"/>
    <n v="5"/>
    <x v="5"/>
    <x v="3"/>
    <x v="0"/>
    <x v="1"/>
    <x v="0"/>
    <x v="2"/>
    <x v="4"/>
  </r>
  <r>
    <x v="111"/>
    <n v="53"/>
    <n v="89"/>
    <n v="36"/>
    <x v="76"/>
    <n v="10"/>
    <n v="828"/>
    <n v="40"/>
    <n v="46"/>
    <n v="60"/>
    <n v="100"/>
    <n v="573"/>
    <n v="6"/>
    <x v="5"/>
    <x v="3"/>
    <x v="0"/>
    <x v="1"/>
    <x v="1"/>
    <x v="2"/>
    <x v="5"/>
  </r>
  <r>
    <x v="111"/>
    <n v="93"/>
    <n v="169"/>
    <n v="76"/>
    <x v="86"/>
    <n v="28"/>
    <n v="580"/>
    <n v="40"/>
    <n v="80"/>
    <n v="90"/>
    <n v="168"/>
    <n v="573"/>
    <n v="2"/>
    <x v="5"/>
    <x v="3"/>
    <x v="0"/>
    <x v="1"/>
    <x v="0"/>
    <x v="0"/>
    <x v="1"/>
  </r>
  <r>
    <x v="44"/>
    <n v="77"/>
    <n v="142"/>
    <n v="65"/>
    <x v="39"/>
    <n v="20"/>
    <n v="1042"/>
    <n v="50"/>
    <n v="60"/>
    <n v="80"/>
    <n v="143"/>
    <n v="314"/>
    <n v="3"/>
    <x v="5"/>
    <x v="3"/>
    <x v="0"/>
    <x v="1"/>
    <x v="1"/>
    <x v="0"/>
    <x v="2"/>
  </r>
  <r>
    <x v="26"/>
    <n v="73"/>
    <n v="125"/>
    <n v="52"/>
    <x v="79"/>
    <n v="47"/>
    <n v="313"/>
    <n v="20"/>
    <n v="48"/>
    <n v="70"/>
    <n v="110"/>
    <n v="660"/>
    <n v="8"/>
    <x v="5"/>
    <x v="3"/>
    <x v="0"/>
    <x v="1"/>
    <x v="1"/>
    <x v="3"/>
    <x v="6"/>
  </r>
  <r>
    <x v="132"/>
    <n v="25"/>
    <n v="141"/>
    <n v="83"/>
    <x v="33"/>
    <n v="35"/>
    <n v="1142"/>
    <n v="0"/>
    <n v="99"/>
    <n v="30"/>
    <n v="120"/>
    <n v="636"/>
    <n v="9"/>
    <x v="5"/>
    <x v="3"/>
    <x v="0"/>
    <x v="1"/>
    <x v="1"/>
    <x v="3"/>
    <x v="7"/>
  </r>
  <r>
    <x v="6"/>
    <n v="167"/>
    <n v="278"/>
    <n v="86"/>
    <x v="72"/>
    <n v="36"/>
    <n v="767"/>
    <n v="90"/>
    <n v="90"/>
    <n v="150"/>
    <n v="240"/>
    <n v="513"/>
    <n v="11"/>
    <x v="5"/>
    <x v="4"/>
    <x v="0"/>
    <x v="0"/>
    <x v="0"/>
    <x v="1"/>
    <x v="9"/>
  </r>
  <r>
    <x v="73"/>
    <n v="164"/>
    <n v="282"/>
    <n v="91"/>
    <x v="52"/>
    <n v="36"/>
    <n v="636"/>
    <n v="90"/>
    <n v="68"/>
    <n v="140"/>
    <n v="228"/>
    <n v="937"/>
    <n v="12"/>
    <x v="5"/>
    <x v="4"/>
    <x v="0"/>
    <x v="0"/>
    <x v="0"/>
    <x v="1"/>
    <x v="10"/>
  </r>
  <r>
    <x v="127"/>
    <n v="149"/>
    <n v="298"/>
    <n v="96"/>
    <x v="23"/>
    <n v="41"/>
    <n v="1245"/>
    <n v="120"/>
    <n v="140"/>
    <n v="180"/>
    <n v="350"/>
    <n v="419"/>
    <n v="5"/>
    <x v="5"/>
    <x v="4"/>
    <x v="0"/>
    <x v="0"/>
    <x v="0"/>
    <x v="2"/>
    <x v="4"/>
  </r>
  <r>
    <x v="18"/>
    <n v="64"/>
    <n v="115"/>
    <n v="51"/>
    <x v="10"/>
    <n v="19"/>
    <n v="396"/>
    <n v="30"/>
    <n v="44"/>
    <n v="80"/>
    <n v="130"/>
    <n v="419"/>
    <n v="6"/>
    <x v="5"/>
    <x v="4"/>
    <x v="0"/>
    <x v="0"/>
    <x v="1"/>
    <x v="2"/>
    <x v="5"/>
  </r>
  <r>
    <x v="105"/>
    <n v="68"/>
    <n v="118"/>
    <n v="50"/>
    <x v="45"/>
    <n v="16"/>
    <n v="397"/>
    <n v="40"/>
    <n v="51"/>
    <n v="70"/>
    <n v="121"/>
    <n v="513"/>
    <n v="1"/>
    <x v="5"/>
    <x v="4"/>
    <x v="0"/>
    <x v="0"/>
    <x v="0"/>
    <x v="0"/>
    <x v="0"/>
  </r>
  <r>
    <x v="194"/>
    <n v="55"/>
    <n v="93"/>
    <n v="38"/>
    <x v="0"/>
    <n v="12"/>
    <n v="414"/>
    <n v="20"/>
    <n v="40"/>
    <n v="50"/>
    <n v="90"/>
    <n v="614"/>
    <n v="2"/>
    <x v="5"/>
    <x v="4"/>
    <x v="0"/>
    <x v="0"/>
    <x v="0"/>
    <x v="0"/>
    <x v="1"/>
  </r>
  <r>
    <x v="96"/>
    <n v="63"/>
    <n v="107"/>
    <n v="44"/>
    <x v="66"/>
    <n v="40"/>
    <n v="496"/>
    <n v="20"/>
    <n v="37"/>
    <n v="70"/>
    <n v="107"/>
    <n v="937"/>
    <n v="3"/>
    <x v="5"/>
    <x v="4"/>
    <x v="0"/>
    <x v="0"/>
    <x v="1"/>
    <x v="0"/>
    <x v="2"/>
  </r>
  <r>
    <x v="31"/>
    <n v="26"/>
    <n v="44"/>
    <n v="18"/>
    <x v="44"/>
    <n v="5"/>
    <n v="478"/>
    <n v="20"/>
    <n v="10"/>
    <n v="20"/>
    <n v="38"/>
    <n v="614"/>
    <n v="8"/>
    <x v="5"/>
    <x v="4"/>
    <x v="0"/>
    <x v="0"/>
    <x v="1"/>
    <x v="3"/>
    <x v="6"/>
  </r>
  <r>
    <x v="76"/>
    <n v="36"/>
    <n v="60"/>
    <n v="24"/>
    <x v="68"/>
    <n v="6"/>
    <n v="856"/>
    <n v="30"/>
    <n v="20"/>
    <n v="30"/>
    <n v="59"/>
    <n v="513"/>
    <n v="9"/>
    <x v="5"/>
    <x v="4"/>
    <x v="0"/>
    <x v="0"/>
    <x v="1"/>
    <x v="3"/>
    <x v="7"/>
  </r>
  <r>
    <x v="105"/>
    <n v="59"/>
    <n v="99"/>
    <n v="40"/>
    <x v="13"/>
    <n v="12"/>
    <n v="443"/>
    <n v="20"/>
    <n v="19"/>
    <n v="50"/>
    <n v="80"/>
    <n v="920"/>
    <n v="11"/>
    <x v="5"/>
    <x v="5"/>
    <x v="0"/>
    <x v="1"/>
    <x v="0"/>
    <x v="1"/>
    <x v="9"/>
  </r>
  <r>
    <x v="68"/>
    <n v="75"/>
    <n v="128"/>
    <n v="53"/>
    <x v="79"/>
    <n v="48"/>
    <n v="597"/>
    <n v="10"/>
    <n v="28"/>
    <n v="70"/>
    <n v="110"/>
    <n v="715"/>
    <n v="12"/>
    <x v="5"/>
    <x v="5"/>
    <x v="0"/>
    <x v="1"/>
    <x v="0"/>
    <x v="1"/>
    <x v="10"/>
  </r>
  <r>
    <x v="47"/>
    <n v="96"/>
    <n v="177"/>
    <n v="81"/>
    <x v="25"/>
    <n v="25"/>
    <n v="1046"/>
    <n v="70"/>
    <n v="85"/>
    <n v="110"/>
    <n v="200"/>
    <n v="262"/>
    <n v="5"/>
    <x v="5"/>
    <x v="5"/>
    <x v="0"/>
    <x v="1"/>
    <x v="0"/>
    <x v="2"/>
    <x v="4"/>
  </r>
  <r>
    <x v="33"/>
    <n v="62"/>
    <n v="110"/>
    <n v="48"/>
    <x v="36"/>
    <n v="15"/>
    <n v="593"/>
    <n v="50"/>
    <n v="44"/>
    <n v="70"/>
    <n v="114"/>
    <n v="262"/>
    <n v="6"/>
    <x v="5"/>
    <x v="5"/>
    <x v="0"/>
    <x v="1"/>
    <x v="1"/>
    <x v="2"/>
    <x v="5"/>
  </r>
  <r>
    <x v="194"/>
    <n v="74"/>
    <n v="133"/>
    <n v="59"/>
    <x v="4"/>
    <n v="22"/>
    <n v="377"/>
    <n v="20"/>
    <n v="60"/>
    <n v="70"/>
    <n v="129"/>
    <n v="715"/>
    <n v="1"/>
    <x v="5"/>
    <x v="5"/>
    <x v="0"/>
    <x v="1"/>
    <x v="0"/>
    <x v="0"/>
    <x v="0"/>
  </r>
  <r>
    <x v="105"/>
    <n v="154"/>
    <n v="264"/>
    <n v="96"/>
    <x v="105"/>
    <n v="100"/>
    <n v="665"/>
    <n v="50"/>
    <n v="148"/>
    <n v="160"/>
    <n v="268"/>
    <n v="608"/>
    <n v="2"/>
    <x v="5"/>
    <x v="5"/>
    <x v="0"/>
    <x v="1"/>
    <x v="0"/>
    <x v="0"/>
    <x v="1"/>
  </r>
  <r>
    <x v="94"/>
    <n v="121"/>
    <n v="212"/>
    <n v="91"/>
    <x v="33"/>
    <n v="30"/>
    <n v="533"/>
    <n v="90"/>
    <n v="87"/>
    <n v="130"/>
    <n v="223"/>
    <n v="920"/>
    <n v="3"/>
    <x v="5"/>
    <x v="5"/>
    <x v="0"/>
    <x v="1"/>
    <x v="1"/>
    <x v="0"/>
    <x v="2"/>
  </r>
  <r>
    <x v="46"/>
    <n v="78"/>
    <n v="125"/>
    <n v="47"/>
    <x v="2"/>
    <n v="14"/>
    <n v="371"/>
    <n v="50"/>
    <n v="48"/>
    <n v="70"/>
    <n v="118"/>
    <n v="715"/>
    <n v="8"/>
    <x v="5"/>
    <x v="5"/>
    <x v="0"/>
    <x v="1"/>
    <x v="1"/>
    <x v="3"/>
    <x v="6"/>
  </r>
  <r>
    <x v="107"/>
    <n v="85"/>
    <n v="144"/>
    <n v="59"/>
    <x v="14"/>
    <n v="16"/>
    <n v="842"/>
    <n v="60"/>
    <n v="50"/>
    <n v="70"/>
    <n v="120"/>
    <n v="920"/>
    <n v="9"/>
    <x v="5"/>
    <x v="5"/>
    <x v="0"/>
    <x v="1"/>
    <x v="1"/>
    <x v="3"/>
    <x v="7"/>
  </r>
  <r>
    <x v="8"/>
    <n v="55"/>
    <n v="92"/>
    <n v="37"/>
    <x v="76"/>
    <n v="10"/>
    <n v="876"/>
    <n v="40"/>
    <n v="19"/>
    <n v="60"/>
    <n v="90"/>
    <n v="959"/>
    <n v="11"/>
    <x v="5"/>
    <x v="6"/>
    <x v="1"/>
    <x v="1"/>
    <x v="0"/>
    <x v="1"/>
    <x v="9"/>
  </r>
  <r>
    <x v="89"/>
    <n v="31"/>
    <n v="51"/>
    <n v="20"/>
    <x v="16"/>
    <n v="5"/>
    <n v="804"/>
    <n v="20"/>
    <n v="20"/>
    <n v="30"/>
    <n v="50"/>
    <n v="203"/>
    <n v="13"/>
    <x v="5"/>
    <x v="6"/>
    <x v="1"/>
    <x v="1"/>
    <x v="0"/>
    <x v="1"/>
    <x v="3"/>
  </r>
  <r>
    <x v="68"/>
    <n v="75"/>
    <n v="128"/>
    <n v="53"/>
    <x v="79"/>
    <n v="48"/>
    <n v="597"/>
    <n v="10"/>
    <n v="45"/>
    <n v="70"/>
    <n v="115"/>
    <n v="203"/>
    <n v="5"/>
    <x v="5"/>
    <x v="6"/>
    <x v="1"/>
    <x v="1"/>
    <x v="0"/>
    <x v="2"/>
    <x v="4"/>
  </r>
  <r>
    <x v="194"/>
    <n v="62"/>
    <n v="108"/>
    <n v="46"/>
    <x v="37"/>
    <n v="15"/>
    <n v="367"/>
    <n v="30"/>
    <n v="46"/>
    <n v="60"/>
    <n v="94"/>
    <n v="475"/>
    <n v="6"/>
    <x v="5"/>
    <x v="6"/>
    <x v="1"/>
    <x v="1"/>
    <x v="1"/>
    <x v="2"/>
    <x v="5"/>
  </r>
  <r>
    <x v="79"/>
    <n v="140"/>
    <n v="232"/>
    <n v="92"/>
    <x v="88"/>
    <n v="30"/>
    <n v="1102"/>
    <n v="100"/>
    <n v="82"/>
    <n v="140"/>
    <n v="218"/>
    <n v="475"/>
    <n v="2"/>
    <x v="5"/>
    <x v="6"/>
    <x v="1"/>
    <x v="1"/>
    <x v="0"/>
    <x v="0"/>
    <x v="1"/>
  </r>
  <r>
    <x v="81"/>
    <n v="93"/>
    <n v="169"/>
    <n v="76"/>
    <x v="88"/>
    <n v="28"/>
    <n v="580"/>
    <n v="40"/>
    <n v="50"/>
    <n v="80"/>
    <n v="130"/>
    <n v="203"/>
    <n v="9"/>
    <x v="5"/>
    <x v="6"/>
    <x v="1"/>
    <x v="1"/>
    <x v="1"/>
    <x v="3"/>
    <x v="7"/>
  </r>
  <r>
    <x v="10"/>
    <n v="77"/>
    <n v="142"/>
    <n v="65"/>
    <x v="30"/>
    <n v="20"/>
    <n v="1042"/>
    <n v="50"/>
    <n v="30"/>
    <n v="70"/>
    <n v="120"/>
    <n v="475"/>
    <n v="10"/>
    <x v="5"/>
    <x v="6"/>
    <x v="1"/>
    <x v="1"/>
    <x v="1"/>
    <x v="3"/>
    <x v="8"/>
  </r>
  <r>
    <x v="41"/>
    <n v="62"/>
    <n v="105"/>
    <n v="43"/>
    <x v="54"/>
    <n v="12"/>
    <n v="864"/>
    <n v="50"/>
    <n v="51"/>
    <n v="70"/>
    <n v="99"/>
    <n v="386"/>
    <n v="11"/>
    <x v="5"/>
    <x v="7"/>
    <x v="1"/>
    <x v="0"/>
    <x v="0"/>
    <x v="1"/>
    <x v="9"/>
  </r>
  <r>
    <x v="107"/>
    <n v="85"/>
    <n v="144"/>
    <n v="59"/>
    <x v="14"/>
    <n v="16"/>
    <n v="842"/>
    <n v="70"/>
    <n v="73"/>
    <n v="90"/>
    <n v="163"/>
    <n v="407"/>
    <n v="13"/>
    <x v="5"/>
    <x v="7"/>
    <x v="1"/>
    <x v="0"/>
    <x v="0"/>
    <x v="1"/>
    <x v="3"/>
  </r>
  <r>
    <x v="54"/>
    <n v="154"/>
    <n v="264"/>
    <n v="93"/>
    <x v="60"/>
    <n v="100"/>
    <n v="665"/>
    <n v="40"/>
    <n v="66"/>
    <n v="150"/>
    <n v="255"/>
    <n v="786"/>
    <n v="5"/>
    <x v="5"/>
    <x v="7"/>
    <x v="1"/>
    <x v="0"/>
    <x v="0"/>
    <x v="2"/>
    <x v="4"/>
  </r>
  <r>
    <x v="94"/>
    <n v="121"/>
    <n v="212"/>
    <n v="91"/>
    <x v="33"/>
    <n v="30"/>
    <n v="533"/>
    <n v="80"/>
    <n v="80"/>
    <n v="120"/>
    <n v="200"/>
    <n v="321"/>
    <n v="6"/>
    <x v="5"/>
    <x v="7"/>
    <x v="1"/>
    <x v="0"/>
    <x v="1"/>
    <x v="2"/>
    <x v="5"/>
  </r>
  <r>
    <x v="6"/>
    <n v="167"/>
    <n v="278"/>
    <n v="53"/>
    <x v="72"/>
    <n v="36"/>
    <n v="767"/>
    <n v="110"/>
    <n v="82"/>
    <n v="160"/>
    <n v="260"/>
    <n v="904"/>
    <n v="2"/>
    <x v="5"/>
    <x v="7"/>
    <x v="1"/>
    <x v="0"/>
    <x v="0"/>
    <x v="0"/>
    <x v="1"/>
  </r>
  <r>
    <x v="73"/>
    <n v="164"/>
    <n v="282"/>
    <n v="162"/>
    <x v="52"/>
    <n v="36"/>
    <n v="636"/>
    <n v="100"/>
    <n v="96"/>
    <n v="150"/>
    <n v="263"/>
    <n v="850"/>
    <n v="3"/>
    <x v="5"/>
    <x v="7"/>
    <x v="1"/>
    <x v="0"/>
    <x v="1"/>
    <x v="0"/>
    <x v="2"/>
  </r>
  <r>
    <x v="44"/>
    <n v="62"/>
    <n v="110"/>
    <n v="48"/>
    <x v="14"/>
    <n v="15"/>
    <n v="593"/>
    <n v="30"/>
    <n v="30"/>
    <n v="50"/>
    <n v="88"/>
    <n v="941"/>
    <n v="8"/>
    <x v="5"/>
    <x v="7"/>
    <x v="1"/>
    <x v="0"/>
    <x v="1"/>
    <x v="3"/>
    <x v="6"/>
  </r>
  <r>
    <x v="194"/>
    <n v="74"/>
    <n v="133"/>
    <n v="59"/>
    <x v="4"/>
    <n v="22"/>
    <n v="377"/>
    <n v="30"/>
    <n v="40"/>
    <n v="60"/>
    <n v="100"/>
    <n v="754"/>
    <n v="9"/>
    <x v="5"/>
    <x v="7"/>
    <x v="1"/>
    <x v="0"/>
    <x v="1"/>
    <x v="3"/>
    <x v="7"/>
  </r>
  <r>
    <x v="141"/>
    <n v="96"/>
    <n v="177"/>
    <n v="81"/>
    <x v="7"/>
    <n v="25"/>
    <n v="1046"/>
    <n v="40"/>
    <n v="70"/>
    <n v="70"/>
    <n v="120"/>
    <n v="305"/>
    <n v="10"/>
    <x v="5"/>
    <x v="7"/>
    <x v="1"/>
    <x v="0"/>
    <x v="1"/>
    <x v="3"/>
    <x v="8"/>
  </r>
  <r>
    <x v="194"/>
    <n v="36"/>
    <n v="60"/>
    <n v="24"/>
    <x v="44"/>
    <n v="6"/>
    <n v="856"/>
    <n v="30"/>
    <n v="20"/>
    <n v="40"/>
    <n v="60"/>
    <n v="781"/>
    <n v="11"/>
    <x v="5"/>
    <x v="8"/>
    <x v="1"/>
    <x v="0"/>
    <x v="0"/>
    <x v="1"/>
    <x v="9"/>
  </r>
  <r>
    <x v="19"/>
    <n v="26"/>
    <n v="44"/>
    <n v="18"/>
    <x v="16"/>
    <n v="5"/>
    <n v="478"/>
    <n v="20"/>
    <n v="10"/>
    <n v="30"/>
    <n v="40"/>
    <n v="413"/>
    <n v="13"/>
    <x v="5"/>
    <x v="8"/>
    <x v="1"/>
    <x v="0"/>
    <x v="0"/>
    <x v="1"/>
    <x v="3"/>
  </r>
  <r>
    <x v="71"/>
    <n v="67"/>
    <n v="111"/>
    <n v="44"/>
    <x v="82"/>
    <n v="40"/>
    <n v="543"/>
    <n v="10"/>
    <n v="45"/>
    <n v="60"/>
    <n v="95"/>
    <n v="351"/>
    <n v="5"/>
    <x v="5"/>
    <x v="8"/>
    <x v="1"/>
    <x v="0"/>
    <x v="0"/>
    <x v="2"/>
    <x v="4"/>
  </r>
  <r>
    <x v="127"/>
    <n v="149"/>
    <n v="298"/>
    <n v="152"/>
    <x v="23"/>
    <n v="41"/>
    <n v="1245"/>
    <n v="100"/>
    <n v="106"/>
    <n v="150"/>
    <n v="297"/>
    <n v="339"/>
    <n v="7"/>
    <x v="5"/>
    <x v="8"/>
    <x v="1"/>
    <x v="0"/>
    <x v="0"/>
    <x v="2"/>
    <x v="11"/>
  </r>
  <r>
    <x v="195"/>
    <n v="595"/>
    <n v="649"/>
    <n v="54"/>
    <x v="89"/>
    <n v="17"/>
    <n v="-1006"/>
    <n v="530"/>
    <n v="48"/>
    <n v="560"/>
    <n v="608"/>
    <n v="617"/>
    <n v="2"/>
    <x v="5"/>
    <x v="8"/>
    <x v="1"/>
    <x v="0"/>
    <x v="0"/>
    <x v="0"/>
    <x v="1"/>
  </r>
  <r>
    <x v="18"/>
    <n v="64"/>
    <n v="115"/>
    <n v="51"/>
    <x v="10"/>
    <n v="19"/>
    <n v="396"/>
    <n v="20"/>
    <n v="39"/>
    <n v="50"/>
    <n v="80"/>
    <n v="781"/>
    <n v="9"/>
    <x v="5"/>
    <x v="8"/>
    <x v="1"/>
    <x v="0"/>
    <x v="1"/>
    <x v="3"/>
    <x v="7"/>
  </r>
  <r>
    <x v="9"/>
    <n v="35"/>
    <n v="58"/>
    <n v="23"/>
    <x v="68"/>
    <n v="6"/>
    <n v="843"/>
    <n v="30"/>
    <n v="20"/>
    <n v="40"/>
    <n v="71"/>
    <n v="603"/>
    <n v="11"/>
    <x v="5"/>
    <x v="9"/>
    <x v="1"/>
    <x v="1"/>
    <x v="0"/>
    <x v="1"/>
    <x v="9"/>
  </r>
  <r>
    <x v="81"/>
    <n v="43"/>
    <n v="43"/>
    <n v="0"/>
    <x v="64"/>
    <n v="0"/>
    <n v="602"/>
    <n v="30"/>
    <n v="0"/>
    <n v="40"/>
    <n v="40"/>
    <n v="603"/>
    <n v="13"/>
    <x v="5"/>
    <x v="9"/>
    <x v="1"/>
    <x v="1"/>
    <x v="0"/>
    <x v="1"/>
    <x v="3"/>
  </r>
  <r>
    <x v="26"/>
    <n v="73"/>
    <n v="125"/>
    <n v="52"/>
    <x v="79"/>
    <n v="47"/>
    <n v="313"/>
    <n v="20"/>
    <n v="40"/>
    <n v="80"/>
    <n v="125"/>
    <n v="603"/>
    <n v="5"/>
    <x v="5"/>
    <x v="9"/>
    <x v="1"/>
    <x v="1"/>
    <x v="0"/>
    <x v="2"/>
    <x v="4"/>
  </r>
  <r>
    <x v="71"/>
    <n v="43"/>
    <n v="78"/>
    <n v="35"/>
    <x v="25"/>
    <n v="13"/>
    <n v="204"/>
    <n v="0"/>
    <n v="37"/>
    <n v="40"/>
    <n v="63"/>
    <n v="603"/>
    <n v="7"/>
    <x v="5"/>
    <x v="9"/>
    <x v="1"/>
    <x v="1"/>
    <x v="0"/>
    <x v="2"/>
    <x v="11"/>
  </r>
  <r>
    <x v="90"/>
    <n v="82"/>
    <n v="138"/>
    <n v="56"/>
    <x v="30"/>
    <n v="17"/>
    <n v="302"/>
    <n v="50"/>
    <n v="51"/>
    <n v="80"/>
    <n v="131"/>
    <n v="603"/>
    <n v="1"/>
    <x v="5"/>
    <x v="9"/>
    <x v="1"/>
    <x v="1"/>
    <x v="0"/>
    <x v="0"/>
    <x v="0"/>
  </r>
  <r>
    <x v="34"/>
    <n v="94"/>
    <n v="156"/>
    <n v="62"/>
    <x v="10"/>
    <n v="20"/>
    <n v="436"/>
    <n v="60"/>
    <n v="48"/>
    <n v="90"/>
    <n v="140"/>
    <n v="603"/>
    <n v="2"/>
    <x v="5"/>
    <x v="9"/>
    <x v="1"/>
    <x v="1"/>
    <x v="0"/>
    <x v="0"/>
    <x v="1"/>
  </r>
  <r>
    <x v="7"/>
    <n v="46"/>
    <n v="82"/>
    <n v="36"/>
    <x v="25"/>
    <n v="13"/>
    <n v="236"/>
    <n v="10"/>
    <n v="20"/>
    <n v="40"/>
    <n v="60"/>
    <n v="603"/>
    <n v="9"/>
    <x v="5"/>
    <x v="9"/>
    <x v="1"/>
    <x v="1"/>
    <x v="1"/>
    <x v="3"/>
    <x v="7"/>
  </r>
  <r>
    <x v="191"/>
    <n v="178"/>
    <n v="301"/>
    <n v="186"/>
    <x v="24"/>
    <n v="34"/>
    <n v="947"/>
    <n v="150"/>
    <n v="200"/>
    <n v="190"/>
    <n v="331"/>
    <n v="516"/>
    <n v="11"/>
    <x v="5"/>
    <x v="10"/>
    <x v="1"/>
    <x v="0"/>
    <x v="0"/>
    <x v="1"/>
    <x v="9"/>
  </r>
  <r>
    <x v="93"/>
    <n v="163"/>
    <n v="276"/>
    <n v="93"/>
    <x v="39"/>
    <n v="31"/>
    <n v="897"/>
    <n v="140"/>
    <n v="170"/>
    <n v="180"/>
    <n v="278"/>
    <n v="845"/>
    <n v="12"/>
    <x v="5"/>
    <x v="10"/>
    <x v="1"/>
    <x v="0"/>
    <x v="0"/>
    <x v="1"/>
    <x v="10"/>
  </r>
  <r>
    <x v="6"/>
    <n v="136"/>
    <n v="230"/>
    <n v="94"/>
    <x v="57"/>
    <n v="26"/>
    <n v="562"/>
    <n v="120"/>
    <n v="103"/>
    <n v="150"/>
    <n v="253"/>
    <n v="718"/>
    <n v="13"/>
    <x v="5"/>
    <x v="10"/>
    <x v="1"/>
    <x v="0"/>
    <x v="0"/>
    <x v="1"/>
    <x v="3"/>
  </r>
  <r>
    <x v="196"/>
    <n v="-72"/>
    <n v="72"/>
    <n v="104"/>
    <x v="106"/>
    <n v="131"/>
    <n v="1979"/>
    <n v="-210"/>
    <n v="93"/>
    <n v="-60"/>
    <n v="70"/>
    <n v="914"/>
    <n v="5"/>
    <x v="5"/>
    <x v="10"/>
    <x v="1"/>
    <x v="0"/>
    <x v="0"/>
    <x v="2"/>
    <x v="4"/>
  </r>
  <r>
    <x v="197"/>
    <n v="415"/>
    <n v="675"/>
    <n v="249"/>
    <x v="50"/>
    <n v="72"/>
    <n v="1405"/>
    <n v="340"/>
    <n v="205"/>
    <n v="420"/>
    <n v="667"/>
    <n v="631"/>
    <n v="7"/>
    <x v="5"/>
    <x v="10"/>
    <x v="1"/>
    <x v="0"/>
    <x v="0"/>
    <x v="2"/>
    <x v="11"/>
  </r>
  <r>
    <x v="198"/>
    <n v="534"/>
    <n v="890"/>
    <n v="400"/>
    <x v="107"/>
    <n v="124"/>
    <n v="2476"/>
    <n v="350"/>
    <n v="338"/>
    <n v="500"/>
    <n v="842"/>
    <n v="646"/>
    <n v="2"/>
    <x v="5"/>
    <x v="10"/>
    <x v="1"/>
    <x v="0"/>
    <x v="0"/>
    <x v="0"/>
    <x v="1"/>
  </r>
  <r>
    <x v="199"/>
    <n v="398"/>
    <n v="669"/>
    <n v="274"/>
    <x v="104"/>
    <n v="102"/>
    <n v="1727"/>
    <n v="220"/>
    <n v="179"/>
    <n v="320"/>
    <n v="511"/>
    <n v="607"/>
    <n v="9"/>
    <x v="5"/>
    <x v="10"/>
    <x v="1"/>
    <x v="0"/>
    <x v="1"/>
    <x v="3"/>
    <x v="7"/>
  </r>
  <r>
    <x v="200"/>
    <n v="-46"/>
    <n v="198"/>
    <n v="279"/>
    <x v="50"/>
    <n v="75"/>
    <n v="2636"/>
    <n v="-100"/>
    <n v="219"/>
    <n v="-30"/>
    <n v="140"/>
    <n v="716"/>
    <n v="10"/>
    <x v="5"/>
    <x v="10"/>
    <x v="1"/>
    <x v="0"/>
    <x v="1"/>
    <x v="3"/>
    <x v="8"/>
  </r>
  <r>
    <x v="97"/>
    <n v="59"/>
    <n v="99"/>
    <n v="40"/>
    <x v="0"/>
    <n v="12"/>
    <n v="443"/>
    <n v="30"/>
    <n v="36"/>
    <n v="50"/>
    <n v="86"/>
    <n v="318"/>
    <n v="6"/>
    <x v="5"/>
    <x v="11"/>
    <x v="2"/>
    <x v="1"/>
    <x v="1"/>
    <x v="2"/>
    <x v="5"/>
  </r>
  <r>
    <x v="71"/>
    <n v="75"/>
    <n v="128"/>
    <n v="53"/>
    <x v="62"/>
    <n v="48"/>
    <n v="-267"/>
    <n v="10"/>
    <n v="36"/>
    <n v="70"/>
    <n v="110"/>
    <n v="318"/>
    <n v="4"/>
    <x v="5"/>
    <x v="11"/>
    <x v="2"/>
    <x v="1"/>
    <x v="0"/>
    <x v="2"/>
    <x v="12"/>
  </r>
  <r>
    <x v="90"/>
    <n v="78"/>
    <n v="125"/>
    <n v="47"/>
    <x v="57"/>
    <n v="14"/>
    <n v="371"/>
    <n v="40"/>
    <n v="45"/>
    <n v="60"/>
    <n v="95"/>
    <n v="225"/>
    <n v="5"/>
    <x v="5"/>
    <x v="11"/>
    <x v="2"/>
    <x v="1"/>
    <x v="0"/>
    <x v="2"/>
    <x v="4"/>
  </r>
  <r>
    <x v="10"/>
    <n v="63"/>
    <n v="111"/>
    <n v="48"/>
    <x v="14"/>
    <n v="15"/>
    <n v="593"/>
    <n v="40"/>
    <n v="32"/>
    <n v="60"/>
    <n v="108"/>
    <n v="225"/>
    <n v="8"/>
    <x v="5"/>
    <x v="11"/>
    <x v="2"/>
    <x v="1"/>
    <x v="1"/>
    <x v="3"/>
    <x v="6"/>
  </r>
  <r>
    <x v="81"/>
    <n v="93"/>
    <n v="169"/>
    <n v="76"/>
    <x v="88"/>
    <n v="28"/>
    <n v="580"/>
    <n v="40"/>
    <n v="79"/>
    <n v="90"/>
    <n v="169"/>
    <n v="318"/>
    <n v="9"/>
    <x v="5"/>
    <x v="11"/>
    <x v="2"/>
    <x v="1"/>
    <x v="1"/>
    <x v="3"/>
    <x v="7"/>
  </r>
  <r>
    <x v="46"/>
    <n v="64"/>
    <n v="107"/>
    <n v="43"/>
    <x v="54"/>
    <n v="12"/>
    <n v="822"/>
    <n v="60"/>
    <n v="50"/>
    <n v="80"/>
    <n v="130"/>
    <n v="337"/>
    <n v="2"/>
    <x v="5"/>
    <x v="11"/>
    <x v="2"/>
    <x v="1"/>
    <x v="0"/>
    <x v="0"/>
    <x v="1"/>
  </r>
  <r>
    <x v="107"/>
    <n v="85"/>
    <n v="144"/>
    <n v="59"/>
    <x v="14"/>
    <n v="16"/>
    <n v="842"/>
    <n v="90"/>
    <n v="73"/>
    <n v="110"/>
    <n v="180"/>
    <n v="318"/>
    <n v="3"/>
    <x v="5"/>
    <x v="11"/>
    <x v="2"/>
    <x v="1"/>
    <x v="1"/>
    <x v="0"/>
    <x v="2"/>
  </r>
  <r>
    <x v="169"/>
    <n v="55"/>
    <n v="96"/>
    <n v="41"/>
    <x v="30"/>
    <n v="13"/>
    <n v="239"/>
    <n v="20"/>
    <n v="24"/>
    <n v="50"/>
    <n v="74"/>
    <n v="505"/>
    <n v="6"/>
    <x v="5"/>
    <x v="12"/>
    <x v="2"/>
    <x v="1"/>
    <x v="1"/>
    <x v="2"/>
    <x v="5"/>
  </r>
  <r>
    <x v="71"/>
    <n v="43"/>
    <n v="78"/>
    <n v="35"/>
    <x v="25"/>
    <n v="13"/>
    <n v="-180"/>
    <n v="0"/>
    <n v="26"/>
    <n v="30"/>
    <n v="64"/>
    <n v="505"/>
    <n v="4"/>
    <x v="5"/>
    <x v="12"/>
    <x v="2"/>
    <x v="1"/>
    <x v="0"/>
    <x v="2"/>
    <x v="12"/>
  </r>
  <r>
    <x v="71"/>
    <n v="73"/>
    <n v="125"/>
    <n v="52"/>
    <x v="84"/>
    <n v="47"/>
    <n v="313"/>
    <n v="0"/>
    <n v="40"/>
    <n v="60"/>
    <n v="105"/>
    <n v="505"/>
    <n v="5"/>
    <x v="5"/>
    <x v="12"/>
    <x v="2"/>
    <x v="1"/>
    <x v="0"/>
    <x v="2"/>
    <x v="4"/>
  </r>
  <r>
    <x v="76"/>
    <n v="35"/>
    <n v="58"/>
    <n v="23"/>
    <x v="44"/>
    <n v="6"/>
    <n v="843"/>
    <n v="20"/>
    <n v="20"/>
    <n v="30"/>
    <n v="42"/>
    <n v="505"/>
    <n v="8"/>
    <x v="5"/>
    <x v="12"/>
    <x v="2"/>
    <x v="1"/>
    <x v="1"/>
    <x v="3"/>
    <x v="6"/>
  </r>
  <r>
    <x v="58"/>
    <n v="38"/>
    <n v="70"/>
    <n v="32"/>
    <x v="51"/>
    <n v="9"/>
    <n v="996"/>
    <n v="10"/>
    <n v="39"/>
    <n v="30"/>
    <n v="69"/>
    <n v="505"/>
    <n v="9"/>
    <x v="5"/>
    <x v="12"/>
    <x v="2"/>
    <x v="1"/>
    <x v="1"/>
    <x v="3"/>
    <x v="7"/>
  </r>
  <r>
    <x v="92"/>
    <n v="94"/>
    <n v="156"/>
    <n v="62"/>
    <x v="56"/>
    <n v="20"/>
    <n v="436"/>
    <n v="80"/>
    <n v="68"/>
    <n v="120"/>
    <n v="192"/>
    <n v="505"/>
    <n v="2"/>
    <x v="5"/>
    <x v="12"/>
    <x v="2"/>
    <x v="1"/>
    <x v="0"/>
    <x v="0"/>
    <x v="1"/>
  </r>
  <r>
    <x v="201"/>
    <n v="25"/>
    <n v="141"/>
    <n v="93"/>
    <x v="52"/>
    <n v="35"/>
    <n v="1142"/>
    <n v="-20"/>
    <n v="146"/>
    <n v="30"/>
    <n v="170"/>
    <n v="505"/>
    <n v="3"/>
    <x v="5"/>
    <x v="12"/>
    <x v="2"/>
    <x v="1"/>
    <x v="1"/>
    <x v="0"/>
    <x v="2"/>
  </r>
  <r>
    <x v="6"/>
    <n v="167"/>
    <n v="278"/>
    <n v="97"/>
    <x v="72"/>
    <n v="36"/>
    <n v="767"/>
    <n v="90"/>
    <n v="90"/>
    <n v="140"/>
    <n v="236"/>
    <n v="918"/>
    <n v="6"/>
    <x v="5"/>
    <x v="13"/>
    <x v="2"/>
    <x v="1"/>
    <x v="1"/>
    <x v="2"/>
    <x v="5"/>
  </r>
  <r>
    <x v="73"/>
    <n v="164"/>
    <n v="282"/>
    <n v="133"/>
    <x v="52"/>
    <n v="36"/>
    <n v="-660"/>
    <n v="100"/>
    <n v="92"/>
    <n v="140"/>
    <n v="240"/>
    <n v="918"/>
    <n v="4"/>
    <x v="5"/>
    <x v="13"/>
    <x v="2"/>
    <x v="1"/>
    <x v="0"/>
    <x v="2"/>
    <x v="12"/>
  </r>
  <r>
    <x v="19"/>
    <n v="26"/>
    <n v="44"/>
    <n v="18"/>
    <x v="16"/>
    <n v="5"/>
    <n v="478"/>
    <n v="20"/>
    <n v="10"/>
    <n v="20"/>
    <n v="30"/>
    <n v="918"/>
    <n v="5"/>
    <x v="5"/>
    <x v="13"/>
    <x v="2"/>
    <x v="1"/>
    <x v="0"/>
    <x v="2"/>
    <x v="4"/>
  </r>
  <r>
    <x v="194"/>
    <n v="74"/>
    <n v="133"/>
    <n v="59"/>
    <x v="4"/>
    <n v="22"/>
    <n v="377"/>
    <n v="30"/>
    <n v="58"/>
    <n v="80"/>
    <n v="130"/>
    <n v="918"/>
    <n v="8"/>
    <x v="5"/>
    <x v="13"/>
    <x v="2"/>
    <x v="1"/>
    <x v="1"/>
    <x v="3"/>
    <x v="6"/>
  </r>
  <r>
    <x v="54"/>
    <n v="154"/>
    <n v="264"/>
    <n v="95"/>
    <x v="60"/>
    <n v="100"/>
    <n v="665"/>
    <n v="40"/>
    <n v="73"/>
    <n v="150"/>
    <n v="250"/>
    <n v="580"/>
    <n v="9"/>
    <x v="5"/>
    <x v="13"/>
    <x v="2"/>
    <x v="1"/>
    <x v="1"/>
    <x v="3"/>
    <x v="7"/>
  </r>
  <r>
    <x v="37"/>
    <n v="56"/>
    <n v="99"/>
    <n v="43"/>
    <x v="14"/>
    <n v="14"/>
    <n v="597"/>
    <n v="50"/>
    <n v="52"/>
    <n v="70"/>
    <n v="122"/>
    <n v="918"/>
    <n v="2"/>
    <x v="5"/>
    <x v="13"/>
    <x v="2"/>
    <x v="1"/>
    <x v="0"/>
    <x v="0"/>
    <x v="1"/>
  </r>
  <r>
    <x v="194"/>
    <n v="36"/>
    <n v="60"/>
    <n v="24"/>
    <x v="44"/>
    <n v="6"/>
    <n v="856"/>
    <n v="30"/>
    <n v="33"/>
    <n v="40"/>
    <n v="73"/>
    <n v="405"/>
    <n v="3"/>
    <x v="5"/>
    <x v="13"/>
    <x v="2"/>
    <x v="1"/>
    <x v="1"/>
    <x v="0"/>
    <x v="2"/>
  </r>
  <r>
    <x v="6"/>
    <n v="136"/>
    <n v="230"/>
    <n v="94"/>
    <x v="57"/>
    <n v="26"/>
    <n v="562"/>
    <n v="90"/>
    <n v="74"/>
    <n v="110"/>
    <n v="184"/>
    <n v="469"/>
    <n v="6"/>
    <x v="5"/>
    <x v="14"/>
    <x v="2"/>
    <x v="0"/>
    <x v="1"/>
    <x v="2"/>
    <x v="5"/>
  </r>
  <r>
    <x v="8"/>
    <n v="81"/>
    <n v="135"/>
    <n v="54"/>
    <x v="89"/>
    <n v="17"/>
    <n v="-321"/>
    <n v="40"/>
    <n v="44"/>
    <n v="70"/>
    <n v="110"/>
    <n v="936"/>
    <n v="4"/>
    <x v="5"/>
    <x v="14"/>
    <x v="2"/>
    <x v="0"/>
    <x v="0"/>
    <x v="2"/>
    <x v="12"/>
  </r>
  <r>
    <x v="202"/>
    <n v="163"/>
    <n v="276"/>
    <n v="126"/>
    <x v="37"/>
    <n v="31"/>
    <n v="897"/>
    <n v="120"/>
    <n v="85"/>
    <n v="140"/>
    <n v="230"/>
    <n v="281"/>
    <n v="5"/>
    <x v="5"/>
    <x v="14"/>
    <x v="2"/>
    <x v="0"/>
    <x v="0"/>
    <x v="2"/>
    <x v="4"/>
  </r>
  <r>
    <x v="105"/>
    <n v="68"/>
    <n v="118"/>
    <n v="50"/>
    <x v="45"/>
    <n v="16"/>
    <n v="397"/>
    <n v="40"/>
    <n v="32"/>
    <n v="70"/>
    <n v="110"/>
    <n v="832"/>
    <n v="8"/>
    <x v="5"/>
    <x v="14"/>
    <x v="2"/>
    <x v="0"/>
    <x v="1"/>
    <x v="3"/>
    <x v="6"/>
  </r>
  <r>
    <x v="53"/>
    <n v="55"/>
    <n v="93"/>
    <n v="38"/>
    <x v="13"/>
    <n v="12"/>
    <n v="414"/>
    <n v="30"/>
    <n v="30"/>
    <n v="60"/>
    <n v="99"/>
    <n v="409"/>
    <n v="9"/>
    <x v="5"/>
    <x v="14"/>
    <x v="2"/>
    <x v="0"/>
    <x v="1"/>
    <x v="3"/>
    <x v="7"/>
  </r>
  <r>
    <x v="203"/>
    <n v="288"/>
    <n v="532"/>
    <n v="183"/>
    <x v="95"/>
    <n v="75"/>
    <n v="1213"/>
    <n v="270"/>
    <n v="280"/>
    <n v="360"/>
    <n v="658"/>
    <n v="210"/>
    <n v="2"/>
    <x v="5"/>
    <x v="14"/>
    <x v="2"/>
    <x v="0"/>
    <x v="0"/>
    <x v="0"/>
    <x v="1"/>
  </r>
  <r>
    <x v="1"/>
    <n v="107"/>
    <n v="190"/>
    <n v="83"/>
    <x v="1"/>
    <n v="27"/>
    <n v="574"/>
    <n v="100"/>
    <n v="86"/>
    <n v="130"/>
    <n v="230"/>
    <n v="806"/>
    <n v="3"/>
    <x v="5"/>
    <x v="14"/>
    <x v="2"/>
    <x v="0"/>
    <x v="1"/>
    <x v="0"/>
    <x v="2"/>
  </r>
  <r>
    <x v="111"/>
    <n v="53"/>
    <n v="89"/>
    <n v="36"/>
    <x v="76"/>
    <n v="10"/>
    <n v="828"/>
    <n v="40"/>
    <n v="26"/>
    <n v="50"/>
    <n v="84"/>
    <n v="435"/>
    <n v="4"/>
    <x v="5"/>
    <x v="15"/>
    <x v="3"/>
    <x v="1"/>
    <x v="0"/>
    <x v="2"/>
    <x v="12"/>
  </r>
  <r>
    <x v="44"/>
    <n v="63"/>
    <n v="111"/>
    <n v="48"/>
    <x v="36"/>
    <n v="15"/>
    <n v="593"/>
    <n v="40"/>
    <n v="45"/>
    <n v="60"/>
    <n v="105"/>
    <n v="435"/>
    <n v="5"/>
    <x v="5"/>
    <x v="15"/>
    <x v="3"/>
    <x v="1"/>
    <x v="0"/>
    <x v="2"/>
    <x v="4"/>
  </r>
  <r>
    <x v="33"/>
    <n v="55"/>
    <n v="92"/>
    <n v="37"/>
    <x v="40"/>
    <n v="10"/>
    <n v="876"/>
    <n v="40"/>
    <n v="30"/>
    <n v="50"/>
    <n v="74"/>
    <n v="435"/>
    <n v="6"/>
    <x v="5"/>
    <x v="15"/>
    <x v="3"/>
    <x v="1"/>
    <x v="1"/>
    <x v="2"/>
    <x v="5"/>
  </r>
  <r>
    <x v="10"/>
    <n v="77"/>
    <n v="142"/>
    <n v="65"/>
    <x v="30"/>
    <n v="20"/>
    <n v="1042"/>
    <n v="60"/>
    <n v="79"/>
    <n v="90"/>
    <n v="169"/>
    <n v="435"/>
    <n v="1"/>
    <x v="5"/>
    <x v="15"/>
    <x v="3"/>
    <x v="1"/>
    <x v="0"/>
    <x v="0"/>
    <x v="0"/>
  </r>
  <r>
    <x v="194"/>
    <n v="62"/>
    <n v="108"/>
    <n v="46"/>
    <x v="37"/>
    <n v="15"/>
    <n v="367"/>
    <n v="50"/>
    <n v="48"/>
    <n v="80"/>
    <n v="130"/>
    <n v="801"/>
    <n v="2"/>
    <x v="5"/>
    <x v="15"/>
    <x v="3"/>
    <x v="1"/>
    <x v="0"/>
    <x v="0"/>
    <x v="1"/>
  </r>
  <r>
    <x v="34"/>
    <n v="82"/>
    <n v="138"/>
    <n v="56"/>
    <x v="8"/>
    <n v="17"/>
    <n v="302"/>
    <n v="50"/>
    <n v="40"/>
    <n v="80"/>
    <n v="112"/>
    <n v="435"/>
    <n v="8"/>
    <x v="5"/>
    <x v="15"/>
    <x v="3"/>
    <x v="1"/>
    <x v="1"/>
    <x v="3"/>
    <x v="6"/>
  </r>
  <r>
    <x v="34"/>
    <n v="94"/>
    <n v="156"/>
    <n v="62"/>
    <x v="10"/>
    <n v="20"/>
    <n v="436"/>
    <n v="50"/>
    <n v="41"/>
    <n v="80"/>
    <n v="130"/>
    <n v="435"/>
    <n v="9"/>
    <x v="5"/>
    <x v="15"/>
    <x v="3"/>
    <x v="1"/>
    <x v="1"/>
    <x v="3"/>
    <x v="7"/>
  </r>
  <r>
    <x v="132"/>
    <n v="25"/>
    <n v="141"/>
    <n v="78"/>
    <x v="33"/>
    <n v="35"/>
    <n v="1142"/>
    <n v="-10"/>
    <n v="90"/>
    <n v="30"/>
    <n v="130"/>
    <n v="435"/>
    <n v="10"/>
    <x v="5"/>
    <x v="15"/>
    <x v="3"/>
    <x v="1"/>
    <x v="1"/>
    <x v="3"/>
    <x v="8"/>
  </r>
  <r>
    <x v="71"/>
    <n v="73"/>
    <n v="125"/>
    <n v="52"/>
    <x v="84"/>
    <n v="47"/>
    <n v="313"/>
    <n v="0"/>
    <n v="19"/>
    <n v="50"/>
    <n v="69"/>
    <n v="801"/>
    <n v="11"/>
    <x v="5"/>
    <x v="15"/>
    <x v="3"/>
    <x v="1"/>
    <x v="0"/>
    <x v="1"/>
    <x v="9"/>
  </r>
  <r>
    <x v="169"/>
    <n v="55"/>
    <n v="96"/>
    <n v="41"/>
    <x v="30"/>
    <n v="13"/>
    <n v="239"/>
    <n v="20"/>
    <n v="20"/>
    <n v="40"/>
    <n v="72"/>
    <n v="801"/>
    <n v="12"/>
    <x v="5"/>
    <x v="15"/>
    <x v="3"/>
    <x v="1"/>
    <x v="0"/>
    <x v="1"/>
    <x v="10"/>
  </r>
  <r>
    <x v="71"/>
    <n v="43"/>
    <n v="78"/>
    <n v="35"/>
    <x v="25"/>
    <n v="13"/>
    <n v="204"/>
    <n v="10"/>
    <n v="20"/>
    <n v="30"/>
    <n v="63"/>
    <n v="435"/>
    <n v="13"/>
    <x v="5"/>
    <x v="15"/>
    <x v="3"/>
    <x v="1"/>
    <x v="0"/>
    <x v="1"/>
    <x v="3"/>
  </r>
  <r>
    <x v="81"/>
    <n v="93"/>
    <n v="169"/>
    <n v="76"/>
    <x v="88"/>
    <n v="28"/>
    <n v="580"/>
    <n v="70"/>
    <n v="87"/>
    <n v="120"/>
    <n v="210"/>
    <n v="435"/>
    <n v="3"/>
    <x v="5"/>
    <x v="15"/>
    <x v="3"/>
    <x v="1"/>
    <x v="1"/>
    <x v="0"/>
    <x v="2"/>
  </r>
  <r>
    <x v="136"/>
    <n v="261"/>
    <n v="521"/>
    <n v="230"/>
    <x v="95"/>
    <n v="72"/>
    <n v="1715"/>
    <n v="180"/>
    <n v="262"/>
    <n v="260"/>
    <n v="500"/>
    <n v="707"/>
    <n v="4"/>
    <x v="5"/>
    <x v="16"/>
    <x v="3"/>
    <x v="0"/>
    <x v="0"/>
    <x v="2"/>
    <x v="12"/>
  </r>
  <r>
    <x v="10"/>
    <n v="201"/>
    <n v="345"/>
    <n v="131"/>
    <x v="108"/>
    <n v="131"/>
    <n v="874"/>
    <n v="50"/>
    <n v="200"/>
    <n v="200"/>
    <n v="325"/>
    <n v="714"/>
    <n v="5"/>
    <x v="5"/>
    <x v="16"/>
    <x v="3"/>
    <x v="0"/>
    <x v="0"/>
    <x v="2"/>
    <x v="4"/>
  </r>
  <r>
    <x v="204"/>
    <n v="362"/>
    <n v="634"/>
    <n v="244"/>
    <x v="109"/>
    <n v="89"/>
    <n v="1616"/>
    <n v="230"/>
    <n v="206"/>
    <n v="340"/>
    <n v="594"/>
    <n v="562"/>
    <n v="6"/>
    <x v="5"/>
    <x v="16"/>
    <x v="3"/>
    <x v="0"/>
    <x v="1"/>
    <x v="2"/>
    <x v="5"/>
  </r>
  <r>
    <x v="57"/>
    <n v="-45"/>
    <n v="96"/>
    <n v="165"/>
    <x v="72"/>
    <n v="45"/>
    <n v="1514"/>
    <n v="-110"/>
    <n v="183"/>
    <n v="-50"/>
    <n v="121"/>
    <n v="707"/>
    <n v="1"/>
    <x v="5"/>
    <x v="16"/>
    <x v="3"/>
    <x v="0"/>
    <x v="0"/>
    <x v="0"/>
    <x v="0"/>
  </r>
  <r>
    <x v="198"/>
    <n v="534"/>
    <n v="890"/>
    <n v="363"/>
    <x v="107"/>
    <n v="124"/>
    <n v="2476"/>
    <n v="500"/>
    <n v="375"/>
    <n v="670"/>
    <n v="1112"/>
    <n v="805"/>
    <n v="2"/>
    <x v="5"/>
    <x v="16"/>
    <x v="3"/>
    <x v="0"/>
    <x v="0"/>
    <x v="0"/>
    <x v="1"/>
  </r>
  <r>
    <x v="191"/>
    <n v="178"/>
    <n v="301"/>
    <n v="107"/>
    <x v="24"/>
    <n v="34"/>
    <n v="947"/>
    <n v="140"/>
    <n v="84"/>
    <n v="160"/>
    <n v="268"/>
    <n v="661"/>
    <n v="8"/>
    <x v="5"/>
    <x v="16"/>
    <x v="3"/>
    <x v="0"/>
    <x v="1"/>
    <x v="3"/>
    <x v="6"/>
  </r>
  <r>
    <x v="203"/>
    <n v="288"/>
    <n v="532"/>
    <n v="228"/>
    <x v="95"/>
    <n v="75"/>
    <n v="1213"/>
    <n v="190"/>
    <n v="203"/>
    <n v="260"/>
    <n v="451"/>
    <n v="661"/>
    <n v="9"/>
    <x v="5"/>
    <x v="16"/>
    <x v="3"/>
    <x v="0"/>
    <x v="1"/>
    <x v="3"/>
    <x v="7"/>
  </r>
  <r>
    <x v="35"/>
    <n v="107"/>
    <n v="190"/>
    <n v="83"/>
    <x v="8"/>
    <n v="27"/>
    <n v="574"/>
    <n v="60"/>
    <n v="70"/>
    <n v="90"/>
    <n v="170"/>
    <n v="408"/>
    <n v="10"/>
    <x v="5"/>
    <x v="16"/>
    <x v="3"/>
    <x v="0"/>
    <x v="1"/>
    <x v="3"/>
    <x v="8"/>
  </r>
  <r>
    <x v="202"/>
    <n v="163"/>
    <n v="276"/>
    <n v="96"/>
    <x v="37"/>
    <n v="31"/>
    <n v="897"/>
    <n v="90"/>
    <n v="59"/>
    <n v="110"/>
    <n v="169"/>
    <n v="209"/>
    <n v="11"/>
    <x v="5"/>
    <x v="16"/>
    <x v="3"/>
    <x v="0"/>
    <x v="0"/>
    <x v="1"/>
    <x v="9"/>
  </r>
  <r>
    <x v="88"/>
    <n v="136"/>
    <n v="230"/>
    <n v="94"/>
    <x v="2"/>
    <n v="26"/>
    <n v="562"/>
    <n v="80"/>
    <n v="60"/>
    <n v="90"/>
    <n v="150"/>
    <n v="415"/>
    <n v="12"/>
    <x v="5"/>
    <x v="16"/>
    <x v="3"/>
    <x v="0"/>
    <x v="0"/>
    <x v="1"/>
    <x v="10"/>
  </r>
  <r>
    <x v="81"/>
    <n v="81"/>
    <n v="135"/>
    <n v="54"/>
    <x v="31"/>
    <n v="17"/>
    <n v="641"/>
    <n v="30"/>
    <n v="43"/>
    <n v="60"/>
    <n v="90"/>
    <n v="714"/>
    <n v="13"/>
    <x v="5"/>
    <x v="16"/>
    <x v="3"/>
    <x v="0"/>
    <x v="0"/>
    <x v="1"/>
    <x v="3"/>
  </r>
  <r>
    <x v="185"/>
    <n v="-31"/>
    <n v="169"/>
    <n v="196"/>
    <x v="103"/>
    <n v="66"/>
    <n v="2393"/>
    <n v="-140"/>
    <n v="164"/>
    <n v="-40"/>
    <n v="207"/>
    <n v="415"/>
    <n v="3"/>
    <x v="5"/>
    <x v="16"/>
    <x v="3"/>
    <x v="0"/>
    <x v="1"/>
    <x v="0"/>
    <x v="2"/>
  </r>
  <r>
    <x v="111"/>
    <n v="43"/>
    <n v="43"/>
    <n v="0"/>
    <x v="77"/>
    <n v="0"/>
    <n v="602"/>
    <n v="30"/>
    <n v="0"/>
    <n v="40"/>
    <n v="36"/>
    <n v="775"/>
    <n v="4"/>
    <x v="5"/>
    <x v="17"/>
    <x v="3"/>
    <x v="1"/>
    <x v="0"/>
    <x v="2"/>
    <x v="12"/>
  </r>
  <r>
    <x v="76"/>
    <n v="35"/>
    <n v="58"/>
    <n v="23"/>
    <x v="44"/>
    <n v="6"/>
    <n v="843"/>
    <n v="20"/>
    <n v="20"/>
    <n v="30"/>
    <n v="50"/>
    <n v="775"/>
    <n v="5"/>
    <x v="5"/>
    <x v="17"/>
    <x v="3"/>
    <x v="1"/>
    <x v="0"/>
    <x v="2"/>
    <x v="4"/>
  </r>
  <r>
    <x v="89"/>
    <n v="32"/>
    <n v="53"/>
    <n v="21"/>
    <x v="44"/>
    <n v="5"/>
    <n v="798"/>
    <n v="20"/>
    <n v="20"/>
    <n v="30"/>
    <n v="56"/>
    <n v="702"/>
    <n v="6"/>
    <x v="5"/>
    <x v="17"/>
    <x v="3"/>
    <x v="1"/>
    <x v="1"/>
    <x v="2"/>
    <x v="5"/>
  </r>
  <r>
    <x v="7"/>
    <n v="46"/>
    <n v="82"/>
    <n v="36"/>
    <x v="25"/>
    <n v="13"/>
    <n v="236"/>
    <n v="20"/>
    <n v="38"/>
    <n v="60"/>
    <n v="100"/>
    <n v="702"/>
    <n v="2"/>
    <x v="5"/>
    <x v="17"/>
    <x v="3"/>
    <x v="1"/>
    <x v="0"/>
    <x v="0"/>
    <x v="1"/>
  </r>
  <r>
    <x v="157"/>
    <n v="201"/>
    <n v="345"/>
    <n v="93"/>
    <x v="106"/>
    <n v="131"/>
    <n v="874"/>
    <n v="50"/>
    <n v="147"/>
    <n v="180"/>
    <n v="308"/>
    <n v="775"/>
    <n v="8"/>
    <x v="5"/>
    <x v="17"/>
    <x v="3"/>
    <x v="1"/>
    <x v="1"/>
    <x v="3"/>
    <x v="6"/>
  </r>
  <r>
    <x v="133"/>
    <n v="278"/>
    <n v="478"/>
    <n v="205"/>
    <x v="70"/>
    <n v="66"/>
    <n v="1095"/>
    <n v="170"/>
    <n v="196"/>
    <n v="250"/>
    <n v="420"/>
    <n v="702"/>
    <n v="9"/>
    <x v="5"/>
    <x v="17"/>
    <x v="3"/>
    <x v="1"/>
    <x v="1"/>
    <x v="3"/>
    <x v="7"/>
  </r>
  <r>
    <x v="193"/>
    <n v="204"/>
    <n v="345"/>
    <n v="157"/>
    <x v="72"/>
    <n v="45"/>
    <n v="764"/>
    <n v="130"/>
    <n v="173"/>
    <n v="180"/>
    <n v="290"/>
    <n v="775"/>
    <n v="10"/>
    <x v="5"/>
    <x v="17"/>
    <x v="3"/>
    <x v="1"/>
    <x v="1"/>
    <x v="3"/>
    <x v="8"/>
  </r>
  <r>
    <x v="188"/>
    <n v="362"/>
    <n v="634"/>
    <n v="252"/>
    <x v="102"/>
    <n v="89"/>
    <n v="1616"/>
    <n v="190"/>
    <n v="142"/>
    <n v="260"/>
    <n v="441"/>
    <n v="775"/>
    <n v="11"/>
    <x v="5"/>
    <x v="17"/>
    <x v="3"/>
    <x v="1"/>
    <x v="0"/>
    <x v="1"/>
    <x v="9"/>
  </r>
  <r>
    <x v="136"/>
    <n v="261"/>
    <n v="521"/>
    <n v="228"/>
    <x v="95"/>
    <n v="72"/>
    <n v="1715"/>
    <n v="120"/>
    <n v="144"/>
    <n v="180"/>
    <n v="338"/>
    <n v="702"/>
    <n v="12"/>
    <x v="5"/>
    <x v="17"/>
    <x v="3"/>
    <x v="1"/>
    <x v="0"/>
    <x v="1"/>
    <x v="10"/>
  </r>
  <r>
    <x v="205"/>
    <n v="-271"/>
    <n v="37"/>
    <n v="355"/>
    <x v="104"/>
    <n v="102"/>
    <n v="4507"/>
    <n v="-250"/>
    <n v="160"/>
    <n v="-170"/>
    <n v="0"/>
    <n v="702"/>
    <n v="13"/>
    <x v="5"/>
    <x v="17"/>
    <x v="3"/>
    <x v="1"/>
    <x v="0"/>
    <x v="1"/>
    <x v="3"/>
  </r>
  <r>
    <x v="58"/>
    <n v="38"/>
    <n v="70"/>
    <n v="32"/>
    <x v="51"/>
    <n v="9"/>
    <n v="996"/>
    <n v="20"/>
    <n v="37"/>
    <n v="40"/>
    <n v="77"/>
    <n v="775"/>
    <n v="3"/>
    <x v="5"/>
    <x v="17"/>
    <x v="3"/>
    <x v="1"/>
    <x v="1"/>
    <x v="0"/>
    <x v="2"/>
  </r>
  <r>
    <x v="16"/>
    <n v="64"/>
    <n v="115"/>
    <n v="51"/>
    <x v="21"/>
    <n v="19"/>
    <n v="396"/>
    <n v="30"/>
    <n v="36"/>
    <n v="70"/>
    <n v="114"/>
    <n v="503"/>
    <n v="4"/>
    <x v="5"/>
    <x v="18"/>
    <x v="3"/>
    <x v="1"/>
    <x v="0"/>
    <x v="2"/>
    <x v="12"/>
  </r>
  <r>
    <x v="105"/>
    <n v="68"/>
    <n v="118"/>
    <n v="50"/>
    <x v="45"/>
    <n v="16"/>
    <n v="397"/>
    <n v="40"/>
    <n v="40"/>
    <n v="70"/>
    <n v="115"/>
    <n v="503"/>
    <n v="5"/>
    <x v="5"/>
    <x v="18"/>
    <x v="3"/>
    <x v="1"/>
    <x v="0"/>
    <x v="2"/>
    <x v="4"/>
  </r>
  <r>
    <x v="127"/>
    <n v="149"/>
    <n v="298"/>
    <n v="169"/>
    <x v="23"/>
    <n v="41"/>
    <n v="1245"/>
    <n v="90"/>
    <n v="181"/>
    <n v="140"/>
    <n v="286"/>
    <n v="541"/>
    <n v="6"/>
    <x v="5"/>
    <x v="18"/>
    <x v="3"/>
    <x v="1"/>
    <x v="1"/>
    <x v="2"/>
    <x v="5"/>
  </r>
  <r>
    <x v="96"/>
    <n v="63"/>
    <n v="107"/>
    <n v="44"/>
    <x v="66"/>
    <n v="40"/>
    <n v="496"/>
    <n v="30"/>
    <n v="50"/>
    <n v="80"/>
    <n v="131"/>
    <n v="541"/>
    <n v="1"/>
    <x v="5"/>
    <x v="18"/>
    <x v="3"/>
    <x v="1"/>
    <x v="0"/>
    <x v="0"/>
    <x v="0"/>
  </r>
  <r>
    <x v="59"/>
    <n v="65"/>
    <n v="112"/>
    <n v="47"/>
    <x v="88"/>
    <n v="15"/>
    <n v="456"/>
    <n v="40"/>
    <n v="52"/>
    <n v="90"/>
    <n v="138"/>
    <n v="971"/>
    <n v="2"/>
    <x v="5"/>
    <x v="18"/>
    <x v="3"/>
    <x v="1"/>
    <x v="0"/>
    <x v="0"/>
    <x v="1"/>
  </r>
  <r>
    <x v="171"/>
    <n v="41"/>
    <n v="69"/>
    <n v="28"/>
    <x v="18"/>
    <n v="7"/>
    <n v="816"/>
    <n v="40"/>
    <n v="20"/>
    <n v="40"/>
    <n v="68"/>
    <n v="971"/>
    <n v="8"/>
    <x v="5"/>
    <x v="18"/>
    <x v="3"/>
    <x v="1"/>
    <x v="1"/>
    <x v="3"/>
    <x v="6"/>
  </r>
  <r>
    <x v="3"/>
    <n v="56"/>
    <n v="99"/>
    <n v="43"/>
    <x v="3"/>
    <n v="14"/>
    <n v="597"/>
    <n v="30"/>
    <n v="30"/>
    <n v="50"/>
    <n v="80"/>
    <n v="503"/>
    <n v="9"/>
    <x v="5"/>
    <x v="18"/>
    <x v="3"/>
    <x v="1"/>
    <x v="1"/>
    <x v="3"/>
    <x v="7"/>
  </r>
  <r>
    <x v="31"/>
    <n v="26"/>
    <n v="44"/>
    <n v="18"/>
    <x v="44"/>
    <n v="5"/>
    <n v="478"/>
    <n v="10"/>
    <n v="10"/>
    <n v="10"/>
    <n v="31"/>
    <n v="503"/>
    <n v="11"/>
    <x v="5"/>
    <x v="18"/>
    <x v="3"/>
    <x v="1"/>
    <x v="0"/>
    <x v="1"/>
    <x v="9"/>
  </r>
  <r>
    <x v="48"/>
    <n v="167"/>
    <n v="278"/>
    <n v="64"/>
    <x v="98"/>
    <n v="36"/>
    <n v="767"/>
    <n v="70"/>
    <n v="82"/>
    <n v="110"/>
    <n v="192"/>
    <n v="503"/>
    <n v="12"/>
    <x v="5"/>
    <x v="18"/>
    <x v="3"/>
    <x v="1"/>
    <x v="0"/>
    <x v="1"/>
    <x v="10"/>
  </r>
  <r>
    <x v="73"/>
    <n v="164"/>
    <n v="282"/>
    <n v="149"/>
    <x v="52"/>
    <n v="36"/>
    <n v="636"/>
    <n v="80"/>
    <n v="57"/>
    <n v="120"/>
    <n v="203"/>
    <n v="503"/>
    <n v="13"/>
    <x v="5"/>
    <x v="18"/>
    <x v="3"/>
    <x v="1"/>
    <x v="0"/>
    <x v="1"/>
    <x v="3"/>
  </r>
  <r>
    <x v="53"/>
    <n v="55"/>
    <n v="93"/>
    <n v="38"/>
    <x v="13"/>
    <n v="12"/>
    <n v="414"/>
    <n v="40"/>
    <n v="40"/>
    <n v="70"/>
    <n v="113"/>
    <n v="541"/>
    <n v="3"/>
    <x v="5"/>
    <x v="18"/>
    <x v="3"/>
    <x v="1"/>
    <x v="1"/>
    <x v="0"/>
    <x v="2"/>
  </r>
  <r>
    <x v="33"/>
    <n v="62"/>
    <n v="110"/>
    <n v="48"/>
    <x v="36"/>
    <n v="15"/>
    <n v="593"/>
    <n v="40"/>
    <n v="44"/>
    <n v="60"/>
    <n v="96"/>
    <n v="206"/>
    <n v="4"/>
    <x v="5"/>
    <x v="19"/>
    <x v="3"/>
    <x v="1"/>
    <x v="0"/>
    <x v="2"/>
    <x v="12"/>
  </r>
  <r>
    <x v="76"/>
    <n v="74"/>
    <n v="133"/>
    <n v="59"/>
    <x v="32"/>
    <n v="22"/>
    <n v="377"/>
    <n v="20"/>
    <n v="55"/>
    <n v="70"/>
    <n v="115"/>
    <n v="425"/>
    <n v="5"/>
    <x v="5"/>
    <x v="19"/>
    <x v="3"/>
    <x v="1"/>
    <x v="0"/>
    <x v="2"/>
    <x v="4"/>
  </r>
  <r>
    <x v="141"/>
    <n v="96"/>
    <n v="177"/>
    <n v="81"/>
    <x v="7"/>
    <n v="25"/>
    <n v="1046"/>
    <n v="60"/>
    <n v="76"/>
    <n v="90"/>
    <n v="166"/>
    <n v="253"/>
    <n v="6"/>
    <x v="5"/>
    <x v="19"/>
    <x v="3"/>
    <x v="1"/>
    <x v="1"/>
    <x v="2"/>
    <x v="5"/>
  </r>
  <r>
    <x v="61"/>
    <n v="114"/>
    <n v="193"/>
    <n v="79"/>
    <x v="89"/>
    <n v="25"/>
    <n v="425"/>
    <n v="110"/>
    <n v="90"/>
    <n v="150"/>
    <n v="240"/>
    <n v="425"/>
    <n v="2"/>
    <x v="5"/>
    <x v="19"/>
    <x v="3"/>
    <x v="1"/>
    <x v="0"/>
    <x v="0"/>
    <x v="1"/>
  </r>
  <r>
    <x v="79"/>
    <n v="140"/>
    <n v="232"/>
    <n v="92"/>
    <x v="88"/>
    <n v="30"/>
    <n v="1102"/>
    <n v="90"/>
    <n v="78"/>
    <n v="130"/>
    <n v="208"/>
    <n v="206"/>
    <n v="8"/>
    <x v="5"/>
    <x v="19"/>
    <x v="3"/>
    <x v="1"/>
    <x v="1"/>
    <x v="3"/>
    <x v="6"/>
  </r>
  <r>
    <x v="46"/>
    <n v="64"/>
    <n v="107"/>
    <n v="43"/>
    <x v="54"/>
    <n v="12"/>
    <n v="822"/>
    <n v="50"/>
    <n v="39"/>
    <n v="60"/>
    <n v="81"/>
    <n v="509"/>
    <n v="9"/>
    <x v="5"/>
    <x v="19"/>
    <x v="3"/>
    <x v="1"/>
    <x v="1"/>
    <x v="3"/>
    <x v="7"/>
  </r>
  <r>
    <x v="90"/>
    <n v="78"/>
    <n v="125"/>
    <n v="47"/>
    <x v="57"/>
    <n v="14"/>
    <n v="371"/>
    <n v="30"/>
    <n v="30"/>
    <n v="50"/>
    <n v="69"/>
    <n v="360"/>
    <n v="11"/>
    <x v="5"/>
    <x v="19"/>
    <x v="3"/>
    <x v="1"/>
    <x v="0"/>
    <x v="1"/>
    <x v="9"/>
  </r>
  <r>
    <x v="105"/>
    <n v="59"/>
    <n v="99"/>
    <n v="40"/>
    <x v="13"/>
    <n v="12"/>
    <n v="443"/>
    <n v="20"/>
    <n v="20"/>
    <n v="40"/>
    <n v="72"/>
    <n v="206"/>
    <n v="12"/>
    <x v="5"/>
    <x v="19"/>
    <x v="3"/>
    <x v="1"/>
    <x v="0"/>
    <x v="1"/>
    <x v="10"/>
  </r>
  <r>
    <x v="71"/>
    <n v="75"/>
    <n v="128"/>
    <n v="53"/>
    <x v="62"/>
    <n v="48"/>
    <n v="597"/>
    <n v="0"/>
    <n v="17"/>
    <n v="50"/>
    <n v="67"/>
    <n v="360"/>
    <n v="13"/>
    <x v="5"/>
    <x v="19"/>
    <x v="3"/>
    <x v="1"/>
    <x v="0"/>
    <x v="1"/>
    <x v="3"/>
  </r>
  <r>
    <x v="105"/>
    <n v="154"/>
    <n v="264"/>
    <n v="97"/>
    <x v="105"/>
    <n v="100"/>
    <n v="665"/>
    <n v="90"/>
    <n v="192"/>
    <n v="200"/>
    <n v="327"/>
    <n v="206"/>
    <n v="3"/>
    <x v="5"/>
    <x v="19"/>
    <x v="3"/>
    <x v="1"/>
    <x v="1"/>
    <x v="0"/>
    <x v="2"/>
  </r>
  <r>
    <x v="206"/>
    <n v="146"/>
    <n v="291"/>
    <n v="194"/>
    <x v="42"/>
    <n v="40"/>
    <n v="1304"/>
    <n v="80"/>
    <n v="76"/>
    <n v="130"/>
    <n v="250"/>
    <n v="303"/>
    <n v="8"/>
    <x v="6"/>
    <x v="0"/>
    <x v="0"/>
    <x v="0"/>
    <x v="1"/>
    <x v="3"/>
    <x v="6"/>
  </r>
  <r>
    <x v="52"/>
    <n v="56"/>
    <n v="95"/>
    <n v="39"/>
    <x v="23"/>
    <n v="36"/>
    <n v="517"/>
    <n v="0"/>
    <n v="21"/>
    <n v="50"/>
    <n v="80"/>
    <n v="970"/>
    <n v="9"/>
    <x v="6"/>
    <x v="0"/>
    <x v="0"/>
    <x v="0"/>
    <x v="1"/>
    <x v="3"/>
    <x v="7"/>
  </r>
  <r>
    <x v="64"/>
    <n v="63"/>
    <n v="110"/>
    <n v="47"/>
    <x v="39"/>
    <n v="15"/>
    <n v="420"/>
    <n v="20"/>
    <n v="30"/>
    <n v="50"/>
    <n v="90"/>
    <n v="720"/>
    <n v="10"/>
    <x v="6"/>
    <x v="0"/>
    <x v="0"/>
    <x v="0"/>
    <x v="1"/>
    <x v="3"/>
    <x v="8"/>
  </r>
  <r>
    <x v="18"/>
    <n v="64"/>
    <n v="115"/>
    <n v="51"/>
    <x v="10"/>
    <n v="19"/>
    <n v="419"/>
    <n v="20"/>
    <n v="29"/>
    <n v="60"/>
    <n v="89"/>
    <n v="970"/>
    <n v="11"/>
    <x v="6"/>
    <x v="0"/>
    <x v="0"/>
    <x v="0"/>
    <x v="0"/>
    <x v="1"/>
    <x v="9"/>
  </r>
  <r>
    <x v="97"/>
    <n v="59"/>
    <n v="109"/>
    <n v="50"/>
    <x v="0"/>
    <n v="15"/>
    <n v="1051"/>
    <n v="20"/>
    <n v="40"/>
    <n v="50"/>
    <n v="90"/>
    <n v="720"/>
    <n v="12"/>
    <x v="6"/>
    <x v="0"/>
    <x v="0"/>
    <x v="0"/>
    <x v="0"/>
    <x v="1"/>
    <x v="10"/>
  </r>
  <r>
    <x v="125"/>
    <n v="53"/>
    <n v="94"/>
    <n v="41"/>
    <x v="3"/>
    <n v="13"/>
    <n v="592"/>
    <n v="30"/>
    <n v="30"/>
    <n v="50"/>
    <n v="67"/>
    <n v="303"/>
    <n v="13"/>
    <x v="6"/>
    <x v="0"/>
    <x v="0"/>
    <x v="0"/>
    <x v="0"/>
    <x v="1"/>
    <x v="3"/>
  </r>
  <r>
    <x v="88"/>
    <n v="136"/>
    <n v="230"/>
    <n v="94"/>
    <x v="2"/>
    <n v="26"/>
    <n v="608"/>
    <n v="140"/>
    <n v="163"/>
    <n v="170"/>
    <n v="275"/>
    <n v="303"/>
    <n v="5"/>
    <x v="6"/>
    <x v="0"/>
    <x v="0"/>
    <x v="0"/>
    <x v="0"/>
    <x v="2"/>
    <x v="4"/>
  </r>
  <r>
    <x v="111"/>
    <n v="79"/>
    <n v="131"/>
    <n v="52"/>
    <x v="89"/>
    <n v="17"/>
    <n v="668"/>
    <n v="50"/>
    <n v="66"/>
    <n v="90"/>
    <n v="156"/>
    <n v="303"/>
    <n v="6"/>
    <x v="6"/>
    <x v="0"/>
    <x v="0"/>
    <x v="0"/>
    <x v="1"/>
    <x v="2"/>
    <x v="5"/>
  </r>
  <r>
    <x v="207"/>
    <n v="185"/>
    <n v="312"/>
    <n v="200"/>
    <x v="25"/>
    <n v="35"/>
    <n v="1007"/>
    <n v="150"/>
    <n v="194"/>
    <n v="190"/>
    <n v="317"/>
    <n v="970"/>
    <n v="3"/>
    <x v="6"/>
    <x v="0"/>
    <x v="0"/>
    <x v="0"/>
    <x v="1"/>
    <x v="0"/>
    <x v="2"/>
  </r>
  <r>
    <x v="11"/>
    <n v="152"/>
    <n v="256"/>
    <n v="86"/>
    <x v="30"/>
    <n v="29"/>
    <n v="952"/>
    <n v="120"/>
    <n v="59"/>
    <n v="150"/>
    <n v="259"/>
    <n v="720"/>
    <n v="1"/>
    <x v="6"/>
    <x v="0"/>
    <x v="0"/>
    <x v="0"/>
    <x v="0"/>
    <x v="0"/>
    <x v="0"/>
  </r>
  <r>
    <x v="87"/>
    <n v="112"/>
    <n v="199"/>
    <n v="87"/>
    <x v="30"/>
    <n v="28"/>
    <n v="564"/>
    <n v="80"/>
    <n v="88"/>
    <n v="110"/>
    <n v="198"/>
    <n v="970"/>
    <n v="2"/>
    <x v="6"/>
    <x v="0"/>
    <x v="0"/>
    <x v="0"/>
    <x v="0"/>
    <x v="0"/>
    <x v="1"/>
  </r>
  <r>
    <x v="11"/>
    <n v="152"/>
    <n v="256"/>
    <n v="91"/>
    <x v="30"/>
    <n v="29"/>
    <n v="952"/>
    <n v="120"/>
    <n v="72"/>
    <n v="140"/>
    <n v="212"/>
    <n v="312"/>
    <n v="8"/>
    <x v="6"/>
    <x v="1"/>
    <x v="0"/>
    <x v="0"/>
    <x v="1"/>
    <x v="3"/>
    <x v="6"/>
  </r>
  <r>
    <x v="208"/>
    <n v="112"/>
    <n v="199"/>
    <n v="87"/>
    <x v="8"/>
    <n v="28"/>
    <n v="564"/>
    <n v="70"/>
    <n v="61"/>
    <n v="100"/>
    <n v="179"/>
    <n v="312"/>
    <n v="9"/>
    <x v="6"/>
    <x v="1"/>
    <x v="0"/>
    <x v="0"/>
    <x v="1"/>
    <x v="3"/>
    <x v="7"/>
  </r>
  <r>
    <x v="207"/>
    <n v="185"/>
    <n v="312"/>
    <n v="77"/>
    <x v="25"/>
    <n v="35"/>
    <n v="1007"/>
    <n v="150"/>
    <n v="78"/>
    <n v="170"/>
    <n v="270"/>
    <n v="815"/>
    <n v="10"/>
    <x v="6"/>
    <x v="1"/>
    <x v="0"/>
    <x v="0"/>
    <x v="1"/>
    <x v="3"/>
    <x v="8"/>
  </r>
  <r>
    <x v="6"/>
    <n v="136"/>
    <n v="230"/>
    <n v="94"/>
    <x v="57"/>
    <n v="26"/>
    <n v="608"/>
    <n v="90"/>
    <n v="91"/>
    <n v="120"/>
    <n v="211"/>
    <n v="815"/>
    <n v="11"/>
    <x v="6"/>
    <x v="1"/>
    <x v="0"/>
    <x v="0"/>
    <x v="0"/>
    <x v="1"/>
    <x v="9"/>
  </r>
  <r>
    <x v="111"/>
    <n v="79"/>
    <n v="131"/>
    <n v="52"/>
    <x v="89"/>
    <n v="17"/>
    <n v="668"/>
    <n v="30"/>
    <n v="52"/>
    <n v="70"/>
    <n v="110"/>
    <n v="815"/>
    <n v="12"/>
    <x v="6"/>
    <x v="1"/>
    <x v="0"/>
    <x v="0"/>
    <x v="0"/>
    <x v="1"/>
    <x v="10"/>
  </r>
  <r>
    <x v="130"/>
    <n v="387"/>
    <n v="678"/>
    <n v="276"/>
    <x v="47"/>
    <n v="96"/>
    <n v="1742"/>
    <n v="340"/>
    <n v="372"/>
    <n v="470"/>
    <n v="795"/>
    <n v="224"/>
    <n v="5"/>
    <x v="6"/>
    <x v="1"/>
    <x v="0"/>
    <x v="0"/>
    <x v="0"/>
    <x v="2"/>
    <x v="4"/>
  </r>
  <r>
    <x v="209"/>
    <n v="266"/>
    <n v="532"/>
    <n v="192"/>
    <x v="35"/>
    <n v="74"/>
    <n v="1819"/>
    <n v="220"/>
    <n v="289"/>
    <n v="320"/>
    <n v="626"/>
    <n v="312"/>
    <n v="6"/>
    <x v="6"/>
    <x v="1"/>
    <x v="0"/>
    <x v="0"/>
    <x v="1"/>
    <x v="2"/>
    <x v="5"/>
  </r>
  <r>
    <x v="210"/>
    <n v="222"/>
    <n v="376"/>
    <n v="202"/>
    <x v="5"/>
    <n v="49"/>
    <n v="833"/>
    <n v="170"/>
    <n v="140"/>
    <n v="230"/>
    <n v="387"/>
    <n v="217"/>
    <n v="3"/>
    <x v="6"/>
    <x v="1"/>
    <x v="0"/>
    <x v="0"/>
    <x v="1"/>
    <x v="0"/>
    <x v="2"/>
  </r>
  <r>
    <x v="211"/>
    <n v="329"/>
    <n v="567"/>
    <n v="182"/>
    <x v="102"/>
    <n v="78"/>
    <n v="1190"/>
    <n v="230"/>
    <n v="282"/>
    <n v="340"/>
    <n v="590"/>
    <n v="312"/>
    <n v="2"/>
    <x v="6"/>
    <x v="1"/>
    <x v="0"/>
    <x v="0"/>
    <x v="0"/>
    <x v="0"/>
    <x v="1"/>
  </r>
  <r>
    <x v="212"/>
    <n v="387"/>
    <n v="678"/>
    <n v="320"/>
    <x v="60"/>
    <n v="96"/>
    <n v="1742"/>
    <n v="240"/>
    <n v="237"/>
    <n v="340"/>
    <n v="590"/>
    <n v="319"/>
    <n v="8"/>
    <x v="6"/>
    <x v="2"/>
    <x v="0"/>
    <x v="1"/>
    <x v="1"/>
    <x v="3"/>
    <x v="6"/>
  </r>
  <r>
    <x v="210"/>
    <n v="222"/>
    <n v="376"/>
    <n v="174"/>
    <x v="5"/>
    <n v="49"/>
    <n v="833"/>
    <n v="150"/>
    <n v="133"/>
    <n v="200"/>
    <n v="330"/>
    <n v="319"/>
    <n v="9"/>
    <x v="6"/>
    <x v="2"/>
    <x v="0"/>
    <x v="1"/>
    <x v="1"/>
    <x v="3"/>
    <x v="7"/>
  </r>
  <r>
    <x v="189"/>
    <n v="266"/>
    <n v="532"/>
    <n v="366"/>
    <x v="110"/>
    <n v="74"/>
    <n v="1819"/>
    <n v="150"/>
    <n v="212"/>
    <n v="240"/>
    <n v="449"/>
    <n v="515"/>
    <n v="11"/>
    <x v="6"/>
    <x v="2"/>
    <x v="0"/>
    <x v="1"/>
    <x v="0"/>
    <x v="1"/>
    <x v="9"/>
  </r>
  <r>
    <x v="192"/>
    <n v="332"/>
    <n v="602"/>
    <n v="327"/>
    <x v="104"/>
    <n v="102"/>
    <n v="1834"/>
    <n v="170"/>
    <n v="272"/>
    <n v="290"/>
    <n v="520"/>
    <n v="319"/>
    <n v="12"/>
    <x v="6"/>
    <x v="2"/>
    <x v="0"/>
    <x v="1"/>
    <x v="0"/>
    <x v="1"/>
    <x v="10"/>
  </r>
  <r>
    <x v="38"/>
    <n v="29"/>
    <n v="49"/>
    <n v="20"/>
    <x v="16"/>
    <n v="5"/>
    <n v="808"/>
    <n v="20"/>
    <n v="20"/>
    <n v="30"/>
    <n v="45"/>
    <n v="641"/>
    <n v="5"/>
    <x v="6"/>
    <x v="2"/>
    <x v="0"/>
    <x v="1"/>
    <x v="0"/>
    <x v="2"/>
    <x v="4"/>
  </r>
  <r>
    <x v="111"/>
    <n v="43"/>
    <n v="43"/>
    <n v="0"/>
    <x v="77"/>
    <n v="0"/>
    <n v="559"/>
    <n v="40"/>
    <n v="0"/>
    <n v="50"/>
    <n v="56"/>
    <n v="641"/>
    <n v="6"/>
    <x v="6"/>
    <x v="2"/>
    <x v="0"/>
    <x v="1"/>
    <x v="1"/>
    <x v="2"/>
    <x v="5"/>
  </r>
  <r>
    <x v="18"/>
    <n v="31"/>
    <n v="54"/>
    <n v="23"/>
    <x v="18"/>
    <n v="7"/>
    <n v="605"/>
    <n v="20"/>
    <n v="20"/>
    <n v="30"/>
    <n v="47"/>
    <n v="712"/>
    <n v="3"/>
    <x v="6"/>
    <x v="2"/>
    <x v="0"/>
    <x v="1"/>
    <x v="1"/>
    <x v="0"/>
    <x v="2"/>
  </r>
  <r>
    <x v="9"/>
    <n v="36"/>
    <n v="61"/>
    <n v="25"/>
    <x v="18"/>
    <n v="7"/>
    <n v="854"/>
    <n v="30"/>
    <n v="20"/>
    <n v="40"/>
    <n v="59"/>
    <n v="319"/>
    <n v="1"/>
    <x v="6"/>
    <x v="2"/>
    <x v="0"/>
    <x v="1"/>
    <x v="0"/>
    <x v="0"/>
    <x v="0"/>
  </r>
  <r>
    <x v="31"/>
    <n v="41"/>
    <n v="75"/>
    <n v="34"/>
    <x v="61"/>
    <n v="10"/>
    <n v="1010"/>
    <n v="20"/>
    <n v="28"/>
    <n v="40"/>
    <n v="68"/>
    <n v="712"/>
    <n v="2"/>
    <x v="6"/>
    <x v="2"/>
    <x v="0"/>
    <x v="1"/>
    <x v="0"/>
    <x v="0"/>
    <x v="1"/>
  </r>
  <r>
    <x v="176"/>
    <n v="82"/>
    <n v="141"/>
    <n v="59"/>
    <x v="111"/>
    <n v="53"/>
    <n v="338"/>
    <n v="10"/>
    <n v="50"/>
    <n v="70"/>
    <n v="120"/>
    <n v="816"/>
    <n v="8"/>
    <x v="6"/>
    <x v="3"/>
    <x v="0"/>
    <x v="1"/>
    <x v="1"/>
    <x v="3"/>
    <x v="6"/>
  </r>
  <r>
    <x v="145"/>
    <n v="49"/>
    <n v="169"/>
    <n v="91"/>
    <x v="88"/>
    <n v="37"/>
    <n v="1334"/>
    <n v="0"/>
    <n v="151"/>
    <n v="40"/>
    <n v="140"/>
    <n v="417"/>
    <n v="9"/>
    <x v="6"/>
    <x v="3"/>
    <x v="0"/>
    <x v="1"/>
    <x v="1"/>
    <x v="3"/>
    <x v="7"/>
  </r>
  <r>
    <x v="9"/>
    <n v="59"/>
    <n v="103"/>
    <n v="44"/>
    <x v="39"/>
    <n v="14"/>
    <n v="258"/>
    <n v="30"/>
    <n v="30"/>
    <n v="60"/>
    <n v="79"/>
    <n v="636"/>
    <n v="11"/>
    <x v="6"/>
    <x v="3"/>
    <x v="0"/>
    <x v="1"/>
    <x v="0"/>
    <x v="1"/>
    <x v="9"/>
  </r>
  <r>
    <x v="72"/>
    <n v="49"/>
    <n v="89"/>
    <n v="40"/>
    <x v="89"/>
    <n v="15"/>
    <n v="219"/>
    <n v="0"/>
    <n v="30"/>
    <n v="40"/>
    <n v="70"/>
    <n v="816"/>
    <n v="12"/>
    <x v="6"/>
    <x v="3"/>
    <x v="0"/>
    <x v="1"/>
    <x v="0"/>
    <x v="1"/>
    <x v="10"/>
  </r>
  <r>
    <x v="7"/>
    <n v="46"/>
    <n v="82"/>
    <n v="36"/>
    <x v="25"/>
    <n v="13"/>
    <n v="252"/>
    <n v="0"/>
    <n v="43"/>
    <n v="40"/>
    <n v="57"/>
    <n v="816"/>
    <n v="13"/>
    <x v="6"/>
    <x v="3"/>
    <x v="0"/>
    <x v="1"/>
    <x v="0"/>
    <x v="1"/>
    <x v="3"/>
  </r>
  <r>
    <x v="81"/>
    <n v="52"/>
    <n v="87"/>
    <n v="35"/>
    <x v="38"/>
    <n v="9"/>
    <n v="894"/>
    <n v="40"/>
    <n v="35"/>
    <n v="60"/>
    <n v="95"/>
    <n v="573"/>
    <n v="5"/>
    <x v="6"/>
    <x v="3"/>
    <x v="0"/>
    <x v="1"/>
    <x v="0"/>
    <x v="2"/>
    <x v="4"/>
  </r>
  <r>
    <x v="44"/>
    <n v="57"/>
    <n v="96"/>
    <n v="39"/>
    <x v="76"/>
    <n v="10"/>
    <n v="845"/>
    <n v="50"/>
    <n v="34"/>
    <n v="70"/>
    <n v="110"/>
    <n v="314"/>
    <n v="6"/>
    <x v="6"/>
    <x v="3"/>
    <x v="0"/>
    <x v="1"/>
    <x v="1"/>
    <x v="2"/>
    <x v="5"/>
  </r>
  <r>
    <x v="81"/>
    <n v="72"/>
    <n v="132"/>
    <n v="60"/>
    <x v="8"/>
    <n v="18"/>
    <n v="1070"/>
    <n v="40"/>
    <n v="60"/>
    <n v="70"/>
    <n v="133"/>
    <n v="314"/>
    <n v="3"/>
    <x v="6"/>
    <x v="3"/>
    <x v="0"/>
    <x v="1"/>
    <x v="1"/>
    <x v="0"/>
    <x v="2"/>
  </r>
  <r>
    <x v="111"/>
    <n v="93"/>
    <n v="169"/>
    <n v="76"/>
    <x v="86"/>
    <n v="28"/>
    <n v="613"/>
    <n v="40"/>
    <n v="82"/>
    <n v="90"/>
    <n v="168"/>
    <n v="636"/>
    <n v="2"/>
    <x v="6"/>
    <x v="3"/>
    <x v="0"/>
    <x v="1"/>
    <x v="0"/>
    <x v="0"/>
    <x v="1"/>
  </r>
  <r>
    <x v="31"/>
    <n v="26"/>
    <n v="44"/>
    <n v="18"/>
    <x v="44"/>
    <n v="5"/>
    <n v="486"/>
    <n v="20"/>
    <n v="10"/>
    <n v="20"/>
    <n v="30"/>
    <n v="740"/>
    <n v="8"/>
    <x v="6"/>
    <x v="4"/>
    <x v="0"/>
    <x v="0"/>
    <x v="1"/>
    <x v="3"/>
    <x v="6"/>
  </r>
  <r>
    <x v="36"/>
    <n v="34"/>
    <n v="57"/>
    <n v="23"/>
    <x v="68"/>
    <n v="6"/>
    <n v="868"/>
    <n v="40"/>
    <n v="10"/>
    <n v="40"/>
    <n v="59"/>
    <n v="614"/>
    <n v="9"/>
    <x v="6"/>
    <x v="4"/>
    <x v="0"/>
    <x v="0"/>
    <x v="1"/>
    <x v="3"/>
    <x v="7"/>
  </r>
  <r>
    <x v="213"/>
    <n v="172"/>
    <n v="286"/>
    <n v="93"/>
    <x v="72"/>
    <n v="37"/>
    <n v="822"/>
    <n v="100"/>
    <n v="90"/>
    <n v="160"/>
    <n v="250"/>
    <n v="740"/>
    <n v="11"/>
    <x v="6"/>
    <x v="4"/>
    <x v="0"/>
    <x v="0"/>
    <x v="0"/>
    <x v="1"/>
    <x v="9"/>
  </r>
  <r>
    <x v="214"/>
    <n v="195"/>
    <n v="336"/>
    <n v="100"/>
    <x v="98"/>
    <n v="43"/>
    <n v="692"/>
    <n v="110"/>
    <n v="77"/>
    <n v="170"/>
    <n v="290"/>
    <n v="513"/>
    <n v="12"/>
    <x v="6"/>
    <x v="4"/>
    <x v="0"/>
    <x v="0"/>
    <x v="0"/>
    <x v="1"/>
    <x v="10"/>
  </r>
  <r>
    <x v="206"/>
    <n v="146"/>
    <n v="291"/>
    <n v="175"/>
    <x v="42"/>
    <n v="40"/>
    <n v="1304"/>
    <n v="120"/>
    <n v="156"/>
    <n v="180"/>
    <n v="340"/>
    <n v="216"/>
    <n v="5"/>
    <x v="6"/>
    <x v="4"/>
    <x v="0"/>
    <x v="0"/>
    <x v="0"/>
    <x v="2"/>
    <x v="4"/>
  </r>
  <r>
    <x v="16"/>
    <n v="64"/>
    <n v="115"/>
    <n v="51"/>
    <x v="21"/>
    <n v="19"/>
    <n v="419"/>
    <n v="30"/>
    <n v="50"/>
    <n v="80"/>
    <n v="124"/>
    <n v="513"/>
    <n v="6"/>
    <x v="6"/>
    <x v="4"/>
    <x v="0"/>
    <x v="0"/>
    <x v="1"/>
    <x v="2"/>
    <x v="5"/>
  </r>
  <r>
    <x v="53"/>
    <n v="63"/>
    <n v="110"/>
    <n v="47"/>
    <x v="37"/>
    <n v="15"/>
    <n v="420"/>
    <n v="40"/>
    <n v="41"/>
    <n v="70"/>
    <n v="110"/>
    <n v="614"/>
    <n v="1"/>
    <x v="6"/>
    <x v="4"/>
    <x v="0"/>
    <x v="0"/>
    <x v="0"/>
    <x v="0"/>
    <x v="0"/>
  </r>
  <r>
    <x v="76"/>
    <n v="51"/>
    <n v="85"/>
    <n v="34"/>
    <x v="63"/>
    <n v="10"/>
    <n v="432"/>
    <n v="30"/>
    <n v="28"/>
    <n v="50"/>
    <n v="82"/>
    <n v="513"/>
    <n v="2"/>
    <x v="6"/>
    <x v="4"/>
    <x v="0"/>
    <x v="0"/>
    <x v="0"/>
    <x v="0"/>
    <x v="1"/>
  </r>
  <r>
    <x v="32"/>
    <n v="56"/>
    <n v="95"/>
    <n v="39"/>
    <x v="42"/>
    <n v="36"/>
    <n v="517"/>
    <n v="0"/>
    <n v="43"/>
    <n v="50"/>
    <n v="90"/>
    <n v="330"/>
    <n v="3"/>
    <x v="6"/>
    <x v="4"/>
    <x v="0"/>
    <x v="0"/>
    <x v="1"/>
    <x v="0"/>
    <x v="2"/>
  </r>
  <r>
    <x v="37"/>
    <n v="65"/>
    <n v="104"/>
    <n v="39"/>
    <x v="0"/>
    <n v="12"/>
    <n v="380"/>
    <n v="40"/>
    <n v="30"/>
    <n v="60"/>
    <n v="98"/>
    <n v="920"/>
    <n v="8"/>
    <x v="6"/>
    <x v="5"/>
    <x v="0"/>
    <x v="1"/>
    <x v="1"/>
    <x v="3"/>
    <x v="6"/>
  </r>
  <r>
    <x v="107"/>
    <n v="85"/>
    <n v="144"/>
    <n v="59"/>
    <x v="14"/>
    <n v="16"/>
    <n v="870"/>
    <n v="60"/>
    <n v="50"/>
    <n v="70"/>
    <n v="129"/>
    <n v="262"/>
    <n v="9"/>
    <x v="6"/>
    <x v="5"/>
    <x v="0"/>
    <x v="1"/>
    <x v="1"/>
    <x v="3"/>
    <x v="7"/>
  </r>
  <r>
    <x v="64"/>
    <n v="54"/>
    <n v="90"/>
    <n v="36"/>
    <x v="63"/>
    <n v="11"/>
    <n v="462"/>
    <n v="10"/>
    <n v="30"/>
    <n v="40"/>
    <n v="59"/>
    <n v="920"/>
    <n v="11"/>
    <x v="6"/>
    <x v="5"/>
    <x v="0"/>
    <x v="1"/>
    <x v="0"/>
    <x v="1"/>
    <x v="9"/>
  </r>
  <r>
    <x v="96"/>
    <n v="66"/>
    <n v="113"/>
    <n v="47"/>
    <x v="5"/>
    <n v="42"/>
    <n v="622"/>
    <n v="0"/>
    <n v="52"/>
    <n v="50"/>
    <n v="102"/>
    <n v="608"/>
    <n v="12"/>
    <x v="6"/>
    <x v="5"/>
    <x v="0"/>
    <x v="1"/>
    <x v="0"/>
    <x v="1"/>
    <x v="10"/>
  </r>
  <r>
    <x v="215"/>
    <n v="103"/>
    <n v="189"/>
    <n v="86"/>
    <x v="7"/>
    <n v="26"/>
    <n v="1081"/>
    <n v="90"/>
    <n v="95"/>
    <n v="130"/>
    <n v="220"/>
    <n v="608"/>
    <n v="5"/>
    <x v="6"/>
    <x v="5"/>
    <x v="0"/>
    <x v="1"/>
    <x v="0"/>
    <x v="2"/>
    <x v="4"/>
  </r>
  <r>
    <x v="10"/>
    <n v="65"/>
    <n v="115"/>
    <n v="50"/>
    <x v="17"/>
    <n v="16"/>
    <n v="587"/>
    <n v="60"/>
    <n v="50"/>
    <n v="80"/>
    <n v="124"/>
    <n v="920"/>
    <n v="6"/>
    <x v="6"/>
    <x v="5"/>
    <x v="0"/>
    <x v="1"/>
    <x v="1"/>
    <x v="2"/>
    <x v="5"/>
  </r>
  <r>
    <x v="76"/>
    <n v="74"/>
    <n v="133"/>
    <n v="59"/>
    <x v="32"/>
    <n v="22"/>
    <n v="403"/>
    <n v="20"/>
    <n v="59"/>
    <n v="70"/>
    <n v="130"/>
    <n v="920"/>
    <n v="1"/>
    <x v="6"/>
    <x v="5"/>
    <x v="0"/>
    <x v="1"/>
    <x v="0"/>
    <x v="0"/>
    <x v="0"/>
  </r>
  <r>
    <x v="81"/>
    <n v="173"/>
    <n v="297"/>
    <n v="68"/>
    <x v="112"/>
    <n v="112"/>
    <n v="717"/>
    <n v="60"/>
    <n v="198"/>
    <n v="180"/>
    <n v="308"/>
    <n v="262"/>
    <n v="2"/>
    <x v="6"/>
    <x v="5"/>
    <x v="0"/>
    <x v="1"/>
    <x v="0"/>
    <x v="0"/>
    <x v="1"/>
  </r>
  <r>
    <x v="87"/>
    <n v="130"/>
    <n v="227"/>
    <n v="97"/>
    <x v="52"/>
    <n v="32"/>
    <n v="575"/>
    <n v="80"/>
    <n v="147"/>
    <n v="130"/>
    <n v="227"/>
    <n v="920"/>
    <n v="3"/>
    <x v="6"/>
    <x v="5"/>
    <x v="0"/>
    <x v="1"/>
    <x v="1"/>
    <x v="0"/>
    <x v="2"/>
  </r>
  <r>
    <x v="81"/>
    <n v="52"/>
    <n v="87"/>
    <n v="35"/>
    <x v="38"/>
    <n v="9"/>
    <n v="894"/>
    <n v="50"/>
    <n v="19"/>
    <n v="60"/>
    <n v="101"/>
    <n v="203"/>
    <n v="11"/>
    <x v="6"/>
    <x v="6"/>
    <x v="1"/>
    <x v="1"/>
    <x v="0"/>
    <x v="1"/>
    <x v="9"/>
  </r>
  <r>
    <x v="89"/>
    <n v="31"/>
    <n v="51"/>
    <n v="20"/>
    <x v="16"/>
    <n v="5"/>
    <n v="814"/>
    <n v="20"/>
    <n v="20"/>
    <n v="30"/>
    <n v="37"/>
    <n v="860"/>
    <n v="13"/>
    <x v="6"/>
    <x v="6"/>
    <x v="1"/>
    <x v="1"/>
    <x v="0"/>
    <x v="1"/>
    <x v="3"/>
  </r>
  <r>
    <x v="81"/>
    <n v="93"/>
    <n v="169"/>
    <n v="76"/>
    <x v="88"/>
    <n v="28"/>
    <n v="613"/>
    <n v="40"/>
    <n v="59"/>
    <n v="80"/>
    <n v="121"/>
    <n v="959"/>
    <n v="9"/>
    <x v="6"/>
    <x v="6"/>
    <x v="1"/>
    <x v="1"/>
    <x v="1"/>
    <x v="3"/>
    <x v="7"/>
  </r>
  <r>
    <x v="8"/>
    <n v="72"/>
    <n v="132"/>
    <n v="60"/>
    <x v="1"/>
    <n v="18"/>
    <n v="1070"/>
    <n v="40"/>
    <n v="50"/>
    <n v="60"/>
    <n v="100"/>
    <n v="959"/>
    <n v="10"/>
    <x v="6"/>
    <x v="6"/>
    <x v="1"/>
    <x v="1"/>
    <x v="1"/>
    <x v="3"/>
    <x v="8"/>
  </r>
  <r>
    <x v="113"/>
    <n v="66"/>
    <n v="113"/>
    <n v="47"/>
    <x v="41"/>
    <n v="42"/>
    <n v="622"/>
    <n v="20"/>
    <n v="45"/>
    <n v="70"/>
    <n v="110"/>
    <n v="860"/>
    <n v="5"/>
    <x v="6"/>
    <x v="6"/>
    <x v="1"/>
    <x v="1"/>
    <x v="0"/>
    <x v="2"/>
    <x v="4"/>
  </r>
  <r>
    <x v="36"/>
    <n v="57"/>
    <n v="100"/>
    <n v="43"/>
    <x v="30"/>
    <n v="14"/>
    <n v="388"/>
    <n v="20"/>
    <n v="46"/>
    <n v="50"/>
    <n v="84"/>
    <n v="203"/>
    <n v="6"/>
    <x v="6"/>
    <x v="6"/>
    <x v="1"/>
    <x v="1"/>
    <x v="1"/>
    <x v="2"/>
    <x v="5"/>
  </r>
  <r>
    <x v="216"/>
    <n v="135"/>
    <n v="225"/>
    <n v="90"/>
    <x v="92"/>
    <n v="29"/>
    <n v="1148"/>
    <n v="90"/>
    <n v="78"/>
    <n v="130"/>
    <n v="210"/>
    <n v="203"/>
    <n v="2"/>
    <x v="6"/>
    <x v="6"/>
    <x v="1"/>
    <x v="1"/>
    <x v="0"/>
    <x v="0"/>
    <x v="1"/>
  </r>
  <r>
    <x v="90"/>
    <n v="65"/>
    <n v="110"/>
    <n v="45"/>
    <x v="54"/>
    <n v="12"/>
    <n v="885"/>
    <n v="50"/>
    <n v="40"/>
    <n v="70"/>
    <n v="99"/>
    <n v="386"/>
    <n v="11"/>
    <x v="6"/>
    <x v="7"/>
    <x v="1"/>
    <x v="0"/>
    <x v="0"/>
    <x v="1"/>
    <x v="9"/>
  </r>
  <r>
    <x v="107"/>
    <n v="85"/>
    <n v="144"/>
    <n v="59"/>
    <x v="14"/>
    <n v="16"/>
    <n v="870"/>
    <n v="70"/>
    <n v="47"/>
    <n v="90"/>
    <n v="137"/>
    <n v="954"/>
    <n v="13"/>
    <x v="6"/>
    <x v="7"/>
    <x v="1"/>
    <x v="0"/>
    <x v="0"/>
    <x v="1"/>
    <x v="3"/>
  </r>
  <r>
    <x v="10"/>
    <n v="65"/>
    <n v="115"/>
    <n v="50"/>
    <x v="17"/>
    <n v="16"/>
    <n v="587"/>
    <n v="30"/>
    <n v="22"/>
    <n v="50"/>
    <n v="80"/>
    <n v="863"/>
    <n v="8"/>
    <x v="6"/>
    <x v="7"/>
    <x v="1"/>
    <x v="0"/>
    <x v="1"/>
    <x v="3"/>
    <x v="6"/>
  </r>
  <r>
    <x v="194"/>
    <n v="74"/>
    <n v="133"/>
    <n v="59"/>
    <x v="4"/>
    <n v="22"/>
    <n v="403"/>
    <n v="30"/>
    <n v="40"/>
    <n v="60"/>
    <n v="100"/>
    <n v="904"/>
    <n v="9"/>
    <x v="6"/>
    <x v="7"/>
    <x v="1"/>
    <x v="0"/>
    <x v="1"/>
    <x v="3"/>
    <x v="7"/>
  </r>
  <r>
    <x v="123"/>
    <n v="103"/>
    <n v="189"/>
    <n v="86"/>
    <x v="89"/>
    <n v="26"/>
    <n v="1081"/>
    <n v="50"/>
    <n v="70"/>
    <n v="80"/>
    <n v="140"/>
    <n v="904"/>
    <n v="10"/>
    <x v="6"/>
    <x v="7"/>
    <x v="1"/>
    <x v="0"/>
    <x v="1"/>
    <x v="3"/>
    <x v="8"/>
  </r>
  <r>
    <x v="81"/>
    <n v="173"/>
    <n v="297"/>
    <n v="92"/>
    <x v="112"/>
    <n v="112"/>
    <n v="717"/>
    <n v="60"/>
    <n v="132"/>
    <n v="180"/>
    <n v="295"/>
    <n v="386"/>
    <n v="5"/>
    <x v="6"/>
    <x v="7"/>
    <x v="1"/>
    <x v="0"/>
    <x v="0"/>
    <x v="2"/>
    <x v="4"/>
  </r>
  <r>
    <x v="87"/>
    <n v="130"/>
    <n v="227"/>
    <n v="97"/>
    <x v="52"/>
    <n v="32"/>
    <n v="575"/>
    <n v="80"/>
    <n v="96"/>
    <n v="130"/>
    <n v="220"/>
    <n v="863"/>
    <n v="6"/>
    <x v="6"/>
    <x v="7"/>
    <x v="1"/>
    <x v="0"/>
    <x v="1"/>
    <x v="2"/>
    <x v="5"/>
  </r>
  <r>
    <x v="213"/>
    <n v="172"/>
    <n v="286"/>
    <n v="102"/>
    <x v="72"/>
    <n v="37"/>
    <n v="822"/>
    <n v="120"/>
    <n v="90"/>
    <n v="170"/>
    <n v="272"/>
    <n v="904"/>
    <n v="2"/>
    <x v="6"/>
    <x v="7"/>
    <x v="1"/>
    <x v="0"/>
    <x v="0"/>
    <x v="0"/>
    <x v="1"/>
  </r>
  <r>
    <x v="217"/>
    <n v="195"/>
    <n v="336"/>
    <n v="181"/>
    <x v="23"/>
    <n v="43"/>
    <n v="692"/>
    <n v="130"/>
    <n v="67"/>
    <n v="180"/>
    <n v="313"/>
    <n v="727"/>
    <n v="3"/>
    <x v="6"/>
    <x v="7"/>
    <x v="1"/>
    <x v="0"/>
    <x v="1"/>
    <x v="0"/>
    <x v="2"/>
  </r>
  <r>
    <x v="36"/>
    <n v="34"/>
    <n v="57"/>
    <n v="23"/>
    <x v="68"/>
    <n v="6"/>
    <n v="868"/>
    <n v="30"/>
    <n v="20"/>
    <n v="40"/>
    <n v="49"/>
    <n v="413"/>
    <n v="11"/>
    <x v="6"/>
    <x v="8"/>
    <x v="1"/>
    <x v="0"/>
    <x v="0"/>
    <x v="1"/>
    <x v="9"/>
  </r>
  <r>
    <x v="31"/>
    <n v="26"/>
    <n v="44"/>
    <n v="18"/>
    <x v="44"/>
    <n v="5"/>
    <n v="486"/>
    <n v="20"/>
    <n v="10"/>
    <n v="30"/>
    <n v="53"/>
    <n v="339"/>
    <n v="13"/>
    <x v="6"/>
    <x v="8"/>
    <x v="1"/>
    <x v="0"/>
    <x v="0"/>
    <x v="1"/>
    <x v="3"/>
  </r>
  <r>
    <x v="16"/>
    <n v="64"/>
    <n v="115"/>
    <n v="51"/>
    <x v="21"/>
    <n v="19"/>
    <n v="419"/>
    <n v="20"/>
    <n v="39"/>
    <n v="50"/>
    <n v="80"/>
    <n v="978"/>
    <n v="9"/>
    <x v="6"/>
    <x v="8"/>
    <x v="1"/>
    <x v="0"/>
    <x v="1"/>
    <x v="3"/>
    <x v="7"/>
  </r>
  <r>
    <x v="40"/>
    <n v="72"/>
    <n v="111"/>
    <n v="39"/>
    <x v="42"/>
    <n v="36"/>
    <n v="560"/>
    <n v="20"/>
    <n v="30"/>
    <n v="70"/>
    <n v="105"/>
    <n v="978"/>
    <n v="5"/>
    <x v="6"/>
    <x v="8"/>
    <x v="1"/>
    <x v="0"/>
    <x v="0"/>
    <x v="2"/>
    <x v="4"/>
  </r>
  <r>
    <x v="206"/>
    <n v="146"/>
    <n v="291"/>
    <n v="110"/>
    <x v="42"/>
    <n v="40"/>
    <n v="1304"/>
    <n v="100"/>
    <n v="84"/>
    <n v="150"/>
    <n v="280"/>
    <n v="617"/>
    <n v="7"/>
    <x v="6"/>
    <x v="8"/>
    <x v="1"/>
    <x v="0"/>
    <x v="0"/>
    <x v="2"/>
    <x v="11"/>
  </r>
  <r>
    <x v="218"/>
    <n v="613"/>
    <n v="665"/>
    <n v="52"/>
    <x v="31"/>
    <n v="17"/>
    <n v="-1493"/>
    <n v="560"/>
    <n v="40"/>
    <n v="590"/>
    <n v="628"/>
    <n v="508"/>
    <n v="2"/>
    <x v="6"/>
    <x v="8"/>
    <x v="1"/>
    <x v="0"/>
    <x v="0"/>
    <x v="0"/>
    <x v="1"/>
  </r>
  <r>
    <x v="9"/>
    <n v="36"/>
    <n v="61"/>
    <n v="25"/>
    <x v="18"/>
    <n v="7"/>
    <n v="854"/>
    <n v="30"/>
    <n v="20"/>
    <n v="40"/>
    <n v="60"/>
    <n v="603"/>
    <n v="11"/>
    <x v="6"/>
    <x v="9"/>
    <x v="1"/>
    <x v="1"/>
    <x v="0"/>
    <x v="1"/>
    <x v="9"/>
  </r>
  <r>
    <x v="111"/>
    <n v="43"/>
    <n v="43"/>
    <n v="0"/>
    <x v="77"/>
    <n v="0"/>
    <n v="559"/>
    <n v="30"/>
    <n v="0"/>
    <n v="40"/>
    <n v="27"/>
    <n v="603"/>
    <n v="13"/>
    <x v="6"/>
    <x v="9"/>
    <x v="1"/>
    <x v="1"/>
    <x v="0"/>
    <x v="1"/>
    <x v="3"/>
  </r>
  <r>
    <x v="7"/>
    <n v="46"/>
    <n v="82"/>
    <n v="36"/>
    <x v="25"/>
    <n v="13"/>
    <n v="252"/>
    <n v="10"/>
    <n v="20"/>
    <n v="40"/>
    <n v="60"/>
    <n v="603"/>
    <n v="9"/>
    <x v="6"/>
    <x v="9"/>
    <x v="1"/>
    <x v="1"/>
    <x v="1"/>
    <x v="3"/>
    <x v="7"/>
  </r>
  <r>
    <x v="176"/>
    <n v="82"/>
    <n v="141"/>
    <n v="59"/>
    <x v="111"/>
    <n v="53"/>
    <n v="338"/>
    <n v="10"/>
    <n v="55"/>
    <n v="80"/>
    <n v="135"/>
    <n v="603"/>
    <n v="5"/>
    <x v="6"/>
    <x v="9"/>
    <x v="1"/>
    <x v="1"/>
    <x v="0"/>
    <x v="2"/>
    <x v="4"/>
  </r>
  <r>
    <x v="7"/>
    <n v="49"/>
    <n v="89"/>
    <n v="40"/>
    <x v="31"/>
    <n v="15"/>
    <n v="219"/>
    <n v="10"/>
    <n v="23"/>
    <n v="50"/>
    <n v="73"/>
    <n v="603"/>
    <n v="7"/>
    <x v="6"/>
    <x v="9"/>
    <x v="1"/>
    <x v="1"/>
    <x v="0"/>
    <x v="2"/>
    <x v="11"/>
  </r>
  <r>
    <x v="141"/>
    <n v="90"/>
    <n v="151"/>
    <n v="61"/>
    <x v="30"/>
    <n v="19"/>
    <n v="329"/>
    <n v="70"/>
    <n v="49"/>
    <n v="90"/>
    <n v="139"/>
    <n v="603"/>
    <n v="1"/>
    <x v="6"/>
    <x v="9"/>
    <x v="1"/>
    <x v="1"/>
    <x v="0"/>
    <x v="0"/>
    <x v="0"/>
  </r>
  <r>
    <x v="92"/>
    <n v="96"/>
    <n v="160"/>
    <n v="64"/>
    <x v="21"/>
    <n v="21"/>
    <n v="467"/>
    <n v="60"/>
    <n v="58"/>
    <n v="90"/>
    <n v="152"/>
    <n v="603"/>
    <n v="2"/>
    <x v="6"/>
    <x v="9"/>
    <x v="1"/>
    <x v="1"/>
    <x v="0"/>
    <x v="0"/>
    <x v="1"/>
  </r>
  <r>
    <x v="219"/>
    <n v="185"/>
    <n v="312"/>
    <n v="82"/>
    <x v="7"/>
    <n v="35"/>
    <n v="1007"/>
    <n v="160"/>
    <n v="226"/>
    <n v="200"/>
    <n v="319"/>
    <n v="212"/>
    <n v="11"/>
    <x v="6"/>
    <x v="10"/>
    <x v="1"/>
    <x v="0"/>
    <x v="0"/>
    <x v="1"/>
    <x v="9"/>
  </r>
  <r>
    <x v="11"/>
    <n v="152"/>
    <n v="256"/>
    <n v="95"/>
    <x v="30"/>
    <n v="29"/>
    <n v="952"/>
    <n v="120"/>
    <n v="103"/>
    <n v="160"/>
    <n v="258"/>
    <n v="518"/>
    <n v="12"/>
    <x v="6"/>
    <x v="10"/>
    <x v="1"/>
    <x v="0"/>
    <x v="0"/>
    <x v="1"/>
    <x v="10"/>
  </r>
  <r>
    <x v="88"/>
    <n v="136"/>
    <n v="230"/>
    <n v="94"/>
    <x v="2"/>
    <n v="26"/>
    <n v="608"/>
    <n v="120"/>
    <n v="77"/>
    <n v="150"/>
    <n v="240"/>
    <n v="315"/>
    <n v="13"/>
    <x v="6"/>
    <x v="10"/>
    <x v="1"/>
    <x v="0"/>
    <x v="0"/>
    <x v="1"/>
    <x v="3"/>
  </r>
  <r>
    <x v="220"/>
    <n v="523"/>
    <n v="793"/>
    <n v="316"/>
    <x v="104"/>
    <n v="102"/>
    <n v="1781"/>
    <n v="310"/>
    <n v="124"/>
    <n v="410"/>
    <n v="610"/>
    <n v="516"/>
    <n v="9"/>
    <x v="6"/>
    <x v="10"/>
    <x v="1"/>
    <x v="0"/>
    <x v="1"/>
    <x v="3"/>
    <x v="7"/>
  </r>
  <r>
    <x v="221"/>
    <n v="-62"/>
    <n v="198"/>
    <n v="284"/>
    <x v="34"/>
    <n v="80"/>
    <n v="3076"/>
    <n v="-110"/>
    <n v="195"/>
    <n v="-40"/>
    <n v="150"/>
    <n v="716"/>
    <n v="10"/>
    <x v="6"/>
    <x v="10"/>
    <x v="1"/>
    <x v="0"/>
    <x v="1"/>
    <x v="3"/>
    <x v="8"/>
  </r>
  <r>
    <x v="222"/>
    <n v="280"/>
    <n v="546"/>
    <n v="272"/>
    <x v="35"/>
    <n v="74"/>
    <n v="1355"/>
    <n v="190"/>
    <n v="259"/>
    <n v="280"/>
    <n v="523"/>
    <n v="585"/>
    <n v="7"/>
    <x v="6"/>
    <x v="10"/>
    <x v="1"/>
    <x v="0"/>
    <x v="0"/>
    <x v="2"/>
    <x v="11"/>
  </r>
  <r>
    <x v="223"/>
    <n v="-85"/>
    <n v="77"/>
    <n v="202"/>
    <x v="113"/>
    <n v="147"/>
    <n v="2321"/>
    <n v="-240"/>
    <n v="193"/>
    <n v="-80"/>
    <n v="65"/>
    <n v="347"/>
    <n v="5"/>
    <x v="6"/>
    <x v="10"/>
    <x v="1"/>
    <x v="0"/>
    <x v="0"/>
    <x v="2"/>
    <x v="4"/>
  </r>
  <r>
    <x v="224"/>
    <n v="548"/>
    <n v="912"/>
    <n v="343"/>
    <x v="114"/>
    <n v="127"/>
    <n v="2654"/>
    <n v="370"/>
    <n v="329"/>
    <n v="520"/>
    <n v="862"/>
    <n v="845"/>
    <n v="2"/>
    <x v="6"/>
    <x v="10"/>
    <x v="1"/>
    <x v="0"/>
    <x v="0"/>
    <x v="0"/>
    <x v="1"/>
  </r>
  <r>
    <x v="107"/>
    <n v="85"/>
    <n v="144"/>
    <n v="59"/>
    <x v="14"/>
    <n v="16"/>
    <n v="870"/>
    <n v="90"/>
    <n v="70"/>
    <n v="110"/>
    <n v="180"/>
    <n v="318"/>
    <n v="3"/>
    <x v="6"/>
    <x v="11"/>
    <x v="2"/>
    <x v="1"/>
    <x v="1"/>
    <x v="0"/>
    <x v="2"/>
  </r>
  <r>
    <x v="10"/>
    <n v="59"/>
    <n v="99"/>
    <n v="40"/>
    <x v="27"/>
    <n v="11"/>
    <n v="843"/>
    <n v="50"/>
    <n v="52"/>
    <n v="70"/>
    <n v="120"/>
    <n v="318"/>
    <n v="2"/>
    <x v="6"/>
    <x v="11"/>
    <x v="2"/>
    <x v="1"/>
    <x v="0"/>
    <x v="0"/>
    <x v="1"/>
  </r>
  <r>
    <x v="81"/>
    <n v="60"/>
    <n v="106"/>
    <n v="46"/>
    <x v="36"/>
    <n v="15"/>
    <n v="587"/>
    <n v="40"/>
    <n v="32"/>
    <n v="60"/>
    <n v="108"/>
    <n v="318"/>
    <n v="8"/>
    <x v="6"/>
    <x v="11"/>
    <x v="2"/>
    <x v="1"/>
    <x v="1"/>
    <x v="3"/>
    <x v="6"/>
  </r>
  <r>
    <x v="111"/>
    <n v="93"/>
    <n v="169"/>
    <n v="76"/>
    <x v="86"/>
    <n v="28"/>
    <n v="613"/>
    <n v="40"/>
    <n v="61"/>
    <n v="90"/>
    <n v="160"/>
    <n v="318"/>
    <n v="9"/>
    <x v="6"/>
    <x v="11"/>
    <x v="2"/>
    <x v="1"/>
    <x v="1"/>
    <x v="3"/>
    <x v="7"/>
  </r>
  <r>
    <x v="96"/>
    <n v="66"/>
    <n v="113"/>
    <n v="47"/>
    <x v="5"/>
    <n v="42"/>
    <n v="-395"/>
    <n v="0"/>
    <n v="44"/>
    <n v="50"/>
    <n v="94"/>
    <n v="985"/>
    <n v="4"/>
    <x v="6"/>
    <x v="11"/>
    <x v="2"/>
    <x v="1"/>
    <x v="0"/>
    <x v="2"/>
    <x v="12"/>
  </r>
  <r>
    <x v="3"/>
    <n v="65"/>
    <n v="104"/>
    <n v="39"/>
    <x v="13"/>
    <n v="12"/>
    <n v="380"/>
    <n v="30"/>
    <n v="35"/>
    <n v="50"/>
    <n v="85"/>
    <n v="225"/>
    <n v="5"/>
    <x v="6"/>
    <x v="11"/>
    <x v="2"/>
    <x v="1"/>
    <x v="0"/>
    <x v="2"/>
    <x v="4"/>
  </r>
  <r>
    <x v="64"/>
    <n v="54"/>
    <n v="90"/>
    <n v="36"/>
    <x v="63"/>
    <n v="11"/>
    <n v="462"/>
    <n v="20"/>
    <n v="30"/>
    <n v="40"/>
    <n v="64"/>
    <n v="225"/>
    <n v="6"/>
    <x v="6"/>
    <x v="11"/>
    <x v="2"/>
    <x v="1"/>
    <x v="1"/>
    <x v="2"/>
    <x v="5"/>
  </r>
  <r>
    <x v="29"/>
    <n v="49"/>
    <n v="169"/>
    <n v="86"/>
    <x v="92"/>
    <n v="37"/>
    <n v="1334"/>
    <n v="10"/>
    <n v="75"/>
    <n v="60"/>
    <n v="207"/>
    <n v="505"/>
    <n v="3"/>
    <x v="6"/>
    <x v="12"/>
    <x v="2"/>
    <x v="1"/>
    <x v="1"/>
    <x v="0"/>
    <x v="2"/>
  </r>
  <r>
    <x v="63"/>
    <n v="96"/>
    <n v="160"/>
    <n v="64"/>
    <x v="10"/>
    <n v="21"/>
    <n v="467"/>
    <n v="70"/>
    <n v="78"/>
    <n v="120"/>
    <n v="198"/>
    <n v="505"/>
    <n v="2"/>
    <x v="6"/>
    <x v="12"/>
    <x v="2"/>
    <x v="1"/>
    <x v="0"/>
    <x v="0"/>
    <x v="1"/>
  </r>
  <r>
    <x v="9"/>
    <n v="36"/>
    <n v="61"/>
    <n v="25"/>
    <x v="18"/>
    <n v="7"/>
    <n v="854"/>
    <n v="20"/>
    <n v="20"/>
    <n v="30"/>
    <n v="42"/>
    <n v="505"/>
    <n v="8"/>
    <x v="6"/>
    <x v="12"/>
    <x v="2"/>
    <x v="1"/>
    <x v="1"/>
    <x v="3"/>
    <x v="6"/>
  </r>
  <r>
    <x v="19"/>
    <n v="41"/>
    <n v="75"/>
    <n v="34"/>
    <x v="101"/>
    <n v="10"/>
    <n v="1010"/>
    <n v="20"/>
    <n v="39"/>
    <n v="40"/>
    <n v="79"/>
    <n v="505"/>
    <n v="9"/>
    <x v="6"/>
    <x v="12"/>
    <x v="2"/>
    <x v="1"/>
    <x v="1"/>
    <x v="3"/>
    <x v="7"/>
  </r>
  <r>
    <x v="72"/>
    <n v="49"/>
    <n v="89"/>
    <n v="40"/>
    <x v="89"/>
    <n v="15"/>
    <n v="-258"/>
    <n v="10"/>
    <n v="34"/>
    <n v="40"/>
    <n v="74"/>
    <n v="505"/>
    <n v="4"/>
    <x v="6"/>
    <x v="12"/>
    <x v="2"/>
    <x v="1"/>
    <x v="0"/>
    <x v="2"/>
    <x v="12"/>
  </r>
  <r>
    <x v="176"/>
    <n v="82"/>
    <n v="141"/>
    <n v="59"/>
    <x v="111"/>
    <n v="53"/>
    <n v="338"/>
    <n v="0"/>
    <n v="50"/>
    <n v="70"/>
    <n v="115"/>
    <n v="505"/>
    <n v="5"/>
    <x v="6"/>
    <x v="12"/>
    <x v="2"/>
    <x v="1"/>
    <x v="0"/>
    <x v="2"/>
    <x v="4"/>
  </r>
  <r>
    <x v="76"/>
    <n v="59"/>
    <n v="103"/>
    <n v="44"/>
    <x v="30"/>
    <n v="14"/>
    <n v="258"/>
    <n v="20"/>
    <n v="30"/>
    <n v="50"/>
    <n v="80"/>
    <n v="505"/>
    <n v="6"/>
    <x v="6"/>
    <x v="12"/>
    <x v="2"/>
    <x v="1"/>
    <x v="1"/>
    <x v="2"/>
    <x v="5"/>
  </r>
  <r>
    <x v="36"/>
    <n v="34"/>
    <n v="57"/>
    <n v="23"/>
    <x v="68"/>
    <n v="6"/>
    <n v="868"/>
    <n v="40"/>
    <n v="20"/>
    <n v="50"/>
    <n v="73"/>
    <n v="405"/>
    <n v="3"/>
    <x v="6"/>
    <x v="13"/>
    <x v="2"/>
    <x v="1"/>
    <x v="1"/>
    <x v="0"/>
    <x v="2"/>
  </r>
  <r>
    <x v="43"/>
    <n v="53"/>
    <n v="94"/>
    <n v="41"/>
    <x v="26"/>
    <n v="13"/>
    <n v="592"/>
    <n v="40"/>
    <n v="50"/>
    <n v="60"/>
    <n v="112"/>
    <n v="580"/>
    <n v="2"/>
    <x v="6"/>
    <x v="13"/>
    <x v="2"/>
    <x v="1"/>
    <x v="0"/>
    <x v="0"/>
    <x v="1"/>
  </r>
  <r>
    <x v="81"/>
    <n v="173"/>
    <n v="297"/>
    <n v="80"/>
    <x v="112"/>
    <n v="112"/>
    <n v="717"/>
    <n v="60"/>
    <n v="126"/>
    <n v="180"/>
    <n v="281"/>
    <n v="405"/>
    <n v="9"/>
    <x v="6"/>
    <x v="13"/>
    <x v="2"/>
    <x v="1"/>
    <x v="1"/>
    <x v="3"/>
    <x v="7"/>
  </r>
  <r>
    <x v="194"/>
    <n v="74"/>
    <n v="133"/>
    <n v="59"/>
    <x v="4"/>
    <n v="22"/>
    <n v="403"/>
    <n v="30"/>
    <n v="42"/>
    <n v="80"/>
    <n v="130"/>
    <n v="405"/>
    <n v="8"/>
    <x v="6"/>
    <x v="13"/>
    <x v="2"/>
    <x v="1"/>
    <x v="1"/>
    <x v="3"/>
    <x v="6"/>
  </r>
  <r>
    <x v="214"/>
    <n v="195"/>
    <n v="336"/>
    <n v="69"/>
    <x v="98"/>
    <n v="43"/>
    <n v="-942"/>
    <n v="110"/>
    <n v="155"/>
    <n v="160"/>
    <n v="284"/>
    <n v="580"/>
    <n v="4"/>
    <x v="6"/>
    <x v="13"/>
    <x v="2"/>
    <x v="1"/>
    <x v="0"/>
    <x v="2"/>
    <x v="12"/>
  </r>
  <r>
    <x v="31"/>
    <n v="26"/>
    <n v="44"/>
    <n v="18"/>
    <x v="44"/>
    <n v="5"/>
    <n v="486"/>
    <n v="20"/>
    <n v="10"/>
    <n v="20"/>
    <n v="30"/>
    <n v="918"/>
    <n v="5"/>
    <x v="6"/>
    <x v="13"/>
    <x v="2"/>
    <x v="1"/>
    <x v="0"/>
    <x v="2"/>
    <x v="4"/>
  </r>
  <r>
    <x v="225"/>
    <n v="172"/>
    <n v="286"/>
    <n v="79"/>
    <x v="66"/>
    <n v="37"/>
    <n v="822"/>
    <n v="100"/>
    <n v="84"/>
    <n v="150"/>
    <n v="240"/>
    <n v="580"/>
    <n v="6"/>
    <x v="6"/>
    <x v="13"/>
    <x v="2"/>
    <x v="1"/>
    <x v="1"/>
    <x v="2"/>
    <x v="5"/>
  </r>
  <r>
    <x v="87"/>
    <n v="112"/>
    <n v="199"/>
    <n v="87"/>
    <x v="30"/>
    <n v="28"/>
    <n v="564"/>
    <n v="110"/>
    <n v="124"/>
    <n v="140"/>
    <n v="243"/>
    <n v="325"/>
    <n v="3"/>
    <x v="6"/>
    <x v="14"/>
    <x v="2"/>
    <x v="0"/>
    <x v="1"/>
    <x v="0"/>
    <x v="2"/>
  </r>
  <r>
    <x v="226"/>
    <n v="307"/>
    <n v="567"/>
    <n v="226"/>
    <x v="53"/>
    <n v="80"/>
    <n v="1319"/>
    <n v="290"/>
    <n v="303"/>
    <n v="380"/>
    <n v="702"/>
    <n v="430"/>
    <n v="2"/>
    <x v="6"/>
    <x v="14"/>
    <x v="2"/>
    <x v="0"/>
    <x v="0"/>
    <x v="0"/>
    <x v="1"/>
  </r>
  <r>
    <x v="194"/>
    <n v="51"/>
    <n v="85"/>
    <n v="34"/>
    <x v="61"/>
    <n v="10"/>
    <n v="432"/>
    <n v="30"/>
    <n v="21"/>
    <n v="50"/>
    <n v="89"/>
    <n v="281"/>
    <n v="9"/>
    <x v="6"/>
    <x v="14"/>
    <x v="2"/>
    <x v="0"/>
    <x v="1"/>
    <x v="3"/>
    <x v="7"/>
  </r>
  <r>
    <x v="53"/>
    <n v="63"/>
    <n v="110"/>
    <n v="47"/>
    <x v="37"/>
    <n v="15"/>
    <n v="420"/>
    <n v="30"/>
    <n v="32"/>
    <n v="60"/>
    <n v="108"/>
    <n v="903"/>
    <n v="8"/>
    <x v="6"/>
    <x v="14"/>
    <x v="2"/>
    <x v="0"/>
    <x v="1"/>
    <x v="3"/>
    <x v="6"/>
  </r>
  <r>
    <x v="3"/>
    <n v="79"/>
    <n v="131"/>
    <n v="52"/>
    <x v="31"/>
    <n v="17"/>
    <n v="-456"/>
    <n v="40"/>
    <n v="40"/>
    <n v="70"/>
    <n v="114"/>
    <n v="281"/>
    <n v="4"/>
    <x v="6"/>
    <x v="14"/>
    <x v="2"/>
    <x v="0"/>
    <x v="0"/>
    <x v="2"/>
    <x v="12"/>
  </r>
  <r>
    <x v="164"/>
    <n v="152"/>
    <n v="256"/>
    <n v="62"/>
    <x v="8"/>
    <n v="29"/>
    <n v="952"/>
    <n v="120"/>
    <n v="75"/>
    <n v="140"/>
    <n v="225"/>
    <n v="210"/>
    <n v="5"/>
    <x v="6"/>
    <x v="14"/>
    <x v="2"/>
    <x v="0"/>
    <x v="0"/>
    <x v="2"/>
    <x v="4"/>
  </r>
  <r>
    <x v="88"/>
    <n v="136"/>
    <n v="230"/>
    <n v="94"/>
    <x v="2"/>
    <n v="26"/>
    <n v="608"/>
    <n v="90"/>
    <n v="86"/>
    <n v="110"/>
    <n v="196"/>
    <n v="832"/>
    <n v="6"/>
    <x v="6"/>
    <x v="14"/>
    <x v="2"/>
    <x v="0"/>
    <x v="1"/>
    <x v="2"/>
    <x v="5"/>
  </r>
  <r>
    <x v="81"/>
    <n v="72"/>
    <n v="132"/>
    <n v="60"/>
    <x v="8"/>
    <n v="18"/>
    <n v="1070"/>
    <n v="60"/>
    <n v="70"/>
    <n v="90"/>
    <n v="160"/>
    <n v="435"/>
    <n v="1"/>
    <x v="6"/>
    <x v="15"/>
    <x v="3"/>
    <x v="1"/>
    <x v="0"/>
    <x v="0"/>
    <x v="0"/>
  </r>
  <r>
    <x v="36"/>
    <n v="57"/>
    <n v="100"/>
    <n v="43"/>
    <x v="30"/>
    <n v="14"/>
    <n v="388"/>
    <n v="40"/>
    <n v="52"/>
    <n v="70"/>
    <n v="118"/>
    <n v="801"/>
    <n v="2"/>
    <x v="6"/>
    <x v="15"/>
    <x v="3"/>
    <x v="1"/>
    <x v="0"/>
    <x v="0"/>
    <x v="1"/>
  </r>
  <r>
    <x v="27"/>
    <n v="90"/>
    <n v="151"/>
    <n v="61"/>
    <x v="39"/>
    <n v="19"/>
    <n v="329"/>
    <n v="60"/>
    <n v="50"/>
    <n v="80"/>
    <n v="122"/>
    <n v="435"/>
    <n v="8"/>
    <x v="6"/>
    <x v="15"/>
    <x v="3"/>
    <x v="1"/>
    <x v="1"/>
    <x v="3"/>
    <x v="6"/>
  </r>
  <r>
    <x v="63"/>
    <n v="96"/>
    <n v="160"/>
    <n v="64"/>
    <x v="10"/>
    <n v="21"/>
    <n v="467"/>
    <n v="60"/>
    <n v="41"/>
    <n v="90"/>
    <n v="140"/>
    <n v="435"/>
    <n v="9"/>
    <x v="6"/>
    <x v="15"/>
    <x v="3"/>
    <x v="1"/>
    <x v="1"/>
    <x v="3"/>
    <x v="7"/>
  </r>
  <r>
    <x v="145"/>
    <n v="49"/>
    <n v="169"/>
    <n v="81"/>
    <x v="88"/>
    <n v="37"/>
    <n v="1334"/>
    <n v="-10"/>
    <n v="81"/>
    <n v="40"/>
    <n v="130"/>
    <n v="801"/>
    <n v="10"/>
    <x v="6"/>
    <x v="15"/>
    <x v="3"/>
    <x v="1"/>
    <x v="1"/>
    <x v="3"/>
    <x v="8"/>
  </r>
  <r>
    <x v="7"/>
    <n v="82"/>
    <n v="141"/>
    <n v="59"/>
    <x v="115"/>
    <n v="53"/>
    <n v="338"/>
    <n v="10"/>
    <n v="30"/>
    <n v="60"/>
    <n v="79"/>
    <n v="435"/>
    <n v="11"/>
    <x v="6"/>
    <x v="15"/>
    <x v="3"/>
    <x v="1"/>
    <x v="0"/>
    <x v="1"/>
    <x v="9"/>
  </r>
  <r>
    <x v="9"/>
    <n v="59"/>
    <n v="103"/>
    <n v="44"/>
    <x v="39"/>
    <n v="14"/>
    <n v="258"/>
    <n v="30"/>
    <n v="20"/>
    <n v="50"/>
    <n v="82"/>
    <n v="435"/>
    <n v="12"/>
    <x v="6"/>
    <x v="15"/>
    <x v="3"/>
    <x v="1"/>
    <x v="0"/>
    <x v="1"/>
    <x v="10"/>
  </r>
  <r>
    <x v="72"/>
    <n v="49"/>
    <n v="89"/>
    <n v="40"/>
    <x v="89"/>
    <n v="15"/>
    <n v="219"/>
    <n v="20"/>
    <n v="20"/>
    <n v="40"/>
    <n v="73"/>
    <n v="435"/>
    <n v="13"/>
    <x v="6"/>
    <x v="15"/>
    <x v="3"/>
    <x v="1"/>
    <x v="0"/>
    <x v="1"/>
    <x v="3"/>
  </r>
  <r>
    <x v="111"/>
    <n v="93"/>
    <n v="169"/>
    <n v="76"/>
    <x v="86"/>
    <n v="28"/>
    <n v="613"/>
    <n v="70"/>
    <n v="90"/>
    <n v="120"/>
    <n v="207"/>
    <n v="435"/>
    <n v="3"/>
    <x v="6"/>
    <x v="15"/>
    <x v="3"/>
    <x v="1"/>
    <x v="1"/>
    <x v="0"/>
    <x v="2"/>
  </r>
  <r>
    <x v="10"/>
    <n v="57"/>
    <n v="96"/>
    <n v="39"/>
    <x v="40"/>
    <n v="10"/>
    <n v="845"/>
    <n v="50"/>
    <n v="26"/>
    <n v="60"/>
    <n v="90"/>
    <n v="801"/>
    <n v="4"/>
    <x v="6"/>
    <x v="15"/>
    <x v="3"/>
    <x v="1"/>
    <x v="0"/>
    <x v="2"/>
    <x v="12"/>
  </r>
  <r>
    <x v="81"/>
    <n v="60"/>
    <n v="106"/>
    <n v="46"/>
    <x v="36"/>
    <n v="15"/>
    <n v="587"/>
    <n v="40"/>
    <n v="40"/>
    <n v="60"/>
    <n v="95"/>
    <n v="801"/>
    <n v="5"/>
    <x v="6"/>
    <x v="15"/>
    <x v="3"/>
    <x v="1"/>
    <x v="0"/>
    <x v="2"/>
    <x v="4"/>
  </r>
  <r>
    <x v="111"/>
    <n v="52"/>
    <n v="87"/>
    <n v="35"/>
    <x v="40"/>
    <n v="9"/>
    <n v="894"/>
    <n v="40"/>
    <n v="36"/>
    <n v="50"/>
    <n v="74"/>
    <n v="801"/>
    <n v="6"/>
    <x v="6"/>
    <x v="15"/>
    <x v="3"/>
    <x v="1"/>
    <x v="1"/>
    <x v="2"/>
    <x v="5"/>
  </r>
  <r>
    <x v="227"/>
    <n v="-67"/>
    <n v="87"/>
    <n v="128"/>
    <x v="41"/>
    <n v="49"/>
    <n v="1832"/>
    <n v="-150"/>
    <n v="255"/>
    <n v="-90"/>
    <n v="101"/>
    <n v="209"/>
    <n v="1"/>
    <x v="6"/>
    <x v="16"/>
    <x v="3"/>
    <x v="0"/>
    <x v="0"/>
    <x v="0"/>
    <x v="0"/>
  </r>
  <r>
    <x v="224"/>
    <n v="548"/>
    <n v="912"/>
    <n v="311"/>
    <x v="114"/>
    <n v="127"/>
    <n v="2654"/>
    <n v="530"/>
    <n v="483"/>
    <n v="690"/>
    <n v="1138"/>
    <n v="707"/>
    <n v="2"/>
    <x v="6"/>
    <x v="16"/>
    <x v="3"/>
    <x v="0"/>
    <x v="0"/>
    <x v="0"/>
    <x v="1"/>
  </r>
  <r>
    <x v="207"/>
    <n v="185"/>
    <n v="312"/>
    <n v="116"/>
    <x v="25"/>
    <n v="35"/>
    <n v="1007"/>
    <n v="150"/>
    <n v="97"/>
    <n v="170"/>
    <n v="270"/>
    <n v="805"/>
    <n v="8"/>
    <x v="6"/>
    <x v="16"/>
    <x v="3"/>
    <x v="0"/>
    <x v="1"/>
    <x v="3"/>
    <x v="6"/>
  </r>
  <r>
    <x v="228"/>
    <n v="307"/>
    <n v="567"/>
    <n v="268"/>
    <x v="34"/>
    <n v="80"/>
    <n v="1319"/>
    <n v="200"/>
    <n v="257"/>
    <n v="270"/>
    <n v="490"/>
    <n v="650"/>
    <n v="9"/>
    <x v="6"/>
    <x v="16"/>
    <x v="3"/>
    <x v="0"/>
    <x v="1"/>
    <x v="3"/>
    <x v="7"/>
  </r>
  <r>
    <x v="208"/>
    <n v="112"/>
    <n v="199"/>
    <n v="87"/>
    <x v="8"/>
    <n v="28"/>
    <n v="564"/>
    <n v="70"/>
    <n v="60"/>
    <n v="100"/>
    <n v="170"/>
    <n v="831"/>
    <n v="10"/>
    <x v="6"/>
    <x v="16"/>
    <x v="3"/>
    <x v="0"/>
    <x v="1"/>
    <x v="3"/>
    <x v="8"/>
  </r>
  <r>
    <x v="164"/>
    <n v="152"/>
    <n v="256"/>
    <n v="95"/>
    <x v="8"/>
    <n v="29"/>
    <n v="952"/>
    <n v="100"/>
    <n v="49"/>
    <n v="110"/>
    <n v="159"/>
    <n v="562"/>
    <n v="11"/>
    <x v="6"/>
    <x v="16"/>
    <x v="3"/>
    <x v="0"/>
    <x v="0"/>
    <x v="1"/>
    <x v="9"/>
  </r>
  <r>
    <x v="88"/>
    <n v="136"/>
    <n v="230"/>
    <n v="94"/>
    <x v="2"/>
    <n v="26"/>
    <n v="608"/>
    <n v="80"/>
    <n v="72"/>
    <n v="90"/>
    <n v="162"/>
    <n v="831"/>
    <n v="12"/>
    <x v="6"/>
    <x v="16"/>
    <x v="3"/>
    <x v="0"/>
    <x v="0"/>
    <x v="1"/>
    <x v="10"/>
  </r>
  <r>
    <x v="3"/>
    <n v="79"/>
    <n v="131"/>
    <n v="52"/>
    <x v="31"/>
    <n v="17"/>
    <n v="668"/>
    <n v="20"/>
    <n v="43"/>
    <n v="50"/>
    <n v="80"/>
    <n v="415"/>
    <n v="13"/>
    <x v="6"/>
    <x v="16"/>
    <x v="3"/>
    <x v="0"/>
    <x v="0"/>
    <x v="1"/>
    <x v="3"/>
  </r>
  <r>
    <x v="229"/>
    <n v="-36"/>
    <n v="202"/>
    <n v="266"/>
    <x v="102"/>
    <n v="78"/>
    <n v="2797"/>
    <n v="-150"/>
    <n v="281"/>
    <n v="-40"/>
    <n v="247"/>
    <n v="707"/>
    <n v="3"/>
    <x v="6"/>
    <x v="16"/>
    <x v="3"/>
    <x v="0"/>
    <x v="1"/>
    <x v="0"/>
    <x v="2"/>
  </r>
  <r>
    <x v="189"/>
    <n v="266"/>
    <n v="532"/>
    <n v="268"/>
    <x v="110"/>
    <n v="74"/>
    <n v="1819"/>
    <n v="170"/>
    <n v="184"/>
    <n v="260"/>
    <n v="510"/>
    <n v="818"/>
    <n v="4"/>
    <x v="6"/>
    <x v="16"/>
    <x v="3"/>
    <x v="0"/>
    <x v="0"/>
    <x v="2"/>
    <x v="12"/>
  </r>
  <r>
    <x v="28"/>
    <n v="225"/>
    <n v="387"/>
    <n v="183"/>
    <x v="116"/>
    <n v="147"/>
    <n v="943"/>
    <n v="60"/>
    <n v="188"/>
    <n v="220"/>
    <n v="370"/>
    <n v="562"/>
    <n v="5"/>
    <x v="6"/>
    <x v="16"/>
    <x v="3"/>
    <x v="0"/>
    <x v="0"/>
    <x v="2"/>
    <x v="4"/>
  </r>
  <r>
    <x v="130"/>
    <n v="387"/>
    <n v="678"/>
    <n v="311"/>
    <x v="47"/>
    <n v="96"/>
    <n v="1742"/>
    <n v="260"/>
    <n v="339"/>
    <n v="380"/>
    <n v="644"/>
    <n v="650"/>
    <n v="6"/>
    <x v="6"/>
    <x v="16"/>
    <x v="3"/>
    <x v="0"/>
    <x v="1"/>
    <x v="2"/>
    <x v="5"/>
  </r>
  <r>
    <x v="176"/>
    <n v="46"/>
    <n v="82"/>
    <n v="36"/>
    <x v="7"/>
    <n v="13"/>
    <n v="252"/>
    <n v="20"/>
    <n v="38"/>
    <n v="60"/>
    <n v="100"/>
    <n v="775"/>
    <n v="2"/>
    <x v="6"/>
    <x v="17"/>
    <x v="3"/>
    <x v="1"/>
    <x v="0"/>
    <x v="0"/>
    <x v="1"/>
  </r>
  <r>
    <x v="28"/>
    <n v="225"/>
    <n v="387"/>
    <n v="150"/>
    <x v="116"/>
    <n v="147"/>
    <n v="943"/>
    <n v="70"/>
    <n v="78"/>
    <n v="210"/>
    <n v="340"/>
    <n v="775"/>
    <n v="8"/>
    <x v="6"/>
    <x v="17"/>
    <x v="3"/>
    <x v="1"/>
    <x v="1"/>
    <x v="3"/>
    <x v="6"/>
  </r>
  <r>
    <x v="211"/>
    <n v="329"/>
    <n v="567"/>
    <n v="293"/>
    <x v="102"/>
    <n v="78"/>
    <n v="1190"/>
    <n v="200"/>
    <n v="102"/>
    <n v="290"/>
    <n v="481"/>
    <n v="775"/>
    <n v="9"/>
    <x v="6"/>
    <x v="17"/>
    <x v="3"/>
    <x v="1"/>
    <x v="1"/>
    <x v="3"/>
    <x v="7"/>
  </r>
  <r>
    <x v="210"/>
    <n v="222"/>
    <n v="376"/>
    <n v="190"/>
    <x v="5"/>
    <n v="49"/>
    <n v="833"/>
    <n v="150"/>
    <n v="153"/>
    <n v="200"/>
    <n v="320"/>
    <n v="775"/>
    <n v="10"/>
    <x v="6"/>
    <x v="17"/>
    <x v="3"/>
    <x v="1"/>
    <x v="1"/>
    <x v="3"/>
    <x v="8"/>
  </r>
  <r>
    <x v="212"/>
    <n v="387"/>
    <n v="678"/>
    <n v="252"/>
    <x v="60"/>
    <n v="96"/>
    <n v="1742"/>
    <n v="190"/>
    <n v="182"/>
    <n v="270"/>
    <n v="460"/>
    <n v="702"/>
    <n v="11"/>
    <x v="6"/>
    <x v="17"/>
    <x v="3"/>
    <x v="1"/>
    <x v="0"/>
    <x v="1"/>
    <x v="9"/>
  </r>
  <r>
    <x v="209"/>
    <n v="266"/>
    <n v="532"/>
    <n v="233"/>
    <x v="35"/>
    <n v="74"/>
    <n v="1819"/>
    <n v="130"/>
    <n v="189"/>
    <n v="190"/>
    <n v="360"/>
    <n v="775"/>
    <n v="12"/>
    <x v="6"/>
    <x v="17"/>
    <x v="3"/>
    <x v="1"/>
    <x v="0"/>
    <x v="1"/>
    <x v="10"/>
  </r>
  <r>
    <x v="230"/>
    <n v="-270"/>
    <n v="27"/>
    <n v="329"/>
    <x v="104"/>
    <n v="102"/>
    <n v="5230"/>
    <n v="-250"/>
    <n v="149"/>
    <n v="-170"/>
    <n v="13"/>
    <n v="702"/>
    <n v="13"/>
    <x v="6"/>
    <x v="17"/>
    <x v="3"/>
    <x v="1"/>
    <x v="0"/>
    <x v="1"/>
    <x v="3"/>
  </r>
  <r>
    <x v="31"/>
    <n v="41"/>
    <n v="75"/>
    <n v="34"/>
    <x v="61"/>
    <n v="10"/>
    <n v="1010"/>
    <n v="30"/>
    <n v="37"/>
    <n v="50"/>
    <n v="93"/>
    <n v="775"/>
    <n v="3"/>
    <x v="6"/>
    <x v="17"/>
    <x v="3"/>
    <x v="1"/>
    <x v="1"/>
    <x v="0"/>
    <x v="2"/>
  </r>
  <r>
    <x v="81"/>
    <n v="43"/>
    <n v="43"/>
    <n v="0"/>
    <x v="64"/>
    <n v="0"/>
    <n v="559"/>
    <n v="30"/>
    <n v="0"/>
    <n v="40"/>
    <n v="36"/>
    <n v="702"/>
    <n v="4"/>
    <x v="6"/>
    <x v="17"/>
    <x v="3"/>
    <x v="1"/>
    <x v="0"/>
    <x v="2"/>
    <x v="12"/>
  </r>
  <r>
    <x v="9"/>
    <n v="36"/>
    <n v="61"/>
    <n v="25"/>
    <x v="18"/>
    <n v="7"/>
    <n v="854"/>
    <n v="20"/>
    <n v="20"/>
    <n v="30"/>
    <n v="50"/>
    <n v="775"/>
    <n v="5"/>
    <x v="6"/>
    <x v="17"/>
    <x v="3"/>
    <x v="1"/>
    <x v="0"/>
    <x v="2"/>
    <x v="4"/>
  </r>
  <r>
    <x v="18"/>
    <n v="29"/>
    <n v="49"/>
    <n v="20"/>
    <x v="44"/>
    <n v="5"/>
    <n v="808"/>
    <n v="20"/>
    <n v="10"/>
    <n v="30"/>
    <n v="40"/>
    <n v="702"/>
    <n v="6"/>
    <x v="6"/>
    <x v="17"/>
    <x v="3"/>
    <x v="1"/>
    <x v="1"/>
    <x v="2"/>
    <x v="5"/>
  </r>
  <r>
    <x v="52"/>
    <n v="56"/>
    <n v="95"/>
    <n v="39"/>
    <x v="23"/>
    <n v="36"/>
    <n v="517"/>
    <n v="20"/>
    <n v="41"/>
    <n v="70"/>
    <n v="110"/>
    <n v="971"/>
    <n v="1"/>
    <x v="6"/>
    <x v="18"/>
    <x v="3"/>
    <x v="1"/>
    <x v="0"/>
    <x v="0"/>
    <x v="0"/>
  </r>
  <r>
    <x v="7"/>
    <n v="55"/>
    <n v="94"/>
    <n v="39"/>
    <x v="4"/>
    <n v="12"/>
    <n v="478"/>
    <n v="20"/>
    <n v="38"/>
    <n v="70"/>
    <n v="112"/>
    <n v="971"/>
    <n v="2"/>
    <x v="6"/>
    <x v="18"/>
    <x v="3"/>
    <x v="1"/>
    <x v="0"/>
    <x v="0"/>
    <x v="1"/>
  </r>
  <r>
    <x v="105"/>
    <n v="44"/>
    <n v="74"/>
    <n v="30"/>
    <x v="38"/>
    <n v="8"/>
    <n v="829"/>
    <n v="40"/>
    <n v="20"/>
    <n v="40"/>
    <n v="52"/>
    <n v="503"/>
    <n v="8"/>
    <x v="6"/>
    <x v="18"/>
    <x v="3"/>
    <x v="1"/>
    <x v="1"/>
    <x v="3"/>
    <x v="6"/>
  </r>
  <r>
    <x v="125"/>
    <n v="53"/>
    <n v="94"/>
    <n v="41"/>
    <x v="3"/>
    <n v="13"/>
    <n v="592"/>
    <n v="30"/>
    <n v="30"/>
    <n v="50"/>
    <n v="71"/>
    <n v="503"/>
    <n v="9"/>
    <x v="6"/>
    <x v="18"/>
    <x v="3"/>
    <x v="1"/>
    <x v="1"/>
    <x v="3"/>
    <x v="7"/>
  </r>
  <r>
    <x v="31"/>
    <n v="26"/>
    <n v="44"/>
    <n v="18"/>
    <x v="44"/>
    <n v="5"/>
    <n v="486"/>
    <n v="10"/>
    <n v="10"/>
    <n v="10"/>
    <n v="31"/>
    <n v="541"/>
    <n v="11"/>
    <x v="6"/>
    <x v="18"/>
    <x v="3"/>
    <x v="1"/>
    <x v="0"/>
    <x v="1"/>
    <x v="9"/>
  </r>
  <r>
    <x v="213"/>
    <n v="172"/>
    <n v="286"/>
    <n v="121"/>
    <x v="72"/>
    <n v="37"/>
    <n v="822"/>
    <n v="80"/>
    <n v="70"/>
    <n v="120"/>
    <n v="190"/>
    <n v="503"/>
    <n v="12"/>
    <x v="6"/>
    <x v="18"/>
    <x v="3"/>
    <x v="1"/>
    <x v="0"/>
    <x v="1"/>
    <x v="10"/>
  </r>
  <r>
    <x v="217"/>
    <n v="195"/>
    <n v="336"/>
    <n v="133"/>
    <x v="23"/>
    <n v="43"/>
    <n v="692"/>
    <n v="90"/>
    <n v="90"/>
    <n v="130"/>
    <n v="233"/>
    <n v="503"/>
    <n v="13"/>
    <x v="6"/>
    <x v="18"/>
    <x v="3"/>
    <x v="1"/>
    <x v="0"/>
    <x v="1"/>
    <x v="3"/>
  </r>
  <r>
    <x v="76"/>
    <n v="51"/>
    <n v="85"/>
    <n v="34"/>
    <x v="63"/>
    <n v="10"/>
    <n v="432"/>
    <n v="40"/>
    <n v="43"/>
    <n v="60"/>
    <n v="97"/>
    <n v="503"/>
    <n v="3"/>
    <x v="6"/>
    <x v="18"/>
    <x v="3"/>
    <x v="1"/>
    <x v="1"/>
    <x v="0"/>
    <x v="2"/>
  </r>
  <r>
    <x v="18"/>
    <n v="64"/>
    <n v="115"/>
    <n v="51"/>
    <x v="10"/>
    <n v="19"/>
    <n v="419"/>
    <n v="30"/>
    <n v="36"/>
    <n v="70"/>
    <n v="114"/>
    <n v="971"/>
    <n v="4"/>
    <x v="6"/>
    <x v="18"/>
    <x v="3"/>
    <x v="1"/>
    <x v="0"/>
    <x v="2"/>
    <x v="12"/>
  </r>
  <r>
    <x v="53"/>
    <n v="63"/>
    <n v="110"/>
    <n v="47"/>
    <x v="37"/>
    <n v="15"/>
    <n v="420"/>
    <n v="30"/>
    <n v="45"/>
    <n v="60"/>
    <n v="105"/>
    <n v="503"/>
    <n v="5"/>
    <x v="6"/>
    <x v="18"/>
    <x v="3"/>
    <x v="1"/>
    <x v="0"/>
    <x v="2"/>
    <x v="4"/>
  </r>
  <r>
    <x v="206"/>
    <n v="146"/>
    <n v="291"/>
    <n v="159"/>
    <x v="42"/>
    <n v="40"/>
    <n v="1304"/>
    <n v="90"/>
    <n v="171"/>
    <n v="140"/>
    <n v="276"/>
    <n v="541"/>
    <n v="6"/>
    <x v="6"/>
    <x v="18"/>
    <x v="3"/>
    <x v="1"/>
    <x v="1"/>
    <x v="2"/>
    <x v="5"/>
  </r>
  <r>
    <x v="216"/>
    <n v="135"/>
    <n v="225"/>
    <n v="90"/>
    <x v="92"/>
    <n v="29"/>
    <n v="1148"/>
    <n v="80"/>
    <n v="78"/>
    <n v="120"/>
    <n v="190"/>
    <n v="425"/>
    <n v="8"/>
    <x v="6"/>
    <x v="19"/>
    <x v="3"/>
    <x v="1"/>
    <x v="1"/>
    <x v="3"/>
    <x v="6"/>
  </r>
  <r>
    <x v="157"/>
    <n v="59"/>
    <n v="99"/>
    <n v="40"/>
    <x v="76"/>
    <n v="11"/>
    <n v="843"/>
    <n v="50"/>
    <n v="39"/>
    <n v="50"/>
    <n v="71"/>
    <n v="509"/>
    <n v="9"/>
    <x v="6"/>
    <x v="19"/>
    <x v="3"/>
    <x v="1"/>
    <x v="1"/>
    <x v="3"/>
    <x v="7"/>
  </r>
  <r>
    <x v="37"/>
    <n v="65"/>
    <n v="104"/>
    <n v="39"/>
    <x v="0"/>
    <n v="12"/>
    <n v="380"/>
    <n v="30"/>
    <n v="20"/>
    <n v="50"/>
    <n v="81"/>
    <n v="509"/>
    <n v="11"/>
    <x v="6"/>
    <x v="19"/>
    <x v="3"/>
    <x v="1"/>
    <x v="0"/>
    <x v="1"/>
    <x v="9"/>
  </r>
  <r>
    <x v="53"/>
    <n v="54"/>
    <n v="90"/>
    <n v="36"/>
    <x v="55"/>
    <n v="11"/>
    <n v="462"/>
    <n v="30"/>
    <n v="20"/>
    <n v="40"/>
    <n v="72"/>
    <n v="509"/>
    <n v="12"/>
    <x v="6"/>
    <x v="19"/>
    <x v="3"/>
    <x v="1"/>
    <x v="0"/>
    <x v="1"/>
    <x v="10"/>
  </r>
  <r>
    <x v="113"/>
    <n v="66"/>
    <n v="113"/>
    <n v="47"/>
    <x v="41"/>
    <n v="42"/>
    <n v="622"/>
    <n v="0"/>
    <n v="17"/>
    <n v="40"/>
    <n v="70"/>
    <n v="253"/>
    <n v="13"/>
    <x v="6"/>
    <x v="19"/>
    <x v="3"/>
    <x v="1"/>
    <x v="0"/>
    <x v="1"/>
    <x v="3"/>
  </r>
  <r>
    <x v="216"/>
    <n v="125"/>
    <n v="211"/>
    <n v="86"/>
    <x v="29"/>
    <n v="27"/>
    <n v="463"/>
    <n v="120"/>
    <n v="66"/>
    <n v="160"/>
    <n v="258"/>
    <n v="425"/>
    <n v="2"/>
    <x v="6"/>
    <x v="19"/>
    <x v="3"/>
    <x v="1"/>
    <x v="0"/>
    <x v="0"/>
    <x v="1"/>
  </r>
  <r>
    <x v="111"/>
    <n v="173"/>
    <n v="297"/>
    <n v="174"/>
    <x v="74"/>
    <n v="112"/>
    <n v="717"/>
    <n v="100"/>
    <n v="182"/>
    <n v="220"/>
    <n v="373"/>
    <n v="360"/>
    <n v="3"/>
    <x v="6"/>
    <x v="19"/>
    <x v="3"/>
    <x v="1"/>
    <x v="1"/>
    <x v="0"/>
    <x v="2"/>
  </r>
  <r>
    <x v="10"/>
    <n v="65"/>
    <n v="115"/>
    <n v="50"/>
    <x v="17"/>
    <n v="16"/>
    <n v="587"/>
    <n v="50"/>
    <n v="40"/>
    <n v="70"/>
    <n v="110"/>
    <n v="206"/>
    <n v="4"/>
    <x v="6"/>
    <x v="19"/>
    <x v="3"/>
    <x v="1"/>
    <x v="0"/>
    <x v="2"/>
    <x v="12"/>
  </r>
  <r>
    <x v="76"/>
    <n v="74"/>
    <n v="133"/>
    <n v="59"/>
    <x v="32"/>
    <n v="22"/>
    <n v="403"/>
    <n v="20"/>
    <n v="55"/>
    <n v="70"/>
    <n v="125"/>
    <n v="206"/>
    <n v="5"/>
    <x v="6"/>
    <x v="19"/>
    <x v="3"/>
    <x v="1"/>
    <x v="0"/>
    <x v="2"/>
    <x v="4"/>
  </r>
  <r>
    <x v="215"/>
    <n v="103"/>
    <n v="189"/>
    <n v="86"/>
    <x v="7"/>
    <n v="26"/>
    <n v="1081"/>
    <n v="70"/>
    <n v="80"/>
    <n v="100"/>
    <n v="180"/>
    <n v="253"/>
    <n v="6"/>
    <x v="6"/>
    <x v="19"/>
    <x v="3"/>
    <x v="1"/>
    <x v="1"/>
    <x v="2"/>
    <x v="5"/>
  </r>
  <r>
    <x v="231"/>
    <n v="146"/>
    <n v="291"/>
    <n v="179"/>
    <x v="28"/>
    <n v="40"/>
    <n v="1292"/>
    <n v="80"/>
    <n v="120"/>
    <n v="130"/>
    <n v="258"/>
    <n v="303"/>
    <n v="8"/>
    <x v="7"/>
    <x v="0"/>
    <x v="0"/>
    <x v="0"/>
    <x v="1"/>
    <x v="3"/>
    <x v="6"/>
  </r>
  <r>
    <x v="52"/>
    <n v="52"/>
    <n v="89"/>
    <n v="37"/>
    <x v="86"/>
    <n v="33"/>
    <n v="513"/>
    <n v="0"/>
    <n v="30"/>
    <n v="40"/>
    <n v="61"/>
    <n v="970"/>
    <n v="9"/>
    <x v="7"/>
    <x v="0"/>
    <x v="0"/>
    <x v="0"/>
    <x v="1"/>
    <x v="3"/>
    <x v="7"/>
  </r>
  <r>
    <x v="53"/>
    <n v="62"/>
    <n v="108"/>
    <n v="46"/>
    <x v="39"/>
    <n v="15"/>
    <n v="415"/>
    <n v="30"/>
    <n v="20"/>
    <n v="60"/>
    <n v="90"/>
    <n v="303"/>
    <n v="10"/>
    <x v="7"/>
    <x v="0"/>
    <x v="0"/>
    <x v="0"/>
    <x v="1"/>
    <x v="3"/>
    <x v="8"/>
  </r>
  <r>
    <x v="31"/>
    <n v="60"/>
    <n v="109"/>
    <n v="49"/>
    <x v="56"/>
    <n v="18"/>
    <n v="414"/>
    <n v="10"/>
    <n v="29"/>
    <n v="50"/>
    <n v="79"/>
    <n v="720"/>
    <n v="11"/>
    <x v="7"/>
    <x v="0"/>
    <x v="0"/>
    <x v="0"/>
    <x v="0"/>
    <x v="1"/>
    <x v="9"/>
  </r>
  <r>
    <x v="36"/>
    <n v="50"/>
    <n v="91"/>
    <n v="41"/>
    <x v="55"/>
    <n v="12"/>
    <n v="1046"/>
    <n v="20"/>
    <n v="30"/>
    <n v="50"/>
    <n v="80"/>
    <n v="970"/>
    <n v="12"/>
    <x v="7"/>
    <x v="0"/>
    <x v="0"/>
    <x v="0"/>
    <x v="0"/>
    <x v="1"/>
    <x v="10"/>
  </r>
  <r>
    <x v="5"/>
    <n v="87"/>
    <n v="155"/>
    <n v="68"/>
    <x v="55"/>
    <n v="22"/>
    <n v="587"/>
    <n v="50"/>
    <n v="50"/>
    <n v="80"/>
    <n v="117"/>
    <n v="719"/>
    <n v="13"/>
    <x v="7"/>
    <x v="0"/>
    <x v="0"/>
    <x v="0"/>
    <x v="0"/>
    <x v="1"/>
    <x v="3"/>
  </r>
  <r>
    <x v="73"/>
    <n v="145"/>
    <n v="245"/>
    <n v="155"/>
    <x v="8"/>
    <n v="28"/>
    <n v="598"/>
    <n v="130"/>
    <n v="98"/>
    <n v="170"/>
    <n v="275"/>
    <n v="720"/>
    <n v="5"/>
    <x v="7"/>
    <x v="0"/>
    <x v="0"/>
    <x v="0"/>
    <x v="0"/>
    <x v="2"/>
    <x v="4"/>
  </r>
  <r>
    <x v="3"/>
    <n v="79"/>
    <n v="131"/>
    <n v="52"/>
    <x v="31"/>
    <n v="17"/>
    <n v="662"/>
    <n v="50"/>
    <n v="66"/>
    <n v="90"/>
    <n v="144"/>
    <n v="719"/>
    <n v="6"/>
    <x v="7"/>
    <x v="0"/>
    <x v="0"/>
    <x v="0"/>
    <x v="1"/>
    <x v="2"/>
    <x v="5"/>
  </r>
  <r>
    <x v="232"/>
    <n v="191"/>
    <n v="323"/>
    <n v="68"/>
    <x v="7"/>
    <n v="36"/>
    <n v="994"/>
    <n v="160"/>
    <n v="120"/>
    <n v="200"/>
    <n v="330"/>
    <n v="719"/>
    <n v="3"/>
    <x v="7"/>
    <x v="0"/>
    <x v="0"/>
    <x v="0"/>
    <x v="1"/>
    <x v="0"/>
    <x v="2"/>
  </r>
  <r>
    <x v="191"/>
    <n v="178"/>
    <n v="301"/>
    <n v="156"/>
    <x v="24"/>
    <n v="34"/>
    <n v="941"/>
    <n v="140"/>
    <n v="78"/>
    <n v="180"/>
    <n v="310"/>
    <n v="720"/>
    <n v="1"/>
    <x v="7"/>
    <x v="0"/>
    <x v="0"/>
    <x v="0"/>
    <x v="0"/>
    <x v="0"/>
    <x v="0"/>
  </r>
  <r>
    <x v="24"/>
    <n v="68"/>
    <n v="120"/>
    <n v="52"/>
    <x v="17"/>
    <n v="17"/>
    <n v="554"/>
    <n v="50"/>
    <n v="52"/>
    <n v="70"/>
    <n v="118"/>
    <n v="719"/>
    <n v="2"/>
    <x v="7"/>
    <x v="0"/>
    <x v="0"/>
    <x v="0"/>
    <x v="0"/>
    <x v="0"/>
    <x v="1"/>
  </r>
  <r>
    <x v="187"/>
    <n v="178"/>
    <n v="301"/>
    <n v="160"/>
    <x v="25"/>
    <n v="34"/>
    <n v="941"/>
    <n v="140"/>
    <n v="163"/>
    <n v="160"/>
    <n v="252"/>
    <n v="630"/>
    <n v="8"/>
    <x v="7"/>
    <x v="1"/>
    <x v="0"/>
    <x v="0"/>
    <x v="1"/>
    <x v="3"/>
    <x v="6"/>
  </r>
  <r>
    <x v="24"/>
    <n v="68"/>
    <n v="120"/>
    <n v="52"/>
    <x v="17"/>
    <n v="17"/>
    <n v="554"/>
    <n v="40"/>
    <n v="40"/>
    <n v="60"/>
    <n v="109"/>
    <n v="847"/>
    <n v="9"/>
    <x v="7"/>
    <x v="1"/>
    <x v="0"/>
    <x v="0"/>
    <x v="1"/>
    <x v="3"/>
    <x v="7"/>
  </r>
  <r>
    <x v="233"/>
    <n v="191"/>
    <n v="323"/>
    <n v="113"/>
    <x v="89"/>
    <n v="36"/>
    <n v="994"/>
    <n v="140"/>
    <n v="82"/>
    <n v="170"/>
    <n v="270"/>
    <n v="309"/>
    <n v="10"/>
    <x v="7"/>
    <x v="1"/>
    <x v="0"/>
    <x v="0"/>
    <x v="1"/>
    <x v="3"/>
    <x v="8"/>
  </r>
  <r>
    <x v="73"/>
    <n v="145"/>
    <n v="245"/>
    <n v="139"/>
    <x v="8"/>
    <n v="28"/>
    <n v="598"/>
    <n v="100"/>
    <n v="69"/>
    <n v="130"/>
    <n v="221"/>
    <n v="217"/>
    <n v="11"/>
    <x v="7"/>
    <x v="1"/>
    <x v="0"/>
    <x v="0"/>
    <x v="0"/>
    <x v="1"/>
    <x v="9"/>
  </r>
  <r>
    <x v="3"/>
    <n v="79"/>
    <n v="131"/>
    <n v="52"/>
    <x v="31"/>
    <n v="17"/>
    <n v="662"/>
    <n v="30"/>
    <n v="28"/>
    <n v="70"/>
    <n v="110"/>
    <n v="618"/>
    <n v="12"/>
    <x v="7"/>
    <x v="1"/>
    <x v="0"/>
    <x v="0"/>
    <x v="0"/>
    <x v="1"/>
    <x v="10"/>
  </r>
  <r>
    <x v="56"/>
    <n v="392"/>
    <n v="687"/>
    <n v="358"/>
    <x v="105"/>
    <n v="97"/>
    <n v="1714"/>
    <n v="340"/>
    <n v="350"/>
    <n v="470"/>
    <n v="815"/>
    <n v="630"/>
    <n v="5"/>
    <x v="7"/>
    <x v="1"/>
    <x v="0"/>
    <x v="0"/>
    <x v="0"/>
    <x v="2"/>
    <x v="4"/>
  </r>
  <r>
    <x v="189"/>
    <n v="266"/>
    <n v="532"/>
    <n v="292"/>
    <x v="110"/>
    <n v="74"/>
    <n v="1797"/>
    <n v="220"/>
    <n v="308"/>
    <n v="320"/>
    <n v="620"/>
    <n v="847"/>
    <n v="6"/>
    <x v="7"/>
    <x v="1"/>
    <x v="0"/>
    <x v="0"/>
    <x v="1"/>
    <x v="2"/>
    <x v="5"/>
  </r>
  <r>
    <x v="210"/>
    <n v="222"/>
    <n v="376"/>
    <n v="165"/>
    <x v="5"/>
    <n v="49"/>
    <n v="817"/>
    <n v="170"/>
    <n v="142"/>
    <n v="230"/>
    <n v="387"/>
    <n v="630"/>
    <n v="3"/>
    <x v="7"/>
    <x v="1"/>
    <x v="0"/>
    <x v="0"/>
    <x v="1"/>
    <x v="0"/>
    <x v="2"/>
  </r>
  <r>
    <x v="234"/>
    <n v="271"/>
    <n v="467"/>
    <n v="199"/>
    <x v="117"/>
    <n v="64"/>
    <n v="1167"/>
    <n v="190"/>
    <n v="250"/>
    <n v="290"/>
    <n v="492"/>
    <n v="847"/>
    <n v="2"/>
    <x v="7"/>
    <x v="1"/>
    <x v="0"/>
    <x v="0"/>
    <x v="0"/>
    <x v="0"/>
    <x v="1"/>
  </r>
  <r>
    <x v="56"/>
    <n v="392"/>
    <n v="687"/>
    <n v="277"/>
    <x v="105"/>
    <n v="97"/>
    <n v="1714"/>
    <n v="250"/>
    <n v="246"/>
    <n v="350"/>
    <n v="608"/>
    <n v="712"/>
    <n v="8"/>
    <x v="7"/>
    <x v="2"/>
    <x v="0"/>
    <x v="1"/>
    <x v="1"/>
    <x v="3"/>
    <x v="6"/>
  </r>
  <r>
    <x v="235"/>
    <n v="222"/>
    <n v="376"/>
    <n v="131"/>
    <x v="41"/>
    <n v="49"/>
    <n v="817"/>
    <n v="150"/>
    <n v="177"/>
    <n v="200"/>
    <n v="330"/>
    <n v="712"/>
    <n v="9"/>
    <x v="7"/>
    <x v="2"/>
    <x v="0"/>
    <x v="1"/>
    <x v="1"/>
    <x v="3"/>
    <x v="7"/>
  </r>
  <r>
    <x v="189"/>
    <n v="266"/>
    <n v="532"/>
    <n v="241"/>
    <x v="110"/>
    <n v="74"/>
    <n v="1797"/>
    <n v="150"/>
    <n v="218"/>
    <n v="240"/>
    <n v="471"/>
    <n v="515"/>
    <n v="11"/>
    <x v="7"/>
    <x v="2"/>
    <x v="0"/>
    <x v="1"/>
    <x v="0"/>
    <x v="1"/>
    <x v="9"/>
  </r>
  <r>
    <x v="236"/>
    <n v="348"/>
    <n v="632"/>
    <n v="305"/>
    <x v="112"/>
    <n v="107"/>
    <n v="1809"/>
    <n v="180"/>
    <n v="279"/>
    <n v="310"/>
    <n v="550"/>
    <n v="515"/>
    <n v="12"/>
    <x v="7"/>
    <x v="2"/>
    <x v="0"/>
    <x v="1"/>
    <x v="0"/>
    <x v="1"/>
    <x v="10"/>
  </r>
  <r>
    <x v="76"/>
    <n v="35"/>
    <n v="58"/>
    <n v="23"/>
    <x v="44"/>
    <n v="6"/>
    <n v="806"/>
    <n v="30"/>
    <n v="20"/>
    <n v="40"/>
    <n v="55"/>
    <n v="712"/>
    <n v="5"/>
    <x v="7"/>
    <x v="2"/>
    <x v="0"/>
    <x v="1"/>
    <x v="0"/>
    <x v="2"/>
    <x v="4"/>
  </r>
  <r>
    <x v="111"/>
    <n v="43"/>
    <n v="43"/>
    <n v="0"/>
    <x v="77"/>
    <n v="0"/>
    <n v="516"/>
    <n v="40"/>
    <n v="0"/>
    <n v="50"/>
    <n v="50"/>
    <n v="515"/>
    <n v="6"/>
    <x v="7"/>
    <x v="2"/>
    <x v="0"/>
    <x v="1"/>
    <x v="1"/>
    <x v="2"/>
    <x v="5"/>
  </r>
  <r>
    <x v="89"/>
    <n v="49"/>
    <n v="90"/>
    <n v="41"/>
    <x v="55"/>
    <n v="12"/>
    <n v="1007"/>
    <n v="20"/>
    <n v="40"/>
    <n v="50"/>
    <n v="90"/>
    <n v="563"/>
    <n v="2"/>
    <x v="7"/>
    <x v="2"/>
    <x v="0"/>
    <x v="1"/>
    <x v="0"/>
    <x v="0"/>
    <x v="1"/>
  </r>
  <r>
    <x v="72"/>
    <n v="18"/>
    <n v="32"/>
    <n v="14"/>
    <x v="44"/>
    <n v="4"/>
    <n v="602"/>
    <n v="10"/>
    <n v="10"/>
    <n v="20"/>
    <n v="27"/>
    <n v="641"/>
    <n v="3"/>
    <x v="7"/>
    <x v="2"/>
    <x v="0"/>
    <x v="1"/>
    <x v="1"/>
    <x v="0"/>
    <x v="2"/>
  </r>
  <r>
    <x v="194"/>
    <n v="38"/>
    <n v="63"/>
    <n v="25"/>
    <x v="18"/>
    <n v="7"/>
    <n v="851"/>
    <n v="30"/>
    <n v="20"/>
    <n v="40"/>
    <n v="60"/>
    <n v="641"/>
    <n v="1"/>
    <x v="7"/>
    <x v="2"/>
    <x v="0"/>
    <x v="1"/>
    <x v="0"/>
    <x v="0"/>
    <x v="0"/>
  </r>
  <r>
    <x v="104"/>
    <n v="88"/>
    <n v="151"/>
    <n v="63"/>
    <x v="43"/>
    <n v="57"/>
    <n v="332"/>
    <n v="20"/>
    <n v="50"/>
    <n v="80"/>
    <n v="130"/>
    <n v="314"/>
    <n v="8"/>
    <x v="7"/>
    <x v="3"/>
    <x v="0"/>
    <x v="1"/>
    <x v="1"/>
    <x v="3"/>
    <x v="6"/>
  </r>
  <r>
    <x v="137"/>
    <n v="19"/>
    <n v="139"/>
    <n v="59"/>
    <x v="92"/>
    <n v="37"/>
    <n v="1439"/>
    <n v="-20"/>
    <n v="89"/>
    <n v="20"/>
    <n v="120"/>
    <n v="573"/>
    <n v="9"/>
    <x v="7"/>
    <x v="3"/>
    <x v="0"/>
    <x v="1"/>
    <x v="1"/>
    <x v="3"/>
    <x v="7"/>
  </r>
  <r>
    <x v="194"/>
    <n v="60"/>
    <n v="105"/>
    <n v="45"/>
    <x v="30"/>
    <n v="14"/>
    <n v="253"/>
    <n v="30"/>
    <n v="41"/>
    <n v="60"/>
    <n v="90"/>
    <n v="816"/>
    <n v="11"/>
    <x v="7"/>
    <x v="3"/>
    <x v="0"/>
    <x v="1"/>
    <x v="0"/>
    <x v="1"/>
    <x v="9"/>
  </r>
  <r>
    <x v="32"/>
    <n v="36"/>
    <n v="65"/>
    <n v="29"/>
    <x v="24"/>
    <n v="11"/>
    <n v="215"/>
    <n v="-10"/>
    <n v="20"/>
    <n v="30"/>
    <n v="38"/>
    <n v="660"/>
    <n v="12"/>
    <x v="7"/>
    <x v="3"/>
    <x v="0"/>
    <x v="1"/>
    <x v="0"/>
    <x v="1"/>
    <x v="10"/>
  </r>
  <r>
    <x v="72"/>
    <n v="48"/>
    <n v="86"/>
    <n v="38"/>
    <x v="7"/>
    <n v="14"/>
    <n v="248"/>
    <n v="0"/>
    <n v="43"/>
    <n v="40"/>
    <n v="83"/>
    <n v="417"/>
    <n v="13"/>
    <x v="7"/>
    <x v="3"/>
    <x v="0"/>
    <x v="1"/>
    <x v="0"/>
    <x v="1"/>
    <x v="3"/>
  </r>
  <r>
    <x v="37"/>
    <n v="49"/>
    <n v="83"/>
    <n v="34"/>
    <x v="38"/>
    <n v="9"/>
    <n v="890"/>
    <n v="40"/>
    <n v="25"/>
    <n v="60"/>
    <n v="95"/>
    <n v="314"/>
    <n v="5"/>
    <x v="7"/>
    <x v="3"/>
    <x v="0"/>
    <x v="1"/>
    <x v="0"/>
    <x v="2"/>
    <x v="4"/>
  </r>
  <r>
    <x v="43"/>
    <n v="48"/>
    <n v="80"/>
    <n v="32"/>
    <x v="38"/>
    <n v="8"/>
    <n v="841"/>
    <n v="50"/>
    <n v="30"/>
    <n v="60"/>
    <n v="90"/>
    <n v="417"/>
    <n v="6"/>
    <x v="7"/>
    <x v="3"/>
    <x v="0"/>
    <x v="1"/>
    <x v="1"/>
    <x v="2"/>
    <x v="5"/>
  </r>
  <r>
    <x v="125"/>
    <n v="88"/>
    <n v="160"/>
    <n v="72"/>
    <x v="88"/>
    <n v="27"/>
    <n v="606"/>
    <n v="40"/>
    <n v="70"/>
    <n v="90"/>
    <n v="162"/>
    <n v="417"/>
    <n v="2"/>
    <x v="7"/>
    <x v="3"/>
    <x v="0"/>
    <x v="1"/>
    <x v="0"/>
    <x v="0"/>
    <x v="1"/>
  </r>
  <r>
    <x v="105"/>
    <n v="60"/>
    <n v="110"/>
    <n v="50"/>
    <x v="0"/>
    <n v="15"/>
    <n v="1064"/>
    <n v="30"/>
    <n v="50"/>
    <n v="60"/>
    <n v="113"/>
    <n v="816"/>
    <n v="3"/>
    <x v="7"/>
    <x v="3"/>
    <x v="0"/>
    <x v="1"/>
    <x v="1"/>
    <x v="0"/>
    <x v="2"/>
  </r>
  <r>
    <x v="31"/>
    <n v="25"/>
    <n v="41"/>
    <n v="16"/>
    <x v="16"/>
    <n v="4"/>
    <n v="484"/>
    <n v="20"/>
    <n v="10"/>
    <n v="20"/>
    <n v="22"/>
    <n v="567"/>
    <n v="8"/>
    <x v="7"/>
    <x v="4"/>
    <x v="0"/>
    <x v="0"/>
    <x v="1"/>
    <x v="3"/>
    <x v="6"/>
  </r>
  <r>
    <x v="36"/>
    <n v="33"/>
    <n v="55"/>
    <n v="22"/>
    <x v="44"/>
    <n v="6"/>
    <n v="865"/>
    <n v="30"/>
    <n v="10"/>
    <n v="30"/>
    <n v="40"/>
    <n v="330"/>
    <n v="9"/>
    <x v="7"/>
    <x v="4"/>
    <x v="0"/>
    <x v="0"/>
    <x v="1"/>
    <x v="3"/>
    <x v="7"/>
  </r>
  <r>
    <x v="225"/>
    <n v="172"/>
    <n v="286"/>
    <n v="153"/>
    <x v="66"/>
    <n v="37"/>
    <n v="810"/>
    <n v="100"/>
    <n v="79"/>
    <n v="160"/>
    <n v="250"/>
    <n v="234"/>
    <n v="11"/>
    <x v="7"/>
    <x v="4"/>
    <x v="0"/>
    <x v="0"/>
    <x v="0"/>
    <x v="1"/>
    <x v="9"/>
  </r>
  <r>
    <x v="225"/>
    <n v="161"/>
    <n v="277"/>
    <n v="85"/>
    <x v="33"/>
    <n v="35"/>
    <n v="678"/>
    <n v="100"/>
    <n v="90"/>
    <n v="150"/>
    <n v="252"/>
    <n v="330"/>
    <n v="12"/>
    <x v="7"/>
    <x v="4"/>
    <x v="0"/>
    <x v="0"/>
    <x v="0"/>
    <x v="1"/>
    <x v="10"/>
  </r>
  <r>
    <x v="206"/>
    <n v="146"/>
    <n v="291"/>
    <n v="95"/>
    <x v="42"/>
    <n v="40"/>
    <n v="1292"/>
    <n v="120"/>
    <n v="162"/>
    <n v="180"/>
    <n v="335"/>
    <n v="513"/>
    <n v="5"/>
    <x v="7"/>
    <x v="4"/>
    <x v="0"/>
    <x v="0"/>
    <x v="0"/>
    <x v="2"/>
    <x v="4"/>
  </r>
  <r>
    <x v="58"/>
    <n v="60"/>
    <n v="109"/>
    <n v="49"/>
    <x v="10"/>
    <n v="18"/>
    <n v="414"/>
    <n v="20"/>
    <n v="56"/>
    <n v="70"/>
    <n v="120"/>
    <n v="937"/>
    <n v="6"/>
    <x v="7"/>
    <x v="4"/>
    <x v="0"/>
    <x v="0"/>
    <x v="1"/>
    <x v="2"/>
    <x v="5"/>
  </r>
  <r>
    <x v="194"/>
    <n v="62"/>
    <n v="108"/>
    <n v="46"/>
    <x v="37"/>
    <n v="15"/>
    <n v="415"/>
    <n v="40"/>
    <n v="40"/>
    <n v="70"/>
    <n v="111"/>
    <n v="234"/>
    <n v="1"/>
    <x v="7"/>
    <x v="4"/>
    <x v="0"/>
    <x v="0"/>
    <x v="0"/>
    <x v="0"/>
    <x v="0"/>
  </r>
  <r>
    <x v="194"/>
    <n v="51"/>
    <n v="85"/>
    <n v="34"/>
    <x v="61"/>
    <n v="10"/>
    <n v="428"/>
    <n v="30"/>
    <n v="28"/>
    <n v="50"/>
    <n v="80"/>
    <n v="234"/>
    <n v="2"/>
    <x v="7"/>
    <x v="4"/>
    <x v="0"/>
    <x v="0"/>
    <x v="0"/>
    <x v="0"/>
    <x v="1"/>
  </r>
  <r>
    <x v="29"/>
    <n v="52"/>
    <n v="89"/>
    <n v="37"/>
    <x v="46"/>
    <n v="33"/>
    <n v="513"/>
    <n v="10"/>
    <n v="33"/>
    <n v="60"/>
    <n v="87"/>
    <n v="614"/>
    <n v="3"/>
    <x v="7"/>
    <x v="4"/>
    <x v="0"/>
    <x v="0"/>
    <x v="1"/>
    <x v="0"/>
    <x v="2"/>
  </r>
  <r>
    <x v="90"/>
    <n v="79"/>
    <n v="126"/>
    <n v="47"/>
    <x v="2"/>
    <n v="14"/>
    <n v="366"/>
    <n v="50"/>
    <n v="32"/>
    <n v="70"/>
    <n v="118"/>
    <n v="715"/>
    <n v="8"/>
    <x v="7"/>
    <x v="5"/>
    <x v="0"/>
    <x v="1"/>
    <x v="1"/>
    <x v="3"/>
    <x v="6"/>
  </r>
  <r>
    <x v="94"/>
    <n v="91"/>
    <n v="154"/>
    <n v="63"/>
    <x v="36"/>
    <n v="17"/>
    <n v="864"/>
    <n v="70"/>
    <n v="59"/>
    <n v="80"/>
    <n v="139"/>
    <n v="262"/>
    <n v="9"/>
    <x v="7"/>
    <x v="5"/>
    <x v="0"/>
    <x v="1"/>
    <x v="1"/>
    <x v="3"/>
    <x v="7"/>
  </r>
  <r>
    <x v="53"/>
    <n v="54"/>
    <n v="90"/>
    <n v="36"/>
    <x v="55"/>
    <n v="11"/>
    <n v="458"/>
    <n v="10"/>
    <n v="41"/>
    <n v="40"/>
    <n v="59"/>
    <n v="920"/>
    <n v="11"/>
    <x v="7"/>
    <x v="5"/>
    <x v="0"/>
    <x v="1"/>
    <x v="0"/>
    <x v="1"/>
    <x v="9"/>
  </r>
  <r>
    <x v="85"/>
    <n v="61"/>
    <n v="105"/>
    <n v="44"/>
    <x v="72"/>
    <n v="39"/>
    <n v="617"/>
    <n v="10"/>
    <n v="18"/>
    <n v="60"/>
    <n v="78"/>
    <n v="715"/>
    <n v="12"/>
    <x v="7"/>
    <x v="5"/>
    <x v="0"/>
    <x v="1"/>
    <x v="0"/>
    <x v="1"/>
    <x v="10"/>
  </r>
  <r>
    <x v="42"/>
    <n v="123"/>
    <n v="226"/>
    <n v="87"/>
    <x v="21"/>
    <n v="31"/>
    <n v="1073"/>
    <n v="100"/>
    <n v="99"/>
    <n v="150"/>
    <n v="260"/>
    <n v="920"/>
    <n v="5"/>
    <x v="7"/>
    <x v="5"/>
    <x v="0"/>
    <x v="1"/>
    <x v="0"/>
    <x v="2"/>
    <x v="4"/>
  </r>
  <r>
    <x v="76"/>
    <n v="39"/>
    <n v="69"/>
    <n v="30"/>
    <x v="40"/>
    <n v="9"/>
    <n v="581"/>
    <n v="30"/>
    <n v="30"/>
    <n v="50"/>
    <n v="86"/>
    <n v="262"/>
    <n v="6"/>
    <x v="7"/>
    <x v="5"/>
    <x v="0"/>
    <x v="1"/>
    <x v="1"/>
    <x v="2"/>
    <x v="5"/>
  </r>
  <r>
    <x v="64"/>
    <n v="77"/>
    <n v="140"/>
    <n v="63"/>
    <x v="32"/>
    <n v="23"/>
    <n v="397"/>
    <n v="30"/>
    <n v="61"/>
    <n v="80"/>
    <n v="140"/>
    <n v="715"/>
    <n v="1"/>
    <x v="7"/>
    <x v="5"/>
    <x v="0"/>
    <x v="1"/>
    <x v="0"/>
    <x v="0"/>
    <x v="0"/>
  </r>
  <r>
    <x v="44"/>
    <n v="184"/>
    <n v="317"/>
    <n v="146"/>
    <x v="118"/>
    <n v="120"/>
    <n v="705"/>
    <n v="60"/>
    <n v="101"/>
    <n v="190"/>
    <n v="330"/>
    <n v="608"/>
    <n v="2"/>
    <x v="7"/>
    <x v="5"/>
    <x v="0"/>
    <x v="1"/>
    <x v="0"/>
    <x v="0"/>
    <x v="1"/>
  </r>
  <r>
    <x v="146"/>
    <n v="132"/>
    <n v="231"/>
    <n v="99"/>
    <x v="52"/>
    <n v="32"/>
    <n v="565"/>
    <n v="90"/>
    <n v="70"/>
    <n v="140"/>
    <n v="240"/>
    <n v="414"/>
    <n v="3"/>
    <x v="7"/>
    <x v="5"/>
    <x v="0"/>
    <x v="1"/>
    <x v="1"/>
    <x v="0"/>
    <x v="2"/>
  </r>
  <r>
    <x v="43"/>
    <n v="49"/>
    <n v="83"/>
    <n v="34"/>
    <x v="40"/>
    <n v="9"/>
    <n v="890"/>
    <n v="40"/>
    <n v="30"/>
    <n v="50"/>
    <n v="80"/>
    <n v="203"/>
    <n v="11"/>
    <x v="7"/>
    <x v="6"/>
    <x v="1"/>
    <x v="1"/>
    <x v="0"/>
    <x v="1"/>
    <x v="9"/>
  </r>
  <r>
    <x v="18"/>
    <n v="28"/>
    <n v="47"/>
    <n v="19"/>
    <x v="16"/>
    <n v="5"/>
    <n v="811"/>
    <n v="20"/>
    <n v="20"/>
    <n v="30"/>
    <n v="37"/>
    <n v="959"/>
    <n v="13"/>
    <x v="7"/>
    <x v="6"/>
    <x v="1"/>
    <x v="1"/>
    <x v="0"/>
    <x v="1"/>
    <x v="3"/>
  </r>
  <r>
    <x v="43"/>
    <n v="88"/>
    <n v="160"/>
    <n v="72"/>
    <x v="92"/>
    <n v="27"/>
    <n v="606"/>
    <n v="30"/>
    <n v="59"/>
    <n v="70"/>
    <n v="111"/>
    <n v="860"/>
    <n v="9"/>
    <x v="7"/>
    <x v="6"/>
    <x v="1"/>
    <x v="1"/>
    <x v="1"/>
    <x v="3"/>
    <x v="7"/>
  </r>
  <r>
    <x v="105"/>
    <n v="60"/>
    <n v="110"/>
    <n v="50"/>
    <x v="0"/>
    <n v="15"/>
    <n v="1064"/>
    <n v="30"/>
    <n v="40"/>
    <n v="50"/>
    <n v="90"/>
    <n v="959"/>
    <n v="10"/>
    <x v="7"/>
    <x v="6"/>
    <x v="1"/>
    <x v="1"/>
    <x v="1"/>
    <x v="3"/>
    <x v="8"/>
  </r>
  <r>
    <x v="51"/>
    <n v="61"/>
    <n v="105"/>
    <n v="44"/>
    <x v="66"/>
    <n v="39"/>
    <n v="617"/>
    <n v="10"/>
    <n v="45"/>
    <n v="60"/>
    <n v="105"/>
    <n v="860"/>
    <n v="5"/>
    <x v="7"/>
    <x v="6"/>
    <x v="1"/>
    <x v="1"/>
    <x v="0"/>
    <x v="2"/>
    <x v="4"/>
  </r>
  <r>
    <x v="36"/>
    <n v="56"/>
    <n v="98"/>
    <n v="42"/>
    <x v="8"/>
    <n v="13"/>
    <n v="384"/>
    <n v="20"/>
    <n v="40"/>
    <n v="50"/>
    <n v="90"/>
    <n v="203"/>
    <n v="6"/>
    <x v="7"/>
    <x v="6"/>
    <x v="1"/>
    <x v="1"/>
    <x v="1"/>
    <x v="2"/>
    <x v="5"/>
  </r>
  <r>
    <x v="216"/>
    <n v="135"/>
    <n v="225"/>
    <n v="90"/>
    <x v="92"/>
    <n v="29"/>
    <n v="1139"/>
    <n v="90"/>
    <n v="80"/>
    <n v="130"/>
    <n v="208"/>
    <n v="475"/>
    <n v="2"/>
    <x v="7"/>
    <x v="6"/>
    <x v="1"/>
    <x v="1"/>
    <x v="0"/>
    <x v="0"/>
    <x v="1"/>
  </r>
  <r>
    <x v="63"/>
    <n v="68"/>
    <n v="114"/>
    <n v="46"/>
    <x v="54"/>
    <n v="12"/>
    <n v="880"/>
    <n v="60"/>
    <n v="40"/>
    <n v="80"/>
    <n v="131"/>
    <n v="941"/>
    <n v="11"/>
    <x v="7"/>
    <x v="7"/>
    <x v="1"/>
    <x v="0"/>
    <x v="0"/>
    <x v="1"/>
    <x v="9"/>
  </r>
  <r>
    <x v="94"/>
    <n v="91"/>
    <n v="154"/>
    <n v="63"/>
    <x v="36"/>
    <n v="17"/>
    <n v="864"/>
    <n v="80"/>
    <n v="47"/>
    <n v="100"/>
    <n v="160"/>
    <n v="904"/>
    <n v="13"/>
    <x v="7"/>
    <x v="7"/>
    <x v="1"/>
    <x v="0"/>
    <x v="0"/>
    <x v="1"/>
    <x v="3"/>
  </r>
  <r>
    <x v="76"/>
    <n v="39"/>
    <n v="69"/>
    <n v="30"/>
    <x v="40"/>
    <n v="9"/>
    <n v="581"/>
    <n v="20"/>
    <n v="20"/>
    <n v="30"/>
    <n v="50"/>
    <n v="813"/>
    <n v="8"/>
    <x v="7"/>
    <x v="7"/>
    <x v="1"/>
    <x v="0"/>
    <x v="1"/>
    <x v="3"/>
    <x v="6"/>
  </r>
  <r>
    <x v="53"/>
    <n v="77"/>
    <n v="140"/>
    <n v="63"/>
    <x v="71"/>
    <n v="23"/>
    <n v="397"/>
    <n v="30"/>
    <n v="31"/>
    <n v="60"/>
    <n v="91"/>
    <n v="305"/>
    <n v="9"/>
    <x v="7"/>
    <x v="7"/>
    <x v="1"/>
    <x v="0"/>
    <x v="1"/>
    <x v="3"/>
    <x v="7"/>
  </r>
  <r>
    <x v="42"/>
    <n v="123"/>
    <n v="226"/>
    <n v="88"/>
    <x v="21"/>
    <n v="31"/>
    <n v="1073"/>
    <n v="70"/>
    <n v="70"/>
    <n v="100"/>
    <n v="180"/>
    <n v="305"/>
    <n v="10"/>
    <x v="7"/>
    <x v="7"/>
    <x v="1"/>
    <x v="0"/>
    <x v="1"/>
    <x v="3"/>
    <x v="8"/>
  </r>
  <r>
    <x v="44"/>
    <n v="184"/>
    <n v="317"/>
    <n v="151"/>
    <x v="118"/>
    <n v="120"/>
    <n v="705"/>
    <n v="60"/>
    <n v="135"/>
    <n v="190"/>
    <n v="310"/>
    <n v="941"/>
    <n v="5"/>
    <x v="7"/>
    <x v="7"/>
    <x v="1"/>
    <x v="0"/>
    <x v="0"/>
    <x v="2"/>
    <x v="4"/>
  </r>
  <r>
    <x v="146"/>
    <n v="132"/>
    <n v="231"/>
    <n v="99"/>
    <x v="52"/>
    <n v="32"/>
    <n v="565"/>
    <n v="80"/>
    <n v="84"/>
    <n v="130"/>
    <n v="214"/>
    <n v="850"/>
    <n v="6"/>
    <x v="7"/>
    <x v="7"/>
    <x v="1"/>
    <x v="0"/>
    <x v="1"/>
    <x v="2"/>
    <x v="5"/>
  </r>
  <r>
    <x v="213"/>
    <n v="172"/>
    <n v="286"/>
    <n v="87"/>
    <x v="72"/>
    <n v="37"/>
    <n v="810"/>
    <n v="120"/>
    <n v="97"/>
    <n v="170"/>
    <n v="270"/>
    <n v="850"/>
    <n v="2"/>
    <x v="7"/>
    <x v="7"/>
    <x v="1"/>
    <x v="0"/>
    <x v="0"/>
    <x v="0"/>
    <x v="1"/>
  </r>
  <r>
    <x v="66"/>
    <n v="161"/>
    <n v="277"/>
    <n v="57"/>
    <x v="52"/>
    <n v="35"/>
    <n v="678"/>
    <n v="100"/>
    <n v="179"/>
    <n v="150"/>
    <n v="260"/>
    <n v="321"/>
    <n v="3"/>
    <x v="7"/>
    <x v="7"/>
    <x v="1"/>
    <x v="0"/>
    <x v="1"/>
    <x v="0"/>
    <x v="2"/>
  </r>
  <r>
    <x v="36"/>
    <n v="33"/>
    <n v="55"/>
    <n v="22"/>
    <x v="44"/>
    <n v="6"/>
    <n v="865"/>
    <n v="20"/>
    <n v="20"/>
    <n v="30"/>
    <n v="50"/>
    <n v="508"/>
    <n v="11"/>
    <x v="7"/>
    <x v="8"/>
    <x v="1"/>
    <x v="0"/>
    <x v="0"/>
    <x v="1"/>
    <x v="9"/>
  </r>
  <r>
    <x v="31"/>
    <n v="25"/>
    <n v="41"/>
    <n v="16"/>
    <x v="16"/>
    <n v="4"/>
    <n v="484"/>
    <n v="20"/>
    <n v="10"/>
    <n v="30"/>
    <n v="27"/>
    <n v="508"/>
    <n v="13"/>
    <x v="7"/>
    <x v="8"/>
    <x v="1"/>
    <x v="0"/>
    <x v="0"/>
    <x v="1"/>
    <x v="3"/>
  </r>
  <r>
    <x v="31"/>
    <n v="60"/>
    <n v="109"/>
    <n v="49"/>
    <x v="56"/>
    <n v="18"/>
    <n v="414"/>
    <n v="20"/>
    <n v="21"/>
    <n v="50"/>
    <n v="80"/>
    <n v="339"/>
    <n v="9"/>
    <x v="7"/>
    <x v="8"/>
    <x v="1"/>
    <x v="0"/>
    <x v="1"/>
    <x v="3"/>
    <x v="7"/>
  </r>
  <r>
    <x v="80"/>
    <n v="68"/>
    <n v="105"/>
    <n v="37"/>
    <x v="86"/>
    <n v="33"/>
    <n v="540"/>
    <n v="20"/>
    <n v="30"/>
    <n v="70"/>
    <n v="105"/>
    <n v="339"/>
    <n v="5"/>
    <x v="7"/>
    <x v="8"/>
    <x v="1"/>
    <x v="0"/>
    <x v="0"/>
    <x v="2"/>
    <x v="4"/>
  </r>
  <r>
    <x v="231"/>
    <n v="146"/>
    <n v="291"/>
    <n v="88"/>
    <x v="28"/>
    <n v="40"/>
    <n v="1292"/>
    <n v="100"/>
    <n v="129"/>
    <n v="150"/>
    <n v="273"/>
    <n v="413"/>
    <n v="7"/>
    <x v="7"/>
    <x v="8"/>
    <x v="1"/>
    <x v="0"/>
    <x v="0"/>
    <x v="2"/>
    <x v="11"/>
  </r>
  <r>
    <x v="237"/>
    <n v="612"/>
    <n v="664"/>
    <n v="52"/>
    <x v="31"/>
    <n v="17"/>
    <n v="-2033"/>
    <n v="560"/>
    <n v="42"/>
    <n v="590"/>
    <n v="632"/>
    <n v="508"/>
    <n v="2"/>
    <x v="7"/>
    <x v="8"/>
    <x v="1"/>
    <x v="0"/>
    <x v="0"/>
    <x v="0"/>
    <x v="1"/>
  </r>
  <r>
    <x v="53"/>
    <n v="38"/>
    <n v="63"/>
    <n v="25"/>
    <x v="68"/>
    <n v="7"/>
    <n v="851"/>
    <n v="30"/>
    <n v="20"/>
    <n v="40"/>
    <n v="49"/>
    <n v="603"/>
    <n v="11"/>
    <x v="7"/>
    <x v="9"/>
    <x v="1"/>
    <x v="1"/>
    <x v="0"/>
    <x v="1"/>
    <x v="9"/>
  </r>
  <r>
    <x v="111"/>
    <n v="43"/>
    <n v="43"/>
    <n v="0"/>
    <x v="77"/>
    <n v="0"/>
    <n v="516"/>
    <n v="30"/>
    <n v="0"/>
    <n v="40"/>
    <n v="40"/>
    <n v="603"/>
    <n v="13"/>
    <x v="7"/>
    <x v="9"/>
    <x v="1"/>
    <x v="1"/>
    <x v="0"/>
    <x v="1"/>
    <x v="3"/>
  </r>
  <r>
    <x v="72"/>
    <n v="48"/>
    <n v="86"/>
    <n v="38"/>
    <x v="7"/>
    <n v="14"/>
    <n v="248"/>
    <n v="10"/>
    <n v="20"/>
    <n v="40"/>
    <n v="51"/>
    <n v="603"/>
    <n v="9"/>
    <x v="7"/>
    <x v="9"/>
    <x v="1"/>
    <x v="1"/>
    <x v="1"/>
    <x v="3"/>
    <x v="7"/>
  </r>
  <r>
    <x v="72"/>
    <n v="88"/>
    <n v="151"/>
    <n v="63"/>
    <x v="6"/>
    <n v="57"/>
    <n v="332"/>
    <n v="10"/>
    <n v="65"/>
    <n v="80"/>
    <n v="140"/>
    <n v="603"/>
    <n v="5"/>
    <x v="7"/>
    <x v="9"/>
    <x v="1"/>
    <x v="1"/>
    <x v="0"/>
    <x v="2"/>
    <x v="4"/>
  </r>
  <r>
    <x v="32"/>
    <n v="36"/>
    <n v="65"/>
    <n v="29"/>
    <x v="24"/>
    <n v="11"/>
    <n v="215"/>
    <n v="0"/>
    <n v="20"/>
    <n v="40"/>
    <n v="67"/>
    <n v="603"/>
    <n v="7"/>
    <x v="7"/>
    <x v="9"/>
    <x v="1"/>
    <x v="1"/>
    <x v="0"/>
    <x v="2"/>
    <x v="11"/>
  </r>
  <r>
    <x v="27"/>
    <n v="90"/>
    <n v="151"/>
    <n v="61"/>
    <x v="39"/>
    <n v="19"/>
    <n v="322"/>
    <n v="70"/>
    <n v="51"/>
    <n v="90"/>
    <n v="141"/>
    <n v="603"/>
    <n v="1"/>
    <x v="7"/>
    <x v="9"/>
    <x v="1"/>
    <x v="1"/>
    <x v="0"/>
    <x v="0"/>
    <x v="0"/>
  </r>
  <r>
    <x v="63"/>
    <n v="96"/>
    <n v="160"/>
    <n v="64"/>
    <x v="10"/>
    <n v="21"/>
    <n v="460"/>
    <n v="60"/>
    <n v="58"/>
    <n v="90"/>
    <n v="152"/>
    <n v="603"/>
    <n v="2"/>
    <x v="7"/>
    <x v="9"/>
    <x v="1"/>
    <x v="1"/>
    <x v="0"/>
    <x v="0"/>
    <x v="1"/>
  </r>
  <r>
    <x v="232"/>
    <n v="191"/>
    <n v="323"/>
    <n v="174"/>
    <x v="7"/>
    <n v="36"/>
    <n v="994"/>
    <n v="170"/>
    <n v="93"/>
    <n v="210"/>
    <n v="329"/>
    <n v="631"/>
    <n v="11"/>
    <x v="7"/>
    <x v="10"/>
    <x v="1"/>
    <x v="0"/>
    <x v="0"/>
    <x v="1"/>
    <x v="9"/>
  </r>
  <r>
    <x v="191"/>
    <n v="178"/>
    <n v="301"/>
    <n v="171"/>
    <x v="24"/>
    <n v="34"/>
    <n v="941"/>
    <n v="150"/>
    <n v="99"/>
    <n v="190"/>
    <n v="308"/>
    <n v="914"/>
    <n v="12"/>
    <x v="7"/>
    <x v="10"/>
    <x v="1"/>
    <x v="0"/>
    <x v="0"/>
    <x v="1"/>
    <x v="10"/>
  </r>
  <r>
    <x v="73"/>
    <n v="145"/>
    <n v="245"/>
    <n v="84"/>
    <x v="8"/>
    <n v="28"/>
    <n v="598"/>
    <n v="130"/>
    <n v="134"/>
    <n v="160"/>
    <n v="260"/>
    <n v="646"/>
    <n v="13"/>
    <x v="7"/>
    <x v="10"/>
    <x v="1"/>
    <x v="0"/>
    <x v="0"/>
    <x v="1"/>
    <x v="3"/>
  </r>
  <r>
    <x v="238"/>
    <n v="369"/>
    <n v="653"/>
    <n v="316"/>
    <x v="119"/>
    <n v="107"/>
    <n v="1565"/>
    <n v="180"/>
    <n v="228"/>
    <n v="290"/>
    <n v="491"/>
    <n v="646"/>
    <n v="9"/>
    <x v="7"/>
    <x v="10"/>
    <x v="1"/>
    <x v="0"/>
    <x v="1"/>
    <x v="3"/>
    <x v="7"/>
  </r>
  <r>
    <x v="239"/>
    <n v="-187"/>
    <n v="124"/>
    <n v="331"/>
    <x v="120"/>
    <n v="96"/>
    <n v="3422"/>
    <n v="-230"/>
    <n v="237"/>
    <n v="-140"/>
    <n v="100"/>
    <n v="718"/>
    <n v="10"/>
    <x v="7"/>
    <x v="10"/>
    <x v="1"/>
    <x v="0"/>
    <x v="1"/>
    <x v="3"/>
    <x v="8"/>
  </r>
  <r>
    <x v="240"/>
    <n v="277"/>
    <n v="543"/>
    <n v="258"/>
    <x v="35"/>
    <n v="74"/>
    <n v="1319"/>
    <n v="190"/>
    <n v="250"/>
    <n v="280"/>
    <n v="537"/>
    <n v="646"/>
    <n v="7"/>
    <x v="7"/>
    <x v="10"/>
    <x v="1"/>
    <x v="0"/>
    <x v="0"/>
    <x v="2"/>
    <x v="11"/>
  </r>
  <r>
    <x v="241"/>
    <n v="-95"/>
    <n v="78"/>
    <n v="130"/>
    <x v="121"/>
    <n v="156"/>
    <n v="2615"/>
    <n v="-260"/>
    <n v="65"/>
    <n v="-90"/>
    <n v="70"/>
    <n v="518"/>
    <n v="5"/>
    <x v="7"/>
    <x v="10"/>
    <x v="1"/>
    <x v="0"/>
    <x v="0"/>
    <x v="2"/>
    <x v="4"/>
  </r>
  <r>
    <x v="242"/>
    <n v="546"/>
    <n v="910"/>
    <n v="259"/>
    <x v="114"/>
    <n v="127"/>
    <n v="2617"/>
    <n v="370"/>
    <n v="353"/>
    <n v="520"/>
    <n v="858"/>
    <n v="845"/>
    <n v="2"/>
    <x v="7"/>
    <x v="10"/>
    <x v="1"/>
    <x v="0"/>
    <x v="0"/>
    <x v="0"/>
    <x v="1"/>
  </r>
  <r>
    <x v="94"/>
    <n v="91"/>
    <n v="154"/>
    <n v="63"/>
    <x v="36"/>
    <n v="17"/>
    <n v="864"/>
    <n v="100"/>
    <n v="70"/>
    <n v="120"/>
    <n v="190"/>
    <n v="504"/>
    <n v="3"/>
    <x v="7"/>
    <x v="11"/>
    <x v="2"/>
    <x v="1"/>
    <x v="1"/>
    <x v="0"/>
    <x v="2"/>
  </r>
  <r>
    <x v="83"/>
    <n v="70"/>
    <n v="118"/>
    <n v="48"/>
    <x v="54"/>
    <n v="13"/>
    <n v="839"/>
    <n v="60"/>
    <n v="58"/>
    <n v="80"/>
    <n v="140"/>
    <n v="504"/>
    <n v="2"/>
    <x v="7"/>
    <x v="11"/>
    <x v="2"/>
    <x v="1"/>
    <x v="0"/>
    <x v="0"/>
    <x v="1"/>
  </r>
  <r>
    <x v="243"/>
    <n v="99"/>
    <n v="176"/>
    <n v="77"/>
    <x v="2"/>
    <n v="25"/>
    <n v="581"/>
    <n v="70"/>
    <n v="70"/>
    <n v="100"/>
    <n v="170"/>
    <n v="504"/>
    <n v="8"/>
    <x v="7"/>
    <x v="11"/>
    <x v="2"/>
    <x v="1"/>
    <x v="1"/>
    <x v="3"/>
    <x v="6"/>
  </r>
  <r>
    <x v="43"/>
    <n v="88"/>
    <n v="160"/>
    <n v="72"/>
    <x v="92"/>
    <n v="27"/>
    <n v="606"/>
    <n v="40"/>
    <n v="51"/>
    <n v="90"/>
    <n v="159"/>
    <n v="985"/>
    <n v="9"/>
    <x v="7"/>
    <x v="11"/>
    <x v="2"/>
    <x v="1"/>
    <x v="1"/>
    <x v="3"/>
    <x v="7"/>
  </r>
  <r>
    <x v="85"/>
    <n v="61"/>
    <n v="105"/>
    <n v="44"/>
    <x v="72"/>
    <n v="39"/>
    <n v="-508"/>
    <n v="10"/>
    <n v="30"/>
    <n v="60"/>
    <n v="86"/>
    <n v="985"/>
    <n v="4"/>
    <x v="7"/>
    <x v="11"/>
    <x v="2"/>
    <x v="1"/>
    <x v="0"/>
    <x v="2"/>
    <x v="12"/>
  </r>
  <r>
    <x v="90"/>
    <n v="79"/>
    <n v="126"/>
    <n v="47"/>
    <x v="2"/>
    <n v="14"/>
    <n v="366"/>
    <n v="40"/>
    <n v="40"/>
    <n v="60"/>
    <n v="100"/>
    <n v="337"/>
    <n v="5"/>
    <x v="7"/>
    <x v="11"/>
    <x v="2"/>
    <x v="1"/>
    <x v="0"/>
    <x v="2"/>
    <x v="4"/>
  </r>
  <r>
    <x v="64"/>
    <n v="54"/>
    <n v="90"/>
    <n v="36"/>
    <x v="63"/>
    <n v="11"/>
    <n v="458"/>
    <n v="20"/>
    <n v="24"/>
    <n v="40"/>
    <n v="76"/>
    <n v="504"/>
    <n v="6"/>
    <x v="7"/>
    <x v="11"/>
    <x v="2"/>
    <x v="1"/>
    <x v="1"/>
    <x v="2"/>
    <x v="5"/>
  </r>
  <r>
    <x v="244"/>
    <n v="19"/>
    <n v="139"/>
    <n v="144"/>
    <x v="88"/>
    <n v="37"/>
    <n v="1439"/>
    <n v="-30"/>
    <n v="222"/>
    <n v="20"/>
    <n v="173"/>
    <n v="505"/>
    <n v="3"/>
    <x v="7"/>
    <x v="12"/>
    <x v="2"/>
    <x v="1"/>
    <x v="1"/>
    <x v="0"/>
    <x v="2"/>
  </r>
  <r>
    <x v="63"/>
    <n v="96"/>
    <n v="160"/>
    <n v="64"/>
    <x v="10"/>
    <n v="21"/>
    <n v="460"/>
    <n v="70"/>
    <n v="82"/>
    <n v="120"/>
    <n v="200"/>
    <n v="505"/>
    <n v="2"/>
    <x v="7"/>
    <x v="12"/>
    <x v="2"/>
    <x v="1"/>
    <x v="0"/>
    <x v="0"/>
    <x v="1"/>
  </r>
  <r>
    <x v="194"/>
    <n v="38"/>
    <n v="63"/>
    <n v="25"/>
    <x v="18"/>
    <n v="7"/>
    <n v="851"/>
    <n v="30"/>
    <n v="20"/>
    <n v="40"/>
    <n v="60"/>
    <n v="505"/>
    <n v="8"/>
    <x v="7"/>
    <x v="12"/>
    <x v="2"/>
    <x v="1"/>
    <x v="1"/>
    <x v="3"/>
    <x v="6"/>
  </r>
  <r>
    <x v="89"/>
    <n v="49"/>
    <n v="90"/>
    <n v="41"/>
    <x v="55"/>
    <n v="12"/>
    <n v="1007"/>
    <n v="20"/>
    <n v="21"/>
    <n v="50"/>
    <n v="89"/>
    <n v="505"/>
    <n v="9"/>
    <x v="7"/>
    <x v="12"/>
    <x v="2"/>
    <x v="1"/>
    <x v="1"/>
    <x v="3"/>
    <x v="7"/>
  </r>
  <r>
    <x v="51"/>
    <n v="36"/>
    <n v="65"/>
    <n v="29"/>
    <x v="45"/>
    <n v="11"/>
    <n v="-347"/>
    <n v="0"/>
    <n v="20"/>
    <n v="30"/>
    <n v="50"/>
    <n v="505"/>
    <n v="4"/>
    <x v="7"/>
    <x v="12"/>
    <x v="2"/>
    <x v="1"/>
    <x v="0"/>
    <x v="2"/>
    <x v="12"/>
  </r>
  <r>
    <x v="104"/>
    <n v="88"/>
    <n v="151"/>
    <n v="63"/>
    <x v="43"/>
    <n v="57"/>
    <n v="332"/>
    <n v="0"/>
    <n v="45"/>
    <n v="70"/>
    <n v="120"/>
    <n v="505"/>
    <n v="5"/>
    <x v="7"/>
    <x v="12"/>
    <x v="2"/>
    <x v="1"/>
    <x v="0"/>
    <x v="2"/>
    <x v="4"/>
  </r>
  <r>
    <x v="76"/>
    <n v="60"/>
    <n v="105"/>
    <n v="45"/>
    <x v="39"/>
    <n v="14"/>
    <n v="253"/>
    <n v="30"/>
    <n v="36"/>
    <n v="60"/>
    <n v="90"/>
    <n v="505"/>
    <n v="6"/>
    <x v="7"/>
    <x v="12"/>
    <x v="2"/>
    <x v="1"/>
    <x v="1"/>
    <x v="2"/>
    <x v="5"/>
  </r>
  <r>
    <x v="36"/>
    <n v="33"/>
    <n v="55"/>
    <n v="22"/>
    <x v="44"/>
    <n v="6"/>
    <n v="865"/>
    <n v="30"/>
    <n v="20"/>
    <n v="40"/>
    <n v="60"/>
    <n v="405"/>
    <n v="3"/>
    <x v="7"/>
    <x v="13"/>
    <x v="2"/>
    <x v="1"/>
    <x v="1"/>
    <x v="0"/>
    <x v="2"/>
  </r>
  <r>
    <x v="5"/>
    <n v="87"/>
    <n v="155"/>
    <n v="68"/>
    <x v="55"/>
    <n v="22"/>
    <n v="587"/>
    <n v="80"/>
    <n v="80"/>
    <n v="110"/>
    <n v="188"/>
    <n v="405"/>
    <n v="2"/>
    <x v="7"/>
    <x v="13"/>
    <x v="2"/>
    <x v="1"/>
    <x v="0"/>
    <x v="0"/>
    <x v="1"/>
  </r>
  <r>
    <x v="33"/>
    <n v="184"/>
    <n v="317"/>
    <n v="196"/>
    <x v="122"/>
    <n v="120"/>
    <n v="705"/>
    <n v="60"/>
    <n v="206"/>
    <n v="190"/>
    <n v="319"/>
    <n v="580"/>
    <n v="9"/>
    <x v="7"/>
    <x v="13"/>
    <x v="2"/>
    <x v="1"/>
    <x v="1"/>
    <x v="3"/>
    <x v="7"/>
  </r>
  <r>
    <x v="53"/>
    <n v="77"/>
    <n v="140"/>
    <n v="63"/>
    <x v="71"/>
    <n v="23"/>
    <n v="397"/>
    <n v="20"/>
    <n v="52"/>
    <n v="70"/>
    <n v="130"/>
    <n v="580"/>
    <n v="8"/>
    <x v="7"/>
    <x v="13"/>
    <x v="2"/>
    <x v="1"/>
    <x v="1"/>
    <x v="3"/>
    <x v="6"/>
  </r>
  <r>
    <x v="66"/>
    <n v="161"/>
    <n v="277"/>
    <n v="99"/>
    <x v="52"/>
    <n v="35"/>
    <n v="-1278"/>
    <n v="100"/>
    <n v="90"/>
    <n v="140"/>
    <n v="230"/>
    <n v="918"/>
    <n v="4"/>
    <x v="7"/>
    <x v="13"/>
    <x v="2"/>
    <x v="1"/>
    <x v="0"/>
    <x v="2"/>
    <x v="12"/>
  </r>
  <r>
    <x v="19"/>
    <n v="25"/>
    <n v="41"/>
    <n v="16"/>
    <x v="19"/>
    <n v="4"/>
    <n v="484"/>
    <n v="20"/>
    <n v="10"/>
    <n v="20"/>
    <n v="25"/>
    <n v="918"/>
    <n v="5"/>
    <x v="7"/>
    <x v="13"/>
    <x v="2"/>
    <x v="1"/>
    <x v="0"/>
    <x v="2"/>
    <x v="4"/>
  </r>
  <r>
    <x v="225"/>
    <n v="172"/>
    <n v="286"/>
    <n v="130"/>
    <x v="66"/>
    <n v="37"/>
    <n v="810"/>
    <n v="100"/>
    <n v="84"/>
    <n v="150"/>
    <n v="234"/>
    <n v="405"/>
    <n v="6"/>
    <x v="7"/>
    <x v="13"/>
    <x v="2"/>
    <x v="1"/>
    <x v="1"/>
    <x v="2"/>
    <x v="5"/>
  </r>
  <r>
    <x v="24"/>
    <n v="68"/>
    <n v="120"/>
    <n v="52"/>
    <x v="17"/>
    <n v="17"/>
    <n v="554"/>
    <n v="70"/>
    <n v="57"/>
    <n v="90"/>
    <n v="153"/>
    <n v="682"/>
    <n v="3"/>
    <x v="7"/>
    <x v="14"/>
    <x v="2"/>
    <x v="0"/>
    <x v="1"/>
    <x v="0"/>
    <x v="2"/>
  </r>
  <r>
    <x v="245"/>
    <n v="367"/>
    <n v="678"/>
    <n v="225"/>
    <x v="120"/>
    <n v="96"/>
    <n v="1296"/>
    <n v="340"/>
    <n v="399"/>
    <n v="450"/>
    <n v="840"/>
    <n v="979"/>
    <n v="2"/>
    <x v="7"/>
    <x v="14"/>
    <x v="2"/>
    <x v="0"/>
    <x v="0"/>
    <x v="0"/>
    <x v="1"/>
  </r>
  <r>
    <x v="194"/>
    <n v="51"/>
    <n v="85"/>
    <n v="34"/>
    <x v="61"/>
    <n v="10"/>
    <n v="428"/>
    <n v="30"/>
    <n v="39"/>
    <n v="50"/>
    <n v="89"/>
    <n v="281"/>
    <n v="9"/>
    <x v="7"/>
    <x v="14"/>
    <x v="2"/>
    <x v="0"/>
    <x v="1"/>
    <x v="3"/>
    <x v="7"/>
  </r>
  <r>
    <x v="194"/>
    <n v="62"/>
    <n v="108"/>
    <n v="46"/>
    <x v="37"/>
    <n v="15"/>
    <n v="415"/>
    <n v="30"/>
    <n v="32"/>
    <n v="60"/>
    <n v="92"/>
    <n v="430"/>
    <n v="8"/>
    <x v="7"/>
    <x v="14"/>
    <x v="2"/>
    <x v="0"/>
    <x v="1"/>
    <x v="3"/>
    <x v="6"/>
  </r>
  <r>
    <x v="3"/>
    <n v="79"/>
    <n v="131"/>
    <n v="52"/>
    <x v="31"/>
    <n v="17"/>
    <n v="-587"/>
    <n v="40"/>
    <n v="40"/>
    <n v="70"/>
    <n v="114"/>
    <n v="430"/>
    <n v="4"/>
    <x v="7"/>
    <x v="14"/>
    <x v="2"/>
    <x v="0"/>
    <x v="0"/>
    <x v="2"/>
    <x v="12"/>
  </r>
  <r>
    <x v="191"/>
    <n v="178"/>
    <n v="301"/>
    <n v="67"/>
    <x v="24"/>
    <n v="34"/>
    <n v="941"/>
    <n v="120"/>
    <n v="101"/>
    <n v="150"/>
    <n v="250"/>
    <n v="682"/>
    <n v="5"/>
    <x v="7"/>
    <x v="14"/>
    <x v="2"/>
    <x v="0"/>
    <x v="0"/>
    <x v="2"/>
    <x v="4"/>
  </r>
  <r>
    <x v="73"/>
    <n v="145"/>
    <n v="245"/>
    <n v="153"/>
    <x v="8"/>
    <n v="28"/>
    <n v="598"/>
    <n v="110"/>
    <n v="86"/>
    <n v="130"/>
    <n v="204"/>
    <n v="512"/>
    <n v="6"/>
    <x v="7"/>
    <x v="14"/>
    <x v="2"/>
    <x v="0"/>
    <x v="1"/>
    <x v="2"/>
    <x v="5"/>
  </r>
  <r>
    <x v="105"/>
    <n v="60"/>
    <n v="110"/>
    <n v="50"/>
    <x v="0"/>
    <n v="15"/>
    <n v="1064"/>
    <n v="40"/>
    <n v="59"/>
    <n v="70"/>
    <n v="129"/>
    <n v="801"/>
    <n v="1"/>
    <x v="7"/>
    <x v="15"/>
    <x v="3"/>
    <x v="1"/>
    <x v="0"/>
    <x v="0"/>
    <x v="0"/>
  </r>
  <r>
    <x v="89"/>
    <n v="56"/>
    <n v="98"/>
    <n v="42"/>
    <x v="30"/>
    <n v="13"/>
    <n v="384"/>
    <n v="40"/>
    <n v="50"/>
    <n v="70"/>
    <n v="118"/>
    <n v="435"/>
    <n v="2"/>
    <x v="7"/>
    <x v="15"/>
    <x v="3"/>
    <x v="1"/>
    <x v="0"/>
    <x v="0"/>
    <x v="1"/>
  </r>
  <r>
    <x v="141"/>
    <n v="90"/>
    <n v="151"/>
    <n v="61"/>
    <x v="30"/>
    <n v="19"/>
    <n v="322"/>
    <n v="60"/>
    <n v="58"/>
    <n v="80"/>
    <n v="138"/>
    <n v="801"/>
    <n v="8"/>
    <x v="7"/>
    <x v="15"/>
    <x v="3"/>
    <x v="1"/>
    <x v="1"/>
    <x v="3"/>
    <x v="6"/>
  </r>
  <r>
    <x v="63"/>
    <n v="96"/>
    <n v="160"/>
    <n v="64"/>
    <x v="10"/>
    <n v="21"/>
    <n v="460"/>
    <n v="60"/>
    <n v="50"/>
    <n v="90"/>
    <n v="149"/>
    <n v="435"/>
    <n v="9"/>
    <x v="7"/>
    <x v="15"/>
    <x v="3"/>
    <x v="1"/>
    <x v="1"/>
    <x v="3"/>
    <x v="7"/>
  </r>
  <r>
    <x v="137"/>
    <n v="19"/>
    <n v="139"/>
    <n v="96"/>
    <x v="92"/>
    <n v="37"/>
    <n v="1439"/>
    <n v="-30"/>
    <n v="87"/>
    <n v="20"/>
    <n v="120"/>
    <n v="801"/>
    <n v="10"/>
    <x v="7"/>
    <x v="15"/>
    <x v="3"/>
    <x v="1"/>
    <x v="1"/>
    <x v="3"/>
    <x v="8"/>
  </r>
  <r>
    <x v="104"/>
    <n v="88"/>
    <n v="151"/>
    <n v="63"/>
    <x v="43"/>
    <n v="57"/>
    <n v="332"/>
    <n v="10"/>
    <n v="29"/>
    <n v="60"/>
    <n v="89"/>
    <n v="801"/>
    <n v="11"/>
    <x v="7"/>
    <x v="15"/>
    <x v="3"/>
    <x v="1"/>
    <x v="0"/>
    <x v="1"/>
    <x v="9"/>
  </r>
  <r>
    <x v="194"/>
    <n v="60"/>
    <n v="105"/>
    <n v="45"/>
    <x v="30"/>
    <n v="14"/>
    <n v="253"/>
    <n v="30"/>
    <n v="20"/>
    <n v="50"/>
    <n v="70"/>
    <n v="435"/>
    <n v="12"/>
    <x v="7"/>
    <x v="15"/>
    <x v="3"/>
    <x v="1"/>
    <x v="0"/>
    <x v="1"/>
    <x v="10"/>
  </r>
  <r>
    <x v="32"/>
    <n v="36"/>
    <n v="65"/>
    <n v="29"/>
    <x v="24"/>
    <n v="11"/>
    <n v="215"/>
    <n v="10"/>
    <n v="10"/>
    <n v="30"/>
    <n v="27"/>
    <n v="435"/>
    <n v="13"/>
    <x v="7"/>
    <x v="15"/>
    <x v="3"/>
    <x v="1"/>
    <x v="0"/>
    <x v="1"/>
    <x v="3"/>
  </r>
  <r>
    <x v="125"/>
    <n v="88"/>
    <n v="160"/>
    <n v="72"/>
    <x v="88"/>
    <n v="27"/>
    <n v="606"/>
    <n v="60"/>
    <n v="93"/>
    <n v="110"/>
    <n v="200"/>
    <n v="435"/>
    <n v="3"/>
    <x v="7"/>
    <x v="15"/>
    <x v="3"/>
    <x v="1"/>
    <x v="1"/>
    <x v="0"/>
    <x v="2"/>
  </r>
  <r>
    <x v="43"/>
    <n v="48"/>
    <n v="80"/>
    <n v="32"/>
    <x v="38"/>
    <n v="8"/>
    <n v="841"/>
    <n v="30"/>
    <n v="26"/>
    <n v="40"/>
    <n v="74"/>
    <n v="801"/>
    <n v="4"/>
    <x v="7"/>
    <x v="15"/>
    <x v="3"/>
    <x v="1"/>
    <x v="0"/>
    <x v="2"/>
    <x v="12"/>
  </r>
  <r>
    <x v="86"/>
    <n v="99"/>
    <n v="176"/>
    <n v="77"/>
    <x v="57"/>
    <n v="25"/>
    <n v="581"/>
    <n v="60"/>
    <n v="70"/>
    <n v="90"/>
    <n v="160"/>
    <n v="801"/>
    <n v="5"/>
    <x v="7"/>
    <x v="15"/>
    <x v="3"/>
    <x v="1"/>
    <x v="0"/>
    <x v="2"/>
    <x v="4"/>
  </r>
  <r>
    <x v="43"/>
    <n v="49"/>
    <n v="83"/>
    <n v="34"/>
    <x v="40"/>
    <n v="9"/>
    <n v="890"/>
    <n v="30"/>
    <n v="36"/>
    <n v="40"/>
    <n v="64"/>
    <n v="435"/>
    <n v="6"/>
    <x v="7"/>
    <x v="15"/>
    <x v="3"/>
    <x v="1"/>
    <x v="1"/>
    <x v="2"/>
    <x v="5"/>
  </r>
  <r>
    <x v="246"/>
    <n v="-67"/>
    <n v="87"/>
    <n v="178"/>
    <x v="5"/>
    <n v="49"/>
    <n v="2105"/>
    <n v="-150"/>
    <n v="185"/>
    <n v="-90"/>
    <n v="99"/>
    <n v="562"/>
    <n v="1"/>
    <x v="7"/>
    <x v="16"/>
    <x v="3"/>
    <x v="0"/>
    <x v="0"/>
    <x v="0"/>
    <x v="0"/>
  </r>
  <r>
    <x v="242"/>
    <n v="546"/>
    <n v="910"/>
    <n v="405"/>
    <x v="114"/>
    <n v="127"/>
    <n v="2617"/>
    <n v="520"/>
    <n v="480"/>
    <n v="680"/>
    <n v="1128"/>
    <n v="650"/>
    <n v="2"/>
    <x v="7"/>
    <x v="16"/>
    <x v="3"/>
    <x v="0"/>
    <x v="0"/>
    <x v="0"/>
    <x v="1"/>
  </r>
  <r>
    <x v="233"/>
    <n v="191"/>
    <n v="323"/>
    <n v="147"/>
    <x v="89"/>
    <n v="36"/>
    <n v="994"/>
    <n v="140"/>
    <n v="166"/>
    <n v="170"/>
    <n v="280"/>
    <n v="831"/>
    <n v="8"/>
    <x v="7"/>
    <x v="16"/>
    <x v="3"/>
    <x v="0"/>
    <x v="1"/>
    <x v="3"/>
    <x v="6"/>
  </r>
  <r>
    <x v="247"/>
    <n v="367"/>
    <n v="678"/>
    <n v="332"/>
    <x v="97"/>
    <n v="96"/>
    <n v="1296"/>
    <n v="240"/>
    <n v="250"/>
    <n v="330"/>
    <n v="599"/>
    <n v="916"/>
    <n v="9"/>
    <x v="7"/>
    <x v="16"/>
    <x v="3"/>
    <x v="0"/>
    <x v="1"/>
    <x v="3"/>
    <x v="7"/>
  </r>
  <r>
    <x v="41"/>
    <n v="68"/>
    <n v="120"/>
    <n v="52"/>
    <x v="51"/>
    <n v="17"/>
    <n v="554"/>
    <n v="40"/>
    <n v="30"/>
    <n v="60"/>
    <n v="100"/>
    <n v="310"/>
    <n v="10"/>
    <x v="7"/>
    <x v="16"/>
    <x v="3"/>
    <x v="0"/>
    <x v="1"/>
    <x v="3"/>
    <x v="8"/>
  </r>
  <r>
    <x v="191"/>
    <n v="178"/>
    <n v="301"/>
    <n v="96"/>
    <x v="24"/>
    <n v="34"/>
    <n v="941"/>
    <n v="100"/>
    <n v="80"/>
    <n v="120"/>
    <n v="200"/>
    <n v="760"/>
    <n v="11"/>
    <x v="7"/>
    <x v="16"/>
    <x v="3"/>
    <x v="0"/>
    <x v="0"/>
    <x v="1"/>
    <x v="9"/>
  </r>
  <r>
    <x v="73"/>
    <n v="145"/>
    <n v="245"/>
    <n v="97"/>
    <x v="8"/>
    <n v="28"/>
    <n v="598"/>
    <n v="90"/>
    <n v="72"/>
    <n v="100"/>
    <n v="172"/>
    <n v="310"/>
    <n v="12"/>
    <x v="7"/>
    <x v="16"/>
    <x v="3"/>
    <x v="0"/>
    <x v="0"/>
    <x v="1"/>
    <x v="10"/>
  </r>
  <r>
    <x v="3"/>
    <n v="79"/>
    <n v="131"/>
    <n v="52"/>
    <x v="31"/>
    <n v="17"/>
    <n v="662"/>
    <n v="20"/>
    <n v="17"/>
    <n v="50"/>
    <n v="93"/>
    <n v="818"/>
    <n v="13"/>
    <x v="7"/>
    <x v="16"/>
    <x v="3"/>
    <x v="0"/>
    <x v="0"/>
    <x v="1"/>
    <x v="3"/>
  </r>
  <r>
    <x v="248"/>
    <n v="-30"/>
    <n v="166"/>
    <n v="156"/>
    <x v="123"/>
    <n v="64"/>
    <n v="3139"/>
    <n v="-140"/>
    <n v="283"/>
    <n v="-40"/>
    <n v="200"/>
    <n v="626"/>
    <n v="3"/>
    <x v="7"/>
    <x v="16"/>
    <x v="3"/>
    <x v="0"/>
    <x v="1"/>
    <x v="0"/>
    <x v="2"/>
  </r>
  <r>
    <x v="189"/>
    <n v="266"/>
    <n v="532"/>
    <n v="305"/>
    <x v="110"/>
    <n v="74"/>
    <n v="1797"/>
    <n v="170"/>
    <n v="287"/>
    <n v="260"/>
    <n v="510"/>
    <n v="916"/>
    <n v="4"/>
    <x v="7"/>
    <x v="16"/>
    <x v="3"/>
    <x v="0"/>
    <x v="0"/>
    <x v="2"/>
    <x v="12"/>
  </r>
  <r>
    <x v="47"/>
    <n v="239"/>
    <n v="412"/>
    <n v="218"/>
    <x v="121"/>
    <n v="156"/>
    <n v="927"/>
    <n v="60"/>
    <n v="155"/>
    <n v="230"/>
    <n v="390"/>
    <n v="530"/>
    <n v="5"/>
    <x v="7"/>
    <x v="16"/>
    <x v="3"/>
    <x v="0"/>
    <x v="0"/>
    <x v="2"/>
    <x v="4"/>
  </r>
  <r>
    <x v="56"/>
    <n v="392"/>
    <n v="687"/>
    <n v="281"/>
    <x v="105"/>
    <n v="97"/>
    <n v="1714"/>
    <n v="250"/>
    <n v="183"/>
    <n v="370"/>
    <n v="650"/>
    <n v="707"/>
    <n v="6"/>
    <x v="7"/>
    <x v="16"/>
    <x v="3"/>
    <x v="0"/>
    <x v="1"/>
    <x v="2"/>
    <x v="5"/>
  </r>
  <r>
    <x v="72"/>
    <n v="48"/>
    <n v="86"/>
    <n v="38"/>
    <x v="7"/>
    <n v="14"/>
    <n v="248"/>
    <n v="20"/>
    <n v="38"/>
    <n v="60"/>
    <n v="102"/>
    <n v="702"/>
    <n v="2"/>
    <x v="7"/>
    <x v="17"/>
    <x v="3"/>
    <x v="1"/>
    <x v="0"/>
    <x v="0"/>
    <x v="1"/>
  </r>
  <r>
    <x v="141"/>
    <n v="239"/>
    <n v="412"/>
    <n v="247"/>
    <x v="124"/>
    <n v="156"/>
    <n v="927"/>
    <n v="70"/>
    <n v="167"/>
    <n v="220"/>
    <n v="368"/>
    <n v="775"/>
    <n v="8"/>
    <x v="7"/>
    <x v="17"/>
    <x v="3"/>
    <x v="1"/>
    <x v="1"/>
    <x v="3"/>
    <x v="6"/>
  </r>
  <r>
    <x v="234"/>
    <n v="271"/>
    <n v="467"/>
    <n v="217"/>
    <x v="117"/>
    <n v="64"/>
    <n v="1167"/>
    <n v="170"/>
    <n v="127"/>
    <n v="250"/>
    <n v="419"/>
    <n v="775"/>
    <n v="9"/>
    <x v="7"/>
    <x v="17"/>
    <x v="3"/>
    <x v="1"/>
    <x v="1"/>
    <x v="3"/>
    <x v="7"/>
  </r>
  <r>
    <x v="210"/>
    <n v="222"/>
    <n v="376"/>
    <n v="168"/>
    <x v="5"/>
    <n v="49"/>
    <n v="817"/>
    <n v="150"/>
    <n v="159"/>
    <n v="200"/>
    <n v="330"/>
    <n v="702"/>
    <n v="10"/>
    <x v="7"/>
    <x v="17"/>
    <x v="3"/>
    <x v="1"/>
    <x v="1"/>
    <x v="3"/>
    <x v="8"/>
  </r>
  <r>
    <x v="56"/>
    <n v="392"/>
    <n v="687"/>
    <n v="345"/>
    <x v="105"/>
    <n v="97"/>
    <n v="1714"/>
    <n v="190"/>
    <n v="258"/>
    <n v="270"/>
    <n v="460"/>
    <n v="702"/>
    <n v="11"/>
    <x v="7"/>
    <x v="17"/>
    <x v="3"/>
    <x v="1"/>
    <x v="0"/>
    <x v="1"/>
    <x v="9"/>
  </r>
  <r>
    <x v="189"/>
    <n v="266"/>
    <n v="532"/>
    <n v="250"/>
    <x v="110"/>
    <n v="74"/>
    <n v="1797"/>
    <n v="130"/>
    <n v="159"/>
    <n v="190"/>
    <n v="348"/>
    <n v="775"/>
    <n v="12"/>
    <x v="7"/>
    <x v="17"/>
    <x v="3"/>
    <x v="1"/>
    <x v="0"/>
    <x v="1"/>
    <x v="10"/>
  </r>
  <r>
    <x v="249"/>
    <n v="-284"/>
    <n v="21"/>
    <n v="259"/>
    <x v="112"/>
    <n v="107"/>
    <n v="5807"/>
    <n v="-260"/>
    <n v="270"/>
    <n v="-180"/>
    <n v="-13"/>
    <n v="775"/>
    <n v="13"/>
    <x v="7"/>
    <x v="17"/>
    <x v="3"/>
    <x v="1"/>
    <x v="0"/>
    <x v="1"/>
    <x v="3"/>
  </r>
  <r>
    <x v="36"/>
    <n v="49"/>
    <n v="90"/>
    <n v="41"/>
    <x v="63"/>
    <n v="12"/>
    <n v="1007"/>
    <n v="30"/>
    <n v="50"/>
    <n v="60"/>
    <n v="113"/>
    <n v="702"/>
    <n v="3"/>
    <x v="7"/>
    <x v="17"/>
    <x v="3"/>
    <x v="1"/>
    <x v="1"/>
    <x v="0"/>
    <x v="2"/>
  </r>
  <r>
    <x v="81"/>
    <n v="43"/>
    <n v="43"/>
    <n v="0"/>
    <x v="64"/>
    <n v="0"/>
    <n v="516"/>
    <n v="30"/>
    <n v="0"/>
    <n v="40"/>
    <n v="36"/>
    <n v="702"/>
    <n v="4"/>
    <x v="7"/>
    <x v="17"/>
    <x v="3"/>
    <x v="1"/>
    <x v="0"/>
    <x v="2"/>
    <x v="12"/>
  </r>
  <r>
    <x v="194"/>
    <n v="38"/>
    <n v="63"/>
    <n v="25"/>
    <x v="18"/>
    <n v="7"/>
    <n v="851"/>
    <n v="30"/>
    <n v="20"/>
    <n v="40"/>
    <n v="60"/>
    <n v="775"/>
    <n v="5"/>
    <x v="7"/>
    <x v="17"/>
    <x v="3"/>
    <x v="1"/>
    <x v="0"/>
    <x v="2"/>
    <x v="4"/>
  </r>
  <r>
    <x v="9"/>
    <n v="35"/>
    <n v="58"/>
    <n v="23"/>
    <x v="68"/>
    <n v="6"/>
    <n v="806"/>
    <n v="20"/>
    <n v="20"/>
    <n v="30"/>
    <n v="56"/>
    <n v="702"/>
    <n v="6"/>
    <x v="7"/>
    <x v="17"/>
    <x v="3"/>
    <x v="1"/>
    <x v="1"/>
    <x v="2"/>
    <x v="5"/>
  </r>
  <r>
    <x v="29"/>
    <n v="52"/>
    <n v="89"/>
    <n v="37"/>
    <x v="46"/>
    <n v="33"/>
    <n v="513"/>
    <n v="20"/>
    <n v="40"/>
    <n v="70"/>
    <n v="111"/>
    <n v="541"/>
    <n v="1"/>
    <x v="7"/>
    <x v="18"/>
    <x v="3"/>
    <x v="1"/>
    <x v="0"/>
    <x v="0"/>
    <x v="0"/>
  </r>
  <r>
    <x v="58"/>
    <n v="67"/>
    <n v="114"/>
    <n v="47"/>
    <x v="52"/>
    <n v="15"/>
    <n v="474"/>
    <n v="40"/>
    <n v="50"/>
    <n v="90"/>
    <n v="140"/>
    <n v="971"/>
    <n v="2"/>
    <x v="7"/>
    <x v="18"/>
    <x v="3"/>
    <x v="1"/>
    <x v="0"/>
    <x v="0"/>
    <x v="1"/>
  </r>
  <r>
    <x v="194"/>
    <n v="37"/>
    <n v="62"/>
    <n v="25"/>
    <x v="68"/>
    <n v="7"/>
    <n v="826"/>
    <n v="30"/>
    <n v="20"/>
    <n v="30"/>
    <n v="50"/>
    <n v="971"/>
    <n v="8"/>
    <x v="7"/>
    <x v="18"/>
    <x v="3"/>
    <x v="1"/>
    <x v="1"/>
    <x v="3"/>
    <x v="6"/>
  </r>
  <r>
    <x v="5"/>
    <n v="87"/>
    <n v="155"/>
    <n v="68"/>
    <x v="55"/>
    <n v="22"/>
    <n v="587"/>
    <n v="60"/>
    <n v="59"/>
    <n v="80"/>
    <n v="130"/>
    <n v="541"/>
    <n v="9"/>
    <x v="7"/>
    <x v="18"/>
    <x v="3"/>
    <x v="1"/>
    <x v="1"/>
    <x v="3"/>
    <x v="7"/>
  </r>
  <r>
    <x v="31"/>
    <n v="25"/>
    <n v="41"/>
    <n v="16"/>
    <x v="16"/>
    <n v="4"/>
    <n v="484"/>
    <n v="10"/>
    <n v="10"/>
    <n v="10"/>
    <n v="9"/>
    <n v="503"/>
    <n v="11"/>
    <x v="7"/>
    <x v="18"/>
    <x v="3"/>
    <x v="1"/>
    <x v="0"/>
    <x v="1"/>
    <x v="9"/>
  </r>
  <r>
    <x v="213"/>
    <n v="172"/>
    <n v="286"/>
    <n v="78"/>
    <x v="72"/>
    <n v="37"/>
    <n v="810"/>
    <n v="80"/>
    <n v="70"/>
    <n v="120"/>
    <n v="202"/>
    <n v="971"/>
    <n v="12"/>
    <x v="7"/>
    <x v="18"/>
    <x v="3"/>
    <x v="1"/>
    <x v="0"/>
    <x v="1"/>
    <x v="10"/>
  </r>
  <r>
    <x v="66"/>
    <n v="161"/>
    <n v="277"/>
    <n v="109"/>
    <x v="52"/>
    <n v="35"/>
    <n v="678"/>
    <n v="70"/>
    <n v="70"/>
    <n v="110"/>
    <n v="180"/>
    <n v="541"/>
    <n v="13"/>
    <x v="7"/>
    <x v="18"/>
    <x v="3"/>
    <x v="1"/>
    <x v="0"/>
    <x v="1"/>
    <x v="3"/>
  </r>
  <r>
    <x v="194"/>
    <n v="51"/>
    <n v="85"/>
    <n v="34"/>
    <x v="61"/>
    <n v="10"/>
    <n v="428"/>
    <n v="40"/>
    <n v="43"/>
    <n v="60"/>
    <n v="100"/>
    <n v="541"/>
    <n v="3"/>
    <x v="7"/>
    <x v="18"/>
    <x v="3"/>
    <x v="1"/>
    <x v="1"/>
    <x v="0"/>
    <x v="2"/>
  </r>
  <r>
    <x v="31"/>
    <n v="60"/>
    <n v="109"/>
    <n v="49"/>
    <x v="56"/>
    <n v="18"/>
    <n v="414"/>
    <n v="20"/>
    <n v="40"/>
    <n v="60"/>
    <n v="100"/>
    <n v="971"/>
    <n v="4"/>
    <x v="7"/>
    <x v="18"/>
    <x v="3"/>
    <x v="1"/>
    <x v="0"/>
    <x v="2"/>
    <x v="12"/>
  </r>
  <r>
    <x v="194"/>
    <n v="62"/>
    <n v="108"/>
    <n v="46"/>
    <x v="37"/>
    <n v="15"/>
    <n v="415"/>
    <n v="30"/>
    <n v="40"/>
    <n v="60"/>
    <n v="100"/>
    <n v="503"/>
    <n v="5"/>
    <x v="7"/>
    <x v="18"/>
    <x v="3"/>
    <x v="1"/>
    <x v="0"/>
    <x v="2"/>
    <x v="4"/>
  </r>
  <r>
    <x v="206"/>
    <n v="146"/>
    <n v="291"/>
    <n v="153"/>
    <x v="42"/>
    <n v="40"/>
    <n v="1292"/>
    <n v="90"/>
    <n v="76"/>
    <n v="140"/>
    <n v="270"/>
    <n v="503"/>
    <n v="6"/>
    <x v="7"/>
    <x v="18"/>
    <x v="3"/>
    <x v="1"/>
    <x v="1"/>
    <x v="2"/>
    <x v="5"/>
  </r>
  <r>
    <x v="216"/>
    <n v="135"/>
    <n v="225"/>
    <n v="90"/>
    <x v="92"/>
    <n v="29"/>
    <n v="1139"/>
    <n v="80"/>
    <n v="70"/>
    <n v="120"/>
    <n v="198"/>
    <n v="360"/>
    <n v="8"/>
    <x v="7"/>
    <x v="19"/>
    <x v="3"/>
    <x v="1"/>
    <x v="1"/>
    <x v="3"/>
    <x v="6"/>
  </r>
  <r>
    <x v="28"/>
    <n v="70"/>
    <n v="118"/>
    <n v="48"/>
    <x v="26"/>
    <n v="13"/>
    <n v="839"/>
    <n v="50"/>
    <n v="31"/>
    <n v="60"/>
    <n v="109"/>
    <n v="253"/>
    <n v="9"/>
    <x v="7"/>
    <x v="19"/>
    <x v="3"/>
    <x v="1"/>
    <x v="1"/>
    <x v="3"/>
    <x v="7"/>
  </r>
  <r>
    <x v="34"/>
    <n v="79"/>
    <n v="126"/>
    <n v="47"/>
    <x v="57"/>
    <n v="14"/>
    <n v="366"/>
    <n v="30"/>
    <n v="19"/>
    <n v="50"/>
    <n v="69"/>
    <n v="253"/>
    <n v="11"/>
    <x v="7"/>
    <x v="19"/>
    <x v="3"/>
    <x v="1"/>
    <x v="0"/>
    <x v="1"/>
    <x v="9"/>
  </r>
  <r>
    <x v="53"/>
    <n v="54"/>
    <n v="90"/>
    <n v="36"/>
    <x v="55"/>
    <n v="11"/>
    <n v="458"/>
    <n v="30"/>
    <n v="20"/>
    <n v="40"/>
    <n v="72"/>
    <n v="206"/>
    <n v="12"/>
    <x v="7"/>
    <x v="19"/>
    <x v="3"/>
    <x v="1"/>
    <x v="0"/>
    <x v="1"/>
    <x v="10"/>
  </r>
  <r>
    <x v="51"/>
    <n v="61"/>
    <n v="105"/>
    <n v="44"/>
    <x v="66"/>
    <n v="39"/>
    <n v="617"/>
    <n v="10"/>
    <n v="20"/>
    <n v="50"/>
    <n v="57"/>
    <n v="206"/>
    <n v="13"/>
    <x v="7"/>
    <x v="19"/>
    <x v="3"/>
    <x v="1"/>
    <x v="0"/>
    <x v="1"/>
    <x v="3"/>
  </r>
  <r>
    <x v="250"/>
    <n v="125"/>
    <n v="211"/>
    <n v="86"/>
    <x v="31"/>
    <n v="27"/>
    <n v="454"/>
    <n v="120"/>
    <n v="81"/>
    <n v="160"/>
    <n v="262"/>
    <n v="509"/>
    <n v="2"/>
    <x v="7"/>
    <x v="19"/>
    <x v="3"/>
    <x v="1"/>
    <x v="0"/>
    <x v="0"/>
    <x v="1"/>
  </r>
  <r>
    <x v="33"/>
    <n v="184"/>
    <n v="317"/>
    <n v="117"/>
    <x v="122"/>
    <n v="120"/>
    <n v="705"/>
    <n v="100"/>
    <n v="171"/>
    <n v="230"/>
    <n v="393"/>
    <n v="206"/>
    <n v="3"/>
    <x v="7"/>
    <x v="19"/>
    <x v="3"/>
    <x v="1"/>
    <x v="1"/>
    <x v="0"/>
    <x v="2"/>
  </r>
  <r>
    <x v="9"/>
    <n v="39"/>
    <n v="69"/>
    <n v="30"/>
    <x v="76"/>
    <n v="9"/>
    <n v="581"/>
    <n v="30"/>
    <n v="20"/>
    <n v="40"/>
    <n v="56"/>
    <n v="206"/>
    <n v="4"/>
    <x v="7"/>
    <x v="19"/>
    <x v="3"/>
    <x v="1"/>
    <x v="0"/>
    <x v="2"/>
    <x v="12"/>
  </r>
  <r>
    <x v="53"/>
    <n v="77"/>
    <n v="140"/>
    <n v="63"/>
    <x v="71"/>
    <n v="23"/>
    <n v="397"/>
    <n v="20"/>
    <n v="60"/>
    <n v="70"/>
    <n v="130"/>
    <n v="425"/>
    <n v="5"/>
    <x v="7"/>
    <x v="19"/>
    <x v="3"/>
    <x v="1"/>
    <x v="0"/>
    <x v="2"/>
    <x v="4"/>
  </r>
  <r>
    <x v="87"/>
    <n v="123"/>
    <n v="226"/>
    <n v="86"/>
    <x v="10"/>
    <n v="31"/>
    <n v="1073"/>
    <n v="90"/>
    <n v="96"/>
    <n v="120"/>
    <n v="216"/>
    <n v="206"/>
    <n v="6"/>
    <x v="7"/>
    <x v="19"/>
    <x v="3"/>
    <x v="1"/>
    <x v="1"/>
    <x v="2"/>
    <x v="5"/>
  </r>
  <r>
    <x v="12"/>
    <n v="155"/>
    <n v="310"/>
    <n v="114"/>
    <x v="72"/>
    <n v="43"/>
    <n v="1280"/>
    <n v="90"/>
    <n v="132"/>
    <n v="140"/>
    <n v="278"/>
    <n v="970"/>
    <n v="8"/>
    <x v="8"/>
    <x v="0"/>
    <x v="0"/>
    <x v="0"/>
    <x v="1"/>
    <x v="3"/>
    <x v="6"/>
  </r>
  <r>
    <x v="68"/>
    <n v="74"/>
    <n v="126"/>
    <n v="52"/>
    <x v="84"/>
    <n v="47"/>
    <n v="509"/>
    <n v="20"/>
    <n v="31"/>
    <n v="70"/>
    <n v="119"/>
    <n v="970"/>
    <n v="9"/>
    <x v="8"/>
    <x v="0"/>
    <x v="0"/>
    <x v="0"/>
    <x v="1"/>
    <x v="3"/>
    <x v="7"/>
  </r>
  <r>
    <x v="125"/>
    <n v="72"/>
    <n v="125"/>
    <n v="53"/>
    <x v="24"/>
    <n v="17"/>
    <n v="410"/>
    <n v="40"/>
    <n v="40"/>
    <n v="70"/>
    <n v="110"/>
    <n v="720"/>
    <n v="10"/>
    <x v="8"/>
    <x v="0"/>
    <x v="0"/>
    <x v="0"/>
    <x v="1"/>
    <x v="3"/>
    <x v="8"/>
  </r>
  <r>
    <x v="40"/>
    <n v="57"/>
    <n v="102"/>
    <n v="45"/>
    <x v="29"/>
    <n v="17"/>
    <n v="409"/>
    <n v="10"/>
    <n v="41"/>
    <n v="50"/>
    <n v="69"/>
    <n v="970"/>
    <n v="11"/>
    <x v="8"/>
    <x v="0"/>
    <x v="0"/>
    <x v="0"/>
    <x v="0"/>
    <x v="1"/>
    <x v="9"/>
  </r>
  <r>
    <x v="54"/>
    <n v="62"/>
    <n v="113"/>
    <n v="51"/>
    <x v="57"/>
    <n v="15"/>
    <n v="1042"/>
    <n v="20"/>
    <n v="40"/>
    <n v="50"/>
    <n v="78"/>
    <n v="720"/>
    <n v="12"/>
    <x v="8"/>
    <x v="0"/>
    <x v="0"/>
    <x v="0"/>
    <x v="0"/>
    <x v="1"/>
    <x v="10"/>
  </r>
  <r>
    <x v="25"/>
    <n v="79"/>
    <n v="140"/>
    <n v="61"/>
    <x v="61"/>
    <n v="20"/>
    <n v="579"/>
    <n v="50"/>
    <n v="50"/>
    <n v="70"/>
    <n v="133"/>
    <n v="970"/>
    <n v="13"/>
    <x v="8"/>
    <x v="0"/>
    <x v="0"/>
    <x v="0"/>
    <x v="0"/>
    <x v="1"/>
    <x v="3"/>
  </r>
  <r>
    <x v="116"/>
    <n v="118"/>
    <n v="199"/>
    <n v="81"/>
    <x v="55"/>
    <n v="22"/>
    <n v="588"/>
    <n v="110"/>
    <n v="85"/>
    <n v="140"/>
    <n v="225"/>
    <n v="303"/>
    <n v="5"/>
    <x v="8"/>
    <x v="0"/>
    <x v="0"/>
    <x v="0"/>
    <x v="0"/>
    <x v="2"/>
    <x v="4"/>
  </r>
  <r>
    <x v="24"/>
    <n v="90"/>
    <n v="150"/>
    <n v="60"/>
    <x v="56"/>
    <n v="19"/>
    <n v="656"/>
    <n v="60"/>
    <n v="66"/>
    <n v="110"/>
    <n v="176"/>
    <n v="303"/>
    <n v="6"/>
    <x v="8"/>
    <x v="0"/>
    <x v="0"/>
    <x v="0"/>
    <x v="1"/>
    <x v="2"/>
    <x v="5"/>
  </r>
  <r>
    <x v="251"/>
    <n v="179"/>
    <n v="302"/>
    <n v="114"/>
    <x v="24"/>
    <n v="34"/>
    <n v="928"/>
    <n v="140"/>
    <n v="178"/>
    <n v="180"/>
    <n v="311"/>
    <n v="970"/>
    <n v="1"/>
    <x v="8"/>
    <x v="0"/>
    <x v="0"/>
    <x v="0"/>
    <x v="0"/>
    <x v="0"/>
    <x v="0"/>
  </r>
  <r>
    <x v="34"/>
    <n v="74"/>
    <n v="132"/>
    <n v="58"/>
    <x v="61"/>
    <n v="19"/>
    <n v="548"/>
    <n v="50"/>
    <n v="62"/>
    <n v="70"/>
    <n v="128"/>
    <n v="970"/>
    <n v="2"/>
    <x v="8"/>
    <x v="0"/>
    <x v="0"/>
    <x v="0"/>
    <x v="0"/>
    <x v="0"/>
    <x v="1"/>
  </r>
  <r>
    <x v="108"/>
    <n v="145"/>
    <n v="245"/>
    <n v="83"/>
    <x v="1"/>
    <n v="28"/>
    <n v="981"/>
    <n v="120"/>
    <n v="181"/>
    <n v="150"/>
    <n v="250"/>
    <n v="970"/>
    <n v="3"/>
    <x v="8"/>
    <x v="0"/>
    <x v="0"/>
    <x v="0"/>
    <x v="1"/>
    <x v="0"/>
    <x v="2"/>
  </r>
  <r>
    <x v="191"/>
    <n v="179"/>
    <n v="302"/>
    <n v="187"/>
    <x v="25"/>
    <n v="34"/>
    <n v="928"/>
    <n v="140"/>
    <n v="87"/>
    <n v="160"/>
    <n v="252"/>
    <n v="708"/>
    <n v="8"/>
    <x v="8"/>
    <x v="1"/>
    <x v="0"/>
    <x v="0"/>
    <x v="1"/>
    <x v="3"/>
    <x v="6"/>
  </r>
  <r>
    <x v="92"/>
    <n v="74"/>
    <n v="132"/>
    <n v="58"/>
    <x v="101"/>
    <n v="19"/>
    <n v="548"/>
    <n v="50"/>
    <n v="40"/>
    <n v="70"/>
    <n v="110"/>
    <n v="630"/>
    <n v="9"/>
    <x v="8"/>
    <x v="1"/>
    <x v="0"/>
    <x v="0"/>
    <x v="1"/>
    <x v="3"/>
    <x v="7"/>
  </r>
  <r>
    <x v="108"/>
    <n v="145"/>
    <n v="245"/>
    <n v="62"/>
    <x v="1"/>
    <n v="28"/>
    <n v="981"/>
    <n v="110"/>
    <n v="70"/>
    <n v="130"/>
    <n v="200"/>
    <n v="773"/>
    <n v="10"/>
    <x v="8"/>
    <x v="1"/>
    <x v="0"/>
    <x v="0"/>
    <x v="1"/>
    <x v="3"/>
    <x v="8"/>
  </r>
  <r>
    <x v="116"/>
    <n v="118"/>
    <n v="199"/>
    <n v="81"/>
    <x v="55"/>
    <n v="22"/>
    <n v="588"/>
    <n v="80"/>
    <n v="60"/>
    <n v="110"/>
    <n v="159"/>
    <n v="815"/>
    <n v="11"/>
    <x v="8"/>
    <x v="1"/>
    <x v="0"/>
    <x v="0"/>
    <x v="0"/>
    <x v="1"/>
    <x v="9"/>
  </r>
  <r>
    <x v="46"/>
    <n v="90"/>
    <n v="150"/>
    <n v="60"/>
    <x v="29"/>
    <n v="19"/>
    <n v="656"/>
    <n v="40"/>
    <n v="50"/>
    <n v="80"/>
    <n v="118"/>
    <n v="773"/>
    <n v="12"/>
    <x v="8"/>
    <x v="1"/>
    <x v="0"/>
    <x v="0"/>
    <x v="0"/>
    <x v="1"/>
    <x v="10"/>
  </r>
  <r>
    <x v="142"/>
    <n v="336"/>
    <n v="589"/>
    <n v="255"/>
    <x v="85"/>
    <n v="83"/>
    <n v="1686"/>
    <n v="280"/>
    <n v="320"/>
    <n v="400"/>
    <n v="690"/>
    <n v="618"/>
    <n v="5"/>
    <x v="8"/>
    <x v="1"/>
    <x v="0"/>
    <x v="0"/>
    <x v="0"/>
    <x v="2"/>
    <x v="4"/>
  </r>
  <r>
    <x v="252"/>
    <n v="249"/>
    <n v="498"/>
    <n v="292"/>
    <x v="80"/>
    <n v="69"/>
    <n v="1775"/>
    <n v="210"/>
    <n v="291"/>
    <n v="300"/>
    <n v="580"/>
    <n v="312"/>
    <n v="6"/>
    <x v="8"/>
    <x v="1"/>
    <x v="0"/>
    <x v="0"/>
    <x v="1"/>
    <x v="2"/>
    <x v="5"/>
  </r>
  <r>
    <x v="217"/>
    <n v="225"/>
    <n v="387"/>
    <n v="118"/>
    <x v="95"/>
    <n v="53"/>
    <n v="1148"/>
    <n v="140"/>
    <n v="154"/>
    <n v="230"/>
    <n v="402"/>
    <n v="309"/>
    <n v="2"/>
    <x v="8"/>
    <x v="1"/>
    <x v="0"/>
    <x v="0"/>
    <x v="0"/>
    <x v="0"/>
    <x v="1"/>
  </r>
  <r>
    <x v="45"/>
    <n v="176"/>
    <n v="298"/>
    <n v="112"/>
    <x v="88"/>
    <n v="39"/>
    <n v="801"/>
    <n v="140"/>
    <n v="66"/>
    <n v="190"/>
    <n v="307"/>
    <n v="708"/>
    <n v="3"/>
    <x v="8"/>
    <x v="1"/>
    <x v="0"/>
    <x v="0"/>
    <x v="1"/>
    <x v="0"/>
    <x v="2"/>
  </r>
  <r>
    <x v="142"/>
    <n v="336"/>
    <n v="589"/>
    <n v="329"/>
    <x v="85"/>
    <n v="83"/>
    <n v="1686"/>
    <n v="210"/>
    <n v="248"/>
    <n v="300"/>
    <n v="510"/>
    <n v="712"/>
    <n v="8"/>
    <x v="8"/>
    <x v="2"/>
    <x v="0"/>
    <x v="1"/>
    <x v="1"/>
    <x v="3"/>
    <x v="6"/>
  </r>
  <r>
    <x v="45"/>
    <n v="176"/>
    <n v="298"/>
    <n v="147"/>
    <x v="88"/>
    <n v="39"/>
    <n v="801"/>
    <n v="120"/>
    <n v="84"/>
    <n v="160"/>
    <n v="269"/>
    <n v="563"/>
    <n v="9"/>
    <x v="8"/>
    <x v="2"/>
    <x v="0"/>
    <x v="1"/>
    <x v="1"/>
    <x v="3"/>
    <x v="7"/>
  </r>
  <r>
    <x v="252"/>
    <n v="249"/>
    <n v="498"/>
    <n v="215"/>
    <x v="80"/>
    <n v="69"/>
    <n v="1775"/>
    <n v="140"/>
    <n v="183"/>
    <n v="220"/>
    <n v="419"/>
    <n v="641"/>
    <n v="11"/>
    <x v="8"/>
    <x v="2"/>
    <x v="0"/>
    <x v="1"/>
    <x v="0"/>
    <x v="1"/>
    <x v="9"/>
  </r>
  <r>
    <x v="253"/>
    <n v="370"/>
    <n v="672"/>
    <n v="271"/>
    <x v="93"/>
    <n v="114"/>
    <n v="1783"/>
    <n v="210"/>
    <n v="342"/>
    <n v="340"/>
    <n v="590"/>
    <n v="712"/>
    <n v="12"/>
    <x v="8"/>
    <x v="2"/>
    <x v="0"/>
    <x v="1"/>
    <x v="0"/>
    <x v="1"/>
    <x v="10"/>
  </r>
  <r>
    <x v="76"/>
    <n v="35"/>
    <n v="58"/>
    <n v="23"/>
    <x v="44"/>
    <n v="6"/>
    <n v="803"/>
    <n v="30"/>
    <n v="20"/>
    <n v="40"/>
    <n v="65"/>
    <n v="515"/>
    <n v="5"/>
    <x v="8"/>
    <x v="2"/>
    <x v="0"/>
    <x v="1"/>
    <x v="0"/>
    <x v="2"/>
    <x v="4"/>
  </r>
  <r>
    <x v="81"/>
    <n v="43"/>
    <n v="43"/>
    <n v="0"/>
    <x v="64"/>
    <n v="0"/>
    <n v="473"/>
    <n v="40"/>
    <n v="0"/>
    <n v="50"/>
    <n v="50"/>
    <n v="319"/>
    <n v="6"/>
    <x v="8"/>
    <x v="2"/>
    <x v="0"/>
    <x v="1"/>
    <x v="1"/>
    <x v="2"/>
    <x v="5"/>
  </r>
  <r>
    <x v="38"/>
    <n v="29"/>
    <n v="48"/>
    <n v="19"/>
    <x v="16"/>
    <n v="5"/>
    <n v="848"/>
    <n v="20"/>
    <n v="20"/>
    <n v="30"/>
    <n v="51"/>
    <n v="319"/>
    <n v="1"/>
    <x v="8"/>
    <x v="2"/>
    <x v="0"/>
    <x v="1"/>
    <x v="0"/>
    <x v="0"/>
    <x v="0"/>
  </r>
  <r>
    <x v="40"/>
    <n v="39"/>
    <n v="72"/>
    <n v="33"/>
    <x v="61"/>
    <n v="10"/>
    <n v="1003"/>
    <n v="20"/>
    <n v="32"/>
    <n v="40"/>
    <n v="70"/>
    <n v="319"/>
    <n v="2"/>
    <x v="8"/>
    <x v="2"/>
    <x v="0"/>
    <x v="1"/>
    <x v="0"/>
    <x v="0"/>
    <x v="1"/>
  </r>
  <r>
    <x v="91"/>
    <n v="20"/>
    <n v="35"/>
    <n v="15"/>
    <x v="44"/>
    <n v="4"/>
    <n v="600"/>
    <n v="10"/>
    <n v="10"/>
    <n v="20"/>
    <n v="30"/>
    <n v="563"/>
    <n v="3"/>
    <x v="8"/>
    <x v="2"/>
    <x v="0"/>
    <x v="1"/>
    <x v="1"/>
    <x v="0"/>
    <x v="2"/>
  </r>
  <r>
    <x v="85"/>
    <n v="62"/>
    <n v="106"/>
    <n v="44"/>
    <x v="66"/>
    <n v="40"/>
    <n v="325"/>
    <n v="10"/>
    <n v="30"/>
    <n v="60"/>
    <n v="98"/>
    <n v="636"/>
    <n v="8"/>
    <x v="8"/>
    <x v="3"/>
    <x v="0"/>
    <x v="1"/>
    <x v="1"/>
    <x v="3"/>
    <x v="6"/>
  </r>
  <r>
    <x v="254"/>
    <n v="11"/>
    <n v="115"/>
    <n v="91"/>
    <x v="4"/>
    <n v="32"/>
    <n v="1574"/>
    <n v="-10"/>
    <n v="80"/>
    <n v="20"/>
    <n v="91"/>
    <n v="660"/>
    <n v="9"/>
    <x v="8"/>
    <x v="3"/>
    <x v="0"/>
    <x v="1"/>
    <x v="1"/>
    <x v="3"/>
    <x v="7"/>
  </r>
  <r>
    <x v="38"/>
    <n v="52"/>
    <n v="91"/>
    <n v="39"/>
    <x v="1"/>
    <n v="12"/>
    <n v="248"/>
    <n v="20"/>
    <n v="30"/>
    <n v="50"/>
    <n v="69"/>
    <n v="314"/>
    <n v="11"/>
    <x v="8"/>
    <x v="3"/>
    <x v="0"/>
    <x v="1"/>
    <x v="0"/>
    <x v="1"/>
    <x v="9"/>
  </r>
  <r>
    <x v="145"/>
    <n v="30"/>
    <n v="54"/>
    <n v="24"/>
    <x v="39"/>
    <n v="9"/>
    <n v="212"/>
    <n v="-10"/>
    <n v="20"/>
    <n v="20"/>
    <n v="52"/>
    <n v="314"/>
    <n v="12"/>
    <x v="8"/>
    <x v="3"/>
    <x v="0"/>
    <x v="1"/>
    <x v="0"/>
    <x v="1"/>
    <x v="10"/>
  </r>
  <r>
    <x v="104"/>
    <n v="51"/>
    <n v="91"/>
    <n v="40"/>
    <x v="31"/>
    <n v="15"/>
    <n v="244"/>
    <n v="10"/>
    <n v="17"/>
    <n v="50"/>
    <n v="80"/>
    <n v="573"/>
    <n v="13"/>
    <x v="8"/>
    <x v="3"/>
    <x v="0"/>
    <x v="1"/>
    <x v="0"/>
    <x v="1"/>
    <x v="3"/>
  </r>
  <r>
    <x v="90"/>
    <n v="64"/>
    <n v="108"/>
    <n v="44"/>
    <x v="27"/>
    <n v="12"/>
    <n v="886"/>
    <n v="50"/>
    <n v="55"/>
    <n v="70"/>
    <n v="125"/>
    <n v="816"/>
    <n v="5"/>
    <x v="8"/>
    <x v="3"/>
    <x v="0"/>
    <x v="1"/>
    <x v="0"/>
    <x v="2"/>
    <x v="4"/>
  </r>
  <r>
    <x v="125"/>
    <n v="47"/>
    <n v="79"/>
    <n v="32"/>
    <x v="38"/>
    <n v="8"/>
    <n v="837"/>
    <n v="50"/>
    <n v="24"/>
    <n v="60"/>
    <n v="84"/>
    <n v="417"/>
    <n v="6"/>
    <x v="8"/>
    <x v="3"/>
    <x v="0"/>
    <x v="1"/>
    <x v="1"/>
    <x v="2"/>
    <x v="5"/>
  </r>
  <r>
    <x v="54"/>
    <n v="83"/>
    <n v="150"/>
    <n v="67"/>
    <x v="33"/>
    <n v="25"/>
    <n v="599"/>
    <n v="30"/>
    <n v="70"/>
    <n v="80"/>
    <n v="152"/>
    <n v="314"/>
    <n v="2"/>
    <x v="8"/>
    <x v="3"/>
    <x v="0"/>
    <x v="1"/>
    <x v="0"/>
    <x v="0"/>
    <x v="1"/>
  </r>
  <r>
    <x v="33"/>
    <n v="74"/>
    <n v="136"/>
    <n v="62"/>
    <x v="8"/>
    <n v="19"/>
    <n v="1059"/>
    <n v="50"/>
    <n v="63"/>
    <n v="80"/>
    <n v="137"/>
    <n v="314"/>
    <n v="3"/>
    <x v="8"/>
    <x v="3"/>
    <x v="0"/>
    <x v="1"/>
    <x v="1"/>
    <x v="0"/>
    <x v="2"/>
  </r>
  <r>
    <x v="169"/>
    <n v="30"/>
    <n v="50"/>
    <n v="20"/>
    <x v="16"/>
    <n v="5"/>
    <n v="482"/>
    <n v="30"/>
    <n v="10"/>
    <n v="30"/>
    <n v="32"/>
    <n v="937"/>
    <n v="8"/>
    <x v="8"/>
    <x v="4"/>
    <x v="0"/>
    <x v="0"/>
    <x v="1"/>
    <x v="3"/>
    <x v="6"/>
  </r>
  <r>
    <x v="97"/>
    <n v="43"/>
    <n v="72"/>
    <n v="29"/>
    <x v="38"/>
    <n v="8"/>
    <n v="862"/>
    <n v="40"/>
    <n v="20"/>
    <n v="40"/>
    <n v="69"/>
    <n v="419"/>
    <n v="9"/>
    <x v="8"/>
    <x v="4"/>
    <x v="0"/>
    <x v="0"/>
    <x v="1"/>
    <x v="3"/>
    <x v="7"/>
  </r>
  <r>
    <x v="12"/>
    <n v="150"/>
    <n v="249"/>
    <n v="99"/>
    <x v="46"/>
    <n v="32"/>
    <n v="798"/>
    <n v="70"/>
    <n v="69"/>
    <n v="130"/>
    <n v="210"/>
    <n v="440"/>
    <n v="11"/>
    <x v="8"/>
    <x v="4"/>
    <x v="0"/>
    <x v="0"/>
    <x v="0"/>
    <x v="1"/>
    <x v="9"/>
  </r>
  <r>
    <x v="206"/>
    <n v="134"/>
    <n v="230"/>
    <n v="96"/>
    <x v="21"/>
    <n v="29"/>
    <n v="666"/>
    <n v="80"/>
    <n v="68"/>
    <n v="120"/>
    <n v="212"/>
    <n v="513"/>
    <n v="12"/>
    <x v="8"/>
    <x v="4"/>
    <x v="0"/>
    <x v="0"/>
    <x v="0"/>
    <x v="1"/>
    <x v="10"/>
  </r>
  <r>
    <x v="12"/>
    <n v="155"/>
    <n v="310"/>
    <n v="244"/>
    <x v="72"/>
    <n v="43"/>
    <n v="1280"/>
    <n v="130"/>
    <n v="83"/>
    <n v="190"/>
    <n v="360"/>
    <n v="513"/>
    <n v="5"/>
    <x v="8"/>
    <x v="4"/>
    <x v="0"/>
    <x v="0"/>
    <x v="0"/>
    <x v="2"/>
    <x v="4"/>
  </r>
  <r>
    <x v="80"/>
    <n v="57"/>
    <n v="102"/>
    <n v="45"/>
    <x v="56"/>
    <n v="17"/>
    <n v="409"/>
    <n v="30"/>
    <n v="44"/>
    <n v="70"/>
    <n v="114"/>
    <n v="567"/>
    <n v="6"/>
    <x v="8"/>
    <x v="4"/>
    <x v="0"/>
    <x v="0"/>
    <x v="1"/>
    <x v="2"/>
    <x v="5"/>
  </r>
  <r>
    <x v="43"/>
    <n v="72"/>
    <n v="125"/>
    <n v="53"/>
    <x v="45"/>
    <n v="17"/>
    <n v="410"/>
    <n v="50"/>
    <n v="50"/>
    <n v="80"/>
    <n v="129"/>
    <n v="614"/>
    <n v="1"/>
    <x v="8"/>
    <x v="4"/>
    <x v="0"/>
    <x v="0"/>
    <x v="0"/>
    <x v="0"/>
    <x v="0"/>
  </r>
  <r>
    <x v="37"/>
    <n v="64"/>
    <n v="107"/>
    <n v="43"/>
    <x v="13"/>
    <n v="13"/>
    <n v="424"/>
    <n v="40"/>
    <n v="42"/>
    <n v="70"/>
    <n v="110"/>
    <n v="419"/>
    <n v="2"/>
    <x v="8"/>
    <x v="4"/>
    <x v="0"/>
    <x v="0"/>
    <x v="0"/>
    <x v="0"/>
    <x v="1"/>
  </r>
  <r>
    <x v="71"/>
    <n v="74"/>
    <n v="126"/>
    <n v="52"/>
    <x v="79"/>
    <n v="47"/>
    <n v="509"/>
    <n v="20"/>
    <n v="47"/>
    <n v="80"/>
    <n v="133"/>
    <n v="234"/>
    <n v="3"/>
    <x v="8"/>
    <x v="4"/>
    <x v="0"/>
    <x v="0"/>
    <x v="1"/>
    <x v="0"/>
    <x v="2"/>
  </r>
  <r>
    <x v="5"/>
    <n v="94"/>
    <n v="151"/>
    <n v="57"/>
    <x v="30"/>
    <n v="17"/>
    <n v="349"/>
    <n v="70"/>
    <n v="48"/>
    <n v="90"/>
    <n v="138"/>
    <n v="920"/>
    <n v="8"/>
    <x v="8"/>
    <x v="5"/>
    <x v="0"/>
    <x v="1"/>
    <x v="1"/>
    <x v="3"/>
    <x v="6"/>
  </r>
  <r>
    <x v="47"/>
    <n v="75"/>
    <n v="126"/>
    <n v="51"/>
    <x v="26"/>
    <n v="14"/>
    <n v="857"/>
    <n v="60"/>
    <n v="49"/>
    <n v="70"/>
    <n v="110"/>
    <n v="608"/>
    <n v="9"/>
    <x v="8"/>
    <x v="5"/>
    <x v="0"/>
    <x v="1"/>
    <x v="1"/>
    <x v="3"/>
    <x v="7"/>
  </r>
  <r>
    <x v="111"/>
    <n v="67"/>
    <n v="113"/>
    <n v="46"/>
    <x v="0"/>
    <n v="14"/>
    <n v="454"/>
    <n v="30"/>
    <n v="19"/>
    <n v="60"/>
    <n v="79"/>
    <n v="920"/>
    <n v="11"/>
    <x v="8"/>
    <x v="5"/>
    <x v="0"/>
    <x v="1"/>
    <x v="0"/>
    <x v="1"/>
    <x v="9"/>
  </r>
  <r>
    <x v="104"/>
    <n v="87"/>
    <n v="149"/>
    <n v="62"/>
    <x v="58"/>
    <n v="56"/>
    <n v="612"/>
    <n v="10"/>
    <n v="62"/>
    <n v="80"/>
    <n v="142"/>
    <n v="715"/>
    <n v="12"/>
    <x v="8"/>
    <x v="5"/>
    <x v="0"/>
    <x v="1"/>
    <x v="0"/>
    <x v="1"/>
    <x v="10"/>
  </r>
  <r>
    <x v="5"/>
    <n v="99"/>
    <n v="182"/>
    <n v="83"/>
    <x v="25"/>
    <n v="25"/>
    <n v="1063"/>
    <n v="80"/>
    <n v="90"/>
    <n v="120"/>
    <n v="215"/>
    <n v="414"/>
    <n v="5"/>
    <x v="8"/>
    <x v="5"/>
    <x v="0"/>
    <x v="1"/>
    <x v="0"/>
    <x v="2"/>
    <x v="4"/>
  </r>
  <r>
    <x v="64"/>
    <n v="43"/>
    <n v="76"/>
    <n v="33"/>
    <x v="76"/>
    <n v="10"/>
    <n v="577"/>
    <n v="30"/>
    <n v="24"/>
    <n v="50"/>
    <n v="80"/>
    <n v="608"/>
    <n v="6"/>
    <x v="8"/>
    <x v="5"/>
    <x v="0"/>
    <x v="1"/>
    <x v="1"/>
    <x v="2"/>
    <x v="5"/>
  </r>
  <r>
    <x v="97"/>
    <n v="82"/>
    <n v="149"/>
    <n v="67"/>
    <x v="52"/>
    <n v="25"/>
    <n v="391"/>
    <n v="30"/>
    <n v="71"/>
    <n v="80"/>
    <n v="150"/>
    <n v="414"/>
    <n v="1"/>
    <x v="8"/>
    <x v="5"/>
    <x v="0"/>
    <x v="1"/>
    <x v="0"/>
    <x v="0"/>
    <x v="0"/>
  </r>
  <r>
    <x v="36"/>
    <n v="130"/>
    <n v="223"/>
    <n v="93"/>
    <x v="125"/>
    <n v="84"/>
    <n v="692"/>
    <n v="40"/>
    <n v="88"/>
    <n v="140"/>
    <n v="228"/>
    <n v="414"/>
    <n v="2"/>
    <x v="8"/>
    <x v="5"/>
    <x v="0"/>
    <x v="1"/>
    <x v="0"/>
    <x v="0"/>
    <x v="1"/>
  </r>
  <r>
    <x v="107"/>
    <n v="114"/>
    <n v="199"/>
    <n v="85"/>
    <x v="32"/>
    <n v="28"/>
    <n v="555"/>
    <n v="70"/>
    <n v="93"/>
    <n v="110"/>
    <n v="203"/>
    <n v="262"/>
    <n v="3"/>
    <x v="8"/>
    <x v="5"/>
    <x v="0"/>
    <x v="1"/>
    <x v="1"/>
    <x v="0"/>
    <x v="2"/>
  </r>
  <r>
    <x v="90"/>
    <n v="64"/>
    <n v="108"/>
    <n v="44"/>
    <x v="27"/>
    <n v="12"/>
    <n v="886"/>
    <n v="50"/>
    <n v="29"/>
    <n v="70"/>
    <n v="110"/>
    <n v="203"/>
    <n v="11"/>
    <x v="8"/>
    <x v="6"/>
    <x v="1"/>
    <x v="1"/>
    <x v="0"/>
    <x v="1"/>
    <x v="9"/>
  </r>
  <r>
    <x v="9"/>
    <n v="34"/>
    <n v="57"/>
    <n v="23"/>
    <x v="44"/>
    <n v="6"/>
    <n v="809"/>
    <n v="30"/>
    <n v="20"/>
    <n v="40"/>
    <n v="47"/>
    <n v="860"/>
    <n v="13"/>
    <x v="8"/>
    <x v="6"/>
    <x v="1"/>
    <x v="1"/>
    <x v="0"/>
    <x v="1"/>
    <x v="3"/>
  </r>
  <r>
    <x v="105"/>
    <n v="83"/>
    <n v="150"/>
    <n v="67"/>
    <x v="52"/>
    <n v="25"/>
    <n v="599"/>
    <n v="20"/>
    <n v="59"/>
    <n v="60"/>
    <n v="101"/>
    <n v="959"/>
    <n v="9"/>
    <x v="8"/>
    <x v="6"/>
    <x v="1"/>
    <x v="1"/>
    <x v="1"/>
    <x v="3"/>
    <x v="7"/>
  </r>
  <r>
    <x v="8"/>
    <n v="74"/>
    <n v="136"/>
    <n v="62"/>
    <x v="30"/>
    <n v="19"/>
    <n v="1059"/>
    <n v="40"/>
    <n v="50"/>
    <n v="60"/>
    <n v="110"/>
    <n v="475"/>
    <n v="10"/>
    <x v="8"/>
    <x v="6"/>
    <x v="1"/>
    <x v="1"/>
    <x v="1"/>
    <x v="3"/>
    <x v="8"/>
  </r>
  <r>
    <x v="104"/>
    <n v="87"/>
    <n v="149"/>
    <n v="62"/>
    <x v="58"/>
    <n v="56"/>
    <n v="612"/>
    <n v="20"/>
    <n v="55"/>
    <n v="90"/>
    <n v="135"/>
    <n v="959"/>
    <n v="5"/>
    <x v="8"/>
    <x v="6"/>
    <x v="1"/>
    <x v="1"/>
    <x v="0"/>
    <x v="2"/>
    <x v="4"/>
  </r>
  <r>
    <x v="97"/>
    <n v="65"/>
    <n v="113"/>
    <n v="48"/>
    <x v="39"/>
    <n v="15"/>
    <n v="380"/>
    <n v="40"/>
    <n v="46"/>
    <n v="70"/>
    <n v="116"/>
    <n v="860"/>
    <n v="6"/>
    <x v="8"/>
    <x v="6"/>
    <x v="1"/>
    <x v="1"/>
    <x v="1"/>
    <x v="2"/>
    <x v="5"/>
  </r>
  <r>
    <x v="120"/>
    <n v="155"/>
    <n v="258"/>
    <n v="93"/>
    <x v="28"/>
    <n v="33"/>
    <n v="1130"/>
    <n v="110"/>
    <n v="88"/>
    <n v="150"/>
    <n v="238"/>
    <n v="860"/>
    <n v="2"/>
    <x v="8"/>
    <x v="6"/>
    <x v="1"/>
    <x v="1"/>
    <x v="0"/>
    <x v="0"/>
    <x v="1"/>
  </r>
  <r>
    <x v="81"/>
    <n v="52"/>
    <n v="87"/>
    <n v="35"/>
    <x v="38"/>
    <n v="9"/>
    <n v="875"/>
    <n v="50"/>
    <n v="41"/>
    <n v="60"/>
    <n v="90"/>
    <n v="754"/>
    <n v="11"/>
    <x v="8"/>
    <x v="7"/>
    <x v="1"/>
    <x v="0"/>
    <x v="0"/>
    <x v="1"/>
    <x v="9"/>
  </r>
  <r>
    <x v="141"/>
    <n v="75"/>
    <n v="126"/>
    <n v="51"/>
    <x v="3"/>
    <n v="14"/>
    <n v="857"/>
    <n v="60"/>
    <n v="37"/>
    <n v="80"/>
    <n v="130"/>
    <n v="904"/>
    <n v="13"/>
    <x v="8"/>
    <x v="7"/>
    <x v="1"/>
    <x v="0"/>
    <x v="0"/>
    <x v="1"/>
    <x v="3"/>
  </r>
  <r>
    <x v="64"/>
    <n v="43"/>
    <n v="76"/>
    <n v="33"/>
    <x v="76"/>
    <n v="10"/>
    <n v="577"/>
    <n v="20"/>
    <n v="20"/>
    <n v="30"/>
    <n v="58"/>
    <n v="561"/>
    <n v="8"/>
    <x v="8"/>
    <x v="7"/>
    <x v="1"/>
    <x v="0"/>
    <x v="1"/>
    <x v="3"/>
    <x v="6"/>
  </r>
  <r>
    <x v="105"/>
    <n v="82"/>
    <n v="149"/>
    <n v="67"/>
    <x v="33"/>
    <n v="25"/>
    <n v="391"/>
    <n v="20"/>
    <n v="41"/>
    <n v="60"/>
    <n v="119"/>
    <n v="305"/>
    <n v="9"/>
    <x v="8"/>
    <x v="7"/>
    <x v="1"/>
    <x v="0"/>
    <x v="1"/>
    <x v="3"/>
    <x v="7"/>
  </r>
  <r>
    <x v="5"/>
    <n v="99"/>
    <n v="182"/>
    <n v="83"/>
    <x v="25"/>
    <n v="25"/>
    <n v="1063"/>
    <n v="50"/>
    <n v="50"/>
    <n v="80"/>
    <n v="150"/>
    <n v="407"/>
    <n v="10"/>
    <x v="8"/>
    <x v="7"/>
    <x v="1"/>
    <x v="0"/>
    <x v="1"/>
    <x v="3"/>
    <x v="8"/>
  </r>
  <r>
    <x v="107"/>
    <n v="114"/>
    <n v="199"/>
    <n v="85"/>
    <x v="32"/>
    <n v="28"/>
    <n v="555"/>
    <n v="70"/>
    <n v="74"/>
    <n v="110"/>
    <n v="196"/>
    <n v="863"/>
    <n v="6"/>
    <x v="8"/>
    <x v="7"/>
    <x v="1"/>
    <x v="0"/>
    <x v="1"/>
    <x v="2"/>
    <x v="5"/>
  </r>
  <r>
    <x v="9"/>
    <n v="130"/>
    <n v="223"/>
    <n v="93"/>
    <x v="67"/>
    <n v="84"/>
    <n v="692"/>
    <n v="40"/>
    <n v="80"/>
    <n v="130"/>
    <n v="215"/>
    <n v="863"/>
    <n v="5"/>
    <x v="8"/>
    <x v="7"/>
    <x v="1"/>
    <x v="0"/>
    <x v="0"/>
    <x v="2"/>
    <x v="4"/>
  </r>
  <r>
    <x v="21"/>
    <n v="150"/>
    <n v="249"/>
    <n v="99"/>
    <x v="28"/>
    <n v="32"/>
    <n v="798"/>
    <n v="100"/>
    <n v="90"/>
    <n v="140"/>
    <n v="230"/>
    <n v="386"/>
    <n v="2"/>
    <x v="8"/>
    <x v="7"/>
    <x v="1"/>
    <x v="0"/>
    <x v="0"/>
    <x v="0"/>
    <x v="1"/>
  </r>
  <r>
    <x v="206"/>
    <n v="134"/>
    <n v="230"/>
    <n v="96"/>
    <x v="21"/>
    <n v="29"/>
    <n v="666"/>
    <n v="80"/>
    <n v="90"/>
    <n v="120"/>
    <n v="213"/>
    <n v="954"/>
    <n v="3"/>
    <x v="8"/>
    <x v="7"/>
    <x v="1"/>
    <x v="0"/>
    <x v="1"/>
    <x v="0"/>
    <x v="2"/>
  </r>
  <r>
    <x v="97"/>
    <n v="43"/>
    <n v="72"/>
    <n v="29"/>
    <x v="38"/>
    <n v="8"/>
    <n v="862"/>
    <n v="30"/>
    <n v="19"/>
    <n v="40"/>
    <n v="81"/>
    <n v="339"/>
    <n v="11"/>
    <x v="8"/>
    <x v="8"/>
    <x v="1"/>
    <x v="0"/>
    <x v="0"/>
    <x v="1"/>
    <x v="9"/>
  </r>
  <r>
    <x v="38"/>
    <n v="30"/>
    <n v="50"/>
    <n v="20"/>
    <x v="44"/>
    <n v="5"/>
    <n v="482"/>
    <n v="20"/>
    <n v="20"/>
    <n v="30"/>
    <n v="50"/>
    <n v="617"/>
    <n v="13"/>
    <x v="8"/>
    <x v="8"/>
    <x v="1"/>
    <x v="0"/>
    <x v="0"/>
    <x v="1"/>
    <x v="3"/>
  </r>
  <r>
    <x v="80"/>
    <n v="57"/>
    <n v="102"/>
    <n v="45"/>
    <x v="56"/>
    <n v="17"/>
    <n v="409"/>
    <n v="10"/>
    <n v="39"/>
    <n v="40"/>
    <n v="79"/>
    <n v="857"/>
    <n v="9"/>
    <x v="8"/>
    <x v="8"/>
    <x v="1"/>
    <x v="0"/>
    <x v="1"/>
    <x v="3"/>
    <x v="7"/>
  </r>
  <r>
    <x v="12"/>
    <n v="155"/>
    <n v="310"/>
    <n v="215"/>
    <x v="72"/>
    <n v="43"/>
    <n v="1280"/>
    <n v="100"/>
    <n v="149"/>
    <n v="160"/>
    <n v="293"/>
    <n v="781"/>
    <n v="7"/>
    <x v="8"/>
    <x v="8"/>
    <x v="1"/>
    <x v="0"/>
    <x v="0"/>
    <x v="2"/>
    <x v="11"/>
  </r>
  <r>
    <x v="106"/>
    <n v="46"/>
    <n v="98"/>
    <n v="52"/>
    <x v="79"/>
    <n v="47"/>
    <n v="520"/>
    <n v="-10"/>
    <n v="35"/>
    <n v="50"/>
    <n v="85"/>
    <n v="508"/>
    <n v="5"/>
    <x v="8"/>
    <x v="8"/>
    <x v="1"/>
    <x v="0"/>
    <x v="0"/>
    <x v="2"/>
    <x v="4"/>
  </r>
  <r>
    <x v="255"/>
    <n v="516"/>
    <n v="576"/>
    <n v="60"/>
    <x v="56"/>
    <n v="19"/>
    <n v="-2572"/>
    <n v="460"/>
    <n v="50"/>
    <n v="490"/>
    <n v="542"/>
    <n v="413"/>
    <n v="2"/>
    <x v="8"/>
    <x v="8"/>
    <x v="1"/>
    <x v="0"/>
    <x v="0"/>
    <x v="0"/>
    <x v="1"/>
  </r>
  <r>
    <x v="18"/>
    <n v="29"/>
    <n v="48"/>
    <n v="19"/>
    <x v="44"/>
    <n v="5"/>
    <n v="848"/>
    <n v="20"/>
    <n v="20"/>
    <n v="30"/>
    <n v="39"/>
    <n v="603"/>
    <n v="11"/>
    <x v="8"/>
    <x v="9"/>
    <x v="1"/>
    <x v="1"/>
    <x v="0"/>
    <x v="1"/>
    <x v="9"/>
  </r>
  <r>
    <x v="111"/>
    <n v="43"/>
    <n v="43"/>
    <n v="0"/>
    <x v="77"/>
    <n v="0"/>
    <n v="473"/>
    <n v="30"/>
    <n v="0"/>
    <n v="40"/>
    <n v="53"/>
    <n v="603"/>
    <n v="13"/>
    <x v="8"/>
    <x v="9"/>
    <x v="1"/>
    <x v="1"/>
    <x v="0"/>
    <x v="1"/>
    <x v="3"/>
  </r>
  <r>
    <x v="104"/>
    <n v="51"/>
    <n v="91"/>
    <n v="40"/>
    <x v="31"/>
    <n v="15"/>
    <n v="244"/>
    <n v="10"/>
    <n v="30"/>
    <n v="40"/>
    <n v="70"/>
    <n v="603"/>
    <n v="9"/>
    <x v="8"/>
    <x v="9"/>
    <x v="1"/>
    <x v="1"/>
    <x v="1"/>
    <x v="3"/>
    <x v="7"/>
  </r>
  <r>
    <x v="145"/>
    <n v="30"/>
    <n v="54"/>
    <n v="24"/>
    <x v="39"/>
    <n v="9"/>
    <n v="212"/>
    <n v="0"/>
    <n v="20"/>
    <n v="30"/>
    <n v="50"/>
    <n v="603"/>
    <n v="7"/>
    <x v="8"/>
    <x v="9"/>
    <x v="1"/>
    <x v="1"/>
    <x v="0"/>
    <x v="2"/>
    <x v="11"/>
  </r>
  <r>
    <x v="85"/>
    <n v="62"/>
    <n v="106"/>
    <n v="44"/>
    <x v="66"/>
    <n v="40"/>
    <n v="325"/>
    <n v="10"/>
    <n v="45"/>
    <n v="60"/>
    <n v="105"/>
    <n v="603"/>
    <n v="5"/>
    <x v="8"/>
    <x v="9"/>
    <x v="1"/>
    <x v="1"/>
    <x v="0"/>
    <x v="2"/>
    <x v="4"/>
  </r>
  <r>
    <x v="8"/>
    <n v="71"/>
    <n v="120"/>
    <n v="49"/>
    <x v="2"/>
    <n v="15"/>
    <n v="315"/>
    <n v="50"/>
    <n v="40"/>
    <n v="70"/>
    <n v="109"/>
    <n v="603"/>
    <n v="1"/>
    <x v="8"/>
    <x v="9"/>
    <x v="1"/>
    <x v="1"/>
    <x v="0"/>
    <x v="0"/>
    <x v="0"/>
  </r>
  <r>
    <x v="33"/>
    <n v="84"/>
    <n v="139"/>
    <n v="55"/>
    <x v="29"/>
    <n v="18"/>
    <n v="453"/>
    <n v="50"/>
    <n v="50"/>
    <n v="80"/>
    <n v="132"/>
    <n v="603"/>
    <n v="2"/>
    <x v="8"/>
    <x v="9"/>
    <x v="1"/>
    <x v="1"/>
    <x v="0"/>
    <x v="0"/>
    <x v="1"/>
  </r>
  <r>
    <x v="108"/>
    <n v="145"/>
    <n v="245"/>
    <n v="95"/>
    <x v="1"/>
    <n v="28"/>
    <n v="981"/>
    <n v="130"/>
    <n v="83"/>
    <n v="160"/>
    <n v="271"/>
    <n v="347"/>
    <n v="11"/>
    <x v="8"/>
    <x v="10"/>
    <x v="1"/>
    <x v="0"/>
    <x v="0"/>
    <x v="1"/>
    <x v="9"/>
  </r>
  <r>
    <x v="191"/>
    <n v="179"/>
    <n v="302"/>
    <n v="145"/>
    <x v="25"/>
    <n v="34"/>
    <n v="928"/>
    <n v="150"/>
    <n v="160"/>
    <n v="190"/>
    <n v="320"/>
    <n v="518"/>
    <n v="12"/>
    <x v="8"/>
    <x v="10"/>
    <x v="1"/>
    <x v="0"/>
    <x v="0"/>
    <x v="1"/>
    <x v="10"/>
  </r>
  <r>
    <x v="116"/>
    <n v="118"/>
    <n v="199"/>
    <n v="81"/>
    <x v="55"/>
    <n v="22"/>
    <n v="588"/>
    <n v="100"/>
    <n v="80"/>
    <n v="130"/>
    <n v="223"/>
    <n v="646"/>
    <n v="13"/>
    <x v="8"/>
    <x v="10"/>
    <x v="1"/>
    <x v="0"/>
    <x v="0"/>
    <x v="1"/>
    <x v="3"/>
  </r>
  <r>
    <x v="256"/>
    <n v="239"/>
    <n v="541"/>
    <n v="309"/>
    <x v="93"/>
    <n v="114"/>
    <n v="1518"/>
    <n v="90"/>
    <n v="218"/>
    <n v="200"/>
    <n v="429"/>
    <n v="917"/>
    <n v="9"/>
    <x v="8"/>
    <x v="10"/>
    <x v="1"/>
    <x v="0"/>
    <x v="1"/>
    <x v="3"/>
    <x v="7"/>
  </r>
  <r>
    <x v="257"/>
    <n v="-139"/>
    <n v="112"/>
    <n v="306"/>
    <x v="110"/>
    <n v="77"/>
    <n v="3948"/>
    <n v="-180"/>
    <n v="174"/>
    <n v="-110"/>
    <n v="80"/>
    <n v="212"/>
    <n v="10"/>
    <x v="8"/>
    <x v="10"/>
    <x v="1"/>
    <x v="0"/>
    <x v="1"/>
    <x v="3"/>
    <x v="8"/>
  </r>
  <r>
    <x v="258"/>
    <n v="318"/>
    <n v="567"/>
    <n v="242"/>
    <x v="80"/>
    <n v="69"/>
    <n v="1286"/>
    <n v="240"/>
    <n v="271"/>
    <n v="320"/>
    <n v="543"/>
    <n v="716"/>
    <n v="7"/>
    <x v="8"/>
    <x v="10"/>
    <x v="1"/>
    <x v="0"/>
    <x v="0"/>
    <x v="2"/>
    <x v="11"/>
  </r>
  <r>
    <x v="259"/>
    <n v="-53"/>
    <n v="68"/>
    <n v="84"/>
    <x v="126"/>
    <n v="110"/>
    <n v="2932"/>
    <n v="-180"/>
    <n v="87"/>
    <n v="-50"/>
    <n v="65"/>
    <n v="585"/>
    <n v="5"/>
    <x v="8"/>
    <x v="10"/>
    <x v="1"/>
    <x v="0"/>
    <x v="0"/>
    <x v="2"/>
    <x v="4"/>
  </r>
  <r>
    <x v="260"/>
    <n v="474"/>
    <n v="790"/>
    <n v="278"/>
    <x v="127"/>
    <n v="110"/>
    <n v="2580"/>
    <n v="320"/>
    <n v="240"/>
    <n v="450"/>
    <n v="750"/>
    <n v="917"/>
    <n v="2"/>
    <x v="8"/>
    <x v="10"/>
    <x v="1"/>
    <x v="0"/>
    <x v="0"/>
    <x v="0"/>
    <x v="1"/>
  </r>
  <r>
    <x v="47"/>
    <n v="75"/>
    <n v="126"/>
    <n v="51"/>
    <x v="26"/>
    <n v="14"/>
    <n v="857"/>
    <n v="70"/>
    <n v="57"/>
    <n v="90"/>
    <n v="153"/>
    <n v="504"/>
    <n v="3"/>
    <x v="8"/>
    <x v="11"/>
    <x v="2"/>
    <x v="1"/>
    <x v="1"/>
    <x v="0"/>
    <x v="2"/>
  </r>
  <r>
    <x v="83"/>
    <n v="71"/>
    <n v="119"/>
    <n v="48"/>
    <x v="26"/>
    <n v="13"/>
    <n v="834"/>
    <n v="60"/>
    <n v="58"/>
    <n v="80"/>
    <n v="142"/>
    <n v="318"/>
    <n v="2"/>
    <x v="8"/>
    <x v="11"/>
    <x v="2"/>
    <x v="1"/>
    <x v="0"/>
    <x v="0"/>
    <x v="1"/>
  </r>
  <r>
    <x v="123"/>
    <n v="90"/>
    <n v="159"/>
    <n v="69"/>
    <x v="13"/>
    <n v="22"/>
    <n v="572"/>
    <n v="60"/>
    <n v="68"/>
    <n v="90"/>
    <n v="158"/>
    <n v="318"/>
    <n v="8"/>
    <x v="8"/>
    <x v="11"/>
    <x v="2"/>
    <x v="1"/>
    <x v="1"/>
    <x v="3"/>
    <x v="6"/>
  </r>
  <r>
    <x v="54"/>
    <n v="83"/>
    <n v="150"/>
    <n v="67"/>
    <x v="33"/>
    <n v="25"/>
    <n v="599"/>
    <n v="30"/>
    <n v="51"/>
    <n v="80"/>
    <n v="149"/>
    <n v="225"/>
    <n v="9"/>
    <x v="8"/>
    <x v="11"/>
    <x v="2"/>
    <x v="1"/>
    <x v="1"/>
    <x v="3"/>
    <x v="7"/>
  </r>
  <r>
    <x v="104"/>
    <n v="87"/>
    <n v="149"/>
    <n v="62"/>
    <x v="58"/>
    <n v="56"/>
    <n v="-613"/>
    <n v="0"/>
    <n v="50"/>
    <n v="70"/>
    <n v="124"/>
    <n v="318"/>
    <n v="4"/>
    <x v="8"/>
    <x v="11"/>
    <x v="2"/>
    <x v="1"/>
    <x v="0"/>
    <x v="2"/>
    <x v="12"/>
  </r>
  <r>
    <x v="5"/>
    <n v="94"/>
    <n v="151"/>
    <n v="57"/>
    <x v="30"/>
    <n v="17"/>
    <n v="349"/>
    <n v="60"/>
    <n v="40"/>
    <n v="80"/>
    <n v="115"/>
    <n v="985"/>
    <n v="5"/>
    <x v="8"/>
    <x v="11"/>
    <x v="2"/>
    <x v="1"/>
    <x v="0"/>
    <x v="2"/>
    <x v="4"/>
  </r>
  <r>
    <x v="111"/>
    <n v="67"/>
    <n v="113"/>
    <n v="46"/>
    <x v="0"/>
    <n v="14"/>
    <n v="454"/>
    <n v="40"/>
    <n v="36"/>
    <n v="60"/>
    <n v="90"/>
    <n v="985"/>
    <n v="6"/>
    <x v="8"/>
    <x v="11"/>
    <x v="2"/>
    <x v="1"/>
    <x v="1"/>
    <x v="2"/>
    <x v="5"/>
  </r>
  <r>
    <x v="254"/>
    <n v="11"/>
    <n v="115"/>
    <n v="76"/>
    <x v="4"/>
    <n v="32"/>
    <n v="1574"/>
    <n v="-40"/>
    <n v="100"/>
    <n v="10"/>
    <n v="137"/>
    <n v="505"/>
    <n v="3"/>
    <x v="8"/>
    <x v="12"/>
    <x v="2"/>
    <x v="1"/>
    <x v="1"/>
    <x v="0"/>
    <x v="2"/>
  </r>
  <r>
    <x v="33"/>
    <n v="84"/>
    <n v="139"/>
    <n v="55"/>
    <x v="29"/>
    <n v="18"/>
    <n v="453"/>
    <n v="70"/>
    <n v="60"/>
    <n v="110"/>
    <n v="168"/>
    <n v="505"/>
    <n v="2"/>
    <x v="8"/>
    <x v="12"/>
    <x v="2"/>
    <x v="1"/>
    <x v="0"/>
    <x v="0"/>
    <x v="1"/>
  </r>
  <r>
    <x v="38"/>
    <n v="29"/>
    <n v="48"/>
    <n v="19"/>
    <x v="16"/>
    <n v="5"/>
    <n v="848"/>
    <n v="20"/>
    <n v="10"/>
    <n v="30"/>
    <n v="40"/>
    <n v="505"/>
    <n v="8"/>
    <x v="8"/>
    <x v="12"/>
    <x v="2"/>
    <x v="1"/>
    <x v="1"/>
    <x v="3"/>
    <x v="6"/>
  </r>
  <r>
    <x v="58"/>
    <n v="39"/>
    <n v="72"/>
    <n v="33"/>
    <x v="101"/>
    <n v="10"/>
    <n v="1003"/>
    <n v="20"/>
    <n v="30"/>
    <n v="40"/>
    <n v="61"/>
    <n v="505"/>
    <n v="9"/>
    <x v="8"/>
    <x v="12"/>
    <x v="2"/>
    <x v="1"/>
    <x v="1"/>
    <x v="3"/>
    <x v="7"/>
  </r>
  <r>
    <x v="145"/>
    <n v="30"/>
    <n v="54"/>
    <n v="24"/>
    <x v="39"/>
    <n v="9"/>
    <n v="-412"/>
    <n v="0"/>
    <n v="20"/>
    <n v="20"/>
    <n v="40"/>
    <n v="505"/>
    <n v="4"/>
    <x v="8"/>
    <x v="12"/>
    <x v="2"/>
    <x v="1"/>
    <x v="0"/>
    <x v="2"/>
    <x v="12"/>
  </r>
  <r>
    <x v="51"/>
    <n v="62"/>
    <n v="106"/>
    <n v="44"/>
    <x v="82"/>
    <n v="40"/>
    <n v="325"/>
    <n v="10"/>
    <n v="30"/>
    <n v="60"/>
    <n v="90"/>
    <n v="505"/>
    <n v="5"/>
    <x v="8"/>
    <x v="12"/>
    <x v="2"/>
    <x v="1"/>
    <x v="0"/>
    <x v="2"/>
    <x v="4"/>
  </r>
  <r>
    <x v="38"/>
    <n v="52"/>
    <n v="91"/>
    <n v="39"/>
    <x v="1"/>
    <n v="12"/>
    <n v="248"/>
    <n v="10"/>
    <n v="30"/>
    <n v="40"/>
    <n v="70"/>
    <n v="505"/>
    <n v="6"/>
    <x v="8"/>
    <x v="12"/>
    <x v="2"/>
    <x v="1"/>
    <x v="1"/>
    <x v="2"/>
    <x v="5"/>
  </r>
  <r>
    <x v="97"/>
    <n v="43"/>
    <n v="72"/>
    <n v="29"/>
    <x v="38"/>
    <n v="8"/>
    <n v="862"/>
    <n v="50"/>
    <n v="30"/>
    <n v="60"/>
    <n v="87"/>
    <n v="580"/>
    <n v="3"/>
    <x v="8"/>
    <x v="13"/>
    <x v="2"/>
    <x v="1"/>
    <x v="1"/>
    <x v="0"/>
    <x v="2"/>
  </r>
  <r>
    <x v="25"/>
    <n v="79"/>
    <n v="140"/>
    <n v="61"/>
    <x v="61"/>
    <n v="20"/>
    <n v="579"/>
    <n v="80"/>
    <n v="72"/>
    <n v="100"/>
    <n v="170"/>
    <n v="580"/>
    <n v="2"/>
    <x v="8"/>
    <x v="13"/>
    <x v="2"/>
    <x v="1"/>
    <x v="0"/>
    <x v="0"/>
    <x v="1"/>
  </r>
  <r>
    <x v="105"/>
    <n v="82"/>
    <n v="149"/>
    <n v="67"/>
    <x v="33"/>
    <n v="25"/>
    <n v="391"/>
    <n v="30"/>
    <n v="52"/>
    <n v="80"/>
    <n v="140"/>
    <n v="580"/>
    <n v="8"/>
    <x v="8"/>
    <x v="13"/>
    <x v="2"/>
    <x v="1"/>
    <x v="1"/>
    <x v="3"/>
    <x v="6"/>
  </r>
  <r>
    <x v="36"/>
    <n v="130"/>
    <n v="223"/>
    <n v="93"/>
    <x v="125"/>
    <n v="84"/>
    <n v="692"/>
    <n v="40"/>
    <n v="89"/>
    <n v="130"/>
    <n v="210"/>
    <n v="580"/>
    <n v="9"/>
    <x v="8"/>
    <x v="13"/>
    <x v="2"/>
    <x v="1"/>
    <x v="1"/>
    <x v="3"/>
    <x v="7"/>
  </r>
  <r>
    <x v="231"/>
    <n v="134"/>
    <n v="230"/>
    <n v="96"/>
    <x v="10"/>
    <n v="29"/>
    <n v="-1555"/>
    <n v="80"/>
    <n v="84"/>
    <n v="110"/>
    <n v="186"/>
    <n v="580"/>
    <n v="4"/>
    <x v="8"/>
    <x v="13"/>
    <x v="2"/>
    <x v="1"/>
    <x v="0"/>
    <x v="2"/>
    <x v="12"/>
  </r>
  <r>
    <x v="38"/>
    <n v="30"/>
    <n v="50"/>
    <n v="20"/>
    <x v="44"/>
    <n v="5"/>
    <n v="482"/>
    <n v="30"/>
    <n v="10"/>
    <n v="30"/>
    <n v="45"/>
    <n v="580"/>
    <n v="5"/>
    <x v="8"/>
    <x v="13"/>
    <x v="2"/>
    <x v="1"/>
    <x v="0"/>
    <x v="2"/>
    <x v="4"/>
  </r>
  <r>
    <x v="12"/>
    <n v="150"/>
    <n v="249"/>
    <n v="99"/>
    <x v="46"/>
    <n v="32"/>
    <n v="798"/>
    <n v="80"/>
    <n v="86"/>
    <n v="130"/>
    <n v="210"/>
    <n v="580"/>
    <n v="6"/>
    <x v="8"/>
    <x v="13"/>
    <x v="2"/>
    <x v="1"/>
    <x v="1"/>
    <x v="2"/>
    <x v="5"/>
  </r>
  <r>
    <x v="34"/>
    <n v="74"/>
    <n v="132"/>
    <n v="58"/>
    <x v="61"/>
    <n v="19"/>
    <n v="548"/>
    <n v="70"/>
    <n v="70"/>
    <n v="90"/>
    <n v="163"/>
    <n v="325"/>
    <n v="3"/>
    <x v="8"/>
    <x v="14"/>
    <x v="2"/>
    <x v="0"/>
    <x v="1"/>
    <x v="0"/>
    <x v="2"/>
  </r>
  <r>
    <x v="192"/>
    <n v="295"/>
    <n v="546"/>
    <n v="278"/>
    <x v="35"/>
    <n v="77"/>
    <n v="1268"/>
    <n v="280"/>
    <n v="302"/>
    <n v="370"/>
    <n v="678"/>
    <n v="214"/>
    <n v="2"/>
    <x v="8"/>
    <x v="14"/>
    <x v="2"/>
    <x v="0"/>
    <x v="0"/>
    <x v="0"/>
    <x v="1"/>
  </r>
  <r>
    <x v="125"/>
    <n v="72"/>
    <n v="125"/>
    <n v="53"/>
    <x v="24"/>
    <n v="17"/>
    <n v="410"/>
    <n v="40"/>
    <n v="42"/>
    <n v="70"/>
    <n v="120"/>
    <n v="830"/>
    <n v="8"/>
    <x v="8"/>
    <x v="14"/>
    <x v="2"/>
    <x v="0"/>
    <x v="1"/>
    <x v="3"/>
    <x v="6"/>
  </r>
  <r>
    <x v="43"/>
    <n v="64"/>
    <n v="107"/>
    <n v="43"/>
    <x v="0"/>
    <n v="13"/>
    <n v="424"/>
    <n v="30"/>
    <n v="31"/>
    <n v="60"/>
    <n v="100"/>
    <n v="830"/>
    <n v="9"/>
    <x v="8"/>
    <x v="14"/>
    <x v="2"/>
    <x v="0"/>
    <x v="1"/>
    <x v="3"/>
    <x v="7"/>
  </r>
  <r>
    <x v="24"/>
    <n v="90"/>
    <n v="150"/>
    <n v="60"/>
    <x v="56"/>
    <n v="19"/>
    <n v="-718"/>
    <n v="40"/>
    <n v="54"/>
    <n v="70"/>
    <n v="116"/>
    <n v="830"/>
    <n v="4"/>
    <x v="8"/>
    <x v="14"/>
    <x v="2"/>
    <x v="0"/>
    <x v="0"/>
    <x v="2"/>
    <x v="12"/>
  </r>
  <r>
    <x v="251"/>
    <n v="179"/>
    <n v="302"/>
    <n v="146"/>
    <x v="24"/>
    <n v="34"/>
    <n v="928"/>
    <n v="120"/>
    <n v="92"/>
    <n v="150"/>
    <n v="250"/>
    <n v="713"/>
    <n v="5"/>
    <x v="8"/>
    <x v="14"/>
    <x v="2"/>
    <x v="0"/>
    <x v="0"/>
    <x v="2"/>
    <x v="4"/>
  </r>
  <r>
    <x v="261"/>
    <n v="118"/>
    <n v="199"/>
    <n v="81"/>
    <x v="63"/>
    <n v="22"/>
    <n v="588"/>
    <n v="90"/>
    <n v="54"/>
    <n v="110"/>
    <n v="176"/>
    <n v="979"/>
    <n v="6"/>
    <x v="8"/>
    <x v="14"/>
    <x v="2"/>
    <x v="0"/>
    <x v="1"/>
    <x v="2"/>
    <x v="5"/>
  </r>
  <r>
    <x v="8"/>
    <n v="74"/>
    <n v="136"/>
    <n v="62"/>
    <x v="30"/>
    <n v="19"/>
    <n v="1059"/>
    <n v="70"/>
    <n v="70"/>
    <n v="100"/>
    <n v="169"/>
    <n v="801"/>
    <n v="1"/>
    <x v="8"/>
    <x v="15"/>
    <x v="3"/>
    <x v="1"/>
    <x v="0"/>
    <x v="0"/>
    <x v="0"/>
  </r>
  <r>
    <x v="171"/>
    <n v="65"/>
    <n v="113"/>
    <n v="48"/>
    <x v="37"/>
    <n v="15"/>
    <n v="380"/>
    <n v="50"/>
    <n v="58"/>
    <n v="80"/>
    <n v="138"/>
    <n v="435"/>
    <n v="2"/>
    <x v="8"/>
    <x v="15"/>
    <x v="3"/>
    <x v="1"/>
    <x v="0"/>
    <x v="0"/>
    <x v="1"/>
  </r>
  <r>
    <x v="33"/>
    <n v="71"/>
    <n v="120"/>
    <n v="49"/>
    <x v="57"/>
    <n v="15"/>
    <n v="315"/>
    <n v="40"/>
    <n v="48"/>
    <n v="60"/>
    <n v="100"/>
    <n v="435"/>
    <n v="8"/>
    <x v="8"/>
    <x v="15"/>
    <x v="3"/>
    <x v="1"/>
    <x v="1"/>
    <x v="3"/>
    <x v="6"/>
  </r>
  <r>
    <x v="33"/>
    <n v="84"/>
    <n v="139"/>
    <n v="55"/>
    <x v="29"/>
    <n v="18"/>
    <n v="453"/>
    <n v="50"/>
    <n v="31"/>
    <n v="80"/>
    <n v="120"/>
    <n v="435"/>
    <n v="9"/>
    <x v="8"/>
    <x v="15"/>
    <x v="3"/>
    <x v="1"/>
    <x v="1"/>
    <x v="3"/>
    <x v="7"/>
  </r>
  <r>
    <x v="262"/>
    <n v="11"/>
    <n v="115"/>
    <n v="157"/>
    <x v="32"/>
    <n v="32"/>
    <n v="1574"/>
    <n v="-20"/>
    <n v="80"/>
    <n v="20"/>
    <n v="110"/>
    <n v="801"/>
    <n v="10"/>
    <x v="8"/>
    <x v="15"/>
    <x v="3"/>
    <x v="1"/>
    <x v="1"/>
    <x v="3"/>
    <x v="8"/>
  </r>
  <r>
    <x v="85"/>
    <n v="62"/>
    <n v="106"/>
    <n v="44"/>
    <x v="66"/>
    <n v="40"/>
    <n v="325"/>
    <n v="10"/>
    <n v="20"/>
    <n v="50"/>
    <n v="59"/>
    <n v="435"/>
    <n v="11"/>
    <x v="8"/>
    <x v="15"/>
    <x v="3"/>
    <x v="1"/>
    <x v="0"/>
    <x v="1"/>
    <x v="9"/>
  </r>
  <r>
    <x v="18"/>
    <n v="52"/>
    <n v="91"/>
    <n v="39"/>
    <x v="8"/>
    <n v="12"/>
    <n v="248"/>
    <n v="20"/>
    <n v="20"/>
    <n v="40"/>
    <n v="72"/>
    <n v="801"/>
    <n v="12"/>
    <x v="8"/>
    <x v="15"/>
    <x v="3"/>
    <x v="1"/>
    <x v="0"/>
    <x v="1"/>
    <x v="10"/>
  </r>
  <r>
    <x v="263"/>
    <n v="30"/>
    <n v="54"/>
    <n v="24"/>
    <x v="37"/>
    <n v="9"/>
    <n v="212"/>
    <n v="0"/>
    <n v="10"/>
    <n v="20"/>
    <n v="17"/>
    <n v="435"/>
    <n v="13"/>
    <x v="8"/>
    <x v="15"/>
    <x v="3"/>
    <x v="1"/>
    <x v="0"/>
    <x v="1"/>
    <x v="3"/>
  </r>
  <r>
    <x v="105"/>
    <n v="83"/>
    <n v="150"/>
    <n v="67"/>
    <x v="52"/>
    <n v="25"/>
    <n v="599"/>
    <n v="50"/>
    <n v="77"/>
    <n v="100"/>
    <n v="180"/>
    <n v="801"/>
    <n v="3"/>
    <x v="8"/>
    <x v="15"/>
    <x v="3"/>
    <x v="1"/>
    <x v="1"/>
    <x v="0"/>
    <x v="2"/>
  </r>
  <r>
    <x v="125"/>
    <n v="47"/>
    <n v="79"/>
    <n v="32"/>
    <x v="38"/>
    <n v="8"/>
    <n v="837"/>
    <n v="30"/>
    <n v="34"/>
    <n v="40"/>
    <n v="70"/>
    <n v="435"/>
    <n v="4"/>
    <x v="8"/>
    <x v="15"/>
    <x v="3"/>
    <x v="1"/>
    <x v="0"/>
    <x v="2"/>
    <x v="12"/>
  </r>
  <r>
    <x v="215"/>
    <n v="90"/>
    <n v="159"/>
    <n v="69"/>
    <x v="55"/>
    <n v="22"/>
    <n v="572"/>
    <n v="60"/>
    <n v="60"/>
    <n v="90"/>
    <n v="150"/>
    <n v="435"/>
    <n v="5"/>
    <x v="8"/>
    <x v="15"/>
    <x v="3"/>
    <x v="1"/>
    <x v="0"/>
    <x v="2"/>
    <x v="4"/>
  </r>
  <r>
    <x v="46"/>
    <n v="64"/>
    <n v="108"/>
    <n v="44"/>
    <x v="54"/>
    <n v="12"/>
    <n v="886"/>
    <n v="40"/>
    <n v="46"/>
    <n v="60"/>
    <n v="94"/>
    <n v="435"/>
    <n v="6"/>
    <x v="8"/>
    <x v="15"/>
    <x v="3"/>
    <x v="1"/>
    <x v="1"/>
    <x v="2"/>
    <x v="5"/>
  </r>
  <r>
    <x v="264"/>
    <n v="-13"/>
    <n v="109"/>
    <n v="108"/>
    <x v="88"/>
    <n v="39"/>
    <n v="2378"/>
    <n v="-70"/>
    <n v="124"/>
    <n v="-20"/>
    <n v="129"/>
    <n v="714"/>
    <n v="1"/>
    <x v="8"/>
    <x v="16"/>
    <x v="3"/>
    <x v="0"/>
    <x v="0"/>
    <x v="0"/>
    <x v="0"/>
  </r>
  <r>
    <x v="265"/>
    <n v="474"/>
    <n v="790"/>
    <n v="380"/>
    <x v="128"/>
    <n v="110"/>
    <n v="2580"/>
    <n v="450"/>
    <n v="464"/>
    <n v="590"/>
    <n v="980"/>
    <n v="626"/>
    <n v="2"/>
    <x v="8"/>
    <x v="16"/>
    <x v="3"/>
    <x v="0"/>
    <x v="0"/>
    <x v="0"/>
    <x v="1"/>
  </r>
  <r>
    <x v="73"/>
    <n v="145"/>
    <n v="245"/>
    <n v="64"/>
    <x v="8"/>
    <n v="28"/>
    <n v="981"/>
    <n v="110"/>
    <n v="88"/>
    <n v="130"/>
    <n v="202"/>
    <n v="626"/>
    <n v="8"/>
    <x v="8"/>
    <x v="16"/>
    <x v="3"/>
    <x v="0"/>
    <x v="1"/>
    <x v="3"/>
    <x v="6"/>
  </r>
  <r>
    <x v="266"/>
    <n v="295"/>
    <n v="546"/>
    <n v="258"/>
    <x v="110"/>
    <n v="77"/>
    <n v="1268"/>
    <n v="200"/>
    <n v="192"/>
    <n v="270"/>
    <n v="480"/>
    <n v="209"/>
    <n v="9"/>
    <x v="8"/>
    <x v="16"/>
    <x v="3"/>
    <x v="0"/>
    <x v="1"/>
    <x v="3"/>
    <x v="7"/>
  </r>
  <r>
    <x v="92"/>
    <n v="74"/>
    <n v="132"/>
    <n v="58"/>
    <x v="101"/>
    <n v="19"/>
    <n v="548"/>
    <n v="50"/>
    <n v="30"/>
    <n v="70"/>
    <n v="110"/>
    <n v="951"/>
    <n v="10"/>
    <x v="8"/>
    <x v="16"/>
    <x v="3"/>
    <x v="0"/>
    <x v="1"/>
    <x v="3"/>
    <x v="8"/>
  </r>
  <r>
    <x v="251"/>
    <n v="179"/>
    <n v="302"/>
    <n v="79"/>
    <x v="24"/>
    <n v="34"/>
    <n v="928"/>
    <n v="100"/>
    <n v="69"/>
    <n v="120"/>
    <n v="189"/>
    <n v="310"/>
    <n v="11"/>
    <x v="8"/>
    <x v="16"/>
    <x v="3"/>
    <x v="0"/>
    <x v="0"/>
    <x v="1"/>
    <x v="9"/>
  </r>
  <r>
    <x v="116"/>
    <n v="118"/>
    <n v="199"/>
    <n v="81"/>
    <x v="55"/>
    <n v="22"/>
    <n v="588"/>
    <n v="70"/>
    <n v="50"/>
    <n v="80"/>
    <n v="118"/>
    <n v="714"/>
    <n v="12"/>
    <x v="8"/>
    <x v="16"/>
    <x v="3"/>
    <x v="0"/>
    <x v="0"/>
    <x v="1"/>
    <x v="10"/>
  </r>
  <r>
    <x v="24"/>
    <n v="90"/>
    <n v="150"/>
    <n v="60"/>
    <x v="56"/>
    <n v="19"/>
    <n v="656"/>
    <n v="40"/>
    <n v="30"/>
    <n v="70"/>
    <n v="87"/>
    <n v="760"/>
    <n v="13"/>
    <x v="8"/>
    <x v="16"/>
    <x v="3"/>
    <x v="0"/>
    <x v="0"/>
    <x v="1"/>
    <x v="3"/>
  </r>
  <r>
    <x v="102"/>
    <n v="-24"/>
    <n v="138"/>
    <n v="250"/>
    <x v="95"/>
    <n v="53"/>
    <n v="3421"/>
    <n v="-120"/>
    <n v="251"/>
    <n v="-30"/>
    <n v="173"/>
    <n v="909"/>
    <n v="3"/>
    <x v="8"/>
    <x v="16"/>
    <x v="3"/>
    <x v="0"/>
    <x v="1"/>
    <x v="0"/>
    <x v="2"/>
  </r>
  <r>
    <x v="140"/>
    <n v="249"/>
    <n v="498"/>
    <n v="266"/>
    <x v="129"/>
    <n v="69"/>
    <n v="1775"/>
    <n v="160"/>
    <n v="228"/>
    <n v="240"/>
    <n v="474"/>
    <n v="949"/>
    <n v="4"/>
    <x v="8"/>
    <x v="16"/>
    <x v="3"/>
    <x v="0"/>
    <x v="0"/>
    <x v="2"/>
    <x v="12"/>
  </r>
  <r>
    <x v="60"/>
    <n v="169"/>
    <n v="290"/>
    <n v="89"/>
    <x v="73"/>
    <n v="110"/>
    <n v="910"/>
    <n v="30"/>
    <n v="146"/>
    <n v="160"/>
    <n v="270"/>
    <n v="951"/>
    <n v="5"/>
    <x v="8"/>
    <x v="16"/>
    <x v="3"/>
    <x v="0"/>
    <x v="0"/>
    <x v="2"/>
    <x v="4"/>
  </r>
  <r>
    <x v="142"/>
    <n v="336"/>
    <n v="589"/>
    <n v="189"/>
    <x v="85"/>
    <n v="83"/>
    <n v="1686"/>
    <n v="220"/>
    <n v="247"/>
    <n v="320"/>
    <n v="566"/>
    <n v="213"/>
    <n v="6"/>
    <x v="8"/>
    <x v="16"/>
    <x v="3"/>
    <x v="0"/>
    <x v="1"/>
    <x v="2"/>
    <x v="5"/>
  </r>
  <r>
    <x v="104"/>
    <n v="51"/>
    <n v="91"/>
    <n v="40"/>
    <x v="31"/>
    <n v="15"/>
    <n v="244"/>
    <n v="20"/>
    <n v="48"/>
    <n v="60"/>
    <n v="112"/>
    <n v="702"/>
    <n v="2"/>
    <x v="8"/>
    <x v="17"/>
    <x v="3"/>
    <x v="1"/>
    <x v="0"/>
    <x v="0"/>
    <x v="1"/>
  </r>
  <r>
    <x v="60"/>
    <n v="169"/>
    <n v="290"/>
    <n v="127"/>
    <x v="73"/>
    <n v="110"/>
    <n v="910"/>
    <n v="40"/>
    <n v="110"/>
    <n v="150"/>
    <n v="250"/>
    <n v="702"/>
    <n v="8"/>
    <x v="8"/>
    <x v="17"/>
    <x v="3"/>
    <x v="1"/>
    <x v="1"/>
    <x v="3"/>
    <x v="6"/>
  </r>
  <r>
    <x v="217"/>
    <n v="225"/>
    <n v="387"/>
    <n v="170"/>
    <x v="95"/>
    <n v="53"/>
    <n v="1148"/>
    <n v="140"/>
    <n v="93"/>
    <n v="210"/>
    <n v="331"/>
    <n v="702"/>
    <n v="9"/>
    <x v="8"/>
    <x v="17"/>
    <x v="3"/>
    <x v="1"/>
    <x v="1"/>
    <x v="3"/>
    <x v="7"/>
  </r>
  <r>
    <x v="45"/>
    <n v="176"/>
    <n v="298"/>
    <n v="129"/>
    <x v="88"/>
    <n v="39"/>
    <n v="801"/>
    <n v="120"/>
    <n v="95"/>
    <n v="160"/>
    <n v="250"/>
    <n v="775"/>
    <n v="10"/>
    <x v="8"/>
    <x v="17"/>
    <x v="3"/>
    <x v="1"/>
    <x v="1"/>
    <x v="3"/>
    <x v="8"/>
  </r>
  <r>
    <x v="267"/>
    <n v="336"/>
    <n v="589"/>
    <n v="282"/>
    <x v="81"/>
    <n v="83"/>
    <n v="1686"/>
    <n v="170"/>
    <n v="103"/>
    <n v="240"/>
    <n v="411"/>
    <n v="702"/>
    <n v="11"/>
    <x v="8"/>
    <x v="17"/>
    <x v="3"/>
    <x v="1"/>
    <x v="0"/>
    <x v="1"/>
    <x v="9"/>
  </r>
  <r>
    <x v="140"/>
    <n v="249"/>
    <n v="498"/>
    <n v="270"/>
    <x v="129"/>
    <n v="69"/>
    <n v="1775"/>
    <n v="110"/>
    <n v="172"/>
    <n v="170"/>
    <n v="318"/>
    <n v="702"/>
    <n v="12"/>
    <x v="8"/>
    <x v="17"/>
    <x v="3"/>
    <x v="1"/>
    <x v="0"/>
    <x v="1"/>
    <x v="10"/>
  </r>
  <r>
    <x v="268"/>
    <n v="-302"/>
    <n v="19"/>
    <n v="294"/>
    <x v="93"/>
    <n v="114"/>
    <n v="6413"/>
    <n v="-280"/>
    <n v="170"/>
    <n v="-190"/>
    <n v="-13"/>
    <n v="775"/>
    <n v="13"/>
    <x v="8"/>
    <x v="17"/>
    <x v="3"/>
    <x v="1"/>
    <x v="0"/>
    <x v="1"/>
    <x v="3"/>
  </r>
  <r>
    <x v="40"/>
    <n v="39"/>
    <n v="72"/>
    <n v="33"/>
    <x v="61"/>
    <n v="10"/>
    <n v="1003"/>
    <n v="30"/>
    <n v="37"/>
    <n v="50"/>
    <n v="87"/>
    <n v="702"/>
    <n v="3"/>
    <x v="8"/>
    <x v="17"/>
    <x v="3"/>
    <x v="1"/>
    <x v="1"/>
    <x v="0"/>
    <x v="2"/>
  </r>
  <r>
    <x v="81"/>
    <n v="43"/>
    <n v="43"/>
    <n v="0"/>
    <x v="64"/>
    <n v="0"/>
    <n v="473"/>
    <n v="30"/>
    <n v="0"/>
    <n v="40"/>
    <n v="40"/>
    <n v="702"/>
    <n v="4"/>
    <x v="8"/>
    <x v="17"/>
    <x v="3"/>
    <x v="1"/>
    <x v="0"/>
    <x v="2"/>
    <x v="12"/>
  </r>
  <r>
    <x v="18"/>
    <n v="29"/>
    <n v="48"/>
    <n v="19"/>
    <x v="44"/>
    <n v="5"/>
    <n v="848"/>
    <n v="20"/>
    <n v="10"/>
    <n v="30"/>
    <n v="40"/>
    <n v="775"/>
    <n v="5"/>
    <x v="8"/>
    <x v="17"/>
    <x v="3"/>
    <x v="1"/>
    <x v="0"/>
    <x v="2"/>
    <x v="4"/>
  </r>
  <r>
    <x v="9"/>
    <n v="35"/>
    <n v="58"/>
    <n v="23"/>
    <x v="68"/>
    <n v="6"/>
    <n v="803"/>
    <n v="20"/>
    <n v="20"/>
    <n v="30"/>
    <n v="56"/>
    <n v="702"/>
    <n v="6"/>
    <x v="8"/>
    <x v="17"/>
    <x v="3"/>
    <x v="1"/>
    <x v="1"/>
    <x v="2"/>
    <x v="5"/>
  </r>
  <r>
    <x v="71"/>
    <n v="74"/>
    <n v="126"/>
    <n v="52"/>
    <x v="79"/>
    <n v="47"/>
    <n v="509"/>
    <n v="30"/>
    <n v="61"/>
    <n v="90"/>
    <n v="151"/>
    <n v="541"/>
    <n v="1"/>
    <x v="8"/>
    <x v="18"/>
    <x v="3"/>
    <x v="1"/>
    <x v="0"/>
    <x v="0"/>
    <x v="0"/>
  </r>
  <r>
    <x v="9"/>
    <n v="36"/>
    <n v="61"/>
    <n v="25"/>
    <x v="18"/>
    <n v="7"/>
    <n v="823"/>
    <n v="30"/>
    <n v="20"/>
    <n v="30"/>
    <n v="42"/>
    <n v="541"/>
    <n v="8"/>
    <x v="8"/>
    <x v="18"/>
    <x v="3"/>
    <x v="1"/>
    <x v="1"/>
    <x v="3"/>
    <x v="6"/>
  </r>
  <r>
    <x v="25"/>
    <n v="79"/>
    <n v="140"/>
    <n v="61"/>
    <x v="61"/>
    <n v="20"/>
    <n v="579"/>
    <n v="50"/>
    <n v="41"/>
    <n v="70"/>
    <n v="120"/>
    <n v="971"/>
    <n v="9"/>
    <x v="8"/>
    <x v="18"/>
    <x v="3"/>
    <x v="1"/>
    <x v="1"/>
    <x v="3"/>
    <x v="7"/>
  </r>
  <r>
    <x v="38"/>
    <n v="30"/>
    <n v="50"/>
    <n v="20"/>
    <x v="44"/>
    <n v="5"/>
    <n v="482"/>
    <n v="20"/>
    <n v="10"/>
    <n v="20"/>
    <n v="30"/>
    <n v="541"/>
    <n v="11"/>
    <x v="8"/>
    <x v="18"/>
    <x v="3"/>
    <x v="1"/>
    <x v="0"/>
    <x v="1"/>
    <x v="9"/>
  </r>
  <r>
    <x v="12"/>
    <n v="150"/>
    <n v="249"/>
    <n v="99"/>
    <x v="46"/>
    <n v="32"/>
    <n v="798"/>
    <n v="60"/>
    <n v="72"/>
    <n v="100"/>
    <n v="172"/>
    <n v="541"/>
    <n v="12"/>
    <x v="8"/>
    <x v="18"/>
    <x v="3"/>
    <x v="1"/>
    <x v="0"/>
    <x v="1"/>
    <x v="10"/>
  </r>
  <r>
    <x v="206"/>
    <n v="134"/>
    <n v="230"/>
    <n v="96"/>
    <x v="21"/>
    <n v="29"/>
    <n v="666"/>
    <n v="60"/>
    <n v="73"/>
    <n v="90"/>
    <n v="150"/>
    <n v="541"/>
    <n v="13"/>
    <x v="8"/>
    <x v="18"/>
    <x v="3"/>
    <x v="1"/>
    <x v="0"/>
    <x v="1"/>
    <x v="3"/>
  </r>
  <r>
    <x v="76"/>
    <n v="80"/>
    <n v="137"/>
    <n v="57"/>
    <x v="86"/>
    <n v="18"/>
    <n v="469"/>
    <n v="50"/>
    <n v="68"/>
    <n v="100"/>
    <n v="168"/>
    <n v="541"/>
    <n v="2"/>
    <x v="8"/>
    <x v="18"/>
    <x v="3"/>
    <x v="1"/>
    <x v="0"/>
    <x v="0"/>
    <x v="1"/>
  </r>
  <r>
    <x v="43"/>
    <n v="64"/>
    <n v="107"/>
    <n v="43"/>
    <x v="0"/>
    <n v="13"/>
    <n v="424"/>
    <n v="50"/>
    <n v="47"/>
    <n v="80"/>
    <n v="130"/>
    <n v="971"/>
    <n v="3"/>
    <x v="8"/>
    <x v="18"/>
    <x v="3"/>
    <x v="1"/>
    <x v="1"/>
    <x v="0"/>
    <x v="2"/>
  </r>
  <r>
    <x v="80"/>
    <n v="57"/>
    <n v="102"/>
    <n v="45"/>
    <x v="56"/>
    <n v="17"/>
    <n v="409"/>
    <n v="10"/>
    <n v="44"/>
    <n v="50"/>
    <n v="90"/>
    <n v="503"/>
    <n v="4"/>
    <x v="8"/>
    <x v="18"/>
    <x v="3"/>
    <x v="1"/>
    <x v="0"/>
    <x v="2"/>
    <x v="12"/>
  </r>
  <r>
    <x v="43"/>
    <n v="72"/>
    <n v="125"/>
    <n v="53"/>
    <x v="45"/>
    <n v="17"/>
    <n v="410"/>
    <n v="40"/>
    <n v="50"/>
    <n v="70"/>
    <n v="115"/>
    <n v="541"/>
    <n v="5"/>
    <x v="8"/>
    <x v="18"/>
    <x v="3"/>
    <x v="1"/>
    <x v="0"/>
    <x v="2"/>
    <x v="4"/>
  </r>
  <r>
    <x v="12"/>
    <n v="155"/>
    <n v="310"/>
    <n v="202"/>
    <x v="72"/>
    <n v="43"/>
    <n v="1280"/>
    <n v="90"/>
    <n v="168"/>
    <n v="150"/>
    <n v="296"/>
    <n v="541"/>
    <n v="6"/>
    <x v="8"/>
    <x v="18"/>
    <x v="3"/>
    <x v="1"/>
    <x v="1"/>
    <x v="2"/>
    <x v="5"/>
  </r>
  <r>
    <x v="120"/>
    <n v="155"/>
    <n v="258"/>
    <n v="84"/>
    <x v="28"/>
    <n v="33"/>
    <n v="1130"/>
    <n v="100"/>
    <n v="72"/>
    <n v="140"/>
    <n v="228"/>
    <n v="253"/>
    <n v="8"/>
    <x v="8"/>
    <x v="19"/>
    <x v="3"/>
    <x v="1"/>
    <x v="1"/>
    <x v="3"/>
    <x v="6"/>
  </r>
  <r>
    <x v="25"/>
    <n v="71"/>
    <n v="119"/>
    <n v="48"/>
    <x v="54"/>
    <n v="13"/>
    <n v="834"/>
    <n v="50"/>
    <n v="40"/>
    <n v="60"/>
    <n v="100"/>
    <n v="360"/>
    <n v="9"/>
    <x v="8"/>
    <x v="19"/>
    <x v="3"/>
    <x v="1"/>
    <x v="1"/>
    <x v="3"/>
    <x v="7"/>
  </r>
  <r>
    <x v="4"/>
    <n v="94"/>
    <n v="151"/>
    <n v="57"/>
    <x v="8"/>
    <n v="17"/>
    <n v="349"/>
    <n v="40"/>
    <n v="30"/>
    <n v="70"/>
    <n v="111"/>
    <n v="425"/>
    <n v="11"/>
    <x v="8"/>
    <x v="19"/>
    <x v="3"/>
    <x v="1"/>
    <x v="0"/>
    <x v="1"/>
    <x v="9"/>
  </r>
  <r>
    <x v="111"/>
    <n v="67"/>
    <n v="113"/>
    <n v="46"/>
    <x v="0"/>
    <n v="14"/>
    <n v="454"/>
    <n v="30"/>
    <n v="18"/>
    <n v="40"/>
    <n v="82"/>
    <n v="360"/>
    <n v="12"/>
    <x v="8"/>
    <x v="19"/>
    <x v="3"/>
    <x v="1"/>
    <x v="0"/>
    <x v="1"/>
    <x v="10"/>
  </r>
  <r>
    <x v="104"/>
    <n v="87"/>
    <n v="149"/>
    <n v="62"/>
    <x v="58"/>
    <n v="56"/>
    <n v="612"/>
    <n v="10"/>
    <n v="27"/>
    <n v="60"/>
    <n v="100"/>
    <n v="425"/>
    <n v="13"/>
    <x v="8"/>
    <x v="19"/>
    <x v="3"/>
    <x v="1"/>
    <x v="0"/>
    <x v="1"/>
    <x v="3"/>
  </r>
  <r>
    <x v="215"/>
    <n v="99"/>
    <n v="167"/>
    <n v="68"/>
    <x v="37"/>
    <n v="21"/>
    <n v="445"/>
    <n v="80"/>
    <n v="82"/>
    <n v="120"/>
    <n v="200"/>
    <n v="360"/>
    <n v="2"/>
    <x v="8"/>
    <x v="19"/>
    <x v="3"/>
    <x v="1"/>
    <x v="0"/>
    <x v="0"/>
    <x v="1"/>
  </r>
  <r>
    <x v="36"/>
    <n v="130"/>
    <n v="223"/>
    <n v="93"/>
    <x v="125"/>
    <n v="84"/>
    <n v="692"/>
    <n v="60"/>
    <n v="126"/>
    <n v="160"/>
    <n v="267"/>
    <n v="360"/>
    <n v="3"/>
    <x v="8"/>
    <x v="19"/>
    <x v="3"/>
    <x v="1"/>
    <x v="1"/>
    <x v="0"/>
    <x v="2"/>
  </r>
  <r>
    <x v="64"/>
    <n v="43"/>
    <n v="76"/>
    <n v="33"/>
    <x v="76"/>
    <n v="10"/>
    <n v="577"/>
    <n v="30"/>
    <n v="34"/>
    <n v="40"/>
    <n v="70"/>
    <n v="206"/>
    <n v="4"/>
    <x v="8"/>
    <x v="19"/>
    <x v="3"/>
    <x v="1"/>
    <x v="0"/>
    <x v="2"/>
    <x v="12"/>
  </r>
  <r>
    <x v="97"/>
    <n v="82"/>
    <n v="149"/>
    <n v="67"/>
    <x v="52"/>
    <n v="25"/>
    <n v="391"/>
    <n v="30"/>
    <n v="55"/>
    <n v="80"/>
    <n v="140"/>
    <n v="253"/>
    <n v="5"/>
    <x v="8"/>
    <x v="19"/>
    <x v="3"/>
    <x v="1"/>
    <x v="0"/>
    <x v="2"/>
    <x v="4"/>
  </r>
  <r>
    <x v="5"/>
    <n v="99"/>
    <n v="182"/>
    <n v="83"/>
    <x v="25"/>
    <n v="25"/>
    <n v="1063"/>
    <n v="70"/>
    <n v="76"/>
    <n v="100"/>
    <n v="176"/>
    <n v="206"/>
    <n v="6"/>
    <x v="8"/>
    <x v="19"/>
    <x v="3"/>
    <x v="1"/>
    <x v="1"/>
    <x v="2"/>
    <x v="5"/>
  </r>
  <r>
    <x v="122"/>
    <n v="115"/>
    <n v="205"/>
    <n v="90"/>
    <x v="30"/>
    <n v="29"/>
    <n v="572"/>
    <n v="80"/>
    <n v="50"/>
    <n v="90"/>
    <n v="140"/>
    <n v="720"/>
    <n v="13"/>
    <x v="9"/>
    <x v="0"/>
    <x v="0"/>
    <x v="0"/>
    <x v="0"/>
    <x v="1"/>
    <x v="3"/>
  </r>
  <r>
    <x v="256"/>
    <n v="161"/>
    <n v="322"/>
    <n v="196"/>
    <x v="66"/>
    <n v="45"/>
    <n v="1267"/>
    <n v="110"/>
    <n v="82"/>
    <n v="140"/>
    <n v="260"/>
    <n v="719"/>
    <n v="8"/>
    <x v="9"/>
    <x v="0"/>
    <x v="0"/>
    <x v="0"/>
    <x v="1"/>
    <x v="3"/>
    <x v="6"/>
  </r>
  <r>
    <x v="113"/>
    <n v="71"/>
    <n v="122"/>
    <n v="51"/>
    <x v="84"/>
    <n v="46"/>
    <n v="503"/>
    <n v="30"/>
    <n v="21"/>
    <n v="60"/>
    <n v="81"/>
    <n v="303"/>
    <n v="9"/>
    <x v="9"/>
    <x v="0"/>
    <x v="0"/>
    <x v="0"/>
    <x v="1"/>
    <x v="3"/>
    <x v="7"/>
  </r>
  <r>
    <x v="60"/>
    <n v="71"/>
    <n v="123"/>
    <n v="52"/>
    <x v="24"/>
    <n v="17"/>
    <n v="405"/>
    <n v="50"/>
    <n v="40"/>
    <n v="60"/>
    <n v="80"/>
    <n v="970"/>
    <n v="10"/>
    <x v="9"/>
    <x v="0"/>
    <x v="0"/>
    <x v="0"/>
    <x v="1"/>
    <x v="3"/>
    <x v="8"/>
  </r>
  <r>
    <x v="38"/>
    <n v="66"/>
    <n v="120"/>
    <n v="54"/>
    <x v="21"/>
    <n v="20"/>
    <n v="404"/>
    <n v="30"/>
    <n v="30"/>
    <n v="50"/>
    <n v="69"/>
    <n v="303"/>
    <n v="11"/>
    <x v="9"/>
    <x v="0"/>
    <x v="0"/>
    <x v="0"/>
    <x v="0"/>
    <x v="1"/>
    <x v="9"/>
  </r>
  <r>
    <x v="125"/>
    <n v="64"/>
    <n v="118"/>
    <n v="54"/>
    <x v="57"/>
    <n v="16"/>
    <n v="1037"/>
    <n v="40"/>
    <n v="18"/>
    <n v="50"/>
    <n v="92"/>
    <n v="303"/>
    <n v="12"/>
    <x v="9"/>
    <x v="0"/>
    <x v="0"/>
    <x v="0"/>
    <x v="0"/>
    <x v="1"/>
    <x v="10"/>
  </r>
  <r>
    <x v="215"/>
    <n v="110"/>
    <n v="182"/>
    <n v="72"/>
    <x v="15"/>
    <n v="23"/>
    <n v="650"/>
    <n v="130"/>
    <n v="92"/>
    <n v="160"/>
    <n v="260"/>
    <n v="303"/>
    <n v="6"/>
    <x v="9"/>
    <x v="0"/>
    <x v="0"/>
    <x v="0"/>
    <x v="1"/>
    <x v="2"/>
    <x v="5"/>
  </r>
  <r>
    <x v="79"/>
    <n v="111"/>
    <n v="187"/>
    <n v="76"/>
    <x v="61"/>
    <n v="21"/>
    <n v="580"/>
    <n v="170"/>
    <n v="93"/>
    <n v="180"/>
    <n v="280"/>
    <n v="303"/>
    <n v="5"/>
    <x v="9"/>
    <x v="0"/>
    <x v="0"/>
    <x v="0"/>
    <x v="0"/>
    <x v="2"/>
    <x v="4"/>
  </r>
  <r>
    <x v="143"/>
    <n v="157"/>
    <n v="265"/>
    <n v="91"/>
    <x v="30"/>
    <n v="30"/>
    <n v="971"/>
    <n v="150"/>
    <n v="87"/>
    <n v="160"/>
    <n v="260"/>
    <n v="719"/>
    <n v="3"/>
    <x v="9"/>
    <x v="0"/>
    <x v="0"/>
    <x v="0"/>
    <x v="1"/>
    <x v="0"/>
    <x v="2"/>
  </r>
  <r>
    <x v="191"/>
    <n v="179"/>
    <n v="302"/>
    <n v="115"/>
    <x v="25"/>
    <n v="34"/>
    <n v="915"/>
    <n v="160"/>
    <n v="107"/>
    <n v="180"/>
    <n v="299"/>
    <n v="970"/>
    <n v="1"/>
    <x v="9"/>
    <x v="0"/>
    <x v="0"/>
    <x v="0"/>
    <x v="0"/>
    <x v="0"/>
    <x v="0"/>
  </r>
  <r>
    <x v="125"/>
    <n v="51"/>
    <n v="90"/>
    <n v="39"/>
    <x v="54"/>
    <n v="12"/>
    <n v="541"/>
    <n v="50"/>
    <n v="28"/>
    <n v="50"/>
    <n v="80"/>
    <n v="719"/>
    <n v="2"/>
    <x v="9"/>
    <x v="0"/>
    <x v="0"/>
    <x v="0"/>
    <x v="0"/>
    <x v="0"/>
    <x v="1"/>
  </r>
  <r>
    <x v="191"/>
    <n v="179"/>
    <n v="302"/>
    <n v="73"/>
    <x v="25"/>
    <n v="34"/>
    <n v="915"/>
    <n v="140"/>
    <n v="98"/>
    <n v="150"/>
    <n v="240"/>
    <n v="708"/>
    <n v="8"/>
    <x v="9"/>
    <x v="1"/>
    <x v="0"/>
    <x v="0"/>
    <x v="1"/>
    <x v="3"/>
    <x v="6"/>
  </r>
  <r>
    <x v="125"/>
    <n v="51"/>
    <n v="90"/>
    <n v="39"/>
    <x v="54"/>
    <n v="12"/>
    <n v="541"/>
    <n v="40"/>
    <n v="20"/>
    <n v="40"/>
    <n v="51"/>
    <n v="630"/>
    <n v="9"/>
    <x v="9"/>
    <x v="1"/>
    <x v="0"/>
    <x v="0"/>
    <x v="1"/>
    <x v="3"/>
    <x v="7"/>
  </r>
  <r>
    <x v="143"/>
    <n v="157"/>
    <n v="265"/>
    <n v="77"/>
    <x v="30"/>
    <n v="30"/>
    <n v="971"/>
    <n v="120"/>
    <n v="80"/>
    <n v="130"/>
    <n v="210"/>
    <n v="815"/>
    <n v="10"/>
    <x v="9"/>
    <x v="1"/>
    <x v="0"/>
    <x v="0"/>
    <x v="1"/>
    <x v="3"/>
    <x v="8"/>
  </r>
  <r>
    <x v="173"/>
    <n v="111"/>
    <n v="187"/>
    <n v="76"/>
    <x v="63"/>
    <n v="21"/>
    <n v="580"/>
    <n v="80"/>
    <n v="50"/>
    <n v="80"/>
    <n v="119"/>
    <n v="217"/>
    <n v="11"/>
    <x v="9"/>
    <x v="1"/>
    <x v="0"/>
    <x v="0"/>
    <x v="0"/>
    <x v="1"/>
    <x v="9"/>
  </r>
  <r>
    <x v="123"/>
    <n v="110"/>
    <n v="182"/>
    <n v="72"/>
    <x v="4"/>
    <n v="23"/>
    <n v="650"/>
    <n v="50"/>
    <n v="62"/>
    <n v="80"/>
    <n v="130"/>
    <n v="847"/>
    <n v="12"/>
    <x v="9"/>
    <x v="1"/>
    <x v="0"/>
    <x v="0"/>
    <x v="0"/>
    <x v="1"/>
    <x v="10"/>
  </r>
  <r>
    <x v="134"/>
    <n v="239"/>
    <n v="478"/>
    <n v="216"/>
    <x v="9"/>
    <n v="66"/>
    <n v="1755"/>
    <n v="300"/>
    <n v="312"/>
    <n v="370"/>
    <n v="704"/>
    <n v="312"/>
    <n v="6"/>
    <x v="9"/>
    <x v="1"/>
    <x v="0"/>
    <x v="0"/>
    <x v="1"/>
    <x v="2"/>
    <x v="5"/>
  </r>
  <r>
    <x v="258"/>
    <n v="341"/>
    <n v="598"/>
    <n v="246"/>
    <x v="120"/>
    <n v="84"/>
    <n v="1662"/>
    <n v="420"/>
    <n v="365"/>
    <n v="520"/>
    <n v="885"/>
    <n v="815"/>
    <n v="5"/>
    <x v="9"/>
    <x v="1"/>
    <x v="0"/>
    <x v="0"/>
    <x v="0"/>
    <x v="2"/>
    <x v="4"/>
  </r>
  <r>
    <x v="45"/>
    <n v="176"/>
    <n v="298"/>
    <n v="84"/>
    <x v="88"/>
    <n v="39"/>
    <n v="789"/>
    <n v="160"/>
    <n v="67"/>
    <n v="190"/>
    <n v="297"/>
    <n v="815"/>
    <n v="3"/>
    <x v="9"/>
    <x v="1"/>
    <x v="0"/>
    <x v="0"/>
    <x v="1"/>
    <x v="0"/>
    <x v="2"/>
  </r>
  <r>
    <x v="202"/>
    <n v="213"/>
    <n v="367"/>
    <n v="83"/>
    <x v="129"/>
    <n v="50"/>
    <n v="1132"/>
    <n v="160"/>
    <n v="157"/>
    <n v="220"/>
    <n v="370"/>
    <n v="815"/>
    <n v="2"/>
    <x v="9"/>
    <x v="1"/>
    <x v="0"/>
    <x v="0"/>
    <x v="0"/>
    <x v="0"/>
    <x v="1"/>
  </r>
  <r>
    <x v="258"/>
    <n v="341"/>
    <n v="598"/>
    <n v="197"/>
    <x v="120"/>
    <n v="84"/>
    <n v="1662"/>
    <n v="210"/>
    <n v="244"/>
    <n v="280"/>
    <n v="472"/>
    <n v="712"/>
    <n v="8"/>
    <x v="9"/>
    <x v="2"/>
    <x v="0"/>
    <x v="1"/>
    <x v="1"/>
    <x v="3"/>
    <x v="6"/>
  </r>
  <r>
    <x v="124"/>
    <n v="176"/>
    <n v="298"/>
    <n v="146"/>
    <x v="86"/>
    <n v="39"/>
    <n v="789"/>
    <n v="130"/>
    <n v="99"/>
    <n v="150"/>
    <n v="240"/>
    <n v="641"/>
    <n v="9"/>
    <x v="9"/>
    <x v="2"/>
    <x v="0"/>
    <x v="1"/>
    <x v="1"/>
    <x v="3"/>
    <x v="7"/>
  </r>
  <r>
    <x v="134"/>
    <n v="239"/>
    <n v="478"/>
    <n v="255"/>
    <x v="9"/>
    <n v="66"/>
    <n v="1755"/>
    <n v="110"/>
    <n v="196"/>
    <n v="170"/>
    <n v="340"/>
    <n v="563"/>
    <n v="11"/>
    <x v="9"/>
    <x v="2"/>
    <x v="0"/>
    <x v="1"/>
    <x v="0"/>
    <x v="1"/>
    <x v="9"/>
  </r>
  <r>
    <x v="183"/>
    <n v="312"/>
    <n v="567"/>
    <n v="169"/>
    <x v="60"/>
    <n v="96"/>
    <n v="1756"/>
    <n v="130"/>
    <n v="150"/>
    <n v="230"/>
    <n v="388"/>
    <n v="563"/>
    <n v="12"/>
    <x v="9"/>
    <x v="2"/>
    <x v="0"/>
    <x v="1"/>
    <x v="0"/>
    <x v="1"/>
    <x v="10"/>
  </r>
  <r>
    <x v="76"/>
    <n v="35"/>
    <n v="58"/>
    <n v="23"/>
    <x v="44"/>
    <n v="6"/>
    <n v="800"/>
    <n v="50"/>
    <n v="20"/>
    <n v="50"/>
    <n v="75"/>
    <n v="319"/>
    <n v="5"/>
    <x v="9"/>
    <x v="2"/>
    <x v="0"/>
    <x v="1"/>
    <x v="0"/>
    <x v="2"/>
    <x v="4"/>
  </r>
  <r>
    <x v="111"/>
    <n v="43"/>
    <n v="43"/>
    <n v="0"/>
    <x v="77"/>
    <n v="0"/>
    <n v="430"/>
    <n v="60"/>
    <n v="0"/>
    <n v="60"/>
    <n v="54"/>
    <n v="712"/>
    <n v="6"/>
    <x v="9"/>
    <x v="2"/>
    <x v="0"/>
    <x v="1"/>
    <x v="1"/>
    <x v="2"/>
    <x v="5"/>
  </r>
  <r>
    <x v="68"/>
    <n v="13"/>
    <n v="23"/>
    <n v="10"/>
    <x v="19"/>
    <n v="3"/>
    <n v="598"/>
    <n v="10"/>
    <n v="0"/>
    <n v="10"/>
    <n v="13"/>
    <n v="641"/>
    <n v="3"/>
    <x v="9"/>
    <x v="2"/>
    <x v="0"/>
    <x v="1"/>
    <x v="1"/>
    <x v="0"/>
    <x v="2"/>
  </r>
  <r>
    <x v="89"/>
    <n v="31"/>
    <n v="52"/>
    <n v="21"/>
    <x v="16"/>
    <n v="5"/>
    <n v="846"/>
    <n v="30"/>
    <n v="10"/>
    <n v="30"/>
    <n v="40"/>
    <n v="563"/>
    <n v="1"/>
    <x v="9"/>
    <x v="2"/>
    <x v="0"/>
    <x v="1"/>
    <x v="0"/>
    <x v="0"/>
    <x v="0"/>
  </r>
  <r>
    <x v="40"/>
    <n v="37"/>
    <n v="68"/>
    <n v="31"/>
    <x v="51"/>
    <n v="9"/>
    <n v="1000"/>
    <n v="30"/>
    <n v="20"/>
    <n v="40"/>
    <n v="60"/>
    <n v="515"/>
    <n v="2"/>
    <x v="9"/>
    <x v="2"/>
    <x v="0"/>
    <x v="1"/>
    <x v="0"/>
    <x v="0"/>
    <x v="1"/>
  </r>
  <r>
    <x v="71"/>
    <n v="43"/>
    <n v="77"/>
    <n v="34"/>
    <x v="25"/>
    <n v="12"/>
    <n v="240"/>
    <n v="10"/>
    <n v="10"/>
    <n v="30"/>
    <n v="40"/>
    <n v="314"/>
    <n v="13"/>
    <x v="9"/>
    <x v="3"/>
    <x v="0"/>
    <x v="1"/>
    <x v="0"/>
    <x v="1"/>
    <x v="3"/>
  </r>
  <r>
    <x v="96"/>
    <n v="64"/>
    <n v="109"/>
    <n v="45"/>
    <x v="82"/>
    <n v="41"/>
    <n v="320"/>
    <n v="30"/>
    <n v="20"/>
    <n v="60"/>
    <n v="88"/>
    <n v="573"/>
    <n v="8"/>
    <x v="9"/>
    <x v="3"/>
    <x v="0"/>
    <x v="1"/>
    <x v="1"/>
    <x v="3"/>
    <x v="6"/>
  </r>
  <r>
    <x v="269"/>
    <n v="23"/>
    <n v="109"/>
    <n v="86"/>
    <x v="31"/>
    <n v="26"/>
    <n v="1698"/>
    <n v="10"/>
    <n v="60"/>
    <n v="20"/>
    <n v="80"/>
    <n v="573"/>
    <n v="9"/>
    <x v="9"/>
    <x v="3"/>
    <x v="0"/>
    <x v="1"/>
    <x v="1"/>
    <x v="3"/>
    <x v="7"/>
  </r>
  <r>
    <x v="38"/>
    <n v="53"/>
    <n v="92"/>
    <n v="39"/>
    <x v="8"/>
    <n v="12"/>
    <n v="244"/>
    <n v="30"/>
    <n v="20"/>
    <n v="40"/>
    <n v="71"/>
    <n v="636"/>
    <n v="11"/>
    <x v="9"/>
    <x v="3"/>
    <x v="0"/>
    <x v="1"/>
    <x v="0"/>
    <x v="1"/>
    <x v="9"/>
  </r>
  <r>
    <x v="29"/>
    <n v="31"/>
    <n v="56"/>
    <n v="25"/>
    <x v="39"/>
    <n v="9"/>
    <n v="209"/>
    <n v="0"/>
    <n v="10"/>
    <n v="20"/>
    <n v="42"/>
    <n v="417"/>
    <n v="12"/>
    <x v="9"/>
    <x v="3"/>
    <x v="0"/>
    <x v="1"/>
    <x v="0"/>
    <x v="1"/>
    <x v="10"/>
  </r>
  <r>
    <x v="10"/>
    <n v="59"/>
    <n v="99"/>
    <n v="40"/>
    <x v="27"/>
    <n v="11"/>
    <n v="881"/>
    <n v="90"/>
    <n v="55"/>
    <n v="90"/>
    <n v="140"/>
    <n v="314"/>
    <n v="5"/>
    <x v="9"/>
    <x v="3"/>
    <x v="0"/>
    <x v="1"/>
    <x v="0"/>
    <x v="2"/>
    <x v="4"/>
  </r>
  <r>
    <x v="43"/>
    <n v="47"/>
    <n v="79"/>
    <n v="32"/>
    <x v="18"/>
    <n v="8"/>
    <n v="833"/>
    <n v="80"/>
    <n v="30"/>
    <n v="80"/>
    <n v="110"/>
    <n v="660"/>
    <n v="6"/>
    <x v="9"/>
    <x v="3"/>
    <x v="0"/>
    <x v="1"/>
    <x v="1"/>
    <x v="2"/>
    <x v="5"/>
  </r>
  <r>
    <x v="44"/>
    <n v="77"/>
    <n v="142"/>
    <n v="65"/>
    <x v="39"/>
    <n v="20"/>
    <n v="1053"/>
    <n v="70"/>
    <n v="47"/>
    <n v="80"/>
    <n v="130"/>
    <n v="660"/>
    <n v="3"/>
    <x v="9"/>
    <x v="3"/>
    <x v="0"/>
    <x v="1"/>
    <x v="1"/>
    <x v="0"/>
    <x v="2"/>
  </r>
  <r>
    <x v="44"/>
    <n v="98"/>
    <n v="177"/>
    <n v="79"/>
    <x v="46"/>
    <n v="30"/>
    <n v="593"/>
    <n v="70"/>
    <n v="70"/>
    <n v="100"/>
    <n v="172"/>
    <n v="816"/>
    <n v="2"/>
    <x v="9"/>
    <x v="3"/>
    <x v="0"/>
    <x v="1"/>
    <x v="0"/>
    <x v="0"/>
    <x v="1"/>
  </r>
  <r>
    <x v="103"/>
    <n v="123"/>
    <n v="205"/>
    <n v="82"/>
    <x v="33"/>
    <n v="27"/>
    <n v="788"/>
    <n v="60"/>
    <n v="39"/>
    <n v="90"/>
    <n v="140"/>
    <n v="234"/>
    <n v="11"/>
    <x v="9"/>
    <x v="4"/>
    <x v="0"/>
    <x v="0"/>
    <x v="0"/>
    <x v="1"/>
    <x v="9"/>
  </r>
  <r>
    <x v="250"/>
    <n v="127"/>
    <n v="218"/>
    <n v="91"/>
    <x v="56"/>
    <n v="28"/>
    <n v="656"/>
    <n v="80"/>
    <n v="62"/>
    <n v="100"/>
    <n v="162"/>
    <n v="614"/>
    <n v="12"/>
    <x v="9"/>
    <x v="4"/>
    <x v="0"/>
    <x v="0"/>
    <x v="0"/>
    <x v="1"/>
    <x v="10"/>
  </r>
  <r>
    <x v="36"/>
    <n v="32"/>
    <n v="53"/>
    <n v="21"/>
    <x v="16"/>
    <n v="5"/>
    <n v="480"/>
    <n v="30"/>
    <n v="0"/>
    <n v="30"/>
    <n v="22"/>
    <n v="937"/>
    <n v="8"/>
    <x v="9"/>
    <x v="4"/>
    <x v="0"/>
    <x v="0"/>
    <x v="1"/>
    <x v="3"/>
    <x v="6"/>
  </r>
  <r>
    <x v="53"/>
    <n v="39"/>
    <n v="66"/>
    <n v="27"/>
    <x v="18"/>
    <n v="7"/>
    <n v="859"/>
    <n v="30"/>
    <n v="10"/>
    <n v="30"/>
    <n v="49"/>
    <n v="513"/>
    <n v="9"/>
    <x v="9"/>
    <x v="4"/>
    <x v="0"/>
    <x v="0"/>
    <x v="1"/>
    <x v="3"/>
    <x v="7"/>
  </r>
  <r>
    <x v="256"/>
    <n v="161"/>
    <n v="322"/>
    <n v="167"/>
    <x v="66"/>
    <n v="45"/>
    <n v="1267"/>
    <n v="190"/>
    <n v="208"/>
    <n v="240"/>
    <n v="465"/>
    <n v="567"/>
    <n v="5"/>
    <x v="9"/>
    <x v="4"/>
    <x v="0"/>
    <x v="0"/>
    <x v="0"/>
    <x v="2"/>
    <x v="4"/>
  </r>
  <r>
    <x v="18"/>
    <n v="66"/>
    <n v="120"/>
    <n v="54"/>
    <x v="15"/>
    <n v="20"/>
    <n v="404"/>
    <n v="70"/>
    <n v="64"/>
    <n v="100"/>
    <n v="164"/>
    <n v="614"/>
    <n v="6"/>
    <x v="9"/>
    <x v="4"/>
    <x v="0"/>
    <x v="0"/>
    <x v="1"/>
    <x v="2"/>
    <x v="5"/>
  </r>
  <r>
    <x v="60"/>
    <n v="71"/>
    <n v="123"/>
    <n v="52"/>
    <x v="24"/>
    <n v="17"/>
    <n v="405"/>
    <n v="60"/>
    <n v="41"/>
    <n v="70"/>
    <n v="109"/>
    <n v="440"/>
    <n v="1"/>
    <x v="9"/>
    <x v="4"/>
    <x v="0"/>
    <x v="0"/>
    <x v="0"/>
    <x v="0"/>
    <x v="0"/>
  </r>
  <r>
    <x v="43"/>
    <n v="64"/>
    <n v="107"/>
    <n v="43"/>
    <x v="0"/>
    <n v="13"/>
    <n v="419"/>
    <n v="60"/>
    <n v="28"/>
    <n v="70"/>
    <n v="102"/>
    <n v="937"/>
    <n v="2"/>
    <x v="9"/>
    <x v="4"/>
    <x v="0"/>
    <x v="0"/>
    <x v="0"/>
    <x v="0"/>
    <x v="1"/>
  </r>
  <r>
    <x v="113"/>
    <n v="71"/>
    <n v="122"/>
    <n v="51"/>
    <x v="84"/>
    <n v="46"/>
    <n v="503"/>
    <n v="30"/>
    <n v="37"/>
    <n v="70"/>
    <n v="110"/>
    <n v="216"/>
    <n v="3"/>
    <x v="9"/>
    <x v="4"/>
    <x v="0"/>
    <x v="0"/>
    <x v="1"/>
    <x v="0"/>
    <x v="2"/>
  </r>
  <r>
    <x v="3"/>
    <n v="67"/>
    <n v="113"/>
    <n v="46"/>
    <x v="57"/>
    <n v="14"/>
    <n v="449"/>
    <n v="40"/>
    <n v="20"/>
    <n v="50"/>
    <n v="59"/>
    <n v="262"/>
    <n v="11"/>
    <x v="9"/>
    <x v="5"/>
    <x v="0"/>
    <x v="1"/>
    <x v="0"/>
    <x v="1"/>
    <x v="9"/>
  </r>
  <r>
    <x v="7"/>
    <n v="84"/>
    <n v="144"/>
    <n v="60"/>
    <x v="130"/>
    <n v="54"/>
    <n v="606"/>
    <n v="0"/>
    <n v="52"/>
    <n v="50"/>
    <n v="78"/>
    <n v="715"/>
    <n v="12"/>
    <x v="9"/>
    <x v="5"/>
    <x v="0"/>
    <x v="1"/>
    <x v="0"/>
    <x v="1"/>
    <x v="10"/>
  </r>
  <r>
    <x v="270"/>
    <n v="99"/>
    <n v="159"/>
    <n v="60"/>
    <x v="39"/>
    <n v="18"/>
    <n v="329"/>
    <n v="80"/>
    <n v="40"/>
    <n v="80"/>
    <n v="120"/>
    <n v="414"/>
    <n v="8"/>
    <x v="9"/>
    <x v="5"/>
    <x v="0"/>
    <x v="1"/>
    <x v="1"/>
    <x v="3"/>
    <x v="6"/>
  </r>
  <r>
    <x v="28"/>
    <n v="70"/>
    <n v="118"/>
    <n v="48"/>
    <x v="26"/>
    <n v="13"/>
    <n v="851"/>
    <n v="60"/>
    <n v="21"/>
    <n v="60"/>
    <n v="99"/>
    <n v="262"/>
    <n v="9"/>
    <x v="9"/>
    <x v="5"/>
    <x v="0"/>
    <x v="1"/>
    <x v="1"/>
    <x v="3"/>
    <x v="7"/>
  </r>
  <r>
    <x v="27"/>
    <n v="94"/>
    <n v="174"/>
    <n v="80"/>
    <x v="25"/>
    <n v="24"/>
    <n v="1055"/>
    <n v="120"/>
    <n v="85"/>
    <n v="140"/>
    <n v="250"/>
    <n v="608"/>
    <n v="5"/>
    <x v="9"/>
    <x v="5"/>
    <x v="0"/>
    <x v="1"/>
    <x v="0"/>
    <x v="2"/>
    <x v="4"/>
  </r>
  <r>
    <x v="19"/>
    <n v="29"/>
    <n v="51"/>
    <n v="22"/>
    <x v="18"/>
    <n v="7"/>
    <n v="573"/>
    <n v="50"/>
    <n v="20"/>
    <n v="50"/>
    <n v="70"/>
    <n v="715"/>
    <n v="6"/>
    <x v="9"/>
    <x v="5"/>
    <x v="0"/>
    <x v="1"/>
    <x v="1"/>
    <x v="2"/>
    <x v="5"/>
  </r>
  <r>
    <x v="89"/>
    <n v="70"/>
    <n v="126"/>
    <n v="56"/>
    <x v="4"/>
    <n v="21"/>
    <n v="385"/>
    <n v="50"/>
    <n v="39"/>
    <n v="80"/>
    <n v="120"/>
    <n v="715"/>
    <n v="1"/>
    <x v="9"/>
    <x v="5"/>
    <x v="0"/>
    <x v="1"/>
    <x v="0"/>
    <x v="0"/>
    <x v="0"/>
  </r>
  <r>
    <x v="76"/>
    <n v="134"/>
    <n v="230"/>
    <n v="96"/>
    <x v="85"/>
    <n v="87"/>
    <n v="683"/>
    <n v="60"/>
    <n v="92"/>
    <n v="140"/>
    <n v="228"/>
    <n v="715"/>
    <n v="2"/>
    <x v="9"/>
    <x v="5"/>
    <x v="0"/>
    <x v="1"/>
    <x v="0"/>
    <x v="0"/>
    <x v="1"/>
  </r>
  <r>
    <x v="243"/>
    <n v="116"/>
    <n v="202"/>
    <n v="86"/>
    <x v="4"/>
    <n v="28"/>
    <n v="547"/>
    <n v="100"/>
    <n v="80"/>
    <n v="120"/>
    <n v="200"/>
    <n v="715"/>
    <n v="3"/>
    <x v="9"/>
    <x v="5"/>
    <x v="0"/>
    <x v="1"/>
    <x v="1"/>
    <x v="0"/>
    <x v="2"/>
  </r>
  <r>
    <x v="10"/>
    <n v="59"/>
    <n v="99"/>
    <n v="40"/>
    <x v="27"/>
    <n v="11"/>
    <n v="881"/>
    <n v="50"/>
    <n v="29"/>
    <n v="60"/>
    <n v="111"/>
    <n v="860"/>
    <n v="11"/>
    <x v="9"/>
    <x v="6"/>
    <x v="1"/>
    <x v="1"/>
    <x v="0"/>
    <x v="1"/>
    <x v="9"/>
  </r>
  <r>
    <x v="76"/>
    <n v="36"/>
    <n v="60"/>
    <n v="24"/>
    <x v="68"/>
    <n v="6"/>
    <n v="806"/>
    <n v="40"/>
    <n v="20"/>
    <n v="40"/>
    <n v="47"/>
    <n v="959"/>
    <n v="13"/>
    <x v="9"/>
    <x v="6"/>
    <x v="1"/>
    <x v="1"/>
    <x v="0"/>
    <x v="1"/>
    <x v="3"/>
  </r>
  <r>
    <x v="33"/>
    <n v="98"/>
    <n v="177"/>
    <n v="79"/>
    <x v="28"/>
    <n v="30"/>
    <n v="593"/>
    <n v="30"/>
    <n v="49"/>
    <n v="50"/>
    <n v="99"/>
    <n v="959"/>
    <n v="9"/>
    <x v="9"/>
    <x v="6"/>
    <x v="1"/>
    <x v="1"/>
    <x v="1"/>
    <x v="3"/>
    <x v="7"/>
  </r>
  <r>
    <x v="44"/>
    <n v="77"/>
    <n v="142"/>
    <n v="65"/>
    <x v="39"/>
    <n v="20"/>
    <n v="1053"/>
    <n v="50"/>
    <n v="40"/>
    <n v="50"/>
    <n v="90"/>
    <n v="860"/>
    <n v="10"/>
    <x v="9"/>
    <x v="6"/>
    <x v="1"/>
    <x v="1"/>
    <x v="1"/>
    <x v="3"/>
    <x v="8"/>
  </r>
  <r>
    <x v="72"/>
    <n v="84"/>
    <n v="144"/>
    <n v="60"/>
    <x v="111"/>
    <n v="54"/>
    <n v="606"/>
    <n v="40"/>
    <n v="35"/>
    <n v="90"/>
    <n v="125"/>
    <n v="203"/>
    <n v="5"/>
    <x v="9"/>
    <x v="6"/>
    <x v="1"/>
    <x v="1"/>
    <x v="0"/>
    <x v="2"/>
    <x v="4"/>
  </r>
  <r>
    <x v="64"/>
    <n v="64"/>
    <n v="111"/>
    <n v="47"/>
    <x v="37"/>
    <n v="15"/>
    <n v="375"/>
    <n v="50"/>
    <n v="36"/>
    <n v="60"/>
    <n v="84"/>
    <n v="860"/>
    <n v="6"/>
    <x v="9"/>
    <x v="6"/>
    <x v="1"/>
    <x v="1"/>
    <x v="1"/>
    <x v="2"/>
    <x v="5"/>
  </r>
  <r>
    <x v="45"/>
    <n v="188"/>
    <n v="313"/>
    <n v="148"/>
    <x v="131"/>
    <n v="41"/>
    <n v="1119"/>
    <n v="130"/>
    <n v="117"/>
    <n v="160"/>
    <n v="258"/>
    <n v="860"/>
    <n v="2"/>
    <x v="9"/>
    <x v="6"/>
    <x v="1"/>
    <x v="1"/>
    <x v="0"/>
    <x v="0"/>
    <x v="1"/>
  </r>
  <r>
    <x v="44"/>
    <n v="56"/>
    <n v="94"/>
    <n v="38"/>
    <x v="40"/>
    <n v="10"/>
    <n v="871"/>
    <n v="50"/>
    <n v="51"/>
    <n v="60"/>
    <n v="100"/>
    <n v="850"/>
    <n v="11"/>
    <x v="9"/>
    <x v="7"/>
    <x v="1"/>
    <x v="0"/>
    <x v="0"/>
    <x v="1"/>
    <x v="9"/>
  </r>
  <r>
    <x v="83"/>
    <n v="70"/>
    <n v="118"/>
    <n v="48"/>
    <x v="54"/>
    <n v="13"/>
    <n v="851"/>
    <n v="60"/>
    <n v="37"/>
    <n v="70"/>
    <n v="120"/>
    <n v="863"/>
    <n v="13"/>
    <x v="9"/>
    <x v="7"/>
    <x v="1"/>
    <x v="0"/>
    <x v="0"/>
    <x v="1"/>
    <x v="3"/>
  </r>
  <r>
    <x v="19"/>
    <n v="29"/>
    <n v="51"/>
    <n v="22"/>
    <x v="18"/>
    <n v="7"/>
    <n v="573"/>
    <n v="20"/>
    <n v="0"/>
    <n v="20"/>
    <n v="28"/>
    <n v="386"/>
    <n v="8"/>
    <x v="9"/>
    <x v="7"/>
    <x v="1"/>
    <x v="0"/>
    <x v="1"/>
    <x v="3"/>
    <x v="6"/>
  </r>
  <r>
    <x v="36"/>
    <n v="70"/>
    <n v="126"/>
    <n v="56"/>
    <x v="15"/>
    <n v="21"/>
    <n v="385"/>
    <n v="20"/>
    <n v="30"/>
    <n v="30"/>
    <n v="60"/>
    <n v="850"/>
    <n v="9"/>
    <x v="9"/>
    <x v="7"/>
    <x v="1"/>
    <x v="0"/>
    <x v="1"/>
    <x v="3"/>
    <x v="7"/>
  </r>
  <r>
    <x v="27"/>
    <n v="94"/>
    <n v="174"/>
    <n v="80"/>
    <x v="25"/>
    <n v="24"/>
    <n v="1055"/>
    <n v="40"/>
    <n v="40"/>
    <n v="50"/>
    <n v="100"/>
    <n v="305"/>
    <n v="10"/>
    <x v="9"/>
    <x v="7"/>
    <x v="1"/>
    <x v="0"/>
    <x v="1"/>
    <x v="3"/>
    <x v="8"/>
  </r>
  <r>
    <x v="76"/>
    <n v="134"/>
    <n v="230"/>
    <n v="96"/>
    <x v="85"/>
    <n v="87"/>
    <n v="683"/>
    <n v="50"/>
    <n v="85"/>
    <n v="130"/>
    <n v="215"/>
    <n v="239"/>
    <n v="5"/>
    <x v="9"/>
    <x v="7"/>
    <x v="1"/>
    <x v="0"/>
    <x v="0"/>
    <x v="2"/>
    <x v="4"/>
  </r>
  <r>
    <x v="271"/>
    <n v="116"/>
    <n v="202"/>
    <n v="86"/>
    <x v="32"/>
    <n v="28"/>
    <n v="547"/>
    <n v="90"/>
    <n v="64"/>
    <n v="110"/>
    <n v="174"/>
    <n v="239"/>
    <n v="6"/>
    <x v="9"/>
    <x v="7"/>
    <x v="1"/>
    <x v="0"/>
    <x v="1"/>
    <x v="2"/>
    <x v="5"/>
  </r>
  <r>
    <x v="250"/>
    <n v="127"/>
    <n v="218"/>
    <n v="91"/>
    <x v="56"/>
    <n v="28"/>
    <n v="656"/>
    <n v="90"/>
    <n v="67"/>
    <n v="110"/>
    <n v="177"/>
    <n v="561"/>
    <n v="3"/>
    <x v="9"/>
    <x v="7"/>
    <x v="1"/>
    <x v="0"/>
    <x v="1"/>
    <x v="0"/>
    <x v="2"/>
  </r>
  <r>
    <x v="272"/>
    <n v="123"/>
    <n v="205"/>
    <n v="82"/>
    <x v="52"/>
    <n v="27"/>
    <n v="788"/>
    <n v="90"/>
    <n v="58"/>
    <n v="110"/>
    <n v="170"/>
    <n v="407"/>
    <n v="2"/>
    <x v="9"/>
    <x v="7"/>
    <x v="1"/>
    <x v="0"/>
    <x v="0"/>
    <x v="0"/>
    <x v="1"/>
  </r>
  <r>
    <x v="53"/>
    <n v="39"/>
    <n v="66"/>
    <n v="27"/>
    <x v="18"/>
    <n v="7"/>
    <n v="859"/>
    <n v="50"/>
    <n v="20"/>
    <n v="50"/>
    <n v="59"/>
    <n v="508"/>
    <n v="11"/>
    <x v="9"/>
    <x v="8"/>
    <x v="1"/>
    <x v="0"/>
    <x v="0"/>
    <x v="1"/>
    <x v="9"/>
  </r>
  <r>
    <x v="89"/>
    <n v="32"/>
    <n v="53"/>
    <n v="21"/>
    <x v="44"/>
    <n v="5"/>
    <n v="480"/>
    <n v="30"/>
    <n v="20"/>
    <n v="30"/>
    <n v="63"/>
    <n v="413"/>
    <n v="13"/>
    <x v="9"/>
    <x v="8"/>
    <x v="1"/>
    <x v="0"/>
    <x v="0"/>
    <x v="1"/>
    <x v="3"/>
  </r>
  <r>
    <x v="38"/>
    <n v="66"/>
    <n v="120"/>
    <n v="54"/>
    <x v="21"/>
    <n v="20"/>
    <n v="404"/>
    <n v="20"/>
    <n v="39"/>
    <n v="30"/>
    <n v="60"/>
    <n v="781"/>
    <n v="9"/>
    <x v="9"/>
    <x v="8"/>
    <x v="1"/>
    <x v="0"/>
    <x v="1"/>
    <x v="3"/>
    <x v="7"/>
  </r>
  <r>
    <x v="29"/>
    <n v="65"/>
    <n v="116"/>
    <n v="51"/>
    <x v="84"/>
    <n v="46"/>
    <n v="542"/>
    <n v="30"/>
    <n v="35"/>
    <n v="70"/>
    <n v="95"/>
    <n v="774"/>
    <n v="5"/>
    <x v="9"/>
    <x v="8"/>
    <x v="1"/>
    <x v="0"/>
    <x v="0"/>
    <x v="2"/>
    <x v="4"/>
  </r>
  <r>
    <x v="256"/>
    <n v="161"/>
    <n v="322"/>
    <n v="138"/>
    <x v="66"/>
    <n v="45"/>
    <n v="1267"/>
    <n v="120"/>
    <n v="73"/>
    <n v="160"/>
    <n v="300"/>
    <n v="781"/>
    <n v="7"/>
    <x v="9"/>
    <x v="8"/>
    <x v="1"/>
    <x v="0"/>
    <x v="0"/>
    <x v="2"/>
    <x v="11"/>
  </r>
  <r>
    <x v="273"/>
    <n v="402"/>
    <n v="474"/>
    <n v="72"/>
    <x v="15"/>
    <n v="23"/>
    <n v="-3004"/>
    <n v="330"/>
    <n v="48"/>
    <n v="350"/>
    <n v="402"/>
    <n v="857"/>
    <n v="2"/>
    <x v="9"/>
    <x v="8"/>
    <x v="1"/>
    <x v="0"/>
    <x v="0"/>
    <x v="0"/>
    <x v="1"/>
  </r>
  <r>
    <x v="169"/>
    <n v="31"/>
    <n v="52"/>
    <n v="21"/>
    <x v="44"/>
    <n v="5"/>
    <n v="846"/>
    <n v="30"/>
    <n v="20"/>
    <n v="30"/>
    <n v="50"/>
    <n v="603"/>
    <n v="11"/>
    <x v="9"/>
    <x v="9"/>
    <x v="1"/>
    <x v="1"/>
    <x v="0"/>
    <x v="1"/>
    <x v="9"/>
  </r>
  <r>
    <x v="81"/>
    <n v="43"/>
    <n v="43"/>
    <n v="0"/>
    <x v="64"/>
    <n v="0"/>
    <n v="430"/>
    <n v="40"/>
    <n v="0"/>
    <n v="40"/>
    <n v="40"/>
    <n v="603"/>
    <n v="13"/>
    <x v="9"/>
    <x v="9"/>
    <x v="1"/>
    <x v="1"/>
    <x v="0"/>
    <x v="1"/>
    <x v="3"/>
  </r>
  <r>
    <x v="71"/>
    <n v="43"/>
    <n v="77"/>
    <n v="34"/>
    <x v="25"/>
    <n v="12"/>
    <n v="240"/>
    <n v="20"/>
    <n v="10"/>
    <n v="30"/>
    <n v="31"/>
    <n v="603"/>
    <n v="9"/>
    <x v="9"/>
    <x v="9"/>
    <x v="1"/>
    <x v="1"/>
    <x v="1"/>
    <x v="3"/>
    <x v="7"/>
  </r>
  <r>
    <x v="85"/>
    <n v="64"/>
    <n v="109"/>
    <n v="45"/>
    <x v="41"/>
    <n v="41"/>
    <n v="320"/>
    <n v="30"/>
    <n v="25"/>
    <n v="60"/>
    <n v="85"/>
    <n v="603"/>
    <n v="5"/>
    <x v="9"/>
    <x v="9"/>
    <x v="1"/>
    <x v="1"/>
    <x v="0"/>
    <x v="2"/>
    <x v="4"/>
  </r>
  <r>
    <x v="145"/>
    <n v="31"/>
    <n v="56"/>
    <n v="25"/>
    <x v="37"/>
    <n v="9"/>
    <n v="209"/>
    <n v="10"/>
    <n v="10"/>
    <n v="30"/>
    <n v="33"/>
    <n v="603"/>
    <n v="7"/>
    <x v="9"/>
    <x v="9"/>
    <x v="1"/>
    <x v="1"/>
    <x v="0"/>
    <x v="2"/>
    <x v="11"/>
  </r>
  <r>
    <x v="105"/>
    <n v="69"/>
    <n v="114"/>
    <n v="45"/>
    <x v="24"/>
    <n v="14"/>
    <n v="447"/>
    <n v="50"/>
    <n v="32"/>
    <n v="60"/>
    <n v="92"/>
    <n v="603"/>
    <n v="2"/>
    <x v="9"/>
    <x v="9"/>
    <x v="1"/>
    <x v="1"/>
    <x v="0"/>
    <x v="0"/>
    <x v="1"/>
  </r>
  <r>
    <x v="8"/>
    <n v="71"/>
    <n v="120"/>
    <n v="49"/>
    <x v="2"/>
    <n v="15"/>
    <n v="310"/>
    <n v="60"/>
    <n v="29"/>
    <n v="60"/>
    <n v="89"/>
    <n v="603"/>
    <n v="1"/>
    <x v="9"/>
    <x v="9"/>
    <x v="1"/>
    <x v="1"/>
    <x v="0"/>
    <x v="0"/>
    <x v="0"/>
  </r>
  <r>
    <x v="45"/>
    <n v="157"/>
    <n v="265"/>
    <n v="82"/>
    <x v="39"/>
    <n v="30"/>
    <n v="971"/>
    <n v="140"/>
    <n v="82"/>
    <n v="170"/>
    <n v="269"/>
    <n v="516"/>
    <n v="11"/>
    <x v="9"/>
    <x v="10"/>
    <x v="1"/>
    <x v="0"/>
    <x v="0"/>
    <x v="1"/>
    <x v="9"/>
  </r>
  <r>
    <x v="251"/>
    <n v="179"/>
    <n v="302"/>
    <n v="148"/>
    <x v="24"/>
    <n v="34"/>
    <n v="915"/>
    <n v="160"/>
    <n v="82"/>
    <n v="190"/>
    <n v="332"/>
    <n v="716"/>
    <n v="12"/>
    <x v="9"/>
    <x v="10"/>
    <x v="1"/>
    <x v="0"/>
    <x v="0"/>
    <x v="1"/>
    <x v="10"/>
  </r>
  <r>
    <x v="173"/>
    <n v="111"/>
    <n v="187"/>
    <n v="76"/>
    <x v="63"/>
    <n v="21"/>
    <n v="580"/>
    <n v="100"/>
    <n v="80"/>
    <n v="120"/>
    <n v="187"/>
    <n v="518"/>
    <n v="13"/>
    <x v="9"/>
    <x v="10"/>
    <x v="1"/>
    <x v="0"/>
    <x v="0"/>
    <x v="1"/>
    <x v="3"/>
  </r>
  <r>
    <x v="217"/>
    <n v="258"/>
    <n v="513"/>
    <n v="286"/>
    <x v="60"/>
    <n v="96"/>
    <n v="1622"/>
    <n v="70"/>
    <n v="171"/>
    <n v="150"/>
    <n v="299"/>
    <n v="845"/>
    <n v="9"/>
    <x v="9"/>
    <x v="10"/>
    <x v="1"/>
    <x v="0"/>
    <x v="1"/>
    <x v="3"/>
    <x v="7"/>
  </r>
  <r>
    <x v="274"/>
    <n v="-75"/>
    <n v="164"/>
    <n v="171"/>
    <x v="132"/>
    <n v="74"/>
    <n v="4360"/>
    <n v="-100"/>
    <n v="182"/>
    <n v="-50"/>
    <n v="80"/>
    <n v="315"/>
    <n v="10"/>
    <x v="9"/>
    <x v="10"/>
    <x v="1"/>
    <x v="0"/>
    <x v="1"/>
    <x v="3"/>
    <x v="8"/>
  </r>
  <r>
    <x v="275"/>
    <n v="-56"/>
    <n v="69"/>
    <n v="93"/>
    <x v="83"/>
    <n v="113"/>
    <n v="3142"/>
    <n v="-170"/>
    <n v="93"/>
    <n v="-60"/>
    <n v="55"/>
    <n v="845"/>
    <n v="5"/>
    <x v="9"/>
    <x v="10"/>
    <x v="1"/>
    <x v="0"/>
    <x v="0"/>
    <x v="2"/>
    <x v="4"/>
  </r>
  <r>
    <x v="276"/>
    <n v="526"/>
    <n v="765"/>
    <n v="200"/>
    <x v="59"/>
    <n v="66"/>
    <n v="1197"/>
    <n v="450"/>
    <n v="261"/>
    <n v="510"/>
    <n v="713"/>
    <n v="718"/>
    <n v="7"/>
    <x v="9"/>
    <x v="10"/>
    <x v="1"/>
    <x v="0"/>
    <x v="0"/>
    <x v="2"/>
    <x v="11"/>
  </r>
  <r>
    <x v="154"/>
    <n v="390"/>
    <n v="650"/>
    <n v="287"/>
    <x v="73"/>
    <n v="91"/>
    <n v="2548"/>
    <n v="230"/>
    <n v="183"/>
    <n v="330"/>
    <n v="538"/>
    <n v="315"/>
    <n v="2"/>
    <x v="9"/>
    <x v="10"/>
    <x v="1"/>
    <x v="0"/>
    <x v="0"/>
    <x v="0"/>
    <x v="1"/>
  </r>
  <r>
    <x v="25"/>
    <n v="71"/>
    <n v="119"/>
    <n v="48"/>
    <x v="54"/>
    <n v="13"/>
    <n v="829"/>
    <n v="80"/>
    <n v="72"/>
    <n v="90"/>
    <n v="160"/>
    <n v="225"/>
    <n v="2"/>
    <x v="9"/>
    <x v="11"/>
    <x v="2"/>
    <x v="1"/>
    <x v="0"/>
    <x v="0"/>
    <x v="1"/>
  </r>
  <r>
    <x v="28"/>
    <n v="70"/>
    <n v="118"/>
    <n v="48"/>
    <x v="26"/>
    <n v="13"/>
    <n v="851"/>
    <n v="80"/>
    <n v="67"/>
    <n v="90"/>
    <n v="160"/>
    <n v="225"/>
    <n v="3"/>
    <x v="9"/>
    <x v="11"/>
    <x v="2"/>
    <x v="1"/>
    <x v="1"/>
    <x v="0"/>
    <x v="2"/>
  </r>
  <r>
    <x v="12"/>
    <n v="133"/>
    <n v="236"/>
    <n v="128"/>
    <x v="25"/>
    <n v="33"/>
    <n v="564"/>
    <n v="110"/>
    <n v="88"/>
    <n v="130"/>
    <n v="210"/>
    <n v="225"/>
    <n v="8"/>
    <x v="9"/>
    <x v="11"/>
    <x v="2"/>
    <x v="1"/>
    <x v="1"/>
    <x v="3"/>
    <x v="6"/>
  </r>
  <r>
    <x v="33"/>
    <n v="98"/>
    <n v="177"/>
    <n v="79"/>
    <x v="28"/>
    <n v="30"/>
    <n v="593"/>
    <n v="60"/>
    <n v="51"/>
    <n v="90"/>
    <n v="141"/>
    <n v="504"/>
    <n v="9"/>
    <x v="9"/>
    <x v="11"/>
    <x v="2"/>
    <x v="1"/>
    <x v="1"/>
    <x v="3"/>
    <x v="7"/>
  </r>
  <r>
    <x v="72"/>
    <n v="84"/>
    <n v="144"/>
    <n v="60"/>
    <x v="111"/>
    <n v="54"/>
    <n v="-762"/>
    <n v="10"/>
    <n v="26"/>
    <n v="60"/>
    <n v="86"/>
    <n v="318"/>
    <n v="4"/>
    <x v="9"/>
    <x v="11"/>
    <x v="2"/>
    <x v="1"/>
    <x v="0"/>
    <x v="2"/>
    <x v="12"/>
  </r>
  <r>
    <x v="107"/>
    <n v="99"/>
    <n v="159"/>
    <n v="60"/>
    <x v="30"/>
    <n v="18"/>
    <n v="329"/>
    <n v="70"/>
    <n v="25"/>
    <n v="70"/>
    <n v="100"/>
    <n v="985"/>
    <n v="5"/>
    <x v="9"/>
    <x v="11"/>
    <x v="2"/>
    <x v="1"/>
    <x v="0"/>
    <x v="2"/>
    <x v="4"/>
  </r>
  <r>
    <x v="3"/>
    <n v="67"/>
    <n v="113"/>
    <n v="46"/>
    <x v="57"/>
    <n v="14"/>
    <n v="449"/>
    <n v="40"/>
    <n v="20"/>
    <n v="40"/>
    <n v="60"/>
    <n v="318"/>
    <n v="6"/>
    <x v="9"/>
    <x v="11"/>
    <x v="2"/>
    <x v="1"/>
    <x v="1"/>
    <x v="2"/>
    <x v="5"/>
  </r>
  <r>
    <x v="97"/>
    <n v="69"/>
    <n v="114"/>
    <n v="45"/>
    <x v="25"/>
    <n v="14"/>
    <n v="447"/>
    <n v="80"/>
    <n v="52"/>
    <n v="110"/>
    <n v="158"/>
    <n v="505"/>
    <n v="2"/>
    <x v="9"/>
    <x v="12"/>
    <x v="2"/>
    <x v="1"/>
    <x v="0"/>
    <x v="0"/>
    <x v="1"/>
  </r>
  <r>
    <x v="269"/>
    <n v="23"/>
    <n v="109"/>
    <n v="86"/>
    <x v="31"/>
    <n v="26"/>
    <n v="1698"/>
    <n v="10"/>
    <n v="137"/>
    <n v="40"/>
    <n v="153"/>
    <n v="505"/>
    <n v="3"/>
    <x v="9"/>
    <x v="12"/>
    <x v="2"/>
    <x v="1"/>
    <x v="1"/>
    <x v="0"/>
    <x v="2"/>
  </r>
  <r>
    <x v="169"/>
    <n v="31"/>
    <n v="52"/>
    <n v="21"/>
    <x v="44"/>
    <n v="5"/>
    <n v="846"/>
    <n v="30"/>
    <n v="10"/>
    <n v="30"/>
    <n v="40"/>
    <n v="505"/>
    <n v="8"/>
    <x v="9"/>
    <x v="12"/>
    <x v="2"/>
    <x v="1"/>
    <x v="1"/>
    <x v="3"/>
    <x v="6"/>
  </r>
  <r>
    <x v="80"/>
    <n v="37"/>
    <n v="68"/>
    <n v="31"/>
    <x v="101"/>
    <n v="9"/>
    <n v="1000"/>
    <n v="30"/>
    <n v="10"/>
    <n v="40"/>
    <n v="50"/>
    <n v="505"/>
    <n v="9"/>
    <x v="9"/>
    <x v="12"/>
    <x v="2"/>
    <x v="1"/>
    <x v="1"/>
    <x v="3"/>
    <x v="7"/>
  </r>
  <r>
    <x v="145"/>
    <n v="31"/>
    <n v="56"/>
    <n v="25"/>
    <x v="37"/>
    <n v="9"/>
    <n v="-466"/>
    <n v="10"/>
    <n v="10"/>
    <n v="20"/>
    <n v="26"/>
    <n v="505"/>
    <n v="4"/>
    <x v="9"/>
    <x v="12"/>
    <x v="2"/>
    <x v="1"/>
    <x v="0"/>
    <x v="2"/>
    <x v="12"/>
  </r>
  <r>
    <x v="96"/>
    <n v="64"/>
    <n v="109"/>
    <n v="45"/>
    <x v="82"/>
    <n v="41"/>
    <n v="320"/>
    <n v="10"/>
    <n v="20"/>
    <n v="40"/>
    <n v="65"/>
    <n v="505"/>
    <n v="5"/>
    <x v="9"/>
    <x v="12"/>
    <x v="2"/>
    <x v="1"/>
    <x v="0"/>
    <x v="2"/>
    <x v="4"/>
  </r>
  <r>
    <x v="169"/>
    <n v="53"/>
    <n v="92"/>
    <n v="39"/>
    <x v="1"/>
    <n v="12"/>
    <n v="244"/>
    <n v="20"/>
    <n v="20"/>
    <n v="30"/>
    <n v="56"/>
    <n v="505"/>
    <n v="6"/>
    <x v="9"/>
    <x v="12"/>
    <x v="2"/>
    <x v="1"/>
    <x v="1"/>
    <x v="2"/>
    <x v="5"/>
  </r>
  <r>
    <x v="122"/>
    <n v="115"/>
    <n v="205"/>
    <n v="90"/>
    <x v="30"/>
    <n v="29"/>
    <n v="572"/>
    <n v="140"/>
    <n v="201"/>
    <n v="160"/>
    <n v="288"/>
    <n v="918"/>
    <n v="2"/>
    <x v="9"/>
    <x v="13"/>
    <x v="2"/>
    <x v="1"/>
    <x v="0"/>
    <x v="0"/>
    <x v="1"/>
  </r>
  <r>
    <x v="64"/>
    <n v="39"/>
    <n v="66"/>
    <n v="27"/>
    <x v="68"/>
    <n v="7"/>
    <n v="859"/>
    <n v="60"/>
    <n v="30"/>
    <n v="60"/>
    <n v="93"/>
    <n v="918"/>
    <n v="3"/>
    <x v="9"/>
    <x v="13"/>
    <x v="2"/>
    <x v="1"/>
    <x v="1"/>
    <x v="0"/>
    <x v="2"/>
  </r>
  <r>
    <x v="36"/>
    <n v="70"/>
    <n v="126"/>
    <n v="56"/>
    <x v="15"/>
    <n v="21"/>
    <n v="385"/>
    <n v="50"/>
    <n v="48"/>
    <n v="70"/>
    <n v="110"/>
    <n v="405"/>
    <n v="8"/>
    <x v="9"/>
    <x v="13"/>
    <x v="2"/>
    <x v="1"/>
    <x v="1"/>
    <x v="3"/>
    <x v="6"/>
  </r>
  <r>
    <x v="9"/>
    <n v="134"/>
    <n v="230"/>
    <n v="96"/>
    <x v="120"/>
    <n v="87"/>
    <n v="683"/>
    <n v="40"/>
    <n v="80"/>
    <n v="120"/>
    <n v="209"/>
    <n v="405"/>
    <n v="9"/>
    <x v="9"/>
    <x v="13"/>
    <x v="2"/>
    <x v="1"/>
    <x v="1"/>
    <x v="3"/>
    <x v="7"/>
  </r>
  <r>
    <x v="250"/>
    <n v="127"/>
    <n v="218"/>
    <n v="91"/>
    <x v="56"/>
    <n v="28"/>
    <n v="-1785"/>
    <n v="70"/>
    <n v="46"/>
    <n v="80"/>
    <n v="134"/>
    <n v="405"/>
    <n v="4"/>
    <x v="9"/>
    <x v="13"/>
    <x v="2"/>
    <x v="1"/>
    <x v="0"/>
    <x v="2"/>
    <x v="12"/>
  </r>
  <r>
    <x v="89"/>
    <n v="32"/>
    <n v="53"/>
    <n v="21"/>
    <x v="44"/>
    <n v="5"/>
    <n v="480"/>
    <n v="30"/>
    <n v="0"/>
    <n v="30"/>
    <n v="25"/>
    <n v="405"/>
    <n v="5"/>
    <x v="9"/>
    <x v="13"/>
    <x v="2"/>
    <x v="1"/>
    <x v="0"/>
    <x v="2"/>
    <x v="4"/>
  </r>
  <r>
    <x v="103"/>
    <n v="123"/>
    <n v="205"/>
    <n v="82"/>
    <x v="33"/>
    <n v="27"/>
    <n v="788"/>
    <n v="60"/>
    <n v="56"/>
    <n v="80"/>
    <n v="124"/>
    <n v="405"/>
    <n v="6"/>
    <x v="9"/>
    <x v="13"/>
    <x v="2"/>
    <x v="1"/>
    <x v="1"/>
    <x v="2"/>
    <x v="5"/>
  </r>
  <r>
    <x v="277"/>
    <n v="281"/>
    <n v="520"/>
    <n v="268"/>
    <x v="95"/>
    <n v="74"/>
    <n v="1246"/>
    <n v="340"/>
    <n v="294"/>
    <n v="420"/>
    <n v="768"/>
    <n v="936"/>
    <n v="2"/>
    <x v="9"/>
    <x v="14"/>
    <x v="2"/>
    <x v="0"/>
    <x v="0"/>
    <x v="0"/>
    <x v="1"/>
  </r>
  <r>
    <x v="60"/>
    <n v="51"/>
    <n v="90"/>
    <n v="39"/>
    <x v="26"/>
    <n v="12"/>
    <n v="541"/>
    <n v="80"/>
    <n v="37"/>
    <n v="90"/>
    <n v="130"/>
    <n v="214"/>
    <n v="3"/>
    <x v="9"/>
    <x v="14"/>
    <x v="2"/>
    <x v="0"/>
    <x v="1"/>
    <x v="0"/>
    <x v="2"/>
  </r>
  <r>
    <x v="60"/>
    <n v="71"/>
    <n v="123"/>
    <n v="52"/>
    <x v="24"/>
    <n v="17"/>
    <n v="405"/>
    <n v="70"/>
    <n v="30"/>
    <n v="80"/>
    <n v="102"/>
    <n v="713"/>
    <n v="8"/>
    <x v="9"/>
    <x v="14"/>
    <x v="2"/>
    <x v="0"/>
    <x v="1"/>
    <x v="3"/>
    <x v="6"/>
  </r>
  <r>
    <x v="43"/>
    <n v="64"/>
    <n v="107"/>
    <n v="43"/>
    <x v="0"/>
    <n v="13"/>
    <n v="419"/>
    <n v="50"/>
    <n v="21"/>
    <n v="60"/>
    <n v="90"/>
    <n v="409"/>
    <n v="9"/>
    <x v="9"/>
    <x v="14"/>
    <x v="2"/>
    <x v="0"/>
    <x v="1"/>
    <x v="3"/>
    <x v="7"/>
  </r>
  <r>
    <x v="123"/>
    <n v="110"/>
    <n v="182"/>
    <n v="72"/>
    <x v="4"/>
    <n v="23"/>
    <n v="-868"/>
    <n v="50"/>
    <n v="40"/>
    <n v="70"/>
    <n v="114"/>
    <n v="832"/>
    <n v="4"/>
    <x v="9"/>
    <x v="14"/>
    <x v="2"/>
    <x v="0"/>
    <x v="0"/>
    <x v="2"/>
    <x v="12"/>
  </r>
  <r>
    <x v="191"/>
    <n v="179"/>
    <n v="302"/>
    <n v="149"/>
    <x v="25"/>
    <n v="34"/>
    <n v="915"/>
    <n v="100"/>
    <n v="75"/>
    <n v="120"/>
    <n v="185"/>
    <n v="210"/>
    <n v="5"/>
    <x v="9"/>
    <x v="14"/>
    <x v="2"/>
    <x v="0"/>
    <x v="0"/>
    <x v="2"/>
    <x v="4"/>
  </r>
  <r>
    <x v="173"/>
    <n v="111"/>
    <n v="187"/>
    <n v="76"/>
    <x v="63"/>
    <n v="21"/>
    <n v="580"/>
    <n v="80"/>
    <n v="34"/>
    <n v="80"/>
    <n v="114"/>
    <n v="915"/>
    <n v="6"/>
    <x v="9"/>
    <x v="14"/>
    <x v="2"/>
    <x v="0"/>
    <x v="1"/>
    <x v="2"/>
    <x v="5"/>
  </r>
  <r>
    <x v="8"/>
    <n v="71"/>
    <n v="120"/>
    <n v="49"/>
    <x v="2"/>
    <n v="15"/>
    <n v="310"/>
    <n v="60"/>
    <n v="22"/>
    <n v="60"/>
    <n v="98"/>
    <n v="801"/>
    <n v="8"/>
    <x v="9"/>
    <x v="15"/>
    <x v="3"/>
    <x v="1"/>
    <x v="1"/>
    <x v="3"/>
    <x v="6"/>
  </r>
  <r>
    <x v="97"/>
    <n v="69"/>
    <n v="114"/>
    <n v="45"/>
    <x v="25"/>
    <n v="14"/>
    <n v="447"/>
    <n v="60"/>
    <n v="20"/>
    <n v="70"/>
    <n v="90"/>
    <n v="435"/>
    <n v="9"/>
    <x v="9"/>
    <x v="15"/>
    <x v="3"/>
    <x v="1"/>
    <x v="1"/>
    <x v="3"/>
    <x v="7"/>
  </r>
  <r>
    <x v="110"/>
    <n v="23"/>
    <n v="109"/>
    <n v="86"/>
    <x v="29"/>
    <n v="26"/>
    <n v="1698"/>
    <n v="0"/>
    <n v="70"/>
    <n v="20"/>
    <n v="70"/>
    <n v="435"/>
    <n v="10"/>
    <x v="9"/>
    <x v="15"/>
    <x v="3"/>
    <x v="1"/>
    <x v="1"/>
    <x v="3"/>
    <x v="8"/>
  </r>
  <r>
    <x v="96"/>
    <n v="64"/>
    <n v="109"/>
    <n v="45"/>
    <x v="82"/>
    <n v="41"/>
    <n v="320"/>
    <n v="20"/>
    <n v="10"/>
    <n v="40"/>
    <n v="39"/>
    <n v="801"/>
    <n v="11"/>
    <x v="9"/>
    <x v="15"/>
    <x v="3"/>
    <x v="1"/>
    <x v="0"/>
    <x v="1"/>
    <x v="9"/>
  </r>
  <r>
    <x v="169"/>
    <n v="53"/>
    <n v="92"/>
    <n v="39"/>
    <x v="1"/>
    <n v="12"/>
    <n v="244"/>
    <n v="20"/>
    <n v="10"/>
    <n v="30"/>
    <n v="52"/>
    <n v="435"/>
    <n v="12"/>
    <x v="9"/>
    <x v="15"/>
    <x v="3"/>
    <x v="1"/>
    <x v="0"/>
    <x v="1"/>
    <x v="10"/>
  </r>
  <r>
    <x v="145"/>
    <n v="31"/>
    <n v="56"/>
    <n v="25"/>
    <x v="37"/>
    <n v="9"/>
    <n v="209"/>
    <n v="10"/>
    <n v="0"/>
    <n v="20"/>
    <n v="33"/>
    <n v="435"/>
    <n v="13"/>
    <x v="9"/>
    <x v="15"/>
    <x v="3"/>
    <x v="1"/>
    <x v="0"/>
    <x v="1"/>
    <x v="3"/>
  </r>
  <r>
    <x v="10"/>
    <n v="77"/>
    <n v="142"/>
    <n v="65"/>
    <x v="30"/>
    <n v="20"/>
    <n v="1053"/>
    <n v="90"/>
    <n v="89"/>
    <n v="110"/>
    <n v="200"/>
    <n v="435"/>
    <n v="1"/>
    <x v="9"/>
    <x v="15"/>
    <x v="3"/>
    <x v="1"/>
    <x v="0"/>
    <x v="0"/>
    <x v="0"/>
  </r>
  <r>
    <x v="171"/>
    <n v="64"/>
    <n v="111"/>
    <n v="47"/>
    <x v="39"/>
    <n v="15"/>
    <n v="375"/>
    <n v="80"/>
    <n v="52"/>
    <n v="100"/>
    <n v="150"/>
    <n v="435"/>
    <n v="2"/>
    <x v="9"/>
    <x v="15"/>
    <x v="3"/>
    <x v="1"/>
    <x v="0"/>
    <x v="0"/>
    <x v="1"/>
  </r>
  <r>
    <x v="33"/>
    <n v="98"/>
    <n v="177"/>
    <n v="79"/>
    <x v="28"/>
    <n v="30"/>
    <n v="593"/>
    <n v="120"/>
    <n v="81"/>
    <n v="160"/>
    <n v="257"/>
    <n v="435"/>
    <n v="3"/>
    <x v="9"/>
    <x v="15"/>
    <x v="3"/>
    <x v="1"/>
    <x v="1"/>
    <x v="0"/>
    <x v="2"/>
  </r>
  <r>
    <x v="43"/>
    <n v="47"/>
    <n v="79"/>
    <n v="32"/>
    <x v="18"/>
    <n v="8"/>
    <n v="833"/>
    <n v="40"/>
    <n v="20"/>
    <n v="40"/>
    <n v="56"/>
    <n v="801"/>
    <n v="4"/>
    <x v="9"/>
    <x v="15"/>
    <x v="3"/>
    <x v="1"/>
    <x v="0"/>
    <x v="2"/>
    <x v="12"/>
  </r>
  <r>
    <x v="12"/>
    <n v="133"/>
    <n v="236"/>
    <n v="83"/>
    <x v="25"/>
    <n v="33"/>
    <n v="564"/>
    <n v="110"/>
    <n v="75"/>
    <n v="130"/>
    <n v="215"/>
    <n v="801"/>
    <n v="5"/>
    <x v="9"/>
    <x v="15"/>
    <x v="3"/>
    <x v="1"/>
    <x v="0"/>
    <x v="2"/>
    <x v="4"/>
  </r>
  <r>
    <x v="157"/>
    <n v="59"/>
    <n v="99"/>
    <n v="40"/>
    <x v="76"/>
    <n v="11"/>
    <n v="881"/>
    <n v="60"/>
    <n v="20"/>
    <n v="60"/>
    <n v="80"/>
    <n v="435"/>
    <n v="6"/>
    <x v="9"/>
    <x v="15"/>
    <x v="3"/>
    <x v="1"/>
    <x v="1"/>
    <x v="2"/>
    <x v="5"/>
  </r>
  <r>
    <x v="45"/>
    <n v="157"/>
    <n v="265"/>
    <n v="181"/>
    <x v="39"/>
    <n v="30"/>
    <n v="971"/>
    <n v="120"/>
    <n v="88"/>
    <n v="130"/>
    <n v="202"/>
    <n v="661"/>
    <n v="8"/>
    <x v="9"/>
    <x v="16"/>
    <x v="3"/>
    <x v="0"/>
    <x v="1"/>
    <x v="3"/>
    <x v="6"/>
  </r>
  <r>
    <x v="144"/>
    <n v="281"/>
    <n v="520"/>
    <n v="226"/>
    <x v="132"/>
    <n v="74"/>
    <n v="1246"/>
    <n v="170"/>
    <n v="149"/>
    <n v="220"/>
    <n v="410"/>
    <n v="562"/>
    <n v="9"/>
    <x v="9"/>
    <x v="16"/>
    <x v="3"/>
    <x v="0"/>
    <x v="1"/>
    <x v="3"/>
    <x v="7"/>
  </r>
  <r>
    <x v="60"/>
    <n v="51"/>
    <n v="90"/>
    <n v="39"/>
    <x v="26"/>
    <n v="12"/>
    <n v="541"/>
    <n v="40"/>
    <n v="20"/>
    <n v="40"/>
    <n v="60"/>
    <n v="209"/>
    <n v="10"/>
    <x v="9"/>
    <x v="16"/>
    <x v="3"/>
    <x v="0"/>
    <x v="1"/>
    <x v="3"/>
    <x v="8"/>
  </r>
  <r>
    <x v="251"/>
    <n v="179"/>
    <n v="302"/>
    <n v="92"/>
    <x v="24"/>
    <n v="34"/>
    <n v="915"/>
    <n v="80"/>
    <n v="61"/>
    <n v="90"/>
    <n v="140"/>
    <n v="562"/>
    <n v="11"/>
    <x v="9"/>
    <x v="16"/>
    <x v="3"/>
    <x v="0"/>
    <x v="0"/>
    <x v="1"/>
    <x v="9"/>
  </r>
  <r>
    <x v="79"/>
    <n v="111"/>
    <n v="187"/>
    <n v="76"/>
    <x v="61"/>
    <n v="21"/>
    <n v="580"/>
    <n v="50"/>
    <n v="42"/>
    <n v="50"/>
    <n v="80"/>
    <n v="209"/>
    <n v="12"/>
    <x v="9"/>
    <x v="16"/>
    <x v="3"/>
    <x v="0"/>
    <x v="0"/>
    <x v="1"/>
    <x v="10"/>
  </r>
  <r>
    <x v="215"/>
    <n v="110"/>
    <n v="182"/>
    <n v="72"/>
    <x v="15"/>
    <n v="23"/>
    <n v="650"/>
    <n v="50"/>
    <n v="20"/>
    <n v="60"/>
    <n v="93"/>
    <n v="562"/>
    <n v="13"/>
    <x v="9"/>
    <x v="16"/>
    <x v="3"/>
    <x v="0"/>
    <x v="0"/>
    <x v="1"/>
    <x v="3"/>
  </r>
  <r>
    <x v="264"/>
    <n v="-13"/>
    <n v="109"/>
    <n v="147"/>
    <x v="88"/>
    <n v="39"/>
    <n v="2555"/>
    <n v="-60"/>
    <n v="211"/>
    <n v="-20"/>
    <n v="151"/>
    <n v="818"/>
    <n v="1"/>
    <x v="9"/>
    <x v="16"/>
    <x v="3"/>
    <x v="0"/>
    <x v="0"/>
    <x v="0"/>
    <x v="0"/>
  </r>
  <r>
    <x v="154"/>
    <n v="390"/>
    <n v="650"/>
    <n v="327"/>
    <x v="73"/>
    <n v="91"/>
    <n v="2548"/>
    <n v="470"/>
    <n v="372"/>
    <n v="580"/>
    <n v="958"/>
    <n v="626"/>
    <n v="2"/>
    <x v="9"/>
    <x v="16"/>
    <x v="3"/>
    <x v="0"/>
    <x v="0"/>
    <x v="0"/>
    <x v="1"/>
  </r>
  <r>
    <x v="69"/>
    <n v="-24"/>
    <n v="130"/>
    <n v="121"/>
    <x v="129"/>
    <n v="50"/>
    <n v="3654"/>
    <n v="-100"/>
    <n v="300"/>
    <n v="-30"/>
    <n v="190"/>
    <n v="951"/>
    <n v="3"/>
    <x v="9"/>
    <x v="16"/>
    <x v="3"/>
    <x v="0"/>
    <x v="1"/>
    <x v="0"/>
    <x v="2"/>
  </r>
  <r>
    <x v="134"/>
    <n v="239"/>
    <n v="478"/>
    <n v="279"/>
    <x v="9"/>
    <n v="66"/>
    <n v="1755"/>
    <n v="160"/>
    <n v="145"/>
    <n v="220"/>
    <n v="426"/>
    <n v="562"/>
    <n v="4"/>
    <x v="9"/>
    <x v="16"/>
    <x v="3"/>
    <x v="0"/>
    <x v="0"/>
    <x v="2"/>
    <x v="12"/>
  </r>
  <r>
    <x v="125"/>
    <n v="173"/>
    <n v="298"/>
    <n v="180"/>
    <x v="83"/>
    <n v="113"/>
    <n v="898"/>
    <n v="50"/>
    <n v="183"/>
    <n v="160"/>
    <n v="275"/>
    <n v="562"/>
    <n v="5"/>
    <x v="9"/>
    <x v="16"/>
    <x v="3"/>
    <x v="0"/>
    <x v="0"/>
    <x v="2"/>
    <x v="4"/>
  </r>
  <r>
    <x v="278"/>
    <n v="341"/>
    <n v="598"/>
    <n v="203"/>
    <x v="85"/>
    <n v="84"/>
    <n v="1662"/>
    <n v="240"/>
    <n v="235"/>
    <n v="320"/>
    <n v="556"/>
    <n v="714"/>
    <n v="6"/>
    <x v="9"/>
    <x v="16"/>
    <x v="3"/>
    <x v="0"/>
    <x v="1"/>
    <x v="2"/>
    <x v="5"/>
  </r>
  <r>
    <x v="60"/>
    <n v="173"/>
    <n v="298"/>
    <n v="66"/>
    <x v="93"/>
    <n v="113"/>
    <n v="898"/>
    <n v="60"/>
    <n v="82"/>
    <n v="150"/>
    <n v="240"/>
    <n v="775"/>
    <n v="8"/>
    <x v="9"/>
    <x v="17"/>
    <x v="3"/>
    <x v="1"/>
    <x v="1"/>
    <x v="3"/>
    <x v="6"/>
  </r>
  <r>
    <x v="202"/>
    <n v="213"/>
    <n v="367"/>
    <n v="184"/>
    <x v="129"/>
    <n v="50"/>
    <n v="1132"/>
    <n v="120"/>
    <n v="71"/>
    <n v="170"/>
    <n v="281"/>
    <n v="702"/>
    <n v="9"/>
    <x v="9"/>
    <x v="17"/>
    <x v="3"/>
    <x v="1"/>
    <x v="1"/>
    <x v="3"/>
    <x v="7"/>
  </r>
  <r>
    <x v="124"/>
    <n v="176"/>
    <n v="298"/>
    <n v="141"/>
    <x v="86"/>
    <n v="39"/>
    <n v="789"/>
    <n v="130"/>
    <n v="80"/>
    <n v="150"/>
    <n v="240"/>
    <n v="702"/>
    <n v="10"/>
    <x v="9"/>
    <x v="17"/>
    <x v="3"/>
    <x v="1"/>
    <x v="1"/>
    <x v="3"/>
    <x v="8"/>
  </r>
  <r>
    <x v="258"/>
    <n v="341"/>
    <n v="598"/>
    <n v="248"/>
    <x v="120"/>
    <n v="84"/>
    <n v="1662"/>
    <n v="130"/>
    <n v="72"/>
    <n v="180"/>
    <n v="290"/>
    <n v="702"/>
    <n v="11"/>
    <x v="9"/>
    <x v="17"/>
    <x v="3"/>
    <x v="1"/>
    <x v="0"/>
    <x v="1"/>
    <x v="9"/>
  </r>
  <r>
    <x v="134"/>
    <n v="239"/>
    <n v="478"/>
    <n v="250"/>
    <x v="9"/>
    <n v="66"/>
    <n v="1755"/>
    <n v="80"/>
    <n v="110"/>
    <n v="120"/>
    <n v="230"/>
    <n v="775"/>
    <n v="12"/>
    <x v="9"/>
    <x v="17"/>
    <x v="3"/>
    <x v="1"/>
    <x v="0"/>
    <x v="1"/>
    <x v="10"/>
  </r>
  <r>
    <x v="279"/>
    <n v="-255"/>
    <n v="21"/>
    <n v="194"/>
    <x v="60"/>
    <n v="96"/>
    <n v="7058"/>
    <n v="-170"/>
    <n v="55"/>
    <n v="-110"/>
    <n v="13"/>
    <n v="702"/>
    <n v="13"/>
    <x v="9"/>
    <x v="17"/>
    <x v="3"/>
    <x v="1"/>
    <x v="0"/>
    <x v="1"/>
    <x v="3"/>
  </r>
  <r>
    <x v="68"/>
    <n v="43"/>
    <n v="77"/>
    <n v="34"/>
    <x v="24"/>
    <n v="12"/>
    <n v="240"/>
    <n v="30"/>
    <n v="40"/>
    <n v="60"/>
    <n v="98"/>
    <n v="775"/>
    <n v="2"/>
    <x v="9"/>
    <x v="17"/>
    <x v="3"/>
    <x v="1"/>
    <x v="0"/>
    <x v="0"/>
    <x v="1"/>
  </r>
  <r>
    <x v="40"/>
    <n v="37"/>
    <n v="68"/>
    <n v="31"/>
    <x v="51"/>
    <n v="9"/>
    <n v="1000"/>
    <n v="50"/>
    <n v="27"/>
    <n v="60"/>
    <n v="90"/>
    <n v="775"/>
    <n v="3"/>
    <x v="9"/>
    <x v="17"/>
    <x v="3"/>
    <x v="1"/>
    <x v="1"/>
    <x v="0"/>
    <x v="2"/>
  </r>
  <r>
    <x v="81"/>
    <n v="43"/>
    <n v="43"/>
    <n v="0"/>
    <x v="64"/>
    <n v="0"/>
    <n v="430"/>
    <n v="30"/>
    <n v="0"/>
    <n v="30"/>
    <n v="26"/>
    <n v="702"/>
    <n v="4"/>
    <x v="9"/>
    <x v="17"/>
    <x v="3"/>
    <x v="1"/>
    <x v="0"/>
    <x v="2"/>
    <x v="12"/>
  </r>
  <r>
    <x v="169"/>
    <n v="31"/>
    <n v="52"/>
    <n v="21"/>
    <x v="44"/>
    <n v="5"/>
    <n v="846"/>
    <n v="20"/>
    <n v="10"/>
    <n v="20"/>
    <n v="30"/>
    <n v="702"/>
    <n v="5"/>
    <x v="9"/>
    <x v="17"/>
    <x v="3"/>
    <x v="1"/>
    <x v="0"/>
    <x v="2"/>
    <x v="4"/>
  </r>
  <r>
    <x v="9"/>
    <n v="35"/>
    <n v="58"/>
    <n v="23"/>
    <x v="68"/>
    <n v="6"/>
    <n v="800"/>
    <n v="30"/>
    <n v="10"/>
    <n v="30"/>
    <n v="40"/>
    <n v="702"/>
    <n v="6"/>
    <x v="9"/>
    <x v="17"/>
    <x v="3"/>
    <x v="1"/>
    <x v="1"/>
    <x v="2"/>
    <x v="5"/>
  </r>
  <r>
    <x v="9"/>
    <n v="36"/>
    <n v="61"/>
    <n v="25"/>
    <x v="18"/>
    <n v="7"/>
    <n v="820"/>
    <n v="30"/>
    <n v="10"/>
    <n v="30"/>
    <n v="40"/>
    <n v="971"/>
    <n v="8"/>
    <x v="9"/>
    <x v="18"/>
    <x v="3"/>
    <x v="1"/>
    <x v="1"/>
    <x v="3"/>
    <x v="6"/>
  </r>
  <r>
    <x v="146"/>
    <n v="115"/>
    <n v="205"/>
    <n v="90"/>
    <x v="39"/>
    <n v="29"/>
    <n v="572"/>
    <n v="90"/>
    <n v="69"/>
    <n v="100"/>
    <n v="151"/>
    <n v="971"/>
    <n v="9"/>
    <x v="9"/>
    <x v="18"/>
    <x v="3"/>
    <x v="1"/>
    <x v="1"/>
    <x v="3"/>
    <x v="7"/>
  </r>
  <r>
    <x v="36"/>
    <n v="32"/>
    <n v="53"/>
    <n v="21"/>
    <x v="16"/>
    <n v="5"/>
    <n v="480"/>
    <n v="20"/>
    <n v="0"/>
    <n v="20"/>
    <n v="31"/>
    <n v="541"/>
    <n v="11"/>
    <x v="9"/>
    <x v="18"/>
    <x v="3"/>
    <x v="1"/>
    <x v="0"/>
    <x v="1"/>
    <x v="9"/>
  </r>
  <r>
    <x v="272"/>
    <n v="123"/>
    <n v="205"/>
    <n v="82"/>
    <x v="52"/>
    <n v="27"/>
    <n v="788"/>
    <n v="50"/>
    <n v="30"/>
    <n v="60"/>
    <n v="102"/>
    <n v="971"/>
    <n v="12"/>
    <x v="9"/>
    <x v="18"/>
    <x v="3"/>
    <x v="1"/>
    <x v="0"/>
    <x v="1"/>
    <x v="10"/>
  </r>
  <r>
    <x v="250"/>
    <n v="127"/>
    <n v="218"/>
    <n v="91"/>
    <x v="56"/>
    <n v="28"/>
    <n v="656"/>
    <n v="50"/>
    <n v="53"/>
    <n v="60"/>
    <n v="100"/>
    <n v="971"/>
    <n v="13"/>
    <x v="9"/>
    <x v="18"/>
    <x v="3"/>
    <x v="1"/>
    <x v="0"/>
    <x v="1"/>
    <x v="3"/>
  </r>
  <r>
    <x v="113"/>
    <n v="71"/>
    <n v="122"/>
    <n v="51"/>
    <x v="84"/>
    <n v="46"/>
    <n v="503"/>
    <n v="50"/>
    <n v="70"/>
    <n v="100"/>
    <n v="170"/>
    <n v="971"/>
    <n v="1"/>
    <x v="9"/>
    <x v="18"/>
    <x v="3"/>
    <x v="1"/>
    <x v="0"/>
    <x v="0"/>
    <x v="0"/>
  </r>
  <r>
    <x v="64"/>
    <n v="84"/>
    <n v="144"/>
    <n v="60"/>
    <x v="46"/>
    <n v="19"/>
    <n v="463"/>
    <n v="90"/>
    <n v="78"/>
    <n v="130"/>
    <n v="212"/>
    <n v="971"/>
    <n v="2"/>
    <x v="9"/>
    <x v="18"/>
    <x v="3"/>
    <x v="1"/>
    <x v="0"/>
    <x v="0"/>
    <x v="1"/>
  </r>
  <r>
    <x v="37"/>
    <n v="64"/>
    <n v="107"/>
    <n v="43"/>
    <x v="13"/>
    <n v="13"/>
    <n v="419"/>
    <n v="80"/>
    <n v="47"/>
    <n v="100"/>
    <n v="150"/>
    <n v="971"/>
    <n v="3"/>
    <x v="9"/>
    <x v="18"/>
    <x v="3"/>
    <x v="1"/>
    <x v="1"/>
    <x v="0"/>
    <x v="2"/>
  </r>
  <r>
    <x v="18"/>
    <n v="66"/>
    <n v="120"/>
    <n v="54"/>
    <x v="15"/>
    <n v="20"/>
    <n v="404"/>
    <n v="40"/>
    <n v="44"/>
    <n v="60"/>
    <n v="96"/>
    <n v="503"/>
    <n v="4"/>
    <x v="9"/>
    <x v="18"/>
    <x v="3"/>
    <x v="1"/>
    <x v="0"/>
    <x v="2"/>
    <x v="12"/>
  </r>
  <r>
    <x v="125"/>
    <n v="71"/>
    <n v="123"/>
    <n v="52"/>
    <x v="45"/>
    <n v="17"/>
    <n v="405"/>
    <n v="60"/>
    <n v="35"/>
    <n v="70"/>
    <n v="95"/>
    <n v="971"/>
    <n v="5"/>
    <x v="9"/>
    <x v="18"/>
    <x v="3"/>
    <x v="1"/>
    <x v="0"/>
    <x v="2"/>
    <x v="4"/>
  </r>
  <r>
    <x v="120"/>
    <n v="161"/>
    <n v="322"/>
    <n v="110"/>
    <x v="82"/>
    <n v="45"/>
    <n v="1267"/>
    <n v="110"/>
    <n v="141"/>
    <n v="150"/>
    <n v="284"/>
    <n v="503"/>
    <n v="6"/>
    <x v="9"/>
    <x v="18"/>
    <x v="3"/>
    <x v="1"/>
    <x v="1"/>
    <x v="2"/>
    <x v="5"/>
  </r>
  <r>
    <x v="45"/>
    <n v="188"/>
    <n v="313"/>
    <n v="142"/>
    <x v="131"/>
    <n v="41"/>
    <n v="1119"/>
    <n v="130"/>
    <n v="82"/>
    <n v="160"/>
    <n v="258"/>
    <n v="206"/>
    <n v="8"/>
    <x v="9"/>
    <x v="19"/>
    <x v="3"/>
    <x v="1"/>
    <x v="1"/>
    <x v="3"/>
    <x v="6"/>
  </r>
  <r>
    <x v="25"/>
    <n v="71"/>
    <n v="119"/>
    <n v="48"/>
    <x v="54"/>
    <n v="13"/>
    <n v="829"/>
    <n v="60"/>
    <n v="39"/>
    <n v="60"/>
    <n v="90"/>
    <n v="425"/>
    <n v="9"/>
    <x v="9"/>
    <x v="19"/>
    <x v="3"/>
    <x v="1"/>
    <x v="1"/>
    <x v="3"/>
    <x v="7"/>
  </r>
  <r>
    <x v="270"/>
    <n v="99"/>
    <n v="159"/>
    <n v="60"/>
    <x v="39"/>
    <n v="18"/>
    <n v="329"/>
    <n v="40"/>
    <n v="20"/>
    <n v="50"/>
    <n v="81"/>
    <n v="206"/>
    <n v="11"/>
    <x v="9"/>
    <x v="19"/>
    <x v="3"/>
    <x v="1"/>
    <x v="0"/>
    <x v="1"/>
    <x v="9"/>
  </r>
  <r>
    <x v="111"/>
    <n v="67"/>
    <n v="113"/>
    <n v="46"/>
    <x v="0"/>
    <n v="14"/>
    <n v="449"/>
    <n v="30"/>
    <n v="20"/>
    <n v="30"/>
    <n v="38"/>
    <n v="360"/>
    <n v="12"/>
    <x v="9"/>
    <x v="19"/>
    <x v="3"/>
    <x v="1"/>
    <x v="0"/>
    <x v="1"/>
    <x v="10"/>
  </r>
  <r>
    <x v="7"/>
    <n v="84"/>
    <n v="144"/>
    <n v="60"/>
    <x v="130"/>
    <n v="54"/>
    <n v="606"/>
    <n v="10"/>
    <n v="20"/>
    <n v="40"/>
    <n v="47"/>
    <n v="206"/>
    <n v="13"/>
    <x v="9"/>
    <x v="19"/>
    <x v="3"/>
    <x v="1"/>
    <x v="0"/>
    <x v="1"/>
    <x v="3"/>
  </r>
  <r>
    <x v="215"/>
    <n v="99"/>
    <n v="167"/>
    <n v="68"/>
    <x v="37"/>
    <n v="21"/>
    <n v="438"/>
    <n v="110"/>
    <n v="90"/>
    <n v="140"/>
    <n v="232"/>
    <n v="206"/>
    <n v="2"/>
    <x v="9"/>
    <x v="19"/>
    <x v="3"/>
    <x v="1"/>
    <x v="0"/>
    <x v="0"/>
    <x v="1"/>
  </r>
  <r>
    <x v="9"/>
    <n v="134"/>
    <n v="230"/>
    <n v="96"/>
    <x v="120"/>
    <n v="87"/>
    <n v="683"/>
    <n v="100"/>
    <n v="120"/>
    <n v="190"/>
    <n v="333"/>
    <n v="425"/>
    <n v="3"/>
    <x v="9"/>
    <x v="19"/>
    <x v="3"/>
    <x v="1"/>
    <x v="1"/>
    <x v="0"/>
    <x v="2"/>
  </r>
  <r>
    <x v="19"/>
    <n v="29"/>
    <n v="51"/>
    <n v="22"/>
    <x v="18"/>
    <n v="7"/>
    <n v="573"/>
    <n v="20"/>
    <n v="10"/>
    <n v="20"/>
    <n v="34"/>
    <n v="206"/>
    <n v="4"/>
    <x v="9"/>
    <x v="19"/>
    <x v="3"/>
    <x v="1"/>
    <x v="0"/>
    <x v="2"/>
    <x v="12"/>
  </r>
  <r>
    <x v="36"/>
    <n v="70"/>
    <n v="126"/>
    <n v="56"/>
    <x v="15"/>
    <n v="21"/>
    <n v="385"/>
    <n v="50"/>
    <n v="35"/>
    <n v="70"/>
    <n v="110"/>
    <n v="253"/>
    <n v="5"/>
    <x v="9"/>
    <x v="19"/>
    <x v="3"/>
    <x v="1"/>
    <x v="0"/>
    <x v="2"/>
    <x v="4"/>
  </r>
  <r>
    <x v="27"/>
    <n v="94"/>
    <n v="174"/>
    <n v="80"/>
    <x v="25"/>
    <n v="24"/>
    <n v="1055"/>
    <n v="80"/>
    <n v="54"/>
    <n v="90"/>
    <n v="150"/>
    <n v="253"/>
    <n v="6"/>
    <x v="9"/>
    <x v="19"/>
    <x v="3"/>
    <x v="1"/>
    <x v="1"/>
    <x v="2"/>
    <x v="5"/>
  </r>
  <r>
    <x v="42"/>
    <n v="112"/>
    <n v="200"/>
    <n v="88"/>
    <x v="39"/>
    <n v="29"/>
    <n v="561"/>
    <n v="60"/>
    <n v="57"/>
    <n v="90"/>
    <n v="173"/>
    <n v="719"/>
    <n v="13"/>
    <x v="10"/>
    <x v="0"/>
    <x v="0"/>
    <x v="0"/>
    <x v="0"/>
    <x v="1"/>
    <x v="3"/>
  </r>
  <r>
    <x v="149"/>
    <n v="182"/>
    <n v="363"/>
    <n v="225"/>
    <x v="133"/>
    <n v="50"/>
    <n v="1283"/>
    <n v="100"/>
    <n v="188"/>
    <n v="160"/>
    <n v="322"/>
    <n v="970"/>
    <n v="8"/>
    <x v="10"/>
    <x v="0"/>
    <x v="0"/>
    <x v="0"/>
    <x v="1"/>
    <x v="3"/>
    <x v="6"/>
  </r>
  <r>
    <x v="26"/>
    <n v="73"/>
    <n v="125"/>
    <n v="52"/>
    <x v="79"/>
    <n v="47"/>
    <n v="509"/>
    <n v="10"/>
    <n v="31"/>
    <n v="70"/>
    <n v="119"/>
    <n v="303"/>
    <n v="9"/>
    <x v="10"/>
    <x v="0"/>
    <x v="0"/>
    <x v="0"/>
    <x v="1"/>
    <x v="3"/>
    <x v="7"/>
  </r>
  <r>
    <x v="81"/>
    <n v="79"/>
    <n v="138"/>
    <n v="59"/>
    <x v="7"/>
    <n v="19"/>
    <n v="411"/>
    <n v="40"/>
    <n v="50"/>
    <n v="70"/>
    <n v="120"/>
    <n v="720"/>
    <n v="10"/>
    <x v="10"/>
    <x v="0"/>
    <x v="0"/>
    <x v="0"/>
    <x v="1"/>
    <x v="3"/>
    <x v="8"/>
  </r>
  <r>
    <x v="89"/>
    <n v="69"/>
    <n v="124"/>
    <n v="55"/>
    <x v="15"/>
    <n v="20"/>
    <n v="410"/>
    <n v="20"/>
    <n v="40"/>
    <n v="60"/>
    <n v="100"/>
    <n v="719"/>
    <n v="11"/>
    <x v="10"/>
    <x v="0"/>
    <x v="0"/>
    <x v="0"/>
    <x v="0"/>
    <x v="1"/>
    <x v="9"/>
  </r>
  <r>
    <x v="37"/>
    <n v="68"/>
    <n v="125"/>
    <n v="57"/>
    <x v="1"/>
    <n v="17"/>
    <n v="1042"/>
    <n v="30"/>
    <n v="28"/>
    <n v="60"/>
    <n v="112"/>
    <n v="719"/>
    <n v="12"/>
    <x v="10"/>
    <x v="0"/>
    <x v="0"/>
    <x v="0"/>
    <x v="0"/>
    <x v="1"/>
    <x v="10"/>
  </r>
  <r>
    <x v="107"/>
    <n v="114"/>
    <n v="189"/>
    <n v="75"/>
    <x v="32"/>
    <n v="24"/>
    <n v="659"/>
    <n v="100"/>
    <n v="96"/>
    <n v="150"/>
    <n v="240"/>
    <n v="303"/>
    <n v="6"/>
    <x v="10"/>
    <x v="0"/>
    <x v="0"/>
    <x v="0"/>
    <x v="1"/>
    <x v="2"/>
    <x v="5"/>
  </r>
  <r>
    <x v="27"/>
    <n v="73"/>
    <n v="123"/>
    <n v="50"/>
    <x v="26"/>
    <n v="14"/>
    <n v="589"/>
    <n v="70"/>
    <n v="60"/>
    <n v="90"/>
    <n v="155"/>
    <n v="303"/>
    <n v="5"/>
    <x v="10"/>
    <x v="0"/>
    <x v="0"/>
    <x v="0"/>
    <x v="0"/>
    <x v="2"/>
    <x v="4"/>
  </r>
  <r>
    <x v="116"/>
    <n v="117"/>
    <n v="198"/>
    <n v="81"/>
    <x v="63"/>
    <n v="22"/>
    <n v="984"/>
    <n v="80"/>
    <n v="77"/>
    <n v="110"/>
    <n v="190"/>
    <n v="970"/>
    <n v="3"/>
    <x v="10"/>
    <x v="0"/>
    <x v="0"/>
    <x v="0"/>
    <x v="1"/>
    <x v="0"/>
    <x v="2"/>
  </r>
  <r>
    <x v="214"/>
    <n v="172"/>
    <n v="290"/>
    <n v="62"/>
    <x v="45"/>
    <n v="33"/>
    <n v="930"/>
    <n v="130"/>
    <n v="164"/>
    <n v="170"/>
    <n v="280"/>
    <n v="970"/>
    <n v="1"/>
    <x v="10"/>
    <x v="0"/>
    <x v="0"/>
    <x v="0"/>
    <x v="0"/>
    <x v="0"/>
    <x v="0"/>
  </r>
  <r>
    <x v="125"/>
    <n v="52"/>
    <n v="92"/>
    <n v="40"/>
    <x v="26"/>
    <n v="13"/>
    <n v="536"/>
    <n v="40"/>
    <n v="30"/>
    <n v="60"/>
    <n v="90"/>
    <n v="970"/>
    <n v="2"/>
    <x v="10"/>
    <x v="0"/>
    <x v="0"/>
    <x v="0"/>
    <x v="0"/>
    <x v="0"/>
    <x v="1"/>
  </r>
  <r>
    <x v="280"/>
    <n v="172"/>
    <n v="290"/>
    <n v="103"/>
    <x v="24"/>
    <n v="33"/>
    <n v="930"/>
    <n v="110"/>
    <n v="104"/>
    <n v="150"/>
    <n v="252"/>
    <n v="312"/>
    <n v="8"/>
    <x v="10"/>
    <x v="1"/>
    <x v="0"/>
    <x v="0"/>
    <x v="1"/>
    <x v="3"/>
    <x v="6"/>
  </r>
  <r>
    <x v="125"/>
    <n v="52"/>
    <n v="92"/>
    <n v="40"/>
    <x v="26"/>
    <n v="13"/>
    <n v="536"/>
    <n v="30"/>
    <n v="30"/>
    <n v="50"/>
    <n v="80"/>
    <n v="773"/>
    <n v="9"/>
    <x v="10"/>
    <x v="1"/>
    <x v="0"/>
    <x v="0"/>
    <x v="1"/>
    <x v="3"/>
    <x v="7"/>
  </r>
  <r>
    <x v="116"/>
    <n v="117"/>
    <n v="198"/>
    <n v="81"/>
    <x v="63"/>
    <n v="22"/>
    <n v="984"/>
    <n v="80"/>
    <n v="60"/>
    <n v="110"/>
    <n v="190"/>
    <n v="630"/>
    <n v="10"/>
    <x v="10"/>
    <x v="1"/>
    <x v="0"/>
    <x v="0"/>
    <x v="1"/>
    <x v="3"/>
    <x v="8"/>
  </r>
  <r>
    <x v="27"/>
    <n v="73"/>
    <n v="123"/>
    <n v="50"/>
    <x v="26"/>
    <n v="14"/>
    <n v="589"/>
    <n v="40"/>
    <n v="29"/>
    <n v="60"/>
    <n v="100"/>
    <n v="847"/>
    <n v="11"/>
    <x v="10"/>
    <x v="1"/>
    <x v="0"/>
    <x v="0"/>
    <x v="0"/>
    <x v="1"/>
    <x v="9"/>
  </r>
  <r>
    <x v="75"/>
    <n v="114"/>
    <n v="189"/>
    <n v="75"/>
    <x v="4"/>
    <n v="24"/>
    <n v="659"/>
    <n v="50"/>
    <n v="60"/>
    <n v="90"/>
    <n v="138"/>
    <n v="630"/>
    <n v="12"/>
    <x v="10"/>
    <x v="1"/>
    <x v="0"/>
    <x v="0"/>
    <x v="0"/>
    <x v="1"/>
    <x v="10"/>
  </r>
  <r>
    <x v="217"/>
    <n v="212"/>
    <n v="423"/>
    <n v="221"/>
    <x v="111"/>
    <n v="59"/>
    <n v="1778"/>
    <n v="200"/>
    <n v="285"/>
    <n v="270"/>
    <n v="534"/>
    <n v="847"/>
    <n v="6"/>
    <x v="10"/>
    <x v="1"/>
    <x v="0"/>
    <x v="0"/>
    <x v="1"/>
    <x v="2"/>
    <x v="5"/>
  </r>
  <r>
    <x v="266"/>
    <n v="304"/>
    <n v="532"/>
    <n v="237"/>
    <x v="117"/>
    <n v="75"/>
    <n v="1691"/>
    <n v="290"/>
    <n v="292"/>
    <n v="390"/>
    <n v="680"/>
    <n v="224"/>
    <n v="5"/>
    <x v="10"/>
    <x v="1"/>
    <x v="0"/>
    <x v="0"/>
    <x v="0"/>
    <x v="2"/>
    <x v="4"/>
  </r>
  <r>
    <x v="108"/>
    <n v="165"/>
    <n v="278"/>
    <n v="64"/>
    <x v="52"/>
    <n v="36"/>
    <n v="803"/>
    <n v="110"/>
    <n v="136"/>
    <n v="160"/>
    <n v="267"/>
    <n v="815"/>
    <n v="3"/>
    <x v="10"/>
    <x v="1"/>
    <x v="0"/>
    <x v="0"/>
    <x v="1"/>
    <x v="0"/>
    <x v="2"/>
  </r>
  <r>
    <x v="207"/>
    <n v="239"/>
    <n v="412"/>
    <n v="205"/>
    <x v="134"/>
    <n v="57"/>
    <n v="1150"/>
    <n v="140"/>
    <n v="133"/>
    <n v="230"/>
    <n v="398"/>
    <n v="815"/>
    <n v="2"/>
    <x v="10"/>
    <x v="1"/>
    <x v="0"/>
    <x v="0"/>
    <x v="0"/>
    <x v="0"/>
    <x v="1"/>
  </r>
  <r>
    <x v="266"/>
    <n v="304"/>
    <n v="532"/>
    <n v="162"/>
    <x v="117"/>
    <n v="75"/>
    <n v="1691"/>
    <n v="180"/>
    <n v="204"/>
    <n v="280"/>
    <n v="490"/>
    <n v="712"/>
    <n v="8"/>
    <x v="10"/>
    <x v="2"/>
    <x v="0"/>
    <x v="1"/>
    <x v="1"/>
    <x v="3"/>
    <x v="6"/>
  </r>
  <r>
    <x v="149"/>
    <n v="165"/>
    <n v="278"/>
    <n v="95"/>
    <x v="33"/>
    <n v="36"/>
    <n v="803"/>
    <n v="100"/>
    <n v="44"/>
    <n v="150"/>
    <n v="259"/>
    <n v="712"/>
    <n v="9"/>
    <x v="10"/>
    <x v="2"/>
    <x v="0"/>
    <x v="1"/>
    <x v="1"/>
    <x v="3"/>
    <x v="7"/>
  </r>
  <r>
    <x v="217"/>
    <n v="212"/>
    <n v="423"/>
    <n v="183"/>
    <x v="111"/>
    <n v="59"/>
    <n v="1778"/>
    <n v="110"/>
    <n v="177"/>
    <n v="180"/>
    <n v="339"/>
    <n v="712"/>
    <n v="11"/>
    <x v="10"/>
    <x v="2"/>
    <x v="0"/>
    <x v="1"/>
    <x v="0"/>
    <x v="1"/>
    <x v="9"/>
  </r>
  <r>
    <x v="281"/>
    <n v="300"/>
    <n v="545"/>
    <n v="252"/>
    <x v="49"/>
    <n v="93"/>
    <n v="1784"/>
    <n v="130"/>
    <n v="162"/>
    <n v="250"/>
    <n v="462"/>
    <n v="319"/>
    <n v="12"/>
    <x v="10"/>
    <x v="2"/>
    <x v="0"/>
    <x v="1"/>
    <x v="0"/>
    <x v="1"/>
    <x v="10"/>
  </r>
  <r>
    <x v="36"/>
    <n v="34"/>
    <n v="56"/>
    <n v="22"/>
    <x v="68"/>
    <n v="6"/>
    <n v="802"/>
    <n v="40"/>
    <n v="20"/>
    <n v="50"/>
    <n v="75"/>
    <n v="515"/>
    <n v="5"/>
    <x v="10"/>
    <x v="2"/>
    <x v="0"/>
    <x v="1"/>
    <x v="0"/>
    <x v="2"/>
    <x v="4"/>
  </r>
  <r>
    <x v="111"/>
    <n v="43"/>
    <n v="43"/>
    <n v="0"/>
    <x v="77"/>
    <n v="0"/>
    <n v="387"/>
    <n v="40"/>
    <n v="0"/>
    <n v="50"/>
    <n v="50"/>
    <n v="712"/>
    <n v="6"/>
    <x v="10"/>
    <x v="2"/>
    <x v="0"/>
    <x v="1"/>
    <x v="1"/>
    <x v="2"/>
    <x v="5"/>
  </r>
  <r>
    <x v="71"/>
    <n v="13"/>
    <n v="23"/>
    <n v="10"/>
    <x v="16"/>
    <n v="3"/>
    <n v="596"/>
    <n v="10"/>
    <n v="0"/>
    <n v="20"/>
    <n v="23"/>
    <n v="641"/>
    <n v="3"/>
    <x v="10"/>
    <x v="2"/>
    <x v="0"/>
    <x v="1"/>
    <x v="1"/>
    <x v="0"/>
    <x v="2"/>
  </r>
  <r>
    <x v="58"/>
    <n v="24"/>
    <n v="39"/>
    <n v="15"/>
    <x v="16"/>
    <n v="4"/>
    <n v="848"/>
    <n v="10"/>
    <n v="10"/>
    <n v="20"/>
    <n v="31"/>
    <n v="563"/>
    <n v="1"/>
    <x v="10"/>
    <x v="2"/>
    <x v="0"/>
    <x v="1"/>
    <x v="0"/>
    <x v="0"/>
    <x v="0"/>
  </r>
  <r>
    <x v="17"/>
    <n v="35"/>
    <n v="64"/>
    <n v="29"/>
    <x v="51"/>
    <n v="8"/>
    <n v="1003"/>
    <n v="20"/>
    <n v="20"/>
    <n v="40"/>
    <n v="58"/>
    <n v="563"/>
    <n v="2"/>
    <x v="10"/>
    <x v="2"/>
    <x v="0"/>
    <x v="1"/>
    <x v="0"/>
    <x v="0"/>
    <x v="1"/>
  </r>
  <r>
    <x v="26"/>
    <n v="41"/>
    <n v="74"/>
    <n v="33"/>
    <x v="24"/>
    <n v="12"/>
    <n v="243"/>
    <n v="0"/>
    <n v="20"/>
    <n v="40"/>
    <n v="73"/>
    <n v="314"/>
    <n v="13"/>
    <x v="10"/>
    <x v="3"/>
    <x v="0"/>
    <x v="1"/>
    <x v="0"/>
    <x v="1"/>
    <x v="3"/>
  </r>
  <r>
    <x v="51"/>
    <n v="62"/>
    <n v="106"/>
    <n v="44"/>
    <x v="82"/>
    <n v="40"/>
    <n v="325"/>
    <n v="0"/>
    <n v="40"/>
    <n v="50"/>
    <n v="82"/>
    <n v="573"/>
    <n v="8"/>
    <x v="10"/>
    <x v="3"/>
    <x v="0"/>
    <x v="1"/>
    <x v="1"/>
    <x v="3"/>
    <x v="6"/>
  </r>
  <r>
    <x v="32"/>
    <n v="40"/>
    <n v="122"/>
    <n v="82"/>
    <x v="31"/>
    <n v="25"/>
    <n v="1804"/>
    <n v="0"/>
    <n v="61"/>
    <n v="40"/>
    <n v="110"/>
    <n v="573"/>
    <n v="9"/>
    <x v="10"/>
    <x v="3"/>
    <x v="0"/>
    <x v="1"/>
    <x v="1"/>
    <x v="3"/>
    <x v="7"/>
  </r>
  <r>
    <x v="31"/>
    <n v="47"/>
    <n v="82"/>
    <n v="35"/>
    <x v="2"/>
    <n v="11"/>
    <n v="248"/>
    <n v="10"/>
    <n v="20"/>
    <n v="40"/>
    <n v="60"/>
    <n v="417"/>
    <n v="11"/>
    <x v="10"/>
    <x v="3"/>
    <x v="0"/>
    <x v="1"/>
    <x v="0"/>
    <x v="1"/>
    <x v="9"/>
  </r>
  <r>
    <x v="71"/>
    <n v="42"/>
    <n v="76"/>
    <n v="34"/>
    <x v="24"/>
    <n v="12"/>
    <n v="211"/>
    <n v="0"/>
    <n v="20"/>
    <n v="40"/>
    <n v="60"/>
    <n v="636"/>
    <n v="12"/>
    <x v="10"/>
    <x v="3"/>
    <x v="0"/>
    <x v="1"/>
    <x v="0"/>
    <x v="1"/>
    <x v="10"/>
  </r>
  <r>
    <x v="39"/>
    <n v="78"/>
    <n v="132"/>
    <n v="54"/>
    <x v="14"/>
    <n v="15"/>
    <n v="885"/>
    <n v="80"/>
    <n v="55"/>
    <n v="100"/>
    <n v="155"/>
    <n v="314"/>
    <n v="5"/>
    <x v="10"/>
    <x v="3"/>
    <x v="0"/>
    <x v="1"/>
    <x v="0"/>
    <x v="2"/>
    <x v="4"/>
  </r>
  <r>
    <x v="125"/>
    <n v="48"/>
    <n v="81"/>
    <n v="33"/>
    <x v="40"/>
    <n v="9"/>
    <n v="836"/>
    <n v="50"/>
    <n v="34"/>
    <n v="60"/>
    <n v="106"/>
    <n v="314"/>
    <n v="6"/>
    <x v="10"/>
    <x v="3"/>
    <x v="0"/>
    <x v="1"/>
    <x v="1"/>
    <x v="2"/>
    <x v="5"/>
  </r>
  <r>
    <x v="41"/>
    <n v="81"/>
    <n v="150"/>
    <n v="69"/>
    <x v="37"/>
    <n v="21"/>
    <n v="1060"/>
    <n v="40"/>
    <n v="60"/>
    <n v="80"/>
    <n v="140"/>
    <n v="314"/>
    <n v="3"/>
    <x v="10"/>
    <x v="3"/>
    <x v="0"/>
    <x v="1"/>
    <x v="1"/>
    <x v="0"/>
    <x v="2"/>
  </r>
  <r>
    <x v="41"/>
    <n v="102"/>
    <n v="184"/>
    <n v="82"/>
    <x v="28"/>
    <n v="31"/>
    <n v="601"/>
    <n v="40"/>
    <n v="80"/>
    <n v="100"/>
    <n v="178"/>
    <n v="573"/>
    <n v="2"/>
    <x v="10"/>
    <x v="3"/>
    <x v="0"/>
    <x v="1"/>
    <x v="0"/>
    <x v="0"/>
    <x v="1"/>
  </r>
  <r>
    <x v="86"/>
    <n v="119"/>
    <n v="197"/>
    <n v="78"/>
    <x v="71"/>
    <n v="25"/>
    <n v="798"/>
    <n v="60"/>
    <n v="49"/>
    <n v="100"/>
    <n v="171"/>
    <n v="330"/>
    <n v="11"/>
    <x v="10"/>
    <x v="4"/>
    <x v="0"/>
    <x v="0"/>
    <x v="0"/>
    <x v="1"/>
    <x v="9"/>
  </r>
  <r>
    <x v="177"/>
    <n v="143"/>
    <n v="245"/>
    <n v="75"/>
    <x v="15"/>
    <n v="31"/>
    <n v="666"/>
    <n v="70"/>
    <n v="68"/>
    <n v="120"/>
    <n v="188"/>
    <n v="419"/>
    <n v="12"/>
    <x v="10"/>
    <x v="4"/>
    <x v="0"/>
    <x v="0"/>
    <x v="0"/>
    <x v="1"/>
    <x v="10"/>
  </r>
  <r>
    <x v="37"/>
    <n v="48"/>
    <n v="80"/>
    <n v="32"/>
    <x v="18"/>
    <n v="8"/>
    <n v="482"/>
    <n v="30"/>
    <n v="30"/>
    <n v="40"/>
    <n v="78"/>
    <n v="937"/>
    <n v="8"/>
    <x v="10"/>
    <x v="4"/>
    <x v="0"/>
    <x v="0"/>
    <x v="1"/>
    <x v="3"/>
    <x v="6"/>
  </r>
  <r>
    <x v="3"/>
    <n v="52"/>
    <n v="88"/>
    <n v="36"/>
    <x v="76"/>
    <n v="10"/>
    <n v="862"/>
    <n v="40"/>
    <n v="30"/>
    <n v="50"/>
    <n v="80"/>
    <n v="614"/>
    <n v="9"/>
    <x v="10"/>
    <x v="4"/>
    <x v="0"/>
    <x v="0"/>
    <x v="1"/>
    <x v="3"/>
    <x v="7"/>
  </r>
  <r>
    <x v="149"/>
    <n v="182"/>
    <n v="363"/>
    <n v="204"/>
    <x v="133"/>
    <n v="50"/>
    <n v="1283"/>
    <n v="170"/>
    <n v="244"/>
    <n v="230"/>
    <n v="465"/>
    <n v="440"/>
    <n v="5"/>
    <x v="10"/>
    <x v="4"/>
    <x v="0"/>
    <x v="0"/>
    <x v="0"/>
    <x v="2"/>
    <x v="4"/>
  </r>
  <r>
    <x v="36"/>
    <n v="69"/>
    <n v="124"/>
    <n v="55"/>
    <x v="21"/>
    <n v="20"/>
    <n v="410"/>
    <n v="40"/>
    <n v="64"/>
    <n v="80"/>
    <n v="150"/>
    <n v="419"/>
    <n v="6"/>
    <x v="10"/>
    <x v="4"/>
    <x v="0"/>
    <x v="0"/>
    <x v="1"/>
    <x v="2"/>
    <x v="5"/>
  </r>
  <r>
    <x v="8"/>
    <n v="79"/>
    <n v="138"/>
    <n v="59"/>
    <x v="25"/>
    <n v="19"/>
    <n v="411"/>
    <n v="50"/>
    <n v="51"/>
    <n v="80"/>
    <n v="130"/>
    <n v="330"/>
    <n v="1"/>
    <x v="10"/>
    <x v="4"/>
    <x v="0"/>
    <x v="0"/>
    <x v="0"/>
    <x v="0"/>
    <x v="0"/>
  </r>
  <r>
    <x v="81"/>
    <n v="68"/>
    <n v="114"/>
    <n v="46"/>
    <x v="0"/>
    <n v="14"/>
    <n v="424"/>
    <n v="40"/>
    <n v="42"/>
    <n v="70"/>
    <n v="108"/>
    <n v="614"/>
    <n v="2"/>
    <x v="10"/>
    <x v="4"/>
    <x v="0"/>
    <x v="0"/>
    <x v="0"/>
    <x v="0"/>
    <x v="1"/>
  </r>
  <r>
    <x v="71"/>
    <n v="73"/>
    <n v="125"/>
    <n v="52"/>
    <x v="84"/>
    <n v="47"/>
    <n v="509"/>
    <n v="10"/>
    <n v="53"/>
    <n v="70"/>
    <n v="120"/>
    <n v="567"/>
    <n v="3"/>
    <x v="10"/>
    <x v="4"/>
    <x v="0"/>
    <x v="0"/>
    <x v="1"/>
    <x v="0"/>
    <x v="2"/>
  </r>
  <r>
    <x v="8"/>
    <n v="71"/>
    <n v="120"/>
    <n v="49"/>
    <x v="2"/>
    <n v="15"/>
    <n v="454"/>
    <n v="20"/>
    <n v="40"/>
    <n v="50"/>
    <n v="79"/>
    <n v="262"/>
    <n v="11"/>
    <x v="10"/>
    <x v="5"/>
    <x v="0"/>
    <x v="1"/>
    <x v="0"/>
    <x v="1"/>
    <x v="9"/>
  </r>
  <r>
    <x v="104"/>
    <n v="86"/>
    <n v="147"/>
    <n v="61"/>
    <x v="130"/>
    <n v="55"/>
    <n v="613"/>
    <n v="0"/>
    <n v="38"/>
    <n v="70"/>
    <n v="108"/>
    <n v="715"/>
    <n v="12"/>
    <x v="10"/>
    <x v="5"/>
    <x v="0"/>
    <x v="1"/>
    <x v="0"/>
    <x v="1"/>
    <x v="10"/>
  </r>
  <r>
    <x v="27"/>
    <n v="88"/>
    <n v="141"/>
    <n v="53"/>
    <x v="8"/>
    <n v="16"/>
    <n v="321"/>
    <n v="50"/>
    <n v="58"/>
    <n v="80"/>
    <n v="130"/>
    <n v="920"/>
    <n v="8"/>
    <x v="10"/>
    <x v="5"/>
    <x v="0"/>
    <x v="1"/>
    <x v="1"/>
    <x v="3"/>
    <x v="6"/>
  </r>
  <r>
    <x v="125"/>
    <n v="47"/>
    <n v="78"/>
    <n v="31"/>
    <x v="38"/>
    <n v="8"/>
    <n v="856"/>
    <n v="40"/>
    <n v="20"/>
    <n v="50"/>
    <n v="70"/>
    <n v="262"/>
    <n v="9"/>
    <x v="10"/>
    <x v="5"/>
    <x v="0"/>
    <x v="1"/>
    <x v="1"/>
    <x v="3"/>
    <x v="7"/>
  </r>
  <r>
    <x v="28"/>
    <n v="89"/>
    <n v="164"/>
    <n v="75"/>
    <x v="45"/>
    <n v="23"/>
    <n v="1063"/>
    <n v="70"/>
    <n v="85"/>
    <n v="110"/>
    <n v="195"/>
    <n v="920"/>
    <n v="5"/>
    <x v="10"/>
    <x v="5"/>
    <x v="0"/>
    <x v="1"/>
    <x v="0"/>
    <x v="2"/>
    <x v="4"/>
  </r>
  <r>
    <x v="16"/>
    <n v="30"/>
    <n v="52"/>
    <n v="22"/>
    <x v="18"/>
    <n v="7"/>
    <n v="570"/>
    <n v="30"/>
    <n v="20"/>
    <n v="40"/>
    <n v="60"/>
    <n v="715"/>
    <n v="6"/>
    <x v="10"/>
    <x v="5"/>
    <x v="0"/>
    <x v="1"/>
    <x v="1"/>
    <x v="2"/>
    <x v="5"/>
  </r>
  <r>
    <x v="169"/>
    <n v="67"/>
    <n v="121"/>
    <n v="54"/>
    <x v="21"/>
    <n v="20"/>
    <n v="391"/>
    <n v="20"/>
    <n v="50"/>
    <n v="60"/>
    <n v="111"/>
    <n v="262"/>
    <n v="1"/>
    <x v="10"/>
    <x v="5"/>
    <x v="0"/>
    <x v="1"/>
    <x v="0"/>
    <x v="0"/>
    <x v="0"/>
  </r>
  <r>
    <x v="36"/>
    <n v="130"/>
    <n v="224"/>
    <n v="94"/>
    <x v="125"/>
    <n v="85"/>
    <n v="694"/>
    <n v="30"/>
    <n v="88"/>
    <n v="130"/>
    <n v="222"/>
    <n v="262"/>
    <n v="2"/>
    <x v="10"/>
    <x v="5"/>
    <x v="0"/>
    <x v="1"/>
    <x v="0"/>
    <x v="0"/>
    <x v="1"/>
  </r>
  <r>
    <x v="39"/>
    <n v="103"/>
    <n v="180"/>
    <n v="77"/>
    <x v="10"/>
    <n v="25"/>
    <n v="557"/>
    <n v="60"/>
    <n v="67"/>
    <n v="100"/>
    <n v="170"/>
    <n v="262"/>
    <n v="3"/>
    <x v="10"/>
    <x v="5"/>
    <x v="0"/>
    <x v="1"/>
    <x v="1"/>
    <x v="0"/>
    <x v="2"/>
  </r>
  <r>
    <x v="39"/>
    <n v="78"/>
    <n v="132"/>
    <n v="54"/>
    <x v="14"/>
    <n v="15"/>
    <n v="885"/>
    <n v="60"/>
    <n v="61"/>
    <n v="80"/>
    <n v="130"/>
    <n v="959"/>
    <n v="11"/>
    <x v="10"/>
    <x v="6"/>
    <x v="1"/>
    <x v="1"/>
    <x v="0"/>
    <x v="1"/>
    <x v="9"/>
  </r>
  <r>
    <x v="8"/>
    <n v="54"/>
    <n v="90"/>
    <n v="36"/>
    <x v="40"/>
    <n v="10"/>
    <n v="809"/>
    <n v="40"/>
    <n v="30"/>
    <n v="60"/>
    <n v="90"/>
    <n v="203"/>
    <n v="13"/>
    <x v="10"/>
    <x v="6"/>
    <x v="1"/>
    <x v="1"/>
    <x v="0"/>
    <x v="1"/>
    <x v="3"/>
  </r>
  <r>
    <x v="41"/>
    <n v="102"/>
    <n v="184"/>
    <n v="82"/>
    <x v="28"/>
    <n v="31"/>
    <n v="601"/>
    <n v="30"/>
    <n v="51"/>
    <n v="70"/>
    <n v="121"/>
    <n v="860"/>
    <n v="9"/>
    <x v="10"/>
    <x v="6"/>
    <x v="1"/>
    <x v="1"/>
    <x v="1"/>
    <x v="3"/>
    <x v="7"/>
  </r>
  <r>
    <x v="41"/>
    <n v="81"/>
    <n v="150"/>
    <n v="69"/>
    <x v="37"/>
    <n v="21"/>
    <n v="1060"/>
    <n v="30"/>
    <n v="40"/>
    <n v="50"/>
    <n v="90"/>
    <n v="475"/>
    <n v="10"/>
    <x v="10"/>
    <x v="6"/>
    <x v="1"/>
    <x v="1"/>
    <x v="1"/>
    <x v="3"/>
    <x v="8"/>
  </r>
  <r>
    <x v="104"/>
    <n v="86"/>
    <n v="147"/>
    <n v="61"/>
    <x v="130"/>
    <n v="55"/>
    <n v="613"/>
    <n v="10"/>
    <n v="60"/>
    <n v="80"/>
    <n v="145"/>
    <n v="203"/>
    <n v="5"/>
    <x v="10"/>
    <x v="6"/>
    <x v="1"/>
    <x v="1"/>
    <x v="0"/>
    <x v="2"/>
    <x v="4"/>
  </r>
  <r>
    <x v="60"/>
    <n v="71"/>
    <n v="124"/>
    <n v="53"/>
    <x v="24"/>
    <n v="17"/>
    <n v="380"/>
    <n v="40"/>
    <n v="44"/>
    <n v="70"/>
    <n v="126"/>
    <n v="860"/>
    <n v="6"/>
    <x v="10"/>
    <x v="6"/>
    <x v="1"/>
    <x v="1"/>
    <x v="1"/>
    <x v="2"/>
    <x v="5"/>
  </r>
  <r>
    <x v="166"/>
    <n v="195"/>
    <n v="325"/>
    <n v="148"/>
    <x v="131"/>
    <n v="42"/>
    <n v="1134"/>
    <n v="130"/>
    <n v="95"/>
    <n v="180"/>
    <n v="288"/>
    <n v="203"/>
    <n v="2"/>
    <x v="10"/>
    <x v="6"/>
    <x v="1"/>
    <x v="1"/>
    <x v="0"/>
    <x v="0"/>
    <x v="1"/>
  </r>
  <r>
    <x v="97"/>
    <n v="42"/>
    <n v="70"/>
    <n v="28"/>
    <x v="18"/>
    <n v="7"/>
    <n v="875"/>
    <n v="40"/>
    <n v="20"/>
    <n v="50"/>
    <n v="59"/>
    <n v="352"/>
    <n v="11"/>
    <x v="10"/>
    <x v="7"/>
    <x v="1"/>
    <x v="0"/>
    <x v="0"/>
    <x v="1"/>
    <x v="9"/>
  </r>
  <r>
    <x v="43"/>
    <n v="47"/>
    <n v="78"/>
    <n v="31"/>
    <x v="18"/>
    <n v="8"/>
    <n v="856"/>
    <n v="40"/>
    <n v="17"/>
    <n v="50"/>
    <n v="93"/>
    <n v="561"/>
    <n v="13"/>
    <x v="10"/>
    <x v="7"/>
    <x v="1"/>
    <x v="0"/>
    <x v="0"/>
    <x v="1"/>
    <x v="3"/>
  </r>
  <r>
    <x v="16"/>
    <n v="30"/>
    <n v="52"/>
    <n v="22"/>
    <x v="18"/>
    <n v="7"/>
    <n v="570"/>
    <n v="10"/>
    <n v="10"/>
    <n v="20"/>
    <n v="30"/>
    <n v="561"/>
    <n v="8"/>
    <x v="10"/>
    <x v="7"/>
    <x v="1"/>
    <x v="0"/>
    <x v="1"/>
    <x v="3"/>
    <x v="6"/>
  </r>
  <r>
    <x v="38"/>
    <n v="67"/>
    <n v="121"/>
    <n v="54"/>
    <x v="15"/>
    <n v="20"/>
    <n v="391"/>
    <n v="10"/>
    <n v="31"/>
    <n v="40"/>
    <n v="89"/>
    <n v="407"/>
    <n v="9"/>
    <x v="10"/>
    <x v="7"/>
    <x v="1"/>
    <x v="0"/>
    <x v="1"/>
    <x v="3"/>
    <x v="7"/>
  </r>
  <r>
    <x v="63"/>
    <n v="89"/>
    <n v="164"/>
    <n v="75"/>
    <x v="24"/>
    <n v="23"/>
    <n v="1063"/>
    <n v="30"/>
    <n v="60"/>
    <n v="60"/>
    <n v="100"/>
    <n v="954"/>
    <n v="10"/>
    <x v="10"/>
    <x v="7"/>
    <x v="1"/>
    <x v="0"/>
    <x v="1"/>
    <x v="3"/>
    <x v="8"/>
  </r>
  <r>
    <x v="89"/>
    <n v="130"/>
    <n v="224"/>
    <n v="94"/>
    <x v="81"/>
    <n v="85"/>
    <n v="694"/>
    <n v="20"/>
    <n v="85"/>
    <n v="120"/>
    <n v="210"/>
    <n v="754"/>
    <n v="5"/>
    <x v="10"/>
    <x v="7"/>
    <x v="1"/>
    <x v="0"/>
    <x v="0"/>
    <x v="2"/>
    <x v="4"/>
  </r>
  <r>
    <x v="39"/>
    <n v="103"/>
    <n v="180"/>
    <n v="77"/>
    <x v="10"/>
    <n v="25"/>
    <n v="557"/>
    <n v="60"/>
    <n v="70"/>
    <n v="100"/>
    <n v="170"/>
    <n v="561"/>
    <n v="6"/>
    <x v="10"/>
    <x v="7"/>
    <x v="1"/>
    <x v="0"/>
    <x v="1"/>
    <x v="2"/>
    <x v="5"/>
  </r>
  <r>
    <x v="94"/>
    <n v="119"/>
    <n v="197"/>
    <n v="78"/>
    <x v="32"/>
    <n v="25"/>
    <n v="798"/>
    <n v="60"/>
    <n v="68"/>
    <n v="100"/>
    <n v="168"/>
    <n v="754"/>
    <n v="2"/>
    <x v="10"/>
    <x v="7"/>
    <x v="1"/>
    <x v="0"/>
    <x v="0"/>
    <x v="0"/>
    <x v="1"/>
  </r>
  <r>
    <x v="177"/>
    <n v="143"/>
    <n v="245"/>
    <n v="98"/>
    <x v="15"/>
    <n v="31"/>
    <n v="666"/>
    <n v="90"/>
    <n v="93"/>
    <n v="130"/>
    <n v="220"/>
    <n v="772"/>
    <n v="3"/>
    <x v="10"/>
    <x v="7"/>
    <x v="1"/>
    <x v="0"/>
    <x v="1"/>
    <x v="0"/>
    <x v="2"/>
  </r>
  <r>
    <x v="111"/>
    <n v="52"/>
    <n v="88"/>
    <n v="36"/>
    <x v="40"/>
    <n v="10"/>
    <n v="862"/>
    <n v="40"/>
    <n v="41"/>
    <n v="60"/>
    <n v="79"/>
    <n v="339"/>
    <n v="11"/>
    <x v="10"/>
    <x v="8"/>
    <x v="1"/>
    <x v="0"/>
    <x v="0"/>
    <x v="1"/>
    <x v="9"/>
  </r>
  <r>
    <x v="37"/>
    <n v="48"/>
    <n v="80"/>
    <n v="32"/>
    <x v="18"/>
    <n v="8"/>
    <n v="482"/>
    <n v="40"/>
    <n v="30"/>
    <n v="50"/>
    <n v="93"/>
    <n v="351"/>
    <n v="13"/>
    <x v="10"/>
    <x v="8"/>
    <x v="1"/>
    <x v="0"/>
    <x v="0"/>
    <x v="1"/>
    <x v="3"/>
  </r>
  <r>
    <x v="89"/>
    <n v="69"/>
    <n v="124"/>
    <n v="55"/>
    <x v="15"/>
    <n v="20"/>
    <n v="410"/>
    <n v="20"/>
    <n v="49"/>
    <n v="50"/>
    <n v="99"/>
    <n v="617"/>
    <n v="9"/>
    <x v="10"/>
    <x v="8"/>
    <x v="1"/>
    <x v="0"/>
    <x v="1"/>
    <x v="3"/>
    <x v="7"/>
  </r>
  <r>
    <x v="51"/>
    <n v="68"/>
    <n v="120"/>
    <n v="52"/>
    <x v="84"/>
    <n v="47"/>
    <n v="554"/>
    <n v="0"/>
    <n v="50"/>
    <n v="60"/>
    <n v="115"/>
    <n v="774"/>
    <n v="5"/>
    <x v="10"/>
    <x v="8"/>
    <x v="1"/>
    <x v="0"/>
    <x v="0"/>
    <x v="2"/>
    <x v="4"/>
  </r>
  <r>
    <x v="282"/>
    <n v="182"/>
    <n v="363"/>
    <n v="272"/>
    <x v="69"/>
    <n v="50"/>
    <n v="1283"/>
    <n v="120"/>
    <n v="179"/>
    <n v="180"/>
    <n v="350"/>
    <n v="508"/>
    <n v="7"/>
    <x v="10"/>
    <x v="8"/>
    <x v="1"/>
    <x v="0"/>
    <x v="0"/>
    <x v="2"/>
    <x v="11"/>
  </r>
  <r>
    <x v="283"/>
    <n v="379"/>
    <n v="454"/>
    <n v="75"/>
    <x v="4"/>
    <n v="24"/>
    <n v="-3287"/>
    <n v="300"/>
    <n v="62"/>
    <n v="340"/>
    <n v="398"/>
    <n v="978"/>
    <n v="2"/>
    <x v="10"/>
    <x v="8"/>
    <x v="1"/>
    <x v="0"/>
    <x v="0"/>
    <x v="0"/>
    <x v="1"/>
  </r>
  <r>
    <x v="58"/>
    <n v="24"/>
    <n v="39"/>
    <n v="15"/>
    <x v="16"/>
    <n v="4"/>
    <n v="848"/>
    <n v="20"/>
    <n v="10"/>
    <n v="30"/>
    <n v="40"/>
    <n v="603"/>
    <n v="11"/>
    <x v="10"/>
    <x v="9"/>
    <x v="1"/>
    <x v="1"/>
    <x v="0"/>
    <x v="1"/>
    <x v="9"/>
  </r>
  <r>
    <x v="81"/>
    <n v="43"/>
    <n v="43"/>
    <n v="0"/>
    <x v="64"/>
    <n v="0"/>
    <n v="387"/>
    <n v="30"/>
    <n v="0"/>
    <n v="40"/>
    <n v="27"/>
    <n v="603"/>
    <n v="13"/>
    <x v="10"/>
    <x v="9"/>
    <x v="1"/>
    <x v="1"/>
    <x v="0"/>
    <x v="1"/>
    <x v="3"/>
  </r>
  <r>
    <x v="26"/>
    <n v="41"/>
    <n v="74"/>
    <n v="33"/>
    <x v="24"/>
    <n v="12"/>
    <n v="243"/>
    <n v="0"/>
    <n v="20"/>
    <n v="30"/>
    <n v="50"/>
    <n v="603"/>
    <n v="9"/>
    <x v="10"/>
    <x v="9"/>
    <x v="1"/>
    <x v="1"/>
    <x v="1"/>
    <x v="3"/>
    <x v="7"/>
  </r>
  <r>
    <x v="51"/>
    <n v="62"/>
    <n v="106"/>
    <n v="44"/>
    <x v="82"/>
    <n v="40"/>
    <n v="325"/>
    <n v="10"/>
    <n v="35"/>
    <n v="60"/>
    <n v="105"/>
    <n v="603"/>
    <n v="5"/>
    <x v="10"/>
    <x v="9"/>
    <x v="1"/>
    <x v="1"/>
    <x v="0"/>
    <x v="2"/>
    <x v="4"/>
  </r>
  <r>
    <x v="71"/>
    <n v="42"/>
    <n v="76"/>
    <n v="34"/>
    <x v="24"/>
    <n v="12"/>
    <n v="211"/>
    <n v="0"/>
    <n v="23"/>
    <n v="40"/>
    <n v="63"/>
    <n v="603"/>
    <n v="7"/>
    <x v="10"/>
    <x v="9"/>
    <x v="1"/>
    <x v="1"/>
    <x v="0"/>
    <x v="2"/>
    <x v="11"/>
  </r>
  <r>
    <x v="53"/>
    <n v="66"/>
    <n v="109"/>
    <n v="43"/>
    <x v="25"/>
    <n v="14"/>
    <n v="452"/>
    <n v="30"/>
    <n v="28"/>
    <n v="60"/>
    <n v="88"/>
    <n v="603"/>
    <n v="2"/>
    <x v="10"/>
    <x v="9"/>
    <x v="1"/>
    <x v="1"/>
    <x v="0"/>
    <x v="0"/>
    <x v="1"/>
  </r>
  <r>
    <x v="3"/>
    <n v="67"/>
    <n v="113"/>
    <n v="46"/>
    <x v="57"/>
    <n v="14"/>
    <n v="316"/>
    <n v="40"/>
    <n v="39"/>
    <n v="60"/>
    <n v="101"/>
    <n v="603"/>
    <n v="1"/>
    <x v="10"/>
    <x v="9"/>
    <x v="1"/>
    <x v="1"/>
    <x v="0"/>
    <x v="0"/>
    <x v="0"/>
  </r>
  <r>
    <x v="116"/>
    <n v="117"/>
    <n v="198"/>
    <n v="81"/>
    <x v="63"/>
    <n v="22"/>
    <n v="984"/>
    <n v="90"/>
    <n v="69"/>
    <n v="120"/>
    <n v="189"/>
    <n v="518"/>
    <n v="11"/>
    <x v="10"/>
    <x v="10"/>
    <x v="1"/>
    <x v="0"/>
    <x v="0"/>
    <x v="1"/>
    <x v="9"/>
  </r>
  <r>
    <x v="280"/>
    <n v="172"/>
    <n v="290"/>
    <n v="90"/>
    <x v="24"/>
    <n v="33"/>
    <n v="930"/>
    <n v="130"/>
    <n v="86"/>
    <n v="170"/>
    <n v="278"/>
    <n v="315"/>
    <n v="12"/>
    <x v="10"/>
    <x v="10"/>
    <x v="1"/>
    <x v="0"/>
    <x v="0"/>
    <x v="1"/>
    <x v="10"/>
  </r>
  <r>
    <x v="25"/>
    <n v="73"/>
    <n v="123"/>
    <n v="50"/>
    <x v="3"/>
    <n v="14"/>
    <n v="589"/>
    <n v="50"/>
    <n v="37"/>
    <n v="70"/>
    <n v="133"/>
    <n v="718"/>
    <n v="13"/>
    <x v="10"/>
    <x v="10"/>
    <x v="1"/>
    <x v="0"/>
    <x v="0"/>
    <x v="1"/>
    <x v="3"/>
  </r>
  <r>
    <x v="284"/>
    <n v="331"/>
    <n v="576"/>
    <n v="275"/>
    <x v="49"/>
    <n v="93"/>
    <n v="1704"/>
    <n v="140"/>
    <n v="161"/>
    <n v="240"/>
    <n v="420"/>
    <n v="631"/>
    <n v="9"/>
    <x v="10"/>
    <x v="10"/>
    <x v="1"/>
    <x v="0"/>
    <x v="1"/>
    <x v="3"/>
    <x v="7"/>
  </r>
  <r>
    <x v="285"/>
    <n v="-65"/>
    <n v="160"/>
    <n v="264"/>
    <x v="59"/>
    <n v="69"/>
    <n v="4742"/>
    <n v="-120"/>
    <n v="253"/>
    <n v="-50"/>
    <n v="110"/>
    <n v="914"/>
    <n v="10"/>
    <x v="10"/>
    <x v="10"/>
    <x v="1"/>
    <x v="0"/>
    <x v="1"/>
    <x v="3"/>
    <x v="8"/>
  </r>
  <r>
    <x v="275"/>
    <n v="-60"/>
    <n v="61"/>
    <n v="83"/>
    <x v="74"/>
    <n v="109"/>
    <n v="3385"/>
    <n v="-190"/>
    <n v="70"/>
    <n v="-60"/>
    <n v="55"/>
    <n v="347"/>
    <n v="5"/>
    <x v="10"/>
    <x v="10"/>
    <x v="1"/>
    <x v="0"/>
    <x v="0"/>
    <x v="2"/>
    <x v="4"/>
  </r>
  <r>
    <x v="286"/>
    <n v="464"/>
    <n v="675"/>
    <n v="121"/>
    <x v="111"/>
    <n v="59"/>
    <n v="933"/>
    <n v="390"/>
    <n v="224"/>
    <n v="460"/>
    <n v="653"/>
    <n v="646"/>
    <n v="7"/>
    <x v="10"/>
    <x v="10"/>
    <x v="1"/>
    <x v="0"/>
    <x v="0"/>
    <x v="2"/>
    <x v="11"/>
  </r>
  <r>
    <x v="287"/>
    <n v="374"/>
    <n v="623"/>
    <n v="284"/>
    <x v="135"/>
    <n v="87"/>
    <n v="2580"/>
    <n v="230"/>
    <n v="167"/>
    <n v="340"/>
    <n v="560"/>
    <n v="347"/>
    <n v="2"/>
    <x v="10"/>
    <x v="10"/>
    <x v="1"/>
    <x v="0"/>
    <x v="0"/>
    <x v="0"/>
    <x v="1"/>
  </r>
  <r>
    <x v="63"/>
    <n v="68"/>
    <n v="115"/>
    <n v="47"/>
    <x v="54"/>
    <n v="13"/>
    <n v="834"/>
    <n v="60"/>
    <n v="50"/>
    <n v="80"/>
    <n v="128"/>
    <n v="225"/>
    <n v="2"/>
    <x v="10"/>
    <x v="11"/>
    <x v="2"/>
    <x v="1"/>
    <x v="0"/>
    <x v="0"/>
    <x v="1"/>
  </r>
  <r>
    <x v="43"/>
    <n v="47"/>
    <n v="78"/>
    <n v="31"/>
    <x v="18"/>
    <n v="8"/>
    <n v="856"/>
    <n v="50"/>
    <n v="27"/>
    <n v="60"/>
    <n v="87"/>
    <n v="504"/>
    <n v="3"/>
    <x v="10"/>
    <x v="11"/>
    <x v="2"/>
    <x v="1"/>
    <x v="1"/>
    <x v="0"/>
    <x v="2"/>
  </r>
  <r>
    <x v="261"/>
    <n v="130"/>
    <n v="231"/>
    <n v="99"/>
    <x v="24"/>
    <n v="33"/>
    <n v="552"/>
    <n v="80"/>
    <n v="90"/>
    <n v="120"/>
    <n v="218"/>
    <n v="337"/>
    <n v="8"/>
    <x v="10"/>
    <x v="11"/>
    <x v="2"/>
    <x v="1"/>
    <x v="1"/>
    <x v="3"/>
    <x v="6"/>
  </r>
  <r>
    <x v="41"/>
    <n v="102"/>
    <n v="184"/>
    <n v="82"/>
    <x v="28"/>
    <n v="31"/>
    <n v="601"/>
    <n v="40"/>
    <n v="79"/>
    <n v="100"/>
    <n v="179"/>
    <n v="337"/>
    <n v="9"/>
    <x v="10"/>
    <x v="11"/>
    <x v="2"/>
    <x v="1"/>
    <x v="1"/>
    <x v="3"/>
    <x v="7"/>
  </r>
  <r>
    <x v="72"/>
    <n v="86"/>
    <n v="147"/>
    <n v="61"/>
    <x v="58"/>
    <n v="55"/>
    <n v="-906"/>
    <n v="10"/>
    <n v="36"/>
    <n v="70"/>
    <n v="110"/>
    <n v="504"/>
    <n v="4"/>
    <x v="10"/>
    <x v="11"/>
    <x v="2"/>
    <x v="1"/>
    <x v="0"/>
    <x v="2"/>
    <x v="12"/>
  </r>
  <r>
    <x v="141"/>
    <n v="88"/>
    <n v="141"/>
    <n v="53"/>
    <x v="1"/>
    <n v="16"/>
    <n v="321"/>
    <n v="30"/>
    <n v="45"/>
    <n v="60"/>
    <n v="95"/>
    <n v="225"/>
    <n v="5"/>
    <x v="10"/>
    <x v="11"/>
    <x v="2"/>
    <x v="1"/>
    <x v="0"/>
    <x v="2"/>
    <x v="4"/>
  </r>
  <r>
    <x v="33"/>
    <n v="71"/>
    <n v="120"/>
    <n v="49"/>
    <x v="57"/>
    <n v="15"/>
    <n v="454"/>
    <n v="30"/>
    <n v="24"/>
    <n v="60"/>
    <n v="90"/>
    <n v="225"/>
    <n v="6"/>
    <x v="10"/>
    <x v="11"/>
    <x v="2"/>
    <x v="1"/>
    <x v="1"/>
    <x v="2"/>
    <x v="5"/>
  </r>
  <r>
    <x v="53"/>
    <n v="66"/>
    <n v="109"/>
    <n v="43"/>
    <x v="25"/>
    <n v="14"/>
    <n v="452"/>
    <n v="30"/>
    <n v="48"/>
    <n v="70"/>
    <n v="120"/>
    <n v="505"/>
    <n v="2"/>
    <x v="10"/>
    <x v="12"/>
    <x v="2"/>
    <x v="1"/>
    <x v="0"/>
    <x v="0"/>
    <x v="1"/>
  </r>
  <r>
    <x v="51"/>
    <n v="40"/>
    <n v="122"/>
    <n v="82"/>
    <x v="89"/>
    <n v="25"/>
    <n v="1804"/>
    <n v="10"/>
    <n v="90"/>
    <n v="50"/>
    <n v="137"/>
    <n v="505"/>
    <n v="3"/>
    <x v="10"/>
    <x v="12"/>
    <x v="2"/>
    <x v="1"/>
    <x v="1"/>
    <x v="0"/>
    <x v="2"/>
  </r>
  <r>
    <x v="31"/>
    <n v="24"/>
    <n v="39"/>
    <n v="15"/>
    <x v="19"/>
    <n v="4"/>
    <n v="848"/>
    <n v="10"/>
    <n v="10"/>
    <n v="20"/>
    <n v="30"/>
    <n v="505"/>
    <n v="8"/>
    <x v="10"/>
    <x v="12"/>
    <x v="2"/>
    <x v="1"/>
    <x v="1"/>
    <x v="3"/>
    <x v="6"/>
  </r>
  <r>
    <x v="17"/>
    <n v="35"/>
    <n v="64"/>
    <n v="29"/>
    <x v="51"/>
    <n v="8"/>
    <n v="1003"/>
    <n v="10"/>
    <n v="20"/>
    <n v="30"/>
    <n v="50"/>
    <n v="505"/>
    <n v="9"/>
    <x v="10"/>
    <x v="12"/>
    <x v="2"/>
    <x v="1"/>
    <x v="1"/>
    <x v="3"/>
    <x v="7"/>
  </r>
  <r>
    <x v="26"/>
    <n v="42"/>
    <n v="76"/>
    <n v="34"/>
    <x v="25"/>
    <n v="12"/>
    <n v="-522"/>
    <n v="-10"/>
    <n v="20"/>
    <n v="30"/>
    <n v="46"/>
    <n v="505"/>
    <n v="4"/>
    <x v="10"/>
    <x v="12"/>
    <x v="2"/>
    <x v="1"/>
    <x v="0"/>
    <x v="2"/>
    <x v="12"/>
  </r>
  <r>
    <x v="85"/>
    <n v="62"/>
    <n v="106"/>
    <n v="44"/>
    <x v="66"/>
    <n v="40"/>
    <n v="325"/>
    <n v="0"/>
    <n v="35"/>
    <n v="50"/>
    <n v="85"/>
    <n v="505"/>
    <n v="5"/>
    <x v="10"/>
    <x v="12"/>
    <x v="2"/>
    <x v="1"/>
    <x v="0"/>
    <x v="2"/>
    <x v="4"/>
  </r>
  <r>
    <x v="58"/>
    <n v="47"/>
    <n v="82"/>
    <n v="35"/>
    <x v="1"/>
    <n v="11"/>
    <n v="248"/>
    <n v="20"/>
    <n v="20"/>
    <n v="40"/>
    <n v="54"/>
    <n v="505"/>
    <n v="6"/>
    <x v="10"/>
    <x v="12"/>
    <x v="2"/>
    <x v="1"/>
    <x v="1"/>
    <x v="2"/>
    <x v="5"/>
  </r>
  <r>
    <x v="87"/>
    <n v="112"/>
    <n v="200"/>
    <n v="88"/>
    <x v="30"/>
    <n v="29"/>
    <n v="561"/>
    <n v="90"/>
    <n v="88"/>
    <n v="130"/>
    <n v="232"/>
    <n v="918"/>
    <n v="2"/>
    <x v="10"/>
    <x v="13"/>
    <x v="2"/>
    <x v="1"/>
    <x v="0"/>
    <x v="0"/>
    <x v="1"/>
  </r>
  <r>
    <x v="3"/>
    <n v="52"/>
    <n v="88"/>
    <n v="36"/>
    <x v="76"/>
    <n v="10"/>
    <n v="862"/>
    <n v="40"/>
    <n v="40"/>
    <n v="60"/>
    <n v="103"/>
    <n v="580"/>
    <n v="3"/>
    <x v="10"/>
    <x v="13"/>
    <x v="2"/>
    <x v="1"/>
    <x v="1"/>
    <x v="0"/>
    <x v="2"/>
  </r>
  <r>
    <x v="38"/>
    <n v="67"/>
    <n v="121"/>
    <n v="54"/>
    <x v="15"/>
    <n v="20"/>
    <n v="391"/>
    <n v="20"/>
    <n v="50"/>
    <n v="60"/>
    <n v="110"/>
    <n v="918"/>
    <n v="8"/>
    <x v="10"/>
    <x v="13"/>
    <x v="2"/>
    <x v="1"/>
    <x v="1"/>
    <x v="3"/>
    <x v="6"/>
  </r>
  <r>
    <x v="89"/>
    <n v="130"/>
    <n v="224"/>
    <n v="94"/>
    <x v="81"/>
    <n v="85"/>
    <n v="694"/>
    <n v="20"/>
    <n v="71"/>
    <n v="120"/>
    <n v="191"/>
    <n v="580"/>
    <n v="9"/>
    <x v="10"/>
    <x v="13"/>
    <x v="2"/>
    <x v="1"/>
    <x v="1"/>
    <x v="3"/>
    <x v="7"/>
  </r>
  <r>
    <x v="177"/>
    <n v="143"/>
    <n v="245"/>
    <n v="142"/>
    <x v="15"/>
    <n v="31"/>
    <n v="-2003"/>
    <n v="60"/>
    <n v="80"/>
    <n v="100"/>
    <n v="176"/>
    <n v="918"/>
    <n v="4"/>
    <x v="10"/>
    <x v="13"/>
    <x v="2"/>
    <x v="1"/>
    <x v="0"/>
    <x v="2"/>
    <x v="12"/>
  </r>
  <r>
    <x v="37"/>
    <n v="48"/>
    <n v="80"/>
    <n v="32"/>
    <x v="18"/>
    <n v="8"/>
    <n v="482"/>
    <n v="30"/>
    <n v="20"/>
    <n v="40"/>
    <n v="60"/>
    <n v="918"/>
    <n v="5"/>
    <x v="10"/>
    <x v="13"/>
    <x v="2"/>
    <x v="1"/>
    <x v="0"/>
    <x v="2"/>
    <x v="4"/>
  </r>
  <r>
    <x v="86"/>
    <n v="119"/>
    <n v="197"/>
    <n v="78"/>
    <x v="71"/>
    <n v="25"/>
    <n v="798"/>
    <n v="40"/>
    <n v="60"/>
    <n v="90"/>
    <n v="150"/>
    <n v="918"/>
    <n v="6"/>
    <x v="10"/>
    <x v="13"/>
    <x v="2"/>
    <x v="1"/>
    <x v="1"/>
    <x v="2"/>
    <x v="5"/>
  </r>
  <r>
    <x v="288"/>
    <n v="265"/>
    <n v="490"/>
    <n v="179"/>
    <x v="59"/>
    <n v="69"/>
    <n v="1272"/>
    <n v="230"/>
    <n v="257"/>
    <n v="320"/>
    <n v="580"/>
    <n v="956"/>
    <n v="2"/>
    <x v="10"/>
    <x v="14"/>
    <x v="2"/>
    <x v="0"/>
    <x v="0"/>
    <x v="0"/>
    <x v="1"/>
  </r>
  <r>
    <x v="60"/>
    <n v="52"/>
    <n v="92"/>
    <n v="40"/>
    <x v="3"/>
    <n v="13"/>
    <n v="536"/>
    <n v="40"/>
    <n v="40"/>
    <n v="60"/>
    <n v="97"/>
    <n v="915"/>
    <n v="3"/>
    <x v="10"/>
    <x v="14"/>
    <x v="2"/>
    <x v="0"/>
    <x v="1"/>
    <x v="0"/>
    <x v="2"/>
  </r>
  <r>
    <x v="81"/>
    <n v="79"/>
    <n v="138"/>
    <n v="59"/>
    <x v="7"/>
    <n v="19"/>
    <n v="411"/>
    <n v="40"/>
    <n v="58"/>
    <n v="70"/>
    <n v="120"/>
    <n v="713"/>
    <n v="8"/>
    <x v="10"/>
    <x v="14"/>
    <x v="2"/>
    <x v="0"/>
    <x v="1"/>
    <x v="3"/>
    <x v="6"/>
  </r>
  <r>
    <x v="111"/>
    <n v="68"/>
    <n v="114"/>
    <n v="46"/>
    <x v="57"/>
    <n v="14"/>
    <n v="424"/>
    <n v="30"/>
    <n v="49"/>
    <n v="60"/>
    <n v="109"/>
    <n v="936"/>
    <n v="9"/>
    <x v="10"/>
    <x v="14"/>
    <x v="2"/>
    <x v="0"/>
    <x v="1"/>
    <x v="3"/>
    <x v="7"/>
  </r>
  <r>
    <x v="75"/>
    <n v="114"/>
    <n v="189"/>
    <n v="75"/>
    <x v="4"/>
    <n v="24"/>
    <n v="-1050"/>
    <n v="40"/>
    <n v="54"/>
    <n v="90"/>
    <n v="144"/>
    <n v="817"/>
    <n v="4"/>
    <x v="10"/>
    <x v="14"/>
    <x v="2"/>
    <x v="0"/>
    <x v="0"/>
    <x v="2"/>
    <x v="12"/>
  </r>
  <r>
    <x v="280"/>
    <n v="172"/>
    <n v="290"/>
    <n v="99"/>
    <x v="24"/>
    <n v="33"/>
    <n v="930"/>
    <n v="100"/>
    <n v="85"/>
    <n v="130"/>
    <n v="215"/>
    <n v="409"/>
    <n v="5"/>
    <x v="10"/>
    <x v="14"/>
    <x v="2"/>
    <x v="0"/>
    <x v="0"/>
    <x v="2"/>
    <x v="4"/>
  </r>
  <r>
    <x v="27"/>
    <n v="73"/>
    <n v="123"/>
    <n v="50"/>
    <x v="26"/>
    <n v="14"/>
    <n v="589"/>
    <n v="40"/>
    <n v="24"/>
    <n v="60"/>
    <n v="90"/>
    <n v="210"/>
    <n v="6"/>
    <x v="10"/>
    <x v="14"/>
    <x v="2"/>
    <x v="0"/>
    <x v="1"/>
    <x v="2"/>
    <x v="5"/>
  </r>
  <r>
    <x v="3"/>
    <n v="67"/>
    <n v="113"/>
    <n v="46"/>
    <x v="57"/>
    <n v="14"/>
    <n v="316"/>
    <n v="30"/>
    <n v="32"/>
    <n v="60"/>
    <n v="92"/>
    <n v="801"/>
    <n v="8"/>
    <x v="10"/>
    <x v="15"/>
    <x v="3"/>
    <x v="1"/>
    <x v="1"/>
    <x v="3"/>
    <x v="6"/>
  </r>
  <r>
    <x v="53"/>
    <n v="66"/>
    <n v="109"/>
    <n v="43"/>
    <x v="25"/>
    <n v="14"/>
    <n v="452"/>
    <n v="30"/>
    <n v="31"/>
    <n v="60"/>
    <n v="100"/>
    <n v="435"/>
    <n v="9"/>
    <x v="10"/>
    <x v="15"/>
    <x v="3"/>
    <x v="1"/>
    <x v="1"/>
    <x v="3"/>
    <x v="7"/>
  </r>
  <r>
    <x v="51"/>
    <n v="40"/>
    <n v="122"/>
    <n v="82"/>
    <x v="89"/>
    <n v="25"/>
    <n v="1804"/>
    <n v="0"/>
    <n v="80"/>
    <n v="40"/>
    <n v="100"/>
    <n v="801"/>
    <n v="10"/>
    <x v="10"/>
    <x v="15"/>
    <x v="3"/>
    <x v="1"/>
    <x v="1"/>
    <x v="3"/>
    <x v="8"/>
  </r>
  <r>
    <x v="85"/>
    <n v="62"/>
    <n v="106"/>
    <n v="44"/>
    <x v="66"/>
    <n v="40"/>
    <n v="325"/>
    <n v="-10"/>
    <n v="41"/>
    <n v="40"/>
    <n v="81"/>
    <n v="435"/>
    <n v="11"/>
    <x v="10"/>
    <x v="15"/>
    <x v="3"/>
    <x v="1"/>
    <x v="0"/>
    <x v="1"/>
    <x v="9"/>
  </r>
  <r>
    <x v="31"/>
    <n v="47"/>
    <n v="82"/>
    <n v="35"/>
    <x v="2"/>
    <n v="11"/>
    <n v="248"/>
    <n v="10"/>
    <n v="20"/>
    <n v="30"/>
    <n v="38"/>
    <n v="435"/>
    <n v="12"/>
    <x v="10"/>
    <x v="15"/>
    <x v="3"/>
    <x v="1"/>
    <x v="0"/>
    <x v="1"/>
    <x v="10"/>
  </r>
  <r>
    <x v="71"/>
    <n v="42"/>
    <n v="76"/>
    <n v="34"/>
    <x v="24"/>
    <n v="12"/>
    <n v="211"/>
    <n v="0"/>
    <n v="20"/>
    <n v="30"/>
    <n v="37"/>
    <n v="801"/>
    <n v="13"/>
    <x v="10"/>
    <x v="15"/>
    <x v="3"/>
    <x v="1"/>
    <x v="0"/>
    <x v="1"/>
    <x v="3"/>
  </r>
  <r>
    <x v="24"/>
    <n v="81"/>
    <n v="150"/>
    <n v="69"/>
    <x v="39"/>
    <n v="21"/>
    <n v="1060"/>
    <n v="50"/>
    <n v="80"/>
    <n v="90"/>
    <n v="170"/>
    <n v="801"/>
    <n v="1"/>
    <x v="10"/>
    <x v="15"/>
    <x v="3"/>
    <x v="1"/>
    <x v="0"/>
    <x v="0"/>
    <x v="0"/>
  </r>
  <r>
    <x v="125"/>
    <n v="71"/>
    <n v="124"/>
    <n v="53"/>
    <x v="45"/>
    <n v="17"/>
    <n v="380"/>
    <n v="50"/>
    <n v="58"/>
    <n v="80"/>
    <n v="138"/>
    <n v="435"/>
    <n v="2"/>
    <x v="10"/>
    <x v="15"/>
    <x v="3"/>
    <x v="1"/>
    <x v="0"/>
    <x v="0"/>
    <x v="1"/>
  </r>
  <r>
    <x v="41"/>
    <n v="102"/>
    <n v="184"/>
    <n v="82"/>
    <x v="28"/>
    <n v="31"/>
    <n v="601"/>
    <n v="60"/>
    <n v="93"/>
    <n v="120"/>
    <n v="207"/>
    <n v="801"/>
    <n v="3"/>
    <x v="10"/>
    <x v="15"/>
    <x v="3"/>
    <x v="1"/>
    <x v="1"/>
    <x v="0"/>
    <x v="2"/>
  </r>
  <r>
    <x v="125"/>
    <n v="48"/>
    <n v="81"/>
    <n v="33"/>
    <x v="40"/>
    <n v="9"/>
    <n v="836"/>
    <n v="30"/>
    <n v="30"/>
    <n v="40"/>
    <n v="74"/>
    <n v="435"/>
    <n v="4"/>
    <x v="10"/>
    <x v="15"/>
    <x v="3"/>
    <x v="1"/>
    <x v="0"/>
    <x v="2"/>
    <x v="12"/>
  </r>
  <r>
    <x v="261"/>
    <n v="130"/>
    <n v="231"/>
    <n v="96"/>
    <x v="24"/>
    <n v="33"/>
    <n v="552"/>
    <n v="90"/>
    <n v="85"/>
    <n v="130"/>
    <n v="220"/>
    <n v="435"/>
    <n v="5"/>
    <x v="10"/>
    <x v="15"/>
    <x v="3"/>
    <x v="1"/>
    <x v="0"/>
    <x v="2"/>
    <x v="4"/>
  </r>
  <r>
    <x v="172"/>
    <n v="78"/>
    <n v="132"/>
    <n v="54"/>
    <x v="3"/>
    <n v="15"/>
    <n v="885"/>
    <n v="50"/>
    <n v="50"/>
    <n v="70"/>
    <n v="114"/>
    <n v="435"/>
    <n v="6"/>
    <x v="10"/>
    <x v="15"/>
    <x v="3"/>
    <x v="1"/>
    <x v="1"/>
    <x v="2"/>
    <x v="5"/>
  </r>
  <r>
    <x v="116"/>
    <n v="117"/>
    <n v="198"/>
    <n v="81"/>
    <x v="63"/>
    <n v="22"/>
    <n v="984"/>
    <n v="80"/>
    <n v="62"/>
    <n v="110"/>
    <n v="180"/>
    <n v="213"/>
    <n v="8"/>
    <x v="10"/>
    <x v="16"/>
    <x v="3"/>
    <x v="0"/>
    <x v="1"/>
    <x v="3"/>
    <x v="6"/>
  </r>
  <r>
    <x v="288"/>
    <n v="265"/>
    <n v="490"/>
    <n v="192"/>
    <x v="59"/>
    <n v="69"/>
    <n v="1272"/>
    <n v="160"/>
    <n v="217"/>
    <n v="240"/>
    <n v="459"/>
    <n v="213"/>
    <n v="9"/>
    <x v="10"/>
    <x v="16"/>
    <x v="3"/>
    <x v="0"/>
    <x v="1"/>
    <x v="3"/>
    <x v="7"/>
  </r>
  <r>
    <x v="125"/>
    <n v="52"/>
    <n v="92"/>
    <n v="40"/>
    <x v="26"/>
    <n v="13"/>
    <n v="536"/>
    <n v="30"/>
    <n v="40"/>
    <n v="50"/>
    <n v="80"/>
    <n v="707"/>
    <n v="10"/>
    <x v="10"/>
    <x v="16"/>
    <x v="3"/>
    <x v="0"/>
    <x v="1"/>
    <x v="3"/>
    <x v="8"/>
  </r>
  <r>
    <x v="214"/>
    <n v="172"/>
    <n v="290"/>
    <n v="200"/>
    <x v="45"/>
    <n v="33"/>
    <n v="930"/>
    <n v="110"/>
    <n v="69"/>
    <n v="130"/>
    <n v="221"/>
    <n v="213"/>
    <n v="11"/>
    <x v="10"/>
    <x v="16"/>
    <x v="3"/>
    <x v="0"/>
    <x v="0"/>
    <x v="1"/>
    <x v="9"/>
  </r>
  <r>
    <x v="25"/>
    <n v="73"/>
    <n v="123"/>
    <n v="50"/>
    <x v="3"/>
    <n v="14"/>
    <n v="589"/>
    <n v="40"/>
    <n v="42"/>
    <n v="50"/>
    <n v="68"/>
    <n v="650"/>
    <n v="12"/>
    <x v="10"/>
    <x v="16"/>
    <x v="3"/>
    <x v="0"/>
    <x v="0"/>
    <x v="1"/>
    <x v="10"/>
  </r>
  <r>
    <x v="75"/>
    <n v="114"/>
    <n v="189"/>
    <n v="75"/>
    <x v="4"/>
    <n v="24"/>
    <n v="659"/>
    <n v="40"/>
    <n v="63"/>
    <n v="80"/>
    <n v="130"/>
    <n v="650"/>
    <n v="13"/>
    <x v="10"/>
    <x v="16"/>
    <x v="3"/>
    <x v="0"/>
    <x v="0"/>
    <x v="1"/>
    <x v="3"/>
  </r>
  <r>
    <x v="289"/>
    <n v="3"/>
    <n v="116"/>
    <n v="104"/>
    <x v="52"/>
    <n v="36"/>
    <n v="2758"/>
    <n v="-50"/>
    <n v="153"/>
    <n v="0"/>
    <n v="129"/>
    <n v="619"/>
    <n v="1"/>
    <x v="10"/>
    <x v="16"/>
    <x v="3"/>
    <x v="0"/>
    <x v="0"/>
    <x v="0"/>
    <x v="0"/>
  </r>
  <r>
    <x v="152"/>
    <n v="374"/>
    <n v="623"/>
    <n v="247"/>
    <x v="136"/>
    <n v="87"/>
    <n v="2580"/>
    <n v="310"/>
    <n v="351"/>
    <n v="450"/>
    <n v="742"/>
    <n v="951"/>
    <n v="2"/>
    <x v="10"/>
    <x v="16"/>
    <x v="3"/>
    <x v="0"/>
    <x v="0"/>
    <x v="0"/>
    <x v="1"/>
  </r>
  <r>
    <x v="290"/>
    <n v="-27"/>
    <n v="146"/>
    <n v="168"/>
    <x v="134"/>
    <n v="57"/>
    <n v="3909"/>
    <n v="-130"/>
    <n v="152"/>
    <n v="-30"/>
    <n v="167"/>
    <n v="909"/>
    <n v="3"/>
    <x v="10"/>
    <x v="16"/>
    <x v="3"/>
    <x v="0"/>
    <x v="1"/>
    <x v="0"/>
    <x v="2"/>
  </r>
  <r>
    <x v="217"/>
    <n v="212"/>
    <n v="423"/>
    <n v="259"/>
    <x v="111"/>
    <n v="59"/>
    <n v="1778"/>
    <n v="140"/>
    <n v="248"/>
    <n v="210"/>
    <n v="406"/>
    <n v="559"/>
    <n v="4"/>
    <x v="10"/>
    <x v="16"/>
    <x v="3"/>
    <x v="0"/>
    <x v="0"/>
    <x v="2"/>
    <x v="12"/>
  </r>
  <r>
    <x v="60"/>
    <n v="168"/>
    <n v="289"/>
    <n v="112"/>
    <x v="74"/>
    <n v="109"/>
    <n v="912"/>
    <n v="40"/>
    <n v="166"/>
    <n v="170"/>
    <n v="285"/>
    <n v="818"/>
    <n v="5"/>
    <x v="10"/>
    <x v="16"/>
    <x v="3"/>
    <x v="0"/>
    <x v="0"/>
    <x v="2"/>
    <x v="4"/>
  </r>
  <r>
    <x v="192"/>
    <n v="304"/>
    <n v="532"/>
    <n v="190"/>
    <x v="123"/>
    <n v="75"/>
    <n v="1691"/>
    <n v="190"/>
    <n v="164"/>
    <n v="290"/>
    <n v="510"/>
    <n v="707"/>
    <n v="6"/>
    <x v="10"/>
    <x v="16"/>
    <x v="3"/>
    <x v="0"/>
    <x v="1"/>
    <x v="2"/>
    <x v="5"/>
  </r>
  <r>
    <x v="60"/>
    <n v="168"/>
    <n v="289"/>
    <n v="85"/>
    <x v="74"/>
    <n v="109"/>
    <n v="912"/>
    <n v="20"/>
    <n v="99"/>
    <n v="150"/>
    <n v="252"/>
    <n v="775"/>
    <n v="8"/>
    <x v="10"/>
    <x v="17"/>
    <x v="3"/>
    <x v="1"/>
    <x v="1"/>
    <x v="3"/>
    <x v="6"/>
  </r>
  <r>
    <x v="219"/>
    <n v="239"/>
    <n v="412"/>
    <n v="235"/>
    <x v="53"/>
    <n v="57"/>
    <n v="1150"/>
    <n v="130"/>
    <n v="134"/>
    <n v="220"/>
    <n v="371"/>
    <n v="702"/>
    <n v="9"/>
    <x v="10"/>
    <x v="17"/>
    <x v="3"/>
    <x v="1"/>
    <x v="1"/>
    <x v="3"/>
    <x v="7"/>
  </r>
  <r>
    <x v="149"/>
    <n v="165"/>
    <n v="278"/>
    <n v="98"/>
    <x v="33"/>
    <n v="36"/>
    <n v="803"/>
    <n v="100"/>
    <n v="133"/>
    <n v="150"/>
    <n v="240"/>
    <n v="702"/>
    <n v="10"/>
    <x v="10"/>
    <x v="17"/>
    <x v="3"/>
    <x v="1"/>
    <x v="1"/>
    <x v="3"/>
    <x v="8"/>
  </r>
  <r>
    <x v="266"/>
    <n v="304"/>
    <n v="532"/>
    <n v="206"/>
    <x v="117"/>
    <n v="75"/>
    <n v="1691"/>
    <n v="140"/>
    <n v="125"/>
    <n v="220"/>
    <n v="369"/>
    <n v="702"/>
    <n v="11"/>
    <x v="10"/>
    <x v="17"/>
    <x v="3"/>
    <x v="1"/>
    <x v="0"/>
    <x v="1"/>
    <x v="9"/>
  </r>
  <r>
    <x v="214"/>
    <n v="212"/>
    <n v="423"/>
    <n v="203"/>
    <x v="130"/>
    <n v="59"/>
    <n v="1778"/>
    <n v="80"/>
    <n v="172"/>
    <n v="150"/>
    <n v="300"/>
    <n v="702"/>
    <n v="12"/>
    <x v="10"/>
    <x v="17"/>
    <x v="3"/>
    <x v="1"/>
    <x v="0"/>
    <x v="1"/>
    <x v="10"/>
  </r>
  <r>
    <x v="138"/>
    <n v="-245"/>
    <n v="32"/>
    <n v="249"/>
    <x v="49"/>
    <n v="93"/>
    <n v="7653"/>
    <n v="-280"/>
    <n v="195"/>
    <n v="-180"/>
    <n v="-13"/>
    <n v="702"/>
    <n v="13"/>
    <x v="10"/>
    <x v="17"/>
    <x v="3"/>
    <x v="1"/>
    <x v="0"/>
    <x v="1"/>
    <x v="3"/>
  </r>
  <r>
    <x v="26"/>
    <n v="41"/>
    <n v="74"/>
    <n v="33"/>
    <x v="24"/>
    <n v="12"/>
    <n v="243"/>
    <n v="10"/>
    <n v="30"/>
    <n v="50"/>
    <n v="80"/>
    <n v="775"/>
    <n v="2"/>
    <x v="10"/>
    <x v="17"/>
    <x v="3"/>
    <x v="1"/>
    <x v="0"/>
    <x v="0"/>
    <x v="1"/>
  </r>
  <r>
    <x v="17"/>
    <n v="35"/>
    <n v="64"/>
    <n v="29"/>
    <x v="51"/>
    <n v="8"/>
    <n v="1003"/>
    <n v="20"/>
    <n v="33"/>
    <n v="40"/>
    <n v="73"/>
    <n v="775"/>
    <n v="3"/>
    <x v="10"/>
    <x v="17"/>
    <x v="3"/>
    <x v="1"/>
    <x v="1"/>
    <x v="0"/>
    <x v="2"/>
  </r>
  <r>
    <x v="111"/>
    <n v="43"/>
    <n v="43"/>
    <n v="0"/>
    <x v="77"/>
    <n v="0"/>
    <n v="387"/>
    <n v="30"/>
    <n v="0"/>
    <n v="40"/>
    <n v="40"/>
    <n v="775"/>
    <n v="4"/>
    <x v="10"/>
    <x v="17"/>
    <x v="3"/>
    <x v="1"/>
    <x v="0"/>
    <x v="2"/>
    <x v="12"/>
  </r>
  <r>
    <x v="31"/>
    <n v="24"/>
    <n v="39"/>
    <n v="15"/>
    <x v="19"/>
    <n v="4"/>
    <n v="848"/>
    <n v="10"/>
    <n v="10"/>
    <n v="20"/>
    <n v="35"/>
    <n v="775"/>
    <n v="5"/>
    <x v="10"/>
    <x v="17"/>
    <x v="3"/>
    <x v="1"/>
    <x v="0"/>
    <x v="2"/>
    <x v="4"/>
  </r>
  <r>
    <x v="9"/>
    <n v="34"/>
    <n v="56"/>
    <n v="22"/>
    <x v="44"/>
    <n v="6"/>
    <n v="802"/>
    <n v="20"/>
    <n v="20"/>
    <n v="30"/>
    <n v="56"/>
    <n v="775"/>
    <n v="6"/>
    <x v="10"/>
    <x v="17"/>
    <x v="3"/>
    <x v="1"/>
    <x v="1"/>
    <x v="2"/>
    <x v="5"/>
  </r>
  <r>
    <x v="194"/>
    <n v="38"/>
    <n v="63"/>
    <n v="25"/>
    <x v="18"/>
    <n v="7"/>
    <n v="823"/>
    <n v="20"/>
    <n v="20"/>
    <n v="30"/>
    <n v="50"/>
    <n v="503"/>
    <n v="8"/>
    <x v="10"/>
    <x v="18"/>
    <x v="3"/>
    <x v="1"/>
    <x v="1"/>
    <x v="3"/>
    <x v="6"/>
  </r>
  <r>
    <x v="42"/>
    <n v="112"/>
    <n v="200"/>
    <n v="88"/>
    <x v="39"/>
    <n v="29"/>
    <n v="561"/>
    <n v="70"/>
    <n v="71"/>
    <n v="100"/>
    <n v="171"/>
    <n v="971"/>
    <n v="9"/>
    <x v="10"/>
    <x v="18"/>
    <x v="3"/>
    <x v="1"/>
    <x v="1"/>
    <x v="3"/>
    <x v="7"/>
  </r>
  <r>
    <x v="43"/>
    <n v="48"/>
    <n v="80"/>
    <n v="32"/>
    <x v="38"/>
    <n v="8"/>
    <n v="482"/>
    <n v="30"/>
    <n v="20"/>
    <n v="30"/>
    <n v="50"/>
    <n v="541"/>
    <n v="11"/>
    <x v="10"/>
    <x v="18"/>
    <x v="3"/>
    <x v="1"/>
    <x v="0"/>
    <x v="1"/>
    <x v="9"/>
  </r>
  <r>
    <x v="86"/>
    <n v="119"/>
    <n v="197"/>
    <n v="78"/>
    <x v="71"/>
    <n v="25"/>
    <n v="798"/>
    <n v="50"/>
    <n v="50"/>
    <n v="90"/>
    <n v="152"/>
    <n v="971"/>
    <n v="12"/>
    <x v="10"/>
    <x v="18"/>
    <x v="3"/>
    <x v="1"/>
    <x v="0"/>
    <x v="1"/>
    <x v="10"/>
  </r>
  <r>
    <x v="177"/>
    <n v="143"/>
    <n v="245"/>
    <n v="87"/>
    <x v="15"/>
    <n v="31"/>
    <n v="666"/>
    <n v="70"/>
    <n v="57"/>
    <n v="100"/>
    <n v="183"/>
    <n v="971"/>
    <n v="13"/>
    <x v="10"/>
    <x v="18"/>
    <x v="3"/>
    <x v="1"/>
    <x v="0"/>
    <x v="1"/>
    <x v="3"/>
  </r>
  <r>
    <x v="26"/>
    <n v="73"/>
    <n v="125"/>
    <n v="52"/>
    <x v="79"/>
    <n v="47"/>
    <n v="509"/>
    <n v="10"/>
    <n v="59"/>
    <n v="80"/>
    <n v="140"/>
    <n v="541"/>
    <n v="1"/>
    <x v="10"/>
    <x v="18"/>
    <x v="3"/>
    <x v="1"/>
    <x v="0"/>
    <x v="0"/>
    <x v="0"/>
  </r>
  <r>
    <x v="169"/>
    <n v="75"/>
    <n v="128"/>
    <n v="53"/>
    <x v="88"/>
    <n v="17"/>
    <n v="470"/>
    <n v="40"/>
    <n v="58"/>
    <n v="90"/>
    <n v="148"/>
    <n v="971"/>
    <n v="2"/>
    <x v="10"/>
    <x v="18"/>
    <x v="3"/>
    <x v="1"/>
    <x v="0"/>
    <x v="0"/>
    <x v="1"/>
  </r>
  <r>
    <x v="81"/>
    <n v="68"/>
    <n v="114"/>
    <n v="46"/>
    <x v="0"/>
    <n v="14"/>
    <n v="424"/>
    <n v="50"/>
    <n v="53"/>
    <n v="80"/>
    <n v="133"/>
    <n v="503"/>
    <n v="3"/>
    <x v="10"/>
    <x v="18"/>
    <x v="3"/>
    <x v="1"/>
    <x v="1"/>
    <x v="0"/>
    <x v="2"/>
  </r>
  <r>
    <x v="36"/>
    <n v="69"/>
    <n v="124"/>
    <n v="55"/>
    <x v="21"/>
    <n v="20"/>
    <n v="410"/>
    <n v="30"/>
    <n v="54"/>
    <n v="70"/>
    <n v="116"/>
    <n v="541"/>
    <n v="4"/>
    <x v="10"/>
    <x v="18"/>
    <x v="3"/>
    <x v="1"/>
    <x v="0"/>
    <x v="2"/>
    <x v="12"/>
  </r>
  <r>
    <x v="8"/>
    <n v="79"/>
    <n v="138"/>
    <n v="59"/>
    <x v="25"/>
    <n v="19"/>
    <n v="411"/>
    <n v="50"/>
    <n v="45"/>
    <n v="80"/>
    <n v="135"/>
    <n v="503"/>
    <n v="5"/>
    <x v="10"/>
    <x v="18"/>
    <x v="3"/>
    <x v="1"/>
    <x v="0"/>
    <x v="2"/>
    <x v="4"/>
  </r>
  <r>
    <x v="282"/>
    <n v="182"/>
    <n v="363"/>
    <n v="202"/>
    <x v="69"/>
    <n v="50"/>
    <n v="1283"/>
    <n v="120"/>
    <n v="178"/>
    <n v="180"/>
    <n v="350"/>
    <n v="503"/>
    <n v="6"/>
    <x v="10"/>
    <x v="18"/>
    <x v="3"/>
    <x v="1"/>
    <x v="1"/>
    <x v="2"/>
    <x v="5"/>
  </r>
  <r>
    <x v="166"/>
    <n v="195"/>
    <n v="325"/>
    <n v="129"/>
    <x v="131"/>
    <n v="42"/>
    <n v="1134"/>
    <n v="120"/>
    <n v="146"/>
    <n v="180"/>
    <n v="292"/>
    <n v="206"/>
    <n v="8"/>
    <x v="10"/>
    <x v="19"/>
    <x v="3"/>
    <x v="1"/>
    <x v="1"/>
    <x v="3"/>
    <x v="6"/>
  </r>
  <r>
    <x v="63"/>
    <n v="68"/>
    <n v="115"/>
    <n v="47"/>
    <x v="54"/>
    <n v="13"/>
    <n v="834"/>
    <n v="40"/>
    <n v="31"/>
    <n v="60"/>
    <n v="100"/>
    <n v="509"/>
    <n v="9"/>
    <x v="10"/>
    <x v="19"/>
    <x v="3"/>
    <x v="1"/>
    <x v="1"/>
    <x v="3"/>
    <x v="7"/>
  </r>
  <r>
    <x v="141"/>
    <n v="88"/>
    <n v="141"/>
    <n v="53"/>
    <x v="1"/>
    <n v="16"/>
    <n v="321"/>
    <n v="50"/>
    <n v="19"/>
    <n v="70"/>
    <n v="89"/>
    <n v="425"/>
    <n v="11"/>
    <x v="10"/>
    <x v="19"/>
    <x v="3"/>
    <x v="1"/>
    <x v="0"/>
    <x v="1"/>
    <x v="9"/>
  </r>
  <r>
    <x v="33"/>
    <n v="71"/>
    <n v="120"/>
    <n v="49"/>
    <x v="57"/>
    <n v="15"/>
    <n v="454"/>
    <n v="30"/>
    <n v="18"/>
    <n v="50"/>
    <n v="80"/>
    <n v="206"/>
    <n v="12"/>
    <x v="10"/>
    <x v="19"/>
    <x v="3"/>
    <x v="1"/>
    <x v="0"/>
    <x v="1"/>
    <x v="10"/>
  </r>
  <r>
    <x v="72"/>
    <n v="86"/>
    <n v="147"/>
    <n v="61"/>
    <x v="58"/>
    <n v="55"/>
    <n v="613"/>
    <n v="0"/>
    <n v="27"/>
    <n v="60"/>
    <n v="87"/>
    <n v="206"/>
    <n v="13"/>
    <x v="10"/>
    <x v="19"/>
    <x v="3"/>
    <x v="1"/>
    <x v="0"/>
    <x v="1"/>
    <x v="3"/>
  </r>
  <r>
    <x v="47"/>
    <n v="93"/>
    <n v="156"/>
    <n v="63"/>
    <x v="37"/>
    <n v="20"/>
    <n v="446"/>
    <n v="70"/>
    <n v="70"/>
    <n v="110"/>
    <n v="178"/>
    <n v="425"/>
    <n v="2"/>
    <x v="10"/>
    <x v="19"/>
    <x v="3"/>
    <x v="1"/>
    <x v="0"/>
    <x v="0"/>
    <x v="1"/>
  </r>
  <r>
    <x v="36"/>
    <n v="130"/>
    <n v="224"/>
    <n v="94"/>
    <x v="125"/>
    <n v="85"/>
    <n v="694"/>
    <n v="40"/>
    <n v="122"/>
    <n v="150"/>
    <n v="263"/>
    <n v="253"/>
    <n v="3"/>
    <x v="10"/>
    <x v="19"/>
    <x v="3"/>
    <x v="1"/>
    <x v="1"/>
    <x v="0"/>
    <x v="2"/>
  </r>
  <r>
    <x v="16"/>
    <n v="30"/>
    <n v="52"/>
    <n v="22"/>
    <x v="18"/>
    <n v="7"/>
    <n v="570"/>
    <n v="20"/>
    <n v="20"/>
    <n v="30"/>
    <n v="46"/>
    <n v="253"/>
    <n v="4"/>
    <x v="10"/>
    <x v="19"/>
    <x v="3"/>
    <x v="1"/>
    <x v="0"/>
    <x v="2"/>
    <x v="12"/>
  </r>
  <r>
    <x v="38"/>
    <n v="67"/>
    <n v="121"/>
    <n v="54"/>
    <x v="15"/>
    <n v="20"/>
    <n v="391"/>
    <n v="20"/>
    <n v="45"/>
    <n v="60"/>
    <n v="110"/>
    <n v="425"/>
    <n v="5"/>
    <x v="10"/>
    <x v="19"/>
    <x v="3"/>
    <x v="1"/>
    <x v="0"/>
    <x v="2"/>
    <x v="4"/>
  </r>
  <r>
    <x v="28"/>
    <n v="89"/>
    <n v="164"/>
    <n v="75"/>
    <x v="45"/>
    <n v="23"/>
    <n v="1063"/>
    <n v="40"/>
    <n v="64"/>
    <n v="80"/>
    <n v="150"/>
    <n v="206"/>
    <n v="6"/>
    <x v="10"/>
    <x v="19"/>
    <x v="3"/>
    <x v="1"/>
    <x v="1"/>
    <x v="2"/>
    <x v="5"/>
  </r>
  <r>
    <x v="80"/>
    <n v="57"/>
    <n v="103"/>
    <n v="46"/>
    <x v="56"/>
    <n v="17"/>
    <n v="422"/>
    <n v="10"/>
    <n v="30"/>
    <n v="50"/>
    <n v="69"/>
    <n v="303"/>
    <n v="11"/>
    <x v="11"/>
    <x v="0"/>
    <x v="0"/>
    <x v="0"/>
    <x v="0"/>
    <x v="1"/>
    <x v="9"/>
  </r>
  <r>
    <x v="60"/>
    <n v="63"/>
    <n v="116"/>
    <n v="53"/>
    <x v="57"/>
    <n v="16"/>
    <n v="1054"/>
    <n v="20"/>
    <n v="40"/>
    <n v="50"/>
    <n v="90"/>
    <n v="303"/>
    <n v="12"/>
    <x v="11"/>
    <x v="0"/>
    <x v="0"/>
    <x v="0"/>
    <x v="0"/>
    <x v="1"/>
    <x v="10"/>
  </r>
  <r>
    <x v="61"/>
    <n v="104"/>
    <n v="185"/>
    <n v="81"/>
    <x v="2"/>
    <n v="26"/>
    <n v="551"/>
    <n v="60"/>
    <n v="60"/>
    <n v="90"/>
    <n v="163"/>
    <n v="719"/>
    <n v="13"/>
    <x v="11"/>
    <x v="0"/>
    <x v="0"/>
    <x v="0"/>
    <x v="0"/>
    <x v="1"/>
    <x v="3"/>
  </r>
  <r>
    <x v="12"/>
    <n v="153"/>
    <n v="306"/>
    <n v="160"/>
    <x v="23"/>
    <n v="42"/>
    <n v="1319"/>
    <n v="80"/>
    <n v="164"/>
    <n v="140"/>
    <n v="272"/>
    <n v="303"/>
    <n v="8"/>
    <x v="11"/>
    <x v="0"/>
    <x v="0"/>
    <x v="0"/>
    <x v="1"/>
    <x v="3"/>
    <x v="6"/>
  </r>
  <r>
    <x v="96"/>
    <n v="65"/>
    <n v="112"/>
    <n v="47"/>
    <x v="41"/>
    <n v="42"/>
    <n v="521"/>
    <n v="0"/>
    <n v="49"/>
    <n v="60"/>
    <n v="100"/>
    <n v="970"/>
    <n v="9"/>
    <x v="11"/>
    <x v="0"/>
    <x v="0"/>
    <x v="0"/>
    <x v="1"/>
    <x v="3"/>
    <x v="7"/>
  </r>
  <r>
    <x v="37"/>
    <n v="73"/>
    <n v="127"/>
    <n v="54"/>
    <x v="45"/>
    <n v="17"/>
    <n v="424"/>
    <n v="30"/>
    <n v="60"/>
    <n v="60"/>
    <n v="100"/>
    <n v="303"/>
    <n v="10"/>
    <x v="11"/>
    <x v="0"/>
    <x v="0"/>
    <x v="0"/>
    <x v="1"/>
    <x v="3"/>
    <x v="8"/>
  </r>
  <r>
    <x v="5"/>
    <n v="79"/>
    <n v="133"/>
    <n v="54"/>
    <x v="3"/>
    <n v="15"/>
    <n v="601"/>
    <n v="90"/>
    <n v="55"/>
    <n v="110"/>
    <n v="175"/>
    <n v="970"/>
    <n v="5"/>
    <x v="11"/>
    <x v="0"/>
    <x v="0"/>
    <x v="0"/>
    <x v="0"/>
    <x v="2"/>
    <x v="4"/>
  </r>
  <r>
    <x v="25"/>
    <n v="101"/>
    <n v="168"/>
    <n v="67"/>
    <x v="15"/>
    <n v="22"/>
    <n v="677"/>
    <n v="80"/>
    <n v="80"/>
    <n v="130"/>
    <n v="216"/>
    <n v="970"/>
    <n v="6"/>
    <x v="11"/>
    <x v="0"/>
    <x v="0"/>
    <x v="0"/>
    <x v="1"/>
    <x v="2"/>
    <x v="5"/>
  </r>
  <r>
    <x v="163"/>
    <n v="124"/>
    <n v="210"/>
    <n v="86"/>
    <x v="0"/>
    <n v="24"/>
    <n v="1003"/>
    <n v="90"/>
    <n v="77"/>
    <n v="120"/>
    <n v="197"/>
    <n v="720"/>
    <n v="3"/>
    <x v="11"/>
    <x v="0"/>
    <x v="0"/>
    <x v="0"/>
    <x v="1"/>
    <x v="0"/>
    <x v="2"/>
  </r>
  <r>
    <x v="251"/>
    <n v="179"/>
    <n v="302"/>
    <n v="90"/>
    <x v="24"/>
    <n v="34"/>
    <n v="959"/>
    <n v="130"/>
    <n v="168"/>
    <n v="170"/>
    <n v="290"/>
    <n v="719"/>
    <n v="1"/>
    <x v="11"/>
    <x v="0"/>
    <x v="0"/>
    <x v="0"/>
    <x v="0"/>
    <x v="0"/>
    <x v="0"/>
  </r>
  <r>
    <x v="37"/>
    <n v="56"/>
    <n v="99"/>
    <n v="43"/>
    <x v="14"/>
    <n v="14"/>
    <n v="531"/>
    <n v="30"/>
    <n v="38"/>
    <n v="50"/>
    <n v="92"/>
    <n v="970"/>
    <n v="2"/>
    <x v="11"/>
    <x v="0"/>
    <x v="0"/>
    <x v="0"/>
    <x v="0"/>
    <x v="0"/>
    <x v="1"/>
  </r>
  <r>
    <x v="5"/>
    <n v="79"/>
    <n v="133"/>
    <n v="54"/>
    <x v="3"/>
    <n v="15"/>
    <n v="601"/>
    <n v="50"/>
    <n v="51"/>
    <n v="70"/>
    <n v="121"/>
    <n v="309"/>
    <n v="11"/>
    <x v="11"/>
    <x v="1"/>
    <x v="0"/>
    <x v="0"/>
    <x v="0"/>
    <x v="1"/>
    <x v="9"/>
  </r>
  <r>
    <x v="25"/>
    <n v="101"/>
    <n v="168"/>
    <n v="67"/>
    <x v="15"/>
    <n v="22"/>
    <n v="677"/>
    <n v="40"/>
    <n v="62"/>
    <n v="80"/>
    <n v="142"/>
    <n v="630"/>
    <n v="12"/>
    <x v="11"/>
    <x v="1"/>
    <x v="0"/>
    <x v="0"/>
    <x v="0"/>
    <x v="1"/>
    <x v="10"/>
  </r>
  <r>
    <x v="191"/>
    <n v="179"/>
    <n v="302"/>
    <n v="107"/>
    <x v="25"/>
    <n v="34"/>
    <n v="959"/>
    <n v="130"/>
    <n v="151"/>
    <n v="170"/>
    <n v="288"/>
    <n v="309"/>
    <n v="8"/>
    <x v="11"/>
    <x v="1"/>
    <x v="0"/>
    <x v="0"/>
    <x v="1"/>
    <x v="3"/>
    <x v="6"/>
  </r>
  <r>
    <x v="37"/>
    <n v="56"/>
    <n v="99"/>
    <n v="43"/>
    <x v="14"/>
    <n v="14"/>
    <n v="531"/>
    <n v="30"/>
    <n v="40"/>
    <n v="50"/>
    <n v="81"/>
    <n v="773"/>
    <n v="9"/>
    <x v="11"/>
    <x v="1"/>
    <x v="0"/>
    <x v="0"/>
    <x v="1"/>
    <x v="3"/>
    <x v="7"/>
  </r>
  <r>
    <x v="163"/>
    <n v="124"/>
    <n v="210"/>
    <n v="86"/>
    <x v="0"/>
    <n v="24"/>
    <n v="1003"/>
    <n v="80"/>
    <n v="70"/>
    <n v="110"/>
    <n v="200"/>
    <n v="630"/>
    <n v="10"/>
    <x v="11"/>
    <x v="1"/>
    <x v="0"/>
    <x v="0"/>
    <x v="1"/>
    <x v="3"/>
    <x v="8"/>
  </r>
  <r>
    <x v="291"/>
    <n v="329"/>
    <n v="576"/>
    <n v="212"/>
    <x v="67"/>
    <n v="81"/>
    <n v="1744"/>
    <n v="320"/>
    <n v="320"/>
    <n v="420"/>
    <n v="735"/>
    <n v="815"/>
    <n v="5"/>
    <x v="11"/>
    <x v="1"/>
    <x v="0"/>
    <x v="0"/>
    <x v="0"/>
    <x v="2"/>
    <x v="4"/>
  </r>
  <r>
    <x v="292"/>
    <n v="251"/>
    <n v="501"/>
    <n v="153"/>
    <x v="80"/>
    <n v="70"/>
    <n v="1820"/>
    <n v="240"/>
    <n v="364"/>
    <n v="320"/>
    <n v="634"/>
    <n v="630"/>
    <n v="6"/>
    <x v="11"/>
    <x v="1"/>
    <x v="0"/>
    <x v="0"/>
    <x v="1"/>
    <x v="2"/>
    <x v="5"/>
  </r>
  <r>
    <x v="166"/>
    <n v="185"/>
    <n v="312"/>
    <n v="129"/>
    <x v="46"/>
    <n v="40"/>
    <n v="830"/>
    <n v="130"/>
    <n v="155"/>
    <n v="180"/>
    <n v="303"/>
    <n v="630"/>
    <n v="3"/>
    <x v="11"/>
    <x v="1"/>
    <x v="0"/>
    <x v="0"/>
    <x v="1"/>
    <x v="0"/>
    <x v="2"/>
  </r>
  <r>
    <x v="129"/>
    <n v="310"/>
    <n v="534"/>
    <n v="202"/>
    <x v="85"/>
    <n v="73"/>
    <n v="1191"/>
    <n v="190"/>
    <n v="163"/>
    <n v="300"/>
    <n v="520"/>
    <n v="847"/>
    <n v="2"/>
    <x v="11"/>
    <x v="1"/>
    <x v="0"/>
    <x v="0"/>
    <x v="0"/>
    <x v="0"/>
    <x v="1"/>
  </r>
  <r>
    <x v="140"/>
    <n v="251"/>
    <n v="501"/>
    <n v="274"/>
    <x v="132"/>
    <n v="70"/>
    <n v="1820"/>
    <n v="120"/>
    <n v="207"/>
    <n v="200"/>
    <n v="399"/>
    <n v="641"/>
    <n v="11"/>
    <x v="11"/>
    <x v="2"/>
    <x v="0"/>
    <x v="1"/>
    <x v="0"/>
    <x v="1"/>
    <x v="9"/>
  </r>
  <r>
    <x v="291"/>
    <n v="360"/>
    <n v="654"/>
    <n v="268"/>
    <x v="126"/>
    <n v="111"/>
    <n v="1838"/>
    <n v="170"/>
    <n v="331"/>
    <n v="300"/>
    <n v="552"/>
    <n v="641"/>
    <n v="12"/>
    <x v="11"/>
    <x v="2"/>
    <x v="0"/>
    <x v="1"/>
    <x v="0"/>
    <x v="1"/>
    <x v="10"/>
  </r>
  <r>
    <x v="291"/>
    <n v="329"/>
    <n v="576"/>
    <n v="167"/>
    <x v="67"/>
    <n v="81"/>
    <n v="1744"/>
    <n v="200"/>
    <n v="275"/>
    <n v="300"/>
    <n v="538"/>
    <n v="641"/>
    <n v="8"/>
    <x v="11"/>
    <x v="2"/>
    <x v="0"/>
    <x v="1"/>
    <x v="1"/>
    <x v="3"/>
    <x v="6"/>
  </r>
  <r>
    <x v="293"/>
    <n v="185"/>
    <n v="312"/>
    <n v="79"/>
    <x v="86"/>
    <n v="40"/>
    <n v="830"/>
    <n v="120"/>
    <n v="82"/>
    <n v="170"/>
    <n v="281"/>
    <n v="319"/>
    <n v="9"/>
    <x v="11"/>
    <x v="2"/>
    <x v="0"/>
    <x v="1"/>
    <x v="1"/>
    <x v="3"/>
    <x v="7"/>
  </r>
  <r>
    <x v="9"/>
    <n v="35"/>
    <n v="58"/>
    <n v="23"/>
    <x v="68"/>
    <n v="6"/>
    <n v="807"/>
    <n v="40"/>
    <n v="20"/>
    <n v="50"/>
    <n v="70"/>
    <n v="515"/>
    <n v="5"/>
    <x v="11"/>
    <x v="2"/>
    <x v="0"/>
    <x v="1"/>
    <x v="0"/>
    <x v="2"/>
    <x v="4"/>
  </r>
  <r>
    <x v="81"/>
    <n v="43"/>
    <n v="43"/>
    <n v="0"/>
    <x v="64"/>
    <n v="0"/>
    <n v="344"/>
    <n v="40"/>
    <n v="0"/>
    <n v="50"/>
    <n v="44"/>
    <n v="641"/>
    <n v="6"/>
    <x v="11"/>
    <x v="2"/>
    <x v="0"/>
    <x v="1"/>
    <x v="1"/>
    <x v="2"/>
    <x v="5"/>
  </r>
  <r>
    <x v="176"/>
    <n v="14"/>
    <n v="24"/>
    <n v="10"/>
    <x v="19"/>
    <n v="3"/>
    <n v="594"/>
    <n v="10"/>
    <n v="0"/>
    <n v="20"/>
    <n v="23"/>
    <n v="319"/>
    <n v="3"/>
    <x v="11"/>
    <x v="2"/>
    <x v="0"/>
    <x v="1"/>
    <x v="1"/>
    <x v="0"/>
    <x v="2"/>
  </r>
  <r>
    <x v="19"/>
    <n v="25"/>
    <n v="41"/>
    <n v="16"/>
    <x v="19"/>
    <n v="4"/>
    <n v="851"/>
    <n v="20"/>
    <n v="10"/>
    <n v="30"/>
    <n v="39"/>
    <n v="641"/>
    <n v="1"/>
    <x v="11"/>
    <x v="2"/>
    <x v="0"/>
    <x v="1"/>
    <x v="0"/>
    <x v="0"/>
    <x v="0"/>
  </r>
  <r>
    <x v="58"/>
    <n v="38"/>
    <n v="69"/>
    <n v="31"/>
    <x v="51"/>
    <n v="9"/>
    <n v="1009"/>
    <n v="10"/>
    <n v="30"/>
    <n v="30"/>
    <n v="60"/>
    <n v="563"/>
    <n v="2"/>
    <x v="11"/>
    <x v="2"/>
    <x v="0"/>
    <x v="1"/>
    <x v="0"/>
    <x v="0"/>
    <x v="1"/>
  </r>
  <r>
    <x v="16"/>
    <n v="51"/>
    <n v="89"/>
    <n v="38"/>
    <x v="8"/>
    <n v="12"/>
    <n v="256"/>
    <n v="10"/>
    <n v="19"/>
    <n v="40"/>
    <n v="81"/>
    <n v="573"/>
    <n v="11"/>
    <x v="11"/>
    <x v="3"/>
    <x v="0"/>
    <x v="1"/>
    <x v="0"/>
    <x v="1"/>
    <x v="9"/>
  </r>
  <r>
    <x v="174"/>
    <n v="25"/>
    <n v="45"/>
    <n v="20"/>
    <x v="30"/>
    <n v="7"/>
    <n v="218"/>
    <n v="-10"/>
    <n v="10"/>
    <n v="20"/>
    <n v="30"/>
    <n v="573"/>
    <n v="12"/>
    <x v="11"/>
    <x v="3"/>
    <x v="0"/>
    <x v="1"/>
    <x v="0"/>
    <x v="1"/>
    <x v="10"/>
  </r>
  <r>
    <x v="104"/>
    <n v="49"/>
    <n v="88"/>
    <n v="39"/>
    <x v="7"/>
    <n v="14"/>
    <n v="250"/>
    <n v="0"/>
    <n v="43"/>
    <n v="40"/>
    <n v="57"/>
    <n v="636"/>
    <n v="13"/>
    <x v="11"/>
    <x v="3"/>
    <x v="0"/>
    <x v="1"/>
    <x v="0"/>
    <x v="1"/>
    <x v="3"/>
  </r>
  <r>
    <x v="113"/>
    <n v="69"/>
    <n v="118"/>
    <n v="49"/>
    <x v="69"/>
    <n v="44"/>
    <n v="335"/>
    <n v="0"/>
    <n v="32"/>
    <n v="60"/>
    <n v="92"/>
    <n v="417"/>
    <n v="8"/>
    <x v="11"/>
    <x v="3"/>
    <x v="0"/>
    <x v="1"/>
    <x v="1"/>
    <x v="3"/>
    <x v="6"/>
  </r>
  <r>
    <x v="36"/>
    <n v="68"/>
    <n v="160"/>
    <n v="92"/>
    <x v="10"/>
    <n v="28"/>
    <n v="1898"/>
    <n v="20"/>
    <n v="80"/>
    <n v="60"/>
    <n v="131"/>
    <n v="573"/>
    <n v="9"/>
    <x v="11"/>
    <x v="3"/>
    <x v="0"/>
    <x v="1"/>
    <x v="1"/>
    <x v="3"/>
    <x v="7"/>
  </r>
  <r>
    <x v="27"/>
    <n v="73"/>
    <n v="123"/>
    <n v="50"/>
    <x v="26"/>
    <n v="14"/>
    <n v="898"/>
    <n v="70"/>
    <n v="60"/>
    <n v="90"/>
    <n v="155"/>
    <n v="314"/>
    <n v="5"/>
    <x v="11"/>
    <x v="3"/>
    <x v="0"/>
    <x v="1"/>
    <x v="0"/>
    <x v="2"/>
    <x v="4"/>
  </r>
  <r>
    <x v="125"/>
    <n v="46"/>
    <n v="77"/>
    <n v="31"/>
    <x v="18"/>
    <n v="8"/>
    <n v="844"/>
    <n v="50"/>
    <n v="24"/>
    <n v="60"/>
    <n v="90"/>
    <n v="314"/>
    <n v="6"/>
    <x v="11"/>
    <x v="3"/>
    <x v="0"/>
    <x v="1"/>
    <x v="1"/>
    <x v="2"/>
    <x v="5"/>
  </r>
  <r>
    <x v="10"/>
    <n v="76"/>
    <n v="139"/>
    <n v="63"/>
    <x v="8"/>
    <n v="19"/>
    <n v="1075"/>
    <n v="40"/>
    <n v="60"/>
    <n v="70"/>
    <n v="133"/>
    <n v="816"/>
    <n v="3"/>
    <x v="11"/>
    <x v="3"/>
    <x v="0"/>
    <x v="1"/>
    <x v="1"/>
    <x v="0"/>
    <x v="2"/>
  </r>
  <r>
    <x v="60"/>
    <n v="85"/>
    <n v="153"/>
    <n v="68"/>
    <x v="52"/>
    <n v="25"/>
    <n v="619"/>
    <n v="40"/>
    <n v="62"/>
    <n v="90"/>
    <n v="150"/>
    <n v="573"/>
    <n v="2"/>
    <x v="11"/>
    <x v="3"/>
    <x v="0"/>
    <x v="1"/>
    <x v="0"/>
    <x v="0"/>
    <x v="1"/>
  </r>
  <r>
    <x v="208"/>
    <n v="133"/>
    <n v="221"/>
    <n v="88"/>
    <x v="88"/>
    <n v="29"/>
    <n v="817"/>
    <n v="70"/>
    <n v="59"/>
    <n v="110"/>
    <n v="180"/>
    <n v="513"/>
    <n v="11"/>
    <x v="11"/>
    <x v="4"/>
    <x v="0"/>
    <x v="0"/>
    <x v="0"/>
    <x v="1"/>
    <x v="9"/>
  </r>
  <r>
    <x v="93"/>
    <n v="186"/>
    <n v="320"/>
    <n v="136"/>
    <x v="42"/>
    <n v="41"/>
    <n v="690"/>
    <n v="90"/>
    <n v="149"/>
    <n v="150"/>
    <n v="260"/>
    <n v="740"/>
    <n v="12"/>
    <x v="11"/>
    <x v="4"/>
    <x v="0"/>
    <x v="0"/>
    <x v="0"/>
    <x v="1"/>
    <x v="10"/>
  </r>
  <r>
    <x v="54"/>
    <n v="44"/>
    <n v="73"/>
    <n v="29"/>
    <x v="18"/>
    <n v="8"/>
    <n v="490"/>
    <n v="30"/>
    <n v="20"/>
    <n v="40"/>
    <n v="52"/>
    <n v="937"/>
    <n v="8"/>
    <x v="11"/>
    <x v="4"/>
    <x v="0"/>
    <x v="0"/>
    <x v="1"/>
    <x v="3"/>
    <x v="6"/>
  </r>
  <r>
    <x v="37"/>
    <n v="49"/>
    <n v="82"/>
    <n v="33"/>
    <x v="38"/>
    <n v="9"/>
    <n v="870"/>
    <n v="30"/>
    <n v="39"/>
    <n v="40"/>
    <n v="70"/>
    <n v="330"/>
    <n v="9"/>
    <x v="11"/>
    <x v="4"/>
    <x v="0"/>
    <x v="0"/>
    <x v="1"/>
    <x v="3"/>
    <x v="7"/>
  </r>
  <r>
    <x v="12"/>
    <n v="153"/>
    <n v="306"/>
    <n v="103"/>
    <x v="23"/>
    <n v="42"/>
    <n v="1319"/>
    <n v="140"/>
    <n v="203"/>
    <n v="200"/>
    <n v="390"/>
    <n v="740"/>
    <n v="5"/>
    <x v="11"/>
    <x v="4"/>
    <x v="0"/>
    <x v="0"/>
    <x v="0"/>
    <x v="2"/>
    <x v="4"/>
  </r>
  <r>
    <x v="80"/>
    <n v="57"/>
    <n v="103"/>
    <n v="46"/>
    <x v="56"/>
    <n v="17"/>
    <n v="422"/>
    <n v="40"/>
    <n v="50"/>
    <n v="80"/>
    <n v="124"/>
    <n v="740"/>
    <n v="6"/>
    <x v="11"/>
    <x v="4"/>
    <x v="0"/>
    <x v="0"/>
    <x v="1"/>
    <x v="2"/>
    <x v="5"/>
  </r>
  <r>
    <x v="37"/>
    <n v="73"/>
    <n v="127"/>
    <n v="54"/>
    <x v="45"/>
    <n v="17"/>
    <n v="424"/>
    <n v="40"/>
    <n v="50"/>
    <n v="70"/>
    <n v="121"/>
    <n v="513"/>
    <n v="1"/>
    <x v="11"/>
    <x v="4"/>
    <x v="0"/>
    <x v="0"/>
    <x v="0"/>
    <x v="0"/>
    <x v="0"/>
  </r>
  <r>
    <x v="105"/>
    <n v="60"/>
    <n v="101"/>
    <n v="41"/>
    <x v="0"/>
    <n v="13"/>
    <n v="435"/>
    <n v="20"/>
    <n v="38"/>
    <n v="50"/>
    <n v="92"/>
    <n v="614"/>
    <n v="2"/>
    <x v="11"/>
    <x v="4"/>
    <x v="0"/>
    <x v="0"/>
    <x v="0"/>
    <x v="0"/>
    <x v="1"/>
  </r>
  <r>
    <x v="96"/>
    <n v="65"/>
    <n v="112"/>
    <n v="47"/>
    <x v="41"/>
    <n v="42"/>
    <n v="521"/>
    <n v="10"/>
    <n v="40"/>
    <n v="70"/>
    <n v="110"/>
    <n v="419"/>
    <n v="3"/>
    <x v="11"/>
    <x v="4"/>
    <x v="0"/>
    <x v="0"/>
    <x v="1"/>
    <x v="0"/>
    <x v="2"/>
  </r>
  <r>
    <x v="43"/>
    <n v="63"/>
    <n v="106"/>
    <n v="43"/>
    <x v="13"/>
    <n v="13"/>
    <n v="466"/>
    <n v="20"/>
    <n v="30"/>
    <n v="50"/>
    <n v="69"/>
    <n v="262"/>
    <n v="11"/>
    <x v="11"/>
    <x v="5"/>
    <x v="0"/>
    <x v="1"/>
    <x v="0"/>
    <x v="1"/>
    <x v="9"/>
  </r>
  <r>
    <x v="71"/>
    <n v="76"/>
    <n v="131"/>
    <n v="55"/>
    <x v="78"/>
    <n v="49"/>
    <n v="627"/>
    <n v="0"/>
    <n v="52"/>
    <n v="60"/>
    <n v="88"/>
    <n v="920"/>
    <n v="12"/>
    <x v="11"/>
    <x v="5"/>
    <x v="0"/>
    <x v="1"/>
    <x v="0"/>
    <x v="1"/>
    <x v="10"/>
  </r>
  <r>
    <x v="3"/>
    <n v="66"/>
    <n v="107"/>
    <n v="41"/>
    <x v="0"/>
    <n v="12"/>
    <n v="320"/>
    <n v="30"/>
    <n v="30"/>
    <n v="60"/>
    <n v="90"/>
    <n v="920"/>
    <n v="8"/>
    <x v="11"/>
    <x v="5"/>
    <x v="0"/>
    <x v="1"/>
    <x v="1"/>
    <x v="3"/>
    <x v="6"/>
  </r>
  <r>
    <x v="3"/>
    <n v="51"/>
    <n v="85"/>
    <n v="34"/>
    <x v="40"/>
    <n v="9"/>
    <n v="863"/>
    <n v="30"/>
    <n v="39"/>
    <n v="40"/>
    <n v="70"/>
    <n v="715"/>
    <n v="9"/>
    <x v="11"/>
    <x v="5"/>
    <x v="0"/>
    <x v="1"/>
    <x v="1"/>
    <x v="3"/>
    <x v="7"/>
  </r>
  <r>
    <x v="47"/>
    <n v="96"/>
    <n v="176"/>
    <n v="80"/>
    <x v="25"/>
    <n v="24"/>
    <n v="1079"/>
    <n v="80"/>
    <n v="79"/>
    <n v="120"/>
    <n v="220"/>
    <n v="715"/>
    <n v="5"/>
    <x v="11"/>
    <x v="5"/>
    <x v="0"/>
    <x v="1"/>
    <x v="0"/>
    <x v="2"/>
    <x v="4"/>
  </r>
  <r>
    <x v="38"/>
    <n v="32"/>
    <n v="56"/>
    <n v="24"/>
    <x v="18"/>
    <n v="7"/>
    <n v="567"/>
    <n v="30"/>
    <n v="30"/>
    <n v="40"/>
    <n v="76"/>
    <n v="262"/>
    <n v="6"/>
    <x v="11"/>
    <x v="5"/>
    <x v="0"/>
    <x v="1"/>
    <x v="1"/>
    <x v="2"/>
    <x v="5"/>
  </r>
  <r>
    <x v="171"/>
    <n v="80"/>
    <n v="145"/>
    <n v="65"/>
    <x v="33"/>
    <n v="24"/>
    <n v="403"/>
    <n v="30"/>
    <n v="60"/>
    <n v="80"/>
    <n v="140"/>
    <n v="715"/>
    <n v="1"/>
    <x v="11"/>
    <x v="5"/>
    <x v="0"/>
    <x v="1"/>
    <x v="0"/>
    <x v="0"/>
    <x v="0"/>
  </r>
  <r>
    <x v="53"/>
    <n v="145"/>
    <n v="250"/>
    <n v="88"/>
    <x v="65"/>
    <n v="95"/>
    <n v="716"/>
    <n v="30"/>
    <n v="99"/>
    <n v="140"/>
    <n v="238"/>
    <n v="715"/>
    <n v="2"/>
    <x v="11"/>
    <x v="5"/>
    <x v="0"/>
    <x v="1"/>
    <x v="0"/>
    <x v="0"/>
    <x v="1"/>
  </r>
  <r>
    <x v="270"/>
    <n v="112"/>
    <n v="195"/>
    <n v="83"/>
    <x v="4"/>
    <n v="27"/>
    <n v="575"/>
    <n v="70"/>
    <n v="80"/>
    <n v="110"/>
    <n v="187"/>
    <n v="715"/>
    <n v="3"/>
    <x v="11"/>
    <x v="5"/>
    <x v="0"/>
    <x v="1"/>
    <x v="1"/>
    <x v="0"/>
    <x v="2"/>
  </r>
  <r>
    <x v="25"/>
    <n v="73"/>
    <n v="123"/>
    <n v="50"/>
    <x v="3"/>
    <n v="14"/>
    <n v="898"/>
    <n v="50"/>
    <n v="39"/>
    <n v="70"/>
    <n v="120"/>
    <n v="860"/>
    <n v="11"/>
    <x v="11"/>
    <x v="6"/>
    <x v="1"/>
    <x v="1"/>
    <x v="0"/>
    <x v="1"/>
    <x v="9"/>
  </r>
  <r>
    <x v="43"/>
    <n v="49"/>
    <n v="82"/>
    <n v="33"/>
    <x v="40"/>
    <n v="9"/>
    <n v="818"/>
    <n v="40"/>
    <n v="30"/>
    <n v="50"/>
    <n v="80"/>
    <n v="959"/>
    <n v="13"/>
    <x v="11"/>
    <x v="6"/>
    <x v="1"/>
    <x v="1"/>
    <x v="0"/>
    <x v="1"/>
    <x v="3"/>
  </r>
  <r>
    <x v="125"/>
    <n v="85"/>
    <n v="153"/>
    <n v="68"/>
    <x v="33"/>
    <n v="25"/>
    <n v="619"/>
    <n v="20"/>
    <n v="59"/>
    <n v="60"/>
    <n v="110"/>
    <n v="475"/>
    <n v="9"/>
    <x v="11"/>
    <x v="6"/>
    <x v="1"/>
    <x v="1"/>
    <x v="1"/>
    <x v="3"/>
    <x v="7"/>
  </r>
  <r>
    <x v="10"/>
    <n v="76"/>
    <n v="139"/>
    <n v="63"/>
    <x v="8"/>
    <n v="19"/>
    <n v="1075"/>
    <n v="40"/>
    <n v="50"/>
    <n v="60"/>
    <n v="110"/>
    <n v="475"/>
    <n v="10"/>
    <x v="11"/>
    <x v="6"/>
    <x v="1"/>
    <x v="1"/>
    <x v="1"/>
    <x v="3"/>
    <x v="8"/>
  </r>
  <r>
    <x v="68"/>
    <n v="76"/>
    <n v="131"/>
    <n v="55"/>
    <x v="62"/>
    <n v="49"/>
    <n v="627"/>
    <n v="10"/>
    <n v="50"/>
    <n v="70"/>
    <n v="120"/>
    <n v="475"/>
    <n v="5"/>
    <x v="11"/>
    <x v="6"/>
    <x v="1"/>
    <x v="1"/>
    <x v="0"/>
    <x v="2"/>
    <x v="4"/>
  </r>
  <r>
    <x v="64"/>
    <n v="65"/>
    <n v="114"/>
    <n v="49"/>
    <x v="45"/>
    <n v="16"/>
    <n v="392"/>
    <n v="40"/>
    <n v="40"/>
    <n v="70"/>
    <n v="104"/>
    <n v="959"/>
    <n v="6"/>
    <x v="11"/>
    <x v="6"/>
    <x v="1"/>
    <x v="1"/>
    <x v="1"/>
    <x v="2"/>
    <x v="5"/>
  </r>
  <r>
    <x v="73"/>
    <n v="174"/>
    <n v="289"/>
    <n v="167"/>
    <x v="66"/>
    <n v="37"/>
    <n v="1166"/>
    <n v="110"/>
    <n v="127"/>
    <n v="160"/>
    <n v="258"/>
    <n v="203"/>
    <n v="2"/>
    <x v="11"/>
    <x v="6"/>
    <x v="1"/>
    <x v="1"/>
    <x v="0"/>
    <x v="0"/>
    <x v="1"/>
  </r>
  <r>
    <x v="60"/>
    <n v="45"/>
    <n v="75"/>
    <n v="30"/>
    <x v="18"/>
    <n v="8"/>
    <n v="882"/>
    <n v="30"/>
    <n v="30"/>
    <n v="40"/>
    <n v="59"/>
    <n v="813"/>
    <n v="11"/>
    <x v="11"/>
    <x v="7"/>
    <x v="1"/>
    <x v="0"/>
    <x v="0"/>
    <x v="1"/>
    <x v="9"/>
  </r>
  <r>
    <x v="3"/>
    <n v="51"/>
    <n v="85"/>
    <n v="34"/>
    <x v="40"/>
    <n v="9"/>
    <n v="863"/>
    <n v="40"/>
    <n v="43"/>
    <n v="50"/>
    <n v="80"/>
    <n v="863"/>
    <n v="13"/>
    <x v="11"/>
    <x v="7"/>
    <x v="1"/>
    <x v="0"/>
    <x v="0"/>
    <x v="1"/>
    <x v="3"/>
  </r>
  <r>
    <x v="18"/>
    <n v="32"/>
    <n v="56"/>
    <n v="24"/>
    <x v="38"/>
    <n v="7"/>
    <n v="567"/>
    <n v="20"/>
    <n v="10"/>
    <n v="30"/>
    <n v="32"/>
    <n v="772"/>
    <n v="8"/>
    <x v="11"/>
    <x v="7"/>
    <x v="1"/>
    <x v="0"/>
    <x v="1"/>
    <x v="3"/>
    <x v="6"/>
  </r>
  <r>
    <x v="97"/>
    <n v="80"/>
    <n v="145"/>
    <n v="65"/>
    <x v="71"/>
    <n v="24"/>
    <n v="403"/>
    <n v="20"/>
    <n v="31"/>
    <n v="60"/>
    <n v="91"/>
    <n v="954"/>
    <n v="9"/>
    <x v="11"/>
    <x v="7"/>
    <x v="1"/>
    <x v="0"/>
    <x v="1"/>
    <x v="3"/>
    <x v="7"/>
  </r>
  <r>
    <x v="47"/>
    <n v="96"/>
    <n v="176"/>
    <n v="80"/>
    <x v="25"/>
    <n v="24"/>
    <n v="1079"/>
    <n v="30"/>
    <n v="70"/>
    <n v="60"/>
    <n v="130"/>
    <n v="561"/>
    <n v="10"/>
    <x v="11"/>
    <x v="7"/>
    <x v="1"/>
    <x v="0"/>
    <x v="1"/>
    <x v="3"/>
    <x v="8"/>
  </r>
  <r>
    <x v="64"/>
    <n v="145"/>
    <n v="250"/>
    <n v="147"/>
    <x v="75"/>
    <n v="95"/>
    <n v="716"/>
    <n v="30"/>
    <n v="61"/>
    <n v="140"/>
    <n v="245"/>
    <n v="305"/>
    <n v="5"/>
    <x v="11"/>
    <x v="7"/>
    <x v="1"/>
    <x v="0"/>
    <x v="0"/>
    <x v="2"/>
    <x v="4"/>
  </r>
  <r>
    <x v="107"/>
    <n v="112"/>
    <n v="195"/>
    <n v="83"/>
    <x v="15"/>
    <n v="27"/>
    <n v="575"/>
    <n v="70"/>
    <n v="74"/>
    <n v="110"/>
    <n v="196"/>
    <n v="407"/>
    <n v="6"/>
    <x v="11"/>
    <x v="7"/>
    <x v="1"/>
    <x v="0"/>
    <x v="1"/>
    <x v="2"/>
    <x v="5"/>
  </r>
  <r>
    <x v="146"/>
    <n v="133"/>
    <n v="221"/>
    <n v="88"/>
    <x v="92"/>
    <n v="29"/>
    <n v="817"/>
    <n v="80"/>
    <n v="72"/>
    <n v="120"/>
    <n v="190"/>
    <n v="754"/>
    <n v="2"/>
    <x v="11"/>
    <x v="7"/>
    <x v="1"/>
    <x v="0"/>
    <x v="0"/>
    <x v="0"/>
    <x v="1"/>
  </r>
  <r>
    <x v="166"/>
    <n v="186"/>
    <n v="320"/>
    <n v="163"/>
    <x v="28"/>
    <n v="41"/>
    <n v="690"/>
    <n v="110"/>
    <n v="156"/>
    <n v="160"/>
    <n v="280"/>
    <n v="813"/>
    <n v="3"/>
    <x v="11"/>
    <x v="7"/>
    <x v="1"/>
    <x v="0"/>
    <x v="1"/>
    <x v="0"/>
    <x v="2"/>
  </r>
  <r>
    <x v="37"/>
    <n v="49"/>
    <n v="82"/>
    <n v="33"/>
    <x v="38"/>
    <n v="9"/>
    <n v="870"/>
    <n v="40"/>
    <n v="41"/>
    <n v="50"/>
    <n v="91"/>
    <n v="617"/>
    <n v="11"/>
    <x v="11"/>
    <x v="8"/>
    <x v="1"/>
    <x v="0"/>
    <x v="0"/>
    <x v="1"/>
    <x v="9"/>
  </r>
  <r>
    <x v="54"/>
    <n v="44"/>
    <n v="73"/>
    <n v="29"/>
    <x v="18"/>
    <n v="8"/>
    <n v="490"/>
    <n v="30"/>
    <n v="17"/>
    <n v="40"/>
    <n v="83"/>
    <n v="857"/>
    <n v="13"/>
    <x v="11"/>
    <x v="8"/>
    <x v="1"/>
    <x v="0"/>
    <x v="0"/>
    <x v="1"/>
    <x v="3"/>
  </r>
  <r>
    <x v="40"/>
    <n v="57"/>
    <n v="103"/>
    <n v="46"/>
    <x v="29"/>
    <n v="17"/>
    <n v="422"/>
    <n v="10"/>
    <n v="39"/>
    <n v="40"/>
    <n v="61"/>
    <n v="508"/>
    <n v="9"/>
    <x v="11"/>
    <x v="8"/>
    <x v="1"/>
    <x v="0"/>
    <x v="1"/>
    <x v="3"/>
    <x v="7"/>
  </r>
  <r>
    <x v="294"/>
    <n v="52"/>
    <n v="99"/>
    <n v="47"/>
    <x v="5"/>
    <n v="42"/>
    <n v="571"/>
    <n v="-10"/>
    <n v="35"/>
    <n v="50"/>
    <n v="85"/>
    <n v="339"/>
    <n v="5"/>
    <x v="11"/>
    <x v="8"/>
    <x v="1"/>
    <x v="0"/>
    <x v="0"/>
    <x v="2"/>
    <x v="4"/>
  </r>
  <r>
    <x v="12"/>
    <n v="153"/>
    <n v="306"/>
    <n v="140"/>
    <x v="23"/>
    <n v="42"/>
    <n v="1319"/>
    <n v="80"/>
    <n v="195"/>
    <n v="140"/>
    <n v="283"/>
    <n v="351"/>
    <n v="7"/>
    <x v="11"/>
    <x v="8"/>
    <x v="1"/>
    <x v="0"/>
    <x v="0"/>
    <x v="2"/>
    <x v="11"/>
  </r>
  <r>
    <x v="295"/>
    <n v="443"/>
    <n v="510"/>
    <n v="67"/>
    <x v="21"/>
    <n v="22"/>
    <n v="-3534"/>
    <n v="360"/>
    <n v="60"/>
    <n v="390"/>
    <n v="452"/>
    <n v="351"/>
    <n v="2"/>
    <x v="11"/>
    <x v="8"/>
    <x v="1"/>
    <x v="0"/>
    <x v="0"/>
    <x v="0"/>
    <x v="1"/>
  </r>
  <r>
    <x v="19"/>
    <n v="25"/>
    <n v="41"/>
    <n v="16"/>
    <x v="19"/>
    <n v="4"/>
    <n v="851"/>
    <n v="20"/>
    <n v="10"/>
    <n v="30"/>
    <n v="51"/>
    <n v="603"/>
    <n v="11"/>
    <x v="11"/>
    <x v="9"/>
    <x v="1"/>
    <x v="1"/>
    <x v="0"/>
    <x v="1"/>
    <x v="9"/>
  </r>
  <r>
    <x v="81"/>
    <n v="43"/>
    <n v="43"/>
    <n v="0"/>
    <x v="64"/>
    <n v="0"/>
    <n v="344"/>
    <n v="30"/>
    <n v="0"/>
    <n v="40"/>
    <n v="53"/>
    <n v="603"/>
    <n v="13"/>
    <x v="11"/>
    <x v="9"/>
    <x v="1"/>
    <x v="1"/>
    <x v="0"/>
    <x v="1"/>
    <x v="3"/>
  </r>
  <r>
    <x v="104"/>
    <n v="49"/>
    <n v="88"/>
    <n v="39"/>
    <x v="7"/>
    <n v="14"/>
    <n v="250"/>
    <n v="10"/>
    <n v="20"/>
    <n v="40"/>
    <n v="51"/>
    <n v="603"/>
    <n v="9"/>
    <x v="11"/>
    <x v="9"/>
    <x v="1"/>
    <x v="1"/>
    <x v="1"/>
    <x v="3"/>
    <x v="7"/>
  </r>
  <r>
    <x v="26"/>
    <n v="69"/>
    <n v="118"/>
    <n v="49"/>
    <x v="131"/>
    <n v="44"/>
    <n v="335"/>
    <n v="10"/>
    <n v="35"/>
    <n v="70"/>
    <n v="105"/>
    <n v="603"/>
    <n v="5"/>
    <x v="11"/>
    <x v="9"/>
    <x v="1"/>
    <x v="1"/>
    <x v="0"/>
    <x v="2"/>
    <x v="4"/>
  </r>
  <r>
    <x v="174"/>
    <n v="25"/>
    <n v="45"/>
    <n v="20"/>
    <x v="30"/>
    <n v="7"/>
    <n v="218"/>
    <n v="0"/>
    <n v="10"/>
    <n v="30"/>
    <n v="47"/>
    <n v="603"/>
    <n v="7"/>
    <x v="11"/>
    <x v="9"/>
    <x v="1"/>
    <x v="1"/>
    <x v="0"/>
    <x v="2"/>
    <x v="11"/>
  </r>
  <r>
    <x v="157"/>
    <n v="75"/>
    <n v="127"/>
    <n v="52"/>
    <x v="2"/>
    <n v="16"/>
    <n v="327"/>
    <n v="50"/>
    <n v="39"/>
    <n v="70"/>
    <n v="109"/>
    <n v="603"/>
    <n v="1"/>
    <x v="11"/>
    <x v="9"/>
    <x v="1"/>
    <x v="1"/>
    <x v="0"/>
    <x v="0"/>
    <x v="0"/>
  </r>
  <r>
    <x v="43"/>
    <n v="74"/>
    <n v="122"/>
    <n v="48"/>
    <x v="25"/>
    <n v="15"/>
    <n v="462"/>
    <n v="30"/>
    <n v="40"/>
    <n v="60"/>
    <n v="98"/>
    <n v="603"/>
    <n v="2"/>
    <x v="11"/>
    <x v="9"/>
    <x v="1"/>
    <x v="1"/>
    <x v="0"/>
    <x v="0"/>
    <x v="1"/>
  </r>
  <r>
    <x v="177"/>
    <n v="124"/>
    <n v="210"/>
    <n v="86"/>
    <x v="13"/>
    <n v="24"/>
    <n v="1003"/>
    <n v="90"/>
    <n v="79"/>
    <n v="120"/>
    <n v="221"/>
    <n v="716"/>
    <n v="11"/>
    <x v="11"/>
    <x v="10"/>
    <x v="1"/>
    <x v="0"/>
    <x v="0"/>
    <x v="1"/>
    <x v="9"/>
  </r>
  <r>
    <x v="191"/>
    <n v="179"/>
    <n v="302"/>
    <n v="203"/>
    <x v="25"/>
    <n v="34"/>
    <n v="959"/>
    <n v="150"/>
    <n v="142"/>
    <n v="190"/>
    <n v="310"/>
    <n v="718"/>
    <n v="12"/>
    <x v="11"/>
    <x v="10"/>
    <x v="1"/>
    <x v="0"/>
    <x v="0"/>
    <x v="1"/>
    <x v="10"/>
  </r>
  <r>
    <x v="172"/>
    <n v="79"/>
    <n v="133"/>
    <n v="54"/>
    <x v="14"/>
    <n v="15"/>
    <n v="601"/>
    <n v="60"/>
    <n v="63"/>
    <n v="80"/>
    <n v="130"/>
    <n v="518"/>
    <n v="13"/>
    <x v="11"/>
    <x v="10"/>
    <x v="1"/>
    <x v="0"/>
    <x v="0"/>
    <x v="1"/>
    <x v="3"/>
  </r>
  <r>
    <x v="296"/>
    <n v="453"/>
    <n v="747"/>
    <n v="295"/>
    <x v="126"/>
    <n v="111"/>
    <n v="1727"/>
    <n v="210"/>
    <n v="206"/>
    <n v="320"/>
    <n v="549"/>
    <n v="607"/>
    <n v="9"/>
    <x v="11"/>
    <x v="10"/>
    <x v="1"/>
    <x v="0"/>
    <x v="1"/>
    <x v="3"/>
    <x v="7"/>
  </r>
  <r>
    <x v="297"/>
    <n v="-93"/>
    <n v="148"/>
    <n v="263"/>
    <x v="95"/>
    <n v="74"/>
    <n v="5121"/>
    <n v="-150"/>
    <n v="172"/>
    <n v="-80"/>
    <n v="100"/>
    <n v="716"/>
    <n v="10"/>
    <x v="11"/>
    <x v="10"/>
    <x v="1"/>
    <x v="0"/>
    <x v="1"/>
    <x v="3"/>
    <x v="8"/>
  </r>
  <r>
    <x v="298"/>
    <n v="-69"/>
    <n v="66"/>
    <n v="210"/>
    <x v="137"/>
    <n v="122"/>
    <n v="3641"/>
    <n v="-210"/>
    <n v="88"/>
    <n v="-70"/>
    <n v="55"/>
    <n v="212"/>
    <n v="5"/>
    <x v="11"/>
    <x v="10"/>
    <x v="1"/>
    <x v="0"/>
    <x v="0"/>
    <x v="2"/>
    <x v="4"/>
  </r>
  <r>
    <x v="260"/>
    <n v="407"/>
    <n v="657"/>
    <n v="163"/>
    <x v="132"/>
    <n v="70"/>
    <n v="723"/>
    <n v="320"/>
    <n v="278"/>
    <n v="400"/>
    <n v="633"/>
    <n v="718"/>
    <n v="7"/>
    <x v="11"/>
    <x v="10"/>
    <x v="1"/>
    <x v="0"/>
    <x v="0"/>
    <x v="2"/>
    <x v="11"/>
  </r>
  <r>
    <x v="299"/>
    <n v="420"/>
    <n v="699"/>
    <n v="352"/>
    <x v="118"/>
    <n v="97"/>
    <n v="2642"/>
    <n v="250"/>
    <n v="247"/>
    <n v="370"/>
    <n v="622"/>
    <n v="845"/>
    <n v="2"/>
    <x v="11"/>
    <x v="10"/>
    <x v="1"/>
    <x v="0"/>
    <x v="0"/>
    <x v="0"/>
    <x v="1"/>
  </r>
  <r>
    <x v="83"/>
    <n v="71"/>
    <n v="120"/>
    <n v="49"/>
    <x v="26"/>
    <n v="13"/>
    <n v="845"/>
    <n v="70"/>
    <n v="52"/>
    <n v="90"/>
    <n v="140"/>
    <n v="318"/>
    <n v="2"/>
    <x v="11"/>
    <x v="11"/>
    <x v="2"/>
    <x v="1"/>
    <x v="0"/>
    <x v="0"/>
    <x v="1"/>
  </r>
  <r>
    <x v="111"/>
    <n v="51"/>
    <n v="85"/>
    <n v="34"/>
    <x v="38"/>
    <n v="9"/>
    <n v="863"/>
    <n v="50"/>
    <n v="43"/>
    <n v="60"/>
    <n v="100"/>
    <n v="225"/>
    <n v="3"/>
    <x v="11"/>
    <x v="11"/>
    <x v="2"/>
    <x v="1"/>
    <x v="1"/>
    <x v="0"/>
    <x v="2"/>
  </r>
  <r>
    <x v="300"/>
    <n v="120"/>
    <n v="214"/>
    <n v="94"/>
    <x v="37"/>
    <n v="31"/>
    <n v="540"/>
    <n v="70"/>
    <n v="72"/>
    <n v="110"/>
    <n v="190"/>
    <n v="225"/>
    <n v="8"/>
    <x v="11"/>
    <x v="11"/>
    <x v="2"/>
    <x v="1"/>
    <x v="1"/>
    <x v="3"/>
    <x v="6"/>
  </r>
  <r>
    <x v="60"/>
    <n v="85"/>
    <n v="153"/>
    <n v="68"/>
    <x v="52"/>
    <n v="25"/>
    <n v="619"/>
    <n v="30"/>
    <n v="69"/>
    <n v="80"/>
    <n v="131"/>
    <n v="985"/>
    <n v="9"/>
    <x v="11"/>
    <x v="11"/>
    <x v="2"/>
    <x v="1"/>
    <x v="1"/>
    <x v="3"/>
    <x v="7"/>
  </r>
  <r>
    <x v="71"/>
    <n v="76"/>
    <n v="131"/>
    <n v="55"/>
    <x v="78"/>
    <n v="49"/>
    <n v="-1053"/>
    <n v="0"/>
    <n v="36"/>
    <n v="60"/>
    <n v="104"/>
    <n v="985"/>
    <n v="4"/>
    <x v="11"/>
    <x v="11"/>
    <x v="2"/>
    <x v="1"/>
    <x v="0"/>
    <x v="2"/>
    <x v="12"/>
  </r>
  <r>
    <x v="111"/>
    <n v="66"/>
    <n v="107"/>
    <n v="41"/>
    <x v="13"/>
    <n v="12"/>
    <n v="320"/>
    <n v="20"/>
    <n v="35"/>
    <n v="50"/>
    <n v="75"/>
    <n v="985"/>
    <n v="5"/>
    <x v="11"/>
    <x v="11"/>
    <x v="2"/>
    <x v="1"/>
    <x v="0"/>
    <x v="2"/>
    <x v="4"/>
  </r>
  <r>
    <x v="125"/>
    <n v="63"/>
    <n v="106"/>
    <n v="43"/>
    <x v="0"/>
    <n v="13"/>
    <n v="466"/>
    <n v="20"/>
    <n v="30"/>
    <n v="50"/>
    <n v="74"/>
    <n v="225"/>
    <n v="6"/>
    <x v="11"/>
    <x v="11"/>
    <x v="2"/>
    <x v="1"/>
    <x v="1"/>
    <x v="2"/>
    <x v="5"/>
  </r>
  <r>
    <x v="125"/>
    <n v="74"/>
    <n v="122"/>
    <n v="48"/>
    <x v="7"/>
    <n v="15"/>
    <n v="462"/>
    <n v="50"/>
    <n v="50"/>
    <n v="90"/>
    <n v="138"/>
    <n v="505"/>
    <n v="2"/>
    <x v="11"/>
    <x v="12"/>
    <x v="2"/>
    <x v="1"/>
    <x v="0"/>
    <x v="0"/>
    <x v="1"/>
  </r>
  <r>
    <x v="36"/>
    <n v="68"/>
    <n v="160"/>
    <n v="92"/>
    <x v="10"/>
    <n v="28"/>
    <n v="1898"/>
    <n v="40"/>
    <n v="182"/>
    <n v="90"/>
    <n v="193"/>
    <n v="505"/>
    <n v="3"/>
    <x v="11"/>
    <x v="12"/>
    <x v="2"/>
    <x v="1"/>
    <x v="1"/>
    <x v="0"/>
    <x v="2"/>
  </r>
  <r>
    <x v="31"/>
    <n v="25"/>
    <n v="41"/>
    <n v="16"/>
    <x v="16"/>
    <n v="4"/>
    <n v="851"/>
    <n v="10"/>
    <n v="10"/>
    <n v="20"/>
    <n v="30"/>
    <n v="505"/>
    <n v="8"/>
    <x v="11"/>
    <x v="12"/>
    <x v="2"/>
    <x v="1"/>
    <x v="1"/>
    <x v="3"/>
    <x v="6"/>
  </r>
  <r>
    <x v="40"/>
    <n v="38"/>
    <n v="69"/>
    <n v="31"/>
    <x v="101"/>
    <n v="9"/>
    <n v="1009"/>
    <n v="20"/>
    <n v="20"/>
    <n v="40"/>
    <n v="69"/>
    <n v="505"/>
    <n v="9"/>
    <x v="11"/>
    <x v="12"/>
    <x v="2"/>
    <x v="1"/>
    <x v="1"/>
    <x v="3"/>
    <x v="7"/>
  </r>
  <r>
    <x v="170"/>
    <n v="25"/>
    <n v="45"/>
    <n v="20"/>
    <x v="8"/>
    <n v="7"/>
    <n v="-598"/>
    <n v="-10"/>
    <n v="10"/>
    <n v="20"/>
    <n v="26"/>
    <n v="505"/>
    <n v="4"/>
    <x v="11"/>
    <x v="12"/>
    <x v="2"/>
    <x v="1"/>
    <x v="0"/>
    <x v="2"/>
    <x v="12"/>
  </r>
  <r>
    <x v="113"/>
    <n v="69"/>
    <n v="118"/>
    <n v="49"/>
    <x v="69"/>
    <n v="44"/>
    <n v="335"/>
    <n v="10"/>
    <n v="30"/>
    <n v="60"/>
    <n v="85"/>
    <n v="505"/>
    <n v="5"/>
    <x v="11"/>
    <x v="12"/>
    <x v="2"/>
    <x v="1"/>
    <x v="0"/>
    <x v="2"/>
    <x v="4"/>
  </r>
  <r>
    <x v="18"/>
    <n v="51"/>
    <n v="89"/>
    <n v="38"/>
    <x v="1"/>
    <n v="12"/>
    <n v="256"/>
    <n v="0"/>
    <n v="24"/>
    <n v="30"/>
    <n v="60"/>
    <n v="505"/>
    <n v="6"/>
    <x v="11"/>
    <x v="12"/>
    <x v="2"/>
    <x v="1"/>
    <x v="1"/>
    <x v="2"/>
    <x v="5"/>
  </r>
  <r>
    <x v="61"/>
    <n v="104"/>
    <n v="185"/>
    <n v="81"/>
    <x v="2"/>
    <n v="26"/>
    <n v="551"/>
    <n v="100"/>
    <n v="92"/>
    <n v="130"/>
    <n v="222"/>
    <n v="405"/>
    <n v="2"/>
    <x v="11"/>
    <x v="13"/>
    <x v="2"/>
    <x v="1"/>
    <x v="0"/>
    <x v="0"/>
    <x v="1"/>
  </r>
  <r>
    <x v="43"/>
    <n v="49"/>
    <n v="82"/>
    <n v="33"/>
    <x v="40"/>
    <n v="9"/>
    <n v="870"/>
    <n v="50"/>
    <n v="33"/>
    <n v="60"/>
    <n v="87"/>
    <n v="580"/>
    <n v="3"/>
    <x v="11"/>
    <x v="13"/>
    <x v="2"/>
    <x v="1"/>
    <x v="1"/>
    <x v="0"/>
    <x v="2"/>
  </r>
  <r>
    <x v="171"/>
    <n v="80"/>
    <n v="145"/>
    <n v="65"/>
    <x v="33"/>
    <n v="24"/>
    <n v="403"/>
    <n v="20"/>
    <n v="60"/>
    <n v="70"/>
    <n v="130"/>
    <n v="405"/>
    <n v="8"/>
    <x v="11"/>
    <x v="13"/>
    <x v="2"/>
    <x v="1"/>
    <x v="1"/>
    <x v="3"/>
    <x v="6"/>
  </r>
  <r>
    <x v="53"/>
    <n v="145"/>
    <n v="250"/>
    <n v="94"/>
    <x v="65"/>
    <n v="95"/>
    <n v="716"/>
    <n v="30"/>
    <n v="90"/>
    <n v="140"/>
    <n v="239"/>
    <n v="580"/>
    <n v="9"/>
    <x v="11"/>
    <x v="13"/>
    <x v="2"/>
    <x v="1"/>
    <x v="1"/>
    <x v="3"/>
    <x v="7"/>
  </r>
  <r>
    <x v="93"/>
    <n v="186"/>
    <n v="320"/>
    <n v="67"/>
    <x v="42"/>
    <n v="41"/>
    <n v="-2248"/>
    <n v="90"/>
    <n v="79"/>
    <n v="140"/>
    <n v="236"/>
    <n v="918"/>
    <n v="4"/>
    <x v="11"/>
    <x v="13"/>
    <x v="2"/>
    <x v="1"/>
    <x v="0"/>
    <x v="2"/>
    <x v="12"/>
  </r>
  <r>
    <x v="105"/>
    <n v="44"/>
    <n v="73"/>
    <n v="29"/>
    <x v="38"/>
    <n v="8"/>
    <n v="490"/>
    <n v="20"/>
    <n v="20"/>
    <n v="30"/>
    <n v="55"/>
    <n v="580"/>
    <n v="5"/>
    <x v="11"/>
    <x v="13"/>
    <x v="2"/>
    <x v="1"/>
    <x v="0"/>
    <x v="2"/>
    <x v="4"/>
  </r>
  <r>
    <x v="208"/>
    <n v="133"/>
    <n v="221"/>
    <n v="88"/>
    <x v="88"/>
    <n v="29"/>
    <n v="817"/>
    <n v="60"/>
    <n v="54"/>
    <n v="110"/>
    <n v="176"/>
    <n v="405"/>
    <n v="6"/>
    <x v="11"/>
    <x v="13"/>
    <x v="2"/>
    <x v="1"/>
    <x v="1"/>
    <x v="2"/>
    <x v="5"/>
  </r>
  <r>
    <x v="301"/>
    <n v="284"/>
    <n v="525"/>
    <n v="276"/>
    <x v="95"/>
    <n v="74"/>
    <n v="1321"/>
    <n v="240"/>
    <n v="302"/>
    <n v="340"/>
    <n v="618"/>
    <n v="972"/>
    <n v="2"/>
    <x v="11"/>
    <x v="14"/>
    <x v="2"/>
    <x v="0"/>
    <x v="0"/>
    <x v="0"/>
    <x v="1"/>
  </r>
  <r>
    <x v="3"/>
    <n v="56"/>
    <n v="99"/>
    <n v="43"/>
    <x v="3"/>
    <n v="14"/>
    <n v="531"/>
    <n v="40"/>
    <n v="50"/>
    <n v="60"/>
    <n v="110"/>
    <n v="682"/>
    <n v="3"/>
    <x v="11"/>
    <x v="14"/>
    <x v="2"/>
    <x v="0"/>
    <x v="1"/>
    <x v="0"/>
    <x v="2"/>
  </r>
  <r>
    <x v="43"/>
    <n v="73"/>
    <n v="127"/>
    <n v="54"/>
    <x v="24"/>
    <n v="17"/>
    <n v="424"/>
    <n v="30"/>
    <n v="42"/>
    <n v="60"/>
    <n v="102"/>
    <n v="469"/>
    <n v="8"/>
    <x v="11"/>
    <x v="14"/>
    <x v="2"/>
    <x v="0"/>
    <x v="1"/>
    <x v="3"/>
    <x v="6"/>
  </r>
  <r>
    <x v="105"/>
    <n v="60"/>
    <n v="101"/>
    <n v="41"/>
    <x v="0"/>
    <n v="13"/>
    <n v="435"/>
    <n v="30"/>
    <n v="30"/>
    <n v="60"/>
    <n v="90"/>
    <n v="214"/>
    <n v="9"/>
    <x v="11"/>
    <x v="14"/>
    <x v="2"/>
    <x v="0"/>
    <x v="1"/>
    <x v="3"/>
    <x v="7"/>
  </r>
  <r>
    <x v="25"/>
    <n v="101"/>
    <n v="168"/>
    <n v="67"/>
    <x v="15"/>
    <n v="22"/>
    <n v="-1239"/>
    <n v="30"/>
    <n v="46"/>
    <n v="70"/>
    <n v="124"/>
    <n v="512"/>
    <n v="4"/>
    <x v="11"/>
    <x v="14"/>
    <x v="2"/>
    <x v="0"/>
    <x v="0"/>
    <x v="2"/>
    <x v="12"/>
  </r>
  <r>
    <x v="191"/>
    <n v="179"/>
    <n v="302"/>
    <n v="150"/>
    <x v="25"/>
    <n v="34"/>
    <n v="959"/>
    <n v="110"/>
    <n v="90"/>
    <n v="140"/>
    <n v="230"/>
    <n v="972"/>
    <n v="5"/>
    <x v="11"/>
    <x v="14"/>
    <x v="2"/>
    <x v="0"/>
    <x v="0"/>
    <x v="2"/>
    <x v="4"/>
  </r>
  <r>
    <x v="172"/>
    <n v="79"/>
    <n v="133"/>
    <n v="54"/>
    <x v="14"/>
    <n v="15"/>
    <n v="601"/>
    <n v="40"/>
    <n v="46"/>
    <n v="60"/>
    <n v="106"/>
    <n v="214"/>
    <n v="6"/>
    <x v="11"/>
    <x v="14"/>
    <x v="2"/>
    <x v="0"/>
    <x v="1"/>
    <x v="2"/>
    <x v="5"/>
  </r>
  <r>
    <x v="10"/>
    <n v="75"/>
    <n v="127"/>
    <n v="52"/>
    <x v="1"/>
    <n v="16"/>
    <n v="327"/>
    <n v="40"/>
    <n v="32"/>
    <n v="70"/>
    <n v="110"/>
    <n v="435"/>
    <n v="8"/>
    <x v="11"/>
    <x v="15"/>
    <x v="3"/>
    <x v="1"/>
    <x v="1"/>
    <x v="3"/>
    <x v="6"/>
  </r>
  <r>
    <x v="43"/>
    <n v="74"/>
    <n v="122"/>
    <n v="48"/>
    <x v="25"/>
    <n v="15"/>
    <n v="462"/>
    <n v="40"/>
    <n v="40"/>
    <n v="70"/>
    <n v="119"/>
    <n v="801"/>
    <n v="9"/>
    <x v="11"/>
    <x v="15"/>
    <x v="3"/>
    <x v="1"/>
    <x v="1"/>
    <x v="3"/>
    <x v="7"/>
  </r>
  <r>
    <x v="9"/>
    <n v="68"/>
    <n v="160"/>
    <n v="92"/>
    <x v="56"/>
    <n v="28"/>
    <n v="1898"/>
    <n v="20"/>
    <n v="70"/>
    <n v="60"/>
    <n v="130"/>
    <n v="435"/>
    <n v="10"/>
    <x v="11"/>
    <x v="15"/>
    <x v="3"/>
    <x v="1"/>
    <x v="1"/>
    <x v="3"/>
    <x v="8"/>
  </r>
  <r>
    <x v="26"/>
    <n v="69"/>
    <n v="118"/>
    <n v="49"/>
    <x v="131"/>
    <n v="44"/>
    <n v="335"/>
    <n v="0"/>
    <n v="19"/>
    <n v="50"/>
    <n v="69"/>
    <n v="435"/>
    <n v="11"/>
    <x v="11"/>
    <x v="15"/>
    <x v="3"/>
    <x v="1"/>
    <x v="0"/>
    <x v="1"/>
    <x v="9"/>
  </r>
  <r>
    <x v="18"/>
    <n v="51"/>
    <n v="89"/>
    <n v="38"/>
    <x v="1"/>
    <n v="12"/>
    <n v="256"/>
    <n v="10"/>
    <n v="20"/>
    <n v="40"/>
    <n v="72"/>
    <n v="801"/>
    <n v="12"/>
    <x v="11"/>
    <x v="15"/>
    <x v="3"/>
    <x v="1"/>
    <x v="0"/>
    <x v="1"/>
    <x v="10"/>
  </r>
  <r>
    <x v="170"/>
    <n v="25"/>
    <n v="45"/>
    <n v="20"/>
    <x v="8"/>
    <n v="7"/>
    <n v="218"/>
    <n v="0"/>
    <n v="10"/>
    <n v="20"/>
    <n v="30"/>
    <n v="435"/>
    <n v="13"/>
    <x v="11"/>
    <x v="15"/>
    <x v="3"/>
    <x v="1"/>
    <x v="0"/>
    <x v="1"/>
    <x v="3"/>
  </r>
  <r>
    <x v="10"/>
    <n v="76"/>
    <n v="139"/>
    <n v="63"/>
    <x v="8"/>
    <n v="19"/>
    <n v="1075"/>
    <n v="50"/>
    <n v="70"/>
    <n v="90"/>
    <n v="159"/>
    <n v="435"/>
    <n v="1"/>
    <x v="11"/>
    <x v="15"/>
    <x v="3"/>
    <x v="1"/>
    <x v="0"/>
    <x v="0"/>
    <x v="0"/>
  </r>
  <r>
    <x v="64"/>
    <n v="65"/>
    <n v="114"/>
    <n v="49"/>
    <x v="45"/>
    <n v="16"/>
    <n v="392"/>
    <n v="50"/>
    <n v="50"/>
    <n v="80"/>
    <n v="128"/>
    <n v="801"/>
    <n v="2"/>
    <x v="11"/>
    <x v="15"/>
    <x v="3"/>
    <x v="1"/>
    <x v="0"/>
    <x v="0"/>
    <x v="1"/>
  </r>
  <r>
    <x v="60"/>
    <n v="85"/>
    <n v="153"/>
    <n v="68"/>
    <x v="52"/>
    <n v="25"/>
    <n v="619"/>
    <n v="50"/>
    <n v="77"/>
    <n v="100"/>
    <n v="180"/>
    <n v="435"/>
    <n v="3"/>
    <x v="11"/>
    <x v="15"/>
    <x v="3"/>
    <x v="1"/>
    <x v="1"/>
    <x v="0"/>
    <x v="2"/>
  </r>
  <r>
    <x v="60"/>
    <n v="46"/>
    <n v="77"/>
    <n v="31"/>
    <x v="38"/>
    <n v="8"/>
    <n v="844"/>
    <n v="30"/>
    <n v="26"/>
    <n v="40"/>
    <n v="66"/>
    <n v="435"/>
    <n v="4"/>
    <x v="11"/>
    <x v="15"/>
    <x v="3"/>
    <x v="1"/>
    <x v="0"/>
    <x v="2"/>
    <x v="12"/>
  </r>
  <r>
    <x v="300"/>
    <n v="120"/>
    <n v="214"/>
    <n v="94"/>
    <x v="37"/>
    <n v="31"/>
    <n v="540"/>
    <n v="70"/>
    <n v="85"/>
    <n v="110"/>
    <n v="205"/>
    <n v="435"/>
    <n v="5"/>
    <x v="11"/>
    <x v="15"/>
    <x v="3"/>
    <x v="1"/>
    <x v="0"/>
    <x v="2"/>
    <x v="4"/>
  </r>
  <r>
    <x v="25"/>
    <n v="73"/>
    <n v="123"/>
    <n v="50"/>
    <x v="3"/>
    <n v="14"/>
    <n v="898"/>
    <n v="50"/>
    <n v="46"/>
    <n v="70"/>
    <n v="110"/>
    <n v="435"/>
    <n v="6"/>
    <x v="11"/>
    <x v="15"/>
    <x v="3"/>
    <x v="1"/>
    <x v="1"/>
    <x v="2"/>
    <x v="5"/>
  </r>
  <r>
    <x v="177"/>
    <n v="124"/>
    <n v="210"/>
    <n v="86"/>
    <x v="13"/>
    <n v="24"/>
    <n v="1003"/>
    <n v="80"/>
    <n v="88"/>
    <n v="110"/>
    <n v="190"/>
    <n v="626"/>
    <n v="8"/>
    <x v="11"/>
    <x v="16"/>
    <x v="3"/>
    <x v="0"/>
    <x v="1"/>
    <x v="3"/>
    <x v="6"/>
  </r>
  <r>
    <x v="301"/>
    <n v="284"/>
    <n v="525"/>
    <n v="207"/>
    <x v="95"/>
    <n v="74"/>
    <n v="1321"/>
    <n v="170"/>
    <n v="166"/>
    <n v="260"/>
    <n v="489"/>
    <n v="415"/>
    <n v="9"/>
    <x v="11"/>
    <x v="16"/>
    <x v="3"/>
    <x v="0"/>
    <x v="1"/>
    <x v="3"/>
    <x v="7"/>
  </r>
  <r>
    <x v="37"/>
    <n v="56"/>
    <n v="99"/>
    <n v="43"/>
    <x v="14"/>
    <n v="14"/>
    <n v="531"/>
    <n v="30"/>
    <n v="40"/>
    <n v="50"/>
    <n v="80"/>
    <n v="805"/>
    <n v="10"/>
    <x v="11"/>
    <x v="16"/>
    <x v="3"/>
    <x v="0"/>
    <x v="1"/>
    <x v="3"/>
    <x v="8"/>
  </r>
  <r>
    <x v="251"/>
    <n v="179"/>
    <n v="302"/>
    <n v="123"/>
    <x v="24"/>
    <n v="34"/>
    <n v="959"/>
    <n v="110"/>
    <n v="79"/>
    <n v="130"/>
    <n v="231"/>
    <n v="916"/>
    <n v="11"/>
    <x v="11"/>
    <x v="16"/>
    <x v="3"/>
    <x v="0"/>
    <x v="0"/>
    <x v="1"/>
    <x v="9"/>
  </r>
  <r>
    <x v="5"/>
    <n v="79"/>
    <n v="133"/>
    <n v="54"/>
    <x v="3"/>
    <n v="15"/>
    <n v="601"/>
    <n v="50"/>
    <n v="42"/>
    <n v="60"/>
    <n v="78"/>
    <n v="619"/>
    <n v="12"/>
    <x v="11"/>
    <x v="16"/>
    <x v="3"/>
    <x v="0"/>
    <x v="0"/>
    <x v="1"/>
    <x v="10"/>
  </r>
  <r>
    <x v="25"/>
    <n v="101"/>
    <n v="168"/>
    <n v="67"/>
    <x v="15"/>
    <n v="22"/>
    <n v="677"/>
    <n v="50"/>
    <n v="53"/>
    <n v="80"/>
    <n v="107"/>
    <n v="213"/>
    <n v="13"/>
    <x v="11"/>
    <x v="16"/>
    <x v="3"/>
    <x v="0"/>
    <x v="0"/>
    <x v="1"/>
    <x v="3"/>
  </r>
  <r>
    <x v="302"/>
    <n v="-25"/>
    <n v="102"/>
    <n v="88"/>
    <x v="46"/>
    <n v="40"/>
    <n v="2947"/>
    <n v="-90"/>
    <n v="163"/>
    <n v="-30"/>
    <n v="120"/>
    <n v="951"/>
    <n v="1"/>
    <x v="11"/>
    <x v="16"/>
    <x v="3"/>
    <x v="0"/>
    <x v="0"/>
    <x v="0"/>
    <x v="0"/>
  </r>
  <r>
    <x v="299"/>
    <n v="420"/>
    <n v="699"/>
    <n v="278"/>
    <x v="118"/>
    <n v="97"/>
    <n v="2642"/>
    <n v="350"/>
    <n v="301"/>
    <n v="500"/>
    <n v="832"/>
    <n v="707"/>
    <n v="2"/>
    <x v="11"/>
    <x v="16"/>
    <x v="3"/>
    <x v="0"/>
    <x v="0"/>
    <x v="0"/>
    <x v="1"/>
  </r>
  <r>
    <x v="303"/>
    <n v="-32"/>
    <n v="192"/>
    <n v="200"/>
    <x v="120"/>
    <n v="73"/>
    <n v="4216"/>
    <n v="-150"/>
    <n v="299"/>
    <n v="-40"/>
    <n v="223"/>
    <n v="714"/>
    <n v="3"/>
    <x v="11"/>
    <x v="16"/>
    <x v="3"/>
    <x v="0"/>
    <x v="1"/>
    <x v="0"/>
    <x v="2"/>
  </r>
  <r>
    <x v="292"/>
    <n v="251"/>
    <n v="501"/>
    <n v="305"/>
    <x v="80"/>
    <n v="70"/>
    <n v="1820"/>
    <n v="160"/>
    <n v="248"/>
    <n v="240"/>
    <n v="480"/>
    <n v="916"/>
    <n v="4"/>
    <x v="11"/>
    <x v="16"/>
    <x v="3"/>
    <x v="0"/>
    <x v="0"/>
    <x v="2"/>
    <x v="12"/>
  </r>
  <r>
    <x v="111"/>
    <n v="187"/>
    <n v="322"/>
    <n v="128"/>
    <x v="138"/>
    <n v="122"/>
    <n v="940"/>
    <n v="40"/>
    <n v="65"/>
    <n v="180"/>
    <n v="315"/>
    <n v="530"/>
    <n v="5"/>
    <x v="11"/>
    <x v="16"/>
    <x v="3"/>
    <x v="0"/>
    <x v="0"/>
    <x v="2"/>
    <x v="4"/>
  </r>
  <r>
    <x v="291"/>
    <n v="329"/>
    <n v="576"/>
    <n v="209"/>
    <x v="67"/>
    <n v="81"/>
    <n v="1744"/>
    <n v="210"/>
    <n v="218"/>
    <n v="310"/>
    <n v="544"/>
    <n v="209"/>
    <n v="6"/>
    <x v="11"/>
    <x v="16"/>
    <x v="3"/>
    <x v="0"/>
    <x v="1"/>
    <x v="2"/>
    <x v="5"/>
  </r>
  <r>
    <x v="81"/>
    <n v="187"/>
    <n v="322"/>
    <n v="181"/>
    <x v="137"/>
    <n v="122"/>
    <n v="940"/>
    <n v="30"/>
    <n v="155"/>
    <n v="170"/>
    <n v="282"/>
    <n v="702"/>
    <n v="8"/>
    <x v="11"/>
    <x v="17"/>
    <x v="3"/>
    <x v="1"/>
    <x v="1"/>
    <x v="3"/>
    <x v="6"/>
  </r>
  <r>
    <x v="129"/>
    <n v="310"/>
    <n v="534"/>
    <n v="195"/>
    <x v="85"/>
    <n v="73"/>
    <n v="1191"/>
    <n v="170"/>
    <n v="132"/>
    <n v="280"/>
    <n v="499"/>
    <n v="775"/>
    <n v="9"/>
    <x v="11"/>
    <x v="17"/>
    <x v="3"/>
    <x v="1"/>
    <x v="1"/>
    <x v="3"/>
    <x v="7"/>
  </r>
  <r>
    <x v="166"/>
    <n v="185"/>
    <n v="312"/>
    <n v="96"/>
    <x v="46"/>
    <n v="40"/>
    <n v="830"/>
    <n v="120"/>
    <n v="99"/>
    <n v="170"/>
    <n v="280"/>
    <n v="775"/>
    <n v="10"/>
    <x v="11"/>
    <x v="17"/>
    <x v="3"/>
    <x v="1"/>
    <x v="1"/>
    <x v="3"/>
    <x v="8"/>
  </r>
  <r>
    <x v="304"/>
    <n v="329"/>
    <n v="576"/>
    <n v="275"/>
    <x v="125"/>
    <n v="81"/>
    <n v="1744"/>
    <n v="150"/>
    <n v="202"/>
    <n v="240"/>
    <n v="409"/>
    <n v="702"/>
    <n v="11"/>
    <x v="11"/>
    <x v="17"/>
    <x v="3"/>
    <x v="1"/>
    <x v="0"/>
    <x v="1"/>
    <x v="9"/>
  </r>
  <r>
    <x v="292"/>
    <n v="251"/>
    <n v="501"/>
    <n v="313"/>
    <x v="80"/>
    <n v="70"/>
    <n v="1820"/>
    <n v="100"/>
    <n v="144"/>
    <n v="180"/>
    <n v="348"/>
    <n v="702"/>
    <n v="12"/>
    <x v="11"/>
    <x v="17"/>
    <x v="3"/>
    <x v="1"/>
    <x v="0"/>
    <x v="1"/>
    <x v="10"/>
  </r>
  <r>
    <x v="305"/>
    <n v="-294"/>
    <n v="31"/>
    <n v="294"/>
    <x v="48"/>
    <n v="111"/>
    <n v="8252"/>
    <n v="-320"/>
    <n v="101"/>
    <n v="-210"/>
    <n v="-13"/>
    <n v="775"/>
    <n v="13"/>
    <x v="11"/>
    <x v="17"/>
    <x v="3"/>
    <x v="1"/>
    <x v="0"/>
    <x v="1"/>
    <x v="3"/>
  </r>
  <r>
    <x v="72"/>
    <n v="49"/>
    <n v="88"/>
    <n v="39"/>
    <x v="89"/>
    <n v="14"/>
    <n v="250"/>
    <n v="20"/>
    <n v="38"/>
    <n v="60"/>
    <n v="98"/>
    <n v="775"/>
    <n v="2"/>
    <x v="11"/>
    <x v="17"/>
    <x v="3"/>
    <x v="1"/>
    <x v="0"/>
    <x v="0"/>
    <x v="1"/>
  </r>
  <r>
    <x v="58"/>
    <n v="38"/>
    <n v="69"/>
    <n v="31"/>
    <x v="51"/>
    <n v="9"/>
    <n v="1009"/>
    <n v="30"/>
    <n v="27"/>
    <n v="50"/>
    <n v="80"/>
    <n v="702"/>
    <n v="3"/>
    <x v="11"/>
    <x v="17"/>
    <x v="3"/>
    <x v="1"/>
    <x v="1"/>
    <x v="0"/>
    <x v="2"/>
  </r>
  <r>
    <x v="111"/>
    <n v="43"/>
    <n v="43"/>
    <n v="0"/>
    <x v="77"/>
    <n v="0"/>
    <n v="344"/>
    <n v="30"/>
    <n v="0"/>
    <n v="40"/>
    <n v="44"/>
    <n v="702"/>
    <n v="4"/>
    <x v="11"/>
    <x v="17"/>
    <x v="3"/>
    <x v="1"/>
    <x v="0"/>
    <x v="2"/>
    <x v="12"/>
  </r>
  <r>
    <x v="19"/>
    <n v="25"/>
    <n v="41"/>
    <n v="16"/>
    <x v="19"/>
    <n v="4"/>
    <n v="851"/>
    <n v="10"/>
    <n v="10"/>
    <n v="20"/>
    <n v="30"/>
    <n v="775"/>
    <n v="5"/>
    <x v="11"/>
    <x v="17"/>
    <x v="3"/>
    <x v="1"/>
    <x v="0"/>
    <x v="2"/>
    <x v="4"/>
  </r>
  <r>
    <x v="9"/>
    <n v="35"/>
    <n v="58"/>
    <n v="23"/>
    <x v="68"/>
    <n v="6"/>
    <n v="807"/>
    <n v="20"/>
    <n v="20"/>
    <n v="30"/>
    <n v="56"/>
    <n v="702"/>
    <n v="6"/>
    <x v="11"/>
    <x v="17"/>
    <x v="3"/>
    <x v="1"/>
    <x v="1"/>
    <x v="2"/>
    <x v="5"/>
  </r>
  <r>
    <x v="194"/>
    <n v="36"/>
    <n v="60"/>
    <n v="24"/>
    <x v="44"/>
    <n v="6"/>
    <n v="829"/>
    <n v="20"/>
    <n v="20"/>
    <n v="30"/>
    <n v="42"/>
    <n v="541"/>
    <n v="8"/>
    <x v="11"/>
    <x v="18"/>
    <x v="3"/>
    <x v="1"/>
    <x v="1"/>
    <x v="3"/>
    <x v="6"/>
  </r>
  <r>
    <x v="61"/>
    <n v="104"/>
    <n v="185"/>
    <n v="81"/>
    <x v="2"/>
    <n v="26"/>
    <n v="551"/>
    <n v="70"/>
    <n v="70"/>
    <n v="100"/>
    <n v="161"/>
    <n v="541"/>
    <n v="9"/>
    <x v="11"/>
    <x v="18"/>
    <x v="3"/>
    <x v="1"/>
    <x v="1"/>
    <x v="3"/>
    <x v="7"/>
  </r>
  <r>
    <x v="54"/>
    <n v="44"/>
    <n v="73"/>
    <n v="29"/>
    <x v="18"/>
    <n v="8"/>
    <n v="490"/>
    <n v="30"/>
    <n v="20"/>
    <n v="30"/>
    <n v="61"/>
    <n v="971"/>
    <n v="11"/>
    <x v="11"/>
    <x v="18"/>
    <x v="3"/>
    <x v="1"/>
    <x v="0"/>
    <x v="1"/>
    <x v="9"/>
  </r>
  <r>
    <x v="146"/>
    <n v="133"/>
    <n v="221"/>
    <n v="88"/>
    <x v="92"/>
    <n v="29"/>
    <n v="817"/>
    <n v="60"/>
    <n v="72"/>
    <n v="100"/>
    <n v="148"/>
    <n v="971"/>
    <n v="12"/>
    <x v="11"/>
    <x v="18"/>
    <x v="3"/>
    <x v="1"/>
    <x v="0"/>
    <x v="1"/>
    <x v="10"/>
  </r>
  <r>
    <x v="93"/>
    <n v="186"/>
    <n v="320"/>
    <n v="119"/>
    <x v="42"/>
    <n v="41"/>
    <n v="690"/>
    <n v="100"/>
    <n v="77"/>
    <n v="140"/>
    <n v="230"/>
    <n v="503"/>
    <n v="13"/>
    <x v="11"/>
    <x v="18"/>
    <x v="3"/>
    <x v="1"/>
    <x v="0"/>
    <x v="1"/>
    <x v="3"/>
  </r>
  <r>
    <x v="85"/>
    <n v="65"/>
    <n v="112"/>
    <n v="47"/>
    <x v="5"/>
    <n v="42"/>
    <n v="521"/>
    <n v="20"/>
    <n v="49"/>
    <n v="80"/>
    <n v="130"/>
    <n v="503"/>
    <n v="1"/>
    <x v="11"/>
    <x v="18"/>
    <x v="3"/>
    <x v="1"/>
    <x v="0"/>
    <x v="0"/>
    <x v="0"/>
  </r>
  <r>
    <x v="72"/>
    <n v="57"/>
    <n v="98"/>
    <n v="41"/>
    <x v="32"/>
    <n v="13"/>
    <n v="482"/>
    <n v="20"/>
    <n v="38"/>
    <n v="70"/>
    <n v="112"/>
    <n v="503"/>
    <n v="2"/>
    <x v="11"/>
    <x v="18"/>
    <x v="3"/>
    <x v="1"/>
    <x v="0"/>
    <x v="0"/>
    <x v="1"/>
  </r>
  <r>
    <x v="54"/>
    <n v="60"/>
    <n v="101"/>
    <n v="41"/>
    <x v="13"/>
    <n v="13"/>
    <n v="435"/>
    <n v="50"/>
    <n v="37"/>
    <n v="80"/>
    <n v="117"/>
    <n v="503"/>
    <n v="3"/>
    <x v="11"/>
    <x v="18"/>
    <x v="3"/>
    <x v="1"/>
    <x v="1"/>
    <x v="0"/>
    <x v="2"/>
  </r>
  <r>
    <x v="80"/>
    <n v="57"/>
    <n v="103"/>
    <n v="46"/>
    <x v="56"/>
    <n v="17"/>
    <n v="422"/>
    <n v="10"/>
    <n v="40"/>
    <n v="50"/>
    <n v="94"/>
    <n v="971"/>
    <n v="4"/>
    <x v="11"/>
    <x v="18"/>
    <x v="3"/>
    <x v="1"/>
    <x v="0"/>
    <x v="2"/>
    <x v="12"/>
  </r>
  <r>
    <x v="43"/>
    <n v="73"/>
    <n v="127"/>
    <n v="54"/>
    <x v="24"/>
    <n v="17"/>
    <n v="424"/>
    <n v="40"/>
    <n v="50"/>
    <n v="70"/>
    <n v="120"/>
    <n v="503"/>
    <n v="5"/>
    <x v="11"/>
    <x v="18"/>
    <x v="3"/>
    <x v="1"/>
    <x v="0"/>
    <x v="2"/>
    <x v="4"/>
  </r>
  <r>
    <x v="12"/>
    <n v="153"/>
    <n v="306"/>
    <n v="219"/>
    <x v="23"/>
    <n v="42"/>
    <n v="1319"/>
    <n v="80"/>
    <n v="79"/>
    <n v="140"/>
    <n v="296"/>
    <n v="971"/>
    <n v="6"/>
    <x v="11"/>
    <x v="18"/>
    <x v="3"/>
    <x v="1"/>
    <x v="1"/>
    <x v="2"/>
    <x v="5"/>
  </r>
  <r>
    <x v="73"/>
    <n v="174"/>
    <n v="289"/>
    <n v="131"/>
    <x v="66"/>
    <n v="37"/>
    <n v="1166"/>
    <n v="110"/>
    <n v="151"/>
    <n v="160"/>
    <n v="260"/>
    <n v="509"/>
    <n v="8"/>
    <x v="11"/>
    <x v="19"/>
    <x v="3"/>
    <x v="1"/>
    <x v="1"/>
    <x v="3"/>
    <x v="6"/>
  </r>
  <r>
    <x v="83"/>
    <n v="71"/>
    <n v="120"/>
    <n v="49"/>
    <x v="26"/>
    <n v="13"/>
    <n v="845"/>
    <n v="50"/>
    <n v="31"/>
    <n v="70"/>
    <n v="110"/>
    <n v="425"/>
    <n v="9"/>
    <x v="11"/>
    <x v="19"/>
    <x v="3"/>
    <x v="1"/>
    <x v="1"/>
    <x v="3"/>
    <x v="7"/>
  </r>
  <r>
    <x v="3"/>
    <n v="66"/>
    <n v="107"/>
    <n v="41"/>
    <x v="0"/>
    <n v="12"/>
    <n v="320"/>
    <n v="20"/>
    <n v="41"/>
    <n v="40"/>
    <n v="59"/>
    <n v="509"/>
    <n v="11"/>
    <x v="11"/>
    <x v="19"/>
    <x v="3"/>
    <x v="1"/>
    <x v="0"/>
    <x v="1"/>
    <x v="9"/>
  </r>
  <r>
    <x v="43"/>
    <n v="63"/>
    <n v="106"/>
    <n v="43"/>
    <x v="13"/>
    <n v="13"/>
    <n v="466"/>
    <n v="20"/>
    <n v="18"/>
    <n v="40"/>
    <n v="82"/>
    <n v="509"/>
    <n v="12"/>
    <x v="11"/>
    <x v="19"/>
    <x v="3"/>
    <x v="1"/>
    <x v="0"/>
    <x v="1"/>
    <x v="10"/>
  </r>
  <r>
    <x v="71"/>
    <n v="76"/>
    <n v="131"/>
    <n v="55"/>
    <x v="78"/>
    <n v="49"/>
    <n v="627"/>
    <n v="-10"/>
    <n v="40"/>
    <n v="50"/>
    <n v="103"/>
    <n v="360"/>
    <n v="13"/>
    <x v="11"/>
    <x v="19"/>
    <x v="3"/>
    <x v="1"/>
    <x v="0"/>
    <x v="1"/>
    <x v="3"/>
  </r>
  <r>
    <x v="107"/>
    <n v="104"/>
    <n v="176"/>
    <n v="72"/>
    <x v="25"/>
    <n v="23"/>
    <n v="461"/>
    <n v="80"/>
    <n v="80"/>
    <n v="120"/>
    <n v="202"/>
    <n v="253"/>
    <n v="2"/>
    <x v="11"/>
    <x v="19"/>
    <x v="3"/>
    <x v="1"/>
    <x v="0"/>
    <x v="0"/>
    <x v="1"/>
  </r>
  <r>
    <x v="53"/>
    <n v="145"/>
    <n v="250"/>
    <n v="90"/>
    <x v="65"/>
    <n v="95"/>
    <n v="716"/>
    <n v="50"/>
    <n v="127"/>
    <n v="170"/>
    <n v="290"/>
    <n v="509"/>
    <n v="3"/>
    <x v="11"/>
    <x v="19"/>
    <x v="3"/>
    <x v="1"/>
    <x v="1"/>
    <x v="0"/>
    <x v="2"/>
  </r>
  <r>
    <x v="38"/>
    <n v="32"/>
    <n v="56"/>
    <n v="24"/>
    <x v="18"/>
    <n v="7"/>
    <n v="567"/>
    <n v="20"/>
    <n v="20"/>
    <n v="30"/>
    <n v="50"/>
    <n v="253"/>
    <n v="4"/>
    <x v="11"/>
    <x v="19"/>
    <x v="3"/>
    <x v="1"/>
    <x v="0"/>
    <x v="2"/>
    <x v="12"/>
  </r>
  <r>
    <x v="97"/>
    <n v="80"/>
    <n v="145"/>
    <n v="65"/>
    <x v="71"/>
    <n v="24"/>
    <n v="403"/>
    <n v="30"/>
    <n v="60"/>
    <n v="80"/>
    <n v="145"/>
    <n v="509"/>
    <n v="5"/>
    <x v="11"/>
    <x v="19"/>
    <x v="3"/>
    <x v="1"/>
    <x v="0"/>
    <x v="2"/>
    <x v="4"/>
  </r>
  <r>
    <x v="39"/>
    <n v="96"/>
    <n v="176"/>
    <n v="80"/>
    <x v="24"/>
    <n v="24"/>
    <n v="1079"/>
    <n v="60"/>
    <n v="70"/>
    <n v="100"/>
    <n v="176"/>
    <n v="253"/>
    <n v="6"/>
    <x v="11"/>
    <x v="19"/>
    <x v="3"/>
    <x v="1"/>
    <x v="1"/>
    <x v="2"/>
    <x v="5"/>
  </r>
  <r>
    <x v="306"/>
    <n v="171"/>
    <n v="382"/>
    <n v="232"/>
    <x v="84"/>
    <n v="47"/>
    <n v="1091"/>
    <n v="110"/>
    <n v="159"/>
    <n v="160"/>
    <n v="300"/>
    <n v="720"/>
    <n v="8"/>
    <x v="12"/>
    <x v="0"/>
    <x v="0"/>
    <x v="0"/>
    <x v="1"/>
    <x v="3"/>
    <x v="6"/>
  </r>
  <r>
    <x v="7"/>
    <n v="87"/>
    <n v="168"/>
    <n v="63"/>
    <x v="59"/>
    <n v="57"/>
    <n v="435"/>
    <n v="20"/>
    <n v="41"/>
    <n v="80"/>
    <n v="121"/>
    <n v="720"/>
    <n v="9"/>
    <x v="12"/>
    <x v="0"/>
    <x v="0"/>
    <x v="0"/>
    <x v="1"/>
    <x v="3"/>
    <x v="7"/>
  </r>
  <r>
    <x v="39"/>
    <n v="80"/>
    <n v="157"/>
    <n v="60"/>
    <x v="31"/>
    <n v="19"/>
    <n v="336"/>
    <n v="40"/>
    <n v="50"/>
    <n v="70"/>
    <n v="130"/>
    <n v="970"/>
    <n v="10"/>
    <x v="12"/>
    <x v="0"/>
    <x v="0"/>
    <x v="0"/>
    <x v="1"/>
    <x v="3"/>
    <x v="8"/>
  </r>
  <r>
    <x v="60"/>
    <n v="72"/>
    <n v="145"/>
    <n v="58"/>
    <x v="33"/>
    <n v="22"/>
    <n v="338"/>
    <n v="20"/>
    <n v="40"/>
    <n v="70"/>
    <n v="99"/>
    <n v="719"/>
    <n v="11"/>
    <x v="12"/>
    <x v="0"/>
    <x v="0"/>
    <x v="0"/>
    <x v="0"/>
    <x v="1"/>
    <x v="9"/>
  </r>
  <r>
    <x v="215"/>
    <n v="76"/>
    <n v="157"/>
    <n v="64"/>
    <x v="39"/>
    <n v="19"/>
    <n v="965"/>
    <n v="40"/>
    <n v="50"/>
    <n v="70"/>
    <n v="108"/>
    <n v="719"/>
    <n v="12"/>
    <x v="12"/>
    <x v="0"/>
    <x v="0"/>
    <x v="0"/>
    <x v="0"/>
    <x v="1"/>
    <x v="10"/>
  </r>
  <r>
    <x v="25"/>
    <n v="56"/>
    <n v="112"/>
    <n v="44"/>
    <x v="14"/>
    <n v="14"/>
    <n v="623"/>
    <n v="30"/>
    <n v="43"/>
    <n v="50"/>
    <n v="93"/>
    <n v="303"/>
    <n v="13"/>
    <x v="12"/>
    <x v="0"/>
    <x v="0"/>
    <x v="0"/>
    <x v="0"/>
    <x v="1"/>
    <x v="3"/>
  </r>
  <r>
    <x v="116"/>
    <n v="80"/>
    <n v="150"/>
    <n v="54"/>
    <x v="14"/>
    <n v="15"/>
    <n v="456"/>
    <n v="70"/>
    <n v="65"/>
    <n v="90"/>
    <n v="155"/>
    <n v="720"/>
    <n v="5"/>
    <x v="12"/>
    <x v="0"/>
    <x v="0"/>
    <x v="0"/>
    <x v="0"/>
    <x v="2"/>
    <x v="4"/>
  </r>
  <r>
    <x v="127"/>
    <n v="108"/>
    <n v="201"/>
    <n v="72"/>
    <x v="33"/>
    <n v="23"/>
    <n v="558"/>
    <n v="80"/>
    <n v="86"/>
    <n v="130"/>
    <n v="216"/>
    <n v="719"/>
    <n v="6"/>
    <x v="12"/>
    <x v="0"/>
    <x v="0"/>
    <x v="0"/>
    <x v="1"/>
    <x v="2"/>
    <x v="5"/>
  </r>
  <r>
    <x v="307"/>
    <n v="130"/>
    <n v="245"/>
    <n v="89"/>
    <x v="2"/>
    <n v="24"/>
    <n v="777"/>
    <n v="100"/>
    <n v="90"/>
    <n v="130"/>
    <n v="220"/>
    <n v="719"/>
    <n v="1"/>
    <x v="12"/>
    <x v="0"/>
    <x v="0"/>
    <x v="0"/>
    <x v="0"/>
    <x v="0"/>
    <x v="0"/>
  </r>
  <r>
    <x v="108"/>
    <n v="107"/>
    <n v="213"/>
    <n v="83"/>
    <x v="30"/>
    <n v="27"/>
    <n v="623"/>
    <n v="80"/>
    <n v="80"/>
    <n v="110"/>
    <n v="192"/>
    <n v="720"/>
    <n v="2"/>
    <x v="12"/>
    <x v="0"/>
    <x v="0"/>
    <x v="0"/>
    <x v="0"/>
    <x v="0"/>
    <x v="1"/>
  </r>
  <r>
    <x v="292"/>
    <n v="139"/>
    <n v="262"/>
    <n v="95"/>
    <x v="8"/>
    <n v="26"/>
    <n v="821"/>
    <n v="110"/>
    <n v="77"/>
    <n v="140"/>
    <n v="240"/>
    <n v="719"/>
    <n v="3"/>
    <x v="12"/>
    <x v="0"/>
    <x v="0"/>
    <x v="0"/>
    <x v="1"/>
    <x v="0"/>
    <x v="2"/>
  </r>
  <r>
    <x v="119"/>
    <n v="130"/>
    <n v="245"/>
    <n v="89"/>
    <x v="57"/>
    <n v="24"/>
    <n v="777"/>
    <n v="100"/>
    <n v="78"/>
    <n v="120"/>
    <n v="190"/>
    <n v="773"/>
    <n v="8"/>
    <x v="12"/>
    <x v="1"/>
    <x v="0"/>
    <x v="0"/>
    <x v="1"/>
    <x v="3"/>
    <x v="6"/>
  </r>
  <r>
    <x v="108"/>
    <n v="107"/>
    <n v="213"/>
    <n v="83"/>
    <x v="30"/>
    <n v="27"/>
    <n v="623"/>
    <n v="60"/>
    <n v="70"/>
    <n v="90"/>
    <n v="169"/>
    <n v="773"/>
    <n v="9"/>
    <x v="12"/>
    <x v="1"/>
    <x v="0"/>
    <x v="0"/>
    <x v="1"/>
    <x v="3"/>
    <x v="7"/>
  </r>
  <r>
    <x v="292"/>
    <n v="139"/>
    <n v="262"/>
    <n v="95"/>
    <x v="8"/>
    <n v="26"/>
    <n v="821"/>
    <n v="100"/>
    <n v="70"/>
    <n v="120"/>
    <n v="200"/>
    <n v="224"/>
    <n v="10"/>
    <x v="12"/>
    <x v="1"/>
    <x v="0"/>
    <x v="0"/>
    <x v="1"/>
    <x v="3"/>
    <x v="8"/>
  </r>
  <r>
    <x v="127"/>
    <n v="80"/>
    <n v="150"/>
    <n v="54"/>
    <x v="36"/>
    <n v="15"/>
    <n v="456"/>
    <n v="50"/>
    <n v="51"/>
    <n v="70"/>
    <n v="121"/>
    <n v="217"/>
    <n v="11"/>
    <x v="12"/>
    <x v="1"/>
    <x v="0"/>
    <x v="0"/>
    <x v="0"/>
    <x v="1"/>
    <x v="9"/>
  </r>
  <r>
    <x v="116"/>
    <n v="108"/>
    <n v="201"/>
    <n v="72"/>
    <x v="71"/>
    <n v="23"/>
    <n v="558"/>
    <n v="40"/>
    <n v="60"/>
    <n v="90"/>
    <n v="138"/>
    <n v="815"/>
    <n v="12"/>
    <x v="12"/>
    <x v="1"/>
    <x v="0"/>
    <x v="0"/>
    <x v="0"/>
    <x v="1"/>
    <x v="10"/>
  </r>
  <r>
    <x v="308"/>
    <n v="312"/>
    <n v="611"/>
    <n v="201"/>
    <x v="125"/>
    <n v="77"/>
    <n v="1310"/>
    <n v="260"/>
    <n v="240"/>
    <n v="370"/>
    <n v="640"/>
    <n v="312"/>
    <n v="5"/>
    <x v="12"/>
    <x v="1"/>
    <x v="0"/>
    <x v="0"/>
    <x v="0"/>
    <x v="2"/>
    <x v="4"/>
  </r>
  <r>
    <x v="309"/>
    <n v="228"/>
    <n v="510"/>
    <n v="202"/>
    <x v="139"/>
    <n v="63"/>
    <n v="1459"/>
    <n v="180"/>
    <n v="205"/>
    <n v="270"/>
    <n v="530"/>
    <n v="773"/>
    <n v="6"/>
    <x v="12"/>
    <x v="1"/>
    <x v="0"/>
    <x v="0"/>
    <x v="1"/>
    <x v="2"/>
    <x v="5"/>
  </r>
  <r>
    <x v="281"/>
    <n v="201"/>
    <n v="386"/>
    <n v="77"/>
    <x v="80"/>
    <n v="47"/>
    <n v="862"/>
    <n v="130"/>
    <n v="178"/>
    <n v="210"/>
    <n v="358"/>
    <n v="815"/>
    <n v="2"/>
    <x v="12"/>
    <x v="1"/>
    <x v="0"/>
    <x v="0"/>
    <x v="0"/>
    <x v="0"/>
    <x v="1"/>
  </r>
  <r>
    <x v="193"/>
    <n v="139"/>
    <n v="262"/>
    <n v="95"/>
    <x v="4"/>
    <n v="30"/>
    <n v="608"/>
    <n v="100"/>
    <n v="98"/>
    <n v="140"/>
    <n v="237"/>
    <n v="217"/>
    <n v="3"/>
    <x v="12"/>
    <x v="1"/>
    <x v="0"/>
    <x v="0"/>
    <x v="1"/>
    <x v="0"/>
    <x v="2"/>
  </r>
  <r>
    <x v="310"/>
    <n v="312"/>
    <n v="611"/>
    <n v="260"/>
    <x v="85"/>
    <n v="77"/>
    <n v="1310"/>
    <n v="200"/>
    <n v="173"/>
    <n v="280"/>
    <n v="480"/>
    <n v="641"/>
    <n v="8"/>
    <x v="12"/>
    <x v="2"/>
    <x v="0"/>
    <x v="1"/>
    <x v="1"/>
    <x v="3"/>
    <x v="6"/>
  </r>
  <r>
    <x v="251"/>
    <n v="139"/>
    <n v="262"/>
    <n v="95"/>
    <x v="32"/>
    <n v="30"/>
    <n v="608"/>
    <n v="90"/>
    <n v="71"/>
    <n v="120"/>
    <n v="200"/>
    <n v="641"/>
    <n v="9"/>
    <x v="12"/>
    <x v="2"/>
    <x v="0"/>
    <x v="1"/>
    <x v="1"/>
    <x v="3"/>
    <x v="7"/>
  </r>
  <r>
    <x v="142"/>
    <n v="228"/>
    <n v="510"/>
    <n v="216"/>
    <x v="59"/>
    <n v="63"/>
    <n v="1459"/>
    <n v="140"/>
    <n v="163"/>
    <n v="210"/>
    <n v="389"/>
    <n v="319"/>
    <n v="11"/>
    <x v="12"/>
    <x v="2"/>
    <x v="0"/>
    <x v="1"/>
    <x v="0"/>
    <x v="1"/>
    <x v="9"/>
  </r>
  <r>
    <x v="311"/>
    <n v="301"/>
    <n v="611"/>
    <n v="236"/>
    <x v="87"/>
    <n v="93"/>
    <n v="1419"/>
    <n v="160"/>
    <n v="188"/>
    <n v="270"/>
    <n v="480"/>
    <n v="641"/>
    <n v="12"/>
    <x v="12"/>
    <x v="2"/>
    <x v="0"/>
    <x v="1"/>
    <x v="0"/>
    <x v="1"/>
    <x v="10"/>
  </r>
  <r>
    <x v="9"/>
    <n v="26"/>
    <n v="48"/>
    <n v="17"/>
    <x v="16"/>
    <n v="4"/>
    <n v="777"/>
    <n v="30"/>
    <n v="10"/>
    <n v="40"/>
    <n v="50"/>
    <n v="563"/>
    <n v="5"/>
    <x v="12"/>
    <x v="2"/>
    <x v="0"/>
    <x v="1"/>
    <x v="0"/>
    <x v="2"/>
    <x v="4"/>
  </r>
  <r>
    <x v="36"/>
    <n v="26"/>
    <n v="48"/>
    <n v="17"/>
    <x v="44"/>
    <n v="4"/>
    <n v="777"/>
    <n v="30"/>
    <n v="10"/>
    <n v="40"/>
    <n v="56"/>
    <n v="515"/>
    <n v="6"/>
    <x v="12"/>
    <x v="2"/>
    <x v="0"/>
    <x v="1"/>
    <x v="1"/>
    <x v="2"/>
    <x v="5"/>
  </r>
  <r>
    <x v="9"/>
    <n v="27"/>
    <n v="50"/>
    <n v="18"/>
    <x v="44"/>
    <n v="5"/>
    <n v="821"/>
    <n v="20"/>
    <n v="10"/>
    <n v="30"/>
    <n v="39"/>
    <n v="563"/>
    <n v="1"/>
    <x v="12"/>
    <x v="2"/>
    <x v="0"/>
    <x v="1"/>
    <x v="0"/>
    <x v="0"/>
    <x v="0"/>
  </r>
  <r>
    <x v="58"/>
    <n v="34"/>
    <n v="69"/>
    <n v="28"/>
    <x v="51"/>
    <n v="8"/>
    <n v="965"/>
    <n v="20"/>
    <n v="20"/>
    <n v="40"/>
    <n v="58"/>
    <n v="641"/>
    <n v="2"/>
    <x v="12"/>
    <x v="2"/>
    <x v="0"/>
    <x v="1"/>
    <x v="0"/>
    <x v="0"/>
    <x v="1"/>
  </r>
  <r>
    <x v="194"/>
    <n v="31"/>
    <n v="60"/>
    <n v="23"/>
    <x v="38"/>
    <n v="7"/>
    <n v="623"/>
    <n v="20"/>
    <n v="20"/>
    <n v="30"/>
    <n v="53"/>
    <n v="515"/>
    <n v="3"/>
    <x v="12"/>
    <x v="2"/>
    <x v="0"/>
    <x v="1"/>
    <x v="1"/>
    <x v="0"/>
    <x v="2"/>
  </r>
  <r>
    <x v="312"/>
    <n v="53"/>
    <n v="101"/>
    <n v="37"/>
    <x v="98"/>
    <n v="34"/>
    <n v="261"/>
    <n v="0"/>
    <n v="38"/>
    <n v="40"/>
    <n v="62"/>
    <n v="573"/>
    <n v="8"/>
    <x v="12"/>
    <x v="3"/>
    <x v="0"/>
    <x v="1"/>
    <x v="1"/>
    <x v="3"/>
    <x v="6"/>
  </r>
  <r>
    <x v="313"/>
    <n v="11"/>
    <n v="111"/>
    <n v="88"/>
    <x v="10"/>
    <n v="27"/>
    <n v="525"/>
    <n v="-20"/>
    <n v="70"/>
    <n v="10"/>
    <n v="71"/>
    <n v="314"/>
    <n v="9"/>
    <x v="12"/>
    <x v="3"/>
    <x v="0"/>
    <x v="1"/>
    <x v="1"/>
    <x v="3"/>
    <x v="7"/>
  </r>
  <r>
    <x v="169"/>
    <n v="47"/>
    <n v="92"/>
    <n v="35"/>
    <x v="8"/>
    <n v="11"/>
    <n v="196"/>
    <n v="10"/>
    <n v="41"/>
    <n v="40"/>
    <n v="70"/>
    <n v="573"/>
    <n v="11"/>
    <x v="12"/>
    <x v="3"/>
    <x v="0"/>
    <x v="1"/>
    <x v="0"/>
    <x v="1"/>
    <x v="9"/>
  </r>
  <r>
    <x v="314"/>
    <n v="36"/>
    <n v="73"/>
    <n v="29"/>
    <x v="7"/>
    <n v="11"/>
    <n v="169"/>
    <n v="-10"/>
    <n v="20"/>
    <n v="30"/>
    <n v="50"/>
    <n v="660"/>
    <n v="12"/>
    <x v="12"/>
    <x v="3"/>
    <x v="0"/>
    <x v="1"/>
    <x v="0"/>
    <x v="1"/>
    <x v="10"/>
  </r>
  <r>
    <x v="96"/>
    <n v="42"/>
    <n v="85"/>
    <n v="34"/>
    <x v="89"/>
    <n v="12"/>
    <n v="197"/>
    <n v="0"/>
    <n v="20"/>
    <n v="40"/>
    <n v="47"/>
    <n v="816"/>
    <n v="13"/>
    <x v="12"/>
    <x v="3"/>
    <x v="0"/>
    <x v="1"/>
    <x v="0"/>
    <x v="1"/>
    <x v="3"/>
  </r>
  <r>
    <x v="216"/>
    <n v="73"/>
    <n v="138"/>
    <n v="50"/>
    <x v="3"/>
    <n v="14"/>
    <n v="821"/>
    <n v="70"/>
    <n v="45"/>
    <n v="90"/>
    <n v="135"/>
    <n v="573"/>
    <n v="5"/>
    <x v="12"/>
    <x v="3"/>
    <x v="0"/>
    <x v="1"/>
    <x v="0"/>
    <x v="2"/>
    <x v="4"/>
  </r>
  <r>
    <x v="42"/>
    <n v="68"/>
    <n v="128"/>
    <n v="46"/>
    <x v="54"/>
    <n v="12"/>
    <n v="777"/>
    <n v="60"/>
    <n v="44"/>
    <n v="80"/>
    <n v="124"/>
    <n v="573"/>
    <n v="6"/>
    <x v="12"/>
    <x v="3"/>
    <x v="0"/>
    <x v="1"/>
    <x v="1"/>
    <x v="2"/>
    <x v="5"/>
  </r>
  <r>
    <x v="243"/>
    <n v="105"/>
    <n v="213"/>
    <n v="85"/>
    <x v="66"/>
    <n v="32"/>
    <n v="494"/>
    <n v="40"/>
    <n v="90"/>
    <n v="100"/>
    <n v="192"/>
    <n v="314"/>
    <n v="2"/>
    <x v="12"/>
    <x v="3"/>
    <x v="0"/>
    <x v="1"/>
    <x v="0"/>
    <x v="0"/>
    <x v="1"/>
  </r>
  <r>
    <x v="146"/>
    <n v="92"/>
    <n v="190"/>
    <n v="78"/>
    <x v="7"/>
    <n v="24"/>
    <n v="965"/>
    <n v="50"/>
    <n v="80"/>
    <n v="90"/>
    <n v="173"/>
    <n v="314"/>
    <n v="3"/>
    <x v="12"/>
    <x v="3"/>
    <x v="0"/>
    <x v="1"/>
    <x v="1"/>
    <x v="0"/>
    <x v="2"/>
  </r>
  <r>
    <x v="28"/>
    <n v="48"/>
    <n v="90"/>
    <n v="32"/>
    <x v="38"/>
    <n v="8"/>
    <n v="456"/>
    <n v="50"/>
    <n v="20"/>
    <n v="50"/>
    <n v="62"/>
    <n v="567"/>
    <n v="8"/>
    <x v="12"/>
    <x v="4"/>
    <x v="0"/>
    <x v="0"/>
    <x v="1"/>
    <x v="3"/>
    <x v="6"/>
  </r>
  <r>
    <x v="28"/>
    <n v="48"/>
    <n v="90"/>
    <n v="32"/>
    <x v="38"/>
    <n v="8"/>
    <n v="821"/>
    <n v="50"/>
    <n v="20"/>
    <n v="50"/>
    <n v="61"/>
    <n v="614"/>
    <n v="9"/>
    <x v="12"/>
    <x v="4"/>
    <x v="0"/>
    <x v="0"/>
    <x v="1"/>
    <x v="3"/>
    <x v="7"/>
  </r>
  <r>
    <x v="108"/>
    <n v="126"/>
    <n v="235"/>
    <n v="84"/>
    <x v="88"/>
    <n v="27"/>
    <n v="651"/>
    <n v="60"/>
    <n v="59"/>
    <n v="110"/>
    <n v="180"/>
    <n v="513"/>
    <n v="11"/>
    <x v="12"/>
    <x v="4"/>
    <x v="0"/>
    <x v="0"/>
    <x v="0"/>
    <x v="1"/>
    <x v="9"/>
  </r>
  <r>
    <x v="213"/>
    <n v="116"/>
    <n v="224"/>
    <n v="84"/>
    <x v="56"/>
    <n v="26"/>
    <n v="500"/>
    <n v="60"/>
    <n v="70"/>
    <n v="100"/>
    <n v="170"/>
    <n v="567"/>
    <n v="12"/>
    <x v="12"/>
    <x v="4"/>
    <x v="0"/>
    <x v="0"/>
    <x v="0"/>
    <x v="1"/>
    <x v="10"/>
  </r>
  <r>
    <x v="306"/>
    <n v="171"/>
    <n v="382"/>
    <n v="209"/>
    <x v="84"/>
    <n v="47"/>
    <n v="1091"/>
    <n v="140"/>
    <n v="160"/>
    <n v="210"/>
    <n v="400"/>
    <n v="234"/>
    <n v="5"/>
    <x v="12"/>
    <x v="4"/>
    <x v="0"/>
    <x v="0"/>
    <x v="0"/>
    <x v="2"/>
    <x v="4"/>
  </r>
  <r>
    <x v="54"/>
    <n v="72"/>
    <n v="145"/>
    <n v="58"/>
    <x v="52"/>
    <n v="22"/>
    <n v="338"/>
    <n v="40"/>
    <n v="60"/>
    <n v="90"/>
    <n v="156"/>
    <n v="937"/>
    <n v="6"/>
    <x v="12"/>
    <x v="4"/>
    <x v="0"/>
    <x v="0"/>
    <x v="1"/>
    <x v="2"/>
    <x v="5"/>
  </r>
  <r>
    <x v="5"/>
    <n v="80"/>
    <n v="157"/>
    <n v="60"/>
    <x v="89"/>
    <n v="19"/>
    <n v="336"/>
    <n v="50"/>
    <n v="59"/>
    <n v="80"/>
    <n v="140"/>
    <n v="330"/>
    <n v="1"/>
    <x v="12"/>
    <x v="4"/>
    <x v="0"/>
    <x v="0"/>
    <x v="0"/>
    <x v="0"/>
    <x v="0"/>
  </r>
  <r>
    <x v="103"/>
    <n v="83"/>
    <n v="157"/>
    <n v="57"/>
    <x v="37"/>
    <n v="18"/>
    <n v="364"/>
    <n v="50"/>
    <n v="58"/>
    <n v="80"/>
    <n v="140"/>
    <n v="614"/>
    <n v="2"/>
    <x v="12"/>
    <x v="4"/>
    <x v="0"/>
    <x v="0"/>
    <x v="0"/>
    <x v="0"/>
    <x v="1"/>
  </r>
  <r>
    <x v="7"/>
    <n v="87"/>
    <n v="168"/>
    <n v="63"/>
    <x v="59"/>
    <n v="57"/>
    <n v="435"/>
    <n v="20"/>
    <n v="60"/>
    <n v="90"/>
    <n v="147"/>
    <n v="513"/>
    <n v="3"/>
    <x v="12"/>
    <x v="4"/>
    <x v="0"/>
    <x v="0"/>
    <x v="1"/>
    <x v="0"/>
    <x v="2"/>
  </r>
  <r>
    <x v="315"/>
    <n v="113"/>
    <n v="201"/>
    <n v="67"/>
    <x v="24"/>
    <n v="20"/>
    <n v="400"/>
    <n v="80"/>
    <n v="58"/>
    <n v="100"/>
    <n v="150"/>
    <n v="715"/>
    <n v="8"/>
    <x v="12"/>
    <x v="5"/>
    <x v="0"/>
    <x v="1"/>
    <x v="1"/>
    <x v="3"/>
    <x v="6"/>
  </r>
  <r>
    <x v="63"/>
    <n v="48"/>
    <n v="91"/>
    <n v="33"/>
    <x v="40"/>
    <n v="9"/>
    <n v="777"/>
    <n v="50"/>
    <n v="20"/>
    <n v="50"/>
    <n v="70"/>
    <n v="608"/>
    <n v="9"/>
    <x v="12"/>
    <x v="5"/>
    <x v="0"/>
    <x v="1"/>
    <x v="1"/>
    <x v="3"/>
    <x v="7"/>
  </r>
  <r>
    <x v="146"/>
    <n v="89"/>
    <n v="168"/>
    <n v="61"/>
    <x v="45"/>
    <n v="19"/>
    <n v="390"/>
    <n v="50"/>
    <n v="39"/>
    <n v="80"/>
    <n v="141"/>
    <n v="608"/>
    <n v="11"/>
    <x v="12"/>
    <x v="5"/>
    <x v="0"/>
    <x v="1"/>
    <x v="0"/>
    <x v="1"/>
    <x v="9"/>
  </r>
  <r>
    <x v="16"/>
    <n v="105"/>
    <n v="201"/>
    <n v="75"/>
    <x v="140"/>
    <n v="68"/>
    <n v="522"/>
    <n v="10"/>
    <n v="72"/>
    <n v="90"/>
    <n v="138"/>
    <n v="262"/>
    <n v="12"/>
    <x v="12"/>
    <x v="5"/>
    <x v="0"/>
    <x v="1"/>
    <x v="0"/>
    <x v="1"/>
    <x v="10"/>
  </r>
  <r>
    <x v="75"/>
    <n v="81"/>
    <n v="168"/>
    <n v="69"/>
    <x v="24"/>
    <n v="21"/>
    <n v="965"/>
    <n v="50"/>
    <n v="80"/>
    <n v="90"/>
    <n v="165"/>
    <n v="262"/>
    <n v="5"/>
    <x v="12"/>
    <x v="5"/>
    <x v="0"/>
    <x v="1"/>
    <x v="0"/>
    <x v="2"/>
    <x v="4"/>
  </r>
  <r>
    <x v="5"/>
    <n v="62"/>
    <n v="123"/>
    <n v="48"/>
    <x v="17"/>
    <n v="15"/>
    <n v="623"/>
    <n v="50"/>
    <n v="44"/>
    <n v="70"/>
    <n v="114"/>
    <n v="715"/>
    <n v="6"/>
    <x v="12"/>
    <x v="5"/>
    <x v="0"/>
    <x v="1"/>
    <x v="1"/>
    <x v="2"/>
    <x v="5"/>
  </r>
  <r>
    <x v="53"/>
    <n v="66"/>
    <n v="134"/>
    <n v="54"/>
    <x v="32"/>
    <n v="20"/>
    <n v="312"/>
    <n v="30"/>
    <n v="51"/>
    <n v="70"/>
    <n v="120"/>
    <n v="608"/>
    <n v="1"/>
    <x v="12"/>
    <x v="5"/>
    <x v="0"/>
    <x v="1"/>
    <x v="0"/>
    <x v="0"/>
    <x v="0"/>
  </r>
  <r>
    <x v="169"/>
    <n v="111"/>
    <n v="213"/>
    <n v="79"/>
    <x v="123"/>
    <n v="72"/>
    <n v="551"/>
    <n v="20"/>
    <n v="78"/>
    <n v="110"/>
    <n v="190"/>
    <n v="715"/>
    <n v="2"/>
    <x v="12"/>
    <x v="5"/>
    <x v="0"/>
    <x v="1"/>
    <x v="0"/>
    <x v="0"/>
    <x v="1"/>
  </r>
  <r>
    <x v="79"/>
    <n v="103"/>
    <n v="201"/>
    <n v="77"/>
    <x v="4"/>
    <n v="25"/>
    <n v="432"/>
    <n v="60"/>
    <n v="80"/>
    <n v="100"/>
    <n v="180"/>
    <n v="414"/>
    <n v="3"/>
    <x v="12"/>
    <x v="5"/>
    <x v="0"/>
    <x v="1"/>
    <x v="1"/>
    <x v="0"/>
    <x v="2"/>
  </r>
  <r>
    <x v="86"/>
    <n v="105"/>
    <n v="213"/>
    <n v="85"/>
    <x v="72"/>
    <n v="32"/>
    <n v="494"/>
    <n v="40"/>
    <n v="69"/>
    <n v="80"/>
    <n v="131"/>
    <n v="860"/>
    <n v="9"/>
    <x v="12"/>
    <x v="6"/>
    <x v="1"/>
    <x v="1"/>
    <x v="1"/>
    <x v="3"/>
    <x v="7"/>
  </r>
  <r>
    <x v="146"/>
    <n v="92"/>
    <n v="190"/>
    <n v="78"/>
    <x v="7"/>
    <n v="24"/>
    <n v="965"/>
    <n v="50"/>
    <n v="40"/>
    <n v="80"/>
    <n v="120"/>
    <n v="860"/>
    <n v="10"/>
    <x v="12"/>
    <x v="6"/>
    <x v="1"/>
    <x v="1"/>
    <x v="1"/>
    <x v="3"/>
    <x v="8"/>
  </r>
  <r>
    <x v="146"/>
    <n v="73"/>
    <n v="138"/>
    <n v="50"/>
    <x v="14"/>
    <n v="14"/>
    <n v="821"/>
    <n v="60"/>
    <n v="39"/>
    <n v="80"/>
    <n v="119"/>
    <n v="959"/>
    <n v="11"/>
    <x v="12"/>
    <x v="6"/>
    <x v="1"/>
    <x v="1"/>
    <x v="0"/>
    <x v="1"/>
    <x v="9"/>
  </r>
  <r>
    <x v="123"/>
    <n v="56"/>
    <n v="105"/>
    <n v="38"/>
    <x v="76"/>
    <n v="10"/>
    <n v="777"/>
    <n v="40"/>
    <n v="53"/>
    <n v="60"/>
    <n v="113"/>
    <n v="475"/>
    <n v="13"/>
    <x v="12"/>
    <x v="6"/>
    <x v="1"/>
    <x v="1"/>
    <x v="0"/>
    <x v="1"/>
    <x v="3"/>
  </r>
  <r>
    <x v="16"/>
    <n v="105"/>
    <n v="201"/>
    <n v="75"/>
    <x v="140"/>
    <n v="68"/>
    <n v="522"/>
    <n v="20"/>
    <n v="65"/>
    <n v="100"/>
    <n v="170"/>
    <n v="203"/>
    <n v="5"/>
    <x v="12"/>
    <x v="6"/>
    <x v="1"/>
    <x v="1"/>
    <x v="0"/>
    <x v="2"/>
    <x v="4"/>
  </r>
  <r>
    <x v="25"/>
    <n v="75"/>
    <n v="145"/>
    <n v="55"/>
    <x v="7"/>
    <n v="18"/>
    <n v="312"/>
    <n v="40"/>
    <n v="44"/>
    <n v="70"/>
    <n v="126"/>
    <n v="203"/>
    <n v="6"/>
    <x v="12"/>
    <x v="6"/>
    <x v="1"/>
    <x v="1"/>
    <x v="1"/>
    <x v="2"/>
    <x v="5"/>
  </r>
  <r>
    <x v="240"/>
    <n v="186"/>
    <n v="347"/>
    <n v="150"/>
    <x v="133"/>
    <n v="40"/>
    <n v="961"/>
    <n v="130"/>
    <n v="120"/>
    <n v="180"/>
    <n v="290"/>
    <n v="959"/>
    <n v="2"/>
    <x v="12"/>
    <x v="6"/>
    <x v="1"/>
    <x v="1"/>
    <x v="0"/>
    <x v="0"/>
    <x v="1"/>
  </r>
  <r>
    <x v="5"/>
    <n v="62"/>
    <n v="123"/>
    <n v="48"/>
    <x v="17"/>
    <n v="15"/>
    <n v="623"/>
    <n v="30"/>
    <n v="22"/>
    <n v="50"/>
    <n v="88"/>
    <n v="850"/>
    <n v="8"/>
    <x v="12"/>
    <x v="7"/>
    <x v="1"/>
    <x v="0"/>
    <x v="1"/>
    <x v="3"/>
    <x v="6"/>
  </r>
  <r>
    <x v="53"/>
    <n v="66"/>
    <n v="134"/>
    <n v="54"/>
    <x v="32"/>
    <n v="20"/>
    <n v="312"/>
    <n v="20"/>
    <n v="31"/>
    <n v="50"/>
    <n v="90"/>
    <n v="904"/>
    <n v="9"/>
    <x v="12"/>
    <x v="7"/>
    <x v="1"/>
    <x v="0"/>
    <x v="1"/>
    <x v="3"/>
    <x v="7"/>
  </r>
  <r>
    <x v="243"/>
    <n v="81"/>
    <n v="168"/>
    <n v="69"/>
    <x v="45"/>
    <n v="21"/>
    <n v="965"/>
    <n v="40"/>
    <n v="50"/>
    <n v="60"/>
    <n v="100"/>
    <n v="321"/>
    <n v="10"/>
    <x v="12"/>
    <x v="7"/>
    <x v="1"/>
    <x v="0"/>
    <x v="1"/>
    <x v="3"/>
    <x v="8"/>
  </r>
  <r>
    <x v="63"/>
    <n v="48"/>
    <n v="90"/>
    <n v="32"/>
    <x v="40"/>
    <n v="8"/>
    <n v="821"/>
    <n v="40"/>
    <n v="41"/>
    <n v="50"/>
    <n v="69"/>
    <n v="239"/>
    <n v="11"/>
    <x v="12"/>
    <x v="7"/>
    <x v="1"/>
    <x v="0"/>
    <x v="0"/>
    <x v="1"/>
    <x v="9"/>
  </r>
  <r>
    <x v="63"/>
    <n v="48"/>
    <n v="91"/>
    <n v="33"/>
    <x v="40"/>
    <n v="9"/>
    <n v="777"/>
    <n v="40"/>
    <n v="17"/>
    <n v="50"/>
    <n v="67"/>
    <n v="239"/>
    <n v="13"/>
    <x v="12"/>
    <x v="7"/>
    <x v="1"/>
    <x v="0"/>
    <x v="0"/>
    <x v="1"/>
    <x v="3"/>
  </r>
  <r>
    <x v="169"/>
    <n v="111"/>
    <n v="213"/>
    <n v="79"/>
    <x v="123"/>
    <n v="72"/>
    <n v="551"/>
    <n v="30"/>
    <n v="75"/>
    <n v="110"/>
    <n v="175"/>
    <n v="239"/>
    <n v="5"/>
    <x v="12"/>
    <x v="7"/>
    <x v="1"/>
    <x v="0"/>
    <x v="0"/>
    <x v="2"/>
    <x v="4"/>
  </r>
  <r>
    <x v="173"/>
    <n v="103"/>
    <n v="201"/>
    <n v="77"/>
    <x v="32"/>
    <n v="25"/>
    <n v="432"/>
    <n v="60"/>
    <n v="64"/>
    <n v="100"/>
    <n v="176"/>
    <n v="305"/>
    <n v="6"/>
    <x v="12"/>
    <x v="7"/>
    <x v="1"/>
    <x v="0"/>
    <x v="1"/>
    <x v="2"/>
    <x v="5"/>
  </r>
  <r>
    <x v="108"/>
    <n v="126"/>
    <n v="235"/>
    <n v="84"/>
    <x v="88"/>
    <n v="27"/>
    <n v="651"/>
    <n v="70"/>
    <n v="78"/>
    <n v="110"/>
    <n v="190"/>
    <n v="813"/>
    <n v="2"/>
    <x v="12"/>
    <x v="7"/>
    <x v="1"/>
    <x v="0"/>
    <x v="0"/>
    <x v="0"/>
    <x v="1"/>
  </r>
  <r>
    <x v="213"/>
    <n v="116"/>
    <n v="224"/>
    <n v="84"/>
    <x v="56"/>
    <n v="26"/>
    <n v="500"/>
    <n v="70"/>
    <n v="83"/>
    <n v="110"/>
    <n v="193"/>
    <n v="386"/>
    <n v="3"/>
    <x v="12"/>
    <x v="7"/>
    <x v="1"/>
    <x v="0"/>
    <x v="1"/>
    <x v="0"/>
    <x v="2"/>
  </r>
  <r>
    <x v="60"/>
    <n v="72"/>
    <n v="145"/>
    <n v="58"/>
    <x v="33"/>
    <n v="22"/>
    <n v="338"/>
    <n v="30"/>
    <n v="40"/>
    <n v="60"/>
    <n v="91"/>
    <n v="781"/>
    <n v="9"/>
    <x v="12"/>
    <x v="8"/>
    <x v="1"/>
    <x v="0"/>
    <x v="1"/>
    <x v="3"/>
    <x v="7"/>
  </r>
  <r>
    <x v="28"/>
    <n v="48"/>
    <n v="90"/>
    <n v="32"/>
    <x v="38"/>
    <n v="8"/>
    <n v="821"/>
    <n v="40"/>
    <n v="41"/>
    <n v="50"/>
    <n v="69"/>
    <n v="781"/>
    <n v="11"/>
    <x v="12"/>
    <x v="8"/>
    <x v="1"/>
    <x v="0"/>
    <x v="0"/>
    <x v="1"/>
    <x v="9"/>
  </r>
  <r>
    <x v="28"/>
    <n v="48"/>
    <n v="90"/>
    <n v="32"/>
    <x v="38"/>
    <n v="8"/>
    <n v="456"/>
    <n v="40"/>
    <n v="30"/>
    <n v="50"/>
    <n v="80"/>
    <n v="978"/>
    <n v="13"/>
    <x v="12"/>
    <x v="8"/>
    <x v="1"/>
    <x v="0"/>
    <x v="0"/>
    <x v="1"/>
    <x v="3"/>
  </r>
  <r>
    <x v="316"/>
    <n v="63"/>
    <n v="141"/>
    <n v="63"/>
    <x v="9"/>
    <n v="57"/>
    <n v="435"/>
    <n v="-10"/>
    <n v="60"/>
    <n v="60"/>
    <n v="120"/>
    <n v="617"/>
    <n v="5"/>
    <x v="12"/>
    <x v="8"/>
    <x v="1"/>
    <x v="0"/>
    <x v="0"/>
    <x v="2"/>
    <x v="4"/>
  </r>
  <r>
    <x v="140"/>
    <n v="171"/>
    <n v="382"/>
    <n v="151"/>
    <x v="133"/>
    <n v="47"/>
    <n v="1091"/>
    <n v="110"/>
    <n v="156"/>
    <n v="170"/>
    <n v="330"/>
    <n v="617"/>
    <n v="7"/>
    <x v="12"/>
    <x v="8"/>
    <x v="1"/>
    <x v="0"/>
    <x v="0"/>
    <x v="2"/>
    <x v="11"/>
  </r>
  <r>
    <x v="317"/>
    <n v="422"/>
    <n v="553"/>
    <n v="72"/>
    <x v="33"/>
    <n v="23"/>
    <n v="558"/>
    <n v="360"/>
    <n v="62"/>
    <n v="400"/>
    <n v="460"/>
    <n v="413"/>
    <n v="2"/>
    <x v="12"/>
    <x v="8"/>
    <x v="1"/>
    <x v="0"/>
    <x v="0"/>
    <x v="0"/>
    <x v="1"/>
  </r>
  <r>
    <x v="96"/>
    <n v="42"/>
    <n v="85"/>
    <n v="34"/>
    <x v="89"/>
    <n v="12"/>
    <n v="197"/>
    <n v="0"/>
    <n v="20"/>
    <n v="30"/>
    <n v="50"/>
    <n v="603"/>
    <n v="9"/>
    <x v="12"/>
    <x v="9"/>
    <x v="1"/>
    <x v="1"/>
    <x v="1"/>
    <x v="3"/>
    <x v="7"/>
  </r>
  <r>
    <x v="36"/>
    <n v="27"/>
    <n v="50"/>
    <n v="18"/>
    <x v="68"/>
    <n v="5"/>
    <n v="821"/>
    <n v="20"/>
    <n v="10"/>
    <n v="30"/>
    <n v="51"/>
    <n v="603"/>
    <n v="11"/>
    <x v="12"/>
    <x v="9"/>
    <x v="1"/>
    <x v="1"/>
    <x v="0"/>
    <x v="1"/>
    <x v="9"/>
  </r>
  <r>
    <x v="9"/>
    <n v="26"/>
    <n v="48"/>
    <n v="17"/>
    <x v="16"/>
    <n v="4"/>
    <n v="777"/>
    <n v="20"/>
    <n v="10"/>
    <n v="30"/>
    <n v="53"/>
    <n v="603"/>
    <n v="13"/>
    <x v="12"/>
    <x v="9"/>
    <x v="1"/>
    <x v="1"/>
    <x v="0"/>
    <x v="1"/>
    <x v="3"/>
  </r>
  <r>
    <x v="174"/>
    <n v="53"/>
    <n v="101"/>
    <n v="37"/>
    <x v="23"/>
    <n v="34"/>
    <n v="261"/>
    <n v="0"/>
    <n v="30"/>
    <n v="50"/>
    <n v="75"/>
    <n v="603"/>
    <n v="5"/>
    <x v="12"/>
    <x v="9"/>
    <x v="1"/>
    <x v="1"/>
    <x v="0"/>
    <x v="2"/>
    <x v="4"/>
  </r>
  <r>
    <x v="145"/>
    <n v="36"/>
    <n v="73"/>
    <n v="29"/>
    <x v="25"/>
    <n v="11"/>
    <n v="169"/>
    <n v="0"/>
    <n v="20"/>
    <n v="40"/>
    <n v="53"/>
    <n v="603"/>
    <n v="7"/>
    <x v="12"/>
    <x v="9"/>
    <x v="1"/>
    <x v="1"/>
    <x v="0"/>
    <x v="2"/>
    <x v="11"/>
  </r>
  <r>
    <x v="111"/>
    <n v="55"/>
    <n v="104"/>
    <n v="38"/>
    <x v="57"/>
    <n v="12"/>
    <n v="241"/>
    <n v="30"/>
    <n v="31"/>
    <n v="50"/>
    <n v="81"/>
    <n v="603"/>
    <n v="1"/>
    <x v="12"/>
    <x v="9"/>
    <x v="1"/>
    <x v="1"/>
    <x v="0"/>
    <x v="0"/>
    <x v="0"/>
  </r>
  <r>
    <x v="24"/>
    <n v="72"/>
    <n v="134"/>
    <n v="48"/>
    <x v="31"/>
    <n v="15"/>
    <n v="372"/>
    <n v="40"/>
    <n v="40"/>
    <n v="70"/>
    <n v="112"/>
    <n v="603"/>
    <n v="2"/>
    <x v="12"/>
    <x v="9"/>
    <x v="1"/>
    <x v="1"/>
    <x v="0"/>
    <x v="0"/>
    <x v="1"/>
  </r>
  <r>
    <x v="281"/>
    <n v="238"/>
    <n v="540"/>
    <n v="231"/>
    <x v="100"/>
    <n v="93"/>
    <n v="1419"/>
    <n v="100"/>
    <n v="166"/>
    <n v="190"/>
    <n v="379"/>
    <n v="516"/>
    <n v="9"/>
    <x v="12"/>
    <x v="10"/>
    <x v="1"/>
    <x v="0"/>
    <x v="1"/>
    <x v="3"/>
    <x v="7"/>
  </r>
  <r>
    <x v="318"/>
    <n v="-27"/>
    <n v="201"/>
    <n v="235"/>
    <x v="9"/>
    <n v="64"/>
    <n v="965"/>
    <n v="-70"/>
    <n v="83"/>
    <n v="-10"/>
    <n v="130"/>
    <n v="516"/>
    <n v="10"/>
    <x v="12"/>
    <x v="10"/>
    <x v="1"/>
    <x v="0"/>
    <x v="1"/>
    <x v="3"/>
    <x v="8"/>
  </r>
  <r>
    <x v="292"/>
    <n v="139"/>
    <n v="262"/>
    <n v="95"/>
    <x v="8"/>
    <n v="26"/>
    <n v="821"/>
    <n v="120"/>
    <n v="132"/>
    <n v="150"/>
    <n v="250"/>
    <n v="607"/>
    <n v="11"/>
    <x v="12"/>
    <x v="10"/>
    <x v="1"/>
    <x v="0"/>
    <x v="0"/>
    <x v="1"/>
    <x v="9"/>
  </r>
  <r>
    <x v="307"/>
    <n v="130"/>
    <n v="245"/>
    <n v="89"/>
    <x v="2"/>
    <n v="24"/>
    <n v="777"/>
    <n v="110"/>
    <n v="90"/>
    <n v="140"/>
    <n v="230"/>
    <n v="716"/>
    <n v="12"/>
    <x v="12"/>
    <x v="10"/>
    <x v="1"/>
    <x v="0"/>
    <x v="0"/>
    <x v="1"/>
    <x v="10"/>
  </r>
  <r>
    <x v="116"/>
    <n v="80"/>
    <n v="150"/>
    <n v="54"/>
    <x v="14"/>
    <n v="15"/>
    <n v="456"/>
    <n v="70"/>
    <n v="50"/>
    <n v="90"/>
    <n v="127"/>
    <n v="212"/>
    <n v="13"/>
    <x v="12"/>
    <x v="10"/>
    <x v="1"/>
    <x v="0"/>
    <x v="0"/>
    <x v="1"/>
    <x v="3"/>
  </r>
  <r>
    <x v="319"/>
    <n v="-44"/>
    <n v="68"/>
    <n v="138"/>
    <x v="96"/>
    <n v="95"/>
    <n v="725"/>
    <n v="-170"/>
    <n v="98"/>
    <n v="-50"/>
    <n v="50"/>
    <n v="516"/>
    <n v="5"/>
    <x v="12"/>
    <x v="10"/>
    <x v="1"/>
    <x v="0"/>
    <x v="0"/>
    <x v="2"/>
    <x v="4"/>
  </r>
  <r>
    <x v="311"/>
    <n v="262"/>
    <n v="548"/>
    <n v="245"/>
    <x v="59"/>
    <n v="63"/>
    <n v="1459"/>
    <n v="200"/>
    <n v="200"/>
    <n v="270"/>
    <n v="487"/>
    <n v="516"/>
    <n v="7"/>
    <x v="12"/>
    <x v="10"/>
    <x v="1"/>
    <x v="0"/>
    <x v="0"/>
    <x v="2"/>
    <x v="11"/>
  </r>
  <r>
    <x v="320"/>
    <n v="407"/>
    <n v="759"/>
    <n v="265"/>
    <x v="90"/>
    <n v="94"/>
    <n v="2101"/>
    <n v="260"/>
    <n v="213"/>
    <n v="380"/>
    <n v="640"/>
    <n v="518"/>
    <n v="2"/>
    <x v="12"/>
    <x v="10"/>
    <x v="1"/>
    <x v="0"/>
    <x v="0"/>
    <x v="0"/>
    <x v="1"/>
  </r>
  <r>
    <x v="123"/>
    <n v="63"/>
    <n v="125"/>
    <n v="49"/>
    <x v="17"/>
    <n v="16"/>
    <n v="623"/>
    <n v="40"/>
    <n v="48"/>
    <n v="60"/>
    <n v="92"/>
    <n v="318"/>
    <n v="8"/>
    <x v="12"/>
    <x v="11"/>
    <x v="2"/>
    <x v="1"/>
    <x v="1"/>
    <x v="3"/>
    <x v="6"/>
  </r>
  <r>
    <x v="86"/>
    <n v="105"/>
    <n v="213"/>
    <n v="85"/>
    <x v="72"/>
    <n v="32"/>
    <n v="494"/>
    <n v="40"/>
    <n v="80"/>
    <n v="100"/>
    <n v="180"/>
    <n v="318"/>
    <n v="9"/>
    <x v="12"/>
    <x v="11"/>
    <x v="2"/>
    <x v="1"/>
    <x v="1"/>
    <x v="3"/>
    <x v="7"/>
  </r>
  <r>
    <x v="25"/>
    <n v="51"/>
    <n v="95"/>
    <n v="34"/>
    <x v="76"/>
    <n v="9"/>
    <n v="777"/>
    <n v="50"/>
    <n v="42"/>
    <n v="60"/>
    <n v="102"/>
    <n v="337"/>
    <n v="2"/>
    <x v="12"/>
    <x v="11"/>
    <x v="2"/>
    <x v="1"/>
    <x v="0"/>
    <x v="0"/>
    <x v="1"/>
  </r>
  <r>
    <x v="63"/>
    <n v="48"/>
    <n v="91"/>
    <n v="33"/>
    <x v="40"/>
    <n v="9"/>
    <n v="777"/>
    <n v="50"/>
    <n v="43"/>
    <n v="60"/>
    <n v="103"/>
    <n v="318"/>
    <n v="3"/>
    <x v="12"/>
    <x v="11"/>
    <x v="2"/>
    <x v="1"/>
    <x v="1"/>
    <x v="0"/>
    <x v="2"/>
  </r>
  <r>
    <x v="18"/>
    <n v="105"/>
    <n v="201"/>
    <n v="75"/>
    <x v="34"/>
    <n v="68"/>
    <n v="522"/>
    <n v="10"/>
    <n v="56"/>
    <n v="90"/>
    <n v="154"/>
    <n v="504"/>
    <n v="4"/>
    <x v="12"/>
    <x v="11"/>
    <x v="2"/>
    <x v="1"/>
    <x v="0"/>
    <x v="2"/>
    <x v="12"/>
  </r>
  <r>
    <x v="315"/>
    <n v="113"/>
    <n v="201"/>
    <n v="67"/>
    <x v="24"/>
    <n v="20"/>
    <n v="400"/>
    <n v="80"/>
    <n v="45"/>
    <n v="100"/>
    <n v="155"/>
    <n v="225"/>
    <n v="5"/>
    <x v="12"/>
    <x v="11"/>
    <x v="2"/>
    <x v="1"/>
    <x v="0"/>
    <x v="2"/>
    <x v="4"/>
  </r>
  <r>
    <x v="216"/>
    <n v="89"/>
    <n v="168"/>
    <n v="61"/>
    <x v="37"/>
    <n v="19"/>
    <n v="390"/>
    <n v="50"/>
    <n v="44"/>
    <n v="70"/>
    <n v="120"/>
    <n v="337"/>
    <n v="6"/>
    <x v="12"/>
    <x v="11"/>
    <x v="2"/>
    <x v="1"/>
    <x v="1"/>
    <x v="2"/>
    <x v="5"/>
  </r>
  <r>
    <x v="9"/>
    <n v="27"/>
    <n v="50"/>
    <n v="18"/>
    <x v="44"/>
    <n v="5"/>
    <n v="821"/>
    <n v="20"/>
    <n v="10"/>
    <n v="30"/>
    <n v="40"/>
    <n v="505"/>
    <n v="8"/>
    <x v="12"/>
    <x v="12"/>
    <x v="2"/>
    <x v="1"/>
    <x v="1"/>
    <x v="3"/>
    <x v="6"/>
  </r>
  <r>
    <x v="80"/>
    <n v="34"/>
    <n v="69"/>
    <n v="28"/>
    <x v="61"/>
    <n v="8"/>
    <n v="965"/>
    <n v="20"/>
    <n v="20"/>
    <n v="40"/>
    <n v="69"/>
    <n v="505"/>
    <n v="9"/>
    <x v="12"/>
    <x v="12"/>
    <x v="2"/>
    <x v="1"/>
    <x v="1"/>
    <x v="3"/>
    <x v="7"/>
  </r>
  <r>
    <x v="90"/>
    <n v="72"/>
    <n v="134"/>
    <n v="48"/>
    <x v="89"/>
    <n v="15"/>
    <n v="372"/>
    <n v="50"/>
    <n v="58"/>
    <n v="90"/>
    <n v="152"/>
    <n v="505"/>
    <n v="2"/>
    <x v="12"/>
    <x v="12"/>
    <x v="2"/>
    <x v="1"/>
    <x v="0"/>
    <x v="0"/>
    <x v="1"/>
  </r>
  <r>
    <x v="313"/>
    <n v="11"/>
    <n v="111"/>
    <n v="88"/>
    <x v="10"/>
    <n v="27"/>
    <n v="525"/>
    <n v="-30"/>
    <n v="141"/>
    <n v="10"/>
    <n v="117"/>
    <n v="505"/>
    <n v="3"/>
    <x v="12"/>
    <x v="12"/>
    <x v="2"/>
    <x v="1"/>
    <x v="1"/>
    <x v="0"/>
    <x v="2"/>
  </r>
  <r>
    <x v="145"/>
    <n v="36"/>
    <n v="73"/>
    <n v="29"/>
    <x v="25"/>
    <n v="11"/>
    <n v="169"/>
    <n v="0"/>
    <n v="20"/>
    <n v="30"/>
    <n v="50"/>
    <n v="505"/>
    <n v="4"/>
    <x v="12"/>
    <x v="12"/>
    <x v="2"/>
    <x v="1"/>
    <x v="0"/>
    <x v="2"/>
    <x v="12"/>
  </r>
  <r>
    <x v="174"/>
    <n v="53"/>
    <n v="101"/>
    <n v="37"/>
    <x v="23"/>
    <n v="34"/>
    <n v="261"/>
    <n v="-10"/>
    <n v="25"/>
    <n v="40"/>
    <n v="75"/>
    <n v="505"/>
    <n v="5"/>
    <x v="12"/>
    <x v="12"/>
    <x v="2"/>
    <x v="1"/>
    <x v="0"/>
    <x v="2"/>
    <x v="4"/>
  </r>
  <r>
    <x v="169"/>
    <n v="47"/>
    <n v="92"/>
    <n v="35"/>
    <x v="8"/>
    <n v="11"/>
    <n v="196"/>
    <n v="10"/>
    <n v="36"/>
    <n v="40"/>
    <n v="70"/>
    <n v="505"/>
    <n v="6"/>
    <x v="12"/>
    <x v="12"/>
    <x v="2"/>
    <x v="1"/>
    <x v="1"/>
    <x v="2"/>
    <x v="5"/>
  </r>
  <r>
    <x v="53"/>
    <n v="66"/>
    <n v="134"/>
    <n v="54"/>
    <x v="32"/>
    <n v="20"/>
    <n v="312"/>
    <n v="20"/>
    <n v="50"/>
    <n v="60"/>
    <n v="110"/>
    <n v="918"/>
    <n v="8"/>
    <x v="12"/>
    <x v="13"/>
    <x v="2"/>
    <x v="1"/>
    <x v="1"/>
    <x v="3"/>
    <x v="6"/>
  </r>
  <r>
    <x v="36"/>
    <n v="111"/>
    <n v="213"/>
    <n v="79"/>
    <x v="141"/>
    <n v="72"/>
    <n v="551"/>
    <n v="30"/>
    <n v="79"/>
    <n v="110"/>
    <n v="180"/>
    <n v="405"/>
    <n v="9"/>
    <x v="12"/>
    <x v="13"/>
    <x v="2"/>
    <x v="1"/>
    <x v="1"/>
    <x v="3"/>
    <x v="7"/>
  </r>
  <r>
    <x v="28"/>
    <n v="56"/>
    <n v="112"/>
    <n v="44"/>
    <x v="36"/>
    <n v="14"/>
    <n v="623"/>
    <n v="50"/>
    <n v="52"/>
    <n v="70"/>
    <n v="120"/>
    <n v="580"/>
    <n v="2"/>
    <x v="12"/>
    <x v="13"/>
    <x v="2"/>
    <x v="1"/>
    <x v="0"/>
    <x v="0"/>
    <x v="1"/>
  </r>
  <r>
    <x v="63"/>
    <n v="48"/>
    <n v="90"/>
    <n v="32"/>
    <x v="40"/>
    <n v="8"/>
    <n v="821"/>
    <n v="50"/>
    <n v="37"/>
    <n v="60"/>
    <n v="103"/>
    <n v="918"/>
    <n v="3"/>
    <x v="12"/>
    <x v="13"/>
    <x v="2"/>
    <x v="1"/>
    <x v="1"/>
    <x v="0"/>
    <x v="2"/>
  </r>
  <r>
    <x v="225"/>
    <n v="116"/>
    <n v="224"/>
    <n v="84"/>
    <x v="10"/>
    <n v="26"/>
    <n v="500"/>
    <n v="70"/>
    <n v="70"/>
    <n v="100"/>
    <n v="174"/>
    <n v="405"/>
    <n v="4"/>
    <x v="12"/>
    <x v="13"/>
    <x v="2"/>
    <x v="1"/>
    <x v="0"/>
    <x v="2"/>
    <x v="12"/>
  </r>
  <r>
    <x v="63"/>
    <n v="48"/>
    <n v="90"/>
    <n v="32"/>
    <x v="40"/>
    <n v="8"/>
    <n v="456"/>
    <n v="40"/>
    <n v="20"/>
    <n v="40"/>
    <n v="60"/>
    <n v="580"/>
    <n v="5"/>
    <x v="12"/>
    <x v="13"/>
    <x v="2"/>
    <x v="1"/>
    <x v="0"/>
    <x v="2"/>
    <x v="4"/>
  </r>
  <r>
    <x v="213"/>
    <n v="126"/>
    <n v="235"/>
    <n v="84"/>
    <x v="86"/>
    <n v="27"/>
    <n v="651"/>
    <n v="70"/>
    <n v="76"/>
    <n v="110"/>
    <n v="174"/>
    <n v="405"/>
    <n v="6"/>
    <x v="12"/>
    <x v="13"/>
    <x v="2"/>
    <x v="1"/>
    <x v="1"/>
    <x v="2"/>
    <x v="5"/>
  </r>
  <r>
    <x v="39"/>
    <n v="80"/>
    <n v="157"/>
    <n v="60"/>
    <x v="31"/>
    <n v="19"/>
    <n v="336"/>
    <n v="50"/>
    <n v="50"/>
    <n v="80"/>
    <n v="138"/>
    <n v="281"/>
    <n v="8"/>
    <x v="12"/>
    <x v="14"/>
    <x v="2"/>
    <x v="0"/>
    <x v="1"/>
    <x v="3"/>
    <x v="6"/>
  </r>
  <r>
    <x v="103"/>
    <n v="83"/>
    <n v="157"/>
    <n v="57"/>
    <x v="37"/>
    <n v="18"/>
    <n v="364"/>
    <n v="50"/>
    <n v="50"/>
    <n v="80"/>
    <n v="130"/>
    <n v="254"/>
    <n v="9"/>
    <x v="12"/>
    <x v="14"/>
    <x v="2"/>
    <x v="0"/>
    <x v="1"/>
    <x v="3"/>
    <x v="7"/>
  </r>
  <r>
    <x v="321"/>
    <n v="245"/>
    <n v="506"/>
    <n v="243"/>
    <x v="9"/>
    <n v="64"/>
    <n v="965"/>
    <n v="220"/>
    <n v="204"/>
    <n v="300"/>
    <n v="560"/>
    <n v="682"/>
    <n v="2"/>
    <x v="12"/>
    <x v="14"/>
    <x v="2"/>
    <x v="0"/>
    <x v="0"/>
    <x v="0"/>
    <x v="1"/>
  </r>
  <r>
    <x v="108"/>
    <n v="107"/>
    <n v="213"/>
    <n v="83"/>
    <x v="30"/>
    <n v="27"/>
    <n v="623"/>
    <n v="100"/>
    <n v="94"/>
    <n v="130"/>
    <n v="227"/>
    <n v="361"/>
    <n v="3"/>
    <x v="12"/>
    <x v="14"/>
    <x v="2"/>
    <x v="0"/>
    <x v="1"/>
    <x v="0"/>
    <x v="2"/>
  </r>
  <r>
    <x v="127"/>
    <n v="108"/>
    <n v="201"/>
    <n v="72"/>
    <x v="33"/>
    <n v="23"/>
    <n v="558"/>
    <n v="50"/>
    <n v="56"/>
    <n v="90"/>
    <n v="146"/>
    <n v="806"/>
    <n v="4"/>
    <x v="12"/>
    <x v="14"/>
    <x v="2"/>
    <x v="0"/>
    <x v="0"/>
    <x v="2"/>
    <x v="12"/>
  </r>
  <r>
    <x v="119"/>
    <n v="130"/>
    <n v="245"/>
    <n v="89"/>
    <x v="57"/>
    <n v="24"/>
    <n v="777"/>
    <n v="90"/>
    <n v="75"/>
    <n v="110"/>
    <n v="180"/>
    <n v="512"/>
    <n v="5"/>
    <x v="12"/>
    <x v="14"/>
    <x v="2"/>
    <x v="0"/>
    <x v="0"/>
    <x v="2"/>
    <x v="4"/>
  </r>
  <r>
    <x v="116"/>
    <n v="80"/>
    <n v="150"/>
    <n v="54"/>
    <x v="14"/>
    <n v="15"/>
    <n v="456"/>
    <n v="60"/>
    <n v="46"/>
    <n v="70"/>
    <n v="116"/>
    <n v="409"/>
    <n v="6"/>
    <x v="12"/>
    <x v="14"/>
    <x v="2"/>
    <x v="0"/>
    <x v="1"/>
    <x v="2"/>
    <x v="5"/>
  </r>
  <r>
    <x v="8"/>
    <n v="55"/>
    <n v="104"/>
    <n v="38"/>
    <x v="0"/>
    <n v="12"/>
    <n v="241"/>
    <n v="30"/>
    <n v="22"/>
    <n v="50"/>
    <n v="88"/>
    <n v="435"/>
    <n v="8"/>
    <x v="12"/>
    <x v="15"/>
    <x v="3"/>
    <x v="1"/>
    <x v="1"/>
    <x v="3"/>
    <x v="6"/>
  </r>
  <r>
    <x v="24"/>
    <n v="72"/>
    <n v="134"/>
    <n v="48"/>
    <x v="31"/>
    <n v="15"/>
    <n v="372"/>
    <n v="30"/>
    <n v="31"/>
    <n v="60"/>
    <n v="91"/>
    <n v="435"/>
    <n v="9"/>
    <x v="12"/>
    <x v="15"/>
    <x v="3"/>
    <x v="1"/>
    <x v="1"/>
    <x v="3"/>
    <x v="7"/>
  </r>
  <r>
    <x v="322"/>
    <n v="11"/>
    <n v="111"/>
    <n v="88"/>
    <x v="15"/>
    <n v="27"/>
    <n v="525"/>
    <n v="-30"/>
    <n v="70"/>
    <n v="10"/>
    <n v="90"/>
    <n v="435"/>
    <n v="10"/>
    <x v="12"/>
    <x v="15"/>
    <x v="3"/>
    <x v="1"/>
    <x v="1"/>
    <x v="3"/>
    <x v="8"/>
  </r>
  <r>
    <x v="174"/>
    <n v="53"/>
    <n v="101"/>
    <n v="37"/>
    <x v="23"/>
    <n v="34"/>
    <n v="261"/>
    <n v="0"/>
    <n v="20"/>
    <n v="40"/>
    <n v="71"/>
    <n v="435"/>
    <n v="11"/>
    <x v="12"/>
    <x v="15"/>
    <x v="3"/>
    <x v="1"/>
    <x v="0"/>
    <x v="1"/>
    <x v="9"/>
  </r>
  <r>
    <x v="169"/>
    <n v="47"/>
    <n v="92"/>
    <n v="35"/>
    <x v="8"/>
    <n v="11"/>
    <n v="196"/>
    <n v="10"/>
    <n v="20"/>
    <n v="30"/>
    <n v="38"/>
    <n v="801"/>
    <n v="12"/>
    <x v="12"/>
    <x v="15"/>
    <x v="3"/>
    <x v="1"/>
    <x v="0"/>
    <x v="1"/>
    <x v="10"/>
  </r>
  <r>
    <x v="314"/>
    <n v="36"/>
    <n v="73"/>
    <n v="29"/>
    <x v="7"/>
    <n v="11"/>
    <n v="169"/>
    <n v="10"/>
    <n v="10"/>
    <n v="30"/>
    <n v="53"/>
    <n v="435"/>
    <n v="13"/>
    <x v="12"/>
    <x v="15"/>
    <x v="3"/>
    <x v="1"/>
    <x v="0"/>
    <x v="1"/>
    <x v="3"/>
  </r>
  <r>
    <x v="146"/>
    <n v="73"/>
    <n v="138"/>
    <n v="50"/>
    <x v="14"/>
    <n v="14"/>
    <n v="821"/>
    <n v="50"/>
    <n v="46"/>
    <n v="70"/>
    <n v="110"/>
    <n v="435"/>
    <n v="6"/>
    <x v="12"/>
    <x v="15"/>
    <x v="3"/>
    <x v="1"/>
    <x v="1"/>
    <x v="2"/>
    <x v="5"/>
  </r>
  <r>
    <x v="146"/>
    <n v="92"/>
    <n v="190"/>
    <n v="78"/>
    <x v="7"/>
    <n v="24"/>
    <n v="965"/>
    <n v="80"/>
    <n v="90"/>
    <n v="120"/>
    <n v="211"/>
    <n v="801"/>
    <n v="1"/>
    <x v="12"/>
    <x v="15"/>
    <x v="3"/>
    <x v="1"/>
    <x v="0"/>
    <x v="0"/>
    <x v="0"/>
  </r>
  <r>
    <x v="25"/>
    <n v="75"/>
    <n v="145"/>
    <n v="55"/>
    <x v="7"/>
    <n v="18"/>
    <n v="312"/>
    <n v="70"/>
    <n v="58"/>
    <n v="100"/>
    <n v="158"/>
    <n v="435"/>
    <n v="2"/>
    <x v="12"/>
    <x v="15"/>
    <x v="3"/>
    <x v="1"/>
    <x v="0"/>
    <x v="0"/>
    <x v="1"/>
  </r>
  <r>
    <x v="243"/>
    <n v="105"/>
    <n v="213"/>
    <n v="85"/>
    <x v="66"/>
    <n v="32"/>
    <n v="494"/>
    <n v="70"/>
    <n v="119"/>
    <n v="130"/>
    <n v="227"/>
    <n v="801"/>
    <n v="3"/>
    <x v="12"/>
    <x v="15"/>
    <x v="3"/>
    <x v="1"/>
    <x v="1"/>
    <x v="0"/>
    <x v="2"/>
  </r>
  <r>
    <x v="115"/>
    <n v="68"/>
    <n v="128"/>
    <n v="46"/>
    <x v="26"/>
    <n v="12"/>
    <n v="777"/>
    <n v="40"/>
    <n v="44"/>
    <n v="60"/>
    <n v="104"/>
    <n v="435"/>
    <n v="4"/>
    <x v="12"/>
    <x v="15"/>
    <x v="3"/>
    <x v="1"/>
    <x v="0"/>
    <x v="2"/>
    <x v="12"/>
  </r>
  <r>
    <x v="5"/>
    <n v="63"/>
    <n v="125"/>
    <n v="49"/>
    <x v="51"/>
    <n v="16"/>
    <n v="623"/>
    <n v="40"/>
    <n v="35"/>
    <n v="60"/>
    <n v="95"/>
    <n v="435"/>
    <n v="5"/>
    <x v="12"/>
    <x v="15"/>
    <x v="3"/>
    <x v="1"/>
    <x v="0"/>
    <x v="2"/>
    <x v="4"/>
  </r>
  <r>
    <x v="62"/>
    <n v="139"/>
    <n v="262"/>
    <n v="95"/>
    <x v="1"/>
    <n v="26"/>
    <n v="821"/>
    <n v="100"/>
    <n v="88"/>
    <n v="120"/>
    <n v="200"/>
    <n v="650"/>
    <n v="8"/>
    <x v="12"/>
    <x v="16"/>
    <x v="3"/>
    <x v="0"/>
    <x v="1"/>
    <x v="3"/>
    <x v="6"/>
  </r>
  <r>
    <x v="247"/>
    <n v="245"/>
    <n v="506"/>
    <n v="194"/>
    <x v="142"/>
    <n v="64"/>
    <n v="965"/>
    <n v="160"/>
    <n v="149"/>
    <n v="220"/>
    <n v="399"/>
    <n v="530"/>
    <n v="9"/>
    <x v="12"/>
    <x v="16"/>
    <x v="3"/>
    <x v="0"/>
    <x v="1"/>
    <x v="3"/>
    <x v="7"/>
  </r>
  <r>
    <x v="213"/>
    <n v="107"/>
    <n v="213"/>
    <n v="83"/>
    <x v="39"/>
    <n v="27"/>
    <n v="623"/>
    <n v="60"/>
    <n v="70"/>
    <n v="90"/>
    <n v="160"/>
    <n v="650"/>
    <n v="10"/>
    <x v="12"/>
    <x v="16"/>
    <x v="3"/>
    <x v="0"/>
    <x v="1"/>
    <x v="3"/>
    <x v="8"/>
  </r>
  <r>
    <x v="307"/>
    <n v="130"/>
    <n v="245"/>
    <n v="89"/>
    <x v="2"/>
    <n v="24"/>
    <n v="777"/>
    <n v="80"/>
    <n v="61"/>
    <n v="90"/>
    <n v="140"/>
    <n v="562"/>
    <n v="11"/>
    <x v="12"/>
    <x v="16"/>
    <x v="3"/>
    <x v="0"/>
    <x v="0"/>
    <x v="1"/>
    <x v="9"/>
  </r>
  <r>
    <x v="116"/>
    <n v="80"/>
    <n v="150"/>
    <n v="54"/>
    <x v="14"/>
    <n v="15"/>
    <n v="456"/>
    <n v="60"/>
    <n v="42"/>
    <n v="60"/>
    <n v="90"/>
    <n v="707"/>
    <n v="12"/>
    <x v="12"/>
    <x v="16"/>
    <x v="3"/>
    <x v="0"/>
    <x v="0"/>
    <x v="1"/>
    <x v="10"/>
  </r>
  <r>
    <x v="116"/>
    <n v="108"/>
    <n v="201"/>
    <n v="72"/>
    <x v="71"/>
    <n v="23"/>
    <n v="558"/>
    <n v="50"/>
    <n v="53"/>
    <n v="80"/>
    <n v="133"/>
    <n v="650"/>
    <n v="13"/>
    <x v="12"/>
    <x v="16"/>
    <x v="3"/>
    <x v="0"/>
    <x v="0"/>
    <x v="1"/>
    <x v="3"/>
  </r>
  <r>
    <x v="308"/>
    <n v="312"/>
    <n v="611"/>
    <n v="202"/>
    <x v="125"/>
    <n v="77"/>
    <n v="1310"/>
    <n v="200"/>
    <n v="188"/>
    <n v="300"/>
    <n v="514"/>
    <n v="951"/>
    <n v="6"/>
    <x v="12"/>
    <x v="16"/>
    <x v="3"/>
    <x v="0"/>
    <x v="1"/>
    <x v="2"/>
    <x v="5"/>
  </r>
  <r>
    <x v="71"/>
    <n v="50"/>
    <n v="162"/>
    <n v="95"/>
    <x v="4"/>
    <n v="30"/>
    <n v="608"/>
    <n v="30"/>
    <n v="103"/>
    <n v="70"/>
    <n v="181"/>
    <n v="209"/>
    <n v="1"/>
    <x v="12"/>
    <x v="16"/>
    <x v="3"/>
    <x v="0"/>
    <x v="0"/>
    <x v="0"/>
    <x v="0"/>
  </r>
  <r>
    <x v="320"/>
    <n v="407"/>
    <n v="759"/>
    <n v="262"/>
    <x v="90"/>
    <n v="94"/>
    <n v="2101"/>
    <n v="370"/>
    <n v="310"/>
    <n v="500"/>
    <n v="838"/>
    <n v="949"/>
    <n v="2"/>
    <x v="12"/>
    <x v="16"/>
    <x v="3"/>
    <x v="0"/>
    <x v="0"/>
    <x v="0"/>
    <x v="1"/>
  </r>
  <r>
    <x v="323"/>
    <n v="-26"/>
    <n v="132"/>
    <n v="172"/>
    <x v="95"/>
    <n v="47"/>
    <n v="862"/>
    <n v="-120"/>
    <n v="161"/>
    <n v="-40"/>
    <n v="143"/>
    <n v="310"/>
    <n v="3"/>
    <x v="12"/>
    <x v="16"/>
    <x v="3"/>
    <x v="0"/>
    <x v="1"/>
    <x v="0"/>
    <x v="2"/>
  </r>
  <r>
    <x v="309"/>
    <n v="228"/>
    <n v="510"/>
    <n v="272"/>
    <x v="139"/>
    <n v="63"/>
    <n v="1459"/>
    <n v="150"/>
    <n v="191"/>
    <n v="220"/>
    <n v="426"/>
    <n v="323"/>
    <n v="4"/>
    <x v="12"/>
    <x v="16"/>
    <x v="3"/>
    <x v="0"/>
    <x v="0"/>
    <x v="2"/>
    <x v="12"/>
  </r>
  <r>
    <x v="60"/>
    <n v="145"/>
    <n v="280"/>
    <n v="94"/>
    <x v="96"/>
    <n v="95"/>
    <n v="725"/>
    <n v="20"/>
    <n v="93"/>
    <n v="140"/>
    <n v="240"/>
    <n v="530"/>
    <n v="5"/>
    <x v="12"/>
    <x v="16"/>
    <x v="3"/>
    <x v="0"/>
    <x v="0"/>
    <x v="2"/>
    <x v="4"/>
  </r>
  <r>
    <x v="54"/>
    <n v="145"/>
    <n v="280"/>
    <n v="104"/>
    <x v="104"/>
    <n v="95"/>
    <n v="725"/>
    <n v="30"/>
    <n v="90"/>
    <n v="130"/>
    <n v="220"/>
    <n v="775"/>
    <n v="8"/>
    <x v="12"/>
    <x v="17"/>
    <x v="3"/>
    <x v="1"/>
    <x v="1"/>
    <x v="3"/>
    <x v="6"/>
  </r>
  <r>
    <x v="281"/>
    <n v="201"/>
    <n v="386"/>
    <n v="143"/>
    <x v="80"/>
    <n v="47"/>
    <n v="862"/>
    <n v="120"/>
    <n v="148"/>
    <n v="180"/>
    <n v="300"/>
    <n v="775"/>
    <n v="9"/>
    <x v="12"/>
    <x v="17"/>
    <x v="3"/>
    <x v="1"/>
    <x v="1"/>
    <x v="3"/>
    <x v="7"/>
  </r>
  <r>
    <x v="251"/>
    <n v="139"/>
    <n v="262"/>
    <n v="95"/>
    <x v="32"/>
    <n v="30"/>
    <n v="608"/>
    <n v="90"/>
    <n v="80"/>
    <n v="120"/>
    <n v="210"/>
    <n v="775"/>
    <n v="10"/>
    <x v="12"/>
    <x v="17"/>
    <x v="3"/>
    <x v="1"/>
    <x v="1"/>
    <x v="3"/>
    <x v="8"/>
  </r>
  <r>
    <x v="308"/>
    <n v="312"/>
    <n v="611"/>
    <n v="270"/>
    <x v="125"/>
    <n v="77"/>
    <n v="1310"/>
    <n v="150"/>
    <n v="115"/>
    <n v="220"/>
    <n v="359"/>
    <n v="702"/>
    <n v="11"/>
    <x v="12"/>
    <x v="17"/>
    <x v="3"/>
    <x v="1"/>
    <x v="0"/>
    <x v="1"/>
    <x v="9"/>
  </r>
  <r>
    <x v="142"/>
    <n v="228"/>
    <n v="510"/>
    <n v="218"/>
    <x v="59"/>
    <n v="63"/>
    <n v="1459"/>
    <n v="100"/>
    <n v="134"/>
    <n v="160"/>
    <n v="322"/>
    <n v="775"/>
    <n v="12"/>
    <x v="12"/>
    <x v="17"/>
    <x v="3"/>
    <x v="1"/>
    <x v="0"/>
    <x v="1"/>
    <x v="10"/>
  </r>
  <r>
    <x v="324"/>
    <n v="-245"/>
    <n v="19"/>
    <n v="248"/>
    <x v="87"/>
    <n v="93"/>
    <n v="1419"/>
    <n v="-240"/>
    <n v="158"/>
    <n v="-160"/>
    <n v="0"/>
    <n v="775"/>
    <n v="13"/>
    <x v="12"/>
    <x v="17"/>
    <x v="3"/>
    <x v="1"/>
    <x v="0"/>
    <x v="1"/>
    <x v="3"/>
  </r>
  <r>
    <x v="9"/>
    <n v="26"/>
    <n v="48"/>
    <n v="17"/>
    <x v="16"/>
    <n v="4"/>
    <n v="777"/>
    <n v="20"/>
    <n v="10"/>
    <n v="30"/>
    <n v="46"/>
    <n v="702"/>
    <n v="6"/>
    <x v="12"/>
    <x v="17"/>
    <x v="3"/>
    <x v="1"/>
    <x v="1"/>
    <x v="2"/>
    <x v="5"/>
  </r>
  <r>
    <x v="113"/>
    <n v="42"/>
    <n v="85"/>
    <n v="34"/>
    <x v="7"/>
    <n v="12"/>
    <n v="197"/>
    <n v="10"/>
    <n v="42"/>
    <n v="50"/>
    <n v="92"/>
    <n v="775"/>
    <n v="2"/>
    <x v="12"/>
    <x v="17"/>
    <x v="3"/>
    <x v="1"/>
    <x v="0"/>
    <x v="0"/>
    <x v="1"/>
  </r>
  <r>
    <x v="80"/>
    <n v="34"/>
    <n v="69"/>
    <n v="28"/>
    <x v="61"/>
    <n v="8"/>
    <n v="965"/>
    <n v="20"/>
    <n v="30"/>
    <n v="40"/>
    <n v="67"/>
    <n v="702"/>
    <n v="3"/>
    <x v="12"/>
    <x v="17"/>
    <x v="3"/>
    <x v="1"/>
    <x v="1"/>
    <x v="0"/>
    <x v="2"/>
  </r>
  <r>
    <x v="9"/>
    <n v="26"/>
    <n v="48"/>
    <n v="17"/>
    <x v="16"/>
    <n v="4"/>
    <n v="777"/>
    <n v="20"/>
    <n v="10"/>
    <n v="30"/>
    <n v="40"/>
    <n v="702"/>
    <n v="4"/>
    <x v="12"/>
    <x v="17"/>
    <x v="3"/>
    <x v="1"/>
    <x v="0"/>
    <x v="2"/>
    <x v="12"/>
  </r>
  <r>
    <x v="36"/>
    <n v="27"/>
    <n v="50"/>
    <n v="18"/>
    <x v="68"/>
    <n v="5"/>
    <n v="821"/>
    <n v="20"/>
    <n v="10"/>
    <n v="30"/>
    <n v="35"/>
    <n v="775"/>
    <n v="5"/>
    <x v="12"/>
    <x v="17"/>
    <x v="3"/>
    <x v="1"/>
    <x v="0"/>
    <x v="2"/>
    <x v="4"/>
  </r>
  <r>
    <x v="39"/>
    <n v="54"/>
    <n v="101"/>
    <n v="36"/>
    <x v="76"/>
    <n v="10"/>
    <n v="777"/>
    <n v="40"/>
    <n v="30"/>
    <n v="40"/>
    <n v="62"/>
    <n v="503"/>
    <n v="8"/>
    <x v="12"/>
    <x v="18"/>
    <x v="3"/>
    <x v="1"/>
    <x v="1"/>
    <x v="3"/>
    <x v="6"/>
  </r>
  <r>
    <x v="28"/>
    <n v="56"/>
    <n v="112"/>
    <n v="44"/>
    <x v="36"/>
    <n v="14"/>
    <n v="623"/>
    <n v="30"/>
    <n v="30"/>
    <n v="50"/>
    <n v="71"/>
    <n v="503"/>
    <n v="9"/>
    <x v="12"/>
    <x v="18"/>
    <x v="3"/>
    <x v="1"/>
    <x v="1"/>
    <x v="3"/>
    <x v="7"/>
  </r>
  <r>
    <x v="63"/>
    <n v="48"/>
    <n v="90"/>
    <n v="32"/>
    <x v="40"/>
    <n v="8"/>
    <n v="456"/>
    <n v="30"/>
    <n v="20"/>
    <n v="30"/>
    <n v="39"/>
    <n v="541"/>
    <n v="11"/>
    <x v="12"/>
    <x v="18"/>
    <x v="3"/>
    <x v="1"/>
    <x v="0"/>
    <x v="1"/>
    <x v="9"/>
  </r>
  <r>
    <x v="108"/>
    <n v="126"/>
    <n v="235"/>
    <n v="84"/>
    <x v="88"/>
    <n v="27"/>
    <n v="651"/>
    <n v="60"/>
    <n v="62"/>
    <n v="90"/>
    <n v="152"/>
    <n v="503"/>
    <n v="12"/>
    <x v="12"/>
    <x v="18"/>
    <x v="3"/>
    <x v="1"/>
    <x v="0"/>
    <x v="1"/>
    <x v="10"/>
  </r>
  <r>
    <x v="213"/>
    <n v="116"/>
    <n v="224"/>
    <n v="84"/>
    <x v="56"/>
    <n v="26"/>
    <n v="500"/>
    <n v="50"/>
    <n v="37"/>
    <n v="80"/>
    <n v="143"/>
    <n v="541"/>
    <n v="13"/>
    <x v="12"/>
    <x v="18"/>
    <x v="3"/>
    <x v="1"/>
    <x v="0"/>
    <x v="1"/>
    <x v="3"/>
  </r>
  <r>
    <x v="306"/>
    <n v="171"/>
    <n v="382"/>
    <n v="183"/>
    <x v="84"/>
    <n v="47"/>
    <n v="1091"/>
    <n v="100"/>
    <n v="177"/>
    <n v="160"/>
    <n v="314"/>
    <n v="971"/>
    <n v="6"/>
    <x v="12"/>
    <x v="18"/>
    <x v="3"/>
    <x v="1"/>
    <x v="1"/>
    <x v="2"/>
    <x v="5"/>
  </r>
  <r>
    <x v="104"/>
    <n v="87"/>
    <n v="168"/>
    <n v="63"/>
    <x v="9"/>
    <n v="57"/>
    <n v="435"/>
    <n v="40"/>
    <n v="69"/>
    <n v="110"/>
    <n v="179"/>
    <n v="503"/>
    <n v="1"/>
    <x v="12"/>
    <x v="18"/>
    <x v="3"/>
    <x v="1"/>
    <x v="0"/>
    <x v="0"/>
    <x v="0"/>
  </r>
  <r>
    <x v="63"/>
    <n v="93"/>
    <n v="179"/>
    <n v="67"/>
    <x v="72"/>
    <n v="22"/>
    <n v="400"/>
    <n v="60"/>
    <n v="82"/>
    <n v="120"/>
    <n v="202"/>
    <n v="503"/>
    <n v="2"/>
    <x v="12"/>
    <x v="18"/>
    <x v="3"/>
    <x v="1"/>
    <x v="0"/>
    <x v="0"/>
    <x v="1"/>
  </r>
  <r>
    <x v="103"/>
    <n v="83"/>
    <n v="157"/>
    <n v="57"/>
    <x v="37"/>
    <n v="18"/>
    <n v="364"/>
    <n v="70"/>
    <n v="67"/>
    <n v="100"/>
    <n v="167"/>
    <n v="971"/>
    <n v="3"/>
    <x v="12"/>
    <x v="18"/>
    <x v="3"/>
    <x v="1"/>
    <x v="1"/>
    <x v="0"/>
    <x v="2"/>
  </r>
  <r>
    <x v="54"/>
    <n v="72"/>
    <n v="145"/>
    <n v="58"/>
    <x v="52"/>
    <n v="22"/>
    <n v="338"/>
    <n v="20"/>
    <n v="50"/>
    <n v="70"/>
    <n v="116"/>
    <n v="503"/>
    <n v="4"/>
    <x v="12"/>
    <x v="18"/>
    <x v="3"/>
    <x v="1"/>
    <x v="0"/>
    <x v="2"/>
    <x v="12"/>
  </r>
  <r>
    <x v="39"/>
    <n v="80"/>
    <n v="157"/>
    <n v="60"/>
    <x v="31"/>
    <n v="19"/>
    <n v="336"/>
    <n v="50"/>
    <n v="55"/>
    <n v="80"/>
    <n v="135"/>
    <n v="503"/>
    <n v="5"/>
    <x v="12"/>
    <x v="18"/>
    <x v="3"/>
    <x v="1"/>
    <x v="0"/>
    <x v="2"/>
    <x v="4"/>
  </r>
  <r>
    <x v="240"/>
    <n v="186"/>
    <n v="347"/>
    <n v="135"/>
    <x v="133"/>
    <n v="40"/>
    <n v="961"/>
    <n v="120"/>
    <n v="73"/>
    <n v="170"/>
    <n v="262"/>
    <n v="509"/>
    <n v="8"/>
    <x v="12"/>
    <x v="19"/>
    <x v="3"/>
    <x v="1"/>
    <x v="1"/>
    <x v="3"/>
    <x v="6"/>
  </r>
  <r>
    <x v="25"/>
    <n v="51"/>
    <n v="95"/>
    <n v="34"/>
    <x v="76"/>
    <n v="9"/>
    <n v="777"/>
    <n v="50"/>
    <n v="20"/>
    <n v="50"/>
    <n v="79"/>
    <n v="360"/>
    <n v="9"/>
    <x v="12"/>
    <x v="19"/>
    <x v="3"/>
    <x v="1"/>
    <x v="1"/>
    <x v="3"/>
    <x v="7"/>
  </r>
  <r>
    <x v="315"/>
    <n v="113"/>
    <n v="201"/>
    <n v="67"/>
    <x v="24"/>
    <n v="20"/>
    <n v="400"/>
    <n v="50"/>
    <n v="51"/>
    <n v="80"/>
    <n v="131"/>
    <n v="253"/>
    <n v="11"/>
    <x v="12"/>
    <x v="19"/>
    <x v="3"/>
    <x v="1"/>
    <x v="0"/>
    <x v="1"/>
    <x v="9"/>
  </r>
  <r>
    <x v="216"/>
    <n v="89"/>
    <n v="168"/>
    <n v="61"/>
    <x v="37"/>
    <n v="19"/>
    <n v="390"/>
    <n v="40"/>
    <n v="52"/>
    <n v="60"/>
    <n v="100"/>
    <n v="206"/>
    <n v="12"/>
    <x v="12"/>
    <x v="19"/>
    <x v="3"/>
    <x v="1"/>
    <x v="0"/>
    <x v="1"/>
    <x v="10"/>
  </r>
  <r>
    <x v="18"/>
    <n v="105"/>
    <n v="201"/>
    <n v="75"/>
    <x v="34"/>
    <n v="68"/>
    <n v="522"/>
    <n v="20"/>
    <n v="53"/>
    <n v="80"/>
    <n v="133"/>
    <n v="425"/>
    <n v="13"/>
    <x v="12"/>
    <x v="19"/>
    <x v="3"/>
    <x v="1"/>
    <x v="0"/>
    <x v="1"/>
    <x v="3"/>
  </r>
  <r>
    <x v="123"/>
    <n v="62"/>
    <n v="123"/>
    <n v="48"/>
    <x v="36"/>
    <n v="15"/>
    <n v="623"/>
    <n v="40"/>
    <n v="40"/>
    <n v="60"/>
    <n v="96"/>
    <n v="206"/>
    <n v="4"/>
    <x v="12"/>
    <x v="19"/>
    <x v="3"/>
    <x v="1"/>
    <x v="0"/>
    <x v="2"/>
    <x v="12"/>
  </r>
  <r>
    <x v="53"/>
    <n v="66"/>
    <n v="134"/>
    <n v="54"/>
    <x v="32"/>
    <n v="20"/>
    <n v="312"/>
    <n v="20"/>
    <n v="45"/>
    <n v="60"/>
    <n v="105"/>
    <n v="206"/>
    <n v="5"/>
    <x v="12"/>
    <x v="19"/>
    <x v="3"/>
    <x v="1"/>
    <x v="0"/>
    <x v="2"/>
    <x v="4"/>
  </r>
  <r>
    <x v="243"/>
    <n v="81"/>
    <n v="168"/>
    <n v="69"/>
    <x v="45"/>
    <n v="21"/>
    <n v="965"/>
    <n v="60"/>
    <n v="54"/>
    <n v="80"/>
    <n v="134"/>
    <n v="425"/>
    <n v="6"/>
    <x v="12"/>
    <x v="19"/>
    <x v="3"/>
    <x v="1"/>
    <x v="1"/>
    <x v="2"/>
    <x v="5"/>
  </r>
  <r>
    <x v="75"/>
    <n v="77"/>
    <n v="145"/>
    <n v="53"/>
    <x v="30"/>
    <n v="16"/>
    <n v="338"/>
    <n v="70"/>
    <n v="58"/>
    <n v="100"/>
    <n v="162"/>
    <n v="206"/>
    <n v="2"/>
    <x v="12"/>
    <x v="19"/>
    <x v="3"/>
    <x v="1"/>
    <x v="0"/>
    <x v="0"/>
    <x v="1"/>
  </r>
  <r>
    <x v="169"/>
    <n v="111"/>
    <n v="213"/>
    <n v="79"/>
    <x v="123"/>
    <n v="72"/>
    <n v="551"/>
    <n v="60"/>
    <n v="90"/>
    <n v="140"/>
    <n v="227"/>
    <n v="509"/>
    <n v="3"/>
    <x v="12"/>
    <x v="19"/>
    <x v="3"/>
    <x v="1"/>
    <x v="1"/>
    <x v="0"/>
    <x v="2"/>
  </r>
  <r>
    <x v="325"/>
    <n v="170"/>
    <n v="362"/>
    <n v="168"/>
    <x v="41"/>
    <n v="47"/>
    <n v="1073"/>
    <n v="100"/>
    <n v="129"/>
    <n v="150"/>
    <n v="290"/>
    <n v="970"/>
    <n v="8"/>
    <x v="13"/>
    <x v="0"/>
    <x v="0"/>
    <x v="0"/>
    <x v="1"/>
    <x v="3"/>
    <x v="6"/>
  </r>
  <r>
    <x v="26"/>
    <n v="75"/>
    <n v="137"/>
    <n v="54"/>
    <x v="62"/>
    <n v="49"/>
    <n v="427"/>
    <n v="10"/>
    <n v="49"/>
    <n v="70"/>
    <n v="110"/>
    <n v="970"/>
    <n v="9"/>
    <x v="13"/>
    <x v="0"/>
    <x v="0"/>
    <x v="0"/>
    <x v="1"/>
    <x v="3"/>
    <x v="7"/>
  </r>
  <r>
    <x v="141"/>
    <n v="80"/>
    <n v="149"/>
    <n v="60"/>
    <x v="7"/>
    <n v="19"/>
    <n v="329"/>
    <n v="40"/>
    <n v="60"/>
    <n v="70"/>
    <n v="130"/>
    <n v="719"/>
    <n v="10"/>
    <x v="13"/>
    <x v="0"/>
    <x v="0"/>
    <x v="0"/>
    <x v="1"/>
    <x v="3"/>
    <x v="8"/>
  </r>
  <r>
    <x v="125"/>
    <n v="73"/>
    <n v="141"/>
    <n v="59"/>
    <x v="4"/>
    <n v="22"/>
    <n v="331"/>
    <n v="10"/>
    <n v="39"/>
    <n v="60"/>
    <n v="110"/>
    <n v="970"/>
    <n v="11"/>
    <x v="13"/>
    <x v="0"/>
    <x v="0"/>
    <x v="0"/>
    <x v="0"/>
    <x v="1"/>
    <x v="9"/>
  </r>
  <r>
    <x v="47"/>
    <n v="74"/>
    <n v="145"/>
    <n v="62"/>
    <x v="8"/>
    <n v="19"/>
    <n v="958"/>
    <n v="30"/>
    <n v="62"/>
    <n v="60"/>
    <n v="98"/>
    <n v="970"/>
    <n v="12"/>
    <x v="13"/>
    <x v="0"/>
    <x v="0"/>
    <x v="0"/>
    <x v="0"/>
    <x v="1"/>
    <x v="10"/>
  </r>
  <r>
    <x v="28"/>
    <n v="56"/>
    <n v="107"/>
    <n v="44"/>
    <x v="3"/>
    <n v="14"/>
    <n v="618"/>
    <n v="30"/>
    <n v="17"/>
    <n v="50"/>
    <n v="67"/>
    <n v="970"/>
    <n v="13"/>
    <x v="13"/>
    <x v="0"/>
    <x v="0"/>
    <x v="0"/>
    <x v="0"/>
    <x v="1"/>
    <x v="3"/>
  </r>
  <r>
    <x v="117"/>
    <n v="112"/>
    <n v="201"/>
    <n v="77"/>
    <x v="61"/>
    <n v="21"/>
    <n v="449"/>
    <n v="110"/>
    <n v="75"/>
    <n v="140"/>
    <n v="225"/>
    <n v="303"/>
    <n v="5"/>
    <x v="13"/>
    <x v="0"/>
    <x v="0"/>
    <x v="0"/>
    <x v="0"/>
    <x v="2"/>
    <x v="4"/>
  </r>
  <r>
    <x v="163"/>
    <n v="114"/>
    <n v="201"/>
    <n v="75"/>
    <x v="4"/>
    <n v="24"/>
    <n v="549"/>
    <n v="90"/>
    <n v="74"/>
    <n v="140"/>
    <n v="214"/>
    <n v="970"/>
    <n v="6"/>
    <x v="13"/>
    <x v="0"/>
    <x v="0"/>
    <x v="0"/>
    <x v="1"/>
    <x v="2"/>
    <x v="5"/>
  </r>
  <r>
    <x v="140"/>
    <n v="144"/>
    <n v="259"/>
    <n v="99"/>
    <x v="1"/>
    <n v="27"/>
    <n v="766"/>
    <n v="120"/>
    <n v="151"/>
    <n v="150"/>
    <n v="250"/>
    <n v="720"/>
    <n v="1"/>
    <x v="13"/>
    <x v="0"/>
    <x v="0"/>
    <x v="0"/>
    <x v="0"/>
    <x v="0"/>
    <x v="0"/>
  </r>
  <r>
    <x v="2"/>
    <n v="107"/>
    <n v="202"/>
    <n v="83"/>
    <x v="1"/>
    <n v="27"/>
    <n v="613"/>
    <n v="80"/>
    <n v="78"/>
    <n v="110"/>
    <n v="190"/>
    <n v="303"/>
    <n v="2"/>
    <x v="13"/>
    <x v="0"/>
    <x v="0"/>
    <x v="0"/>
    <x v="0"/>
    <x v="0"/>
    <x v="1"/>
  </r>
  <r>
    <x v="325"/>
    <n v="137"/>
    <n v="247"/>
    <n v="95"/>
    <x v="2"/>
    <n v="26"/>
    <n v="809"/>
    <n v="110"/>
    <n v="92"/>
    <n v="140"/>
    <n v="243"/>
    <n v="303"/>
    <n v="3"/>
    <x v="13"/>
    <x v="0"/>
    <x v="0"/>
    <x v="0"/>
    <x v="1"/>
    <x v="0"/>
    <x v="2"/>
  </r>
  <r>
    <x v="140"/>
    <n v="144"/>
    <n v="259"/>
    <n v="99"/>
    <x v="1"/>
    <n v="27"/>
    <n v="766"/>
    <n v="110"/>
    <n v="72"/>
    <n v="130"/>
    <n v="218"/>
    <n v="630"/>
    <n v="8"/>
    <x v="13"/>
    <x v="1"/>
    <x v="0"/>
    <x v="0"/>
    <x v="1"/>
    <x v="3"/>
    <x v="6"/>
  </r>
  <r>
    <x v="2"/>
    <n v="107"/>
    <n v="202"/>
    <n v="83"/>
    <x v="1"/>
    <n v="27"/>
    <n v="613"/>
    <n v="60"/>
    <n v="79"/>
    <n v="90"/>
    <n v="160"/>
    <n v="773"/>
    <n v="9"/>
    <x v="13"/>
    <x v="1"/>
    <x v="0"/>
    <x v="0"/>
    <x v="1"/>
    <x v="3"/>
    <x v="7"/>
  </r>
  <r>
    <x v="325"/>
    <n v="137"/>
    <n v="247"/>
    <n v="95"/>
    <x v="2"/>
    <n v="26"/>
    <n v="809"/>
    <n v="100"/>
    <n v="70"/>
    <n v="120"/>
    <n v="210"/>
    <n v="815"/>
    <n v="10"/>
    <x v="13"/>
    <x v="1"/>
    <x v="0"/>
    <x v="0"/>
    <x v="1"/>
    <x v="3"/>
    <x v="8"/>
  </r>
  <r>
    <x v="326"/>
    <n v="112"/>
    <n v="201"/>
    <n v="77"/>
    <x v="63"/>
    <n v="21"/>
    <n v="449"/>
    <n v="80"/>
    <n v="71"/>
    <n v="100"/>
    <n v="171"/>
    <n v="708"/>
    <n v="11"/>
    <x v="13"/>
    <x v="1"/>
    <x v="0"/>
    <x v="0"/>
    <x v="0"/>
    <x v="1"/>
    <x v="9"/>
  </r>
  <r>
    <x v="163"/>
    <n v="114"/>
    <n v="201"/>
    <n v="75"/>
    <x v="4"/>
    <n v="24"/>
    <n v="549"/>
    <n v="50"/>
    <n v="72"/>
    <n v="100"/>
    <n v="172"/>
    <n v="708"/>
    <n v="12"/>
    <x v="13"/>
    <x v="1"/>
    <x v="0"/>
    <x v="0"/>
    <x v="0"/>
    <x v="1"/>
    <x v="10"/>
  </r>
  <r>
    <x v="327"/>
    <n v="311"/>
    <n v="581"/>
    <n v="263"/>
    <x v="20"/>
    <n v="77"/>
    <n v="1282"/>
    <n v="260"/>
    <n v="239"/>
    <n v="370"/>
    <n v="635"/>
    <n v="815"/>
    <n v="5"/>
    <x v="13"/>
    <x v="1"/>
    <x v="0"/>
    <x v="0"/>
    <x v="0"/>
    <x v="2"/>
    <x v="4"/>
  </r>
  <r>
    <x v="118"/>
    <n v="229"/>
    <n v="487"/>
    <n v="200"/>
    <x v="6"/>
    <n v="63"/>
    <n v="1436"/>
    <n v="180"/>
    <n v="193"/>
    <n v="270"/>
    <n v="536"/>
    <n v="630"/>
    <n v="6"/>
    <x v="13"/>
    <x v="1"/>
    <x v="0"/>
    <x v="0"/>
    <x v="1"/>
    <x v="2"/>
    <x v="5"/>
  </r>
  <r>
    <x v="328"/>
    <n v="206"/>
    <n v="377"/>
    <n v="159"/>
    <x v="59"/>
    <n v="48"/>
    <n v="844"/>
    <n v="140"/>
    <n v="188"/>
    <n v="220"/>
    <n v="370"/>
    <n v="312"/>
    <n v="2"/>
    <x v="13"/>
    <x v="1"/>
    <x v="0"/>
    <x v="0"/>
    <x v="0"/>
    <x v="0"/>
    <x v="1"/>
  </r>
  <r>
    <x v="22"/>
    <n v="150"/>
    <n v="271"/>
    <n v="87"/>
    <x v="4"/>
    <n v="33"/>
    <n v="596"/>
    <n v="100"/>
    <n v="105"/>
    <n v="150"/>
    <n v="263"/>
    <n v="773"/>
    <n v="3"/>
    <x v="13"/>
    <x v="1"/>
    <x v="0"/>
    <x v="0"/>
    <x v="1"/>
    <x v="0"/>
    <x v="2"/>
  </r>
  <r>
    <x v="327"/>
    <n v="311"/>
    <n v="581"/>
    <n v="294"/>
    <x v="20"/>
    <n v="77"/>
    <n v="1282"/>
    <n v="190"/>
    <n v="170"/>
    <n v="270"/>
    <n v="470"/>
    <n v="563"/>
    <n v="8"/>
    <x v="13"/>
    <x v="2"/>
    <x v="0"/>
    <x v="1"/>
    <x v="1"/>
    <x v="3"/>
    <x v="6"/>
  </r>
  <r>
    <x v="22"/>
    <n v="150"/>
    <n v="271"/>
    <n v="95"/>
    <x v="4"/>
    <n v="33"/>
    <n v="596"/>
    <n v="110"/>
    <n v="71"/>
    <n v="140"/>
    <n v="220"/>
    <n v="712"/>
    <n v="9"/>
    <x v="13"/>
    <x v="2"/>
    <x v="0"/>
    <x v="1"/>
    <x v="1"/>
    <x v="3"/>
    <x v="7"/>
  </r>
  <r>
    <x v="329"/>
    <n v="229"/>
    <n v="487"/>
    <n v="224"/>
    <x v="12"/>
    <n v="63"/>
    <n v="1436"/>
    <n v="140"/>
    <n v="162"/>
    <n v="210"/>
    <n v="411"/>
    <n v="641"/>
    <n v="11"/>
    <x v="13"/>
    <x v="2"/>
    <x v="0"/>
    <x v="1"/>
    <x v="0"/>
    <x v="1"/>
    <x v="9"/>
  </r>
  <r>
    <x v="330"/>
    <n v="294"/>
    <n v="569"/>
    <n v="268"/>
    <x v="65"/>
    <n v="91"/>
    <n v="1391"/>
    <n v="150"/>
    <n v="210"/>
    <n v="260"/>
    <n v="460"/>
    <n v="641"/>
    <n v="12"/>
    <x v="13"/>
    <x v="2"/>
    <x v="0"/>
    <x v="1"/>
    <x v="0"/>
    <x v="1"/>
    <x v="10"/>
  </r>
  <r>
    <x v="36"/>
    <n v="28"/>
    <n v="50"/>
    <n v="19"/>
    <x v="44"/>
    <n v="5"/>
    <n v="774"/>
    <n v="20"/>
    <n v="20"/>
    <n v="30"/>
    <n v="50"/>
    <n v="712"/>
    <n v="5"/>
    <x v="13"/>
    <x v="2"/>
    <x v="0"/>
    <x v="1"/>
    <x v="0"/>
    <x v="2"/>
    <x v="4"/>
  </r>
  <r>
    <x v="25"/>
    <n v="43"/>
    <n v="46"/>
    <n v="0"/>
    <x v="64"/>
    <n v="0"/>
    <n v="774"/>
    <n v="40"/>
    <n v="0"/>
    <n v="50"/>
    <n v="56"/>
    <n v="319"/>
    <n v="6"/>
    <x v="13"/>
    <x v="2"/>
    <x v="0"/>
    <x v="1"/>
    <x v="1"/>
    <x v="2"/>
    <x v="5"/>
  </r>
  <r>
    <x v="89"/>
    <n v="27"/>
    <n v="48"/>
    <n v="18"/>
    <x v="44"/>
    <n v="5"/>
    <n v="818"/>
    <n v="20"/>
    <n v="10"/>
    <n v="30"/>
    <n v="39"/>
    <n v="319"/>
    <n v="1"/>
    <x v="13"/>
    <x v="2"/>
    <x v="0"/>
    <x v="1"/>
    <x v="0"/>
    <x v="0"/>
    <x v="0"/>
  </r>
  <r>
    <x v="31"/>
    <n v="35"/>
    <n v="67"/>
    <n v="28"/>
    <x v="17"/>
    <n v="8"/>
    <n v="961"/>
    <n v="20"/>
    <n v="20"/>
    <n v="40"/>
    <n v="62"/>
    <n v="641"/>
    <n v="2"/>
    <x v="13"/>
    <x v="2"/>
    <x v="0"/>
    <x v="1"/>
    <x v="0"/>
    <x v="0"/>
    <x v="1"/>
  </r>
  <r>
    <x v="76"/>
    <n v="31"/>
    <n v="58"/>
    <n v="23"/>
    <x v="18"/>
    <n v="7"/>
    <n v="620"/>
    <n v="20"/>
    <n v="20"/>
    <n v="30"/>
    <n v="53"/>
    <n v="641"/>
    <n v="3"/>
    <x v="13"/>
    <x v="2"/>
    <x v="0"/>
    <x v="1"/>
    <x v="1"/>
    <x v="0"/>
    <x v="2"/>
  </r>
  <r>
    <x v="145"/>
    <n v="61"/>
    <n v="111"/>
    <n v="43"/>
    <x v="66"/>
    <n v="39"/>
    <n v="256"/>
    <n v="10"/>
    <n v="38"/>
    <n v="60"/>
    <n v="98"/>
    <n v="573"/>
    <n v="8"/>
    <x v="13"/>
    <x v="3"/>
    <x v="0"/>
    <x v="1"/>
    <x v="1"/>
    <x v="3"/>
    <x v="6"/>
  </r>
  <r>
    <x v="331"/>
    <n v="18"/>
    <n v="109"/>
    <n v="84"/>
    <x v="29"/>
    <n v="26"/>
    <n v="625"/>
    <n v="-20"/>
    <n v="61"/>
    <n v="10"/>
    <n v="71"/>
    <n v="573"/>
    <n v="9"/>
    <x v="13"/>
    <x v="3"/>
    <x v="0"/>
    <x v="1"/>
    <x v="1"/>
    <x v="3"/>
    <x v="7"/>
  </r>
  <r>
    <x v="38"/>
    <n v="47"/>
    <n v="87"/>
    <n v="35"/>
    <x v="2"/>
    <n v="11"/>
    <n v="191"/>
    <n v="10"/>
    <n v="41"/>
    <n v="40"/>
    <n v="59"/>
    <n v="417"/>
    <n v="11"/>
    <x v="13"/>
    <x v="3"/>
    <x v="0"/>
    <x v="1"/>
    <x v="0"/>
    <x v="1"/>
    <x v="9"/>
  </r>
  <r>
    <x v="52"/>
    <n v="38"/>
    <n v="72"/>
    <n v="30"/>
    <x v="24"/>
    <n v="11"/>
    <n v="165"/>
    <n v="-10"/>
    <n v="20"/>
    <n v="30"/>
    <n v="50"/>
    <n v="573"/>
    <n v="12"/>
    <x v="13"/>
    <x v="3"/>
    <x v="0"/>
    <x v="1"/>
    <x v="0"/>
    <x v="1"/>
    <x v="10"/>
  </r>
  <r>
    <x v="96"/>
    <n v="41"/>
    <n v="79"/>
    <n v="33"/>
    <x v="24"/>
    <n v="12"/>
    <n v="193"/>
    <n v="0"/>
    <n v="20"/>
    <n v="40"/>
    <n v="47"/>
    <n v="573"/>
    <n v="13"/>
    <x v="13"/>
    <x v="3"/>
    <x v="0"/>
    <x v="1"/>
    <x v="0"/>
    <x v="1"/>
    <x v="3"/>
  </r>
  <r>
    <x v="87"/>
    <n v="73"/>
    <n v="131"/>
    <n v="50"/>
    <x v="26"/>
    <n v="14"/>
    <n v="814"/>
    <n v="70"/>
    <n v="55"/>
    <n v="90"/>
    <n v="135"/>
    <n v="314"/>
    <n v="5"/>
    <x v="13"/>
    <x v="3"/>
    <x v="0"/>
    <x v="1"/>
    <x v="0"/>
    <x v="2"/>
    <x v="4"/>
  </r>
  <r>
    <x v="215"/>
    <n v="61"/>
    <n v="110"/>
    <n v="42"/>
    <x v="27"/>
    <n v="11"/>
    <n v="771"/>
    <n v="60"/>
    <n v="34"/>
    <n v="80"/>
    <n v="126"/>
    <n v="636"/>
    <n v="6"/>
    <x v="13"/>
    <x v="3"/>
    <x v="0"/>
    <x v="1"/>
    <x v="1"/>
    <x v="2"/>
    <x v="5"/>
  </r>
  <r>
    <x v="86"/>
    <n v="107"/>
    <n v="206"/>
    <n v="86"/>
    <x v="42"/>
    <n v="32"/>
    <n v="484"/>
    <n v="50"/>
    <n v="92"/>
    <n v="110"/>
    <n v="198"/>
    <n v="573"/>
    <n v="2"/>
    <x v="13"/>
    <x v="3"/>
    <x v="0"/>
    <x v="1"/>
    <x v="0"/>
    <x v="0"/>
    <x v="1"/>
  </r>
  <r>
    <x v="1"/>
    <n v="90"/>
    <n v="176"/>
    <n v="75"/>
    <x v="45"/>
    <n v="23"/>
    <n v="956"/>
    <n v="60"/>
    <n v="67"/>
    <n v="100"/>
    <n v="170"/>
    <n v="636"/>
    <n v="3"/>
    <x v="13"/>
    <x v="3"/>
    <x v="0"/>
    <x v="1"/>
    <x v="1"/>
    <x v="0"/>
    <x v="2"/>
  </r>
  <r>
    <x v="54"/>
    <n v="34"/>
    <n v="60"/>
    <n v="22"/>
    <x v="44"/>
    <n v="6"/>
    <n v="452"/>
    <n v="30"/>
    <n v="10"/>
    <n v="30"/>
    <n v="32"/>
    <n v="419"/>
    <n v="8"/>
    <x v="13"/>
    <x v="4"/>
    <x v="0"/>
    <x v="0"/>
    <x v="1"/>
    <x v="3"/>
    <x v="6"/>
  </r>
  <r>
    <x v="34"/>
    <n v="48"/>
    <n v="85"/>
    <n v="32"/>
    <x v="38"/>
    <n v="8"/>
    <n v="817"/>
    <n v="50"/>
    <n v="20"/>
    <n v="50"/>
    <n v="79"/>
    <n v="513"/>
    <n v="9"/>
    <x v="13"/>
    <x v="4"/>
    <x v="0"/>
    <x v="0"/>
    <x v="1"/>
    <x v="3"/>
    <x v="7"/>
  </r>
  <r>
    <x v="256"/>
    <n v="120"/>
    <n v="213"/>
    <n v="80"/>
    <x v="33"/>
    <n v="26"/>
    <n v="640"/>
    <n v="60"/>
    <n v="71"/>
    <n v="110"/>
    <n v="159"/>
    <n v="614"/>
    <n v="11"/>
    <x v="13"/>
    <x v="4"/>
    <x v="0"/>
    <x v="0"/>
    <x v="0"/>
    <x v="1"/>
    <x v="9"/>
  </r>
  <r>
    <x v="73"/>
    <n v="120"/>
    <n v="220"/>
    <n v="86"/>
    <x v="31"/>
    <n v="26"/>
    <n v="490"/>
    <n v="70"/>
    <n v="58"/>
    <n v="110"/>
    <n v="180"/>
    <n v="740"/>
    <n v="12"/>
    <x v="13"/>
    <x v="4"/>
    <x v="0"/>
    <x v="0"/>
    <x v="0"/>
    <x v="1"/>
    <x v="10"/>
  </r>
  <r>
    <x v="332"/>
    <n v="170"/>
    <n v="362"/>
    <n v="142"/>
    <x v="5"/>
    <n v="47"/>
    <n v="1073"/>
    <n v="140"/>
    <n v="202"/>
    <n v="210"/>
    <n v="400"/>
    <n v="513"/>
    <n v="5"/>
    <x v="13"/>
    <x v="4"/>
    <x v="0"/>
    <x v="0"/>
    <x v="0"/>
    <x v="2"/>
    <x v="4"/>
  </r>
  <r>
    <x v="125"/>
    <n v="73"/>
    <n v="141"/>
    <n v="59"/>
    <x v="4"/>
    <n v="22"/>
    <n v="331"/>
    <n v="40"/>
    <n v="66"/>
    <n v="90"/>
    <n v="156"/>
    <n v="513"/>
    <n v="6"/>
    <x v="13"/>
    <x v="4"/>
    <x v="0"/>
    <x v="0"/>
    <x v="1"/>
    <x v="2"/>
    <x v="5"/>
  </r>
  <r>
    <x v="141"/>
    <n v="80"/>
    <n v="149"/>
    <n v="60"/>
    <x v="7"/>
    <n v="19"/>
    <n v="329"/>
    <n v="50"/>
    <n v="59"/>
    <n v="80"/>
    <n v="140"/>
    <n v="330"/>
    <n v="1"/>
    <x v="13"/>
    <x v="4"/>
    <x v="0"/>
    <x v="0"/>
    <x v="0"/>
    <x v="0"/>
    <x v="0"/>
  </r>
  <r>
    <x v="215"/>
    <n v="76"/>
    <n v="136"/>
    <n v="52"/>
    <x v="2"/>
    <n v="16"/>
    <n v="357"/>
    <n v="50"/>
    <n v="50"/>
    <n v="80"/>
    <n v="132"/>
    <n v="330"/>
    <n v="2"/>
    <x v="13"/>
    <x v="4"/>
    <x v="0"/>
    <x v="0"/>
    <x v="0"/>
    <x v="0"/>
    <x v="1"/>
  </r>
  <r>
    <x v="26"/>
    <n v="75"/>
    <n v="137"/>
    <n v="54"/>
    <x v="62"/>
    <n v="49"/>
    <n v="427"/>
    <n v="20"/>
    <n v="50"/>
    <n v="80"/>
    <n v="133"/>
    <n v="513"/>
    <n v="3"/>
    <x v="13"/>
    <x v="4"/>
    <x v="0"/>
    <x v="0"/>
    <x v="1"/>
    <x v="0"/>
    <x v="2"/>
  </r>
  <r>
    <x v="88"/>
    <n v="109"/>
    <n v="185"/>
    <n v="65"/>
    <x v="37"/>
    <n v="20"/>
    <n v="372"/>
    <n v="80"/>
    <n v="42"/>
    <n v="100"/>
    <n v="158"/>
    <n v="715"/>
    <n v="8"/>
    <x v="13"/>
    <x v="5"/>
    <x v="0"/>
    <x v="1"/>
    <x v="1"/>
    <x v="3"/>
    <x v="6"/>
  </r>
  <r>
    <x v="272"/>
    <n v="68"/>
    <n v="123"/>
    <n v="47"/>
    <x v="26"/>
    <n v="13"/>
    <n v="772"/>
    <n v="50"/>
    <n v="40"/>
    <n v="60"/>
    <n v="100"/>
    <n v="920"/>
    <n v="9"/>
    <x v="13"/>
    <x v="5"/>
    <x v="0"/>
    <x v="1"/>
    <x v="1"/>
    <x v="3"/>
    <x v="7"/>
  </r>
  <r>
    <x v="243"/>
    <n v="81"/>
    <n v="146"/>
    <n v="56"/>
    <x v="8"/>
    <n v="17"/>
    <n v="382"/>
    <n v="50"/>
    <n v="29"/>
    <n v="80"/>
    <n v="109"/>
    <n v="715"/>
    <n v="11"/>
    <x v="13"/>
    <x v="5"/>
    <x v="0"/>
    <x v="1"/>
    <x v="0"/>
    <x v="1"/>
    <x v="9"/>
  </r>
  <r>
    <x v="59"/>
    <n v="90"/>
    <n v="165"/>
    <n v="65"/>
    <x v="6"/>
    <n v="58"/>
    <n v="513"/>
    <n v="10"/>
    <n v="38"/>
    <n v="80"/>
    <n v="118"/>
    <n v="920"/>
    <n v="12"/>
    <x v="13"/>
    <x v="5"/>
    <x v="0"/>
    <x v="1"/>
    <x v="0"/>
    <x v="1"/>
    <x v="10"/>
  </r>
  <r>
    <x v="86"/>
    <n v="84"/>
    <n v="164"/>
    <n v="70"/>
    <x v="39"/>
    <n v="21"/>
    <n v="957"/>
    <n v="60"/>
    <n v="85"/>
    <n v="100"/>
    <n v="175"/>
    <n v="262"/>
    <n v="5"/>
    <x v="13"/>
    <x v="5"/>
    <x v="0"/>
    <x v="1"/>
    <x v="0"/>
    <x v="2"/>
    <x v="4"/>
  </r>
  <r>
    <x v="172"/>
    <n v="62"/>
    <n v="117"/>
    <n v="48"/>
    <x v="14"/>
    <n v="15"/>
    <n v="617"/>
    <n v="50"/>
    <n v="56"/>
    <n v="70"/>
    <n v="126"/>
    <n v="715"/>
    <n v="6"/>
    <x v="13"/>
    <x v="5"/>
    <x v="0"/>
    <x v="1"/>
    <x v="1"/>
    <x v="2"/>
    <x v="5"/>
  </r>
  <r>
    <x v="76"/>
    <n v="65"/>
    <n v="126"/>
    <n v="53"/>
    <x v="21"/>
    <n v="20"/>
    <n v="306"/>
    <n v="30"/>
    <n v="50"/>
    <n v="70"/>
    <n v="119"/>
    <n v="715"/>
    <n v="1"/>
    <x v="13"/>
    <x v="5"/>
    <x v="0"/>
    <x v="1"/>
    <x v="0"/>
    <x v="0"/>
    <x v="0"/>
  </r>
  <r>
    <x v="171"/>
    <n v="128"/>
    <n v="234"/>
    <n v="92"/>
    <x v="67"/>
    <n v="83"/>
    <n v="541"/>
    <n v="40"/>
    <n v="92"/>
    <n v="140"/>
    <n v="230"/>
    <n v="715"/>
    <n v="2"/>
    <x v="13"/>
    <x v="5"/>
    <x v="0"/>
    <x v="1"/>
    <x v="0"/>
    <x v="0"/>
    <x v="1"/>
  </r>
  <r>
    <x v="122"/>
    <n v="103"/>
    <n v="192"/>
    <n v="77"/>
    <x v="21"/>
    <n v="25"/>
    <n v="423"/>
    <n v="60"/>
    <n v="83"/>
    <n v="100"/>
    <n v="177"/>
    <n v="262"/>
    <n v="3"/>
    <x v="13"/>
    <x v="5"/>
    <x v="0"/>
    <x v="1"/>
    <x v="1"/>
    <x v="0"/>
    <x v="2"/>
  </r>
  <r>
    <x v="243"/>
    <n v="107"/>
    <n v="206"/>
    <n v="86"/>
    <x v="23"/>
    <n v="32"/>
    <n v="484"/>
    <n v="50"/>
    <n v="60"/>
    <n v="90"/>
    <n v="150"/>
    <n v="475"/>
    <n v="9"/>
    <x v="13"/>
    <x v="6"/>
    <x v="1"/>
    <x v="1"/>
    <x v="1"/>
    <x v="3"/>
    <x v="7"/>
  </r>
  <r>
    <x v="1"/>
    <n v="90"/>
    <n v="176"/>
    <n v="75"/>
    <x v="45"/>
    <n v="23"/>
    <n v="956"/>
    <n v="50"/>
    <n v="50"/>
    <n v="70"/>
    <n v="130"/>
    <n v="203"/>
    <n v="10"/>
    <x v="13"/>
    <x v="6"/>
    <x v="1"/>
    <x v="1"/>
    <x v="1"/>
    <x v="3"/>
    <x v="8"/>
  </r>
  <r>
    <x v="87"/>
    <n v="73"/>
    <n v="131"/>
    <n v="50"/>
    <x v="26"/>
    <n v="14"/>
    <n v="814"/>
    <n v="60"/>
    <n v="50"/>
    <n v="80"/>
    <n v="119"/>
    <n v="475"/>
    <n v="11"/>
    <x v="13"/>
    <x v="6"/>
    <x v="1"/>
    <x v="1"/>
    <x v="0"/>
    <x v="1"/>
    <x v="9"/>
  </r>
  <r>
    <x v="111"/>
    <n v="39"/>
    <n v="70"/>
    <n v="27"/>
    <x v="68"/>
    <n v="7"/>
    <n v="772"/>
    <n v="40"/>
    <n v="20"/>
    <n v="50"/>
    <n v="57"/>
    <n v="959"/>
    <n v="13"/>
    <x v="13"/>
    <x v="6"/>
    <x v="1"/>
    <x v="1"/>
    <x v="0"/>
    <x v="1"/>
    <x v="3"/>
  </r>
  <r>
    <x v="59"/>
    <n v="90"/>
    <n v="165"/>
    <n v="65"/>
    <x v="6"/>
    <n v="58"/>
    <n v="513"/>
    <n v="20"/>
    <n v="65"/>
    <n v="90"/>
    <n v="155"/>
    <n v="203"/>
    <n v="5"/>
    <x v="13"/>
    <x v="6"/>
    <x v="1"/>
    <x v="1"/>
    <x v="0"/>
    <x v="2"/>
    <x v="4"/>
  </r>
  <r>
    <x v="92"/>
    <n v="75"/>
    <n v="139"/>
    <n v="55"/>
    <x v="25"/>
    <n v="18"/>
    <n v="305"/>
    <n v="40"/>
    <n v="56"/>
    <n v="70"/>
    <n v="126"/>
    <n v="959"/>
    <n v="6"/>
    <x v="13"/>
    <x v="6"/>
    <x v="1"/>
    <x v="1"/>
    <x v="1"/>
    <x v="2"/>
    <x v="5"/>
  </r>
  <r>
    <x v="333"/>
    <n v="195"/>
    <n v="346"/>
    <n v="149"/>
    <x v="69"/>
    <n v="42"/>
    <n v="945"/>
    <n v="130"/>
    <n v="77"/>
    <n v="180"/>
    <n v="300"/>
    <n v="860"/>
    <n v="2"/>
    <x v="13"/>
    <x v="6"/>
    <x v="1"/>
    <x v="1"/>
    <x v="0"/>
    <x v="0"/>
    <x v="1"/>
  </r>
  <r>
    <x v="47"/>
    <n v="62"/>
    <n v="117"/>
    <n v="48"/>
    <x v="36"/>
    <n v="15"/>
    <n v="617"/>
    <n v="30"/>
    <n v="22"/>
    <n v="50"/>
    <n v="88"/>
    <n v="754"/>
    <n v="8"/>
    <x v="13"/>
    <x v="7"/>
    <x v="1"/>
    <x v="0"/>
    <x v="1"/>
    <x v="3"/>
    <x v="6"/>
  </r>
  <r>
    <x v="76"/>
    <n v="65"/>
    <n v="126"/>
    <n v="53"/>
    <x v="21"/>
    <n v="20"/>
    <n v="306"/>
    <n v="20"/>
    <n v="40"/>
    <n v="50"/>
    <n v="99"/>
    <n v="904"/>
    <n v="9"/>
    <x v="13"/>
    <x v="7"/>
    <x v="1"/>
    <x v="0"/>
    <x v="1"/>
    <x v="3"/>
    <x v="7"/>
  </r>
  <r>
    <x v="86"/>
    <n v="84"/>
    <n v="164"/>
    <n v="70"/>
    <x v="39"/>
    <n v="21"/>
    <n v="957"/>
    <n v="50"/>
    <n v="60"/>
    <n v="70"/>
    <n v="120"/>
    <n v="352"/>
    <n v="10"/>
    <x v="13"/>
    <x v="7"/>
    <x v="1"/>
    <x v="0"/>
    <x v="1"/>
    <x v="3"/>
    <x v="8"/>
  </r>
  <r>
    <x v="34"/>
    <n v="48"/>
    <n v="85"/>
    <n v="32"/>
    <x v="38"/>
    <n v="8"/>
    <n v="817"/>
    <n v="40"/>
    <n v="30"/>
    <n v="50"/>
    <n v="80"/>
    <n v="850"/>
    <n v="11"/>
    <x v="13"/>
    <x v="7"/>
    <x v="1"/>
    <x v="0"/>
    <x v="0"/>
    <x v="1"/>
    <x v="9"/>
  </r>
  <r>
    <x v="103"/>
    <n v="68"/>
    <n v="123"/>
    <n v="47"/>
    <x v="54"/>
    <n v="13"/>
    <n v="772"/>
    <n v="60"/>
    <n v="53"/>
    <n v="80"/>
    <n v="107"/>
    <n v="850"/>
    <n v="13"/>
    <x v="13"/>
    <x v="7"/>
    <x v="1"/>
    <x v="0"/>
    <x v="0"/>
    <x v="1"/>
    <x v="3"/>
  </r>
  <r>
    <x v="105"/>
    <n v="128"/>
    <n v="234"/>
    <n v="92"/>
    <x v="70"/>
    <n v="83"/>
    <n v="541"/>
    <n v="40"/>
    <n v="75"/>
    <n v="130"/>
    <n v="205"/>
    <n v="850"/>
    <n v="5"/>
    <x v="13"/>
    <x v="7"/>
    <x v="1"/>
    <x v="0"/>
    <x v="0"/>
    <x v="2"/>
    <x v="4"/>
  </r>
  <r>
    <x v="250"/>
    <n v="103"/>
    <n v="192"/>
    <n v="77"/>
    <x v="10"/>
    <n v="25"/>
    <n v="423"/>
    <n v="60"/>
    <n v="64"/>
    <n v="100"/>
    <n v="170"/>
    <n v="352"/>
    <n v="6"/>
    <x v="13"/>
    <x v="7"/>
    <x v="1"/>
    <x v="0"/>
    <x v="1"/>
    <x v="2"/>
    <x v="5"/>
  </r>
  <r>
    <x v="148"/>
    <n v="120"/>
    <n v="213"/>
    <n v="80"/>
    <x v="71"/>
    <n v="26"/>
    <n v="640"/>
    <n v="80"/>
    <n v="72"/>
    <n v="120"/>
    <n v="190"/>
    <n v="561"/>
    <n v="2"/>
    <x v="13"/>
    <x v="7"/>
    <x v="1"/>
    <x v="0"/>
    <x v="0"/>
    <x v="0"/>
    <x v="1"/>
  </r>
  <r>
    <x v="73"/>
    <n v="120"/>
    <n v="220"/>
    <n v="86"/>
    <x v="31"/>
    <n v="26"/>
    <n v="490"/>
    <n v="70"/>
    <n v="80"/>
    <n v="110"/>
    <n v="187"/>
    <n v="352"/>
    <n v="3"/>
    <x v="13"/>
    <x v="7"/>
    <x v="1"/>
    <x v="0"/>
    <x v="1"/>
    <x v="0"/>
    <x v="2"/>
  </r>
  <r>
    <x v="125"/>
    <n v="73"/>
    <n v="141"/>
    <n v="59"/>
    <x v="4"/>
    <n v="22"/>
    <n v="331"/>
    <n v="30"/>
    <n v="31"/>
    <n v="60"/>
    <n v="91"/>
    <n v="508"/>
    <n v="9"/>
    <x v="13"/>
    <x v="8"/>
    <x v="1"/>
    <x v="0"/>
    <x v="1"/>
    <x v="3"/>
    <x v="7"/>
  </r>
  <r>
    <x v="34"/>
    <n v="48"/>
    <n v="85"/>
    <n v="32"/>
    <x v="38"/>
    <n v="8"/>
    <n v="817"/>
    <n v="40"/>
    <n v="41"/>
    <n v="50"/>
    <n v="80"/>
    <n v="508"/>
    <n v="11"/>
    <x v="13"/>
    <x v="8"/>
    <x v="1"/>
    <x v="0"/>
    <x v="0"/>
    <x v="1"/>
    <x v="9"/>
  </r>
  <r>
    <x v="54"/>
    <n v="34"/>
    <n v="60"/>
    <n v="22"/>
    <x v="44"/>
    <n v="6"/>
    <n v="452"/>
    <n v="30"/>
    <n v="20"/>
    <n v="40"/>
    <n v="60"/>
    <n v="978"/>
    <n v="13"/>
    <x v="13"/>
    <x v="8"/>
    <x v="1"/>
    <x v="0"/>
    <x v="0"/>
    <x v="1"/>
    <x v="3"/>
  </r>
  <r>
    <x v="96"/>
    <n v="74"/>
    <n v="136"/>
    <n v="54"/>
    <x v="62"/>
    <n v="49"/>
    <n v="451"/>
    <n v="10"/>
    <n v="50"/>
    <n v="70"/>
    <n v="115"/>
    <n v="774"/>
    <n v="5"/>
    <x v="13"/>
    <x v="8"/>
    <x v="1"/>
    <x v="0"/>
    <x v="0"/>
    <x v="2"/>
    <x v="4"/>
  </r>
  <r>
    <x v="325"/>
    <n v="170"/>
    <n v="362"/>
    <n v="136"/>
    <x v="41"/>
    <n v="47"/>
    <n v="1073"/>
    <n v="110"/>
    <n v="142"/>
    <n v="170"/>
    <n v="337"/>
    <n v="774"/>
    <n v="7"/>
    <x v="13"/>
    <x v="8"/>
    <x v="1"/>
    <x v="0"/>
    <x v="0"/>
    <x v="2"/>
    <x v="11"/>
  </r>
  <r>
    <x v="334"/>
    <n v="395"/>
    <n v="501"/>
    <n v="75"/>
    <x v="4"/>
    <n v="24"/>
    <n v="235"/>
    <n v="330"/>
    <n v="72"/>
    <n v="370"/>
    <n v="442"/>
    <n v="857"/>
    <n v="2"/>
    <x v="13"/>
    <x v="8"/>
    <x v="1"/>
    <x v="0"/>
    <x v="0"/>
    <x v="0"/>
    <x v="1"/>
  </r>
  <r>
    <x v="96"/>
    <n v="41"/>
    <n v="79"/>
    <n v="33"/>
    <x v="24"/>
    <n v="12"/>
    <n v="193"/>
    <n v="0"/>
    <n v="20"/>
    <n v="30"/>
    <n v="50"/>
    <n v="603"/>
    <n v="9"/>
    <x v="13"/>
    <x v="9"/>
    <x v="1"/>
    <x v="1"/>
    <x v="1"/>
    <x v="3"/>
    <x v="7"/>
  </r>
  <r>
    <x v="36"/>
    <n v="27"/>
    <n v="48"/>
    <n v="18"/>
    <x v="16"/>
    <n v="5"/>
    <n v="818"/>
    <n v="20"/>
    <n v="10"/>
    <n v="30"/>
    <n v="51"/>
    <n v="603"/>
    <n v="11"/>
    <x v="13"/>
    <x v="9"/>
    <x v="1"/>
    <x v="1"/>
    <x v="0"/>
    <x v="1"/>
    <x v="9"/>
  </r>
  <r>
    <x v="25"/>
    <n v="43"/>
    <n v="46"/>
    <n v="0"/>
    <x v="64"/>
    <n v="0"/>
    <n v="774"/>
    <n v="30"/>
    <n v="0"/>
    <n v="40"/>
    <n v="27"/>
    <n v="603"/>
    <n v="13"/>
    <x v="13"/>
    <x v="9"/>
    <x v="1"/>
    <x v="1"/>
    <x v="0"/>
    <x v="1"/>
    <x v="3"/>
  </r>
  <r>
    <x v="52"/>
    <n v="61"/>
    <n v="111"/>
    <n v="43"/>
    <x v="72"/>
    <n v="39"/>
    <n v="256"/>
    <n v="10"/>
    <n v="35"/>
    <n v="60"/>
    <n v="95"/>
    <n v="603"/>
    <n v="5"/>
    <x v="13"/>
    <x v="9"/>
    <x v="1"/>
    <x v="1"/>
    <x v="0"/>
    <x v="2"/>
    <x v="4"/>
  </r>
  <r>
    <x v="32"/>
    <n v="38"/>
    <n v="72"/>
    <n v="30"/>
    <x v="45"/>
    <n v="11"/>
    <n v="165"/>
    <n v="0"/>
    <n v="20"/>
    <n v="40"/>
    <n v="53"/>
    <n v="603"/>
    <n v="7"/>
    <x v="13"/>
    <x v="9"/>
    <x v="1"/>
    <x v="1"/>
    <x v="0"/>
    <x v="2"/>
    <x v="11"/>
  </r>
  <r>
    <x v="157"/>
    <n v="60"/>
    <n v="108"/>
    <n v="41"/>
    <x v="13"/>
    <n v="13"/>
    <n v="236"/>
    <n v="40"/>
    <n v="30"/>
    <n v="60"/>
    <n v="89"/>
    <n v="603"/>
    <n v="1"/>
    <x v="13"/>
    <x v="9"/>
    <x v="1"/>
    <x v="1"/>
    <x v="0"/>
    <x v="0"/>
    <x v="0"/>
  </r>
  <r>
    <x v="33"/>
    <n v="69"/>
    <n v="121"/>
    <n v="45"/>
    <x v="25"/>
    <n v="14"/>
    <n v="366"/>
    <n v="30"/>
    <n v="42"/>
    <n v="60"/>
    <n v="98"/>
    <n v="603"/>
    <n v="2"/>
    <x v="13"/>
    <x v="9"/>
    <x v="1"/>
    <x v="1"/>
    <x v="0"/>
    <x v="0"/>
    <x v="1"/>
  </r>
  <r>
    <x v="129"/>
    <n v="255"/>
    <n v="528"/>
    <n v="266"/>
    <x v="75"/>
    <n v="91"/>
    <n v="1454"/>
    <n v="110"/>
    <n v="162"/>
    <n v="200"/>
    <n v="380"/>
    <n v="518"/>
    <n v="9"/>
    <x v="13"/>
    <x v="10"/>
    <x v="1"/>
    <x v="0"/>
    <x v="1"/>
    <x v="3"/>
    <x v="7"/>
  </r>
  <r>
    <x v="335"/>
    <n v="-33"/>
    <n v="192"/>
    <n v="258"/>
    <x v="6"/>
    <n v="66"/>
    <n v="1214"/>
    <n v="-80"/>
    <n v="120"/>
    <n v="-20"/>
    <n v="150"/>
    <n v="845"/>
    <n v="10"/>
    <x v="13"/>
    <x v="10"/>
    <x v="1"/>
    <x v="0"/>
    <x v="1"/>
    <x v="3"/>
    <x v="8"/>
  </r>
  <r>
    <x v="119"/>
    <n v="137"/>
    <n v="247"/>
    <n v="95"/>
    <x v="57"/>
    <n v="26"/>
    <n v="809"/>
    <n v="120"/>
    <n v="90"/>
    <n v="150"/>
    <n v="250"/>
    <n v="347"/>
    <n v="11"/>
    <x v="13"/>
    <x v="10"/>
    <x v="1"/>
    <x v="0"/>
    <x v="0"/>
    <x v="1"/>
    <x v="9"/>
  </r>
  <r>
    <x v="140"/>
    <n v="144"/>
    <n v="259"/>
    <n v="99"/>
    <x v="1"/>
    <n v="27"/>
    <n v="766"/>
    <n v="130"/>
    <n v="127"/>
    <n v="160"/>
    <n v="260"/>
    <n v="631"/>
    <n v="12"/>
    <x v="13"/>
    <x v="10"/>
    <x v="1"/>
    <x v="0"/>
    <x v="0"/>
    <x v="1"/>
    <x v="10"/>
  </r>
  <r>
    <x v="326"/>
    <n v="112"/>
    <n v="201"/>
    <n v="77"/>
    <x v="63"/>
    <n v="21"/>
    <n v="449"/>
    <n v="90"/>
    <n v="67"/>
    <n v="120"/>
    <n v="187"/>
    <n v="347"/>
    <n v="13"/>
    <x v="13"/>
    <x v="10"/>
    <x v="1"/>
    <x v="0"/>
    <x v="0"/>
    <x v="1"/>
    <x v="3"/>
  </r>
  <r>
    <x v="336"/>
    <n v="-60"/>
    <n v="65"/>
    <n v="146"/>
    <x v="73"/>
    <n v="110"/>
    <n v="901"/>
    <n v="-190"/>
    <n v="146"/>
    <n v="-60"/>
    <n v="55"/>
    <n v="585"/>
    <n v="5"/>
    <x v="13"/>
    <x v="10"/>
    <x v="1"/>
    <x v="0"/>
    <x v="0"/>
    <x v="2"/>
    <x v="4"/>
  </r>
  <r>
    <x v="337"/>
    <n v="352"/>
    <n v="618"/>
    <n v="236"/>
    <x v="12"/>
    <n v="63"/>
    <n v="1402"/>
    <n v="280"/>
    <n v="200"/>
    <n v="350"/>
    <n v="567"/>
    <n v="917"/>
    <n v="7"/>
    <x v="13"/>
    <x v="10"/>
    <x v="1"/>
    <x v="0"/>
    <x v="0"/>
    <x v="2"/>
    <x v="11"/>
  </r>
  <r>
    <x v="338"/>
    <n v="387"/>
    <n v="687"/>
    <n v="306"/>
    <x v="74"/>
    <n v="90"/>
    <n v="2067"/>
    <n v="250"/>
    <n v="163"/>
    <n v="370"/>
    <n v="612"/>
    <n v="718"/>
    <n v="2"/>
    <x v="13"/>
    <x v="10"/>
    <x v="1"/>
    <x v="0"/>
    <x v="0"/>
    <x v="0"/>
    <x v="1"/>
  </r>
  <r>
    <x v="172"/>
    <n v="63"/>
    <n v="119"/>
    <n v="49"/>
    <x v="36"/>
    <n v="16"/>
    <n v="617"/>
    <n v="40"/>
    <n v="32"/>
    <n v="60"/>
    <n v="108"/>
    <n v="318"/>
    <n v="8"/>
    <x v="13"/>
    <x v="11"/>
    <x v="2"/>
    <x v="1"/>
    <x v="1"/>
    <x v="3"/>
    <x v="6"/>
  </r>
  <r>
    <x v="86"/>
    <n v="107"/>
    <n v="206"/>
    <n v="86"/>
    <x v="42"/>
    <n v="32"/>
    <n v="484"/>
    <n v="40"/>
    <n v="80"/>
    <n v="100"/>
    <n v="180"/>
    <n v="985"/>
    <n v="9"/>
    <x v="13"/>
    <x v="11"/>
    <x v="2"/>
    <x v="1"/>
    <x v="1"/>
    <x v="3"/>
    <x v="7"/>
  </r>
  <r>
    <x v="47"/>
    <n v="56"/>
    <n v="100"/>
    <n v="38"/>
    <x v="76"/>
    <n v="10"/>
    <n v="772"/>
    <n v="60"/>
    <n v="42"/>
    <n v="70"/>
    <n v="108"/>
    <n v="504"/>
    <n v="2"/>
    <x v="13"/>
    <x v="11"/>
    <x v="2"/>
    <x v="1"/>
    <x v="0"/>
    <x v="0"/>
    <x v="1"/>
  </r>
  <r>
    <x v="103"/>
    <n v="68"/>
    <n v="123"/>
    <n v="47"/>
    <x v="54"/>
    <n v="13"/>
    <n v="772"/>
    <n v="70"/>
    <n v="50"/>
    <n v="90"/>
    <n v="143"/>
    <n v="504"/>
    <n v="3"/>
    <x v="13"/>
    <x v="11"/>
    <x v="2"/>
    <x v="1"/>
    <x v="1"/>
    <x v="0"/>
    <x v="2"/>
  </r>
  <r>
    <x v="91"/>
    <n v="90"/>
    <n v="165"/>
    <n v="65"/>
    <x v="12"/>
    <n v="58"/>
    <n v="342"/>
    <n v="10"/>
    <n v="54"/>
    <n v="80"/>
    <n v="130"/>
    <n v="318"/>
    <n v="4"/>
    <x v="13"/>
    <x v="11"/>
    <x v="2"/>
    <x v="1"/>
    <x v="0"/>
    <x v="2"/>
    <x v="12"/>
  </r>
  <r>
    <x v="139"/>
    <n v="109"/>
    <n v="185"/>
    <n v="65"/>
    <x v="45"/>
    <n v="20"/>
    <n v="372"/>
    <n v="70"/>
    <n v="45"/>
    <n v="90"/>
    <n v="145"/>
    <n v="225"/>
    <n v="5"/>
    <x v="13"/>
    <x v="11"/>
    <x v="2"/>
    <x v="1"/>
    <x v="0"/>
    <x v="2"/>
    <x v="4"/>
  </r>
  <r>
    <x v="243"/>
    <n v="81"/>
    <n v="146"/>
    <n v="56"/>
    <x v="8"/>
    <n v="17"/>
    <n v="382"/>
    <n v="50"/>
    <n v="46"/>
    <n v="70"/>
    <n v="110"/>
    <n v="985"/>
    <n v="6"/>
    <x v="13"/>
    <x v="11"/>
    <x v="2"/>
    <x v="1"/>
    <x v="1"/>
    <x v="2"/>
    <x v="5"/>
  </r>
  <r>
    <x v="89"/>
    <n v="27"/>
    <n v="48"/>
    <n v="18"/>
    <x v="44"/>
    <n v="5"/>
    <n v="818"/>
    <n v="20"/>
    <n v="10"/>
    <n v="30"/>
    <n v="32"/>
    <n v="505"/>
    <n v="8"/>
    <x v="13"/>
    <x v="12"/>
    <x v="2"/>
    <x v="1"/>
    <x v="1"/>
    <x v="3"/>
    <x v="6"/>
  </r>
  <r>
    <x v="40"/>
    <n v="35"/>
    <n v="67"/>
    <n v="28"/>
    <x v="51"/>
    <n v="8"/>
    <n v="961"/>
    <n v="20"/>
    <n v="20"/>
    <n v="40"/>
    <n v="51"/>
    <n v="505"/>
    <n v="9"/>
    <x v="13"/>
    <x v="12"/>
    <x v="2"/>
    <x v="1"/>
    <x v="1"/>
    <x v="3"/>
    <x v="7"/>
  </r>
  <r>
    <x v="10"/>
    <n v="69"/>
    <n v="121"/>
    <n v="45"/>
    <x v="24"/>
    <n v="14"/>
    <n v="366"/>
    <n v="50"/>
    <n v="52"/>
    <n v="90"/>
    <n v="140"/>
    <n v="505"/>
    <n v="2"/>
    <x v="13"/>
    <x v="12"/>
    <x v="2"/>
    <x v="1"/>
    <x v="0"/>
    <x v="0"/>
    <x v="1"/>
  </r>
  <r>
    <x v="339"/>
    <n v="18"/>
    <n v="109"/>
    <n v="84"/>
    <x v="31"/>
    <n v="26"/>
    <n v="625"/>
    <n v="-20"/>
    <n v="95"/>
    <n v="20"/>
    <n v="120"/>
    <n v="505"/>
    <n v="3"/>
    <x v="13"/>
    <x v="12"/>
    <x v="2"/>
    <x v="1"/>
    <x v="1"/>
    <x v="0"/>
    <x v="2"/>
  </r>
  <r>
    <x v="52"/>
    <n v="38"/>
    <n v="72"/>
    <n v="30"/>
    <x v="24"/>
    <n v="11"/>
    <n v="104"/>
    <n v="0"/>
    <n v="20"/>
    <n v="30"/>
    <n v="46"/>
    <n v="505"/>
    <n v="4"/>
    <x v="13"/>
    <x v="12"/>
    <x v="2"/>
    <x v="1"/>
    <x v="0"/>
    <x v="2"/>
    <x v="12"/>
  </r>
  <r>
    <x v="52"/>
    <n v="61"/>
    <n v="111"/>
    <n v="43"/>
    <x v="72"/>
    <n v="39"/>
    <n v="256"/>
    <n v="0"/>
    <n v="25"/>
    <n v="50"/>
    <n v="80"/>
    <n v="505"/>
    <n v="5"/>
    <x v="13"/>
    <x v="12"/>
    <x v="2"/>
    <x v="1"/>
    <x v="0"/>
    <x v="2"/>
    <x v="4"/>
  </r>
  <r>
    <x v="18"/>
    <n v="47"/>
    <n v="87"/>
    <n v="35"/>
    <x v="1"/>
    <n v="11"/>
    <n v="191"/>
    <n v="10"/>
    <n v="24"/>
    <n v="40"/>
    <n v="76"/>
    <n v="505"/>
    <n v="6"/>
    <x v="13"/>
    <x v="12"/>
    <x v="2"/>
    <x v="1"/>
    <x v="1"/>
    <x v="2"/>
    <x v="5"/>
  </r>
  <r>
    <x v="36"/>
    <n v="65"/>
    <n v="126"/>
    <n v="53"/>
    <x v="15"/>
    <n v="20"/>
    <n v="306"/>
    <n v="20"/>
    <n v="42"/>
    <n v="60"/>
    <n v="118"/>
    <n v="580"/>
    <n v="8"/>
    <x v="13"/>
    <x v="13"/>
    <x v="2"/>
    <x v="1"/>
    <x v="1"/>
    <x v="3"/>
    <x v="6"/>
  </r>
  <r>
    <x v="171"/>
    <n v="128"/>
    <n v="234"/>
    <n v="92"/>
    <x v="67"/>
    <n v="83"/>
    <n v="541"/>
    <n v="40"/>
    <n v="71"/>
    <n v="130"/>
    <n v="210"/>
    <n v="405"/>
    <n v="9"/>
    <x v="13"/>
    <x v="13"/>
    <x v="2"/>
    <x v="1"/>
    <x v="1"/>
    <x v="3"/>
    <x v="7"/>
  </r>
  <r>
    <x v="92"/>
    <n v="56"/>
    <n v="107"/>
    <n v="44"/>
    <x v="14"/>
    <n v="14"/>
    <n v="618"/>
    <n v="50"/>
    <n v="48"/>
    <n v="70"/>
    <n v="122"/>
    <n v="405"/>
    <n v="2"/>
    <x v="13"/>
    <x v="13"/>
    <x v="2"/>
    <x v="1"/>
    <x v="0"/>
    <x v="0"/>
    <x v="1"/>
  </r>
  <r>
    <x v="92"/>
    <n v="48"/>
    <n v="85"/>
    <n v="32"/>
    <x v="18"/>
    <n v="8"/>
    <n v="817"/>
    <n v="50"/>
    <n v="43"/>
    <n v="60"/>
    <n v="100"/>
    <n v="580"/>
    <n v="3"/>
    <x v="13"/>
    <x v="13"/>
    <x v="2"/>
    <x v="1"/>
    <x v="1"/>
    <x v="0"/>
    <x v="2"/>
  </r>
  <r>
    <x v="213"/>
    <n v="120"/>
    <n v="220"/>
    <n v="86"/>
    <x v="29"/>
    <n v="26"/>
    <n v="300"/>
    <n v="70"/>
    <n v="66"/>
    <n v="100"/>
    <n v="166"/>
    <n v="580"/>
    <n v="4"/>
    <x v="13"/>
    <x v="13"/>
    <x v="2"/>
    <x v="1"/>
    <x v="0"/>
    <x v="2"/>
    <x v="12"/>
  </r>
  <r>
    <x v="54"/>
    <n v="34"/>
    <n v="60"/>
    <n v="22"/>
    <x v="44"/>
    <n v="6"/>
    <n v="452"/>
    <n v="30"/>
    <n v="10"/>
    <n v="30"/>
    <n v="40"/>
    <n v="580"/>
    <n v="5"/>
    <x v="13"/>
    <x v="13"/>
    <x v="2"/>
    <x v="1"/>
    <x v="0"/>
    <x v="2"/>
    <x v="4"/>
  </r>
  <r>
    <x v="148"/>
    <n v="120"/>
    <n v="213"/>
    <n v="80"/>
    <x v="71"/>
    <n v="26"/>
    <n v="640"/>
    <n v="70"/>
    <n v="54"/>
    <n v="110"/>
    <n v="170"/>
    <n v="405"/>
    <n v="6"/>
    <x v="13"/>
    <x v="13"/>
    <x v="2"/>
    <x v="1"/>
    <x v="1"/>
    <x v="2"/>
    <x v="5"/>
  </r>
  <r>
    <x v="141"/>
    <n v="80"/>
    <n v="149"/>
    <n v="60"/>
    <x v="7"/>
    <n v="19"/>
    <n v="329"/>
    <n v="50"/>
    <n v="42"/>
    <n v="80"/>
    <n v="122"/>
    <n v="915"/>
    <n v="8"/>
    <x v="13"/>
    <x v="14"/>
    <x v="2"/>
    <x v="0"/>
    <x v="1"/>
    <x v="3"/>
    <x v="6"/>
  </r>
  <r>
    <x v="215"/>
    <n v="76"/>
    <n v="136"/>
    <n v="52"/>
    <x v="2"/>
    <n v="16"/>
    <n v="357"/>
    <n v="50"/>
    <n v="49"/>
    <n v="80"/>
    <n v="129"/>
    <n v="325"/>
    <n v="9"/>
    <x v="13"/>
    <x v="14"/>
    <x v="2"/>
    <x v="0"/>
    <x v="1"/>
    <x v="3"/>
    <x v="7"/>
  </r>
  <r>
    <x v="340"/>
    <n v="252"/>
    <n v="496"/>
    <n v="180"/>
    <x v="12"/>
    <n v="66"/>
    <n v="942"/>
    <n v="240"/>
    <n v="257"/>
    <n v="320"/>
    <n v="582"/>
    <n v="430"/>
    <n v="2"/>
    <x v="13"/>
    <x v="14"/>
    <x v="2"/>
    <x v="0"/>
    <x v="0"/>
    <x v="0"/>
    <x v="1"/>
  </r>
  <r>
    <x v="2"/>
    <n v="107"/>
    <n v="202"/>
    <n v="83"/>
    <x v="1"/>
    <n v="27"/>
    <n v="613"/>
    <n v="100"/>
    <n v="89"/>
    <n v="130"/>
    <n v="230"/>
    <n v="430"/>
    <n v="3"/>
    <x v="13"/>
    <x v="14"/>
    <x v="2"/>
    <x v="0"/>
    <x v="1"/>
    <x v="0"/>
    <x v="2"/>
  </r>
  <r>
    <x v="21"/>
    <n v="114"/>
    <n v="201"/>
    <n v="75"/>
    <x v="32"/>
    <n v="24"/>
    <n v="378"/>
    <n v="60"/>
    <n v="56"/>
    <n v="100"/>
    <n v="164"/>
    <n v="956"/>
    <n v="4"/>
    <x v="13"/>
    <x v="14"/>
    <x v="2"/>
    <x v="0"/>
    <x v="0"/>
    <x v="2"/>
    <x v="12"/>
  </r>
  <r>
    <x v="292"/>
    <n v="144"/>
    <n v="259"/>
    <n v="99"/>
    <x v="2"/>
    <n v="27"/>
    <n v="766"/>
    <n v="100"/>
    <n v="80"/>
    <n v="120"/>
    <n v="200"/>
    <n v="409"/>
    <n v="5"/>
    <x v="13"/>
    <x v="14"/>
    <x v="2"/>
    <x v="0"/>
    <x v="0"/>
    <x v="2"/>
    <x v="4"/>
  </r>
  <r>
    <x v="117"/>
    <n v="112"/>
    <n v="201"/>
    <n v="77"/>
    <x v="61"/>
    <n v="21"/>
    <n v="449"/>
    <n v="90"/>
    <n v="60"/>
    <n v="100"/>
    <n v="160"/>
    <n v="214"/>
    <n v="6"/>
    <x v="13"/>
    <x v="14"/>
    <x v="2"/>
    <x v="0"/>
    <x v="1"/>
    <x v="2"/>
    <x v="5"/>
  </r>
  <r>
    <x v="10"/>
    <n v="60"/>
    <n v="108"/>
    <n v="41"/>
    <x v="0"/>
    <n v="13"/>
    <n v="236"/>
    <n v="30"/>
    <n v="30"/>
    <n v="50"/>
    <n v="72"/>
    <n v="435"/>
    <n v="8"/>
    <x v="13"/>
    <x v="15"/>
    <x v="3"/>
    <x v="1"/>
    <x v="1"/>
    <x v="3"/>
    <x v="6"/>
  </r>
  <r>
    <x v="10"/>
    <n v="69"/>
    <n v="121"/>
    <n v="45"/>
    <x v="24"/>
    <n v="14"/>
    <n v="366"/>
    <n v="40"/>
    <n v="30"/>
    <n v="70"/>
    <n v="109"/>
    <n v="435"/>
    <n v="9"/>
    <x v="13"/>
    <x v="15"/>
    <x v="3"/>
    <x v="1"/>
    <x v="1"/>
    <x v="3"/>
    <x v="7"/>
  </r>
  <r>
    <x v="339"/>
    <n v="18"/>
    <n v="109"/>
    <n v="84"/>
    <x v="31"/>
    <n v="26"/>
    <n v="625"/>
    <n v="-30"/>
    <n v="80"/>
    <n v="10"/>
    <n v="70"/>
    <n v="435"/>
    <n v="10"/>
    <x v="13"/>
    <x v="15"/>
    <x v="3"/>
    <x v="1"/>
    <x v="1"/>
    <x v="3"/>
    <x v="8"/>
  </r>
  <r>
    <x v="52"/>
    <n v="61"/>
    <n v="111"/>
    <n v="43"/>
    <x v="72"/>
    <n v="39"/>
    <n v="256"/>
    <n v="10"/>
    <n v="20"/>
    <n v="50"/>
    <n v="70"/>
    <n v="801"/>
    <n v="11"/>
    <x v="13"/>
    <x v="15"/>
    <x v="3"/>
    <x v="1"/>
    <x v="0"/>
    <x v="1"/>
    <x v="9"/>
  </r>
  <r>
    <x v="38"/>
    <n v="47"/>
    <n v="87"/>
    <n v="35"/>
    <x v="2"/>
    <n v="11"/>
    <n v="191"/>
    <n v="10"/>
    <n v="20"/>
    <n v="30"/>
    <n v="62"/>
    <n v="801"/>
    <n v="12"/>
    <x v="13"/>
    <x v="15"/>
    <x v="3"/>
    <x v="1"/>
    <x v="0"/>
    <x v="1"/>
    <x v="10"/>
  </r>
  <r>
    <x v="32"/>
    <n v="38"/>
    <n v="72"/>
    <n v="30"/>
    <x v="45"/>
    <n v="11"/>
    <n v="165"/>
    <n v="10"/>
    <n v="10"/>
    <n v="30"/>
    <n v="40"/>
    <n v="435"/>
    <n v="13"/>
    <x v="13"/>
    <x v="15"/>
    <x v="3"/>
    <x v="1"/>
    <x v="0"/>
    <x v="1"/>
    <x v="3"/>
  </r>
  <r>
    <x v="87"/>
    <n v="73"/>
    <n v="131"/>
    <n v="50"/>
    <x v="26"/>
    <n v="14"/>
    <n v="814"/>
    <n v="50"/>
    <n v="46"/>
    <n v="70"/>
    <n v="104"/>
    <n v="435"/>
    <n v="6"/>
    <x v="13"/>
    <x v="15"/>
    <x v="3"/>
    <x v="1"/>
    <x v="1"/>
    <x v="2"/>
    <x v="5"/>
  </r>
  <r>
    <x v="1"/>
    <n v="90"/>
    <n v="176"/>
    <n v="75"/>
    <x v="45"/>
    <n v="23"/>
    <n v="956"/>
    <n v="70"/>
    <n v="90"/>
    <n v="110"/>
    <n v="199"/>
    <n v="801"/>
    <n v="1"/>
    <x v="13"/>
    <x v="15"/>
    <x v="3"/>
    <x v="1"/>
    <x v="0"/>
    <x v="0"/>
    <x v="0"/>
  </r>
  <r>
    <x v="28"/>
    <n v="75"/>
    <n v="139"/>
    <n v="55"/>
    <x v="24"/>
    <n v="18"/>
    <n v="305"/>
    <n v="70"/>
    <n v="62"/>
    <n v="100"/>
    <n v="160"/>
    <n v="435"/>
    <n v="2"/>
    <x v="13"/>
    <x v="15"/>
    <x v="3"/>
    <x v="1"/>
    <x v="0"/>
    <x v="0"/>
    <x v="1"/>
  </r>
  <r>
    <x v="243"/>
    <n v="107"/>
    <n v="206"/>
    <n v="86"/>
    <x v="23"/>
    <n v="32"/>
    <n v="484"/>
    <n v="80"/>
    <n v="99"/>
    <n v="140"/>
    <n v="237"/>
    <n v="435"/>
    <n v="3"/>
    <x v="13"/>
    <x v="15"/>
    <x v="3"/>
    <x v="1"/>
    <x v="1"/>
    <x v="0"/>
    <x v="2"/>
  </r>
  <r>
    <x v="215"/>
    <n v="61"/>
    <n v="110"/>
    <n v="42"/>
    <x v="27"/>
    <n v="11"/>
    <n v="771"/>
    <n v="30"/>
    <n v="40"/>
    <n v="50"/>
    <n v="86"/>
    <n v="435"/>
    <n v="4"/>
    <x v="13"/>
    <x v="15"/>
    <x v="3"/>
    <x v="1"/>
    <x v="0"/>
    <x v="2"/>
    <x v="12"/>
  </r>
  <r>
    <x v="172"/>
    <n v="63"/>
    <n v="119"/>
    <n v="49"/>
    <x v="36"/>
    <n v="16"/>
    <n v="617"/>
    <n v="40"/>
    <n v="40"/>
    <n v="60"/>
    <n v="105"/>
    <n v="435"/>
    <n v="5"/>
    <x v="13"/>
    <x v="15"/>
    <x v="3"/>
    <x v="1"/>
    <x v="0"/>
    <x v="2"/>
    <x v="4"/>
  </r>
  <r>
    <x v="119"/>
    <n v="137"/>
    <n v="247"/>
    <n v="95"/>
    <x v="57"/>
    <n v="26"/>
    <n v="809"/>
    <n v="100"/>
    <n v="80"/>
    <n v="120"/>
    <n v="192"/>
    <n v="209"/>
    <n v="8"/>
    <x v="13"/>
    <x v="16"/>
    <x v="3"/>
    <x v="0"/>
    <x v="1"/>
    <x v="3"/>
    <x v="6"/>
  </r>
  <r>
    <x v="340"/>
    <n v="252"/>
    <n v="496"/>
    <n v="257"/>
    <x v="12"/>
    <n v="66"/>
    <n v="942"/>
    <n v="160"/>
    <n v="178"/>
    <n v="220"/>
    <n v="409"/>
    <n v="559"/>
    <n v="9"/>
    <x v="13"/>
    <x v="16"/>
    <x v="3"/>
    <x v="0"/>
    <x v="1"/>
    <x v="3"/>
    <x v="7"/>
  </r>
  <r>
    <x v="2"/>
    <n v="107"/>
    <n v="202"/>
    <n v="83"/>
    <x v="1"/>
    <n v="27"/>
    <n v="613"/>
    <n v="60"/>
    <n v="60"/>
    <n v="90"/>
    <n v="160"/>
    <n v="408"/>
    <n v="10"/>
    <x v="13"/>
    <x v="16"/>
    <x v="3"/>
    <x v="0"/>
    <x v="1"/>
    <x v="3"/>
    <x v="8"/>
  </r>
  <r>
    <x v="292"/>
    <n v="144"/>
    <n v="259"/>
    <n v="99"/>
    <x v="2"/>
    <n v="27"/>
    <n v="766"/>
    <n v="90"/>
    <n v="71"/>
    <n v="100"/>
    <n v="160"/>
    <n v="805"/>
    <n v="11"/>
    <x v="13"/>
    <x v="16"/>
    <x v="3"/>
    <x v="0"/>
    <x v="0"/>
    <x v="1"/>
    <x v="9"/>
  </r>
  <r>
    <x v="117"/>
    <n v="112"/>
    <n v="201"/>
    <n v="77"/>
    <x v="61"/>
    <n v="21"/>
    <n v="449"/>
    <n v="60"/>
    <n v="38"/>
    <n v="70"/>
    <n v="120"/>
    <n v="707"/>
    <n v="12"/>
    <x v="13"/>
    <x v="16"/>
    <x v="3"/>
    <x v="0"/>
    <x v="0"/>
    <x v="1"/>
    <x v="10"/>
  </r>
  <r>
    <x v="21"/>
    <n v="114"/>
    <n v="201"/>
    <n v="75"/>
    <x v="32"/>
    <n v="24"/>
    <n v="549"/>
    <n v="50"/>
    <n v="53"/>
    <n v="80"/>
    <n v="107"/>
    <n v="530"/>
    <n v="13"/>
    <x v="13"/>
    <x v="16"/>
    <x v="3"/>
    <x v="0"/>
    <x v="0"/>
    <x v="1"/>
    <x v="3"/>
  </r>
  <r>
    <x v="341"/>
    <n v="311"/>
    <n v="581"/>
    <n v="203"/>
    <x v="11"/>
    <n v="77"/>
    <n v="1282"/>
    <n v="200"/>
    <n v="196"/>
    <n v="300"/>
    <n v="514"/>
    <n v="707"/>
    <n v="6"/>
    <x v="13"/>
    <x v="16"/>
    <x v="3"/>
    <x v="0"/>
    <x v="1"/>
    <x v="2"/>
    <x v="5"/>
  </r>
  <r>
    <x v="65"/>
    <n v="28"/>
    <n v="141"/>
    <n v="150"/>
    <x v="4"/>
    <n v="33"/>
    <n v="685"/>
    <n v="-20"/>
    <n v="129"/>
    <n v="30"/>
    <n v="161"/>
    <n v="626"/>
    <n v="1"/>
    <x v="13"/>
    <x v="16"/>
    <x v="3"/>
    <x v="0"/>
    <x v="0"/>
    <x v="0"/>
    <x v="0"/>
  </r>
  <r>
    <x v="338"/>
    <n v="387"/>
    <n v="687"/>
    <n v="274"/>
    <x v="74"/>
    <n v="90"/>
    <n v="2067"/>
    <n v="360"/>
    <n v="254"/>
    <n v="480"/>
    <n v="798"/>
    <n v="213"/>
    <n v="2"/>
    <x v="13"/>
    <x v="16"/>
    <x v="3"/>
    <x v="0"/>
    <x v="0"/>
    <x v="0"/>
    <x v="1"/>
  </r>
  <r>
    <x v="342"/>
    <n v="-26"/>
    <n v="130"/>
    <n v="109"/>
    <x v="59"/>
    <n v="48"/>
    <n v="1071"/>
    <n v="-110"/>
    <n v="165"/>
    <n v="-30"/>
    <n v="147"/>
    <n v="925"/>
    <n v="3"/>
    <x v="13"/>
    <x v="16"/>
    <x v="3"/>
    <x v="0"/>
    <x v="1"/>
    <x v="0"/>
    <x v="2"/>
  </r>
  <r>
    <x v="118"/>
    <n v="229"/>
    <n v="487"/>
    <n v="214"/>
    <x v="6"/>
    <n v="63"/>
    <n v="1436"/>
    <n v="150"/>
    <n v="162"/>
    <n v="220"/>
    <n v="434"/>
    <n v="619"/>
    <n v="4"/>
    <x v="13"/>
    <x v="16"/>
    <x v="3"/>
    <x v="0"/>
    <x v="0"/>
    <x v="2"/>
    <x v="12"/>
  </r>
  <r>
    <x v="24"/>
    <n v="169"/>
    <n v="309"/>
    <n v="155"/>
    <x v="73"/>
    <n v="110"/>
    <n v="712"/>
    <n v="30"/>
    <n v="91"/>
    <n v="160"/>
    <n v="270"/>
    <n v="916"/>
    <n v="5"/>
    <x v="13"/>
    <x v="16"/>
    <x v="3"/>
    <x v="0"/>
    <x v="0"/>
    <x v="2"/>
    <x v="4"/>
  </r>
  <r>
    <x v="24"/>
    <n v="169"/>
    <n v="309"/>
    <n v="99"/>
    <x v="73"/>
    <n v="110"/>
    <n v="712"/>
    <n v="40"/>
    <n v="139"/>
    <n v="150"/>
    <n v="258"/>
    <n v="702"/>
    <n v="8"/>
    <x v="13"/>
    <x v="17"/>
    <x v="3"/>
    <x v="1"/>
    <x v="1"/>
    <x v="3"/>
    <x v="6"/>
  </r>
  <r>
    <x v="328"/>
    <n v="206"/>
    <n v="377"/>
    <n v="119"/>
    <x v="59"/>
    <n v="48"/>
    <n v="844"/>
    <n v="120"/>
    <n v="103"/>
    <n v="190"/>
    <n v="319"/>
    <n v="775"/>
    <n v="9"/>
    <x v="13"/>
    <x v="17"/>
    <x v="3"/>
    <x v="1"/>
    <x v="1"/>
    <x v="3"/>
    <x v="7"/>
  </r>
  <r>
    <x v="14"/>
    <n v="150"/>
    <n v="271"/>
    <n v="95"/>
    <x v="32"/>
    <n v="33"/>
    <n v="596"/>
    <n v="110"/>
    <n v="70"/>
    <n v="140"/>
    <n v="220"/>
    <n v="775"/>
    <n v="10"/>
    <x v="13"/>
    <x v="17"/>
    <x v="3"/>
    <x v="1"/>
    <x v="1"/>
    <x v="3"/>
    <x v="8"/>
  </r>
  <r>
    <x v="341"/>
    <n v="311"/>
    <n v="581"/>
    <n v="247"/>
    <x v="11"/>
    <n v="77"/>
    <n v="1282"/>
    <n v="150"/>
    <n v="160"/>
    <n v="220"/>
    <n v="359"/>
    <n v="702"/>
    <n v="11"/>
    <x v="13"/>
    <x v="17"/>
    <x v="3"/>
    <x v="1"/>
    <x v="0"/>
    <x v="1"/>
    <x v="9"/>
  </r>
  <r>
    <x v="118"/>
    <n v="229"/>
    <n v="487"/>
    <n v="235"/>
    <x v="6"/>
    <n v="63"/>
    <n v="1436"/>
    <n v="100"/>
    <n v="126"/>
    <n v="160"/>
    <n v="298"/>
    <n v="775"/>
    <n v="12"/>
    <x v="13"/>
    <x v="17"/>
    <x v="3"/>
    <x v="1"/>
    <x v="0"/>
    <x v="1"/>
    <x v="10"/>
  </r>
  <r>
    <x v="343"/>
    <n v="-240"/>
    <n v="25"/>
    <n v="208"/>
    <x v="65"/>
    <n v="91"/>
    <n v="1937"/>
    <n v="-220"/>
    <n v="100"/>
    <n v="-150"/>
    <n v="13"/>
    <n v="775"/>
    <n v="13"/>
    <x v="13"/>
    <x v="17"/>
    <x v="3"/>
    <x v="1"/>
    <x v="0"/>
    <x v="1"/>
    <x v="3"/>
  </r>
  <r>
    <x v="36"/>
    <n v="28"/>
    <n v="50"/>
    <n v="19"/>
    <x v="44"/>
    <n v="5"/>
    <n v="774"/>
    <n v="20"/>
    <n v="10"/>
    <n v="30"/>
    <n v="46"/>
    <n v="702"/>
    <n v="6"/>
    <x v="13"/>
    <x v="17"/>
    <x v="3"/>
    <x v="1"/>
    <x v="1"/>
    <x v="2"/>
    <x v="5"/>
  </r>
  <r>
    <x v="85"/>
    <n v="41"/>
    <n v="79"/>
    <n v="33"/>
    <x v="25"/>
    <n v="12"/>
    <n v="193"/>
    <n v="10"/>
    <n v="38"/>
    <n v="50"/>
    <n v="88"/>
    <n v="702"/>
    <n v="2"/>
    <x v="13"/>
    <x v="17"/>
    <x v="3"/>
    <x v="1"/>
    <x v="0"/>
    <x v="0"/>
    <x v="1"/>
  </r>
  <r>
    <x v="31"/>
    <n v="35"/>
    <n v="67"/>
    <n v="28"/>
    <x v="17"/>
    <n v="8"/>
    <n v="961"/>
    <n v="20"/>
    <n v="33"/>
    <n v="40"/>
    <n v="67"/>
    <n v="775"/>
    <n v="3"/>
    <x v="13"/>
    <x v="17"/>
    <x v="3"/>
    <x v="1"/>
    <x v="1"/>
    <x v="0"/>
    <x v="2"/>
  </r>
  <r>
    <x v="83"/>
    <n v="43"/>
    <n v="46"/>
    <n v="0"/>
    <x v="77"/>
    <n v="0"/>
    <n v="774"/>
    <n v="30"/>
    <n v="0"/>
    <n v="40"/>
    <n v="36"/>
    <n v="775"/>
    <n v="4"/>
    <x v="13"/>
    <x v="17"/>
    <x v="3"/>
    <x v="1"/>
    <x v="0"/>
    <x v="2"/>
    <x v="12"/>
  </r>
  <r>
    <x v="89"/>
    <n v="27"/>
    <n v="48"/>
    <n v="18"/>
    <x v="44"/>
    <n v="5"/>
    <n v="818"/>
    <n v="20"/>
    <n v="10"/>
    <n v="30"/>
    <n v="35"/>
    <n v="775"/>
    <n v="5"/>
    <x v="13"/>
    <x v="17"/>
    <x v="3"/>
    <x v="1"/>
    <x v="0"/>
    <x v="2"/>
    <x v="4"/>
  </r>
  <r>
    <x v="34"/>
    <n v="48"/>
    <n v="86"/>
    <n v="33"/>
    <x v="38"/>
    <n v="9"/>
    <n v="772"/>
    <n v="50"/>
    <n v="20"/>
    <n v="50"/>
    <n v="62"/>
    <n v="503"/>
    <n v="8"/>
    <x v="13"/>
    <x v="18"/>
    <x v="3"/>
    <x v="1"/>
    <x v="1"/>
    <x v="3"/>
    <x v="6"/>
  </r>
  <r>
    <x v="28"/>
    <n v="56"/>
    <n v="107"/>
    <n v="44"/>
    <x v="3"/>
    <n v="14"/>
    <n v="618"/>
    <n v="30"/>
    <n v="39"/>
    <n v="50"/>
    <n v="89"/>
    <n v="503"/>
    <n v="9"/>
    <x v="13"/>
    <x v="18"/>
    <x v="3"/>
    <x v="1"/>
    <x v="1"/>
    <x v="3"/>
    <x v="7"/>
  </r>
  <r>
    <x v="54"/>
    <n v="34"/>
    <n v="60"/>
    <n v="22"/>
    <x v="44"/>
    <n v="6"/>
    <n v="452"/>
    <n v="20"/>
    <n v="10"/>
    <n v="20"/>
    <n v="41"/>
    <n v="503"/>
    <n v="11"/>
    <x v="13"/>
    <x v="18"/>
    <x v="3"/>
    <x v="1"/>
    <x v="0"/>
    <x v="1"/>
    <x v="9"/>
  </r>
  <r>
    <x v="256"/>
    <n v="120"/>
    <n v="213"/>
    <n v="80"/>
    <x v="33"/>
    <n v="26"/>
    <n v="640"/>
    <n v="50"/>
    <n v="50"/>
    <n v="80"/>
    <n v="130"/>
    <n v="503"/>
    <n v="12"/>
    <x v="13"/>
    <x v="18"/>
    <x v="3"/>
    <x v="1"/>
    <x v="0"/>
    <x v="1"/>
    <x v="10"/>
  </r>
  <r>
    <x v="73"/>
    <n v="120"/>
    <n v="220"/>
    <n v="86"/>
    <x v="31"/>
    <n v="26"/>
    <n v="490"/>
    <n v="60"/>
    <n v="63"/>
    <n v="90"/>
    <n v="140"/>
    <n v="971"/>
    <n v="13"/>
    <x v="13"/>
    <x v="18"/>
    <x v="3"/>
    <x v="1"/>
    <x v="0"/>
    <x v="1"/>
    <x v="3"/>
  </r>
  <r>
    <x v="325"/>
    <n v="170"/>
    <n v="362"/>
    <n v="148"/>
    <x v="41"/>
    <n v="47"/>
    <n v="1073"/>
    <n v="100"/>
    <n v="121"/>
    <n v="160"/>
    <n v="320"/>
    <n v="503"/>
    <n v="6"/>
    <x v="13"/>
    <x v="18"/>
    <x v="3"/>
    <x v="1"/>
    <x v="1"/>
    <x v="2"/>
    <x v="5"/>
  </r>
  <r>
    <x v="96"/>
    <n v="75"/>
    <n v="137"/>
    <n v="54"/>
    <x v="78"/>
    <n v="49"/>
    <n v="427"/>
    <n v="40"/>
    <n v="59"/>
    <n v="100"/>
    <n v="159"/>
    <n v="541"/>
    <n v="1"/>
    <x v="13"/>
    <x v="18"/>
    <x v="3"/>
    <x v="1"/>
    <x v="0"/>
    <x v="0"/>
    <x v="0"/>
  </r>
  <r>
    <x v="157"/>
    <n v="90"/>
    <n v="165"/>
    <n v="65"/>
    <x v="42"/>
    <n v="21"/>
    <n v="392"/>
    <n v="50"/>
    <n v="80"/>
    <n v="110"/>
    <n v="192"/>
    <n v="503"/>
    <n v="2"/>
    <x v="13"/>
    <x v="18"/>
    <x v="3"/>
    <x v="1"/>
    <x v="0"/>
    <x v="0"/>
    <x v="1"/>
  </r>
  <r>
    <x v="215"/>
    <n v="76"/>
    <n v="136"/>
    <n v="52"/>
    <x v="2"/>
    <n v="16"/>
    <n v="357"/>
    <n v="70"/>
    <n v="57"/>
    <n v="100"/>
    <n v="160"/>
    <n v="971"/>
    <n v="3"/>
    <x v="13"/>
    <x v="18"/>
    <x v="3"/>
    <x v="1"/>
    <x v="1"/>
    <x v="0"/>
    <x v="2"/>
  </r>
  <r>
    <x v="125"/>
    <n v="73"/>
    <n v="141"/>
    <n v="59"/>
    <x v="4"/>
    <n v="22"/>
    <n v="331"/>
    <n v="20"/>
    <n v="54"/>
    <n v="70"/>
    <n v="116"/>
    <n v="541"/>
    <n v="4"/>
    <x v="13"/>
    <x v="18"/>
    <x v="3"/>
    <x v="1"/>
    <x v="0"/>
    <x v="2"/>
    <x v="12"/>
  </r>
  <r>
    <x v="141"/>
    <n v="80"/>
    <n v="149"/>
    <n v="60"/>
    <x v="7"/>
    <n v="19"/>
    <n v="329"/>
    <n v="50"/>
    <n v="55"/>
    <n v="80"/>
    <n v="130"/>
    <n v="541"/>
    <n v="5"/>
    <x v="13"/>
    <x v="18"/>
    <x v="3"/>
    <x v="1"/>
    <x v="0"/>
    <x v="2"/>
    <x v="4"/>
  </r>
  <r>
    <x v="333"/>
    <n v="195"/>
    <n v="346"/>
    <n v="82"/>
    <x v="69"/>
    <n v="42"/>
    <n v="945"/>
    <n v="120"/>
    <n v="134"/>
    <n v="170"/>
    <n v="288"/>
    <n v="206"/>
    <n v="8"/>
    <x v="13"/>
    <x v="19"/>
    <x v="3"/>
    <x v="1"/>
    <x v="1"/>
    <x v="3"/>
    <x v="6"/>
  </r>
  <r>
    <x v="47"/>
    <n v="56"/>
    <n v="100"/>
    <n v="38"/>
    <x v="76"/>
    <n v="10"/>
    <n v="772"/>
    <n v="50"/>
    <n v="39"/>
    <n v="50"/>
    <n v="89"/>
    <n v="509"/>
    <n v="9"/>
    <x v="13"/>
    <x v="19"/>
    <x v="3"/>
    <x v="1"/>
    <x v="1"/>
    <x v="3"/>
    <x v="7"/>
  </r>
  <r>
    <x v="88"/>
    <n v="109"/>
    <n v="185"/>
    <n v="65"/>
    <x v="37"/>
    <n v="20"/>
    <n v="372"/>
    <n v="40"/>
    <n v="40"/>
    <n v="70"/>
    <n v="99"/>
    <n v="206"/>
    <n v="11"/>
    <x v="13"/>
    <x v="19"/>
    <x v="3"/>
    <x v="1"/>
    <x v="0"/>
    <x v="1"/>
    <x v="9"/>
  </r>
  <r>
    <x v="243"/>
    <n v="81"/>
    <n v="146"/>
    <n v="56"/>
    <x v="8"/>
    <n v="17"/>
    <n v="382"/>
    <n v="40"/>
    <n v="42"/>
    <n v="60"/>
    <n v="90"/>
    <n v="425"/>
    <n v="12"/>
    <x v="13"/>
    <x v="19"/>
    <x v="3"/>
    <x v="1"/>
    <x v="0"/>
    <x v="1"/>
    <x v="10"/>
  </r>
  <r>
    <x v="59"/>
    <n v="90"/>
    <n v="165"/>
    <n v="65"/>
    <x v="6"/>
    <n v="58"/>
    <n v="513"/>
    <n v="10"/>
    <n v="53"/>
    <n v="60"/>
    <n v="113"/>
    <n v="425"/>
    <n v="13"/>
    <x v="13"/>
    <x v="19"/>
    <x v="3"/>
    <x v="1"/>
    <x v="0"/>
    <x v="1"/>
    <x v="3"/>
  </r>
  <r>
    <x v="172"/>
    <n v="62"/>
    <n v="117"/>
    <n v="48"/>
    <x v="14"/>
    <n v="15"/>
    <n v="617"/>
    <n v="40"/>
    <n v="40"/>
    <n v="60"/>
    <n v="100"/>
    <n v="253"/>
    <n v="4"/>
    <x v="13"/>
    <x v="19"/>
    <x v="3"/>
    <x v="1"/>
    <x v="0"/>
    <x v="2"/>
    <x v="12"/>
  </r>
  <r>
    <x v="76"/>
    <n v="65"/>
    <n v="126"/>
    <n v="53"/>
    <x v="21"/>
    <n v="20"/>
    <n v="306"/>
    <n v="20"/>
    <n v="55"/>
    <n v="60"/>
    <n v="110"/>
    <n v="206"/>
    <n v="5"/>
    <x v="13"/>
    <x v="19"/>
    <x v="3"/>
    <x v="1"/>
    <x v="0"/>
    <x v="2"/>
    <x v="4"/>
  </r>
  <r>
    <x v="243"/>
    <n v="84"/>
    <n v="164"/>
    <n v="70"/>
    <x v="37"/>
    <n v="21"/>
    <n v="957"/>
    <n v="60"/>
    <n v="60"/>
    <n v="80"/>
    <n v="146"/>
    <n v="425"/>
    <n v="6"/>
    <x v="13"/>
    <x v="19"/>
    <x v="3"/>
    <x v="1"/>
    <x v="1"/>
    <x v="2"/>
    <x v="5"/>
  </r>
  <r>
    <x v="103"/>
    <n v="84"/>
    <n v="151"/>
    <n v="58"/>
    <x v="8"/>
    <n v="18"/>
    <n v="331"/>
    <n v="70"/>
    <n v="70"/>
    <n v="100"/>
    <n v="168"/>
    <n v="360"/>
    <n v="2"/>
    <x v="13"/>
    <x v="19"/>
    <x v="3"/>
    <x v="1"/>
    <x v="0"/>
    <x v="0"/>
    <x v="1"/>
  </r>
  <r>
    <x v="171"/>
    <n v="128"/>
    <n v="234"/>
    <n v="92"/>
    <x v="67"/>
    <n v="83"/>
    <n v="541"/>
    <n v="60"/>
    <n v="100"/>
    <n v="160"/>
    <n v="273"/>
    <n v="253"/>
    <n v="3"/>
    <x v="13"/>
    <x v="19"/>
    <x v="3"/>
    <x v="1"/>
    <x v="1"/>
    <x v="0"/>
    <x v="2"/>
  </r>
  <r>
    <x v="14"/>
    <n v="163"/>
    <n v="346"/>
    <n v="191"/>
    <x v="66"/>
    <n v="45"/>
    <n v="1059"/>
    <n v="100"/>
    <n v="135"/>
    <n v="150"/>
    <n v="280"/>
    <n v="970"/>
    <n v="8"/>
    <x v="14"/>
    <x v="0"/>
    <x v="0"/>
    <x v="0"/>
    <x v="1"/>
    <x v="3"/>
    <x v="6"/>
  </r>
  <r>
    <x v="96"/>
    <n v="73"/>
    <n v="133"/>
    <n v="52"/>
    <x v="79"/>
    <n v="47"/>
    <n v="421"/>
    <n v="20"/>
    <n v="40"/>
    <n v="70"/>
    <n v="110"/>
    <n v="303"/>
    <n v="9"/>
    <x v="14"/>
    <x v="0"/>
    <x v="0"/>
    <x v="0"/>
    <x v="1"/>
    <x v="3"/>
    <x v="7"/>
  </r>
  <r>
    <x v="83"/>
    <n v="77"/>
    <n v="143"/>
    <n v="57"/>
    <x v="25"/>
    <n v="18"/>
    <n v="323"/>
    <n v="40"/>
    <n v="40"/>
    <n v="70"/>
    <n v="120"/>
    <n v="970"/>
    <n v="10"/>
    <x v="14"/>
    <x v="0"/>
    <x v="0"/>
    <x v="0"/>
    <x v="1"/>
    <x v="3"/>
    <x v="8"/>
  </r>
  <r>
    <x v="105"/>
    <n v="71"/>
    <n v="137"/>
    <n v="58"/>
    <x v="4"/>
    <n v="22"/>
    <n v="325"/>
    <n v="20"/>
    <n v="51"/>
    <n v="70"/>
    <n v="99"/>
    <n v="970"/>
    <n v="11"/>
    <x v="14"/>
    <x v="0"/>
    <x v="0"/>
    <x v="0"/>
    <x v="0"/>
    <x v="1"/>
    <x v="9"/>
  </r>
  <r>
    <x v="25"/>
    <n v="73"/>
    <n v="144"/>
    <n v="62"/>
    <x v="30"/>
    <n v="19"/>
    <n v="952"/>
    <n v="30"/>
    <n v="38"/>
    <n v="60"/>
    <n v="110"/>
    <n v="970"/>
    <n v="12"/>
    <x v="14"/>
    <x v="0"/>
    <x v="0"/>
    <x v="0"/>
    <x v="0"/>
    <x v="1"/>
    <x v="10"/>
  </r>
  <r>
    <x v="92"/>
    <n v="55"/>
    <n v="104"/>
    <n v="43"/>
    <x v="3"/>
    <n v="14"/>
    <n v="613"/>
    <n v="30"/>
    <n v="30"/>
    <n v="50"/>
    <n v="80"/>
    <n v="719"/>
    <n v="13"/>
    <x v="14"/>
    <x v="0"/>
    <x v="0"/>
    <x v="0"/>
    <x v="0"/>
    <x v="1"/>
    <x v="3"/>
  </r>
  <r>
    <x v="344"/>
    <n v="117"/>
    <n v="211"/>
    <n v="81"/>
    <x v="63"/>
    <n v="22"/>
    <n v="441"/>
    <n v="110"/>
    <n v="95"/>
    <n v="140"/>
    <n v="225"/>
    <n v="720"/>
    <n v="5"/>
    <x v="14"/>
    <x v="0"/>
    <x v="0"/>
    <x v="0"/>
    <x v="0"/>
    <x v="2"/>
    <x v="4"/>
  </r>
  <r>
    <x v="74"/>
    <n v="108"/>
    <n v="192"/>
    <n v="72"/>
    <x v="15"/>
    <n v="23"/>
    <n v="541"/>
    <n v="80"/>
    <n v="74"/>
    <n v="130"/>
    <n v="216"/>
    <n v="970"/>
    <n v="6"/>
    <x v="14"/>
    <x v="0"/>
    <x v="0"/>
    <x v="0"/>
    <x v="1"/>
    <x v="2"/>
    <x v="5"/>
  </r>
  <r>
    <x v="251"/>
    <n v="126"/>
    <n v="227"/>
    <n v="87"/>
    <x v="0"/>
    <n v="24"/>
    <n v="756"/>
    <n v="100"/>
    <n v="89"/>
    <n v="130"/>
    <n v="221"/>
    <n v="303"/>
    <n v="1"/>
    <x v="14"/>
    <x v="0"/>
    <x v="0"/>
    <x v="0"/>
    <x v="0"/>
    <x v="0"/>
    <x v="0"/>
  </r>
  <r>
    <x v="66"/>
    <n v="109"/>
    <n v="206"/>
    <n v="84"/>
    <x v="8"/>
    <n v="27"/>
    <n v="603"/>
    <n v="90"/>
    <n v="78"/>
    <n v="120"/>
    <n v="202"/>
    <n v="970"/>
    <n v="2"/>
    <x v="14"/>
    <x v="0"/>
    <x v="0"/>
    <x v="0"/>
    <x v="0"/>
    <x v="0"/>
    <x v="1"/>
  </r>
  <r>
    <x v="210"/>
    <n v="139"/>
    <n v="249"/>
    <n v="95"/>
    <x v="2"/>
    <n v="26"/>
    <n v="799"/>
    <n v="110"/>
    <n v="96"/>
    <n v="140"/>
    <n v="240"/>
    <n v="303"/>
    <n v="3"/>
    <x v="14"/>
    <x v="0"/>
    <x v="0"/>
    <x v="0"/>
    <x v="1"/>
    <x v="0"/>
    <x v="2"/>
  </r>
  <r>
    <x v="190"/>
    <n v="126"/>
    <n v="227"/>
    <n v="87"/>
    <x v="13"/>
    <n v="24"/>
    <n v="756"/>
    <n v="90"/>
    <n v="62"/>
    <n v="110"/>
    <n v="180"/>
    <n v="312"/>
    <n v="8"/>
    <x v="14"/>
    <x v="1"/>
    <x v="0"/>
    <x v="0"/>
    <x v="1"/>
    <x v="3"/>
    <x v="6"/>
  </r>
  <r>
    <x v="213"/>
    <n v="109"/>
    <n v="206"/>
    <n v="84"/>
    <x v="1"/>
    <n v="27"/>
    <n v="603"/>
    <n v="60"/>
    <n v="79"/>
    <n v="90"/>
    <n v="151"/>
    <n v="630"/>
    <n v="9"/>
    <x v="14"/>
    <x v="1"/>
    <x v="0"/>
    <x v="0"/>
    <x v="1"/>
    <x v="3"/>
    <x v="7"/>
  </r>
  <r>
    <x v="235"/>
    <n v="139"/>
    <n v="249"/>
    <n v="95"/>
    <x v="57"/>
    <n v="26"/>
    <n v="799"/>
    <n v="100"/>
    <n v="70"/>
    <n v="120"/>
    <n v="200"/>
    <n v="309"/>
    <n v="10"/>
    <x v="14"/>
    <x v="1"/>
    <x v="0"/>
    <x v="0"/>
    <x v="1"/>
    <x v="3"/>
    <x v="8"/>
  </r>
  <r>
    <x v="344"/>
    <n v="117"/>
    <n v="211"/>
    <n v="81"/>
    <x v="63"/>
    <n v="22"/>
    <n v="441"/>
    <n v="80"/>
    <n v="49"/>
    <n v="110"/>
    <n v="159"/>
    <n v="708"/>
    <n v="11"/>
    <x v="14"/>
    <x v="1"/>
    <x v="0"/>
    <x v="0"/>
    <x v="0"/>
    <x v="1"/>
    <x v="9"/>
  </r>
  <r>
    <x v="79"/>
    <n v="108"/>
    <n v="192"/>
    <n v="72"/>
    <x v="4"/>
    <n v="23"/>
    <n v="541"/>
    <n v="40"/>
    <n v="48"/>
    <n v="90"/>
    <n v="162"/>
    <n v="815"/>
    <n v="12"/>
    <x v="14"/>
    <x v="1"/>
    <x v="0"/>
    <x v="0"/>
    <x v="0"/>
    <x v="1"/>
    <x v="10"/>
  </r>
  <r>
    <x v="265"/>
    <n v="324"/>
    <n v="604"/>
    <n v="214"/>
    <x v="67"/>
    <n v="80"/>
    <n v="1260"/>
    <n v="260"/>
    <n v="288"/>
    <n v="380"/>
    <n v="660"/>
    <n v="217"/>
    <n v="5"/>
    <x v="14"/>
    <x v="1"/>
    <x v="0"/>
    <x v="0"/>
    <x v="0"/>
    <x v="2"/>
    <x v="4"/>
  </r>
  <r>
    <x v="142"/>
    <n v="239"/>
    <n v="509"/>
    <n v="177"/>
    <x v="59"/>
    <n v="66"/>
    <n v="1417"/>
    <n v="200"/>
    <n v="185"/>
    <n v="290"/>
    <n v="554"/>
    <n v="630"/>
    <n v="6"/>
    <x v="14"/>
    <x v="1"/>
    <x v="0"/>
    <x v="0"/>
    <x v="1"/>
    <x v="2"/>
    <x v="5"/>
  </r>
  <r>
    <x v="345"/>
    <n v="213"/>
    <n v="391"/>
    <n v="154"/>
    <x v="80"/>
    <n v="50"/>
    <n v="829"/>
    <n v="140"/>
    <n v="155"/>
    <n v="220"/>
    <n v="378"/>
    <n v="773"/>
    <n v="2"/>
    <x v="14"/>
    <x v="1"/>
    <x v="0"/>
    <x v="0"/>
    <x v="0"/>
    <x v="0"/>
    <x v="1"/>
  </r>
  <r>
    <x v="235"/>
    <n v="158"/>
    <n v="285"/>
    <n v="119"/>
    <x v="32"/>
    <n v="34"/>
    <n v="585"/>
    <n v="120"/>
    <n v="92"/>
    <n v="170"/>
    <n v="280"/>
    <n v="815"/>
    <n v="3"/>
    <x v="14"/>
    <x v="1"/>
    <x v="0"/>
    <x v="0"/>
    <x v="1"/>
    <x v="0"/>
    <x v="2"/>
  </r>
  <r>
    <x v="310"/>
    <n v="324"/>
    <n v="604"/>
    <n v="249"/>
    <x v="70"/>
    <n v="80"/>
    <n v="1260"/>
    <n v="210"/>
    <n v="195"/>
    <n v="290"/>
    <n v="490"/>
    <n v="563"/>
    <n v="8"/>
    <x v="14"/>
    <x v="2"/>
    <x v="0"/>
    <x v="1"/>
    <x v="1"/>
    <x v="3"/>
    <x v="6"/>
  </r>
  <r>
    <x v="235"/>
    <n v="158"/>
    <n v="285"/>
    <n v="121"/>
    <x v="32"/>
    <n v="34"/>
    <n v="585"/>
    <n v="110"/>
    <n v="99"/>
    <n v="140"/>
    <n v="230"/>
    <n v="641"/>
    <n v="9"/>
    <x v="14"/>
    <x v="2"/>
    <x v="0"/>
    <x v="1"/>
    <x v="1"/>
    <x v="3"/>
    <x v="7"/>
  </r>
  <r>
    <x v="142"/>
    <n v="239"/>
    <n v="509"/>
    <n v="189"/>
    <x v="59"/>
    <n v="66"/>
    <n v="1417"/>
    <n v="140"/>
    <n v="206"/>
    <n v="220"/>
    <n v="409"/>
    <n v="712"/>
    <n v="11"/>
    <x v="14"/>
    <x v="2"/>
    <x v="0"/>
    <x v="1"/>
    <x v="0"/>
    <x v="1"/>
    <x v="9"/>
  </r>
  <r>
    <x v="346"/>
    <n v="301"/>
    <n v="582"/>
    <n v="307"/>
    <x v="22"/>
    <n v="93"/>
    <n v="1369"/>
    <n v="160"/>
    <n v="144"/>
    <n v="270"/>
    <n v="492"/>
    <n v="563"/>
    <n v="12"/>
    <x v="14"/>
    <x v="2"/>
    <x v="0"/>
    <x v="1"/>
    <x v="0"/>
    <x v="1"/>
    <x v="10"/>
  </r>
  <r>
    <x v="38"/>
    <n v="25"/>
    <n v="44"/>
    <n v="16"/>
    <x v="16"/>
    <n v="4"/>
    <n v="772"/>
    <n v="20"/>
    <n v="10"/>
    <n v="30"/>
    <n v="40"/>
    <n v="515"/>
    <n v="5"/>
    <x v="14"/>
    <x v="2"/>
    <x v="0"/>
    <x v="1"/>
    <x v="0"/>
    <x v="2"/>
    <x v="4"/>
  </r>
  <r>
    <x v="25"/>
    <n v="43"/>
    <n v="46"/>
    <n v="0"/>
    <x v="64"/>
    <n v="0"/>
    <n v="731"/>
    <n v="40"/>
    <n v="0"/>
    <n v="50"/>
    <n v="50"/>
    <n v="712"/>
    <n v="6"/>
    <x v="14"/>
    <x v="2"/>
    <x v="0"/>
    <x v="1"/>
    <x v="1"/>
    <x v="2"/>
    <x v="5"/>
  </r>
  <r>
    <x v="89"/>
    <n v="27"/>
    <n v="48"/>
    <n v="18"/>
    <x v="44"/>
    <n v="5"/>
    <n v="816"/>
    <n v="20"/>
    <n v="10"/>
    <n v="30"/>
    <n v="39"/>
    <n v="712"/>
    <n v="1"/>
    <x v="14"/>
    <x v="2"/>
    <x v="0"/>
    <x v="1"/>
    <x v="0"/>
    <x v="0"/>
    <x v="0"/>
  </r>
  <r>
    <x v="31"/>
    <n v="35"/>
    <n v="67"/>
    <n v="28"/>
    <x v="17"/>
    <n v="8"/>
    <n v="958"/>
    <n v="20"/>
    <n v="20"/>
    <n v="40"/>
    <n v="58"/>
    <n v="515"/>
    <n v="2"/>
    <x v="14"/>
    <x v="2"/>
    <x v="0"/>
    <x v="1"/>
    <x v="0"/>
    <x v="0"/>
    <x v="1"/>
  </r>
  <r>
    <x v="76"/>
    <n v="31"/>
    <n v="58"/>
    <n v="23"/>
    <x v="18"/>
    <n v="7"/>
    <n v="617"/>
    <n v="20"/>
    <n v="20"/>
    <n v="30"/>
    <n v="50"/>
    <n v="319"/>
    <n v="3"/>
    <x v="14"/>
    <x v="2"/>
    <x v="0"/>
    <x v="1"/>
    <x v="1"/>
    <x v="0"/>
    <x v="2"/>
  </r>
  <r>
    <x v="32"/>
    <n v="63"/>
    <n v="114"/>
    <n v="44"/>
    <x v="66"/>
    <n v="40"/>
    <n v="251"/>
    <n v="10"/>
    <n v="30"/>
    <n v="60"/>
    <n v="98"/>
    <n v="417"/>
    <n v="8"/>
    <x v="14"/>
    <x v="3"/>
    <x v="0"/>
    <x v="1"/>
    <x v="1"/>
    <x v="3"/>
    <x v="6"/>
  </r>
  <r>
    <x v="331"/>
    <n v="18"/>
    <n v="113"/>
    <n v="88"/>
    <x v="29"/>
    <n v="27"/>
    <n v="715"/>
    <n v="-10"/>
    <n v="79"/>
    <n v="20"/>
    <n v="90"/>
    <n v="816"/>
    <n v="9"/>
    <x v="14"/>
    <x v="3"/>
    <x v="0"/>
    <x v="1"/>
    <x v="1"/>
    <x v="3"/>
    <x v="7"/>
  </r>
  <r>
    <x v="36"/>
    <n v="49"/>
    <n v="91"/>
    <n v="36"/>
    <x v="2"/>
    <n v="11"/>
    <n v="187"/>
    <n v="10"/>
    <n v="19"/>
    <n v="40"/>
    <n v="59"/>
    <n v="314"/>
    <n v="11"/>
    <x v="14"/>
    <x v="3"/>
    <x v="0"/>
    <x v="1"/>
    <x v="0"/>
    <x v="1"/>
    <x v="9"/>
  </r>
  <r>
    <x v="26"/>
    <n v="42"/>
    <n v="80"/>
    <n v="33"/>
    <x v="24"/>
    <n v="12"/>
    <n v="162"/>
    <n v="0"/>
    <n v="20"/>
    <n v="40"/>
    <n v="60"/>
    <n v="660"/>
    <n v="12"/>
    <x v="14"/>
    <x v="3"/>
    <x v="0"/>
    <x v="1"/>
    <x v="0"/>
    <x v="1"/>
    <x v="10"/>
  </r>
  <r>
    <x v="96"/>
    <n v="42"/>
    <n v="80"/>
    <n v="33"/>
    <x v="25"/>
    <n v="12"/>
    <n v="190"/>
    <n v="0"/>
    <n v="20"/>
    <n v="40"/>
    <n v="60"/>
    <n v="636"/>
    <n v="13"/>
    <x v="14"/>
    <x v="3"/>
    <x v="0"/>
    <x v="1"/>
    <x v="0"/>
    <x v="1"/>
    <x v="3"/>
  </r>
  <r>
    <x v="42"/>
    <n v="72"/>
    <n v="129"/>
    <n v="49"/>
    <x v="26"/>
    <n v="13"/>
    <n v="809"/>
    <n v="70"/>
    <n v="50"/>
    <n v="90"/>
    <n v="140"/>
    <n v="573"/>
    <n v="5"/>
    <x v="14"/>
    <x v="3"/>
    <x v="0"/>
    <x v="1"/>
    <x v="0"/>
    <x v="2"/>
    <x v="4"/>
  </r>
  <r>
    <x v="35"/>
    <n v="70"/>
    <n v="126"/>
    <n v="48"/>
    <x v="26"/>
    <n v="13"/>
    <n v="766"/>
    <n v="60"/>
    <n v="56"/>
    <n v="80"/>
    <n v="136"/>
    <n v="573"/>
    <n v="6"/>
    <x v="14"/>
    <x v="3"/>
    <x v="0"/>
    <x v="1"/>
    <x v="1"/>
    <x v="2"/>
    <x v="5"/>
  </r>
  <r>
    <x v="107"/>
    <n v="104"/>
    <n v="201"/>
    <n v="85"/>
    <x v="42"/>
    <n v="32"/>
    <n v="476"/>
    <n v="40"/>
    <n v="92"/>
    <n v="100"/>
    <n v="192"/>
    <n v="314"/>
    <n v="2"/>
    <x v="14"/>
    <x v="3"/>
    <x v="0"/>
    <x v="1"/>
    <x v="0"/>
    <x v="0"/>
    <x v="1"/>
  </r>
  <r>
    <x v="35"/>
    <n v="89"/>
    <n v="174"/>
    <n v="74"/>
    <x v="45"/>
    <n v="22"/>
    <n v="949"/>
    <n v="60"/>
    <n v="67"/>
    <n v="100"/>
    <n v="173"/>
    <n v="314"/>
    <n v="3"/>
    <x v="14"/>
    <x v="3"/>
    <x v="0"/>
    <x v="1"/>
    <x v="1"/>
    <x v="0"/>
    <x v="2"/>
  </r>
  <r>
    <x v="171"/>
    <n v="32"/>
    <n v="56"/>
    <n v="21"/>
    <x v="44"/>
    <n v="5"/>
    <n v="449"/>
    <n v="30"/>
    <n v="10"/>
    <n v="30"/>
    <n v="40"/>
    <n v="234"/>
    <n v="8"/>
    <x v="14"/>
    <x v="4"/>
    <x v="0"/>
    <x v="0"/>
    <x v="1"/>
    <x v="3"/>
    <x v="6"/>
  </r>
  <r>
    <x v="34"/>
    <n v="47"/>
    <n v="84"/>
    <n v="32"/>
    <x v="18"/>
    <n v="8"/>
    <n v="813"/>
    <n v="40"/>
    <n v="20"/>
    <n v="40"/>
    <n v="60"/>
    <n v="513"/>
    <n v="9"/>
    <x v="14"/>
    <x v="4"/>
    <x v="0"/>
    <x v="0"/>
    <x v="1"/>
    <x v="3"/>
    <x v="7"/>
  </r>
  <r>
    <x v="2"/>
    <n v="126"/>
    <n v="224"/>
    <n v="84"/>
    <x v="33"/>
    <n v="27"/>
    <n v="632"/>
    <n v="60"/>
    <n v="59"/>
    <n v="110"/>
    <n v="191"/>
    <n v="513"/>
    <n v="11"/>
    <x v="14"/>
    <x v="4"/>
    <x v="0"/>
    <x v="0"/>
    <x v="0"/>
    <x v="1"/>
    <x v="9"/>
  </r>
  <r>
    <x v="347"/>
    <n v="125"/>
    <n v="228"/>
    <n v="89"/>
    <x v="56"/>
    <n v="27"/>
    <n v="481"/>
    <n v="70"/>
    <n v="82"/>
    <n v="110"/>
    <n v="192"/>
    <n v="419"/>
    <n v="12"/>
    <x v="14"/>
    <x v="4"/>
    <x v="0"/>
    <x v="0"/>
    <x v="0"/>
    <x v="1"/>
    <x v="10"/>
  </r>
  <r>
    <x v="14"/>
    <n v="163"/>
    <n v="346"/>
    <n v="193"/>
    <x v="66"/>
    <n v="45"/>
    <n v="1059"/>
    <n v="130"/>
    <n v="186"/>
    <n v="200"/>
    <n v="380"/>
    <n v="614"/>
    <n v="5"/>
    <x v="14"/>
    <x v="4"/>
    <x v="0"/>
    <x v="0"/>
    <x v="0"/>
    <x v="2"/>
    <x v="4"/>
  </r>
  <r>
    <x v="171"/>
    <n v="71"/>
    <n v="137"/>
    <n v="58"/>
    <x v="32"/>
    <n v="22"/>
    <n v="325"/>
    <n v="40"/>
    <n v="54"/>
    <n v="90"/>
    <n v="156"/>
    <n v="330"/>
    <n v="6"/>
    <x v="14"/>
    <x v="4"/>
    <x v="0"/>
    <x v="0"/>
    <x v="1"/>
    <x v="2"/>
    <x v="5"/>
  </r>
  <r>
    <x v="25"/>
    <n v="77"/>
    <n v="143"/>
    <n v="57"/>
    <x v="24"/>
    <n v="18"/>
    <n v="323"/>
    <n v="50"/>
    <n v="61"/>
    <n v="80"/>
    <n v="140"/>
    <n v="614"/>
    <n v="1"/>
    <x v="14"/>
    <x v="4"/>
    <x v="0"/>
    <x v="0"/>
    <x v="0"/>
    <x v="0"/>
    <x v="0"/>
  </r>
  <r>
    <x v="172"/>
    <n v="72"/>
    <n v="129"/>
    <n v="49"/>
    <x v="57"/>
    <n v="15"/>
    <n v="351"/>
    <n v="40"/>
    <n v="48"/>
    <n v="70"/>
    <n v="120"/>
    <n v="330"/>
    <n v="2"/>
    <x v="14"/>
    <x v="4"/>
    <x v="0"/>
    <x v="0"/>
    <x v="0"/>
    <x v="0"/>
    <x v="1"/>
  </r>
  <r>
    <x v="96"/>
    <n v="73"/>
    <n v="133"/>
    <n v="52"/>
    <x v="79"/>
    <n v="47"/>
    <n v="421"/>
    <n v="20"/>
    <n v="47"/>
    <n v="80"/>
    <n v="133"/>
    <n v="440"/>
    <n v="3"/>
    <x v="14"/>
    <x v="4"/>
    <x v="0"/>
    <x v="0"/>
    <x v="1"/>
    <x v="0"/>
    <x v="2"/>
  </r>
  <r>
    <x v="148"/>
    <n v="105"/>
    <n v="178"/>
    <n v="62"/>
    <x v="39"/>
    <n v="19"/>
    <n v="346"/>
    <n v="70"/>
    <n v="58"/>
    <n v="90"/>
    <n v="140"/>
    <n v="920"/>
    <n v="8"/>
    <x v="14"/>
    <x v="5"/>
    <x v="0"/>
    <x v="1"/>
    <x v="1"/>
    <x v="3"/>
    <x v="6"/>
  </r>
  <r>
    <x v="42"/>
    <n v="72"/>
    <n v="129"/>
    <n v="49"/>
    <x v="26"/>
    <n v="13"/>
    <n v="767"/>
    <n v="50"/>
    <n v="31"/>
    <n v="60"/>
    <n v="91"/>
    <n v="715"/>
    <n v="9"/>
    <x v="14"/>
    <x v="5"/>
    <x v="0"/>
    <x v="1"/>
    <x v="1"/>
    <x v="3"/>
    <x v="7"/>
  </r>
  <r>
    <x v="215"/>
    <n v="77"/>
    <n v="137"/>
    <n v="52"/>
    <x v="1"/>
    <n v="16"/>
    <n v="376"/>
    <n v="40"/>
    <n v="40"/>
    <n v="70"/>
    <n v="99"/>
    <n v="608"/>
    <n v="11"/>
    <x v="14"/>
    <x v="5"/>
    <x v="0"/>
    <x v="1"/>
    <x v="0"/>
    <x v="1"/>
    <x v="9"/>
  </r>
  <r>
    <x v="72"/>
    <n v="87"/>
    <n v="160"/>
    <n v="63"/>
    <x v="43"/>
    <n v="57"/>
    <n v="506"/>
    <n v="10"/>
    <n v="62"/>
    <n v="80"/>
    <n v="130"/>
    <n v="262"/>
    <n v="12"/>
    <x v="14"/>
    <x v="5"/>
    <x v="0"/>
    <x v="1"/>
    <x v="0"/>
    <x v="1"/>
    <x v="10"/>
  </r>
  <r>
    <x v="243"/>
    <n v="84"/>
    <n v="165"/>
    <n v="71"/>
    <x v="37"/>
    <n v="22"/>
    <n v="950"/>
    <n v="60"/>
    <n v="85"/>
    <n v="100"/>
    <n v="185"/>
    <n v="414"/>
    <n v="5"/>
    <x v="14"/>
    <x v="5"/>
    <x v="0"/>
    <x v="1"/>
    <x v="0"/>
    <x v="2"/>
    <x v="4"/>
  </r>
  <r>
    <x v="47"/>
    <n v="63"/>
    <n v="119"/>
    <n v="49"/>
    <x v="17"/>
    <n v="16"/>
    <n v="611"/>
    <n v="60"/>
    <n v="56"/>
    <n v="80"/>
    <n v="136"/>
    <n v="262"/>
    <n v="6"/>
    <x v="14"/>
    <x v="5"/>
    <x v="0"/>
    <x v="1"/>
    <x v="1"/>
    <x v="2"/>
    <x v="5"/>
  </r>
  <r>
    <x v="194"/>
    <n v="66"/>
    <n v="128"/>
    <n v="54"/>
    <x v="21"/>
    <n v="20"/>
    <n v="301"/>
    <n v="30"/>
    <n v="51"/>
    <n v="70"/>
    <n v="121"/>
    <n v="262"/>
    <n v="1"/>
    <x v="14"/>
    <x v="5"/>
    <x v="0"/>
    <x v="1"/>
    <x v="0"/>
    <x v="0"/>
    <x v="0"/>
  </r>
  <r>
    <x v="54"/>
    <n v="132"/>
    <n v="242"/>
    <n v="95"/>
    <x v="81"/>
    <n v="86"/>
    <n v="532"/>
    <n v="30"/>
    <n v="96"/>
    <n v="130"/>
    <n v="232"/>
    <n v="715"/>
    <n v="2"/>
    <x v="14"/>
    <x v="5"/>
    <x v="0"/>
    <x v="1"/>
    <x v="0"/>
    <x v="0"/>
    <x v="1"/>
  </r>
  <r>
    <x v="231"/>
    <n v="108"/>
    <n v="200"/>
    <n v="80"/>
    <x v="21"/>
    <n v="26"/>
    <n v="415"/>
    <n v="70"/>
    <n v="83"/>
    <n v="110"/>
    <n v="187"/>
    <n v="715"/>
    <n v="3"/>
    <x v="14"/>
    <x v="5"/>
    <x v="0"/>
    <x v="1"/>
    <x v="1"/>
    <x v="0"/>
    <x v="2"/>
  </r>
  <r>
    <x v="107"/>
    <n v="104"/>
    <n v="201"/>
    <n v="85"/>
    <x v="42"/>
    <n v="32"/>
    <n v="476"/>
    <n v="40"/>
    <n v="69"/>
    <n v="80"/>
    <n v="140"/>
    <n v="959"/>
    <n v="9"/>
    <x v="14"/>
    <x v="6"/>
    <x v="1"/>
    <x v="1"/>
    <x v="1"/>
    <x v="3"/>
    <x v="7"/>
  </r>
  <r>
    <x v="1"/>
    <n v="89"/>
    <n v="174"/>
    <n v="74"/>
    <x v="37"/>
    <n v="22"/>
    <n v="949"/>
    <n v="50"/>
    <n v="40"/>
    <n v="70"/>
    <n v="120"/>
    <n v="475"/>
    <n v="10"/>
    <x v="14"/>
    <x v="6"/>
    <x v="1"/>
    <x v="1"/>
    <x v="1"/>
    <x v="3"/>
    <x v="8"/>
  </r>
  <r>
    <x v="42"/>
    <n v="72"/>
    <n v="129"/>
    <n v="49"/>
    <x v="26"/>
    <n v="13"/>
    <n v="809"/>
    <n v="60"/>
    <n v="39"/>
    <n v="80"/>
    <n v="119"/>
    <n v="860"/>
    <n v="11"/>
    <x v="14"/>
    <x v="6"/>
    <x v="1"/>
    <x v="1"/>
    <x v="0"/>
    <x v="1"/>
    <x v="9"/>
  </r>
  <r>
    <x v="125"/>
    <n v="37"/>
    <n v="66"/>
    <n v="25"/>
    <x v="18"/>
    <n v="7"/>
    <n v="769"/>
    <n v="30"/>
    <n v="20"/>
    <n v="40"/>
    <n v="73"/>
    <n v="475"/>
    <n v="13"/>
    <x v="14"/>
    <x v="6"/>
    <x v="1"/>
    <x v="1"/>
    <x v="0"/>
    <x v="1"/>
    <x v="3"/>
  </r>
  <r>
    <x v="7"/>
    <n v="87"/>
    <n v="160"/>
    <n v="63"/>
    <x v="6"/>
    <n v="57"/>
    <n v="506"/>
    <n v="10"/>
    <n v="65"/>
    <n v="80"/>
    <n v="140"/>
    <n v="203"/>
    <n v="5"/>
    <x v="14"/>
    <x v="6"/>
    <x v="1"/>
    <x v="1"/>
    <x v="0"/>
    <x v="2"/>
    <x v="4"/>
  </r>
  <r>
    <x v="24"/>
    <n v="71"/>
    <n v="132"/>
    <n v="53"/>
    <x v="24"/>
    <n v="17"/>
    <n v="299"/>
    <n v="40"/>
    <n v="44"/>
    <n v="70"/>
    <n v="120"/>
    <n v="203"/>
    <n v="6"/>
    <x v="14"/>
    <x v="6"/>
    <x v="1"/>
    <x v="1"/>
    <x v="1"/>
    <x v="2"/>
    <x v="5"/>
  </r>
  <r>
    <x v="82"/>
    <n v="186"/>
    <n v="329"/>
    <n v="150"/>
    <x v="5"/>
    <n v="40"/>
    <n v="932"/>
    <n v="130"/>
    <n v="110"/>
    <n v="180"/>
    <n v="292"/>
    <n v="860"/>
    <n v="2"/>
    <x v="14"/>
    <x v="6"/>
    <x v="1"/>
    <x v="1"/>
    <x v="0"/>
    <x v="0"/>
    <x v="1"/>
  </r>
  <r>
    <x v="172"/>
    <n v="63"/>
    <n v="119"/>
    <n v="49"/>
    <x v="36"/>
    <n v="16"/>
    <n v="611"/>
    <n v="30"/>
    <n v="30"/>
    <n v="50"/>
    <n v="88"/>
    <n v="352"/>
    <n v="8"/>
    <x v="14"/>
    <x v="7"/>
    <x v="1"/>
    <x v="0"/>
    <x v="1"/>
    <x v="3"/>
    <x v="6"/>
  </r>
  <r>
    <x v="76"/>
    <n v="66"/>
    <n v="128"/>
    <n v="54"/>
    <x v="15"/>
    <n v="20"/>
    <n v="301"/>
    <n v="20"/>
    <n v="49"/>
    <n v="50"/>
    <n v="99"/>
    <n v="727"/>
    <n v="9"/>
    <x v="14"/>
    <x v="7"/>
    <x v="1"/>
    <x v="0"/>
    <x v="1"/>
    <x v="3"/>
    <x v="7"/>
  </r>
  <r>
    <x v="75"/>
    <n v="84"/>
    <n v="165"/>
    <n v="71"/>
    <x v="45"/>
    <n v="22"/>
    <n v="950"/>
    <n v="50"/>
    <n v="40"/>
    <n v="70"/>
    <n v="120"/>
    <n v="813"/>
    <n v="10"/>
    <x v="14"/>
    <x v="7"/>
    <x v="1"/>
    <x v="0"/>
    <x v="1"/>
    <x v="3"/>
    <x v="8"/>
  </r>
  <r>
    <x v="46"/>
    <n v="48"/>
    <n v="86"/>
    <n v="33"/>
    <x v="40"/>
    <n v="9"/>
    <n v="813"/>
    <n v="40"/>
    <n v="41"/>
    <n v="50"/>
    <n v="80"/>
    <n v="863"/>
    <n v="11"/>
    <x v="14"/>
    <x v="7"/>
    <x v="1"/>
    <x v="0"/>
    <x v="0"/>
    <x v="1"/>
    <x v="9"/>
  </r>
  <r>
    <x v="42"/>
    <n v="72"/>
    <n v="129"/>
    <n v="49"/>
    <x v="26"/>
    <n v="13"/>
    <n v="767"/>
    <n v="60"/>
    <n v="37"/>
    <n v="80"/>
    <n v="130"/>
    <n v="904"/>
    <n v="13"/>
    <x v="14"/>
    <x v="7"/>
    <x v="1"/>
    <x v="0"/>
    <x v="0"/>
    <x v="1"/>
    <x v="3"/>
  </r>
  <r>
    <x v="347"/>
    <n v="125"/>
    <n v="228"/>
    <n v="89"/>
    <x v="56"/>
    <n v="27"/>
    <n v="481"/>
    <n v="80"/>
    <n v="80"/>
    <n v="120"/>
    <n v="200"/>
    <n v="863"/>
    <n v="3"/>
    <x v="14"/>
    <x v="7"/>
    <x v="1"/>
    <x v="0"/>
    <x v="1"/>
    <x v="0"/>
    <x v="2"/>
  </r>
  <r>
    <x v="54"/>
    <n v="132"/>
    <n v="242"/>
    <n v="95"/>
    <x v="81"/>
    <n v="86"/>
    <n v="532"/>
    <n v="30"/>
    <n v="85"/>
    <n v="130"/>
    <n v="220"/>
    <n v="321"/>
    <n v="5"/>
    <x v="14"/>
    <x v="7"/>
    <x v="1"/>
    <x v="0"/>
    <x v="0"/>
    <x v="2"/>
    <x v="4"/>
  </r>
  <r>
    <x v="74"/>
    <n v="108"/>
    <n v="200"/>
    <n v="80"/>
    <x v="15"/>
    <n v="26"/>
    <n v="415"/>
    <n v="70"/>
    <n v="70"/>
    <n v="110"/>
    <n v="186"/>
    <n v="813"/>
    <n v="6"/>
    <x v="14"/>
    <x v="7"/>
    <x v="1"/>
    <x v="0"/>
    <x v="1"/>
    <x v="2"/>
    <x v="5"/>
  </r>
  <r>
    <x v="6"/>
    <n v="126"/>
    <n v="224"/>
    <n v="84"/>
    <x v="52"/>
    <n v="27"/>
    <n v="632"/>
    <n v="70"/>
    <n v="78"/>
    <n v="110"/>
    <n v="190"/>
    <n v="904"/>
    <n v="2"/>
    <x v="14"/>
    <x v="7"/>
    <x v="1"/>
    <x v="0"/>
    <x v="0"/>
    <x v="0"/>
    <x v="1"/>
  </r>
  <r>
    <x v="105"/>
    <n v="71"/>
    <n v="137"/>
    <n v="58"/>
    <x v="4"/>
    <n v="22"/>
    <n v="325"/>
    <n v="30"/>
    <n v="31"/>
    <n v="60"/>
    <n v="109"/>
    <n v="781"/>
    <n v="9"/>
    <x v="14"/>
    <x v="8"/>
    <x v="1"/>
    <x v="0"/>
    <x v="1"/>
    <x v="3"/>
    <x v="7"/>
  </r>
  <r>
    <x v="34"/>
    <n v="47"/>
    <n v="84"/>
    <n v="32"/>
    <x v="18"/>
    <n v="8"/>
    <n v="813"/>
    <n v="40"/>
    <n v="41"/>
    <n v="50"/>
    <n v="91"/>
    <n v="413"/>
    <n v="11"/>
    <x v="14"/>
    <x v="8"/>
    <x v="1"/>
    <x v="0"/>
    <x v="0"/>
    <x v="1"/>
    <x v="9"/>
  </r>
  <r>
    <x v="171"/>
    <n v="32"/>
    <n v="56"/>
    <n v="21"/>
    <x v="44"/>
    <n v="5"/>
    <n v="449"/>
    <n v="20"/>
    <n v="20"/>
    <n v="30"/>
    <n v="63"/>
    <n v="781"/>
    <n v="13"/>
    <x v="14"/>
    <x v="8"/>
    <x v="1"/>
    <x v="0"/>
    <x v="0"/>
    <x v="1"/>
    <x v="3"/>
  </r>
  <r>
    <x v="96"/>
    <n v="73"/>
    <n v="133"/>
    <n v="52"/>
    <x v="79"/>
    <n v="47"/>
    <n v="446"/>
    <n v="20"/>
    <n v="40"/>
    <n v="80"/>
    <n v="115"/>
    <n v="774"/>
    <n v="5"/>
    <x v="14"/>
    <x v="8"/>
    <x v="1"/>
    <x v="0"/>
    <x v="0"/>
    <x v="2"/>
    <x v="4"/>
  </r>
  <r>
    <x v="14"/>
    <n v="163"/>
    <n v="346"/>
    <n v="194"/>
    <x v="66"/>
    <n v="45"/>
    <n v="1059"/>
    <n v="100"/>
    <n v="107"/>
    <n v="160"/>
    <n v="303"/>
    <n v="774"/>
    <n v="7"/>
    <x v="14"/>
    <x v="8"/>
    <x v="1"/>
    <x v="0"/>
    <x v="0"/>
    <x v="2"/>
    <x v="11"/>
  </r>
  <r>
    <x v="348"/>
    <n v="420"/>
    <n v="524"/>
    <n v="72"/>
    <x v="15"/>
    <n v="23"/>
    <n v="-54"/>
    <n v="360"/>
    <n v="62"/>
    <n v="400"/>
    <n v="460"/>
    <n v="774"/>
    <n v="2"/>
    <x v="14"/>
    <x v="8"/>
    <x v="1"/>
    <x v="0"/>
    <x v="0"/>
    <x v="0"/>
    <x v="1"/>
  </r>
  <r>
    <x v="26"/>
    <n v="42"/>
    <n v="80"/>
    <n v="33"/>
    <x v="24"/>
    <n v="12"/>
    <n v="190"/>
    <n v="0"/>
    <n v="20"/>
    <n v="30"/>
    <n v="50"/>
    <n v="603"/>
    <n v="9"/>
    <x v="14"/>
    <x v="9"/>
    <x v="1"/>
    <x v="1"/>
    <x v="1"/>
    <x v="3"/>
    <x v="7"/>
  </r>
  <r>
    <x v="36"/>
    <n v="27"/>
    <n v="48"/>
    <n v="18"/>
    <x v="16"/>
    <n v="5"/>
    <n v="816"/>
    <n v="20"/>
    <n v="10"/>
    <n v="30"/>
    <n v="51"/>
    <n v="603"/>
    <n v="11"/>
    <x v="14"/>
    <x v="9"/>
    <x v="1"/>
    <x v="1"/>
    <x v="0"/>
    <x v="1"/>
    <x v="9"/>
  </r>
  <r>
    <x v="25"/>
    <n v="43"/>
    <n v="46"/>
    <n v="0"/>
    <x v="64"/>
    <n v="0"/>
    <n v="731"/>
    <n v="30"/>
    <n v="0"/>
    <n v="40"/>
    <n v="53"/>
    <n v="603"/>
    <n v="13"/>
    <x v="14"/>
    <x v="9"/>
    <x v="1"/>
    <x v="1"/>
    <x v="0"/>
    <x v="1"/>
    <x v="3"/>
  </r>
  <r>
    <x v="52"/>
    <n v="63"/>
    <n v="114"/>
    <n v="44"/>
    <x v="82"/>
    <n v="40"/>
    <n v="251"/>
    <n v="10"/>
    <n v="45"/>
    <n v="60"/>
    <n v="100"/>
    <n v="603"/>
    <n v="5"/>
    <x v="14"/>
    <x v="9"/>
    <x v="1"/>
    <x v="1"/>
    <x v="0"/>
    <x v="2"/>
    <x v="4"/>
  </r>
  <r>
    <x v="96"/>
    <n v="42"/>
    <n v="80"/>
    <n v="33"/>
    <x v="25"/>
    <n v="12"/>
    <n v="162"/>
    <n v="0"/>
    <n v="37"/>
    <n v="40"/>
    <n v="63"/>
    <n v="603"/>
    <n v="7"/>
    <x v="14"/>
    <x v="9"/>
    <x v="1"/>
    <x v="1"/>
    <x v="0"/>
    <x v="2"/>
    <x v="11"/>
  </r>
  <r>
    <x v="92"/>
    <n v="64"/>
    <n v="114"/>
    <n v="43"/>
    <x v="13"/>
    <n v="13"/>
    <n v="231"/>
    <n v="40"/>
    <n v="40"/>
    <n v="60"/>
    <n v="99"/>
    <n v="603"/>
    <n v="1"/>
    <x v="14"/>
    <x v="9"/>
    <x v="1"/>
    <x v="1"/>
    <x v="0"/>
    <x v="0"/>
    <x v="0"/>
  </r>
  <r>
    <x v="24"/>
    <n v="72"/>
    <n v="127"/>
    <n v="47"/>
    <x v="25"/>
    <n v="15"/>
    <n v="361"/>
    <n v="40"/>
    <n v="40"/>
    <n v="70"/>
    <n v="110"/>
    <n v="603"/>
    <n v="2"/>
    <x v="14"/>
    <x v="9"/>
    <x v="1"/>
    <x v="1"/>
    <x v="0"/>
    <x v="0"/>
    <x v="1"/>
  </r>
  <r>
    <x v="329"/>
    <n v="268"/>
    <n v="547"/>
    <n v="231"/>
    <x v="49"/>
    <n v="93"/>
    <n v="1471"/>
    <n v="130"/>
    <n v="173"/>
    <n v="220"/>
    <n v="400"/>
    <n v="718"/>
    <n v="9"/>
    <x v="14"/>
    <x v="10"/>
    <x v="1"/>
    <x v="0"/>
    <x v="1"/>
    <x v="3"/>
    <x v="7"/>
  </r>
  <r>
    <x v="349"/>
    <n v="-32"/>
    <n v="194"/>
    <n v="185"/>
    <x v="6"/>
    <n v="66"/>
    <n v="1480"/>
    <n v="-80"/>
    <n v="145"/>
    <n v="-20"/>
    <n v="140"/>
    <n v="347"/>
    <n v="10"/>
    <x v="14"/>
    <x v="10"/>
    <x v="1"/>
    <x v="0"/>
    <x v="1"/>
    <x v="3"/>
    <x v="8"/>
  </r>
  <r>
    <x v="235"/>
    <n v="139"/>
    <n v="249"/>
    <n v="95"/>
    <x v="57"/>
    <n v="26"/>
    <n v="799"/>
    <n v="120"/>
    <n v="71"/>
    <n v="150"/>
    <n v="239"/>
    <n v="347"/>
    <n v="11"/>
    <x v="14"/>
    <x v="10"/>
    <x v="1"/>
    <x v="0"/>
    <x v="0"/>
    <x v="1"/>
    <x v="9"/>
  </r>
  <r>
    <x v="190"/>
    <n v="126"/>
    <n v="227"/>
    <n v="87"/>
    <x v="13"/>
    <n v="24"/>
    <n v="756"/>
    <n v="110"/>
    <n v="78"/>
    <n v="140"/>
    <n v="218"/>
    <n v="585"/>
    <n v="12"/>
    <x v="14"/>
    <x v="10"/>
    <x v="1"/>
    <x v="0"/>
    <x v="0"/>
    <x v="1"/>
    <x v="10"/>
  </r>
  <r>
    <x v="293"/>
    <n v="117"/>
    <n v="211"/>
    <n v="81"/>
    <x v="55"/>
    <n v="22"/>
    <n v="441"/>
    <n v="100"/>
    <n v="67"/>
    <n v="130"/>
    <n v="197"/>
    <n v="646"/>
    <n v="13"/>
    <x v="14"/>
    <x v="10"/>
    <x v="1"/>
    <x v="0"/>
    <x v="0"/>
    <x v="1"/>
    <x v="3"/>
  </r>
  <r>
    <x v="350"/>
    <n v="-62"/>
    <n v="67"/>
    <n v="112"/>
    <x v="83"/>
    <n v="113"/>
    <n v="1118"/>
    <n v="-190"/>
    <n v="166"/>
    <n v="-60"/>
    <n v="55"/>
    <n v="845"/>
    <n v="5"/>
    <x v="14"/>
    <x v="10"/>
    <x v="1"/>
    <x v="0"/>
    <x v="0"/>
    <x v="2"/>
    <x v="4"/>
  </r>
  <r>
    <x v="351"/>
    <n v="284"/>
    <n v="557"/>
    <n v="274"/>
    <x v="9"/>
    <n v="66"/>
    <n v="1260"/>
    <n v="210"/>
    <n v="191"/>
    <n v="290"/>
    <n v="517"/>
    <n v="347"/>
    <n v="7"/>
    <x v="14"/>
    <x v="10"/>
    <x v="1"/>
    <x v="0"/>
    <x v="0"/>
    <x v="2"/>
    <x v="11"/>
  </r>
  <r>
    <x v="352"/>
    <n v="405"/>
    <n v="719"/>
    <n v="231"/>
    <x v="83"/>
    <n v="94"/>
    <n v="2041"/>
    <n v="270"/>
    <n v="181"/>
    <n v="390"/>
    <n v="638"/>
    <n v="718"/>
    <n v="2"/>
    <x v="14"/>
    <x v="10"/>
    <x v="1"/>
    <x v="0"/>
    <x v="0"/>
    <x v="0"/>
    <x v="1"/>
  </r>
  <r>
    <x v="47"/>
    <n v="62"/>
    <n v="117"/>
    <n v="48"/>
    <x v="36"/>
    <n v="15"/>
    <n v="611"/>
    <n v="40"/>
    <n v="32"/>
    <n v="60"/>
    <n v="108"/>
    <n v="318"/>
    <n v="8"/>
    <x v="14"/>
    <x v="11"/>
    <x v="2"/>
    <x v="1"/>
    <x v="1"/>
    <x v="3"/>
    <x v="6"/>
  </r>
  <r>
    <x v="107"/>
    <n v="104"/>
    <n v="201"/>
    <n v="85"/>
    <x v="42"/>
    <n v="32"/>
    <n v="476"/>
    <n v="40"/>
    <n v="80"/>
    <n v="100"/>
    <n v="189"/>
    <n v="504"/>
    <n v="9"/>
    <x v="14"/>
    <x v="11"/>
    <x v="2"/>
    <x v="1"/>
    <x v="1"/>
    <x v="3"/>
    <x v="7"/>
  </r>
  <r>
    <x v="92"/>
    <n v="49"/>
    <n v="87"/>
    <n v="33"/>
    <x v="38"/>
    <n v="9"/>
    <n v="768"/>
    <n v="50"/>
    <n v="38"/>
    <n v="60"/>
    <n v="98"/>
    <n v="337"/>
    <n v="2"/>
    <x v="14"/>
    <x v="11"/>
    <x v="2"/>
    <x v="1"/>
    <x v="0"/>
    <x v="0"/>
    <x v="1"/>
  </r>
  <r>
    <x v="42"/>
    <n v="72"/>
    <n v="129"/>
    <n v="49"/>
    <x v="26"/>
    <n v="13"/>
    <n v="767"/>
    <n v="70"/>
    <n v="63"/>
    <n v="90"/>
    <n v="147"/>
    <n v="985"/>
    <n v="3"/>
    <x v="14"/>
    <x v="11"/>
    <x v="2"/>
    <x v="1"/>
    <x v="1"/>
    <x v="0"/>
    <x v="2"/>
  </r>
  <r>
    <x v="72"/>
    <n v="87"/>
    <n v="160"/>
    <n v="63"/>
    <x v="43"/>
    <n v="57"/>
    <n v="187"/>
    <n v="0"/>
    <n v="46"/>
    <n v="70"/>
    <n v="124"/>
    <n v="225"/>
    <n v="4"/>
    <x v="14"/>
    <x v="11"/>
    <x v="2"/>
    <x v="1"/>
    <x v="0"/>
    <x v="2"/>
    <x v="12"/>
  </r>
  <r>
    <x v="148"/>
    <n v="105"/>
    <n v="178"/>
    <n v="62"/>
    <x v="39"/>
    <n v="19"/>
    <n v="346"/>
    <n v="70"/>
    <n v="50"/>
    <n v="90"/>
    <n v="145"/>
    <n v="504"/>
    <n v="5"/>
    <x v="14"/>
    <x v="11"/>
    <x v="2"/>
    <x v="1"/>
    <x v="0"/>
    <x v="2"/>
    <x v="4"/>
  </r>
  <r>
    <x v="215"/>
    <n v="77"/>
    <n v="137"/>
    <n v="52"/>
    <x v="1"/>
    <n v="16"/>
    <n v="376"/>
    <n v="50"/>
    <n v="34"/>
    <n v="70"/>
    <n v="110"/>
    <n v="985"/>
    <n v="6"/>
    <x v="14"/>
    <x v="11"/>
    <x v="2"/>
    <x v="1"/>
    <x v="1"/>
    <x v="2"/>
    <x v="5"/>
  </r>
  <r>
    <x v="89"/>
    <n v="27"/>
    <n v="48"/>
    <n v="18"/>
    <x v="44"/>
    <n v="5"/>
    <n v="816"/>
    <n v="20"/>
    <n v="10"/>
    <n v="30"/>
    <n v="48"/>
    <n v="505"/>
    <n v="8"/>
    <x v="14"/>
    <x v="12"/>
    <x v="2"/>
    <x v="1"/>
    <x v="1"/>
    <x v="3"/>
    <x v="6"/>
  </r>
  <r>
    <x v="40"/>
    <n v="35"/>
    <n v="67"/>
    <n v="28"/>
    <x v="51"/>
    <n v="8"/>
    <n v="958"/>
    <n v="20"/>
    <n v="20"/>
    <n v="40"/>
    <n v="69"/>
    <n v="505"/>
    <n v="9"/>
    <x v="14"/>
    <x v="12"/>
    <x v="2"/>
    <x v="1"/>
    <x v="1"/>
    <x v="3"/>
    <x v="7"/>
  </r>
  <r>
    <x v="24"/>
    <n v="72"/>
    <n v="127"/>
    <n v="47"/>
    <x v="25"/>
    <n v="15"/>
    <n v="361"/>
    <n v="50"/>
    <n v="50"/>
    <n v="90"/>
    <n v="138"/>
    <n v="505"/>
    <n v="2"/>
    <x v="14"/>
    <x v="12"/>
    <x v="2"/>
    <x v="1"/>
    <x v="0"/>
    <x v="0"/>
    <x v="1"/>
  </r>
  <r>
    <x v="353"/>
    <n v="18"/>
    <n v="113"/>
    <n v="88"/>
    <x v="56"/>
    <n v="27"/>
    <n v="715"/>
    <n v="-20"/>
    <n v="115"/>
    <n v="20"/>
    <n v="130"/>
    <n v="505"/>
    <n v="3"/>
    <x v="14"/>
    <x v="12"/>
    <x v="2"/>
    <x v="1"/>
    <x v="1"/>
    <x v="0"/>
    <x v="2"/>
  </r>
  <r>
    <x v="26"/>
    <n v="42"/>
    <n v="80"/>
    <n v="33"/>
    <x v="24"/>
    <n v="12"/>
    <n v="36"/>
    <n v="10"/>
    <n v="20"/>
    <n v="40"/>
    <n v="56"/>
    <n v="505"/>
    <n v="4"/>
    <x v="14"/>
    <x v="12"/>
    <x v="2"/>
    <x v="1"/>
    <x v="0"/>
    <x v="2"/>
    <x v="12"/>
  </r>
  <r>
    <x v="52"/>
    <n v="63"/>
    <n v="114"/>
    <n v="44"/>
    <x v="82"/>
    <n v="40"/>
    <n v="251"/>
    <n v="10"/>
    <n v="30"/>
    <n v="60"/>
    <n v="90"/>
    <n v="505"/>
    <n v="5"/>
    <x v="14"/>
    <x v="12"/>
    <x v="2"/>
    <x v="1"/>
    <x v="0"/>
    <x v="2"/>
    <x v="4"/>
  </r>
  <r>
    <x v="36"/>
    <n v="49"/>
    <n v="91"/>
    <n v="36"/>
    <x v="2"/>
    <n v="11"/>
    <n v="187"/>
    <n v="10"/>
    <n v="36"/>
    <n v="40"/>
    <n v="70"/>
    <n v="505"/>
    <n v="6"/>
    <x v="14"/>
    <x v="12"/>
    <x v="2"/>
    <x v="1"/>
    <x v="1"/>
    <x v="2"/>
    <x v="5"/>
  </r>
  <r>
    <x v="194"/>
    <n v="66"/>
    <n v="128"/>
    <n v="54"/>
    <x v="21"/>
    <n v="20"/>
    <n v="301"/>
    <n v="20"/>
    <n v="50"/>
    <n v="60"/>
    <n v="118"/>
    <n v="918"/>
    <n v="8"/>
    <x v="14"/>
    <x v="13"/>
    <x v="2"/>
    <x v="1"/>
    <x v="1"/>
    <x v="3"/>
    <x v="6"/>
  </r>
  <r>
    <x v="54"/>
    <n v="132"/>
    <n v="242"/>
    <n v="95"/>
    <x v="81"/>
    <n v="86"/>
    <n v="532"/>
    <n v="30"/>
    <n v="81"/>
    <n v="130"/>
    <n v="229"/>
    <n v="918"/>
    <n v="9"/>
    <x v="14"/>
    <x v="13"/>
    <x v="2"/>
    <x v="1"/>
    <x v="1"/>
    <x v="3"/>
    <x v="7"/>
  </r>
  <r>
    <x v="92"/>
    <n v="55"/>
    <n v="104"/>
    <n v="43"/>
    <x v="3"/>
    <n v="14"/>
    <n v="613"/>
    <n v="50"/>
    <n v="48"/>
    <n v="70"/>
    <n v="118"/>
    <n v="405"/>
    <n v="2"/>
    <x v="14"/>
    <x v="13"/>
    <x v="2"/>
    <x v="1"/>
    <x v="0"/>
    <x v="0"/>
    <x v="1"/>
  </r>
  <r>
    <x v="46"/>
    <n v="47"/>
    <n v="84"/>
    <n v="32"/>
    <x v="38"/>
    <n v="8"/>
    <n v="813"/>
    <n v="40"/>
    <n v="43"/>
    <n v="50"/>
    <n v="93"/>
    <n v="405"/>
    <n v="3"/>
    <x v="14"/>
    <x v="13"/>
    <x v="2"/>
    <x v="1"/>
    <x v="1"/>
    <x v="0"/>
    <x v="2"/>
  </r>
  <r>
    <x v="347"/>
    <n v="125"/>
    <n v="228"/>
    <n v="89"/>
    <x v="56"/>
    <n v="27"/>
    <n v="94"/>
    <n v="80"/>
    <n v="66"/>
    <n v="110"/>
    <n v="184"/>
    <n v="405"/>
    <n v="4"/>
    <x v="14"/>
    <x v="13"/>
    <x v="2"/>
    <x v="1"/>
    <x v="0"/>
    <x v="2"/>
    <x v="12"/>
  </r>
  <r>
    <x v="171"/>
    <n v="32"/>
    <n v="56"/>
    <n v="21"/>
    <x v="44"/>
    <n v="5"/>
    <n v="449"/>
    <n v="30"/>
    <n v="10"/>
    <n v="30"/>
    <n v="40"/>
    <n v="580"/>
    <n v="5"/>
    <x v="14"/>
    <x v="13"/>
    <x v="2"/>
    <x v="1"/>
    <x v="0"/>
    <x v="2"/>
    <x v="4"/>
  </r>
  <r>
    <x v="2"/>
    <n v="126"/>
    <n v="224"/>
    <n v="84"/>
    <x v="33"/>
    <n v="27"/>
    <n v="632"/>
    <n v="70"/>
    <n v="70"/>
    <n v="110"/>
    <n v="180"/>
    <n v="580"/>
    <n v="6"/>
    <x v="14"/>
    <x v="13"/>
    <x v="2"/>
    <x v="1"/>
    <x v="1"/>
    <x v="2"/>
    <x v="5"/>
  </r>
  <r>
    <x v="83"/>
    <n v="77"/>
    <n v="143"/>
    <n v="57"/>
    <x v="25"/>
    <n v="18"/>
    <n v="323"/>
    <n v="50"/>
    <n v="58"/>
    <n v="80"/>
    <n v="130"/>
    <n v="940"/>
    <n v="8"/>
    <x v="14"/>
    <x v="14"/>
    <x v="2"/>
    <x v="0"/>
    <x v="1"/>
    <x v="3"/>
    <x v="6"/>
  </r>
  <r>
    <x v="172"/>
    <n v="72"/>
    <n v="129"/>
    <n v="49"/>
    <x v="57"/>
    <n v="15"/>
    <n v="351"/>
    <n v="40"/>
    <n v="40"/>
    <n v="70"/>
    <n v="101"/>
    <n v="915"/>
    <n v="9"/>
    <x v="14"/>
    <x v="14"/>
    <x v="2"/>
    <x v="0"/>
    <x v="1"/>
    <x v="3"/>
    <x v="7"/>
  </r>
  <r>
    <x v="354"/>
    <n v="253"/>
    <n v="498"/>
    <n v="255"/>
    <x v="6"/>
    <n v="66"/>
    <n v="923"/>
    <n v="240"/>
    <n v="182"/>
    <n v="320"/>
    <n v="580"/>
    <n v="830"/>
    <n v="2"/>
    <x v="14"/>
    <x v="14"/>
    <x v="2"/>
    <x v="0"/>
    <x v="0"/>
    <x v="0"/>
    <x v="1"/>
  </r>
  <r>
    <x v="213"/>
    <n v="109"/>
    <n v="206"/>
    <n v="84"/>
    <x v="1"/>
    <n v="27"/>
    <n v="603"/>
    <n v="110"/>
    <n v="114"/>
    <n v="140"/>
    <n v="237"/>
    <n v="915"/>
    <n v="3"/>
    <x v="14"/>
    <x v="14"/>
    <x v="2"/>
    <x v="0"/>
    <x v="1"/>
    <x v="0"/>
    <x v="2"/>
  </r>
  <r>
    <x v="74"/>
    <n v="108"/>
    <n v="192"/>
    <n v="72"/>
    <x v="15"/>
    <n v="23"/>
    <n v="189"/>
    <n v="50"/>
    <n v="60"/>
    <n v="90"/>
    <n v="146"/>
    <n v="979"/>
    <n v="4"/>
    <x v="14"/>
    <x v="14"/>
    <x v="2"/>
    <x v="0"/>
    <x v="0"/>
    <x v="2"/>
    <x v="12"/>
  </r>
  <r>
    <x v="190"/>
    <n v="126"/>
    <n v="227"/>
    <n v="87"/>
    <x v="13"/>
    <n v="24"/>
    <n v="756"/>
    <n v="90"/>
    <n v="65"/>
    <n v="110"/>
    <n v="185"/>
    <n v="409"/>
    <n v="5"/>
    <x v="14"/>
    <x v="14"/>
    <x v="2"/>
    <x v="0"/>
    <x v="0"/>
    <x v="2"/>
    <x v="4"/>
  </r>
  <r>
    <x v="344"/>
    <n v="117"/>
    <n v="211"/>
    <n v="81"/>
    <x v="63"/>
    <n v="22"/>
    <n v="441"/>
    <n v="90"/>
    <n v="54"/>
    <n v="110"/>
    <n v="164"/>
    <n v="361"/>
    <n v="6"/>
    <x v="14"/>
    <x v="14"/>
    <x v="2"/>
    <x v="0"/>
    <x v="1"/>
    <x v="2"/>
    <x v="5"/>
  </r>
  <r>
    <x v="34"/>
    <n v="64"/>
    <n v="114"/>
    <n v="43"/>
    <x v="0"/>
    <n v="13"/>
    <n v="231"/>
    <n v="40"/>
    <n v="22"/>
    <n v="60"/>
    <n v="90"/>
    <n v="435"/>
    <n v="8"/>
    <x v="14"/>
    <x v="15"/>
    <x v="3"/>
    <x v="1"/>
    <x v="1"/>
    <x v="3"/>
    <x v="6"/>
  </r>
  <r>
    <x v="24"/>
    <n v="72"/>
    <n v="127"/>
    <n v="47"/>
    <x v="25"/>
    <n v="15"/>
    <n v="361"/>
    <n v="30"/>
    <n v="40"/>
    <n v="60"/>
    <n v="91"/>
    <n v="435"/>
    <n v="9"/>
    <x v="14"/>
    <x v="15"/>
    <x v="3"/>
    <x v="1"/>
    <x v="1"/>
    <x v="3"/>
    <x v="7"/>
  </r>
  <r>
    <x v="331"/>
    <n v="18"/>
    <n v="113"/>
    <n v="88"/>
    <x v="29"/>
    <n v="27"/>
    <n v="715"/>
    <n v="-20"/>
    <n v="60"/>
    <n v="20"/>
    <n v="100"/>
    <n v="801"/>
    <n v="10"/>
    <x v="14"/>
    <x v="15"/>
    <x v="3"/>
    <x v="1"/>
    <x v="1"/>
    <x v="3"/>
    <x v="8"/>
  </r>
  <r>
    <x v="52"/>
    <n v="63"/>
    <n v="114"/>
    <n v="44"/>
    <x v="82"/>
    <n v="40"/>
    <n v="251"/>
    <n v="10"/>
    <n v="20"/>
    <n v="50"/>
    <n v="70"/>
    <n v="435"/>
    <n v="11"/>
    <x v="14"/>
    <x v="15"/>
    <x v="3"/>
    <x v="1"/>
    <x v="0"/>
    <x v="1"/>
    <x v="9"/>
  </r>
  <r>
    <x v="89"/>
    <n v="49"/>
    <n v="91"/>
    <n v="36"/>
    <x v="1"/>
    <n v="11"/>
    <n v="187"/>
    <n v="10"/>
    <n v="20"/>
    <n v="30"/>
    <n v="50"/>
    <n v="801"/>
    <n v="12"/>
    <x v="14"/>
    <x v="15"/>
    <x v="3"/>
    <x v="1"/>
    <x v="0"/>
    <x v="1"/>
    <x v="10"/>
  </r>
  <r>
    <x v="96"/>
    <n v="42"/>
    <n v="80"/>
    <n v="33"/>
    <x v="25"/>
    <n v="12"/>
    <n v="162"/>
    <n v="10"/>
    <n v="20"/>
    <n v="30"/>
    <n v="37"/>
    <n v="435"/>
    <n v="13"/>
    <x v="14"/>
    <x v="15"/>
    <x v="3"/>
    <x v="1"/>
    <x v="0"/>
    <x v="1"/>
    <x v="3"/>
  </r>
  <r>
    <x v="47"/>
    <n v="62"/>
    <n v="117"/>
    <n v="48"/>
    <x v="36"/>
    <n v="15"/>
    <n v="611"/>
    <n v="40"/>
    <n v="35"/>
    <n v="60"/>
    <n v="95"/>
    <n v="801"/>
    <n v="5"/>
    <x v="14"/>
    <x v="15"/>
    <x v="3"/>
    <x v="1"/>
    <x v="0"/>
    <x v="2"/>
    <x v="4"/>
  </r>
  <r>
    <x v="42"/>
    <n v="72"/>
    <n v="129"/>
    <n v="49"/>
    <x v="26"/>
    <n v="13"/>
    <n v="809"/>
    <n v="50"/>
    <n v="40"/>
    <n v="70"/>
    <n v="116"/>
    <n v="435"/>
    <n v="6"/>
    <x v="14"/>
    <x v="15"/>
    <x v="3"/>
    <x v="1"/>
    <x v="1"/>
    <x v="2"/>
    <x v="5"/>
  </r>
  <r>
    <x v="35"/>
    <n v="89"/>
    <n v="174"/>
    <n v="74"/>
    <x v="45"/>
    <n v="22"/>
    <n v="949"/>
    <n v="70"/>
    <n v="90"/>
    <n v="110"/>
    <n v="200"/>
    <n v="435"/>
    <n v="1"/>
    <x v="14"/>
    <x v="15"/>
    <x v="3"/>
    <x v="1"/>
    <x v="0"/>
    <x v="0"/>
    <x v="0"/>
  </r>
  <r>
    <x v="24"/>
    <n v="71"/>
    <n v="132"/>
    <n v="53"/>
    <x v="24"/>
    <n v="17"/>
    <n v="299"/>
    <n v="60"/>
    <n v="60"/>
    <n v="90"/>
    <n v="150"/>
    <n v="801"/>
    <n v="2"/>
    <x v="14"/>
    <x v="15"/>
    <x v="3"/>
    <x v="1"/>
    <x v="0"/>
    <x v="0"/>
    <x v="1"/>
  </r>
  <r>
    <x v="215"/>
    <n v="104"/>
    <n v="201"/>
    <n v="85"/>
    <x v="23"/>
    <n v="32"/>
    <n v="476"/>
    <n v="70"/>
    <n v="92"/>
    <n v="130"/>
    <n v="227"/>
    <n v="435"/>
    <n v="3"/>
    <x v="14"/>
    <x v="15"/>
    <x v="3"/>
    <x v="1"/>
    <x v="1"/>
    <x v="0"/>
    <x v="2"/>
  </r>
  <r>
    <x v="35"/>
    <n v="70"/>
    <n v="126"/>
    <n v="48"/>
    <x v="26"/>
    <n v="13"/>
    <n v="766"/>
    <n v="50"/>
    <n v="36"/>
    <n v="70"/>
    <n v="110"/>
    <n v="801"/>
    <n v="4"/>
    <x v="14"/>
    <x v="15"/>
    <x v="3"/>
    <x v="1"/>
    <x v="0"/>
    <x v="2"/>
    <x v="12"/>
  </r>
  <r>
    <x v="210"/>
    <n v="139"/>
    <n v="249"/>
    <n v="95"/>
    <x v="2"/>
    <n v="26"/>
    <n v="799"/>
    <n v="100"/>
    <n v="72"/>
    <n v="120"/>
    <n v="208"/>
    <n v="408"/>
    <n v="8"/>
    <x v="14"/>
    <x v="16"/>
    <x v="3"/>
    <x v="0"/>
    <x v="1"/>
    <x v="3"/>
    <x v="6"/>
  </r>
  <r>
    <x v="100"/>
    <n v="253"/>
    <n v="498"/>
    <n v="202"/>
    <x v="12"/>
    <n v="66"/>
    <n v="923"/>
    <n v="170"/>
    <n v="191"/>
    <n v="230"/>
    <n v="410"/>
    <n v="323"/>
    <n v="9"/>
    <x v="14"/>
    <x v="16"/>
    <x v="3"/>
    <x v="0"/>
    <x v="1"/>
    <x v="3"/>
    <x v="7"/>
  </r>
  <r>
    <x v="66"/>
    <n v="109"/>
    <n v="206"/>
    <n v="84"/>
    <x v="8"/>
    <n v="27"/>
    <n v="603"/>
    <n v="60"/>
    <n v="60"/>
    <n v="90"/>
    <n v="150"/>
    <n v="760"/>
    <n v="10"/>
    <x v="14"/>
    <x v="16"/>
    <x v="3"/>
    <x v="0"/>
    <x v="1"/>
    <x v="3"/>
    <x v="8"/>
  </r>
  <r>
    <x v="190"/>
    <n v="126"/>
    <n v="227"/>
    <n v="87"/>
    <x v="13"/>
    <n v="24"/>
    <n v="756"/>
    <n v="80"/>
    <n v="39"/>
    <n v="90"/>
    <n v="129"/>
    <n v="510"/>
    <n v="11"/>
    <x v="14"/>
    <x v="16"/>
    <x v="3"/>
    <x v="0"/>
    <x v="0"/>
    <x v="1"/>
    <x v="9"/>
  </r>
  <r>
    <x v="344"/>
    <n v="117"/>
    <n v="211"/>
    <n v="81"/>
    <x v="63"/>
    <n v="22"/>
    <n v="441"/>
    <n v="70"/>
    <n v="38"/>
    <n v="80"/>
    <n v="118"/>
    <n v="916"/>
    <n v="12"/>
    <x v="14"/>
    <x v="16"/>
    <x v="3"/>
    <x v="0"/>
    <x v="0"/>
    <x v="1"/>
    <x v="10"/>
  </r>
  <r>
    <x v="74"/>
    <n v="108"/>
    <n v="192"/>
    <n v="72"/>
    <x v="15"/>
    <n v="23"/>
    <n v="541"/>
    <n v="50"/>
    <n v="27"/>
    <n v="80"/>
    <n v="133"/>
    <n v="818"/>
    <n v="13"/>
    <x v="14"/>
    <x v="16"/>
    <x v="3"/>
    <x v="0"/>
    <x v="0"/>
    <x v="1"/>
    <x v="3"/>
  </r>
  <r>
    <x v="46"/>
    <n v="173"/>
    <n v="318"/>
    <n v="120"/>
    <x v="83"/>
    <n v="113"/>
    <n v="700"/>
    <n v="30"/>
    <n v="152"/>
    <n v="160"/>
    <n v="285"/>
    <n v="323"/>
    <n v="5"/>
    <x v="14"/>
    <x v="16"/>
    <x v="3"/>
    <x v="0"/>
    <x v="0"/>
    <x v="2"/>
    <x v="4"/>
  </r>
  <r>
    <x v="265"/>
    <n v="324"/>
    <n v="604"/>
    <n v="273"/>
    <x v="67"/>
    <n v="80"/>
    <n v="1260"/>
    <n v="210"/>
    <n v="197"/>
    <n v="310"/>
    <n v="540"/>
    <n v="323"/>
    <n v="6"/>
    <x v="14"/>
    <x v="16"/>
    <x v="3"/>
    <x v="0"/>
    <x v="1"/>
    <x v="2"/>
    <x v="5"/>
  </r>
  <r>
    <x v="313"/>
    <n v="16"/>
    <n v="133"/>
    <n v="150"/>
    <x v="71"/>
    <n v="34"/>
    <n v="796"/>
    <n v="-30"/>
    <n v="106"/>
    <n v="20"/>
    <n v="149"/>
    <n v="916"/>
    <n v="1"/>
    <x v="14"/>
    <x v="16"/>
    <x v="3"/>
    <x v="0"/>
    <x v="0"/>
    <x v="0"/>
    <x v="0"/>
  </r>
  <r>
    <x v="352"/>
    <n v="405"/>
    <n v="719"/>
    <n v="259"/>
    <x v="83"/>
    <n v="94"/>
    <n v="2041"/>
    <n v="370"/>
    <n v="295"/>
    <n v="500"/>
    <n v="840"/>
    <n v="858"/>
    <n v="2"/>
    <x v="14"/>
    <x v="16"/>
    <x v="3"/>
    <x v="0"/>
    <x v="0"/>
    <x v="0"/>
    <x v="1"/>
  </r>
  <r>
    <x v="355"/>
    <n v="-27"/>
    <n v="135"/>
    <n v="95"/>
    <x v="80"/>
    <n v="50"/>
    <n v="1288"/>
    <n v="-120"/>
    <n v="171"/>
    <n v="-40"/>
    <n v="147"/>
    <n v="408"/>
    <n v="3"/>
    <x v="14"/>
    <x v="16"/>
    <x v="3"/>
    <x v="0"/>
    <x v="1"/>
    <x v="0"/>
    <x v="2"/>
  </r>
  <r>
    <x v="267"/>
    <n v="239"/>
    <n v="509"/>
    <n v="227"/>
    <x v="9"/>
    <n v="66"/>
    <n v="1417"/>
    <n v="150"/>
    <n v="191"/>
    <n v="230"/>
    <n v="446"/>
    <n v="310"/>
    <n v="4"/>
    <x v="14"/>
    <x v="16"/>
    <x v="3"/>
    <x v="0"/>
    <x v="0"/>
    <x v="2"/>
    <x v="12"/>
  </r>
  <r>
    <x v="46"/>
    <n v="173"/>
    <n v="318"/>
    <n v="181"/>
    <x v="83"/>
    <n v="113"/>
    <n v="700"/>
    <n v="50"/>
    <n v="152"/>
    <n v="160"/>
    <n v="260"/>
    <n v="775"/>
    <n v="8"/>
    <x v="14"/>
    <x v="17"/>
    <x v="3"/>
    <x v="1"/>
    <x v="1"/>
    <x v="3"/>
    <x v="6"/>
  </r>
  <r>
    <x v="345"/>
    <n v="213"/>
    <n v="391"/>
    <n v="207"/>
    <x v="80"/>
    <n v="50"/>
    <n v="829"/>
    <n v="120"/>
    <n v="68"/>
    <n v="190"/>
    <n v="311"/>
    <n v="702"/>
    <n v="9"/>
    <x v="14"/>
    <x v="17"/>
    <x v="3"/>
    <x v="1"/>
    <x v="1"/>
    <x v="3"/>
    <x v="7"/>
  </r>
  <r>
    <x v="235"/>
    <n v="158"/>
    <n v="285"/>
    <n v="91"/>
    <x v="32"/>
    <n v="34"/>
    <n v="585"/>
    <n v="110"/>
    <n v="100"/>
    <n v="140"/>
    <n v="220"/>
    <n v="775"/>
    <n v="10"/>
    <x v="14"/>
    <x v="17"/>
    <x v="3"/>
    <x v="1"/>
    <x v="1"/>
    <x v="3"/>
    <x v="8"/>
  </r>
  <r>
    <x v="310"/>
    <n v="324"/>
    <n v="604"/>
    <n v="234"/>
    <x v="70"/>
    <n v="80"/>
    <n v="1260"/>
    <n v="150"/>
    <n v="103"/>
    <n v="220"/>
    <n v="391"/>
    <n v="702"/>
    <n v="11"/>
    <x v="14"/>
    <x v="17"/>
    <x v="3"/>
    <x v="1"/>
    <x v="0"/>
    <x v="1"/>
    <x v="9"/>
  </r>
  <r>
    <x v="142"/>
    <n v="239"/>
    <n v="509"/>
    <n v="178"/>
    <x v="59"/>
    <n v="66"/>
    <n v="1417"/>
    <n v="110"/>
    <n v="171"/>
    <n v="170"/>
    <n v="308"/>
    <n v="775"/>
    <n v="12"/>
    <x v="14"/>
    <x v="17"/>
    <x v="3"/>
    <x v="1"/>
    <x v="0"/>
    <x v="1"/>
    <x v="10"/>
  </r>
  <r>
    <x v="356"/>
    <n v="-245"/>
    <n v="34"/>
    <n v="298"/>
    <x v="49"/>
    <n v="93"/>
    <n v="2449"/>
    <n v="-240"/>
    <n v="99"/>
    <n v="-160"/>
    <n v="0"/>
    <n v="775"/>
    <n v="13"/>
    <x v="14"/>
    <x v="17"/>
    <x v="3"/>
    <x v="1"/>
    <x v="0"/>
    <x v="1"/>
    <x v="3"/>
  </r>
  <r>
    <x v="83"/>
    <n v="43"/>
    <n v="46"/>
    <n v="0"/>
    <x v="77"/>
    <n v="0"/>
    <n v="731"/>
    <n v="30"/>
    <n v="0"/>
    <n v="40"/>
    <n v="40"/>
    <n v="775"/>
    <n v="4"/>
    <x v="14"/>
    <x v="17"/>
    <x v="3"/>
    <x v="1"/>
    <x v="0"/>
    <x v="2"/>
    <x v="12"/>
  </r>
  <r>
    <x v="89"/>
    <n v="27"/>
    <n v="48"/>
    <n v="18"/>
    <x v="44"/>
    <n v="5"/>
    <n v="816"/>
    <n v="20"/>
    <n v="10"/>
    <n v="30"/>
    <n v="45"/>
    <n v="702"/>
    <n v="5"/>
    <x v="14"/>
    <x v="17"/>
    <x v="3"/>
    <x v="1"/>
    <x v="0"/>
    <x v="2"/>
    <x v="4"/>
  </r>
  <r>
    <x v="89"/>
    <n v="25"/>
    <n v="44"/>
    <n v="16"/>
    <x v="19"/>
    <n v="4"/>
    <n v="772"/>
    <n v="10"/>
    <n v="10"/>
    <n v="20"/>
    <n v="30"/>
    <n v="775"/>
    <n v="6"/>
    <x v="14"/>
    <x v="17"/>
    <x v="3"/>
    <x v="1"/>
    <x v="1"/>
    <x v="2"/>
    <x v="5"/>
  </r>
  <r>
    <x v="96"/>
    <n v="42"/>
    <n v="80"/>
    <n v="33"/>
    <x v="25"/>
    <n v="12"/>
    <n v="190"/>
    <n v="10"/>
    <n v="42"/>
    <n v="50"/>
    <n v="92"/>
    <n v="702"/>
    <n v="2"/>
    <x v="14"/>
    <x v="17"/>
    <x v="3"/>
    <x v="1"/>
    <x v="0"/>
    <x v="0"/>
    <x v="1"/>
  </r>
  <r>
    <x v="31"/>
    <n v="35"/>
    <n v="67"/>
    <n v="28"/>
    <x v="17"/>
    <n v="8"/>
    <n v="958"/>
    <n v="20"/>
    <n v="27"/>
    <n v="40"/>
    <n v="70"/>
    <n v="775"/>
    <n v="3"/>
    <x v="14"/>
    <x v="17"/>
    <x v="3"/>
    <x v="1"/>
    <x v="1"/>
    <x v="0"/>
    <x v="2"/>
  </r>
  <r>
    <x v="141"/>
    <n v="55"/>
    <n v="98"/>
    <n v="37"/>
    <x v="76"/>
    <n v="10"/>
    <n v="768"/>
    <n v="50"/>
    <n v="22"/>
    <n v="50"/>
    <n v="88"/>
    <n v="503"/>
    <n v="8"/>
    <x v="14"/>
    <x v="18"/>
    <x v="3"/>
    <x v="1"/>
    <x v="1"/>
    <x v="3"/>
    <x v="6"/>
  </r>
  <r>
    <x v="92"/>
    <n v="55"/>
    <n v="104"/>
    <n v="43"/>
    <x v="3"/>
    <n v="14"/>
    <n v="613"/>
    <n v="30"/>
    <n v="30"/>
    <n v="50"/>
    <n v="89"/>
    <n v="503"/>
    <n v="9"/>
    <x v="14"/>
    <x v="18"/>
    <x v="3"/>
    <x v="1"/>
    <x v="1"/>
    <x v="3"/>
    <x v="7"/>
  </r>
  <r>
    <x v="105"/>
    <n v="32"/>
    <n v="56"/>
    <n v="21"/>
    <x v="16"/>
    <n v="5"/>
    <n v="449"/>
    <n v="20"/>
    <n v="10"/>
    <n v="20"/>
    <n v="30"/>
    <n v="541"/>
    <n v="11"/>
    <x v="14"/>
    <x v="18"/>
    <x v="3"/>
    <x v="1"/>
    <x v="0"/>
    <x v="1"/>
    <x v="9"/>
  </r>
  <r>
    <x v="2"/>
    <n v="126"/>
    <n v="224"/>
    <n v="84"/>
    <x v="33"/>
    <n v="27"/>
    <n v="632"/>
    <n v="60"/>
    <n v="62"/>
    <n v="90"/>
    <n v="140"/>
    <n v="971"/>
    <n v="12"/>
    <x v="14"/>
    <x v="18"/>
    <x v="3"/>
    <x v="1"/>
    <x v="0"/>
    <x v="1"/>
    <x v="10"/>
  </r>
  <r>
    <x v="347"/>
    <n v="125"/>
    <n v="228"/>
    <n v="89"/>
    <x v="56"/>
    <n v="27"/>
    <n v="481"/>
    <n v="60"/>
    <n v="50"/>
    <n v="90"/>
    <n v="153"/>
    <n v="971"/>
    <n v="13"/>
    <x v="14"/>
    <x v="18"/>
    <x v="3"/>
    <x v="1"/>
    <x v="0"/>
    <x v="1"/>
    <x v="3"/>
  </r>
  <r>
    <x v="171"/>
    <n v="71"/>
    <n v="137"/>
    <n v="58"/>
    <x v="32"/>
    <n v="22"/>
    <n v="325"/>
    <n v="20"/>
    <n v="50"/>
    <n v="70"/>
    <n v="124"/>
    <n v="503"/>
    <n v="4"/>
    <x v="14"/>
    <x v="18"/>
    <x v="3"/>
    <x v="1"/>
    <x v="0"/>
    <x v="2"/>
    <x v="12"/>
  </r>
  <r>
    <x v="25"/>
    <n v="77"/>
    <n v="143"/>
    <n v="57"/>
    <x v="24"/>
    <n v="18"/>
    <n v="323"/>
    <n v="40"/>
    <n v="45"/>
    <n v="70"/>
    <n v="125"/>
    <n v="503"/>
    <n v="5"/>
    <x v="14"/>
    <x v="18"/>
    <x v="3"/>
    <x v="1"/>
    <x v="0"/>
    <x v="2"/>
    <x v="4"/>
  </r>
  <r>
    <x v="14"/>
    <n v="163"/>
    <n v="346"/>
    <n v="216"/>
    <x v="66"/>
    <n v="45"/>
    <n v="1059"/>
    <n v="100"/>
    <n v="194"/>
    <n v="160"/>
    <n v="316"/>
    <n v="503"/>
    <n v="6"/>
    <x v="14"/>
    <x v="18"/>
    <x v="3"/>
    <x v="1"/>
    <x v="1"/>
    <x v="2"/>
    <x v="5"/>
  </r>
  <r>
    <x v="26"/>
    <n v="73"/>
    <n v="133"/>
    <n v="52"/>
    <x v="84"/>
    <n v="47"/>
    <n v="421"/>
    <n v="30"/>
    <n v="60"/>
    <n v="90"/>
    <n v="150"/>
    <n v="971"/>
    <n v="1"/>
    <x v="14"/>
    <x v="18"/>
    <x v="3"/>
    <x v="1"/>
    <x v="0"/>
    <x v="0"/>
    <x v="0"/>
  </r>
  <r>
    <x v="10"/>
    <n v="87"/>
    <n v="159"/>
    <n v="62"/>
    <x v="46"/>
    <n v="20"/>
    <n v="385"/>
    <n v="60"/>
    <n v="70"/>
    <n v="110"/>
    <n v="178"/>
    <n v="971"/>
    <n v="2"/>
    <x v="14"/>
    <x v="18"/>
    <x v="3"/>
    <x v="1"/>
    <x v="0"/>
    <x v="0"/>
    <x v="1"/>
  </r>
  <r>
    <x v="47"/>
    <n v="72"/>
    <n v="129"/>
    <n v="49"/>
    <x v="2"/>
    <n v="15"/>
    <n v="351"/>
    <n v="60"/>
    <n v="63"/>
    <n v="90"/>
    <n v="147"/>
    <n v="971"/>
    <n v="3"/>
    <x v="14"/>
    <x v="18"/>
    <x v="3"/>
    <x v="1"/>
    <x v="1"/>
    <x v="0"/>
    <x v="2"/>
  </r>
  <r>
    <x v="328"/>
    <n v="186"/>
    <n v="329"/>
    <n v="113"/>
    <x v="41"/>
    <n v="40"/>
    <n v="932"/>
    <n v="120"/>
    <n v="107"/>
    <n v="170"/>
    <n v="262"/>
    <n v="360"/>
    <n v="8"/>
    <x v="14"/>
    <x v="19"/>
    <x v="3"/>
    <x v="1"/>
    <x v="1"/>
    <x v="3"/>
    <x v="6"/>
  </r>
  <r>
    <x v="92"/>
    <n v="49"/>
    <n v="87"/>
    <n v="33"/>
    <x v="38"/>
    <n v="9"/>
    <n v="768"/>
    <n v="50"/>
    <n v="20"/>
    <n v="50"/>
    <n v="61"/>
    <n v="509"/>
    <n v="9"/>
    <x v="14"/>
    <x v="19"/>
    <x v="3"/>
    <x v="1"/>
    <x v="1"/>
    <x v="3"/>
    <x v="7"/>
  </r>
  <r>
    <x v="256"/>
    <n v="105"/>
    <n v="178"/>
    <n v="62"/>
    <x v="37"/>
    <n v="19"/>
    <n v="346"/>
    <n v="40"/>
    <n v="40"/>
    <n v="70"/>
    <n v="99"/>
    <n v="425"/>
    <n v="11"/>
    <x v="14"/>
    <x v="19"/>
    <x v="3"/>
    <x v="1"/>
    <x v="0"/>
    <x v="1"/>
    <x v="9"/>
  </r>
  <r>
    <x v="215"/>
    <n v="77"/>
    <n v="137"/>
    <n v="52"/>
    <x v="1"/>
    <n v="16"/>
    <n v="376"/>
    <n v="30"/>
    <n v="42"/>
    <n v="50"/>
    <n v="92"/>
    <n v="206"/>
    <n v="12"/>
    <x v="14"/>
    <x v="19"/>
    <x v="3"/>
    <x v="1"/>
    <x v="0"/>
    <x v="1"/>
    <x v="10"/>
  </r>
  <r>
    <x v="7"/>
    <n v="87"/>
    <n v="160"/>
    <n v="63"/>
    <x v="6"/>
    <n v="57"/>
    <n v="506"/>
    <n v="10"/>
    <n v="40"/>
    <n v="60"/>
    <n v="100"/>
    <n v="360"/>
    <n v="13"/>
    <x v="14"/>
    <x v="19"/>
    <x v="3"/>
    <x v="1"/>
    <x v="0"/>
    <x v="1"/>
    <x v="3"/>
  </r>
  <r>
    <x v="172"/>
    <n v="63"/>
    <n v="119"/>
    <n v="49"/>
    <x v="36"/>
    <n v="16"/>
    <n v="611"/>
    <n v="40"/>
    <n v="40"/>
    <n v="60"/>
    <n v="104"/>
    <n v="425"/>
    <n v="4"/>
    <x v="14"/>
    <x v="19"/>
    <x v="3"/>
    <x v="1"/>
    <x v="0"/>
    <x v="2"/>
    <x v="12"/>
  </r>
  <r>
    <x v="76"/>
    <n v="66"/>
    <n v="128"/>
    <n v="54"/>
    <x v="15"/>
    <n v="20"/>
    <n v="301"/>
    <n v="20"/>
    <n v="45"/>
    <n v="60"/>
    <n v="115"/>
    <n v="360"/>
    <n v="5"/>
    <x v="14"/>
    <x v="19"/>
    <x v="3"/>
    <x v="1"/>
    <x v="0"/>
    <x v="2"/>
    <x v="4"/>
  </r>
  <r>
    <x v="75"/>
    <n v="84"/>
    <n v="165"/>
    <n v="71"/>
    <x v="45"/>
    <n v="22"/>
    <n v="950"/>
    <n v="50"/>
    <n v="66"/>
    <n v="80"/>
    <n v="146"/>
    <n v="206"/>
    <n v="6"/>
    <x v="14"/>
    <x v="19"/>
    <x v="3"/>
    <x v="1"/>
    <x v="1"/>
    <x v="2"/>
    <x v="5"/>
  </r>
  <r>
    <x v="87"/>
    <n v="89"/>
    <n v="160"/>
    <n v="61"/>
    <x v="30"/>
    <n v="19"/>
    <n v="325"/>
    <n v="80"/>
    <n v="68"/>
    <n v="110"/>
    <n v="182"/>
    <n v="509"/>
    <n v="2"/>
    <x v="14"/>
    <x v="19"/>
    <x v="3"/>
    <x v="1"/>
    <x v="0"/>
    <x v="0"/>
    <x v="1"/>
  </r>
  <r>
    <x v="105"/>
    <n v="132"/>
    <n v="242"/>
    <n v="95"/>
    <x v="85"/>
    <n v="86"/>
    <n v="532"/>
    <n v="70"/>
    <n v="158"/>
    <n v="170"/>
    <n v="283"/>
    <n v="206"/>
    <n v="3"/>
    <x v="14"/>
    <x v="19"/>
    <x v="3"/>
    <x v="1"/>
    <x v="1"/>
    <x v="0"/>
    <x v="2"/>
  </r>
  <r>
    <x v="14"/>
    <n v="163"/>
    <n v="346"/>
    <n v="116"/>
    <x v="66"/>
    <n v="45"/>
    <n v="1091"/>
    <n v="100"/>
    <n v="153"/>
    <n v="150"/>
    <n v="272"/>
    <n v="720"/>
    <n v="8"/>
    <x v="15"/>
    <x v="0"/>
    <x v="0"/>
    <x v="0"/>
    <x v="1"/>
    <x v="3"/>
    <x v="6"/>
  </r>
  <r>
    <x v="96"/>
    <n v="73"/>
    <n v="133"/>
    <n v="52"/>
    <x v="79"/>
    <n v="47"/>
    <n v="433"/>
    <n v="20"/>
    <n v="49"/>
    <n v="70"/>
    <n v="101"/>
    <n v="720"/>
    <n v="9"/>
    <x v="15"/>
    <x v="0"/>
    <x v="0"/>
    <x v="0"/>
    <x v="1"/>
    <x v="3"/>
    <x v="7"/>
  </r>
  <r>
    <x v="92"/>
    <n v="74"/>
    <n v="137"/>
    <n v="55"/>
    <x v="24"/>
    <n v="18"/>
    <n v="336"/>
    <n v="40"/>
    <n v="40"/>
    <n v="70"/>
    <n v="110"/>
    <n v="720"/>
    <n v="10"/>
    <x v="15"/>
    <x v="0"/>
    <x v="0"/>
    <x v="0"/>
    <x v="1"/>
    <x v="3"/>
    <x v="8"/>
  </r>
  <r>
    <x v="194"/>
    <n v="67"/>
    <n v="129"/>
    <n v="54"/>
    <x v="15"/>
    <n v="20"/>
    <n v="337"/>
    <n v="20"/>
    <n v="40"/>
    <n v="60"/>
    <n v="89"/>
    <n v="720"/>
    <n v="11"/>
    <x v="15"/>
    <x v="0"/>
    <x v="0"/>
    <x v="0"/>
    <x v="0"/>
    <x v="1"/>
    <x v="9"/>
  </r>
  <r>
    <x v="47"/>
    <n v="75"/>
    <n v="147"/>
    <n v="63"/>
    <x v="30"/>
    <n v="19"/>
    <n v="965"/>
    <n v="40"/>
    <n v="38"/>
    <n v="70"/>
    <n v="132"/>
    <n v="303"/>
    <n v="12"/>
    <x v="15"/>
    <x v="0"/>
    <x v="0"/>
    <x v="0"/>
    <x v="0"/>
    <x v="1"/>
    <x v="10"/>
  </r>
  <r>
    <x v="25"/>
    <n v="60"/>
    <n v="113"/>
    <n v="46"/>
    <x v="36"/>
    <n v="15"/>
    <n v="608"/>
    <n v="40"/>
    <n v="43"/>
    <n v="60"/>
    <n v="103"/>
    <n v="303"/>
    <n v="13"/>
    <x v="15"/>
    <x v="0"/>
    <x v="0"/>
    <x v="0"/>
    <x v="0"/>
    <x v="1"/>
    <x v="3"/>
  </r>
  <r>
    <x v="344"/>
    <n v="117"/>
    <n v="211"/>
    <n v="81"/>
    <x v="63"/>
    <n v="22"/>
    <n v="460"/>
    <n v="110"/>
    <n v="95"/>
    <n v="140"/>
    <n v="235"/>
    <n v="719"/>
    <n v="5"/>
    <x v="15"/>
    <x v="0"/>
    <x v="0"/>
    <x v="0"/>
    <x v="0"/>
    <x v="2"/>
    <x v="4"/>
  </r>
  <r>
    <x v="87"/>
    <n v="102"/>
    <n v="181"/>
    <n v="68"/>
    <x v="15"/>
    <n v="22"/>
    <n v="559"/>
    <n v="80"/>
    <n v="64"/>
    <n v="130"/>
    <n v="200"/>
    <n v="303"/>
    <n v="6"/>
    <x v="15"/>
    <x v="0"/>
    <x v="0"/>
    <x v="0"/>
    <x v="1"/>
    <x v="2"/>
    <x v="5"/>
  </r>
  <r>
    <x v="78"/>
    <n v="132"/>
    <n v="238"/>
    <n v="91"/>
    <x v="0"/>
    <n v="25"/>
    <n v="777"/>
    <n v="110"/>
    <n v="90"/>
    <n v="140"/>
    <n v="231"/>
    <n v="970"/>
    <n v="1"/>
    <x v="15"/>
    <x v="0"/>
    <x v="0"/>
    <x v="0"/>
    <x v="0"/>
    <x v="0"/>
    <x v="0"/>
  </r>
  <r>
    <x v="148"/>
    <n v="100"/>
    <n v="190"/>
    <n v="78"/>
    <x v="57"/>
    <n v="25"/>
    <n v="593"/>
    <n v="70"/>
    <n v="78"/>
    <n v="100"/>
    <n v="178"/>
    <n v="970"/>
    <n v="2"/>
    <x v="15"/>
    <x v="0"/>
    <x v="0"/>
    <x v="0"/>
    <x v="0"/>
    <x v="0"/>
    <x v="1"/>
  </r>
  <r>
    <x v="140"/>
    <n v="145"/>
    <n v="261"/>
    <n v="112"/>
    <x v="8"/>
    <n v="28"/>
    <n v="822"/>
    <n v="120"/>
    <n v="91"/>
    <n v="150"/>
    <n v="247"/>
    <n v="303"/>
    <n v="3"/>
    <x v="15"/>
    <x v="0"/>
    <x v="0"/>
    <x v="0"/>
    <x v="1"/>
    <x v="0"/>
    <x v="2"/>
  </r>
  <r>
    <x v="22"/>
    <n v="132"/>
    <n v="238"/>
    <n v="91"/>
    <x v="57"/>
    <n v="25"/>
    <n v="777"/>
    <n v="100"/>
    <n v="78"/>
    <n v="120"/>
    <n v="182"/>
    <n v="847"/>
    <n v="8"/>
    <x v="15"/>
    <x v="1"/>
    <x v="0"/>
    <x v="0"/>
    <x v="1"/>
    <x v="3"/>
    <x v="6"/>
  </r>
  <r>
    <x v="256"/>
    <n v="100"/>
    <n v="190"/>
    <n v="78"/>
    <x v="2"/>
    <n v="25"/>
    <n v="593"/>
    <n v="60"/>
    <n v="60"/>
    <n v="90"/>
    <n v="159"/>
    <n v="708"/>
    <n v="9"/>
    <x v="15"/>
    <x v="1"/>
    <x v="0"/>
    <x v="0"/>
    <x v="1"/>
    <x v="3"/>
    <x v="7"/>
  </r>
  <r>
    <x v="292"/>
    <n v="145"/>
    <n v="261"/>
    <n v="99"/>
    <x v="1"/>
    <n v="28"/>
    <n v="822"/>
    <n v="110"/>
    <n v="80"/>
    <n v="130"/>
    <n v="200"/>
    <n v="815"/>
    <n v="10"/>
    <x v="15"/>
    <x v="1"/>
    <x v="0"/>
    <x v="0"/>
    <x v="1"/>
    <x v="3"/>
    <x v="8"/>
  </r>
  <r>
    <x v="293"/>
    <n v="117"/>
    <n v="211"/>
    <n v="81"/>
    <x v="55"/>
    <n v="22"/>
    <n v="460"/>
    <n v="80"/>
    <n v="60"/>
    <n v="110"/>
    <n v="170"/>
    <n v="309"/>
    <n v="11"/>
    <x v="15"/>
    <x v="1"/>
    <x v="0"/>
    <x v="0"/>
    <x v="0"/>
    <x v="1"/>
    <x v="9"/>
  </r>
  <r>
    <x v="146"/>
    <n v="102"/>
    <n v="181"/>
    <n v="68"/>
    <x v="21"/>
    <n v="22"/>
    <n v="559"/>
    <n v="40"/>
    <n v="38"/>
    <n v="90"/>
    <n v="140"/>
    <n v="773"/>
    <n v="12"/>
    <x v="15"/>
    <x v="1"/>
    <x v="0"/>
    <x v="0"/>
    <x v="0"/>
    <x v="1"/>
    <x v="10"/>
  </r>
  <r>
    <x v="357"/>
    <n v="335"/>
    <n v="626"/>
    <n v="252"/>
    <x v="81"/>
    <n v="83"/>
    <n v="1316"/>
    <n v="280"/>
    <n v="223"/>
    <n v="400"/>
    <n v="685"/>
    <n v="309"/>
    <n v="5"/>
    <x v="15"/>
    <x v="1"/>
    <x v="0"/>
    <x v="0"/>
    <x v="0"/>
    <x v="2"/>
    <x v="4"/>
  </r>
  <r>
    <x v="267"/>
    <n v="239"/>
    <n v="509"/>
    <n v="230"/>
    <x v="9"/>
    <n v="66"/>
    <n v="1464"/>
    <n v="200"/>
    <n v="188"/>
    <n v="290"/>
    <n v="554"/>
    <n v="815"/>
    <n v="6"/>
    <x v="15"/>
    <x v="1"/>
    <x v="0"/>
    <x v="0"/>
    <x v="1"/>
    <x v="2"/>
    <x v="5"/>
  </r>
  <r>
    <x v="358"/>
    <n v="265"/>
    <n v="486"/>
    <n v="167"/>
    <x v="11"/>
    <n v="63"/>
    <n v="865"/>
    <n v="170"/>
    <n v="149"/>
    <n v="270"/>
    <n v="470"/>
    <n v="630"/>
    <n v="2"/>
    <x v="15"/>
    <x v="1"/>
    <x v="0"/>
    <x v="0"/>
    <x v="0"/>
    <x v="0"/>
    <x v="1"/>
  </r>
  <r>
    <x v="359"/>
    <n v="178"/>
    <n v="321"/>
    <n v="113"/>
    <x v="86"/>
    <n v="39"/>
    <n v="611"/>
    <n v="130"/>
    <n v="92"/>
    <n v="180"/>
    <n v="313"/>
    <n v="312"/>
    <n v="3"/>
    <x v="15"/>
    <x v="1"/>
    <x v="0"/>
    <x v="0"/>
    <x v="1"/>
    <x v="0"/>
    <x v="2"/>
  </r>
  <r>
    <x v="357"/>
    <n v="335"/>
    <n v="626"/>
    <n v="268"/>
    <x v="81"/>
    <n v="83"/>
    <n v="1316"/>
    <n v="210"/>
    <n v="193"/>
    <n v="300"/>
    <n v="510"/>
    <n v="563"/>
    <n v="8"/>
    <x v="15"/>
    <x v="2"/>
    <x v="0"/>
    <x v="1"/>
    <x v="1"/>
    <x v="3"/>
    <x v="6"/>
  </r>
  <r>
    <x v="328"/>
    <n v="178"/>
    <n v="321"/>
    <n v="95"/>
    <x v="46"/>
    <n v="39"/>
    <n v="611"/>
    <n v="120"/>
    <n v="83"/>
    <n v="160"/>
    <n v="260"/>
    <n v="319"/>
    <n v="9"/>
    <x v="15"/>
    <x v="2"/>
    <x v="0"/>
    <x v="1"/>
    <x v="1"/>
    <x v="3"/>
    <x v="7"/>
  </r>
  <r>
    <x v="142"/>
    <n v="239"/>
    <n v="509"/>
    <n v="282"/>
    <x v="59"/>
    <n v="66"/>
    <n v="1464"/>
    <n v="140"/>
    <n v="216"/>
    <n v="220"/>
    <n v="431"/>
    <n v="712"/>
    <n v="11"/>
    <x v="15"/>
    <x v="2"/>
    <x v="0"/>
    <x v="1"/>
    <x v="0"/>
    <x v="1"/>
    <x v="9"/>
  </r>
  <r>
    <x v="153"/>
    <n v="318"/>
    <n v="616"/>
    <n v="265"/>
    <x v="87"/>
    <n v="98"/>
    <n v="1423"/>
    <n v="160"/>
    <n v="172"/>
    <n v="280"/>
    <n v="512"/>
    <n v="563"/>
    <n v="12"/>
    <x v="15"/>
    <x v="2"/>
    <x v="0"/>
    <x v="1"/>
    <x v="0"/>
    <x v="1"/>
    <x v="10"/>
  </r>
  <r>
    <x v="89"/>
    <n v="26"/>
    <n v="46"/>
    <n v="17"/>
    <x v="16"/>
    <n v="4"/>
    <n v="776"/>
    <n v="30"/>
    <n v="10"/>
    <n v="40"/>
    <n v="50"/>
    <n v="515"/>
    <n v="5"/>
    <x v="15"/>
    <x v="2"/>
    <x v="0"/>
    <x v="1"/>
    <x v="0"/>
    <x v="2"/>
    <x v="4"/>
  </r>
  <r>
    <x v="25"/>
    <n v="43"/>
    <n v="46"/>
    <n v="0"/>
    <x v="64"/>
    <n v="0"/>
    <n v="688"/>
    <n v="40"/>
    <n v="0"/>
    <n v="50"/>
    <n v="56"/>
    <n v="712"/>
    <n v="6"/>
    <x v="15"/>
    <x v="2"/>
    <x v="0"/>
    <x v="1"/>
    <x v="1"/>
    <x v="2"/>
    <x v="5"/>
  </r>
  <r>
    <x v="36"/>
    <n v="28"/>
    <n v="50"/>
    <n v="19"/>
    <x v="44"/>
    <n v="5"/>
    <n v="820"/>
    <n v="10"/>
    <n v="20"/>
    <n v="20"/>
    <n v="41"/>
    <n v="515"/>
    <n v="1"/>
    <x v="15"/>
    <x v="2"/>
    <x v="0"/>
    <x v="1"/>
    <x v="0"/>
    <x v="0"/>
    <x v="0"/>
  </r>
  <r>
    <x v="59"/>
    <n v="33"/>
    <n v="65"/>
    <n v="28"/>
    <x v="51"/>
    <n v="8"/>
    <n v="964"/>
    <n v="20"/>
    <n v="20"/>
    <n v="40"/>
    <n v="58"/>
    <n v="319"/>
    <n v="2"/>
    <x v="15"/>
    <x v="2"/>
    <x v="0"/>
    <x v="1"/>
    <x v="0"/>
    <x v="0"/>
    <x v="1"/>
  </r>
  <r>
    <x v="38"/>
    <n v="28"/>
    <n v="52"/>
    <n v="21"/>
    <x v="18"/>
    <n v="6"/>
    <n v="614"/>
    <n v="20"/>
    <n v="20"/>
    <n v="30"/>
    <n v="47"/>
    <n v="641"/>
    <n v="3"/>
    <x v="15"/>
    <x v="2"/>
    <x v="0"/>
    <x v="1"/>
    <x v="1"/>
    <x v="0"/>
    <x v="2"/>
  </r>
  <r>
    <x v="32"/>
    <n v="63"/>
    <n v="114"/>
    <n v="44"/>
    <x v="66"/>
    <n v="40"/>
    <n v="261"/>
    <n v="10"/>
    <n v="38"/>
    <n v="60"/>
    <n v="82"/>
    <n v="417"/>
    <n v="8"/>
    <x v="15"/>
    <x v="3"/>
    <x v="0"/>
    <x v="1"/>
    <x v="1"/>
    <x v="3"/>
    <x v="6"/>
  </r>
  <r>
    <x v="360"/>
    <n v="40"/>
    <n v="142"/>
    <n v="93"/>
    <x v="10"/>
    <n v="28"/>
    <n v="840"/>
    <n v="10"/>
    <n v="70"/>
    <n v="40"/>
    <n v="101"/>
    <n v="636"/>
    <n v="9"/>
    <x v="15"/>
    <x v="3"/>
    <x v="0"/>
    <x v="1"/>
    <x v="1"/>
    <x v="3"/>
    <x v="7"/>
  </r>
  <r>
    <x v="36"/>
    <n v="51"/>
    <n v="94"/>
    <n v="37"/>
    <x v="8"/>
    <n v="12"/>
    <n v="195"/>
    <n v="10"/>
    <n v="30"/>
    <n v="40"/>
    <n v="70"/>
    <n v="417"/>
    <n v="11"/>
    <x v="15"/>
    <x v="3"/>
    <x v="0"/>
    <x v="1"/>
    <x v="0"/>
    <x v="1"/>
    <x v="9"/>
  </r>
  <r>
    <x v="263"/>
    <n v="36"/>
    <n v="69"/>
    <n v="29"/>
    <x v="24"/>
    <n v="11"/>
    <n v="169"/>
    <n v="-10"/>
    <n v="20"/>
    <n v="30"/>
    <n v="62"/>
    <n v="417"/>
    <n v="12"/>
    <x v="15"/>
    <x v="3"/>
    <x v="0"/>
    <x v="1"/>
    <x v="0"/>
    <x v="1"/>
    <x v="10"/>
  </r>
  <r>
    <x v="71"/>
    <n v="44"/>
    <n v="84"/>
    <n v="35"/>
    <x v="25"/>
    <n v="13"/>
    <n v="197"/>
    <n v="-10"/>
    <n v="17"/>
    <n v="30"/>
    <n v="47"/>
    <n v="314"/>
    <n v="13"/>
    <x v="15"/>
    <x v="3"/>
    <x v="0"/>
    <x v="1"/>
    <x v="0"/>
    <x v="1"/>
    <x v="3"/>
  </r>
  <r>
    <x v="272"/>
    <n v="68"/>
    <n v="123"/>
    <n v="47"/>
    <x v="26"/>
    <n v="13"/>
    <n v="821"/>
    <n v="60"/>
    <n v="55"/>
    <n v="80"/>
    <n v="130"/>
    <n v="314"/>
    <n v="5"/>
    <x v="15"/>
    <x v="3"/>
    <x v="0"/>
    <x v="1"/>
    <x v="0"/>
    <x v="2"/>
    <x v="4"/>
  </r>
  <r>
    <x v="103"/>
    <n v="67"/>
    <n v="119"/>
    <n v="45"/>
    <x v="27"/>
    <n v="12"/>
    <n v="777"/>
    <n v="60"/>
    <n v="56"/>
    <n v="80"/>
    <n v="130"/>
    <n v="573"/>
    <n v="6"/>
    <x v="15"/>
    <x v="3"/>
    <x v="0"/>
    <x v="1"/>
    <x v="1"/>
    <x v="2"/>
    <x v="5"/>
  </r>
  <r>
    <x v="172"/>
    <n v="98"/>
    <n v="190"/>
    <n v="80"/>
    <x v="46"/>
    <n v="30"/>
    <n v="494"/>
    <n v="50"/>
    <n v="82"/>
    <n v="100"/>
    <n v="178"/>
    <n v="573"/>
    <n v="2"/>
    <x v="15"/>
    <x v="3"/>
    <x v="0"/>
    <x v="1"/>
    <x v="0"/>
    <x v="0"/>
    <x v="1"/>
  </r>
  <r>
    <x v="42"/>
    <n v="91"/>
    <n v="178"/>
    <n v="76"/>
    <x v="45"/>
    <n v="23"/>
    <n v="965"/>
    <n v="50"/>
    <n v="77"/>
    <n v="90"/>
    <n v="173"/>
    <n v="573"/>
    <n v="3"/>
    <x v="15"/>
    <x v="3"/>
    <x v="0"/>
    <x v="1"/>
    <x v="1"/>
    <x v="0"/>
    <x v="2"/>
  </r>
  <r>
    <x v="105"/>
    <n v="32"/>
    <n v="56"/>
    <n v="21"/>
    <x v="16"/>
    <n v="5"/>
    <n v="454"/>
    <n v="30"/>
    <n v="10"/>
    <n v="30"/>
    <n v="40"/>
    <n v="234"/>
    <n v="8"/>
    <x v="15"/>
    <x v="4"/>
    <x v="0"/>
    <x v="0"/>
    <x v="1"/>
    <x v="3"/>
    <x v="6"/>
  </r>
  <r>
    <x v="24"/>
    <n v="45"/>
    <n v="80"/>
    <n v="30"/>
    <x v="18"/>
    <n v="8"/>
    <n v="820"/>
    <n v="40"/>
    <n v="20"/>
    <n v="40"/>
    <n v="51"/>
    <n v="330"/>
    <n v="9"/>
    <x v="15"/>
    <x v="4"/>
    <x v="0"/>
    <x v="0"/>
    <x v="1"/>
    <x v="3"/>
    <x v="7"/>
  </r>
  <r>
    <x v="282"/>
    <n v="134"/>
    <n v="237"/>
    <n v="88"/>
    <x v="88"/>
    <n v="29"/>
    <n v="653"/>
    <n v="70"/>
    <n v="59"/>
    <n v="120"/>
    <n v="201"/>
    <n v="937"/>
    <n v="11"/>
    <x v="15"/>
    <x v="4"/>
    <x v="0"/>
    <x v="0"/>
    <x v="0"/>
    <x v="1"/>
    <x v="9"/>
  </r>
  <r>
    <x v="232"/>
    <n v="155"/>
    <n v="285"/>
    <n v="140"/>
    <x v="33"/>
    <n v="34"/>
    <n v="502"/>
    <n v="90"/>
    <n v="90"/>
    <n v="140"/>
    <n v="230"/>
    <n v="234"/>
    <n v="12"/>
    <x v="15"/>
    <x v="4"/>
    <x v="0"/>
    <x v="0"/>
    <x v="0"/>
    <x v="1"/>
    <x v="10"/>
  </r>
  <r>
    <x v="219"/>
    <n v="163"/>
    <n v="346"/>
    <n v="160"/>
    <x v="82"/>
    <n v="45"/>
    <n v="1091"/>
    <n v="130"/>
    <n v="146"/>
    <n v="200"/>
    <n v="380"/>
    <n v="216"/>
    <n v="5"/>
    <x v="15"/>
    <x v="4"/>
    <x v="0"/>
    <x v="0"/>
    <x v="0"/>
    <x v="2"/>
    <x v="4"/>
  </r>
  <r>
    <x v="194"/>
    <n v="67"/>
    <n v="129"/>
    <n v="54"/>
    <x v="15"/>
    <n v="20"/>
    <n v="337"/>
    <n v="30"/>
    <n v="66"/>
    <n v="80"/>
    <n v="146"/>
    <n v="419"/>
    <n v="6"/>
    <x v="15"/>
    <x v="4"/>
    <x v="0"/>
    <x v="0"/>
    <x v="1"/>
    <x v="2"/>
    <x v="5"/>
  </r>
  <r>
    <x v="34"/>
    <n v="74"/>
    <n v="137"/>
    <n v="55"/>
    <x v="25"/>
    <n v="18"/>
    <n v="336"/>
    <n v="50"/>
    <n v="51"/>
    <n v="80"/>
    <n v="131"/>
    <n v="567"/>
    <n v="1"/>
    <x v="15"/>
    <x v="4"/>
    <x v="0"/>
    <x v="0"/>
    <x v="0"/>
    <x v="0"/>
    <x v="0"/>
  </r>
  <r>
    <x v="46"/>
    <n v="64"/>
    <n v="114"/>
    <n v="43"/>
    <x v="57"/>
    <n v="13"/>
    <n v="363"/>
    <n v="40"/>
    <n v="40"/>
    <n v="70"/>
    <n v="112"/>
    <n v="330"/>
    <n v="2"/>
    <x v="15"/>
    <x v="4"/>
    <x v="0"/>
    <x v="0"/>
    <x v="0"/>
    <x v="0"/>
    <x v="1"/>
  </r>
  <r>
    <x v="26"/>
    <n v="73"/>
    <n v="133"/>
    <n v="52"/>
    <x v="84"/>
    <n v="47"/>
    <n v="433"/>
    <n v="20"/>
    <n v="50"/>
    <n v="80"/>
    <n v="133"/>
    <n v="513"/>
    <n v="3"/>
    <x v="15"/>
    <x v="4"/>
    <x v="0"/>
    <x v="0"/>
    <x v="1"/>
    <x v="0"/>
    <x v="2"/>
  </r>
  <r>
    <x v="1"/>
    <n v="84"/>
    <n v="142"/>
    <n v="49"/>
    <x v="2"/>
    <n v="15"/>
    <n v="342"/>
    <n v="50"/>
    <n v="48"/>
    <n v="70"/>
    <n v="118"/>
    <n v="414"/>
    <n v="8"/>
    <x v="15"/>
    <x v="5"/>
    <x v="0"/>
    <x v="1"/>
    <x v="1"/>
    <x v="3"/>
    <x v="6"/>
  </r>
  <r>
    <x v="42"/>
    <n v="72"/>
    <n v="129"/>
    <n v="49"/>
    <x v="26"/>
    <n v="13"/>
    <n v="779"/>
    <n v="50"/>
    <n v="40"/>
    <n v="60"/>
    <n v="109"/>
    <n v="262"/>
    <n v="9"/>
    <x v="15"/>
    <x v="5"/>
    <x v="0"/>
    <x v="1"/>
    <x v="1"/>
    <x v="3"/>
    <x v="7"/>
  </r>
  <r>
    <x v="83"/>
    <n v="68"/>
    <n v="121"/>
    <n v="46"/>
    <x v="57"/>
    <n v="14"/>
    <n v="388"/>
    <n v="40"/>
    <n v="30"/>
    <n v="70"/>
    <n v="111"/>
    <n v="262"/>
    <n v="11"/>
    <x v="15"/>
    <x v="5"/>
    <x v="0"/>
    <x v="1"/>
    <x v="0"/>
    <x v="1"/>
    <x v="9"/>
  </r>
  <r>
    <x v="72"/>
    <n v="87"/>
    <n v="160"/>
    <n v="63"/>
    <x v="43"/>
    <n v="57"/>
    <n v="521"/>
    <n v="10"/>
    <n v="62"/>
    <n v="80"/>
    <n v="142"/>
    <n v="608"/>
    <n v="12"/>
    <x v="15"/>
    <x v="5"/>
    <x v="0"/>
    <x v="1"/>
    <x v="0"/>
    <x v="1"/>
    <x v="10"/>
  </r>
  <r>
    <x v="107"/>
    <n v="82"/>
    <n v="161"/>
    <n v="69"/>
    <x v="37"/>
    <n v="21"/>
    <n v="965"/>
    <n v="50"/>
    <n v="85"/>
    <n v="90"/>
    <n v="165"/>
    <n v="608"/>
    <n v="5"/>
    <x v="15"/>
    <x v="5"/>
    <x v="0"/>
    <x v="1"/>
    <x v="0"/>
    <x v="2"/>
    <x v="4"/>
  </r>
  <r>
    <x v="25"/>
    <n v="58"/>
    <n v="110"/>
    <n v="45"/>
    <x v="3"/>
    <n v="14"/>
    <n v="605"/>
    <n v="50"/>
    <n v="50"/>
    <n v="70"/>
    <n v="126"/>
    <n v="920"/>
    <n v="6"/>
    <x v="15"/>
    <x v="5"/>
    <x v="0"/>
    <x v="1"/>
    <x v="1"/>
    <x v="2"/>
    <x v="5"/>
  </r>
  <r>
    <x v="105"/>
    <n v="70"/>
    <n v="135"/>
    <n v="57"/>
    <x v="15"/>
    <n v="21"/>
    <n v="313"/>
    <n v="20"/>
    <n v="60"/>
    <n v="70"/>
    <n v="129"/>
    <n v="715"/>
    <n v="1"/>
    <x v="15"/>
    <x v="5"/>
    <x v="0"/>
    <x v="1"/>
    <x v="0"/>
    <x v="0"/>
    <x v="0"/>
  </r>
  <r>
    <x v="54"/>
    <n v="132"/>
    <n v="242"/>
    <n v="95"/>
    <x v="81"/>
    <n v="86"/>
    <n v="554"/>
    <n v="30"/>
    <n v="80"/>
    <n v="130"/>
    <n v="228"/>
    <n v="608"/>
    <n v="2"/>
    <x v="15"/>
    <x v="5"/>
    <x v="0"/>
    <x v="1"/>
    <x v="0"/>
    <x v="0"/>
    <x v="1"/>
  </r>
  <r>
    <x v="21"/>
    <n v="112"/>
    <n v="208"/>
    <n v="83"/>
    <x v="15"/>
    <n v="27"/>
    <n v="433"/>
    <n v="80"/>
    <n v="83"/>
    <n v="120"/>
    <n v="197"/>
    <n v="262"/>
    <n v="3"/>
    <x v="15"/>
    <x v="5"/>
    <x v="0"/>
    <x v="1"/>
    <x v="1"/>
    <x v="0"/>
    <x v="2"/>
  </r>
  <r>
    <x v="47"/>
    <n v="98"/>
    <n v="190"/>
    <n v="80"/>
    <x v="28"/>
    <n v="30"/>
    <n v="494"/>
    <n v="30"/>
    <n v="51"/>
    <n v="70"/>
    <n v="139"/>
    <n v="203"/>
    <n v="9"/>
    <x v="15"/>
    <x v="6"/>
    <x v="1"/>
    <x v="1"/>
    <x v="1"/>
    <x v="3"/>
    <x v="7"/>
  </r>
  <r>
    <x v="1"/>
    <n v="91"/>
    <n v="178"/>
    <n v="76"/>
    <x v="24"/>
    <n v="23"/>
    <n v="965"/>
    <n v="60"/>
    <n v="40"/>
    <n v="80"/>
    <n v="140"/>
    <n v="475"/>
    <n v="10"/>
    <x v="15"/>
    <x v="6"/>
    <x v="1"/>
    <x v="1"/>
    <x v="1"/>
    <x v="3"/>
    <x v="8"/>
  </r>
  <r>
    <x v="272"/>
    <n v="68"/>
    <n v="123"/>
    <n v="47"/>
    <x v="26"/>
    <n v="13"/>
    <n v="821"/>
    <n v="60"/>
    <n v="40"/>
    <n v="80"/>
    <n v="109"/>
    <n v="959"/>
    <n v="11"/>
    <x v="15"/>
    <x v="6"/>
    <x v="1"/>
    <x v="1"/>
    <x v="0"/>
    <x v="1"/>
    <x v="9"/>
  </r>
  <r>
    <x v="125"/>
    <n v="37"/>
    <n v="66"/>
    <n v="25"/>
    <x v="18"/>
    <n v="7"/>
    <n v="775"/>
    <n v="30"/>
    <n v="20"/>
    <n v="40"/>
    <n v="60"/>
    <n v="959"/>
    <n v="13"/>
    <x v="15"/>
    <x v="6"/>
    <x v="1"/>
    <x v="1"/>
    <x v="0"/>
    <x v="1"/>
    <x v="3"/>
  </r>
  <r>
    <x v="62"/>
    <n v="176"/>
    <n v="311"/>
    <n v="69"/>
    <x v="66"/>
    <n v="38"/>
    <n v="962"/>
    <n v="110"/>
    <n v="92"/>
    <n v="160"/>
    <n v="270"/>
    <n v="959"/>
    <n v="2"/>
    <x v="15"/>
    <x v="6"/>
    <x v="1"/>
    <x v="1"/>
    <x v="0"/>
    <x v="0"/>
    <x v="1"/>
  </r>
  <r>
    <x v="7"/>
    <n v="87"/>
    <n v="160"/>
    <n v="63"/>
    <x v="6"/>
    <n v="57"/>
    <n v="521"/>
    <n v="10"/>
    <n v="60"/>
    <n v="80"/>
    <n v="140"/>
    <n v="203"/>
    <n v="5"/>
    <x v="15"/>
    <x v="6"/>
    <x v="1"/>
    <x v="1"/>
    <x v="0"/>
    <x v="2"/>
    <x v="4"/>
  </r>
  <r>
    <x v="10"/>
    <n v="68"/>
    <n v="127"/>
    <n v="51"/>
    <x v="45"/>
    <n v="16"/>
    <n v="311"/>
    <n v="40"/>
    <n v="34"/>
    <n v="70"/>
    <n v="110"/>
    <n v="860"/>
    <n v="6"/>
    <x v="15"/>
    <x v="6"/>
    <x v="1"/>
    <x v="1"/>
    <x v="1"/>
    <x v="2"/>
    <x v="5"/>
  </r>
  <r>
    <x v="83"/>
    <n v="58"/>
    <n v="110"/>
    <n v="45"/>
    <x v="14"/>
    <n v="14"/>
    <n v="605"/>
    <n v="30"/>
    <n v="38"/>
    <n v="50"/>
    <n v="72"/>
    <n v="321"/>
    <n v="8"/>
    <x v="15"/>
    <x v="7"/>
    <x v="1"/>
    <x v="0"/>
    <x v="1"/>
    <x v="3"/>
    <x v="6"/>
  </r>
  <r>
    <x v="171"/>
    <n v="70"/>
    <n v="135"/>
    <n v="57"/>
    <x v="4"/>
    <n v="21"/>
    <n v="313"/>
    <n v="20"/>
    <n v="31"/>
    <n v="50"/>
    <n v="81"/>
    <n v="772"/>
    <n v="9"/>
    <x v="15"/>
    <x v="7"/>
    <x v="1"/>
    <x v="0"/>
    <x v="1"/>
    <x v="3"/>
    <x v="7"/>
  </r>
  <r>
    <x v="107"/>
    <n v="82"/>
    <n v="161"/>
    <n v="69"/>
    <x v="37"/>
    <n v="21"/>
    <n v="965"/>
    <n v="40"/>
    <n v="50"/>
    <n v="60"/>
    <n v="100"/>
    <n v="850"/>
    <n v="10"/>
    <x v="15"/>
    <x v="7"/>
    <x v="1"/>
    <x v="0"/>
    <x v="1"/>
    <x v="3"/>
    <x v="8"/>
  </r>
  <r>
    <x v="28"/>
    <n v="51"/>
    <n v="91"/>
    <n v="34"/>
    <x v="40"/>
    <n v="9"/>
    <n v="821"/>
    <n v="50"/>
    <n v="41"/>
    <n v="60"/>
    <n v="90"/>
    <n v="904"/>
    <n v="11"/>
    <x v="15"/>
    <x v="7"/>
    <x v="1"/>
    <x v="0"/>
    <x v="0"/>
    <x v="1"/>
    <x v="9"/>
  </r>
  <r>
    <x v="42"/>
    <n v="72"/>
    <n v="129"/>
    <n v="49"/>
    <x v="26"/>
    <n v="13"/>
    <n v="779"/>
    <n v="60"/>
    <n v="50"/>
    <n v="80"/>
    <n v="143"/>
    <n v="904"/>
    <n v="13"/>
    <x v="15"/>
    <x v="7"/>
    <x v="1"/>
    <x v="0"/>
    <x v="0"/>
    <x v="1"/>
    <x v="3"/>
  </r>
  <r>
    <x v="282"/>
    <n v="134"/>
    <n v="237"/>
    <n v="88"/>
    <x v="88"/>
    <n v="29"/>
    <n v="653"/>
    <n v="90"/>
    <n v="78"/>
    <n v="130"/>
    <n v="208"/>
    <n v="850"/>
    <n v="2"/>
    <x v="15"/>
    <x v="7"/>
    <x v="1"/>
    <x v="0"/>
    <x v="0"/>
    <x v="0"/>
    <x v="1"/>
  </r>
  <r>
    <x v="332"/>
    <n v="155"/>
    <n v="285"/>
    <n v="90"/>
    <x v="71"/>
    <n v="34"/>
    <n v="502"/>
    <n v="100"/>
    <n v="70"/>
    <n v="150"/>
    <n v="250"/>
    <n v="754"/>
    <n v="3"/>
    <x v="15"/>
    <x v="7"/>
    <x v="1"/>
    <x v="0"/>
    <x v="1"/>
    <x v="0"/>
    <x v="2"/>
  </r>
  <r>
    <x v="54"/>
    <n v="132"/>
    <n v="242"/>
    <n v="95"/>
    <x v="81"/>
    <n v="86"/>
    <n v="554"/>
    <n v="30"/>
    <n v="90"/>
    <n v="130"/>
    <n v="225"/>
    <n v="850"/>
    <n v="5"/>
    <x v="15"/>
    <x v="7"/>
    <x v="1"/>
    <x v="0"/>
    <x v="0"/>
    <x v="2"/>
    <x v="4"/>
  </r>
  <r>
    <x v="21"/>
    <n v="112"/>
    <n v="208"/>
    <n v="83"/>
    <x v="15"/>
    <n v="27"/>
    <n v="433"/>
    <n v="80"/>
    <n v="76"/>
    <n v="120"/>
    <n v="184"/>
    <n v="754"/>
    <n v="6"/>
    <x v="15"/>
    <x v="7"/>
    <x v="1"/>
    <x v="0"/>
    <x v="1"/>
    <x v="2"/>
    <x v="5"/>
  </r>
  <r>
    <x v="194"/>
    <n v="67"/>
    <n v="129"/>
    <n v="54"/>
    <x v="15"/>
    <n v="20"/>
    <n v="337"/>
    <n v="20"/>
    <n v="31"/>
    <n v="50"/>
    <n v="99"/>
    <n v="774"/>
    <n v="9"/>
    <x v="15"/>
    <x v="8"/>
    <x v="1"/>
    <x v="0"/>
    <x v="1"/>
    <x v="3"/>
    <x v="7"/>
  </r>
  <r>
    <x v="24"/>
    <n v="45"/>
    <n v="80"/>
    <n v="30"/>
    <x v="18"/>
    <n v="8"/>
    <n v="820"/>
    <n v="40"/>
    <n v="30"/>
    <n v="50"/>
    <n v="80"/>
    <n v="351"/>
    <n v="11"/>
    <x v="15"/>
    <x v="8"/>
    <x v="1"/>
    <x v="0"/>
    <x v="0"/>
    <x v="1"/>
    <x v="9"/>
  </r>
  <r>
    <x v="105"/>
    <n v="32"/>
    <n v="56"/>
    <n v="21"/>
    <x v="16"/>
    <n v="5"/>
    <n v="454"/>
    <n v="20"/>
    <n v="20"/>
    <n v="30"/>
    <n v="37"/>
    <n v="774"/>
    <n v="13"/>
    <x v="15"/>
    <x v="8"/>
    <x v="1"/>
    <x v="0"/>
    <x v="0"/>
    <x v="1"/>
    <x v="3"/>
  </r>
  <r>
    <x v="361"/>
    <n v="451"/>
    <n v="553"/>
    <n v="68"/>
    <x v="15"/>
    <n v="22"/>
    <n v="-348"/>
    <n v="400"/>
    <n v="60"/>
    <n v="430"/>
    <n v="490"/>
    <n v="339"/>
    <n v="2"/>
    <x v="15"/>
    <x v="8"/>
    <x v="1"/>
    <x v="0"/>
    <x v="0"/>
    <x v="0"/>
    <x v="1"/>
  </r>
  <r>
    <x v="360"/>
    <n v="65"/>
    <n v="125"/>
    <n v="52"/>
    <x v="79"/>
    <n v="47"/>
    <n v="458"/>
    <n v="10"/>
    <n v="40"/>
    <n v="70"/>
    <n v="115"/>
    <n v="339"/>
    <n v="5"/>
    <x v="15"/>
    <x v="8"/>
    <x v="1"/>
    <x v="0"/>
    <x v="0"/>
    <x v="2"/>
    <x v="4"/>
  </r>
  <r>
    <x v="14"/>
    <n v="163"/>
    <n v="346"/>
    <n v="164"/>
    <x v="66"/>
    <n v="45"/>
    <n v="1091"/>
    <n v="100"/>
    <n v="156"/>
    <n v="160"/>
    <n v="317"/>
    <n v="508"/>
    <n v="7"/>
    <x v="15"/>
    <x v="8"/>
    <x v="1"/>
    <x v="0"/>
    <x v="0"/>
    <x v="2"/>
    <x v="11"/>
  </r>
  <r>
    <x v="26"/>
    <n v="44"/>
    <n v="84"/>
    <n v="35"/>
    <x v="7"/>
    <n v="13"/>
    <n v="197"/>
    <n v="10"/>
    <n v="20"/>
    <n v="40"/>
    <n v="51"/>
    <n v="603"/>
    <n v="9"/>
    <x v="15"/>
    <x v="9"/>
    <x v="1"/>
    <x v="1"/>
    <x v="1"/>
    <x v="3"/>
    <x v="7"/>
  </r>
  <r>
    <x v="76"/>
    <n v="28"/>
    <n v="50"/>
    <n v="19"/>
    <x v="16"/>
    <n v="5"/>
    <n v="820"/>
    <n v="20"/>
    <n v="20"/>
    <n v="30"/>
    <n v="61"/>
    <n v="603"/>
    <n v="11"/>
    <x v="15"/>
    <x v="9"/>
    <x v="1"/>
    <x v="1"/>
    <x v="0"/>
    <x v="1"/>
    <x v="9"/>
  </r>
  <r>
    <x v="25"/>
    <n v="43"/>
    <n v="46"/>
    <n v="0"/>
    <x v="64"/>
    <n v="0"/>
    <n v="688"/>
    <n v="30"/>
    <n v="0"/>
    <n v="40"/>
    <n v="53"/>
    <n v="603"/>
    <n v="13"/>
    <x v="15"/>
    <x v="9"/>
    <x v="1"/>
    <x v="1"/>
    <x v="0"/>
    <x v="1"/>
    <x v="3"/>
  </r>
  <r>
    <x v="141"/>
    <n v="72"/>
    <n v="129"/>
    <n v="49"/>
    <x v="1"/>
    <n v="15"/>
    <n v="241"/>
    <n v="40"/>
    <n v="39"/>
    <n v="70"/>
    <n v="111"/>
    <n v="603"/>
    <n v="1"/>
    <x v="15"/>
    <x v="9"/>
    <x v="1"/>
    <x v="1"/>
    <x v="0"/>
    <x v="0"/>
    <x v="0"/>
  </r>
  <r>
    <x v="46"/>
    <n v="75"/>
    <n v="133"/>
    <n v="50"/>
    <x v="89"/>
    <n v="16"/>
    <n v="372"/>
    <n v="40"/>
    <n v="40"/>
    <n v="70"/>
    <n v="108"/>
    <n v="603"/>
    <n v="2"/>
    <x v="15"/>
    <x v="9"/>
    <x v="1"/>
    <x v="1"/>
    <x v="0"/>
    <x v="0"/>
    <x v="1"/>
  </r>
  <r>
    <x v="32"/>
    <n v="63"/>
    <n v="114"/>
    <n v="44"/>
    <x v="66"/>
    <n v="40"/>
    <n v="261"/>
    <n v="10"/>
    <n v="45"/>
    <n v="60"/>
    <n v="95"/>
    <n v="603"/>
    <n v="5"/>
    <x v="15"/>
    <x v="9"/>
    <x v="1"/>
    <x v="1"/>
    <x v="0"/>
    <x v="2"/>
    <x v="4"/>
  </r>
  <r>
    <x v="263"/>
    <n v="36"/>
    <n v="69"/>
    <n v="29"/>
    <x v="24"/>
    <n v="11"/>
    <n v="169"/>
    <n v="0"/>
    <n v="20"/>
    <n v="40"/>
    <n v="53"/>
    <n v="603"/>
    <n v="7"/>
    <x v="15"/>
    <x v="9"/>
    <x v="1"/>
    <x v="1"/>
    <x v="0"/>
    <x v="2"/>
    <x v="11"/>
  </r>
  <r>
    <x v="293"/>
    <n v="117"/>
    <n v="211"/>
    <n v="81"/>
    <x v="55"/>
    <n v="22"/>
    <n v="460"/>
    <n v="100"/>
    <n v="67"/>
    <n v="130"/>
    <n v="210"/>
    <n v="518"/>
    <n v="13"/>
    <x v="15"/>
    <x v="10"/>
    <x v="1"/>
    <x v="0"/>
    <x v="0"/>
    <x v="1"/>
    <x v="3"/>
  </r>
  <r>
    <x v="50"/>
    <n v="378"/>
    <n v="680"/>
    <n v="252"/>
    <x v="91"/>
    <n v="98"/>
    <n v="1558"/>
    <n v="200"/>
    <n v="177"/>
    <n v="300"/>
    <n v="499"/>
    <n v="716"/>
    <n v="9"/>
    <x v="15"/>
    <x v="10"/>
    <x v="1"/>
    <x v="0"/>
    <x v="1"/>
    <x v="3"/>
    <x v="7"/>
  </r>
  <r>
    <x v="285"/>
    <n v="-20"/>
    <n v="201"/>
    <n v="179"/>
    <x v="58"/>
    <n v="64"/>
    <n v="1811"/>
    <n v="-70"/>
    <n v="183"/>
    <n v="-10"/>
    <n v="130"/>
    <n v="718"/>
    <n v="10"/>
    <x v="15"/>
    <x v="10"/>
    <x v="1"/>
    <x v="0"/>
    <x v="1"/>
    <x v="3"/>
    <x v="8"/>
  </r>
  <r>
    <x v="140"/>
    <n v="145"/>
    <n v="261"/>
    <n v="84"/>
    <x v="8"/>
    <n v="28"/>
    <n v="822"/>
    <n v="130"/>
    <n v="83"/>
    <n v="160"/>
    <n v="271"/>
    <n v="315"/>
    <n v="11"/>
    <x v="15"/>
    <x v="10"/>
    <x v="1"/>
    <x v="0"/>
    <x v="0"/>
    <x v="1"/>
    <x v="9"/>
  </r>
  <r>
    <x v="22"/>
    <n v="132"/>
    <n v="238"/>
    <n v="91"/>
    <x v="57"/>
    <n v="25"/>
    <n v="777"/>
    <n v="120"/>
    <n v="90"/>
    <n v="150"/>
    <n v="228"/>
    <n v="347"/>
    <n v="12"/>
    <x v="15"/>
    <x v="10"/>
    <x v="1"/>
    <x v="0"/>
    <x v="0"/>
    <x v="1"/>
    <x v="10"/>
  </r>
  <r>
    <x v="362"/>
    <n v="428"/>
    <n v="759"/>
    <n v="289"/>
    <x v="90"/>
    <n v="99"/>
    <n v="2108"/>
    <n v="280"/>
    <n v="180"/>
    <n v="400"/>
    <n v="672"/>
    <n v="518"/>
    <n v="2"/>
    <x v="15"/>
    <x v="10"/>
    <x v="1"/>
    <x v="0"/>
    <x v="0"/>
    <x v="0"/>
    <x v="1"/>
  </r>
  <r>
    <x v="239"/>
    <n v="-59"/>
    <n v="70"/>
    <n v="88"/>
    <x v="83"/>
    <n v="113"/>
    <n v="1382"/>
    <n v="-190"/>
    <n v="121"/>
    <n v="-60"/>
    <n v="55"/>
    <n v="212"/>
    <n v="5"/>
    <x v="15"/>
    <x v="10"/>
    <x v="1"/>
    <x v="0"/>
    <x v="0"/>
    <x v="2"/>
    <x v="4"/>
  </r>
  <r>
    <x v="363"/>
    <n v="325"/>
    <n v="601"/>
    <n v="190"/>
    <x v="9"/>
    <n v="66"/>
    <n v="1262"/>
    <n v="250"/>
    <n v="197"/>
    <n v="330"/>
    <n v="550"/>
    <n v="914"/>
    <n v="7"/>
    <x v="15"/>
    <x v="10"/>
    <x v="1"/>
    <x v="0"/>
    <x v="0"/>
    <x v="2"/>
    <x v="11"/>
  </r>
  <r>
    <x v="215"/>
    <n v="67"/>
    <n v="127"/>
    <n v="52"/>
    <x v="17"/>
    <n v="17"/>
    <n v="605"/>
    <n v="50"/>
    <n v="48"/>
    <n v="70"/>
    <n v="110"/>
    <n v="504"/>
    <n v="8"/>
    <x v="15"/>
    <x v="11"/>
    <x v="2"/>
    <x v="1"/>
    <x v="1"/>
    <x v="3"/>
    <x v="6"/>
  </r>
  <r>
    <x v="172"/>
    <n v="98"/>
    <n v="190"/>
    <n v="80"/>
    <x v="46"/>
    <n v="30"/>
    <n v="494"/>
    <n v="50"/>
    <n v="70"/>
    <n v="100"/>
    <n v="170"/>
    <n v="337"/>
    <n v="9"/>
    <x v="15"/>
    <x v="11"/>
    <x v="2"/>
    <x v="1"/>
    <x v="1"/>
    <x v="3"/>
    <x v="7"/>
  </r>
  <r>
    <x v="28"/>
    <n v="51"/>
    <n v="92"/>
    <n v="35"/>
    <x v="40"/>
    <n v="9"/>
    <n v="776"/>
    <n v="50"/>
    <n v="40"/>
    <n v="60"/>
    <n v="102"/>
    <n v="225"/>
    <n v="2"/>
    <x v="15"/>
    <x v="11"/>
    <x v="2"/>
    <x v="1"/>
    <x v="0"/>
    <x v="0"/>
    <x v="1"/>
  </r>
  <r>
    <x v="87"/>
    <n v="72"/>
    <n v="129"/>
    <n v="49"/>
    <x v="54"/>
    <n v="13"/>
    <n v="779"/>
    <n v="70"/>
    <n v="60"/>
    <n v="90"/>
    <n v="147"/>
    <n v="504"/>
    <n v="3"/>
    <x v="15"/>
    <x v="11"/>
    <x v="2"/>
    <x v="1"/>
    <x v="1"/>
    <x v="0"/>
    <x v="2"/>
  </r>
  <r>
    <x v="72"/>
    <n v="87"/>
    <n v="160"/>
    <n v="63"/>
    <x v="43"/>
    <n v="57"/>
    <n v="37"/>
    <n v="0"/>
    <n v="50"/>
    <n v="70"/>
    <n v="116"/>
    <n v="985"/>
    <n v="4"/>
    <x v="15"/>
    <x v="11"/>
    <x v="2"/>
    <x v="1"/>
    <x v="0"/>
    <x v="2"/>
    <x v="12"/>
  </r>
  <r>
    <x v="35"/>
    <n v="84"/>
    <n v="142"/>
    <n v="49"/>
    <x v="1"/>
    <n v="15"/>
    <n v="342"/>
    <n v="50"/>
    <n v="35"/>
    <n v="70"/>
    <n v="105"/>
    <n v="318"/>
    <n v="5"/>
    <x v="15"/>
    <x v="11"/>
    <x v="2"/>
    <x v="1"/>
    <x v="0"/>
    <x v="2"/>
    <x v="4"/>
  </r>
  <r>
    <x v="83"/>
    <n v="68"/>
    <n v="121"/>
    <n v="46"/>
    <x v="57"/>
    <n v="14"/>
    <n v="388"/>
    <n v="40"/>
    <n v="36"/>
    <n v="60"/>
    <n v="90"/>
    <n v="504"/>
    <n v="6"/>
    <x v="15"/>
    <x v="11"/>
    <x v="2"/>
    <x v="1"/>
    <x v="1"/>
    <x v="2"/>
    <x v="5"/>
  </r>
  <r>
    <x v="76"/>
    <n v="28"/>
    <n v="50"/>
    <n v="19"/>
    <x v="16"/>
    <n v="5"/>
    <n v="820"/>
    <n v="20"/>
    <n v="10"/>
    <n v="30"/>
    <n v="48"/>
    <n v="505"/>
    <n v="8"/>
    <x v="15"/>
    <x v="12"/>
    <x v="2"/>
    <x v="1"/>
    <x v="1"/>
    <x v="3"/>
    <x v="6"/>
  </r>
  <r>
    <x v="59"/>
    <n v="33"/>
    <n v="65"/>
    <n v="28"/>
    <x v="51"/>
    <n v="8"/>
    <n v="964"/>
    <n v="10"/>
    <n v="20"/>
    <n v="30"/>
    <n v="50"/>
    <n v="505"/>
    <n v="9"/>
    <x v="15"/>
    <x v="12"/>
    <x v="2"/>
    <x v="1"/>
    <x v="1"/>
    <x v="3"/>
    <x v="7"/>
  </r>
  <r>
    <x v="46"/>
    <n v="75"/>
    <n v="133"/>
    <n v="50"/>
    <x v="89"/>
    <n v="16"/>
    <n v="372"/>
    <n v="50"/>
    <n v="58"/>
    <n v="90"/>
    <n v="150"/>
    <n v="505"/>
    <n v="2"/>
    <x v="15"/>
    <x v="12"/>
    <x v="2"/>
    <x v="1"/>
    <x v="0"/>
    <x v="0"/>
    <x v="1"/>
  </r>
  <r>
    <x v="174"/>
    <n v="40"/>
    <n v="142"/>
    <n v="93"/>
    <x v="56"/>
    <n v="28"/>
    <n v="840"/>
    <n v="10"/>
    <n v="121"/>
    <n v="50"/>
    <n v="163"/>
    <n v="505"/>
    <n v="3"/>
    <x v="15"/>
    <x v="12"/>
    <x v="2"/>
    <x v="1"/>
    <x v="1"/>
    <x v="0"/>
    <x v="2"/>
  </r>
  <r>
    <x v="263"/>
    <n v="36"/>
    <n v="69"/>
    <n v="29"/>
    <x v="24"/>
    <n v="11"/>
    <n v="-39"/>
    <n v="0"/>
    <n v="20"/>
    <n v="30"/>
    <n v="46"/>
    <n v="505"/>
    <n v="4"/>
    <x v="15"/>
    <x v="12"/>
    <x v="2"/>
    <x v="1"/>
    <x v="0"/>
    <x v="2"/>
    <x v="12"/>
  </r>
  <r>
    <x v="32"/>
    <n v="63"/>
    <n v="114"/>
    <n v="44"/>
    <x v="66"/>
    <n v="40"/>
    <n v="261"/>
    <n v="10"/>
    <n v="35"/>
    <n v="60"/>
    <n v="95"/>
    <n v="505"/>
    <n v="5"/>
    <x v="15"/>
    <x v="12"/>
    <x v="2"/>
    <x v="1"/>
    <x v="0"/>
    <x v="2"/>
    <x v="4"/>
  </r>
  <r>
    <x v="76"/>
    <n v="51"/>
    <n v="94"/>
    <n v="37"/>
    <x v="1"/>
    <n v="12"/>
    <n v="195"/>
    <n v="10"/>
    <n v="24"/>
    <n v="40"/>
    <n v="76"/>
    <n v="505"/>
    <n v="6"/>
    <x v="15"/>
    <x v="12"/>
    <x v="2"/>
    <x v="1"/>
    <x v="1"/>
    <x v="2"/>
    <x v="5"/>
  </r>
  <r>
    <x v="171"/>
    <n v="70"/>
    <n v="135"/>
    <n v="57"/>
    <x v="4"/>
    <n v="21"/>
    <n v="313"/>
    <n v="30"/>
    <n v="58"/>
    <n v="70"/>
    <n v="112"/>
    <n v="918"/>
    <n v="8"/>
    <x v="15"/>
    <x v="13"/>
    <x v="2"/>
    <x v="1"/>
    <x v="1"/>
    <x v="3"/>
    <x v="6"/>
  </r>
  <r>
    <x v="105"/>
    <n v="132"/>
    <n v="242"/>
    <n v="95"/>
    <x v="85"/>
    <n v="86"/>
    <n v="554"/>
    <n v="30"/>
    <n v="99"/>
    <n v="130"/>
    <n v="220"/>
    <n v="918"/>
    <n v="9"/>
    <x v="15"/>
    <x v="13"/>
    <x v="2"/>
    <x v="1"/>
    <x v="1"/>
    <x v="3"/>
    <x v="7"/>
  </r>
  <r>
    <x v="141"/>
    <n v="60"/>
    <n v="113"/>
    <n v="46"/>
    <x v="14"/>
    <n v="15"/>
    <n v="608"/>
    <n v="60"/>
    <n v="50"/>
    <n v="80"/>
    <n v="132"/>
    <n v="918"/>
    <n v="2"/>
    <x v="15"/>
    <x v="13"/>
    <x v="2"/>
    <x v="1"/>
    <x v="0"/>
    <x v="0"/>
    <x v="1"/>
  </r>
  <r>
    <x v="157"/>
    <n v="45"/>
    <n v="80"/>
    <n v="30"/>
    <x v="38"/>
    <n v="8"/>
    <n v="820"/>
    <n v="50"/>
    <n v="33"/>
    <n v="60"/>
    <n v="90"/>
    <n v="580"/>
    <n v="3"/>
    <x v="15"/>
    <x v="13"/>
    <x v="2"/>
    <x v="1"/>
    <x v="1"/>
    <x v="0"/>
    <x v="2"/>
  </r>
  <r>
    <x v="332"/>
    <n v="155"/>
    <n v="285"/>
    <n v="132"/>
    <x v="71"/>
    <n v="34"/>
    <n v="-120"/>
    <n v="90"/>
    <n v="90"/>
    <n v="130"/>
    <n v="220"/>
    <n v="580"/>
    <n v="4"/>
    <x v="15"/>
    <x v="13"/>
    <x v="2"/>
    <x v="1"/>
    <x v="0"/>
    <x v="2"/>
    <x v="12"/>
  </r>
  <r>
    <x v="105"/>
    <n v="32"/>
    <n v="56"/>
    <n v="21"/>
    <x v="16"/>
    <n v="5"/>
    <n v="454"/>
    <n v="30"/>
    <n v="10"/>
    <n v="30"/>
    <n v="35"/>
    <n v="405"/>
    <n v="5"/>
    <x v="15"/>
    <x v="13"/>
    <x v="2"/>
    <x v="1"/>
    <x v="0"/>
    <x v="2"/>
    <x v="4"/>
  </r>
  <r>
    <x v="347"/>
    <n v="134"/>
    <n v="237"/>
    <n v="88"/>
    <x v="92"/>
    <n v="29"/>
    <n v="653"/>
    <n v="80"/>
    <n v="76"/>
    <n v="120"/>
    <n v="190"/>
    <n v="405"/>
    <n v="6"/>
    <x v="15"/>
    <x v="13"/>
    <x v="2"/>
    <x v="1"/>
    <x v="1"/>
    <x v="2"/>
    <x v="5"/>
  </r>
  <r>
    <x v="34"/>
    <n v="74"/>
    <n v="137"/>
    <n v="55"/>
    <x v="25"/>
    <n v="18"/>
    <n v="336"/>
    <n v="40"/>
    <n v="58"/>
    <n v="70"/>
    <n v="128"/>
    <n v="512"/>
    <n v="8"/>
    <x v="15"/>
    <x v="14"/>
    <x v="2"/>
    <x v="0"/>
    <x v="1"/>
    <x v="3"/>
    <x v="6"/>
  </r>
  <r>
    <x v="46"/>
    <n v="64"/>
    <n v="114"/>
    <n v="43"/>
    <x v="57"/>
    <n v="13"/>
    <n v="363"/>
    <n v="30"/>
    <n v="31"/>
    <n v="60"/>
    <n v="91"/>
    <n v="281"/>
    <n v="9"/>
    <x v="15"/>
    <x v="14"/>
    <x v="2"/>
    <x v="0"/>
    <x v="1"/>
    <x v="3"/>
    <x v="7"/>
  </r>
  <r>
    <x v="364"/>
    <n v="247"/>
    <n v="486"/>
    <n v="233"/>
    <x v="43"/>
    <n v="64"/>
    <n v="969"/>
    <n v="230"/>
    <n v="188"/>
    <n v="310"/>
    <n v="568"/>
    <n v="361"/>
    <n v="2"/>
    <x v="15"/>
    <x v="14"/>
    <x v="2"/>
    <x v="0"/>
    <x v="0"/>
    <x v="0"/>
    <x v="1"/>
  </r>
  <r>
    <x v="148"/>
    <n v="100"/>
    <n v="190"/>
    <n v="78"/>
    <x v="57"/>
    <n v="25"/>
    <n v="593"/>
    <n v="100"/>
    <n v="90"/>
    <n v="130"/>
    <n v="217"/>
    <n v="940"/>
    <n v="3"/>
    <x v="15"/>
    <x v="14"/>
    <x v="2"/>
    <x v="0"/>
    <x v="1"/>
    <x v="0"/>
    <x v="2"/>
  </r>
  <r>
    <x v="87"/>
    <n v="102"/>
    <n v="181"/>
    <n v="68"/>
    <x v="15"/>
    <n v="22"/>
    <n v="9"/>
    <n v="50"/>
    <n v="46"/>
    <n v="90"/>
    <n v="144"/>
    <n v="956"/>
    <n v="4"/>
    <x v="15"/>
    <x v="14"/>
    <x v="2"/>
    <x v="0"/>
    <x v="0"/>
    <x v="2"/>
    <x v="12"/>
  </r>
  <r>
    <x v="78"/>
    <n v="132"/>
    <n v="238"/>
    <n v="91"/>
    <x v="0"/>
    <n v="25"/>
    <n v="777"/>
    <n v="100"/>
    <n v="65"/>
    <n v="120"/>
    <n v="185"/>
    <n v="832"/>
    <n v="5"/>
    <x v="15"/>
    <x v="14"/>
    <x v="2"/>
    <x v="0"/>
    <x v="0"/>
    <x v="2"/>
    <x v="4"/>
  </r>
  <r>
    <x v="344"/>
    <n v="117"/>
    <n v="211"/>
    <n v="81"/>
    <x v="63"/>
    <n v="22"/>
    <n v="460"/>
    <n v="90"/>
    <n v="60"/>
    <n v="110"/>
    <n v="170"/>
    <n v="832"/>
    <n v="6"/>
    <x v="15"/>
    <x v="14"/>
    <x v="2"/>
    <x v="0"/>
    <x v="1"/>
    <x v="2"/>
    <x v="5"/>
  </r>
  <r>
    <x v="47"/>
    <n v="72"/>
    <n v="129"/>
    <n v="49"/>
    <x v="2"/>
    <n v="15"/>
    <n v="241"/>
    <n v="30"/>
    <n v="48"/>
    <n v="60"/>
    <n v="108"/>
    <n v="801"/>
    <n v="8"/>
    <x v="15"/>
    <x v="15"/>
    <x v="3"/>
    <x v="1"/>
    <x v="1"/>
    <x v="3"/>
    <x v="6"/>
  </r>
  <r>
    <x v="34"/>
    <n v="75"/>
    <n v="133"/>
    <n v="50"/>
    <x v="7"/>
    <n v="16"/>
    <n v="372"/>
    <n v="40"/>
    <n v="40"/>
    <n v="70"/>
    <n v="101"/>
    <n v="435"/>
    <n v="9"/>
    <x v="15"/>
    <x v="15"/>
    <x v="3"/>
    <x v="1"/>
    <x v="1"/>
    <x v="3"/>
    <x v="7"/>
  </r>
  <r>
    <x v="174"/>
    <n v="40"/>
    <n v="142"/>
    <n v="93"/>
    <x v="56"/>
    <n v="28"/>
    <n v="840"/>
    <n v="0"/>
    <n v="60"/>
    <n v="40"/>
    <n v="100"/>
    <n v="435"/>
    <n v="10"/>
    <x v="15"/>
    <x v="15"/>
    <x v="3"/>
    <x v="1"/>
    <x v="1"/>
    <x v="3"/>
    <x v="8"/>
  </r>
  <r>
    <x v="32"/>
    <n v="63"/>
    <n v="114"/>
    <n v="44"/>
    <x v="66"/>
    <n v="40"/>
    <n v="261"/>
    <n v="10"/>
    <n v="20"/>
    <n v="50"/>
    <n v="81"/>
    <n v="435"/>
    <n v="11"/>
    <x v="15"/>
    <x v="15"/>
    <x v="3"/>
    <x v="1"/>
    <x v="0"/>
    <x v="1"/>
    <x v="9"/>
  </r>
  <r>
    <x v="36"/>
    <n v="51"/>
    <n v="94"/>
    <n v="37"/>
    <x v="8"/>
    <n v="12"/>
    <n v="195"/>
    <n v="10"/>
    <n v="20"/>
    <n v="30"/>
    <n v="62"/>
    <n v="801"/>
    <n v="12"/>
    <x v="15"/>
    <x v="15"/>
    <x v="3"/>
    <x v="1"/>
    <x v="0"/>
    <x v="1"/>
    <x v="10"/>
  </r>
  <r>
    <x v="145"/>
    <n v="36"/>
    <n v="69"/>
    <n v="29"/>
    <x v="45"/>
    <n v="11"/>
    <n v="169"/>
    <n v="10"/>
    <n v="10"/>
    <n v="30"/>
    <n v="40"/>
    <n v="801"/>
    <n v="13"/>
    <x v="15"/>
    <x v="15"/>
    <x v="3"/>
    <x v="1"/>
    <x v="0"/>
    <x v="1"/>
    <x v="3"/>
  </r>
  <r>
    <x v="272"/>
    <n v="67"/>
    <n v="119"/>
    <n v="45"/>
    <x v="54"/>
    <n v="12"/>
    <n v="777"/>
    <n v="40"/>
    <n v="40"/>
    <n v="60"/>
    <n v="100"/>
    <n v="435"/>
    <n v="4"/>
    <x v="15"/>
    <x v="15"/>
    <x v="3"/>
    <x v="1"/>
    <x v="0"/>
    <x v="2"/>
    <x v="12"/>
  </r>
  <r>
    <x v="123"/>
    <n v="67"/>
    <n v="127"/>
    <n v="52"/>
    <x v="51"/>
    <n v="17"/>
    <n v="605"/>
    <n v="50"/>
    <n v="35"/>
    <n v="70"/>
    <n v="105"/>
    <n v="435"/>
    <n v="5"/>
    <x v="15"/>
    <x v="15"/>
    <x v="3"/>
    <x v="1"/>
    <x v="0"/>
    <x v="2"/>
    <x v="4"/>
  </r>
  <r>
    <x v="272"/>
    <n v="68"/>
    <n v="123"/>
    <n v="47"/>
    <x v="26"/>
    <n v="13"/>
    <n v="821"/>
    <n v="50"/>
    <n v="40"/>
    <n v="70"/>
    <n v="104"/>
    <n v="435"/>
    <n v="6"/>
    <x v="15"/>
    <x v="15"/>
    <x v="3"/>
    <x v="1"/>
    <x v="1"/>
    <x v="2"/>
    <x v="5"/>
  </r>
  <r>
    <x v="42"/>
    <n v="91"/>
    <n v="178"/>
    <n v="76"/>
    <x v="45"/>
    <n v="23"/>
    <n v="965"/>
    <n v="70"/>
    <n v="90"/>
    <n v="110"/>
    <n v="201"/>
    <n v="801"/>
    <n v="1"/>
    <x v="15"/>
    <x v="15"/>
    <x v="3"/>
    <x v="1"/>
    <x v="0"/>
    <x v="0"/>
    <x v="0"/>
  </r>
  <r>
    <x v="157"/>
    <n v="68"/>
    <n v="127"/>
    <n v="51"/>
    <x v="37"/>
    <n v="16"/>
    <n v="311"/>
    <n v="50"/>
    <n v="58"/>
    <n v="80"/>
    <n v="140"/>
    <n v="435"/>
    <n v="2"/>
    <x v="15"/>
    <x v="15"/>
    <x v="3"/>
    <x v="1"/>
    <x v="0"/>
    <x v="0"/>
    <x v="1"/>
  </r>
  <r>
    <x v="47"/>
    <n v="98"/>
    <n v="190"/>
    <n v="80"/>
    <x v="28"/>
    <n v="30"/>
    <n v="494"/>
    <n v="70"/>
    <n v="61"/>
    <n v="120"/>
    <n v="223"/>
    <n v="801"/>
    <n v="3"/>
    <x v="15"/>
    <x v="15"/>
    <x v="3"/>
    <x v="1"/>
    <x v="1"/>
    <x v="0"/>
    <x v="2"/>
  </r>
  <r>
    <x v="292"/>
    <n v="145"/>
    <n v="261"/>
    <n v="99"/>
    <x v="1"/>
    <n v="28"/>
    <n v="822"/>
    <n v="110"/>
    <n v="88"/>
    <n v="130"/>
    <n v="202"/>
    <n v="415"/>
    <n v="8"/>
    <x v="15"/>
    <x v="16"/>
    <x v="3"/>
    <x v="0"/>
    <x v="1"/>
    <x v="3"/>
    <x v="6"/>
  </r>
  <r>
    <x v="204"/>
    <n v="247"/>
    <n v="486"/>
    <n v="149"/>
    <x v="58"/>
    <n v="64"/>
    <n v="969"/>
    <n v="170"/>
    <n v="123"/>
    <n v="230"/>
    <n v="409"/>
    <n v="415"/>
    <n v="9"/>
    <x v="15"/>
    <x v="16"/>
    <x v="3"/>
    <x v="0"/>
    <x v="1"/>
    <x v="3"/>
    <x v="7"/>
  </r>
  <r>
    <x v="256"/>
    <n v="100"/>
    <n v="190"/>
    <n v="78"/>
    <x v="2"/>
    <n v="25"/>
    <n v="593"/>
    <n v="60"/>
    <n v="70"/>
    <n v="90"/>
    <n v="150"/>
    <n v="562"/>
    <n v="10"/>
    <x v="15"/>
    <x v="16"/>
    <x v="3"/>
    <x v="0"/>
    <x v="1"/>
    <x v="3"/>
    <x v="8"/>
  </r>
  <r>
    <x v="78"/>
    <n v="132"/>
    <n v="238"/>
    <n v="91"/>
    <x v="0"/>
    <n v="25"/>
    <n v="777"/>
    <n v="80"/>
    <n v="49"/>
    <n v="90"/>
    <n v="161"/>
    <n v="951"/>
    <n v="11"/>
    <x v="15"/>
    <x v="16"/>
    <x v="3"/>
    <x v="0"/>
    <x v="0"/>
    <x v="1"/>
    <x v="9"/>
  </r>
  <r>
    <x v="293"/>
    <n v="117"/>
    <n v="211"/>
    <n v="81"/>
    <x v="55"/>
    <n v="22"/>
    <n v="460"/>
    <n v="70"/>
    <n v="50"/>
    <n v="80"/>
    <n v="130"/>
    <n v="707"/>
    <n v="12"/>
    <x v="15"/>
    <x v="16"/>
    <x v="3"/>
    <x v="0"/>
    <x v="0"/>
    <x v="1"/>
    <x v="10"/>
  </r>
  <r>
    <x v="87"/>
    <n v="102"/>
    <n v="181"/>
    <n v="68"/>
    <x v="15"/>
    <n v="22"/>
    <n v="559"/>
    <n v="40"/>
    <n v="40"/>
    <n v="70"/>
    <n v="123"/>
    <n v="619"/>
    <n v="13"/>
    <x v="15"/>
    <x v="16"/>
    <x v="3"/>
    <x v="0"/>
    <x v="0"/>
    <x v="1"/>
    <x v="3"/>
  </r>
  <r>
    <x v="142"/>
    <n v="239"/>
    <n v="509"/>
    <n v="230"/>
    <x v="59"/>
    <n v="66"/>
    <n v="1464"/>
    <n v="150"/>
    <n v="167"/>
    <n v="230"/>
    <n v="450"/>
    <n v="415"/>
    <n v="4"/>
    <x v="15"/>
    <x v="16"/>
    <x v="3"/>
    <x v="0"/>
    <x v="0"/>
    <x v="2"/>
    <x v="12"/>
  </r>
  <r>
    <x v="24"/>
    <n v="173"/>
    <n v="318"/>
    <n v="118"/>
    <x v="93"/>
    <n v="113"/>
    <n v="729"/>
    <n v="30"/>
    <n v="162"/>
    <n v="160"/>
    <n v="285"/>
    <n v="415"/>
    <n v="5"/>
    <x v="15"/>
    <x v="16"/>
    <x v="3"/>
    <x v="0"/>
    <x v="0"/>
    <x v="2"/>
    <x v="4"/>
  </r>
  <r>
    <x v="357"/>
    <n v="335"/>
    <n v="626"/>
    <n v="304"/>
    <x v="81"/>
    <n v="83"/>
    <n v="1316"/>
    <n v="220"/>
    <n v="179"/>
    <n v="320"/>
    <n v="566"/>
    <n v="415"/>
    <n v="6"/>
    <x v="15"/>
    <x v="16"/>
    <x v="3"/>
    <x v="0"/>
    <x v="1"/>
    <x v="2"/>
    <x v="5"/>
  </r>
  <r>
    <x v="57"/>
    <n v="-13"/>
    <n v="117"/>
    <n v="117"/>
    <x v="46"/>
    <n v="39"/>
    <n v="964"/>
    <n v="-70"/>
    <n v="189"/>
    <n v="-20"/>
    <n v="129"/>
    <n v="562"/>
    <n v="1"/>
    <x v="15"/>
    <x v="16"/>
    <x v="3"/>
    <x v="0"/>
    <x v="0"/>
    <x v="0"/>
    <x v="0"/>
  </r>
  <r>
    <x v="362"/>
    <n v="428"/>
    <n v="759"/>
    <n v="280"/>
    <x v="90"/>
    <n v="99"/>
    <n v="2108"/>
    <n v="400"/>
    <n v="242"/>
    <n v="540"/>
    <n v="890"/>
    <n v="209"/>
    <n v="2"/>
    <x v="15"/>
    <x v="16"/>
    <x v="3"/>
    <x v="0"/>
    <x v="0"/>
    <x v="0"/>
    <x v="1"/>
  </r>
  <r>
    <x v="365"/>
    <n v="-32"/>
    <n v="169"/>
    <n v="164"/>
    <x v="11"/>
    <n v="63"/>
    <n v="1564"/>
    <n v="-150"/>
    <n v="173"/>
    <n v="-50"/>
    <n v="187"/>
    <n v="818"/>
    <n v="3"/>
    <x v="15"/>
    <x v="16"/>
    <x v="3"/>
    <x v="0"/>
    <x v="1"/>
    <x v="0"/>
    <x v="2"/>
  </r>
  <r>
    <x v="46"/>
    <n v="173"/>
    <n v="318"/>
    <n v="131"/>
    <x v="83"/>
    <n v="113"/>
    <n v="729"/>
    <n v="50"/>
    <n v="89"/>
    <n v="160"/>
    <n v="260"/>
    <n v="775"/>
    <n v="8"/>
    <x v="15"/>
    <x v="17"/>
    <x v="3"/>
    <x v="1"/>
    <x v="1"/>
    <x v="3"/>
    <x v="6"/>
  </r>
  <r>
    <x v="358"/>
    <n v="265"/>
    <n v="486"/>
    <n v="162"/>
    <x v="11"/>
    <n v="63"/>
    <n v="865"/>
    <n v="160"/>
    <n v="196"/>
    <n v="240"/>
    <n v="400"/>
    <n v="702"/>
    <n v="9"/>
    <x v="15"/>
    <x v="17"/>
    <x v="3"/>
    <x v="1"/>
    <x v="1"/>
    <x v="3"/>
    <x v="7"/>
  </r>
  <r>
    <x v="328"/>
    <n v="178"/>
    <n v="321"/>
    <n v="120"/>
    <x v="46"/>
    <n v="39"/>
    <n v="611"/>
    <n v="110"/>
    <n v="174"/>
    <n v="160"/>
    <n v="250"/>
    <n v="775"/>
    <n v="10"/>
    <x v="15"/>
    <x v="17"/>
    <x v="3"/>
    <x v="1"/>
    <x v="1"/>
    <x v="3"/>
    <x v="8"/>
  </r>
  <r>
    <x v="366"/>
    <n v="335"/>
    <n v="626"/>
    <n v="214"/>
    <x v="85"/>
    <n v="83"/>
    <n v="1316"/>
    <n v="160"/>
    <n v="138"/>
    <n v="230"/>
    <n v="379"/>
    <n v="702"/>
    <n v="11"/>
    <x v="15"/>
    <x v="17"/>
    <x v="3"/>
    <x v="1"/>
    <x v="0"/>
    <x v="1"/>
    <x v="9"/>
  </r>
  <r>
    <x v="267"/>
    <n v="239"/>
    <n v="509"/>
    <n v="194"/>
    <x v="9"/>
    <n v="66"/>
    <n v="1464"/>
    <n v="110"/>
    <n v="135"/>
    <n v="170"/>
    <n v="332"/>
    <n v="775"/>
    <n v="12"/>
    <x v="15"/>
    <x v="17"/>
    <x v="3"/>
    <x v="1"/>
    <x v="0"/>
    <x v="1"/>
    <x v="10"/>
  </r>
  <r>
    <x v="367"/>
    <n v="-260"/>
    <n v="28"/>
    <n v="266"/>
    <x v="91"/>
    <n v="98"/>
    <n v="3049"/>
    <n v="-250"/>
    <n v="191"/>
    <n v="-170"/>
    <n v="-13"/>
    <n v="702"/>
    <n v="13"/>
    <x v="15"/>
    <x v="17"/>
    <x v="3"/>
    <x v="1"/>
    <x v="0"/>
    <x v="1"/>
    <x v="3"/>
  </r>
  <r>
    <x v="25"/>
    <n v="43"/>
    <n v="46"/>
    <n v="0"/>
    <x v="64"/>
    <n v="0"/>
    <n v="688"/>
    <n v="30"/>
    <n v="0"/>
    <n v="40"/>
    <n v="44"/>
    <n v="775"/>
    <n v="4"/>
    <x v="15"/>
    <x v="17"/>
    <x v="3"/>
    <x v="1"/>
    <x v="0"/>
    <x v="2"/>
    <x v="12"/>
  </r>
  <r>
    <x v="36"/>
    <n v="28"/>
    <n v="50"/>
    <n v="19"/>
    <x v="44"/>
    <n v="5"/>
    <n v="820"/>
    <n v="20"/>
    <n v="10"/>
    <n v="30"/>
    <n v="45"/>
    <n v="702"/>
    <n v="5"/>
    <x v="15"/>
    <x v="17"/>
    <x v="3"/>
    <x v="1"/>
    <x v="0"/>
    <x v="2"/>
    <x v="4"/>
  </r>
  <r>
    <x v="89"/>
    <n v="26"/>
    <n v="46"/>
    <n v="17"/>
    <x v="16"/>
    <n v="4"/>
    <n v="776"/>
    <n v="20"/>
    <n v="10"/>
    <n v="30"/>
    <n v="40"/>
    <n v="775"/>
    <n v="6"/>
    <x v="15"/>
    <x v="17"/>
    <x v="3"/>
    <x v="1"/>
    <x v="1"/>
    <x v="2"/>
    <x v="5"/>
  </r>
  <r>
    <x v="71"/>
    <n v="44"/>
    <n v="84"/>
    <n v="35"/>
    <x v="25"/>
    <n v="13"/>
    <n v="197"/>
    <n v="10"/>
    <n v="42"/>
    <n v="50"/>
    <n v="88"/>
    <n v="702"/>
    <n v="2"/>
    <x v="15"/>
    <x v="17"/>
    <x v="3"/>
    <x v="1"/>
    <x v="0"/>
    <x v="0"/>
    <x v="1"/>
  </r>
  <r>
    <x v="80"/>
    <n v="33"/>
    <n v="65"/>
    <n v="28"/>
    <x v="17"/>
    <n v="8"/>
    <n v="964"/>
    <n v="20"/>
    <n v="33"/>
    <n v="40"/>
    <n v="67"/>
    <n v="702"/>
    <n v="3"/>
    <x v="15"/>
    <x v="17"/>
    <x v="3"/>
    <x v="1"/>
    <x v="1"/>
    <x v="0"/>
    <x v="2"/>
  </r>
  <r>
    <x v="83"/>
    <n v="52"/>
    <n v="93"/>
    <n v="35"/>
    <x v="40"/>
    <n v="9"/>
    <n v="777"/>
    <n v="40"/>
    <n v="30"/>
    <n v="40"/>
    <n v="62"/>
    <n v="971"/>
    <n v="8"/>
    <x v="15"/>
    <x v="18"/>
    <x v="3"/>
    <x v="1"/>
    <x v="1"/>
    <x v="3"/>
    <x v="6"/>
  </r>
  <r>
    <x v="25"/>
    <n v="60"/>
    <n v="113"/>
    <n v="46"/>
    <x v="36"/>
    <n v="15"/>
    <n v="608"/>
    <n v="40"/>
    <n v="21"/>
    <n v="60"/>
    <n v="99"/>
    <n v="541"/>
    <n v="9"/>
    <x v="15"/>
    <x v="18"/>
    <x v="3"/>
    <x v="1"/>
    <x v="1"/>
    <x v="3"/>
    <x v="7"/>
  </r>
  <r>
    <x v="171"/>
    <n v="32"/>
    <n v="56"/>
    <n v="21"/>
    <x v="44"/>
    <n v="5"/>
    <n v="454"/>
    <n v="20"/>
    <n v="10"/>
    <n v="20"/>
    <n v="41"/>
    <n v="541"/>
    <n v="11"/>
    <x v="15"/>
    <x v="18"/>
    <x v="3"/>
    <x v="1"/>
    <x v="0"/>
    <x v="1"/>
    <x v="9"/>
  </r>
  <r>
    <x v="282"/>
    <n v="134"/>
    <n v="237"/>
    <n v="88"/>
    <x v="88"/>
    <n v="29"/>
    <n v="653"/>
    <n v="70"/>
    <n v="50"/>
    <n v="100"/>
    <n v="138"/>
    <n v="503"/>
    <n v="12"/>
    <x v="15"/>
    <x v="18"/>
    <x v="3"/>
    <x v="1"/>
    <x v="0"/>
    <x v="1"/>
    <x v="10"/>
  </r>
  <r>
    <x v="332"/>
    <n v="155"/>
    <n v="285"/>
    <n v="80"/>
    <x v="71"/>
    <n v="34"/>
    <n v="502"/>
    <n v="70"/>
    <n v="70"/>
    <n v="110"/>
    <n v="180"/>
    <n v="971"/>
    <n v="13"/>
    <x v="15"/>
    <x v="18"/>
    <x v="3"/>
    <x v="1"/>
    <x v="0"/>
    <x v="1"/>
    <x v="3"/>
  </r>
  <r>
    <x v="194"/>
    <n v="67"/>
    <n v="129"/>
    <n v="54"/>
    <x v="15"/>
    <n v="20"/>
    <n v="337"/>
    <n v="20"/>
    <n v="54"/>
    <n v="60"/>
    <n v="114"/>
    <n v="971"/>
    <n v="4"/>
    <x v="15"/>
    <x v="18"/>
    <x v="3"/>
    <x v="1"/>
    <x v="0"/>
    <x v="2"/>
    <x v="12"/>
  </r>
  <r>
    <x v="34"/>
    <n v="74"/>
    <n v="137"/>
    <n v="55"/>
    <x v="25"/>
    <n v="18"/>
    <n v="336"/>
    <n v="40"/>
    <n v="55"/>
    <n v="70"/>
    <n v="115"/>
    <n v="971"/>
    <n v="5"/>
    <x v="15"/>
    <x v="18"/>
    <x v="3"/>
    <x v="1"/>
    <x v="0"/>
    <x v="2"/>
    <x v="4"/>
  </r>
  <r>
    <x v="219"/>
    <n v="163"/>
    <n v="346"/>
    <n v="157"/>
    <x v="82"/>
    <n v="45"/>
    <n v="1091"/>
    <n v="100"/>
    <n v="146"/>
    <n v="160"/>
    <n v="304"/>
    <n v="971"/>
    <n v="6"/>
    <x v="15"/>
    <x v="18"/>
    <x v="3"/>
    <x v="1"/>
    <x v="1"/>
    <x v="2"/>
    <x v="5"/>
  </r>
  <r>
    <x v="26"/>
    <n v="73"/>
    <n v="133"/>
    <n v="52"/>
    <x v="84"/>
    <n v="47"/>
    <n v="433"/>
    <n v="30"/>
    <n v="59"/>
    <n v="90"/>
    <n v="149"/>
    <n v="503"/>
    <n v="1"/>
    <x v="15"/>
    <x v="18"/>
    <x v="3"/>
    <x v="1"/>
    <x v="0"/>
    <x v="0"/>
    <x v="0"/>
  </r>
  <r>
    <x v="18"/>
    <n v="70"/>
    <n v="127"/>
    <n v="49"/>
    <x v="86"/>
    <n v="16"/>
    <n v="399"/>
    <n v="30"/>
    <n v="60"/>
    <n v="80"/>
    <n v="138"/>
    <n v="541"/>
    <n v="2"/>
    <x v="15"/>
    <x v="18"/>
    <x v="3"/>
    <x v="1"/>
    <x v="0"/>
    <x v="0"/>
    <x v="1"/>
  </r>
  <r>
    <x v="34"/>
    <n v="64"/>
    <n v="114"/>
    <n v="43"/>
    <x v="0"/>
    <n v="13"/>
    <n v="363"/>
    <n v="50"/>
    <n v="53"/>
    <n v="80"/>
    <n v="133"/>
    <n v="541"/>
    <n v="3"/>
    <x v="15"/>
    <x v="18"/>
    <x v="3"/>
    <x v="1"/>
    <x v="1"/>
    <x v="0"/>
    <x v="2"/>
  </r>
  <r>
    <x v="292"/>
    <n v="176"/>
    <n v="311"/>
    <n v="170"/>
    <x v="82"/>
    <n v="38"/>
    <n v="962"/>
    <n v="110"/>
    <n v="98"/>
    <n v="160"/>
    <n v="250"/>
    <n v="206"/>
    <n v="8"/>
    <x v="15"/>
    <x v="19"/>
    <x v="3"/>
    <x v="1"/>
    <x v="1"/>
    <x v="3"/>
    <x v="6"/>
  </r>
  <r>
    <x v="28"/>
    <n v="51"/>
    <n v="92"/>
    <n v="35"/>
    <x v="40"/>
    <n v="9"/>
    <n v="776"/>
    <n v="40"/>
    <n v="39"/>
    <n v="40"/>
    <n v="70"/>
    <n v="360"/>
    <n v="9"/>
    <x v="15"/>
    <x v="19"/>
    <x v="3"/>
    <x v="1"/>
    <x v="1"/>
    <x v="3"/>
    <x v="7"/>
  </r>
  <r>
    <x v="35"/>
    <n v="84"/>
    <n v="142"/>
    <n v="49"/>
    <x v="1"/>
    <n v="15"/>
    <n v="342"/>
    <n v="40"/>
    <n v="41"/>
    <n v="60"/>
    <n v="90"/>
    <n v="253"/>
    <n v="11"/>
    <x v="15"/>
    <x v="19"/>
    <x v="3"/>
    <x v="1"/>
    <x v="0"/>
    <x v="1"/>
    <x v="9"/>
  </r>
  <r>
    <x v="28"/>
    <n v="68"/>
    <n v="121"/>
    <n v="46"/>
    <x v="2"/>
    <n v="14"/>
    <n v="388"/>
    <n v="20"/>
    <n v="42"/>
    <n v="40"/>
    <n v="82"/>
    <n v="206"/>
    <n v="12"/>
    <x v="15"/>
    <x v="19"/>
    <x v="3"/>
    <x v="1"/>
    <x v="0"/>
    <x v="1"/>
    <x v="10"/>
  </r>
  <r>
    <x v="7"/>
    <n v="87"/>
    <n v="160"/>
    <n v="63"/>
    <x v="6"/>
    <n v="57"/>
    <n v="521"/>
    <n v="10"/>
    <n v="27"/>
    <n v="60"/>
    <n v="113"/>
    <n v="206"/>
    <n v="13"/>
    <x v="15"/>
    <x v="19"/>
    <x v="3"/>
    <x v="1"/>
    <x v="0"/>
    <x v="1"/>
    <x v="3"/>
  </r>
  <r>
    <x v="25"/>
    <n v="58"/>
    <n v="110"/>
    <n v="45"/>
    <x v="3"/>
    <n v="14"/>
    <n v="605"/>
    <n v="30"/>
    <n v="40"/>
    <n v="50"/>
    <n v="94"/>
    <n v="425"/>
    <n v="4"/>
    <x v="15"/>
    <x v="19"/>
    <x v="3"/>
    <x v="1"/>
    <x v="0"/>
    <x v="2"/>
    <x v="12"/>
  </r>
  <r>
    <x v="171"/>
    <n v="70"/>
    <n v="135"/>
    <n v="57"/>
    <x v="4"/>
    <n v="21"/>
    <n v="313"/>
    <n v="30"/>
    <n v="45"/>
    <n v="70"/>
    <n v="120"/>
    <n v="206"/>
    <n v="5"/>
    <x v="15"/>
    <x v="19"/>
    <x v="3"/>
    <x v="1"/>
    <x v="0"/>
    <x v="2"/>
    <x v="4"/>
  </r>
  <r>
    <x v="107"/>
    <n v="82"/>
    <n v="161"/>
    <n v="69"/>
    <x v="37"/>
    <n v="21"/>
    <n v="965"/>
    <n v="60"/>
    <n v="60"/>
    <n v="80"/>
    <n v="140"/>
    <n v="206"/>
    <n v="6"/>
    <x v="15"/>
    <x v="19"/>
    <x v="3"/>
    <x v="1"/>
    <x v="1"/>
    <x v="2"/>
    <x v="5"/>
  </r>
  <r>
    <x v="74"/>
    <n v="100"/>
    <n v="180"/>
    <n v="69"/>
    <x v="25"/>
    <n v="22"/>
    <n v="340"/>
    <n v="90"/>
    <n v="82"/>
    <n v="130"/>
    <n v="208"/>
    <n v="206"/>
    <n v="2"/>
    <x v="15"/>
    <x v="19"/>
    <x v="3"/>
    <x v="1"/>
    <x v="0"/>
    <x v="0"/>
    <x v="1"/>
  </r>
  <r>
    <x v="54"/>
    <n v="132"/>
    <n v="242"/>
    <n v="95"/>
    <x v="81"/>
    <n v="86"/>
    <n v="554"/>
    <n v="70"/>
    <n v="91"/>
    <n v="170"/>
    <n v="277"/>
    <n v="360"/>
    <n v="3"/>
    <x v="15"/>
    <x v="19"/>
    <x v="3"/>
    <x v="1"/>
    <x v="1"/>
    <x v="0"/>
    <x v="2"/>
  </r>
  <r>
    <x v="45"/>
    <n v="149"/>
    <n v="295"/>
    <n v="106"/>
    <x v="88"/>
    <n v="41"/>
    <n v="1156"/>
    <n v="90"/>
    <n v="100"/>
    <n v="140"/>
    <n v="260"/>
    <n v="719"/>
    <n v="8"/>
    <x v="16"/>
    <x v="0"/>
    <x v="0"/>
    <x v="0"/>
    <x v="1"/>
    <x v="3"/>
    <x v="6"/>
  </r>
  <r>
    <x v="26"/>
    <n v="75"/>
    <n v="127"/>
    <n v="53"/>
    <x v="131"/>
    <n v="48"/>
    <n v="458"/>
    <n v="10"/>
    <n v="31"/>
    <n v="70"/>
    <n v="110"/>
    <n v="970"/>
    <n v="9"/>
    <x v="16"/>
    <x v="0"/>
    <x v="0"/>
    <x v="0"/>
    <x v="1"/>
    <x v="3"/>
    <x v="7"/>
  </r>
  <r>
    <x v="10"/>
    <n v="71"/>
    <n v="122"/>
    <n v="52"/>
    <x v="39"/>
    <n v="17"/>
    <n v="361"/>
    <n v="30"/>
    <n v="40"/>
    <n v="60"/>
    <n v="110"/>
    <n v="719"/>
    <n v="10"/>
    <x v="16"/>
    <x v="0"/>
    <x v="0"/>
    <x v="0"/>
    <x v="1"/>
    <x v="3"/>
    <x v="8"/>
  </r>
  <r>
    <x v="9"/>
    <n v="65"/>
    <n v="117"/>
    <n v="53"/>
    <x v="31"/>
    <n v="20"/>
    <n v="361"/>
    <n v="20"/>
    <n v="40"/>
    <n v="60"/>
    <n v="89"/>
    <n v="720"/>
    <n v="11"/>
    <x v="16"/>
    <x v="0"/>
    <x v="0"/>
    <x v="0"/>
    <x v="0"/>
    <x v="1"/>
    <x v="9"/>
  </r>
  <r>
    <x v="157"/>
    <n v="66"/>
    <n v="121"/>
    <n v="56"/>
    <x v="0"/>
    <n v="17"/>
    <n v="992"/>
    <n v="30"/>
    <n v="28"/>
    <n v="60"/>
    <n v="88"/>
    <n v="303"/>
    <n v="12"/>
    <x v="16"/>
    <x v="0"/>
    <x v="0"/>
    <x v="0"/>
    <x v="0"/>
    <x v="1"/>
    <x v="10"/>
  </r>
  <r>
    <x v="90"/>
    <n v="56"/>
    <n v="98"/>
    <n v="43"/>
    <x v="54"/>
    <n v="14"/>
    <n v="602"/>
    <n v="30"/>
    <n v="43"/>
    <n v="50"/>
    <n v="67"/>
    <n v="970"/>
    <n v="13"/>
    <x v="16"/>
    <x v="0"/>
    <x v="0"/>
    <x v="0"/>
    <x v="0"/>
    <x v="1"/>
    <x v="3"/>
  </r>
  <r>
    <x v="93"/>
    <n v="124"/>
    <n v="208"/>
    <n v="86"/>
    <x v="63"/>
    <n v="24"/>
    <n v="499"/>
    <n v="120"/>
    <n v="90"/>
    <n v="150"/>
    <n v="245"/>
    <n v="970"/>
    <n v="5"/>
    <x v="16"/>
    <x v="0"/>
    <x v="0"/>
    <x v="0"/>
    <x v="0"/>
    <x v="2"/>
    <x v="4"/>
  </r>
  <r>
    <x v="243"/>
    <n v="96"/>
    <n v="159"/>
    <n v="64"/>
    <x v="89"/>
    <n v="21"/>
    <n v="593"/>
    <n v="60"/>
    <n v="64"/>
    <n v="110"/>
    <n v="180"/>
    <n v="719"/>
    <n v="6"/>
    <x v="16"/>
    <x v="0"/>
    <x v="0"/>
    <x v="0"/>
    <x v="1"/>
    <x v="2"/>
    <x v="5"/>
  </r>
  <r>
    <x v="368"/>
    <n v="152"/>
    <n v="254"/>
    <n v="88"/>
    <x v="2"/>
    <n v="29"/>
    <n v="821"/>
    <n v="120"/>
    <n v="124"/>
    <n v="150"/>
    <n v="261"/>
    <n v="720"/>
    <n v="1"/>
    <x v="16"/>
    <x v="0"/>
    <x v="0"/>
    <x v="0"/>
    <x v="0"/>
    <x v="0"/>
    <x v="0"/>
  </r>
  <r>
    <x v="0"/>
    <n v="107"/>
    <n v="188"/>
    <n v="83"/>
    <x v="0"/>
    <n v="27"/>
    <n v="584"/>
    <n v="80"/>
    <n v="78"/>
    <n v="110"/>
    <n v="188"/>
    <n v="720"/>
    <n v="2"/>
    <x v="16"/>
    <x v="0"/>
    <x v="0"/>
    <x v="0"/>
    <x v="0"/>
    <x v="0"/>
    <x v="1"/>
  </r>
  <r>
    <x v="252"/>
    <n v="152"/>
    <n v="254"/>
    <n v="85"/>
    <x v="57"/>
    <n v="29"/>
    <n v="871"/>
    <n v="120"/>
    <n v="55"/>
    <n v="150"/>
    <n v="263"/>
    <n v="303"/>
    <n v="3"/>
    <x v="16"/>
    <x v="0"/>
    <x v="0"/>
    <x v="0"/>
    <x v="1"/>
    <x v="0"/>
    <x v="2"/>
  </r>
  <r>
    <x v="252"/>
    <n v="152"/>
    <n v="254"/>
    <n v="133"/>
    <x v="57"/>
    <n v="29"/>
    <n v="821"/>
    <n v="120"/>
    <n v="72"/>
    <n v="140"/>
    <n v="228"/>
    <n v="773"/>
    <n v="8"/>
    <x v="16"/>
    <x v="1"/>
    <x v="0"/>
    <x v="0"/>
    <x v="1"/>
    <x v="3"/>
    <x v="6"/>
  </r>
  <r>
    <x v="0"/>
    <n v="107"/>
    <n v="188"/>
    <n v="83"/>
    <x v="0"/>
    <n v="27"/>
    <n v="584"/>
    <n v="60"/>
    <n v="70"/>
    <n v="90"/>
    <n v="160"/>
    <n v="773"/>
    <n v="9"/>
    <x v="16"/>
    <x v="1"/>
    <x v="0"/>
    <x v="0"/>
    <x v="1"/>
    <x v="3"/>
    <x v="7"/>
  </r>
  <r>
    <x v="252"/>
    <n v="152"/>
    <n v="254"/>
    <n v="86"/>
    <x v="57"/>
    <n v="29"/>
    <n v="871"/>
    <n v="120"/>
    <n v="90"/>
    <n v="140"/>
    <n v="220"/>
    <n v="312"/>
    <n v="10"/>
    <x v="16"/>
    <x v="1"/>
    <x v="0"/>
    <x v="0"/>
    <x v="1"/>
    <x v="3"/>
    <x v="8"/>
  </r>
  <r>
    <x v="93"/>
    <n v="124"/>
    <n v="208"/>
    <n v="86"/>
    <x v="63"/>
    <n v="24"/>
    <n v="499"/>
    <n v="80"/>
    <n v="70"/>
    <n v="110"/>
    <n v="180"/>
    <n v="847"/>
    <n v="11"/>
    <x v="16"/>
    <x v="1"/>
    <x v="0"/>
    <x v="0"/>
    <x v="0"/>
    <x v="1"/>
    <x v="9"/>
  </r>
  <r>
    <x v="243"/>
    <n v="96"/>
    <n v="159"/>
    <n v="64"/>
    <x v="89"/>
    <n v="21"/>
    <n v="593"/>
    <n v="50"/>
    <n v="62"/>
    <n v="90"/>
    <n v="128"/>
    <n v="630"/>
    <n v="12"/>
    <x v="16"/>
    <x v="1"/>
    <x v="0"/>
    <x v="0"/>
    <x v="0"/>
    <x v="1"/>
    <x v="10"/>
  </r>
  <r>
    <x v="369"/>
    <n v="349"/>
    <n v="607"/>
    <n v="214"/>
    <x v="103"/>
    <n v="86"/>
    <n v="1433"/>
    <n v="300"/>
    <n v="294"/>
    <n v="420"/>
    <n v="725"/>
    <n v="773"/>
    <n v="5"/>
    <x v="16"/>
    <x v="1"/>
    <x v="0"/>
    <x v="0"/>
    <x v="0"/>
    <x v="2"/>
    <x v="4"/>
  </r>
  <r>
    <x v="370"/>
    <n v="261"/>
    <n v="516"/>
    <n v="221"/>
    <x v="142"/>
    <n v="72"/>
    <n v="1559"/>
    <n v="210"/>
    <n v="273"/>
    <n v="310"/>
    <n v="604"/>
    <n v="773"/>
    <n v="6"/>
    <x v="16"/>
    <x v="1"/>
    <x v="0"/>
    <x v="0"/>
    <x v="1"/>
    <x v="2"/>
    <x v="5"/>
  </r>
  <r>
    <x v="371"/>
    <n v="270"/>
    <n v="461"/>
    <n v="193"/>
    <x v="53"/>
    <n v="64"/>
    <n v="956"/>
    <n v="180"/>
    <n v="161"/>
    <n v="280"/>
    <n v="480"/>
    <n v="618"/>
    <n v="2"/>
    <x v="16"/>
    <x v="1"/>
    <x v="0"/>
    <x v="0"/>
    <x v="0"/>
    <x v="0"/>
    <x v="1"/>
  </r>
  <r>
    <x v="209"/>
    <n v="185"/>
    <n v="309"/>
    <n v="190"/>
    <x v="52"/>
    <n v="40"/>
    <n v="671"/>
    <n v="140"/>
    <n v="99"/>
    <n v="190"/>
    <n v="317"/>
    <n v="847"/>
    <n v="3"/>
    <x v="16"/>
    <x v="1"/>
    <x v="0"/>
    <x v="0"/>
    <x v="1"/>
    <x v="0"/>
    <x v="2"/>
  </r>
  <r>
    <x v="372"/>
    <n v="349"/>
    <n v="607"/>
    <n v="209"/>
    <x v="20"/>
    <n v="86"/>
    <n v="1433"/>
    <n v="220"/>
    <n v="172"/>
    <n v="310"/>
    <n v="538"/>
    <n v="319"/>
    <n v="8"/>
    <x v="16"/>
    <x v="2"/>
    <x v="0"/>
    <x v="1"/>
    <x v="1"/>
    <x v="3"/>
    <x v="6"/>
  </r>
  <r>
    <x v="209"/>
    <n v="185"/>
    <n v="309"/>
    <n v="133"/>
    <x v="52"/>
    <n v="40"/>
    <n v="671"/>
    <n v="130"/>
    <n v="142"/>
    <n v="170"/>
    <n v="279"/>
    <n v="563"/>
    <n v="9"/>
    <x v="16"/>
    <x v="2"/>
    <x v="0"/>
    <x v="1"/>
    <x v="1"/>
    <x v="3"/>
    <x v="7"/>
  </r>
  <r>
    <x v="370"/>
    <n v="261"/>
    <n v="516"/>
    <n v="246"/>
    <x v="142"/>
    <n v="72"/>
    <n v="1559"/>
    <n v="150"/>
    <n v="195"/>
    <n v="230"/>
    <n v="450"/>
    <n v="319"/>
    <n v="11"/>
    <x v="16"/>
    <x v="2"/>
    <x v="0"/>
    <x v="1"/>
    <x v="0"/>
    <x v="1"/>
    <x v="9"/>
  </r>
  <r>
    <x v="56"/>
    <n v="324"/>
    <n v="584"/>
    <n v="230"/>
    <x v="65"/>
    <n v="100"/>
    <n v="1538"/>
    <n v="170"/>
    <n v="150"/>
    <n v="290"/>
    <n v="510"/>
    <n v="515"/>
    <n v="12"/>
    <x v="16"/>
    <x v="2"/>
    <x v="0"/>
    <x v="1"/>
    <x v="0"/>
    <x v="1"/>
    <x v="10"/>
  </r>
  <r>
    <x v="9"/>
    <n v="29"/>
    <n v="49"/>
    <n v="20"/>
    <x v="16"/>
    <n v="5"/>
    <n v="784"/>
    <n v="20"/>
    <n v="20"/>
    <n v="30"/>
    <n v="45"/>
    <n v="515"/>
    <n v="5"/>
    <x v="16"/>
    <x v="2"/>
    <x v="0"/>
    <x v="1"/>
    <x v="0"/>
    <x v="2"/>
    <x v="4"/>
  </r>
  <r>
    <x v="92"/>
    <n v="43"/>
    <n v="43"/>
    <n v="0"/>
    <x v="64"/>
    <n v="0"/>
    <n v="645"/>
    <n v="40"/>
    <n v="0"/>
    <n v="50"/>
    <n v="50"/>
    <n v="563"/>
    <n v="6"/>
    <x v="16"/>
    <x v="2"/>
    <x v="0"/>
    <x v="1"/>
    <x v="1"/>
    <x v="2"/>
    <x v="5"/>
  </r>
  <r>
    <x v="9"/>
    <n v="29"/>
    <n v="49"/>
    <n v="20"/>
    <x v="16"/>
    <n v="5"/>
    <n v="829"/>
    <n v="20"/>
    <n v="20"/>
    <n v="30"/>
    <n v="51"/>
    <n v="319"/>
    <n v="1"/>
    <x v="16"/>
    <x v="2"/>
    <x v="0"/>
    <x v="1"/>
    <x v="0"/>
    <x v="0"/>
    <x v="0"/>
  </r>
  <r>
    <x v="19"/>
    <n v="37"/>
    <n v="67"/>
    <n v="31"/>
    <x v="36"/>
    <n v="9"/>
    <n v="976"/>
    <n v="20"/>
    <n v="32"/>
    <n v="40"/>
    <n v="72"/>
    <n v="712"/>
    <n v="2"/>
    <x v="16"/>
    <x v="2"/>
    <x v="0"/>
    <x v="1"/>
    <x v="0"/>
    <x v="0"/>
    <x v="1"/>
  </r>
  <r>
    <x v="89"/>
    <n v="30"/>
    <n v="52"/>
    <n v="22"/>
    <x v="68"/>
    <n v="7"/>
    <n v="611"/>
    <n v="20"/>
    <n v="20"/>
    <n v="30"/>
    <n v="53"/>
    <n v="515"/>
    <n v="3"/>
    <x v="16"/>
    <x v="2"/>
    <x v="0"/>
    <x v="1"/>
    <x v="1"/>
    <x v="0"/>
    <x v="2"/>
  </r>
  <r>
    <x v="29"/>
    <n v="61"/>
    <n v="103"/>
    <n v="43"/>
    <x v="28"/>
    <n v="39"/>
    <n v="282"/>
    <n v="10"/>
    <n v="38"/>
    <n v="60"/>
    <n v="98"/>
    <n v="314"/>
    <n v="8"/>
    <x v="16"/>
    <x v="3"/>
    <x v="0"/>
    <x v="1"/>
    <x v="1"/>
    <x v="3"/>
    <x v="6"/>
  </r>
  <r>
    <x v="373"/>
    <n v="38"/>
    <n v="135"/>
    <n v="98"/>
    <x v="31"/>
    <n v="30"/>
    <n v="973"/>
    <n v="0"/>
    <n v="89"/>
    <n v="30"/>
    <n v="101"/>
    <n v="636"/>
    <n v="9"/>
    <x v="16"/>
    <x v="3"/>
    <x v="0"/>
    <x v="1"/>
    <x v="1"/>
    <x v="3"/>
    <x v="7"/>
  </r>
  <r>
    <x v="194"/>
    <n v="53"/>
    <n v="91"/>
    <n v="39"/>
    <x v="0"/>
    <n v="12"/>
    <n v="212"/>
    <n v="20"/>
    <n v="41"/>
    <n v="50"/>
    <n v="80"/>
    <n v="417"/>
    <n v="11"/>
    <x v="16"/>
    <x v="3"/>
    <x v="0"/>
    <x v="1"/>
    <x v="0"/>
    <x v="1"/>
    <x v="9"/>
  </r>
  <r>
    <x v="96"/>
    <n v="42"/>
    <n v="75"/>
    <n v="34"/>
    <x v="37"/>
    <n v="12"/>
    <n v="182"/>
    <n v="0"/>
    <n v="20"/>
    <n v="40"/>
    <n v="60"/>
    <n v="417"/>
    <n v="12"/>
    <x v="16"/>
    <x v="3"/>
    <x v="0"/>
    <x v="1"/>
    <x v="0"/>
    <x v="1"/>
    <x v="10"/>
  </r>
  <r>
    <x v="71"/>
    <n v="45"/>
    <n v="80"/>
    <n v="36"/>
    <x v="45"/>
    <n v="13"/>
    <n v="212"/>
    <n v="0"/>
    <n v="43"/>
    <n v="40"/>
    <n v="57"/>
    <n v="314"/>
    <n v="13"/>
    <x v="16"/>
    <x v="3"/>
    <x v="0"/>
    <x v="1"/>
    <x v="0"/>
    <x v="1"/>
    <x v="3"/>
  </r>
  <r>
    <x v="270"/>
    <n v="65"/>
    <n v="108"/>
    <n v="44"/>
    <x v="76"/>
    <n v="12"/>
    <n v="844"/>
    <n v="50"/>
    <n v="50"/>
    <n v="70"/>
    <n v="125"/>
    <n v="636"/>
    <n v="5"/>
    <x v="16"/>
    <x v="3"/>
    <x v="0"/>
    <x v="1"/>
    <x v="0"/>
    <x v="2"/>
    <x v="4"/>
  </r>
  <r>
    <x v="47"/>
    <n v="58"/>
    <n v="96"/>
    <n v="39"/>
    <x v="38"/>
    <n v="10"/>
    <n v="799"/>
    <n v="50"/>
    <n v="40"/>
    <n v="70"/>
    <n v="116"/>
    <n v="660"/>
    <n v="6"/>
    <x v="16"/>
    <x v="3"/>
    <x v="0"/>
    <x v="1"/>
    <x v="1"/>
    <x v="2"/>
    <x v="5"/>
  </r>
  <r>
    <x v="83"/>
    <n v="96"/>
    <n v="171"/>
    <n v="77"/>
    <x v="52"/>
    <n v="29"/>
    <n v="529"/>
    <n v="50"/>
    <n v="82"/>
    <n v="100"/>
    <n v="182"/>
    <n v="573"/>
    <n v="2"/>
    <x v="16"/>
    <x v="3"/>
    <x v="0"/>
    <x v="1"/>
    <x v="0"/>
    <x v="0"/>
    <x v="1"/>
  </r>
  <r>
    <x v="172"/>
    <n v="80"/>
    <n v="147"/>
    <n v="68"/>
    <x v="1"/>
    <n v="21"/>
    <n v="998"/>
    <n v="40"/>
    <n v="73"/>
    <n v="80"/>
    <n v="153"/>
    <n v="660"/>
    <n v="3"/>
    <x v="16"/>
    <x v="3"/>
    <x v="0"/>
    <x v="1"/>
    <x v="1"/>
    <x v="0"/>
    <x v="2"/>
  </r>
  <r>
    <x v="9"/>
    <n v="29"/>
    <n v="49"/>
    <n v="20"/>
    <x v="16"/>
    <n v="5"/>
    <n v="464"/>
    <n v="30"/>
    <n v="10"/>
    <n v="30"/>
    <n v="40"/>
    <n v="614"/>
    <n v="8"/>
    <x v="16"/>
    <x v="4"/>
    <x v="0"/>
    <x v="0"/>
    <x v="1"/>
    <x v="3"/>
    <x v="6"/>
  </r>
  <r>
    <x v="81"/>
    <n v="42"/>
    <n v="70"/>
    <n v="29"/>
    <x v="68"/>
    <n v="8"/>
    <n v="835"/>
    <n v="40"/>
    <n v="20"/>
    <n v="40"/>
    <n v="69"/>
    <n v="440"/>
    <n v="9"/>
    <x v="16"/>
    <x v="4"/>
    <x v="0"/>
    <x v="0"/>
    <x v="1"/>
    <x v="3"/>
    <x v="7"/>
  </r>
  <r>
    <x v="315"/>
    <n v="141"/>
    <n v="233"/>
    <n v="94"/>
    <x v="33"/>
    <n v="31"/>
    <n v="697"/>
    <n v="70"/>
    <n v="80"/>
    <n v="120"/>
    <n v="189"/>
    <n v="513"/>
    <n v="11"/>
    <x v="16"/>
    <x v="4"/>
    <x v="0"/>
    <x v="0"/>
    <x v="0"/>
    <x v="1"/>
    <x v="9"/>
  </r>
  <r>
    <x v="207"/>
    <n v="159"/>
    <n v="271"/>
    <n v="154"/>
    <x v="15"/>
    <n v="35"/>
    <n v="555"/>
    <n v="100"/>
    <n v="78"/>
    <n v="150"/>
    <n v="228"/>
    <n v="513"/>
    <n v="12"/>
    <x v="16"/>
    <x v="4"/>
    <x v="0"/>
    <x v="0"/>
    <x v="0"/>
    <x v="1"/>
    <x v="10"/>
  </r>
  <r>
    <x v="143"/>
    <n v="149"/>
    <n v="295"/>
    <n v="139"/>
    <x v="92"/>
    <n v="41"/>
    <n v="1156"/>
    <n v="120"/>
    <n v="149"/>
    <n v="180"/>
    <n v="345"/>
    <n v="216"/>
    <n v="5"/>
    <x v="16"/>
    <x v="4"/>
    <x v="0"/>
    <x v="0"/>
    <x v="0"/>
    <x v="2"/>
    <x v="4"/>
  </r>
  <r>
    <x v="89"/>
    <n v="65"/>
    <n v="117"/>
    <n v="53"/>
    <x v="29"/>
    <n v="20"/>
    <n v="361"/>
    <n v="20"/>
    <n v="60"/>
    <n v="70"/>
    <n v="124"/>
    <n v="216"/>
    <n v="6"/>
    <x v="16"/>
    <x v="4"/>
    <x v="0"/>
    <x v="0"/>
    <x v="1"/>
    <x v="2"/>
    <x v="5"/>
  </r>
  <r>
    <x v="157"/>
    <n v="71"/>
    <n v="122"/>
    <n v="52"/>
    <x v="30"/>
    <n v="17"/>
    <n v="361"/>
    <n v="40"/>
    <n v="50"/>
    <n v="70"/>
    <n v="121"/>
    <n v="216"/>
    <n v="1"/>
    <x v="16"/>
    <x v="4"/>
    <x v="0"/>
    <x v="0"/>
    <x v="0"/>
    <x v="0"/>
    <x v="0"/>
  </r>
  <r>
    <x v="8"/>
    <n v="61"/>
    <n v="102"/>
    <n v="42"/>
    <x v="55"/>
    <n v="13"/>
    <n v="384"/>
    <n v="30"/>
    <n v="38"/>
    <n v="60"/>
    <n v="102"/>
    <n v="234"/>
    <n v="2"/>
    <x v="16"/>
    <x v="4"/>
    <x v="0"/>
    <x v="0"/>
    <x v="0"/>
    <x v="0"/>
    <x v="1"/>
  </r>
  <r>
    <x v="71"/>
    <n v="75"/>
    <n v="127"/>
    <n v="53"/>
    <x v="5"/>
    <n v="48"/>
    <n v="458"/>
    <n v="20"/>
    <n v="53"/>
    <n v="80"/>
    <n v="133"/>
    <n v="234"/>
    <n v="3"/>
    <x v="16"/>
    <x v="4"/>
    <x v="0"/>
    <x v="0"/>
    <x v="1"/>
    <x v="0"/>
    <x v="2"/>
  </r>
  <r>
    <x v="86"/>
    <n v="82"/>
    <n v="129"/>
    <n v="48"/>
    <x v="55"/>
    <n v="14"/>
    <n v="351"/>
    <n v="50"/>
    <n v="32"/>
    <n v="70"/>
    <n v="102"/>
    <n v="608"/>
    <n v="8"/>
    <x v="16"/>
    <x v="5"/>
    <x v="0"/>
    <x v="1"/>
    <x v="1"/>
    <x v="3"/>
    <x v="6"/>
  </r>
  <r>
    <x v="42"/>
    <n v="77"/>
    <n v="129"/>
    <n v="53"/>
    <x v="54"/>
    <n v="14"/>
    <n v="803"/>
    <n v="60"/>
    <n v="31"/>
    <n v="70"/>
    <n v="101"/>
    <n v="262"/>
    <n v="9"/>
    <x v="16"/>
    <x v="5"/>
    <x v="0"/>
    <x v="1"/>
    <x v="1"/>
    <x v="3"/>
    <x v="7"/>
  </r>
  <r>
    <x v="157"/>
    <n v="65"/>
    <n v="109"/>
    <n v="45"/>
    <x v="13"/>
    <n v="14"/>
    <n v="410"/>
    <n v="30"/>
    <n v="41"/>
    <n v="60"/>
    <n v="90"/>
    <n v="715"/>
    <n v="11"/>
    <x v="16"/>
    <x v="5"/>
    <x v="0"/>
    <x v="1"/>
    <x v="0"/>
    <x v="1"/>
    <x v="9"/>
  </r>
  <r>
    <x v="91"/>
    <n v="90"/>
    <n v="153"/>
    <n v="64"/>
    <x v="115"/>
    <n v="58"/>
    <n v="551"/>
    <n v="10"/>
    <n v="38"/>
    <n v="80"/>
    <n v="118"/>
    <n v="608"/>
    <n v="12"/>
    <x v="16"/>
    <x v="5"/>
    <x v="0"/>
    <x v="1"/>
    <x v="0"/>
    <x v="1"/>
    <x v="10"/>
  </r>
  <r>
    <x v="103"/>
    <n v="92"/>
    <n v="168"/>
    <n v="78"/>
    <x v="39"/>
    <n v="24"/>
    <n v="995"/>
    <n v="70"/>
    <n v="95"/>
    <n v="110"/>
    <n v="205"/>
    <n v="608"/>
    <n v="5"/>
    <x v="16"/>
    <x v="5"/>
    <x v="0"/>
    <x v="1"/>
    <x v="0"/>
    <x v="2"/>
    <x v="4"/>
  </r>
  <r>
    <x v="27"/>
    <n v="62"/>
    <n v="109"/>
    <n v="48"/>
    <x v="26"/>
    <n v="15"/>
    <n v="599"/>
    <n v="50"/>
    <n v="50"/>
    <n v="70"/>
    <n v="126"/>
    <n v="715"/>
    <n v="6"/>
    <x v="16"/>
    <x v="5"/>
    <x v="0"/>
    <x v="1"/>
    <x v="1"/>
    <x v="2"/>
    <x v="5"/>
  </r>
  <r>
    <x v="97"/>
    <n v="72"/>
    <n v="129"/>
    <n v="58"/>
    <x v="56"/>
    <n v="22"/>
    <n v="338"/>
    <n v="20"/>
    <n v="61"/>
    <n v="70"/>
    <n v="131"/>
    <n v="414"/>
    <n v="1"/>
    <x v="16"/>
    <x v="5"/>
    <x v="0"/>
    <x v="1"/>
    <x v="0"/>
    <x v="0"/>
    <x v="0"/>
  </r>
  <r>
    <x v="97"/>
    <n v="129"/>
    <n v="219"/>
    <n v="92"/>
    <x v="143"/>
    <n v="83"/>
    <n v="599"/>
    <n v="40"/>
    <n v="90"/>
    <n v="140"/>
    <n v="230"/>
    <n v="262"/>
    <n v="2"/>
    <x v="16"/>
    <x v="5"/>
    <x v="0"/>
    <x v="1"/>
    <x v="0"/>
    <x v="0"/>
    <x v="1"/>
  </r>
  <r>
    <x v="21"/>
    <n v="117"/>
    <n v="202"/>
    <n v="87"/>
    <x v="56"/>
    <n v="28"/>
    <n v="472"/>
    <n v="80"/>
    <n v="90"/>
    <n v="120"/>
    <n v="210"/>
    <n v="715"/>
    <n v="3"/>
    <x v="16"/>
    <x v="5"/>
    <x v="0"/>
    <x v="1"/>
    <x v="1"/>
    <x v="0"/>
    <x v="2"/>
  </r>
  <r>
    <x v="83"/>
    <n v="96"/>
    <n v="171"/>
    <n v="77"/>
    <x v="52"/>
    <n v="29"/>
    <n v="529"/>
    <n v="40"/>
    <n v="41"/>
    <n v="80"/>
    <n v="130"/>
    <n v="475"/>
    <n v="9"/>
    <x v="16"/>
    <x v="6"/>
    <x v="1"/>
    <x v="1"/>
    <x v="1"/>
    <x v="3"/>
    <x v="7"/>
  </r>
  <r>
    <x v="172"/>
    <n v="80"/>
    <n v="147"/>
    <n v="68"/>
    <x v="1"/>
    <n v="21"/>
    <n v="998"/>
    <n v="40"/>
    <n v="40"/>
    <n v="60"/>
    <n v="120"/>
    <n v="203"/>
    <n v="10"/>
    <x v="16"/>
    <x v="6"/>
    <x v="1"/>
    <x v="1"/>
    <x v="1"/>
    <x v="3"/>
    <x v="8"/>
  </r>
  <r>
    <x v="107"/>
    <n v="65"/>
    <n v="108"/>
    <n v="44"/>
    <x v="40"/>
    <n v="12"/>
    <n v="844"/>
    <n v="50"/>
    <n v="40"/>
    <n v="70"/>
    <n v="99"/>
    <n v="475"/>
    <n v="11"/>
    <x v="16"/>
    <x v="6"/>
    <x v="1"/>
    <x v="1"/>
    <x v="0"/>
    <x v="1"/>
    <x v="9"/>
  </r>
  <r>
    <x v="97"/>
    <n v="34"/>
    <n v="56"/>
    <n v="23"/>
    <x v="16"/>
    <n v="6"/>
    <n v="787"/>
    <n v="30"/>
    <n v="20"/>
    <n v="40"/>
    <n v="47"/>
    <n v="860"/>
    <n v="13"/>
    <x v="16"/>
    <x v="6"/>
    <x v="1"/>
    <x v="1"/>
    <x v="0"/>
    <x v="1"/>
    <x v="3"/>
  </r>
  <r>
    <x v="190"/>
    <n v="165"/>
    <n v="273"/>
    <n v="173"/>
    <x v="86"/>
    <n v="36"/>
    <n v="1020"/>
    <n v="110"/>
    <n v="95"/>
    <n v="160"/>
    <n v="258"/>
    <n v="475"/>
    <n v="2"/>
    <x v="16"/>
    <x v="6"/>
    <x v="1"/>
    <x v="1"/>
    <x v="0"/>
    <x v="0"/>
    <x v="1"/>
  </r>
  <r>
    <x v="59"/>
    <n v="90"/>
    <n v="153"/>
    <n v="64"/>
    <x v="144"/>
    <n v="58"/>
    <n v="551"/>
    <n v="20"/>
    <n v="65"/>
    <n v="90"/>
    <n v="150"/>
    <n v="203"/>
    <n v="5"/>
    <x v="16"/>
    <x v="6"/>
    <x v="1"/>
    <x v="1"/>
    <x v="0"/>
    <x v="2"/>
    <x v="4"/>
  </r>
  <r>
    <x v="3"/>
    <n v="65"/>
    <n v="112"/>
    <n v="48"/>
    <x v="8"/>
    <n v="15"/>
    <n v="334"/>
    <n v="40"/>
    <n v="34"/>
    <n v="70"/>
    <n v="110"/>
    <n v="860"/>
    <n v="6"/>
    <x v="16"/>
    <x v="6"/>
    <x v="1"/>
    <x v="1"/>
    <x v="1"/>
    <x v="2"/>
    <x v="5"/>
  </r>
  <r>
    <x v="27"/>
    <n v="62"/>
    <n v="109"/>
    <n v="48"/>
    <x v="26"/>
    <n v="15"/>
    <n v="599"/>
    <n v="30"/>
    <n v="38"/>
    <n v="50"/>
    <n v="80"/>
    <n v="786"/>
    <n v="8"/>
    <x v="16"/>
    <x v="7"/>
    <x v="1"/>
    <x v="0"/>
    <x v="1"/>
    <x v="3"/>
    <x v="6"/>
  </r>
  <r>
    <x v="97"/>
    <n v="72"/>
    <n v="129"/>
    <n v="58"/>
    <x v="56"/>
    <n v="22"/>
    <n v="338"/>
    <n v="30"/>
    <n v="49"/>
    <n v="60"/>
    <n v="109"/>
    <n v="904"/>
    <n v="9"/>
    <x v="16"/>
    <x v="7"/>
    <x v="1"/>
    <x v="0"/>
    <x v="1"/>
    <x v="3"/>
    <x v="7"/>
  </r>
  <r>
    <x v="103"/>
    <n v="92"/>
    <n v="168"/>
    <n v="78"/>
    <x v="39"/>
    <n v="24"/>
    <n v="995"/>
    <n v="50"/>
    <n v="50"/>
    <n v="80"/>
    <n v="120"/>
    <n v="941"/>
    <n v="10"/>
    <x v="16"/>
    <x v="7"/>
    <x v="1"/>
    <x v="0"/>
    <x v="1"/>
    <x v="3"/>
    <x v="8"/>
  </r>
  <r>
    <x v="63"/>
    <n v="53"/>
    <n v="88"/>
    <n v="36"/>
    <x v="38"/>
    <n v="10"/>
    <n v="838"/>
    <n v="40"/>
    <n v="41"/>
    <n v="60"/>
    <n v="79"/>
    <n v="863"/>
    <n v="11"/>
    <x v="16"/>
    <x v="7"/>
    <x v="1"/>
    <x v="0"/>
    <x v="0"/>
    <x v="1"/>
    <x v="9"/>
  </r>
  <r>
    <x v="208"/>
    <n v="77"/>
    <n v="129"/>
    <n v="53"/>
    <x v="27"/>
    <n v="14"/>
    <n v="803"/>
    <n v="70"/>
    <n v="50"/>
    <n v="90"/>
    <n v="153"/>
    <n v="321"/>
    <n v="13"/>
    <x v="16"/>
    <x v="7"/>
    <x v="1"/>
    <x v="0"/>
    <x v="0"/>
    <x v="1"/>
    <x v="3"/>
  </r>
  <r>
    <x v="282"/>
    <n v="141"/>
    <n v="233"/>
    <n v="94"/>
    <x v="52"/>
    <n v="31"/>
    <n v="697"/>
    <n v="90"/>
    <n v="92"/>
    <n v="130"/>
    <n v="222"/>
    <n v="754"/>
    <n v="2"/>
    <x v="16"/>
    <x v="7"/>
    <x v="1"/>
    <x v="0"/>
    <x v="0"/>
    <x v="0"/>
    <x v="1"/>
  </r>
  <r>
    <x v="219"/>
    <n v="159"/>
    <n v="271"/>
    <n v="60"/>
    <x v="4"/>
    <n v="35"/>
    <n v="555"/>
    <n v="100"/>
    <n v="84"/>
    <n v="150"/>
    <n v="253"/>
    <n v="863"/>
    <n v="3"/>
    <x v="16"/>
    <x v="7"/>
    <x v="1"/>
    <x v="0"/>
    <x v="1"/>
    <x v="0"/>
    <x v="2"/>
  </r>
  <r>
    <x v="97"/>
    <n v="129"/>
    <n v="219"/>
    <n v="92"/>
    <x v="143"/>
    <n v="83"/>
    <n v="599"/>
    <n v="40"/>
    <n v="85"/>
    <n v="130"/>
    <n v="205"/>
    <n v="850"/>
    <n v="5"/>
    <x v="16"/>
    <x v="7"/>
    <x v="1"/>
    <x v="0"/>
    <x v="0"/>
    <x v="2"/>
    <x v="4"/>
  </r>
  <r>
    <x v="21"/>
    <n v="117"/>
    <n v="202"/>
    <n v="87"/>
    <x v="56"/>
    <n v="28"/>
    <n v="472"/>
    <n v="70"/>
    <n v="74"/>
    <n v="110"/>
    <n v="190"/>
    <n v="786"/>
    <n v="6"/>
    <x v="16"/>
    <x v="7"/>
    <x v="1"/>
    <x v="0"/>
    <x v="1"/>
    <x v="2"/>
    <x v="5"/>
  </r>
  <r>
    <x v="9"/>
    <n v="65"/>
    <n v="117"/>
    <n v="53"/>
    <x v="31"/>
    <n v="20"/>
    <n v="361"/>
    <n v="20"/>
    <n v="49"/>
    <n v="50"/>
    <n v="99"/>
    <n v="413"/>
    <n v="9"/>
    <x v="16"/>
    <x v="8"/>
    <x v="1"/>
    <x v="0"/>
    <x v="1"/>
    <x v="3"/>
    <x v="7"/>
  </r>
  <r>
    <x v="3"/>
    <n v="42"/>
    <n v="70"/>
    <n v="29"/>
    <x v="18"/>
    <n v="8"/>
    <n v="835"/>
    <n v="30"/>
    <n v="41"/>
    <n v="40"/>
    <n v="59"/>
    <n v="774"/>
    <n v="11"/>
    <x v="16"/>
    <x v="8"/>
    <x v="1"/>
    <x v="0"/>
    <x v="0"/>
    <x v="1"/>
    <x v="9"/>
  </r>
  <r>
    <x v="9"/>
    <n v="29"/>
    <n v="49"/>
    <n v="20"/>
    <x v="16"/>
    <n v="5"/>
    <n v="464"/>
    <n v="20"/>
    <n v="20"/>
    <n v="30"/>
    <n v="37"/>
    <n v="781"/>
    <n v="13"/>
    <x v="16"/>
    <x v="8"/>
    <x v="1"/>
    <x v="0"/>
    <x v="0"/>
    <x v="1"/>
    <x v="3"/>
  </r>
  <r>
    <x v="374"/>
    <n v="487"/>
    <n v="546"/>
    <n v="64"/>
    <x v="31"/>
    <n v="21"/>
    <n v="-663"/>
    <n v="430"/>
    <n v="58"/>
    <n v="460"/>
    <n v="522"/>
    <n v="351"/>
    <n v="2"/>
    <x v="16"/>
    <x v="8"/>
    <x v="1"/>
    <x v="0"/>
    <x v="0"/>
    <x v="0"/>
    <x v="1"/>
  </r>
  <r>
    <x v="375"/>
    <n v="61"/>
    <n v="113"/>
    <n v="53"/>
    <x v="5"/>
    <n v="48"/>
    <n v="491"/>
    <n v="0"/>
    <n v="50"/>
    <n v="60"/>
    <n v="110"/>
    <n v="413"/>
    <n v="5"/>
    <x v="16"/>
    <x v="8"/>
    <x v="1"/>
    <x v="0"/>
    <x v="0"/>
    <x v="2"/>
    <x v="4"/>
  </r>
  <r>
    <x v="143"/>
    <n v="149"/>
    <n v="295"/>
    <n v="140"/>
    <x v="92"/>
    <n v="41"/>
    <n v="1156"/>
    <n v="100"/>
    <n v="146"/>
    <n v="150"/>
    <n v="297"/>
    <n v="781"/>
    <n v="7"/>
    <x v="16"/>
    <x v="8"/>
    <x v="1"/>
    <x v="0"/>
    <x v="0"/>
    <x v="2"/>
    <x v="11"/>
  </r>
  <r>
    <x v="63"/>
    <n v="43"/>
    <n v="43"/>
    <n v="0"/>
    <x v="145"/>
    <n v="0"/>
    <n v="645"/>
    <n v="30"/>
    <n v="0"/>
    <n v="40"/>
    <n v="27"/>
    <n v="603"/>
    <n v="13"/>
    <x v="16"/>
    <x v="9"/>
    <x v="1"/>
    <x v="1"/>
    <x v="0"/>
    <x v="1"/>
    <x v="3"/>
  </r>
  <r>
    <x v="176"/>
    <n v="45"/>
    <n v="80"/>
    <n v="36"/>
    <x v="37"/>
    <n v="13"/>
    <n v="212"/>
    <n v="10"/>
    <n v="20"/>
    <n v="40"/>
    <n v="51"/>
    <n v="603"/>
    <n v="9"/>
    <x v="16"/>
    <x v="9"/>
    <x v="1"/>
    <x v="1"/>
    <x v="1"/>
    <x v="3"/>
    <x v="7"/>
  </r>
  <r>
    <x v="9"/>
    <n v="29"/>
    <n v="49"/>
    <n v="20"/>
    <x v="16"/>
    <n v="5"/>
    <n v="829"/>
    <n v="20"/>
    <n v="20"/>
    <n v="30"/>
    <n v="50"/>
    <n v="603"/>
    <n v="11"/>
    <x v="16"/>
    <x v="9"/>
    <x v="1"/>
    <x v="1"/>
    <x v="0"/>
    <x v="1"/>
    <x v="9"/>
  </r>
  <r>
    <x v="27"/>
    <n v="74"/>
    <n v="124"/>
    <n v="51"/>
    <x v="0"/>
    <n v="16"/>
    <n v="265"/>
    <n v="40"/>
    <n v="39"/>
    <n v="70"/>
    <n v="109"/>
    <n v="603"/>
    <n v="1"/>
    <x v="16"/>
    <x v="9"/>
    <x v="1"/>
    <x v="1"/>
    <x v="0"/>
    <x v="0"/>
    <x v="0"/>
  </r>
  <r>
    <x v="92"/>
    <n v="80"/>
    <n v="131"/>
    <n v="52"/>
    <x v="25"/>
    <n v="17"/>
    <n v="397"/>
    <n v="50"/>
    <n v="38"/>
    <n v="80"/>
    <n v="120"/>
    <n v="603"/>
    <n v="2"/>
    <x v="16"/>
    <x v="9"/>
    <x v="1"/>
    <x v="1"/>
    <x v="0"/>
    <x v="0"/>
    <x v="1"/>
  </r>
  <r>
    <x v="52"/>
    <n v="61"/>
    <n v="103"/>
    <n v="43"/>
    <x v="46"/>
    <n v="39"/>
    <n v="282"/>
    <n v="10"/>
    <n v="40"/>
    <n v="60"/>
    <n v="105"/>
    <n v="603"/>
    <n v="5"/>
    <x v="16"/>
    <x v="9"/>
    <x v="1"/>
    <x v="1"/>
    <x v="0"/>
    <x v="2"/>
    <x v="4"/>
  </r>
  <r>
    <x v="26"/>
    <n v="42"/>
    <n v="75"/>
    <n v="34"/>
    <x v="39"/>
    <n v="12"/>
    <n v="182"/>
    <n v="0"/>
    <n v="37"/>
    <n v="40"/>
    <n v="77"/>
    <n v="603"/>
    <n v="7"/>
    <x v="16"/>
    <x v="9"/>
    <x v="1"/>
    <x v="1"/>
    <x v="0"/>
    <x v="2"/>
    <x v="11"/>
  </r>
  <r>
    <x v="293"/>
    <n v="124"/>
    <n v="208"/>
    <n v="86"/>
    <x v="63"/>
    <n v="24"/>
    <n v="499"/>
    <n v="100"/>
    <n v="103"/>
    <n v="130"/>
    <n v="233"/>
    <n v="212"/>
    <n v="13"/>
    <x v="16"/>
    <x v="10"/>
    <x v="1"/>
    <x v="0"/>
    <x v="0"/>
    <x v="1"/>
    <x v="3"/>
  </r>
  <r>
    <x v="273"/>
    <n v="386"/>
    <n v="645"/>
    <n v="255"/>
    <x v="65"/>
    <n v="100"/>
    <n v="1613"/>
    <n v="200"/>
    <n v="160"/>
    <n v="300"/>
    <n v="509"/>
    <n v="518"/>
    <n v="9"/>
    <x v="16"/>
    <x v="10"/>
    <x v="1"/>
    <x v="0"/>
    <x v="1"/>
    <x v="3"/>
    <x v="7"/>
  </r>
  <r>
    <x v="376"/>
    <n v="-37"/>
    <n v="196"/>
    <n v="218"/>
    <x v="6"/>
    <n v="72"/>
    <n v="2169"/>
    <n v="-90"/>
    <n v="181"/>
    <n v="-20"/>
    <n v="140"/>
    <n v="607"/>
    <n v="10"/>
    <x v="16"/>
    <x v="10"/>
    <x v="1"/>
    <x v="0"/>
    <x v="1"/>
    <x v="3"/>
    <x v="8"/>
  </r>
  <r>
    <x v="252"/>
    <n v="152"/>
    <n v="254"/>
    <n v="101"/>
    <x v="57"/>
    <n v="29"/>
    <n v="871"/>
    <n v="120"/>
    <n v="104"/>
    <n v="160"/>
    <n v="281"/>
    <n v="516"/>
    <n v="11"/>
    <x v="16"/>
    <x v="10"/>
    <x v="1"/>
    <x v="0"/>
    <x v="0"/>
    <x v="1"/>
    <x v="9"/>
  </r>
  <r>
    <x v="368"/>
    <n v="152"/>
    <n v="254"/>
    <n v="97"/>
    <x v="2"/>
    <n v="29"/>
    <n v="821"/>
    <n v="120"/>
    <n v="84"/>
    <n v="160"/>
    <n v="282"/>
    <n v="646"/>
    <n v="12"/>
    <x v="16"/>
    <x v="10"/>
    <x v="1"/>
    <x v="0"/>
    <x v="0"/>
    <x v="1"/>
    <x v="10"/>
  </r>
  <r>
    <x v="377"/>
    <n v="454"/>
    <n v="749"/>
    <n v="296"/>
    <x v="146"/>
    <n v="105"/>
    <n v="2250"/>
    <n v="300"/>
    <n v="202"/>
    <n v="430"/>
    <n v="708"/>
    <n v="646"/>
    <n v="2"/>
    <x v="16"/>
    <x v="10"/>
    <x v="1"/>
    <x v="0"/>
    <x v="0"/>
    <x v="0"/>
    <x v="1"/>
  </r>
  <r>
    <x v="378"/>
    <n v="-52"/>
    <n v="68"/>
    <n v="100"/>
    <x v="100"/>
    <n v="109"/>
    <n v="1673"/>
    <n v="-180"/>
    <n v="119"/>
    <n v="-50"/>
    <n v="65"/>
    <n v="646"/>
    <n v="5"/>
    <x v="16"/>
    <x v="10"/>
    <x v="1"/>
    <x v="0"/>
    <x v="0"/>
    <x v="2"/>
    <x v="4"/>
  </r>
  <r>
    <x v="212"/>
    <n v="283"/>
    <n v="538"/>
    <n v="229"/>
    <x v="142"/>
    <n v="72"/>
    <n v="1271"/>
    <n v="210"/>
    <n v="207"/>
    <n v="290"/>
    <n v="537"/>
    <n v="516"/>
    <n v="7"/>
    <x v="16"/>
    <x v="10"/>
    <x v="1"/>
    <x v="0"/>
    <x v="0"/>
    <x v="2"/>
    <x v="11"/>
  </r>
  <r>
    <x v="27"/>
    <n v="63"/>
    <n v="110"/>
    <n v="48"/>
    <x v="3"/>
    <n v="15"/>
    <n v="599"/>
    <n v="40"/>
    <n v="48"/>
    <n v="60"/>
    <n v="92"/>
    <n v="985"/>
    <n v="8"/>
    <x v="16"/>
    <x v="11"/>
    <x v="2"/>
    <x v="1"/>
    <x v="1"/>
    <x v="3"/>
    <x v="6"/>
  </r>
  <r>
    <x v="83"/>
    <n v="96"/>
    <n v="171"/>
    <n v="77"/>
    <x v="52"/>
    <n v="29"/>
    <n v="529"/>
    <n v="40"/>
    <n v="70"/>
    <n v="90"/>
    <n v="169"/>
    <n v="337"/>
    <n v="9"/>
    <x v="16"/>
    <x v="11"/>
    <x v="2"/>
    <x v="1"/>
    <x v="1"/>
    <x v="3"/>
    <x v="7"/>
  </r>
  <r>
    <x v="47"/>
    <n v="59"/>
    <n v="98"/>
    <n v="40"/>
    <x v="40"/>
    <n v="11"/>
    <n v="793"/>
    <n v="50"/>
    <n v="52"/>
    <n v="70"/>
    <n v="118"/>
    <n v="318"/>
    <n v="2"/>
    <x v="16"/>
    <x v="11"/>
    <x v="2"/>
    <x v="1"/>
    <x v="0"/>
    <x v="0"/>
    <x v="1"/>
  </r>
  <r>
    <x v="208"/>
    <n v="77"/>
    <n v="129"/>
    <n v="53"/>
    <x v="27"/>
    <n v="14"/>
    <n v="803"/>
    <n v="80"/>
    <n v="63"/>
    <n v="100"/>
    <n v="163"/>
    <n v="337"/>
    <n v="3"/>
    <x v="16"/>
    <x v="11"/>
    <x v="2"/>
    <x v="1"/>
    <x v="1"/>
    <x v="0"/>
    <x v="2"/>
  </r>
  <r>
    <x v="59"/>
    <n v="90"/>
    <n v="153"/>
    <n v="64"/>
    <x v="144"/>
    <n v="58"/>
    <n v="-113"/>
    <n v="10"/>
    <n v="50"/>
    <n v="80"/>
    <n v="134"/>
    <n v="985"/>
    <n v="4"/>
    <x v="16"/>
    <x v="11"/>
    <x v="2"/>
    <x v="1"/>
    <x v="0"/>
    <x v="2"/>
    <x v="12"/>
  </r>
  <r>
    <x v="243"/>
    <n v="82"/>
    <n v="129"/>
    <n v="48"/>
    <x v="13"/>
    <n v="14"/>
    <n v="351"/>
    <n v="50"/>
    <n v="45"/>
    <n v="70"/>
    <n v="115"/>
    <n v="985"/>
    <n v="5"/>
    <x v="16"/>
    <x v="11"/>
    <x v="2"/>
    <x v="1"/>
    <x v="0"/>
    <x v="2"/>
    <x v="4"/>
  </r>
  <r>
    <x v="24"/>
    <n v="65"/>
    <n v="109"/>
    <n v="45"/>
    <x v="55"/>
    <n v="14"/>
    <n v="410"/>
    <n v="40"/>
    <n v="24"/>
    <n v="60"/>
    <n v="96"/>
    <n v="225"/>
    <n v="6"/>
    <x v="16"/>
    <x v="11"/>
    <x v="2"/>
    <x v="1"/>
    <x v="1"/>
    <x v="2"/>
    <x v="5"/>
  </r>
  <r>
    <x v="9"/>
    <n v="29"/>
    <n v="49"/>
    <n v="20"/>
    <x v="16"/>
    <n v="5"/>
    <n v="829"/>
    <n v="20"/>
    <n v="10"/>
    <n v="30"/>
    <n v="40"/>
    <n v="505"/>
    <n v="8"/>
    <x v="16"/>
    <x v="12"/>
    <x v="2"/>
    <x v="1"/>
    <x v="1"/>
    <x v="3"/>
    <x v="6"/>
  </r>
  <r>
    <x v="19"/>
    <n v="37"/>
    <n v="67"/>
    <n v="31"/>
    <x v="36"/>
    <n v="9"/>
    <n v="976"/>
    <n v="20"/>
    <n v="20"/>
    <n v="40"/>
    <n v="60"/>
    <n v="505"/>
    <n v="9"/>
    <x v="16"/>
    <x v="12"/>
    <x v="2"/>
    <x v="1"/>
    <x v="1"/>
    <x v="3"/>
    <x v="7"/>
  </r>
  <r>
    <x v="92"/>
    <n v="80"/>
    <n v="131"/>
    <n v="52"/>
    <x v="25"/>
    <n v="17"/>
    <n v="397"/>
    <n v="60"/>
    <n v="58"/>
    <n v="100"/>
    <n v="158"/>
    <n v="505"/>
    <n v="2"/>
    <x v="16"/>
    <x v="12"/>
    <x v="2"/>
    <x v="1"/>
    <x v="0"/>
    <x v="0"/>
    <x v="1"/>
  </r>
  <r>
    <x v="373"/>
    <n v="38"/>
    <n v="135"/>
    <n v="98"/>
    <x v="31"/>
    <n v="30"/>
    <n v="973"/>
    <n v="10"/>
    <n v="150"/>
    <n v="50"/>
    <n v="167"/>
    <n v="505"/>
    <n v="3"/>
    <x v="16"/>
    <x v="12"/>
    <x v="2"/>
    <x v="1"/>
    <x v="1"/>
    <x v="0"/>
    <x v="2"/>
  </r>
  <r>
    <x v="96"/>
    <n v="42"/>
    <n v="75"/>
    <n v="34"/>
    <x v="37"/>
    <n v="12"/>
    <n v="-104"/>
    <n v="10"/>
    <n v="20"/>
    <n v="40"/>
    <n v="60"/>
    <n v="505"/>
    <n v="4"/>
    <x v="16"/>
    <x v="12"/>
    <x v="2"/>
    <x v="1"/>
    <x v="0"/>
    <x v="2"/>
    <x v="12"/>
  </r>
  <r>
    <x v="52"/>
    <n v="61"/>
    <n v="103"/>
    <n v="43"/>
    <x v="46"/>
    <n v="39"/>
    <n v="282"/>
    <n v="0"/>
    <n v="30"/>
    <n v="50"/>
    <n v="80"/>
    <n v="505"/>
    <n v="5"/>
    <x v="16"/>
    <x v="12"/>
    <x v="2"/>
    <x v="1"/>
    <x v="0"/>
    <x v="2"/>
    <x v="4"/>
  </r>
  <r>
    <x v="194"/>
    <n v="53"/>
    <n v="91"/>
    <n v="39"/>
    <x v="0"/>
    <n v="12"/>
    <n v="212"/>
    <n v="10"/>
    <n v="30"/>
    <n v="40"/>
    <n v="70"/>
    <n v="505"/>
    <n v="6"/>
    <x v="16"/>
    <x v="12"/>
    <x v="2"/>
    <x v="1"/>
    <x v="1"/>
    <x v="2"/>
    <x v="5"/>
  </r>
  <r>
    <x v="97"/>
    <n v="72"/>
    <n v="129"/>
    <n v="58"/>
    <x v="56"/>
    <n v="22"/>
    <n v="338"/>
    <n v="20"/>
    <n v="58"/>
    <n v="70"/>
    <n v="128"/>
    <n v="405"/>
    <n v="8"/>
    <x v="16"/>
    <x v="13"/>
    <x v="2"/>
    <x v="1"/>
    <x v="1"/>
    <x v="3"/>
    <x v="6"/>
  </r>
  <r>
    <x v="97"/>
    <n v="129"/>
    <n v="219"/>
    <n v="92"/>
    <x v="143"/>
    <n v="83"/>
    <n v="599"/>
    <n v="40"/>
    <n v="80"/>
    <n v="130"/>
    <n v="210"/>
    <n v="580"/>
    <n v="9"/>
    <x v="16"/>
    <x v="13"/>
    <x v="2"/>
    <x v="1"/>
    <x v="1"/>
    <x v="3"/>
    <x v="7"/>
  </r>
  <r>
    <x v="90"/>
    <n v="56"/>
    <n v="98"/>
    <n v="43"/>
    <x v="54"/>
    <n v="14"/>
    <n v="602"/>
    <n v="50"/>
    <n v="48"/>
    <n v="70"/>
    <n v="122"/>
    <n v="918"/>
    <n v="2"/>
    <x v="16"/>
    <x v="13"/>
    <x v="2"/>
    <x v="1"/>
    <x v="0"/>
    <x v="0"/>
    <x v="1"/>
  </r>
  <r>
    <x v="3"/>
    <n v="42"/>
    <n v="70"/>
    <n v="29"/>
    <x v="18"/>
    <n v="8"/>
    <n v="835"/>
    <n v="40"/>
    <n v="30"/>
    <n v="50"/>
    <n v="83"/>
    <n v="918"/>
    <n v="3"/>
    <x v="16"/>
    <x v="13"/>
    <x v="2"/>
    <x v="1"/>
    <x v="1"/>
    <x v="0"/>
    <x v="2"/>
  </r>
  <r>
    <x v="207"/>
    <n v="159"/>
    <n v="271"/>
    <n v="129"/>
    <x v="15"/>
    <n v="35"/>
    <n v="-387"/>
    <n v="100"/>
    <n v="94"/>
    <n v="140"/>
    <n v="230"/>
    <n v="918"/>
    <n v="4"/>
    <x v="16"/>
    <x v="13"/>
    <x v="2"/>
    <x v="1"/>
    <x v="0"/>
    <x v="2"/>
    <x v="12"/>
  </r>
  <r>
    <x v="76"/>
    <n v="29"/>
    <n v="49"/>
    <n v="20"/>
    <x v="19"/>
    <n v="5"/>
    <n v="464"/>
    <n v="30"/>
    <n v="10"/>
    <n v="30"/>
    <n v="40"/>
    <n v="918"/>
    <n v="5"/>
    <x v="16"/>
    <x v="13"/>
    <x v="2"/>
    <x v="1"/>
    <x v="0"/>
    <x v="2"/>
    <x v="4"/>
  </r>
  <r>
    <x v="315"/>
    <n v="141"/>
    <n v="233"/>
    <n v="94"/>
    <x v="33"/>
    <n v="31"/>
    <n v="697"/>
    <n v="80"/>
    <n v="80"/>
    <n v="120"/>
    <n v="200"/>
    <n v="580"/>
    <n v="6"/>
    <x v="16"/>
    <x v="13"/>
    <x v="2"/>
    <x v="1"/>
    <x v="1"/>
    <x v="2"/>
    <x v="5"/>
  </r>
  <r>
    <x v="157"/>
    <n v="71"/>
    <n v="122"/>
    <n v="52"/>
    <x v="30"/>
    <n v="17"/>
    <n v="361"/>
    <n v="50"/>
    <n v="48"/>
    <n v="80"/>
    <n v="120"/>
    <n v="915"/>
    <n v="8"/>
    <x v="16"/>
    <x v="14"/>
    <x v="2"/>
    <x v="0"/>
    <x v="1"/>
    <x v="3"/>
    <x v="6"/>
  </r>
  <r>
    <x v="44"/>
    <n v="61"/>
    <n v="102"/>
    <n v="42"/>
    <x v="63"/>
    <n v="13"/>
    <n v="384"/>
    <n v="30"/>
    <n v="49"/>
    <n v="60"/>
    <n v="109"/>
    <n v="254"/>
    <n v="9"/>
    <x v="16"/>
    <x v="14"/>
    <x v="2"/>
    <x v="0"/>
    <x v="1"/>
    <x v="3"/>
    <x v="7"/>
  </r>
  <r>
    <x v="379"/>
    <n v="277"/>
    <n v="507"/>
    <n v="254"/>
    <x v="6"/>
    <n v="72"/>
    <n v="1060"/>
    <n v="270"/>
    <n v="228"/>
    <n v="350"/>
    <n v="640"/>
    <n v="817"/>
    <n v="2"/>
    <x v="16"/>
    <x v="14"/>
    <x v="2"/>
    <x v="0"/>
    <x v="0"/>
    <x v="0"/>
    <x v="1"/>
  </r>
  <r>
    <x v="0"/>
    <n v="107"/>
    <n v="188"/>
    <n v="83"/>
    <x v="0"/>
    <n v="27"/>
    <n v="584"/>
    <n v="100"/>
    <n v="84"/>
    <n v="130"/>
    <n v="233"/>
    <n v="281"/>
    <n v="3"/>
    <x v="16"/>
    <x v="14"/>
    <x v="2"/>
    <x v="0"/>
    <x v="1"/>
    <x v="0"/>
    <x v="2"/>
  </r>
  <r>
    <x v="243"/>
    <n v="96"/>
    <n v="159"/>
    <n v="64"/>
    <x v="89"/>
    <n v="21"/>
    <n v="-161"/>
    <n v="50"/>
    <n v="46"/>
    <n v="80"/>
    <n v="130"/>
    <n v="409"/>
    <n v="4"/>
    <x v="16"/>
    <x v="14"/>
    <x v="2"/>
    <x v="0"/>
    <x v="0"/>
    <x v="2"/>
    <x v="12"/>
  </r>
  <r>
    <x v="252"/>
    <n v="152"/>
    <n v="254"/>
    <n v="91"/>
    <x v="57"/>
    <n v="29"/>
    <n v="821"/>
    <n v="120"/>
    <n v="80"/>
    <n v="140"/>
    <n v="225"/>
    <n v="830"/>
    <n v="5"/>
    <x v="16"/>
    <x v="14"/>
    <x v="2"/>
    <x v="0"/>
    <x v="0"/>
    <x v="2"/>
    <x v="4"/>
  </r>
  <r>
    <x v="93"/>
    <n v="124"/>
    <n v="208"/>
    <n v="86"/>
    <x v="63"/>
    <n v="24"/>
    <n v="499"/>
    <n v="90"/>
    <n v="76"/>
    <n v="110"/>
    <n v="180"/>
    <n v="254"/>
    <n v="6"/>
    <x v="16"/>
    <x v="14"/>
    <x v="2"/>
    <x v="0"/>
    <x v="1"/>
    <x v="2"/>
    <x v="5"/>
  </r>
  <r>
    <x v="25"/>
    <n v="74"/>
    <n v="124"/>
    <n v="51"/>
    <x v="57"/>
    <n v="16"/>
    <n v="265"/>
    <n v="40"/>
    <n v="48"/>
    <n v="70"/>
    <n v="118"/>
    <n v="435"/>
    <n v="8"/>
    <x v="16"/>
    <x v="15"/>
    <x v="3"/>
    <x v="1"/>
    <x v="1"/>
    <x v="3"/>
    <x v="6"/>
  </r>
  <r>
    <x v="63"/>
    <n v="80"/>
    <n v="131"/>
    <n v="52"/>
    <x v="24"/>
    <n v="17"/>
    <n v="397"/>
    <n v="40"/>
    <n v="49"/>
    <n v="70"/>
    <n v="101"/>
    <n v="435"/>
    <n v="9"/>
    <x v="16"/>
    <x v="15"/>
    <x v="3"/>
    <x v="1"/>
    <x v="1"/>
    <x v="3"/>
    <x v="7"/>
  </r>
  <r>
    <x v="373"/>
    <n v="38"/>
    <n v="135"/>
    <n v="98"/>
    <x v="31"/>
    <n v="30"/>
    <n v="973"/>
    <n v="-10"/>
    <n v="90"/>
    <n v="30"/>
    <n v="120"/>
    <n v="801"/>
    <n v="10"/>
    <x v="16"/>
    <x v="15"/>
    <x v="3"/>
    <x v="1"/>
    <x v="1"/>
    <x v="3"/>
    <x v="8"/>
  </r>
  <r>
    <x v="29"/>
    <n v="61"/>
    <n v="103"/>
    <n v="43"/>
    <x v="28"/>
    <n v="39"/>
    <n v="282"/>
    <n v="10"/>
    <n v="20"/>
    <n v="50"/>
    <n v="81"/>
    <n v="435"/>
    <n v="11"/>
    <x v="16"/>
    <x v="15"/>
    <x v="3"/>
    <x v="1"/>
    <x v="0"/>
    <x v="1"/>
    <x v="9"/>
  </r>
  <r>
    <x v="194"/>
    <n v="53"/>
    <n v="91"/>
    <n v="39"/>
    <x v="0"/>
    <n v="12"/>
    <n v="212"/>
    <n v="20"/>
    <n v="20"/>
    <n v="40"/>
    <n v="48"/>
    <n v="435"/>
    <n v="12"/>
    <x v="16"/>
    <x v="15"/>
    <x v="3"/>
    <x v="1"/>
    <x v="0"/>
    <x v="1"/>
    <x v="10"/>
  </r>
  <r>
    <x v="26"/>
    <n v="42"/>
    <n v="75"/>
    <n v="34"/>
    <x v="39"/>
    <n v="12"/>
    <n v="182"/>
    <n v="10"/>
    <n v="20"/>
    <n v="30"/>
    <n v="50"/>
    <n v="801"/>
    <n v="13"/>
    <x v="16"/>
    <x v="15"/>
    <x v="3"/>
    <x v="1"/>
    <x v="0"/>
    <x v="1"/>
    <x v="3"/>
  </r>
  <r>
    <x v="47"/>
    <n v="58"/>
    <n v="96"/>
    <n v="39"/>
    <x v="38"/>
    <n v="10"/>
    <n v="799"/>
    <n v="50"/>
    <n v="34"/>
    <n v="60"/>
    <n v="90"/>
    <n v="435"/>
    <n v="4"/>
    <x v="16"/>
    <x v="15"/>
    <x v="3"/>
    <x v="1"/>
    <x v="0"/>
    <x v="2"/>
    <x v="12"/>
  </r>
  <r>
    <x v="47"/>
    <n v="63"/>
    <n v="110"/>
    <n v="48"/>
    <x v="26"/>
    <n v="15"/>
    <n v="599"/>
    <n v="40"/>
    <n v="45"/>
    <n v="60"/>
    <n v="105"/>
    <n v="435"/>
    <n v="5"/>
    <x v="16"/>
    <x v="15"/>
    <x v="3"/>
    <x v="1"/>
    <x v="0"/>
    <x v="2"/>
    <x v="4"/>
  </r>
  <r>
    <x v="107"/>
    <n v="65"/>
    <n v="108"/>
    <n v="44"/>
    <x v="40"/>
    <n v="12"/>
    <n v="844"/>
    <n v="40"/>
    <n v="46"/>
    <n v="60"/>
    <n v="106"/>
    <n v="435"/>
    <n v="6"/>
    <x v="16"/>
    <x v="15"/>
    <x v="3"/>
    <x v="1"/>
    <x v="1"/>
    <x v="2"/>
    <x v="5"/>
  </r>
  <r>
    <x v="172"/>
    <n v="80"/>
    <n v="147"/>
    <n v="68"/>
    <x v="1"/>
    <n v="21"/>
    <n v="998"/>
    <n v="60"/>
    <n v="80"/>
    <n v="100"/>
    <n v="180"/>
    <n v="435"/>
    <n v="1"/>
    <x v="16"/>
    <x v="15"/>
    <x v="3"/>
    <x v="1"/>
    <x v="0"/>
    <x v="0"/>
    <x v="0"/>
  </r>
  <r>
    <x v="3"/>
    <n v="65"/>
    <n v="112"/>
    <n v="48"/>
    <x v="8"/>
    <n v="15"/>
    <n v="334"/>
    <n v="50"/>
    <n v="58"/>
    <n v="80"/>
    <n v="138"/>
    <n v="435"/>
    <n v="2"/>
    <x v="16"/>
    <x v="15"/>
    <x v="3"/>
    <x v="1"/>
    <x v="0"/>
    <x v="0"/>
    <x v="1"/>
  </r>
  <r>
    <x v="25"/>
    <n v="96"/>
    <n v="171"/>
    <n v="77"/>
    <x v="33"/>
    <n v="29"/>
    <n v="529"/>
    <n v="70"/>
    <n v="87"/>
    <n v="120"/>
    <n v="210"/>
    <n v="435"/>
    <n v="3"/>
    <x v="16"/>
    <x v="15"/>
    <x v="3"/>
    <x v="1"/>
    <x v="1"/>
    <x v="0"/>
    <x v="2"/>
  </r>
  <r>
    <x v="368"/>
    <n v="152"/>
    <n v="254"/>
    <n v="120"/>
    <x v="2"/>
    <n v="29"/>
    <n v="871"/>
    <n v="120"/>
    <n v="80"/>
    <n v="140"/>
    <n v="220"/>
    <n v="619"/>
    <n v="8"/>
    <x v="16"/>
    <x v="16"/>
    <x v="3"/>
    <x v="0"/>
    <x v="1"/>
    <x v="3"/>
    <x v="6"/>
  </r>
  <r>
    <x v="379"/>
    <n v="277"/>
    <n v="507"/>
    <n v="272"/>
    <x v="6"/>
    <n v="72"/>
    <n v="1060"/>
    <n v="180"/>
    <n v="149"/>
    <n v="250"/>
    <n v="441"/>
    <n v="559"/>
    <n v="9"/>
    <x v="16"/>
    <x v="16"/>
    <x v="3"/>
    <x v="0"/>
    <x v="1"/>
    <x v="3"/>
    <x v="7"/>
  </r>
  <r>
    <x v="256"/>
    <n v="107"/>
    <n v="188"/>
    <n v="83"/>
    <x v="57"/>
    <n v="27"/>
    <n v="584"/>
    <n v="60"/>
    <n v="60"/>
    <n v="90"/>
    <n v="170"/>
    <n v="530"/>
    <n v="10"/>
    <x v="16"/>
    <x v="16"/>
    <x v="3"/>
    <x v="0"/>
    <x v="1"/>
    <x v="3"/>
    <x v="8"/>
  </r>
  <r>
    <x v="368"/>
    <n v="152"/>
    <n v="254"/>
    <n v="110"/>
    <x v="2"/>
    <n v="29"/>
    <n v="821"/>
    <n v="100"/>
    <n v="60"/>
    <n v="110"/>
    <n v="181"/>
    <n v="530"/>
    <n v="11"/>
    <x v="16"/>
    <x v="16"/>
    <x v="3"/>
    <x v="0"/>
    <x v="0"/>
    <x v="1"/>
    <x v="9"/>
  </r>
  <r>
    <x v="293"/>
    <n v="124"/>
    <n v="208"/>
    <n v="86"/>
    <x v="63"/>
    <n v="24"/>
    <n v="499"/>
    <n v="80"/>
    <n v="50"/>
    <n v="90"/>
    <n v="128"/>
    <n v="562"/>
    <n v="12"/>
    <x v="16"/>
    <x v="16"/>
    <x v="3"/>
    <x v="0"/>
    <x v="0"/>
    <x v="1"/>
    <x v="10"/>
  </r>
  <r>
    <x v="75"/>
    <n v="96"/>
    <n v="159"/>
    <n v="64"/>
    <x v="31"/>
    <n v="21"/>
    <n v="593"/>
    <n v="30"/>
    <n v="53"/>
    <n v="60"/>
    <n v="113"/>
    <n v="310"/>
    <n v="13"/>
    <x v="16"/>
    <x v="16"/>
    <x v="3"/>
    <x v="0"/>
    <x v="0"/>
    <x v="1"/>
    <x v="3"/>
  </r>
  <r>
    <x v="370"/>
    <n v="261"/>
    <n v="516"/>
    <n v="234"/>
    <x v="142"/>
    <n v="72"/>
    <n v="1559"/>
    <n v="180"/>
    <n v="157"/>
    <n v="260"/>
    <n v="504"/>
    <n v="650"/>
    <n v="4"/>
    <x v="16"/>
    <x v="16"/>
    <x v="3"/>
    <x v="0"/>
    <x v="0"/>
    <x v="2"/>
    <x v="12"/>
  </r>
  <r>
    <x v="44"/>
    <n v="168"/>
    <n v="286"/>
    <n v="83"/>
    <x v="100"/>
    <n v="109"/>
    <n v="788"/>
    <n v="30"/>
    <n v="143"/>
    <n v="160"/>
    <n v="270"/>
    <n v="707"/>
    <n v="5"/>
    <x v="16"/>
    <x v="16"/>
    <x v="3"/>
    <x v="0"/>
    <x v="0"/>
    <x v="2"/>
    <x v="4"/>
  </r>
  <r>
    <x v="369"/>
    <n v="349"/>
    <n v="607"/>
    <n v="209"/>
    <x v="103"/>
    <n v="86"/>
    <n v="1433"/>
    <n v="220"/>
    <n v="177"/>
    <n v="330"/>
    <n v="580"/>
    <n v="310"/>
    <n v="6"/>
    <x v="16"/>
    <x v="16"/>
    <x v="3"/>
    <x v="0"/>
    <x v="1"/>
    <x v="2"/>
    <x v="5"/>
  </r>
  <r>
    <x v="380"/>
    <n v="-21"/>
    <n v="105"/>
    <n v="94"/>
    <x v="52"/>
    <n v="40"/>
    <n v="1215"/>
    <n v="-80"/>
    <n v="191"/>
    <n v="-30"/>
    <n v="130"/>
    <n v="805"/>
    <n v="1"/>
    <x v="16"/>
    <x v="16"/>
    <x v="3"/>
    <x v="0"/>
    <x v="0"/>
    <x v="0"/>
    <x v="0"/>
  </r>
  <r>
    <x v="377"/>
    <n v="454"/>
    <n v="749"/>
    <n v="259"/>
    <x v="146"/>
    <n v="105"/>
    <n v="2250"/>
    <n v="410"/>
    <n v="355"/>
    <n v="560"/>
    <n v="942"/>
    <n v="707"/>
    <n v="2"/>
    <x v="16"/>
    <x v="16"/>
    <x v="3"/>
    <x v="0"/>
    <x v="0"/>
    <x v="0"/>
    <x v="1"/>
  </r>
  <r>
    <x v="381"/>
    <n v="-32"/>
    <n v="162"/>
    <n v="174"/>
    <x v="34"/>
    <n v="64"/>
    <n v="1952"/>
    <n v="-140"/>
    <n v="168"/>
    <n v="-40"/>
    <n v="203"/>
    <n v="925"/>
    <n v="3"/>
    <x v="16"/>
    <x v="16"/>
    <x v="3"/>
    <x v="0"/>
    <x v="1"/>
    <x v="0"/>
    <x v="2"/>
  </r>
  <r>
    <x v="44"/>
    <n v="168"/>
    <n v="286"/>
    <n v="131"/>
    <x v="100"/>
    <n v="109"/>
    <n v="788"/>
    <n v="40"/>
    <n v="103"/>
    <n v="150"/>
    <n v="250"/>
    <n v="775"/>
    <n v="8"/>
    <x v="16"/>
    <x v="17"/>
    <x v="3"/>
    <x v="1"/>
    <x v="1"/>
    <x v="3"/>
    <x v="6"/>
  </r>
  <r>
    <x v="267"/>
    <n v="270"/>
    <n v="461"/>
    <n v="152"/>
    <x v="34"/>
    <n v="64"/>
    <n v="956"/>
    <n v="160"/>
    <n v="188"/>
    <n v="240"/>
    <n v="409"/>
    <n v="702"/>
    <n v="9"/>
    <x v="16"/>
    <x v="17"/>
    <x v="3"/>
    <x v="1"/>
    <x v="1"/>
    <x v="3"/>
    <x v="7"/>
  </r>
  <r>
    <x v="189"/>
    <n v="185"/>
    <n v="309"/>
    <n v="135"/>
    <x v="92"/>
    <n v="40"/>
    <n v="671"/>
    <n v="120"/>
    <n v="60"/>
    <n v="170"/>
    <n v="280"/>
    <n v="702"/>
    <n v="10"/>
    <x v="16"/>
    <x v="17"/>
    <x v="3"/>
    <x v="1"/>
    <x v="1"/>
    <x v="3"/>
    <x v="8"/>
  </r>
  <r>
    <x v="372"/>
    <n v="349"/>
    <n v="607"/>
    <n v="275"/>
    <x v="20"/>
    <n v="86"/>
    <n v="1433"/>
    <n v="170"/>
    <n v="210"/>
    <n v="240"/>
    <n v="410"/>
    <n v="775"/>
    <n v="11"/>
    <x v="16"/>
    <x v="17"/>
    <x v="3"/>
    <x v="1"/>
    <x v="0"/>
    <x v="1"/>
    <x v="9"/>
  </r>
  <r>
    <x v="382"/>
    <n v="261"/>
    <n v="516"/>
    <n v="324"/>
    <x v="9"/>
    <n v="72"/>
    <n v="1559"/>
    <n v="120"/>
    <n v="151"/>
    <n v="180"/>
    <n v="338"/>
    <n v="775"/>
    <n v="12"/>
    <x v="16"/>
    <x v="17"/>
    <x v="3"/>
    <x v="1"/>
    <x v="0"/>
    <x v="1"/>
    <x v="10"/>
  </r>
  <r>
    <x v="383"/>
    <n v="-265"/>
    <n v="18"/>
    <n v="291"/>
    <x v="75"/>
    <n v="100"/>
    <n v="3742"/>
    <n v="-250"/>
    <n v="205"/>
    <n v="-170"/>
    <n v="13"/>
    <n v="702"/>
    <n v="13"/>
    <x v="16"/>
    <x v="17"/>
    <x v="3"/>
    <x v="1"/>
    <x v="0"/>
    <x v="1"/>
    <x v="3"/>
  </r>
  <r>
    <x v="92"/>
    <n v="43"/>
    <n v="43"/>
    <n v="0"/>
    <x v="64"/>
    <n v="0"/>
    <n v="645"/>
    <n v="30"/>
    <n v="0"/>
    <n v="40"/>
    <n v="44"/>
    <n v="775"/>
    <n v="4"/>
    <x v="16"/>
    <x v="17"/>
    <x v="3"/>
    <x v="1"/>
    <x v="0"/>
    <x v="2"/>
    <x v="12"/>
  </r>
  <r>
    <x v="76"/>
    <n v="29"/>
    <n v="49"/>
    <n v="20"/>
    <x v="19"/>
    <n v="5"/>
    <n v="829"/>
    <n v="20"/>
    <n v="10"/>
    <n v="30"/>
    <n v="40"/>
    <n v="775"/>
    <n v="5"/>
    <x v="16"/>
    <x v="17"/>
    <x v="3"/>
    <x v="1"/>
    <x v="0"/>
    <x v="2"/>
    <x v="4"/>
  </r>
  <r>
    <x v="76"/>
    <n v="29"/>
    <n v="49"/>
    <n v="20"/>
    <x v="19"/>
    <n v="5"/>
    <n v="784"/>
    <n v="20"/>
    <n v="10"/>
    <n v="30"/>
    <n v="34"/>
    <n v="702"/>
    <n v="6"/>
    <x v="16"/>
    <x v="17"/>
    <x v="3"/>
    <x v="1"/>
    <x v="1"/>
    <x v="2"/>
    <x v="5"/>
  </r>
  <r>
    <x v="176"/>
    <n v="45"/>
    <n v="80"/>
    <n v="36"/>
    <x v="37"/>
    <n v="13"/>
    <n v="212"/>
    <n v="20"/>
    <n v="38"/>
    <n v="60"/>
    <n v="102"/>
    <n v="702"/>
    <n v="2"/>
    <x v="16"/>
    <x v="17"/>
    <x v="3"/>
    <x v="1"/>
    <x v="0"/>
    <x v="0"/>
    <x v="1"/>
  </r>
  <r>
    <x v="58"/>
    <n v="37"/>
    <n v="67"/>
    <n v="31"/>
    <x v="17"/>
    <n v="9"/>
    <n v="976"/>
    <n v="30"/>
    <n v="30"/>
    <n v="50"/>
    <n v="77"/>
    <n v="775"/>
    <n v="3"/>
    <x v="16"/>
    <x v="17"/>
    <x v="3"/>
    <x v="1"/>
    <x v="1"/>
    <x v="0"/>
    <x v="2"/>
  </r>
  <r>
    <x v="10"/>
    <n v="45"/>
    <n v="74"/>
    <n v="30"/>
    <x v="68"/>
    <n v="8"/>
    <n v="794"/>
    <n v="40"/>
    <n v="20"/>
    <n v="40"/>
    <n v="52"/>
    <n v="503"/>
    <n v="8"/>
    <x v="16"/>
    <x v="18"/>
    <x v="3"/>
    <x v="1"/>
    <x v="1"/>
    <x v="3"/>
    <x v="6"/>
  </r>
  <r>
    <x v="90"/>
    <n v="56"/>
    <n v="98"/>
    <n v="43"/>
    <x v="54"/>
    <n v="14"/>
    <n v="602"/>
    <n v="30"/>
    <n v="21"/>
    <n v="50"/>
    <n v="71"/>
    <n v="541"/>
    <n v="9"/>
    <x v="16"/>
    <x v="18"/>
    <x v="3"/>
    <x v="1"/>
    <x v="1"/>
    <x v="3"/>
    <x v="7"/>
  </r>
  <r>
    <x v="9"/>
    <n v="29"/>
    <n v="49"/>
    <n v="20"/>
    <x v="16"/>
    <n v="5"/>
    <n v="464"/>
    <n v="20"/>
    <n v="10"/>
    <n v="20"/>
    <n v="41"/>
    <n v="503"/>
    <n v="11"/>
    <x v="16"/>
    <x v="18"/>
    <x v="3"/>
    <x v="1"/>
    <x v="0"/>
    <x v="1"/>
    <x v="9"/>
  </r>
  <r>
    <x v="315"/>
    <n v="141"/>
    <n v="233"/>
    <n v="94"/>
    <x v="33"/>
    <n v="31"/>
    <n v="697"/>
    <n v="50"/>
    <n v="72"/>
    <n v="90"/>
    <n v="150"/>
    <n v="503"/>
    <n v="12"/>
    <x v="16"/>
    <x v="18"/>
    <x v="3"/>
    <x v="1"/>
    <x v="0"/>
    <x v="1"/>
    <x v="10"/>
  </r>
  <r>
    <x v="207"/>
    <n v="159"/>
    <n v="271"/>
    <n v="106"/>
    <x v="15"/>
    <n v="35"/>
    <n v="555"/>
    <n v="70"/>
    <n v="83"/>
    <n v="110"/>
    <n v="167"/>
    <n v="541"/>
    <n v="13"/>
    <x v="16"/>
    <x v="18"/>
    <x v="3"/>
    <x v="1"/>
    <x v="0"/>
    <x v="1"/>
    <x v="3"/>
  </r>
  <r>
    <x v="89"/>
    <n v="65"/>
    <n v="117"/>
    <n v="53"/>
    <x v="29"/>
    <n v="20"/>
    <n v="361"/>
    <n v="20"/>
    <n v="46"/>
    <n v="60"/>
    <n v="114"/>
    <n v="541"/>
    <n v="4"/>
    <x v="16"/>
    <x v="18"/>
    <x v="3"/>
    <x v="1"/>
    <x v="0"/>
    <x v="2"/>
    <x v="12"/>
  </r>
  <r>
    <x v="157"/>
    <n v="71"/>
    <n v="122"/>
    <n v="52"/>
    <x v="30"/>
    <n v="17"/>
    <n v="361"/>
    <n v="40"/>
    <n v="40"/>
    <n v="70"/>
    <n v="110"/>
    <n v="971"/>
    <n v="5"/>
    <x v="16"/>
    <x v="18"/>
    <x v="3"/>
    <x v="1"/>
    <x v="0"/>
    <x v="2"/>
    <x v="4"/>
  </r>
  <r>
    <x v="45"/>
    <n v="149"/>
    <n v="295"/>
    <n v="165"/>
    <x v="88"/>
    <n v="41"/>
    <n v="1156"/>
    <n v="90"/>
    <n v="149"/>
    <n v="140"/>
    <n v="286"/>
    <n v="541"/>
    <n v="6"/>
    <x v="16"/>
    <x v="18"/>
    <x v="3"/>
    <x v="1"/>
    <x v="1"/>
    <x v="2"/>
    <x v="5"/>
  </r>
  <r>
    <x v="71"/>
    <n v="75"/>
    <n v="127"/>
    <n v="53"/>
    <x v="5"/>
    <n v="48"/>
    <n v="458"/>
    <n v="40"/>
    <n v="61"/>
    <n v="100"/>
    <n v="160"/>
    <n v="971"/>
    <n v="1"/>
    <x v="16"/>
    <x v="18"/>
    <x v="3"/>
    <x v="1"/>
    <x v="0"/>
    <x v="0"/>
    <x v="0"/>
  </r>
  <r>
    <x v="16"/>
    <n v="68"/>
    <n v="115"/>
    <n v="48"/>
    <x v="32"/>
    <n v="15"/>
    <n v="422"/>
    <n v="30"/>
    <n v="62"/>
    <n v="80"/>
    <n v="138"/>
    <n v="971"/>
    <n v="2"/>
    <x v="16"/>
    <x v="18"/>
    <x v="3"/>
    <x v="1"/>
    <x v="0"/>
    <x v="0"/>
    <x v="1"/>
  </r>
  <r>
    <x v="44"/>
    <n v="61"/>
    <n v="102"/>
    <n v="42"/>
    <x v="63"/>
    <n v="13"/>
    <n v="384"/>
    <n v="40"/>
    <n v="50"/>
    <n v="70"/>
    <n v="123"/>
    <n v="971"/>
    <n v="3"/>
    <x v="16"/>
    <x v="18"/>
    <x v="3"/>
    <x v="1"/>
    <x v="1"/>
    <x v="0"/>
    <x v="2"/>
  </r>
  <r>
    <x v="190"/>
    <n v="165"/>
    <n v="273"/>
    <n v="128"/>
    <x v="86"/>
    <n v="36"/>
    <n v="1020"/>
    <n v="100"/>
    <n v="82"/>
    <n v="150"/>
    <n v="240"/>
    <n v="509"/>
    <n v="8"/>
    <x v="16"/>
    <x v="19"/>
    <x v="3"/>
    <x v="1"/>
    <x v="1"/>
    <x v="3"/>
    <x v="6"/>
  </r>
  <r>
    <x v="47"/>
    <n v="59"/>
    <n v="98"/>
    <n v="40"/>
    <x v="40"/>
    <n v="11"/>
    <n v="793"/>
    <n v="50"/>
    <n v="39"/>
    <n v="50"/>
    <n v="80"/>
    <n v="206"/>
    <n v="9"/>
    <x v="16"/>
    <x v="19"/>
    <x v="3"/>
    <x v="1"/>
    <x v="1"/>
    <x v="3"/>
    <x v="7"/>
  </r>
  <r>
    <x v="243"/>
    <n v="82"/>
    <n v="129"/>
    <n v="48"/>
    <x v="13"/>
    <n v="14"/>
    <n v="351"/>
    <n v="30"/>
    <n v="41"/>
    <n v="50"/>
    <n v="80"/>
    <n v="425"/>
    <n v="11"/>
    <x v="16"/>
    <x v="19"/>
    <x v="3"/>
    <x v="1"/>
    <x v="0"/>
    <x v="1"/>
    <x v="9"/>
  </r>
  <r>
    <x v="157"/>
    <n v="65"/>
    <n v="109"/>
    <n v="45"/>
    <x v="13"/>
    <n v="14"/>
    <n v="410"/>
    <n v="30"/>
    <n v="20"/>
    <n v="50"/>
    <n v="82"/>
    <n v="425"/>
    <n v="12"/>
    <x v="16"/>
    <x v="19"/>
    <x v="3"/>
    <x v="1"/>
    <x v="0"/>
    <x v="1"/>
    <x v="10"/>
  </r>
  <r>
    <x v="91"/>
    <n v="90"/>
    <n v="153"/>
    <n v="64"/>
    <x v="115"/>
    <n v="58"/>
    <n v="551"/>
    <n v="10"/>
    <n v="27"/>
    <n v="60"/>
    <n v="87"/>
    <n v="206"/>
    <n v="13"/>
    <x v="16"/>
    <x v="19"/>
    <x v="3"/>
    <x v="1"/>
    <x v="0"/>
    <x v="1"/>
    <x v="3"/>
  </r>
  <r>
    <x v="25"/>
    <n v="62"/>
    <n v="109"/>
    <n v="48"/>
    <x v="3"/>
    <n v="15"/>
    <n v="599"/>
    <n v="40"/>
    <n v="40"/>
    <n v="60"/>
    <n v="104"/>
    <n v="206"/>
    <n v="4"/>
    <x v="16"/>
    <x v="19"/>
    <x v="3"/>
    <x v="1"/>
    <x v="0"/>
    <x v="2"/>
    <x v="12"/>
  </r>
  <r>
    <x v="171"/>
    <n v="72"/>
    <n v="129"/>
    <n v="58"/>
    <x v="10"/>
    <n v="22"/>
    <n v="338"/>
    <n v="20"/>
    <n v="50"/>
    <n v="70"/>
    <n v="115"/>
    <n v="360"/>
    <n v="5"/>
    <x v="16"/>
    <x v="19"/>
    <x v="3"/>
    <x v="1"/>
    <x v="0"/>
    <x v="2"/>
    <x v="4"/>
  </r>
  <r>
    <x v="103"/>
    <n v="92"/>
    <n v="168"/>
    <n v="78"/>
    <x v="39"/>
    <n v="24"/>
    <n v="995"/>
    <n v="60"/>
    <n v="70"/>
    <n v="90"/>
    <n v="160"/>
    <n v="206"/>
    <n v="6"/>
    <x v="16"/>
    <x v="19"/>
    <x v="3"/>
    <x v="1"/>
    <x v="1"/>
    <x v="2"/>
    <x v="5"/>
  </r>
  <r>
    <x v="74"/>
    <n v="104"/>
    <n v="173"/>
    <n v="71"/>
    <x v="37"/>
    <n v="22"/>
    <n v="373"/>
    <n v="90"/>
    <n v="78"/>
    <n v="130"/>
    <n v="212"/>
    <n v="253"/>
    <n v="2"/>
    <x v="16"/>
    <x v="19"/>
    <x v="3"/>
    <x v="1"/>
    <x v="0"/>
    <x v="0"/>
    <x v="1"/>
  </r>
  <r>
    <x v="171"/>
    <n v="129"/>
    <n v="219"/>
    <n v="92"/>
    <x v="147"/>
    <n v="83"/>
    <n v="599"/>
    <n v="60"/>
    <n v="136"/>
    <n v="160"/>
    <n v="273"/>
    <n v="253"/>
    <n v="3"/>
    <x v="16"/>
    <x v="19"/>
    <x v="3"/>
    <x v="1"/>
    <x v="1"/>
    <x v="0"/>
    <x v="2"/>
  </r>
  <r>
    <x v="45"/>
    <n v="149"/>
    <n v="295"/>
    <n v="116"/>
    <x v="88"/>
    <n v="41"/>
    <n v="1245"/>
    <n v="90"/>
    <n v="106"/>
    <n v="140"/>
    <n v="260"/>
    <n v="720"/>
    <n v="8"/>
    <x v="17"/>
    <x v="0"/>
    <x v="0"/>
    <x v="0"/>
    <x v="1"/>
    <x v="3"/>
    <x v="6"/>
  </r>
  <r>
    <x v="52"/>
    <n v="63"/>
    <n v="106"/>
    <n v="44"/>
    <x v="42"/>
    <n v="40"/>
    <n v="496"/>
    <n v="10"/>
    <n v="30"/>
    <n v="60"/>
    <n v="81"/>
    <n v="303"/>
    <n v="9"/>
    <x v="17"/>
    <x v="0"/>
    <x v="0"/>
    <x v="0"/>
    <x v="1"/>
    <x v="3"/>
    <x v="7"/>
  </r>
  <r>
    <x v="8"/>
    <n v="68"/>
    <n v="117"/>
    <n v="50"/>
    <x v="30"/>
    <n v="16"/>
    <n v="397"/>
    <n v="30"/>
    <n v="40"/>
    <n v="60"/>
    <n v="100"/>
    <n v="720"/>
    <n v="10"/>
    <x v="17"/>
    <x v="0"/>
    <x v="0"/>
    <x v="0"/>
    <x v="1"/>
    <x v="3"/>
    <x v="8"/>
  </r>
  <r>
    <x v="89"/>
    <n v="64"/>
    <n v="114"/>
    <n v="51"/>
    <x v="31"/>
    <n v="19"/>
    <n v="396"/>
    <n v="20"/>
    <n v="51"/>
    <n v="60"/>
    <n v="89"/>
    <n v="970"/>
    <n v="11"/>
    <x v="17"/>
    <x v="0"/>
    <x v="0"/>
    <x v="0"/>
    <x v="0"/>
    <x v="1"/>
    <x v="9"/>
  </r>
  <r>
    <x v="157"/>
    <n v="64"/>
    <n v="116"/>
    <n v="53"/>
    <x v="55"/>
    <n v="16"/>
    <n v="1028"/>
    <n v="30"/>
    <n v="28"/>
    <n v="60"/>
    <n v="100"/>
    <n v="719"/>
    <n v="12"/>
    <x v="17"/>
    <x v="0"/>
    <x v="0"/>
    <x v="0"/>
    <x v="0"/>
    <x v="1"/>
    <x v="10"/>
  </r>
  <r>
    <x v="46"/>
    <n v="56"/>
    <n v="98"/>
    <n v="43"/>
    <x v="26"/>
    <n v="14"/>
    <n v="597"/>
    <n v="30"/>
    <n v="17"/>
    <n v="50"/>
    <n v="80"/>
    <n v="970"/>
    <n v="13"/>
    <x v="17"/>
    <x v="0"/>
    <x v="0"/>
    <x v="0"/>
    <x v="0"/>
    <x v="1"/>
    <x v="3"/>
  </r>
  <r>
    <x v="384"/>
    <n v="136"/>
    <n v="228"/>
    <n v="94"/>
    <x v="55"/>
    <n v="26"/>
    <n v="562"/>
    <n v="140"/>
    <n v="97"/>
    <n v="170"/>
    <n v="265"/>
    <n v="303"/>
    <n v="5"/>
    <x v="17"/>
    <x v="0"/>
    <x v="0"/>
    <x v="0"/>
    <x v="0"/>
    <x v="2"/>
    <x v="4"/>
  </r>
  <r>
    <x v="83"/>
    <n v="81"/>
    <n v="134"/>
    <n v="54"/>
    <x v="24"/>
    <n v="17"/>
    <n v="641"/>
    <n v="50"/>
    <n v="54"/>
    <n v="90"/>
    <n v="144"/>
    <n v="970"/>
    <n v="6"/>
    <x v="17"/>
    <x v="0"/>
    <x v="0"/>
    <x v="0"/>
    <x v="1"/>
    <x v="2"/>
    <x v="5"/>
  </r>
  <r>
    <x v="189"/>
    <n v="163"/>
    <n v="274"/>
    <n v="143"/>
    <x v="1"/>
    <n v="31"/>
    <n v="897"/>
    <n v="130"/>
    <n v="102"/>
    <n v="170"/>
    <n v="281"/>
    <n v="719"/>
    <n v="1"/>
    <x v="17"/>
    <x v="0"/>
    <x v="0"/>
    <x v="0"/>
    <x v="0"/>
    <x v="0"/>
    <x v="0"/>
  </r>
  <r>
    <x v="0"/>
    <n v="107"/>
    <n v="188"/>
    <n v="83"/>
    <x v="0"/>
    <n v="27"/>
    <n v="574"/>
    <n v="80"/>
    <n v="82"/>
    <n v="110"/>
    <n v="192"/>
    <n v="970"/>
    <n v="2"/>
    <x v="17"/>
    <x v="0"/>
    <x v="0"/>
    <x v="0"/>
    <x v="0"/>
    <x v="0"/>
    <x v="1"/>
  </r>
  <r>
    <x v="222"/>
    <n v="178"/>
    <n v="298"/>
    <n v="180"/>
    <x v="37"/>
    <n v="34"/>
    <n v="947"/>
    <n v="140"/>
    <n v="156"/>
    <n v="180"/>
    <n v="310"/>
    <n v="720"/>
    <n v="3"/>
    <x v="17"/>
    <x v="0"/>
    <x v="0"/>
    <x v="0"/>
    <x v="1"/>
    <x v="0"/>
    <x v="2"/>
  </r>
  <r>
    <x v="189"/>
    <n v="163"/>
    <n v="274"/>
    <n v="89"/>
    <x v="1"/>
    <n v="31"/>
    <n v="897"/>
    <n v="130"/>
    <n v="82"/>
    <n v="150"/>
    <n v="248"/>
    <n v="630"/>
    <n v="8"/>
    <x v="17"/>
    <x v="1"/>
    <x v="0"/>
    <x v="0"/>
    <x v="1"/>
    <x v="3"/>
    <x v="6"/>
  </r>
  <r>
    <x v="256"/>
    <n v="107"/>
    <n v="188"/>
    <n v="83"/>
    <x v="57"/>
    <n v="27"/>
    <n v="574"/>
    <n v="60"/>
    <n v="79"/>
    <n v="90"/>
    <n v="151"/>
    <n v="773"/>
    <n v="9"/>
    <x v="17"/>
    <x v="1"/>
    <x v="0"/>
    <x v="0"/>
    <x v="1"/>
    <x v="3"/>
    <x v="7"/>
  </r>
  <r>
    <x v="385"/>
    <n v="178"/>
    <n v="298"/>
    <n v="81"/>
    <x v="39"/>
    <n v="34"/>
    <n v="947"/>
    <n v="140"/>
    <n v="83"/>
    <n v="160"/>
    <n v="270"/>
    <n v="630"/>
    <n v="10"/>
    <x v="17"/>
    <x v="1"/>
    <x v="0"/>
    <x v="0"/>
    <x v="1"/>
    <x v="3"/>
    <x v="8"/>
  </r>
  <r>
    <x v="384"/>
    <n v="136"/>
    <n v="228"/>
    <n v="94"/>
    <x v="55"/>
    <n v="26"/>
    <n v="562"/>
    <n v="90"/>
    <n v="69"/>
    <n v="120"/>
    <n v="200"/>
    <n v="618"/>
    <n v="11"/>
    <x v="17"/>
    <x v="1"/>
    <x v="0"/>
    <x v="0"/>
    <x v="0"/>
    <x v="1"/>
    <x v="9"/>
  </r>
  <r>
    <x v="83"/>
    <n v="81"/>
    <n v="134"/>
    <n v="54"/>
    <x v="24"/>
    <n v="17"/>
    <n v="641"/>
    <n v="30"/>
    <n v="28"/>
    <n v="70"/>
    <n v="110"/>
    <n v="309"/>
    <n v="12"/>
    <x v="17"/>
    <x v="1"/>
    <x v="0"/>
    <x v="0"/>
    <x v="0"/>
    <x v="1"/>
    <x v="10"/>
  </r>
  <r>
    <x v="386"/>
    <n v="362"/>
    <n v="628"/>
    <n v="291"/>
    <x v="67"/>
    <n v="89"/>
    <n v="1616"/>
    <n v="300"/>
    <n v="259"/>
    <n v="430"/>
    <n v="735"/>
    <n v="773"/>
    <n v="5"/>
    <x v="17"/>
    <x v="1"/>
    <x v="0"/>
    <x v="0"/>
    <x v="0"/>
    <x v="2"/>
    <x v="4"/>
  </r>
  <r>
    <x v="382"/>
    <n v="261"/>
    <n v="516"/>
    <n v="260"/>
    <x v="9"/>
    <n v="72"/>
    <n v="1715"/>
    <n v="210"/>
    <n v="282"/>
    <n v="310"/>
    <n v="610"/>
    <n v="309"/>
    <n v="6"/>
    <x v="17"/>
    <x v="1"/>
    <x v="0"/>
    <x v="0"/>
    <x v="1"/>
    <x v="2"/>
    <x v="5"/>
  </r>
  <r>
    <x v="165"/>
    <n v="278"/>
    <n v="474"/>
    <n v="229"/>
    <x v="140"/>
    <n v="66"/>
    <n v="1095"/>
    <n v="190"/>
    <n v="183"/>
    <n v="290"/>
    <n v="500"/>
    <n v="312"/>
    <n v="2"/>
    <x v="17"/>
    <x v="1"/>
    <x v="0"/>
    <x v="0"/>
    <x v="0"/>
    <x v="0"/>
    <x v="1"/>
  </r>
  <r>
    <x v="144"/>
    <n v="204"/>
    <n v="342"/>
    <n v="154"/>
    <x v="28"/>
    <n v="45"/>
    <n v="764"/>
    <n v="160"/>
    <n v="123"/>
    <n v="220"/>
    <n v="363"/>
    <n v="815"/>
    <n v="3"/>
    <x v="17"/>
    <x v="1"/>
    <x v="0"/>
    <x v="0"/>
    <x v="1"/>
    <x v="0"/>
    <x v="2"/>
  </r>
  <r>
    <x v="386"/>
    <n v="362"/>
    <n v="628"/>
    <n v="218"/>
    <x v="67"/>
    <n v="89"/>
    <n v="1616"/>
    <n v="230"/>
    <n v="215"/>
    <n v="320"/>
    <n v="550"/>
    <n v="563"/>
    <n v="8"/>
    <x v="17"/>
    <x v="2"/>
    <x v="0"/>
    <x v="1"/>
    <x v="1"/>
    <x v="3"/>
    <x v="6"/>
  </r>
  <r>
    <x v="301"/>
    <n v="204"/>
    <n v="342"/>
    <n v="140"/>
    <x v="46"/>
    <n v="45"/>
    <n v="764"/>
    <n v="140"/>
    <n v="136"/>
    <n v="180"/>
    <n v="300"/>
    <n v="712"/>
    <n v="9"/>
    <x v="17"/>
    <x v="2"/>
    <x v="0"/>
    <x v="1"/>
    <x v="1"/>
    <x v="3"/>
    <x v="7"/>
  </r>
  <r>
    <x v="382"/>
    <n v="261"/>
    <n v="516"/>
    <n v="238"/>
    <x v="9"/>
    <n v="72"/>
    <n v="1715"/>
    <n v="150"/>
    <n v="194"/>
    <n v="230"/>
    <n v="461"/>
    <n v="563"/>
    <n v="11"/>
    <x v="17"/>
    <x v="2"/>
    <x v="0"/>
    <x v="1"/>
    <x v="0"/>
    <x v="1"/>
    <x v="9"/>
  </r>
  <r>
    <x v="387"/>
    <n v="332"/>
    <n v="598"/>
    <n v="221"/>
    <x v="22"/>
    <n v="102"/>
    <n v="1714"/>
    <n v="180"/>
    <n v="234"/>
    <n v="300"/>
    <n v="518"/>
    <n v="515"/>
    <n v="12"/>
    <x v="17"/>
    <x v="2"/>
    <x v="0"/>
    <x v="1"/>
    <x v="0"/>
    <x v="1"/>
    <x v="10"/>
  </r>
  <r>
    <x v="64"/>
    <n v="32"/>
    <n v="53"/>
    <n v="21"/>
    <x v="16"/>
    <n v="5"/>
    <n v="798"/>
    <n v="30"/>
    <n v="20"/>
    <n v="40"/>
    <n v="65"/>
    <n v="563"/>
    <n v="5"/>
    <x v="17"/>
    <x v="2"/>
    <x v="0"/>
    <x v="1"/>
    <x v="0"/>
    <x v="2"/>
    <x v="4"/>
  </r>
  <r>
    <x v="92"/>
    <n v="43"/>
    <n v="43"/>
    <n v="0"/>
    <x v="64"/>
    <n v="0"/>
    <n v="602"/>
    <n v="40"/>
    <n v="0"/>
    <n v="50"/>
    <n v="56"/>
    <n v="563"/>
    <n v="6"/>
    <x v="17"/>
    <x v="2"/>
    <x v="0"/>
    <x v="1"/>
    <x v="1"/>
    <x v="2"/>
    <x v="5"/>
  </r>
  <r>
    <x v="54"/>
    <n v="35"/>
    <n v="57"/>
    <n v="23"/>
    <x v="16"/>
    <n v="6"/>
    <n v="843"/>
    <n v="30"/>
    <n v="20"/>
    <n v="40"/>
    <n v="61"/>
    <n v="319"/>
    <n v="1"/>
    <x v="17"/>
    <x v="2"/>
    <x v="0"/>
    <x v="1"/>
    <x v="0"/>
    <x v="0"/>
    <x v="0"/>
  </r>
  <r>
    <x v="16"/>
    <n v="38"/>
    <n v="69"/>
    <n v="32"/>
    <x v="36"/>
    <n v="9"/>
    <n v="996"/>
    <n v="20"/>
    <n v="30"/>
    <n v="40"/>
    <n v="72"/>
    <n v="641"/>
    <n v="2"/>
    <x v="17"/>
    <x v="2"/>
    <x v="0"/>
    <x v="1"/>
    <x v="0"/>
    <x v="0"/>
    <x v="1"/>
  </r>
  <r>
    <x v="89"/>
    <n v="30"/>
    <n v="52"/>
    <n v="22"/>
    <x v="68"/>
    <n v="7"/>
    <n v="608"/>
    <n v="20"/>
    <n v="20"/>
    <n v="30"/>
    <n v="47"/>
    <n v="515"/>
    <n v="3"/>
    <x v="17"/>
    <x v="2"/>
    <x v="0"/>
    <x v="1"/>
    <x v="1"/>
    <x v="0"/>
    <x v="2"/>
  </r>
  <r>
    <x v="96"/>
    <n v="73"/>
    <n v="124"/>
    <n v="52"/>
    <x v="5"/>
    <n v="47"/>
    <n v="313"/>
    <n v="20"/>
    <n v="32"/>
    <n v="70"/>
    <n v="102"/>
    <n v="816"/>
    <n v="8"/>
    <x v="17"/>
    <x v="3"/>
    <x v="0"/>
    <x v="1"/>
    <x v="1"/>
    <x v="3"/>
    <x v="6"/>
  </r>
  <r>
    <x v="339"/>
    <n v="25"/>
    <n v="140"/>
    <n v="56"/>
    <x v="15"/>
    <n v="35"/>
    <n v="1142"/>
    <n v="0"/>
    <n v="90"/>
    <n v="30"/>
    <n v="129"/>
    <n v="314"/>
    <n v="9"/>
    <x v="17"/>
    <x v="3"/>
    <x v="0"/>
    <x v="1"/>
    <x v="1"/>
    <x v="3"/>
    <x v="7"/>
  </r>
  <r>
    <x v="194"/>
    <n v="55"/>
    <n v="95"/>
    <n v="41"/>
    <x v="2"/>
    <n v="13"/>
    <n v="239"/>
    <n v="20"/>
    <n v="30"/>
    <n v="50"/>
    <n v="69"/>
    <n v="816"/>
    <n v="11"/>
    <x v="17"/>
    <x v="3"/>
    <x v="0"/>
    <x v="1"/>
    <x v="0"/>
    <x v="1"/>
    <x v="9"/>
  </r>
  <r>
    <x v="26"/>
    <n v="43"/>
    <n v="77"/>
    <n v="35"/>
    <x v="37"/>
    <n v="13"/>
    <n v="204"/>
    <n v="-10"/>
    <n v="30"/>
    <n v="30"/>
    <n v="60"/>
    <n v="660"/>
    <n v="12"/>
    <x v="17"/>
    <x v="3"/>
    <x v="0"/>
    <x v="1"/>
    <x v="0"/>
    <x v="1"/>
    <x v="10"/>
  </r>
  <r>
    <x v="7"/>
    <n v="46"/>
    <n v="81"/>
    <n v="36"/>
    <x v="37"/>
    <n v="13"/>
    <n v="236"/>
    <n v="0"/>
    <n v="43"/>
    <n v="40"/>
    <n v="83"/>
    <n v="816"/>
    <n v="13"/>
    <x v="17"/>
    <x v="3"/>
    <x v="0"/>
    <x v="1"/>
    <x v="0"/>
    <x v="1"/>
    <x v="3"/>
  </r>
  <r>
    <x v="83"/>
    <n v="55"/>
    <n v="91"/>
    <n v="37"/>
    <x v="38"/>
    <n v="10"/>
    <n v="876"/>
    <n v="40"/>
    <n v="40"/>
    <n v="60"/>
    <n v="105"/>
    <n v="314"/>
    <n v="5"/>
    <x v="17"/>
    <x v="3"/>
    <x v="0"/>
    <x v="1"/>
    <x v="0"/>
    <x v="2"/>
    <x v="4"/>
  </r>
  <r>
    <x v="92"/>
    <n v="53"/>
    <n v="88"/>
    <n v="36"/>
    <x v="38"/>
    <n v="10"/>
    <n v="828"/>
    <n v="40"/>
    <n v="34"/>
    <n v="60"/>
    <n v="100"/>
    <n v="636"/>
    <n v="6"/>
    <x v="17"/>
    <x v="3"/>
    <x v="0"/>
    <x v="1"/>
    <x v="1"/>
    <x v="2"/>
    <x v="5"/>
  </r>
  <r>
    <x v="92"/>
    <n v="93"/>
    <n v="167"/>
    <n v="76"/>
    <x v="33"/>
    <n v="28"/>
    <n v="580"/>
    <n v="40"/>
    <n v="80"/>
    <n v="90"/>
    <n v="170"/>
    <n v="573"/>
    <n v="2"/>
    <x v="17"/>
    <x v="3"/>
    <x v="0"/>
    <x v="1"/>
    <x v="0"/>
    <x v="0"/>
    <x v="1"/>
  </r>
  <r>
    <x v="27"/>
    <n v="77"/>
    <n v="141"/>
    <n v="65"/>
    <x v="1"/>
    <n v="20"/>
    <n v="1042"/>
    <n v="50"/>
    <n v="63"/>
    <n v="80"/>
    <n v="143"/>
    <n v="660"/>
    <n v="3"/>
    <x v="17"/>
    <x v="3"/>
    <x v="0"/>
    <x v="1"/>
    <x v="1"/>
    <x v="0"/>
    <x v="2"/>
  </r>
  <r>
    <x v="18"/>
    <n v="26"/>
    <n v="44"/>
    <n v="18"/>
    <x v="16"/>
    <n v="5"/>
    <n v="478"/>
    <n v="20"/>
    <n v="10"/>
    <n v="20"/>
    <n v="22"/>
    <n v="216"/>
    <n v="8"/>
    <x v="17"/>
    <x v="4"/>
    <x v="0"/>
    <x v="0"/>
    <x v="1"/>
    <x v="3"/>
    <x v="6"/>
  </r>
  <r>
    <x v="54"/>
    <n v="36"/>
    <n v="59"/>
    <n v="24"/>
    <x v="44"/>
    <n v="6"/>
    <n v="856"/>
    <n v="30"/>
    <n v="20"/>
    <n v="30"/>
    <n v="41"/>
    <n v="513"/>
    <n v="9"/>
    <x v="17"/>
    <x v="4"/>
    <x v="0"/>
    <x v="0"/>
    <x v="1"/>
    <x v="3"/>
    <x v="7"/>
  </r>
  <r>
    <x v="384"/>
    <n v="167"/>
    <n v="276"/>
    <n v="92"/>
    <x v="46"/>
    <n v="36"/>
    <n v="767"/>
    <n v="90"/>
    <n v="90"/>
    <n v="150"/>
    <n v="240"/>
    <n v="330"/>
    <n v="11"/>
    <x v="17"/>
    <x v="4"/>
    <x v="0"/>
    <x v="0"/>
    <x v="0"/>
    <x v="1"/>
    <x v="9"/>
  </r>
  <r>
    <x v="332"/>
    <n v="164"/>
    <n v="279"/>
    <n v="124"/>
    <x v="4"/>
    <n v="36"/>
    <n v="636"/>
    <n v="90"/>
    <n v="99"/>
    <n v="140"/>
    <n v="228"/>
    <n v="567"/>
    <n v="12"/>
    <x v="17"/>
    <x v="4"/>
    <x v="0"/>
    <x v="0"/>
    <x v="0"/>
    <x v="1"/>
    <x v="10"/>
  </r>
  <r>
    <x v="45"/>
    <n v="149"/>
    <n v="295"/>
    <n v="130"/>
    <x v="88"/>
    <n v="41"/>
    <n v="1245"/>
    <n v="120"/>
    <n v="167"/>
    <n v="180"/>
    <n v="345"/>
    <n v="440"/>
    <n v="5"/>
    <x v="17"/>
    <x v="4"/>
    <x v="0"/>
    <x v="0"/>
    <x v="0"/>
    <x v="2"/>
    <x v="4"/>
  </r>
  <r>
    <x v="9"/>
    <n v="64"/>
    <n v="114"/>
    <n v="51"/>
    <x v="89"/>
    <n v="19"/>
    <n v="396"/>
    <n v="30"/>
    <n v="50"/>
    <n v="80"/>
    <n v="130"/>
    <n v="740"/>
    <n v="6"/>
    <x v="17"/>
    <x v="4"/>
    <x v="0"/>
    <x v="0"/>
    <x v="1"/>
    <x v="2"/>
    <x v="5"/>
  </r>
  <r>
    <x v="8"/>
    <n v="68"/>
    <n v="117"/>
    <n v="50"/>
    <x v="30"/>
    <n v="16"/>
    <n v="397"/>
    <n v="40"/>
    <n v="50"/>
    <n v="70"/>
    <n v="120"/>
    <n v="513"/>
    <n v="1"/>
    <x v="17"/>
    <x v="4"/>
    <x v="0"/>
    <x v="0"/>
    <x v="0"/>
    <x v="0"/>
    <x v="0"/>
  </r>
  <r>
    <x v="60"/>
    <n v="55"/>
    <n v="92"/>
    <n v="38"/>
    <x v="63"/>
    <n v="12"/>
    <n v="414"/>
    <n v="20"/>
    <n v="40"/>
    <n v="50"/>
    <n v="92"/>
    <n v="234"/>
    <n v="2"/>
    <x v="17"/>
    <x v="4"/>
    <x v="0"/>
    <x v="0"/>
    <x v="0"/>
    <x v="0"/>
    <x v="1"/>
  </r>
  <r>
    <x v="51"/>
    <n v="63"/>
    <n v="106"/>
    <n v="44"/>
    <x v="28"/>
    <n v="40"/>
    <n v="496"/>
    <n v="20"/>
    <n v="40"/>
    <n v="70"/>
    <n v="110"/>
    <n v="234"/>
    <n v="3"/>
    <x v="17"/>
    <x v="4"/>
    <x v="0"/>
    <x v="0"/>
    <x v="1"/>
    <x v="0"/>
    <x v="2"/>
  </r>
  <r>
    <x v="123"/>
    <n v="78"/>
    <n v="124"/>
    <n v="47"/>
    <x v="13"/>
    <n v="14"/>
    <n v="371"/>
    <n v="50"/>
    <n v="32"/>
    <n v="70"/>
    <n v="118"/>
    <n v="414"/>
    <n v="8"/>
    <x v="17"/>
    <x v="5"/>
    <x v="0"/>
    <x v="1"/>
    <x v="1"/>
    <x v="3"/>
    <x v="6"/>
  </r>
  <r>
    <x v="74"/>
    <n v="85"/>
    <n v="143"/>
    <n v="59"/>
    <x v="26"/>
    <n v="16"/>
    <n v="842"/>
    <n v="60"/>
    <n v="41"/>
    <n v="70"/>
    <n v="129"/>
    <n v="715"/>
    <n v="9"/>
    <x v="17"/>
    <x v="5"/>
    <x v="0"/>
    <x v="1"/>
    <x v="1"/>
    <x v="3"/>
    <x v="7"/>
  </r>
  <r>
    <x v="8"/>
    <n v="59"/>
    <n v="98"/>
    <n v="40"/>
    <x v="63"/>
    <n v="12"/>
    <n v="443"/>
    <n v="20"/>
    <n v="41"/>
    <n v="50"/>
    <n v="91"/>
    <n v="262"/>
    <n v="11"/>
    <x v="17"/>
    <x v="5"/>
    <x v="0"/>
    <x v="1"/>
    <x v="0"/>
    <x v="1"/>
    <x v="9"/>
  </r>
  <r>
    <x v="71"/>
    <n v="75"/>
    <n v="127"/>
    <n v="53"/>
    <x v="5"/>
    <n v="48"/>
    <n v="597"/>
    <n v="10"/>
    <n v="40"/>
    <n v="70"/>
    <n v="110"/>
    <n v="414"/>
    <n v="12"/>
    <x v="17"/>
    <x v="5"/>
    <x v="0"/>
    <x v="1"/>
    <x v="0"/>
    <x v="1"/>
    <x v="10"/>
  </r>
  <r>
    <x v="115"/>
    <n v="96"/>
    <n v="175"/>
    <n v="81"/>
    <x v="37"/>
    <n v="25"/>
    <n v="1046"/>
    <n v="70"/>
    <n v="85"/>
    <n v="110"/>
    <n v="200"/>
    <n v="715"/>
    <n v="5"/>
    <x v="17"/>
    <x v="5"/>
    <x v="0"/>
    <x v="1"/>
    <x v="0"/>
    <x v="2"/>
    <x v="4"/>
  </r>
  <r>
    <x v="25"/>
    <n v="62"/>
    <n v="109"/>
    <n v="48"/>
    <x v="3"/>
    <n v="15"/>
    <n v="593"/>
    <n v="50"/>
    <n v="56"/>
    <n v="70"/>
    <n v="126"/>
    <n v="414"/>
    <n v="6"/>
    <x v="17"/>
    <x v="5"/>
    <x v="0"/>
    <x v="1"/>
    <x v="1"/>
    <x v="2"/>
    <x v="5"/>
  </r>
  <r>
    <x v="60"/>
    <n v="74"/>
    <n v="132"/>
    <n v="59"/>
    <x v="56"/>
    <n v="22"/>
    <n v="377"/>
    <n v="20"/>
    <n v="60"/>
    <n v="70"/>
    <n v="130"/>
    <n v="715"/>
    <n v="1"/>
    <x v="17"/>
    <x v="5"/>
    <x v="0"/>
    <x v="1"/>
    <x v="0"/>
    <x v="0"/>
    <x v="0"/>
  </r>
  <r>
    <x v="8"/>
    <n v="154"/>
    <n v="262"/>
    <n v="92"/>
    <x v="102"/>
    <n v="100"/>
    <n v="665"/>
    <n v="50"/>
    <n v="154"/>
    <n v="160"/>
    <n v="268"/>
    <n v="262"/>
    <n v="2"/>
    <x v="17"/>
    <x v="5"/>
    <x v="0"/>
    <x v="1"/>
    <x v="0"/>
    <x v="0"/>
    <x v="1"/>
  </r>
  <r>
    <x v="12"/>
    <n v="121"/>
    <n v="210"/>
    <n v="91"/>
    <x v="15"/>
    <n v="30"/>
    <n v="533"/>
    <n v="90"/>
    <n v="87"/>
    <n v="130"/>
    <n v="217"/>
    <n v="262"/>
    <n v="3"/>
    <x v="17"/>
    <x v="5"/>
    <x v="0"/>
    <x v="1"/>
    <x v="1"/>
    <x v="0"/>
    <x v="2"/>
  </r>
  <r>
    <x v="64"/>
    <n v="31"/>
    <n v="51"/>
    <n v="20"/>
    <x v="19"/>
    <n v="5"/>
    <n v="804"/>
    <n v="20"/>
    <n v="20"/>
    <n v="30"/>
    <n v="37"/>
    <n v="475"/>
    <n v="13"/>
    <x v="17"/>
    <x v="6"/>
    <x v="1"/>
    <x v="1"/>
    <x v="0"/>
    <x v="1"/>
    <x v="3"/>
  </r>
  <r>
    <x v="63"/>
    <n v="93"/>
    <n v="167"/>
    <n v="76"/>
    <x v="71"/>
    <n v="28"/>
    <n v="580"/>
    <n v="40"/>
    <n v="41"/>
    <n v="80"/>
    <n v="121"/>
    <n v="860"/>
    <n v="9"/>
    <x v="17"/>
    <x v="6"/>
    <x v="1"/>
    <x v="1"/>
    <x v="1"/>
    <x v="3"/>
    <x v="7"/>
  </r>
  <r>
    <x v="47"/>
    <n v="77"/>
    <n v="141"/>
    <n v="65"/>
    <x v="2"/>
    <n v="20"/>
    <n v="1042"/>
    <n v="50"/>
    <n v="50"/>
    <n v="70"/>
    <n v="120"/>
    <n v="959"/>
    <n v="10"/>
    <x v="17"/>
    <x v="6"/>
    <x v="1"/>
    <x v="1"/>
    <x v="1"/>
    <x v="3"/>
    <x v="8"/>
  </r>
  <r>
    <x v="83"/>
    <n v="55"/>
    <n v="91"/>
    <n v="37"/>
    <x v="38"/>
    <n v="10"/>
    <n v="876"/>
    <n v="40"/>
    <n v="41"/>
    <n v="60"/>
    <n v="90"/>
    <n v="203"/>
    <n v="11"/>
    <x v="17"/>
    <x v="6"/>
    <x v="1"/>
    <x v="1"/>
    <x v="0"/>
    <x v="1"/>
    <x v="9"/>
  </r>
  <r>
    <x v="315"/>
    <n v="140"/>
    <n v="230"/>
    <n v="92"/>
    <x v="71"/>
    <n v="30"/>
    <n v="1102"/>
    <n v="100"/>
    <n v="80"/>
    <n v="140"/>
    <n v="222"/>
    <n v="959"/>
    <n v="2"/>
    <x v="17"/>
    <x v="6"/>
    <x v="1"/>
    <x v="1"/>
    <x v="0"/>
    <x v="0"/>
    <x v="1"/>
  </r>
  <r>
    <x v="71"/>
    <n v="75"/>
    <n v="127"/>
    <n v="53"/>
    <x v="5"/>
    <n v="48"/>
    <n v="597"/>
    <n v="10"/>
    <n v="50"/>
    <n v="70"/>
    <n v="125"/>
    <n v="860"/>
    <n v="5"/>
    <x v="17"/>
    <x v="6"/>
    <x v="1"/>
    <x v="1"/>
    <x v="0"/>
    <x v="2"/>
    <x v="4"/>
  </r>
  <r>
    <x v="60"/>
    <n v="62"/>
    <n v="107"/>
    <n v="46"/>
    <x v="8"/>
    <n v="15"/>
    <n v="367"/>
    <n v="30"/>
    <n v="40"/>
    <n v="60"/>
    <n v="100"/>
    <n v="959"/>
    <n v="6"/>
    <x v="17"/>
    <x v="6"/>
    <x v="1"/>
    <x v="1"/>
    <x v="1"/>
    <x v="2"/>
    <x v="5"/>
  </r>
  <r>
    <x v="74"/>
    <n v="85"/>
    <n v="143"/>
    <n v="59"/>
    <x v="26"/>
    <n v="16"/>
    <n v="842"/>
    <n v="70"/>
    <n v="47"/>
    <n v="90"/>
    <n v="150"/>
    <n v="239"/>
    <n v="13"/>
    <x v="17"/>
    <x v="7"/>
    <x v="1"/>
    <x v="0"/>
    <x v="0"/>
    <x v="1"/>
    <x v="3"/>
  </r>
  <r>
    <x v="27"/>
    <n v="62"/>
    <n v="109"/>
    <n v="48"/>
    <x v="26"/>
    <n v="15"/>
    <n v="593"/>
    <n v="30"/>
    <n v="22"/>
    <n v="50"/>
    <n v="88"/>
    <n v="239"/>
    <n v="8"/>
    <x v="17"/>
    <x v="7"/>
    <x v="1"/>
    <x v="0"/>
    <x v="1"/>
    <x v="3"/>
    <x v="6"/>
  </r>
  <r>
    <x v="60"/>
    <n v="74"/>
    <n v="132"/>
    <n v="59"/>
    <x v="56"/>
    <n v="22"/>
    <n v="377"/>
    <n v="30"/>
    <n v="31"/>
    <n v="60"/>
    <n v="91"/>
    <n v="754"/>
    <n v="9"/>
    <x v="17"/>
    <x v="7"/>
    <x v="1"/>
    <x v="0"/>
    <x v="1"/>
    <x v="3"/>
    <x v="7"/>
  </r>
  <r>
    <x v="1"/>
    <n v="96"/>
    <n v="175"/>
    <n v="81"/>
    <x v="45"/>
    <n v="25"/>
    <n v="1046"/>
    <n v="40"/>
    <n v="70"/>
    <n v="70"/>
    <n v="120"/>
    <n v="786"/>
    <n v="10"/>
    <x v="17"/>
    <x v="7"/>
    <x v="1"/>
    <x v="0"/>
    <x v="1"/>
    <x v="3"/>
    <x v="8"/>
  </r>
  <r>
    <x v="172"/>
    <n v="62"/>
    <n v="104"/>
    <n v="43"/>
    <x v="76"/>
    <n v="12"/>
    <n v="864"/>
    <n v="50"/>
    <n v="51"/>
    <n v="70"/>
    <n v="121"/>
    <n v="239"/>
    <n v="11"/>
    <x v="17"/>
    <x v="7"/>
    <x v="1"/>
    <x v="0"/>
    <x v="0"/>
    <x v="1"/>
    <x v="9"/>
  </r>
  <r>
    <x v="384"/>
    <n v="167"/>
    <n v="276"/>
    <n v="153"/>
    <x v="46"/>
    <n v="36"/>
    <n v="767"/>
    <n v="110"/>
    <n v="84"/>
    <n v="160"/>
    <n v="262"/>
    <n v="941"/>
    <n v="2"/>
    <x v="17"/>
    <x v="7"/>
    <x v="1"/>
    <x v="0"/>
    <x v="0"/>
    <x v="0"/>
    <x v="1"/>
  </r>
  <r>
    <x v="332"/>
    <n v="164"/>
    <n v="279"/>
    <n v="143"/>
    <x v="4"/>
    <n v="36"/>
    <n v="636"/>
    <n v="100"/>
    <n v="82"/>
    <n v="150"/>
    <n v="257"/>
    <n v="954"/>
    <n v="3"/>
    <x v="17"/>
    <x v="7"/>
    <x v="1"/>
    <x v="0"/>
    <x v="1"/>
    <x v="0"/>
    <x v="2"/>
  </r>
  <r>
    <x v="44"/>
    <n v="154"/>
    <n v="262"/>
    <n v="130"/>
    <x v="148"/>
    <n v="100"/>
    <n v="665"/>
    <n v="40"/>
    <n v="99"/>
    <n v="150"/>
    <n v="245"/>
    <n v="772"/>
    <n v="5"/>
    <x v="17"/>
    <x v="7"/>
    <x v="1"/>
    <x v="0"/>
    <x v="0"/>
    <x v="2"/>
    <x v="4"/>
  </r>
  <r>
    <x v="12"/>
    <n v="121"/>
    <n v="210"/>
    <n v="91"/>
    <x v="15"/>
    <n v="30"/>
    <n v="533"/>
    <n v="80"/>
    <n v="80"/>
    <n v="120"/>
    <n v="200"/>
    <n v="772"/>
    <n v="6"/>
    <x v="17"/>
    <x v="7"/>
    <x v="1"/>
    <x v="0"/>
    <x v="1"/>
    <x v="2"/>
    <x v="5"/>
  </r>
  <r>
    <x v="169"/>
    <n v="26"/>
    <n v="44"/>
    <n v="18"/>
    <x v="19"/>
    <n v="5"/>
    <n v="478"/>
    <n v="20"/>
    <n v="10"/>
    <n v="30"/>
    <n v="40"/>
    <n v="351"/>
    <n v="13"/>
    <x v="17"/>
    <x v="8"/>
    <x v="1"/>
    <x v="0"/>
    <x v="0"/>
    <x v="1"/>
    <x v="3"/>
  </r>
  <r>
    <x v="9"/>
    <n v="64"/>
    <n v="114"/>
    <n v="51"/>
    <x v="89"/>
    <n v="19"/>
    <n v="396"/>
    <n v="20"/>
    <n v="39"/>
    <n v="50"/>
    <n v="80"/>
    <n v="781"/>
    <n v="9"/>
    <x v="17"/>
    <x v="8"/>
    <x v="1"/>
    <x v="0"/>
    <x v="1"/>
    <x v="3"/>
    <x v="7"/>
  </r>
  <r>
    <x v="60"/>
    <n v="36"/>
    <n v="59"/>
    <n v="24"/>
    <x v="16"/>
    <n v="6"/>
    <n v="856"/>
    <n v="30"/>
    <n v="20"/>
    <n v="40"/>
    <n v="49"/>
    <n v="857"/>
    <n v="11"/>
    <x v="17"/>
    <x v="8"/>
    <x v="1"/>
    <x v="0"/>
    <x v="0"/>
    <x v="1"/>
    <x v="9"/>
  </r>
  <r>
    <x v="388"/>
    <n v="595"/>
    <n v="643"/>
    <n v="54"/>
    <x v="24"/>
    <n v="17"/>
    <n v="-1006"/>
    <n v="530"/>
    <n v="50"/>
    <n v="560"/>
    <n v="610"/>
    <n v="774"/>
    <n v="2"/>
    <x v="17"/>
    <x v="8"/>
    <x v="1"/>
    <x v="0"/>
    <x v="0"/>
    <x v="0"/>
    <x v="1"/>
  </r>
  <r>
    <x v="26"/>
    <n v="67"/>
    <n v="110"/>
    <n v="44"/>
    <x v="42"/>
    <n v="40"/>
    <n v="543"/>
    <n v="10"/>
    <n v="35"/>
    <n v="60"/>
    <n v="105"/>
    <n v="781"/>
    <n v="5"/>
    <x v="17"/>
    <x v="8"/>
    <x v="1"/>
    <x v="0"/>
    <x v="0"/>
    <x v="2"/>
    <x v="4"/>
  </r>
  <r>
    <x v="45"/>
    <n v="149"/>
    <n v="295"/>
    <n v="146"/>
    <x v="88"/>
    <n v="41"/>
    <n v="1245"/>
    <n v="100"/>
    <n v="112"/>
    <n v="150"/>
    <n v="290"/>
    <n v="413"/>
    <n v="7"/>
    <x v="17"/>
    <x v="8"/>
    <x v="1"/>
    <x v="0"/>
    <x v="0"/>
    <x v="2"/>
    <x v="11"/>
  </r>
  <r>
    <x v="63"/>
    <n v="43"/>
    <n v="43"/>
    <n v="0"/>
    <x v="145"/>
    <n v="0"/>
    <n v="602"/>
    <n v="30"/>
    <n v="0"/>
    <n v="40"/>
    <n v="40"/>
    <n v="603"/>
    <n v="13"/>
    <x v="17"/>
    <x v="9"/>
    <x v="1"/>
    <x v="1"/>
    <x v="0"/>
    <x v="1"/>
    <x v="3"/>
  </r>
  <r>
    <x v="7"/>
    <n v="46"/>
    <n v="81"/>
    <n v="36"/>
    <x v="37"/>
    <n v="13"/>
    <n v="236"/>
    <n v="10"/>
    <n v="20"/>
    <n v="40"/>
    <n v="60"/>
    <n v="603"/>
    <n v="9"/>
    <x v="17"/>
    <x v="9"/>
    <x v="1"/>
    <x v="1"/>
    <x v="1"/>
    <x v="3"/>
    <x v="7"/>
  </r>
  <r>
    <x v="97"/>
    <n v="35"/>
    <n v="57"/>
    <n v="23"/>
    <x v="44"/>
    <n v="6"/>
    <n v="843"/>
    <n v="30"/>
    <n v="20"/>
    <n v="40"/>
    <n v="49"/>
    <n v="603"/>
    <n v="11"/>
    <x v="17"/>
    <x v="9"/>
    <x v="1"/>
    <x v="1"/>
    <x v="0"/>
    <x v="1"/>
    <x v="9"/>
  </r>
  <r>
    <x v="270"/>
    <n v="82"/>
    <n v="137"/>
    <n v="56"/>
    <x v="2"/>
    <n v="17"/>
    <n v="302"/>
    <n v="50"/>
    <n v="49"/>
    <n v="80"/>
    <n v="130"/>
    <n v="603"/>
    <n v="1"/>
    <x v="17"/>
    <x v="9"/>
    <x v="1"/>
    <x v="1"/>
    <x v="0"/>
    <x v="0"/>
    <x v="0"/>
  </r>
  <r>
    <x v="107"/>
    <n v="94"/>
    <n v="155"/>
    <n v="62"/>
    <x v="89"/>
    <n v="20"/>
    <n v="436"/>
    <n v="60"/>
    <n v="52"/>
    <n v="90"/>
    <n v="138"/>
    <n v="603"/>
    <n v="2"/>
    <x v="17"/>
    <x v="9"/>
    <x v="1"/>
    <x v="1"/>
    <x v="0"/>
    <x v="0"/>
    <x v="1"/>
  </r>
  <r>
    <x v="96"/>
    <n v="73"/>
    <n v="124"/>
    <n v="52"/>
    <x v="5"/>
    <n v="47"/>
    <n v="313"/>
    <n v="20"/>
    <n v="35"/>
    <n v="80"/>
    <n v="115"/>
    <n v="603"/>
    <n v="5"/>
    <x v="17"/>
    <x v="9"/>
    <x v="1"/>
    <x v="1"/>
    <x v="0"/>
    <x v="2"/>
    <x v="4"/>
  </r>
  <r>
    <x v="26"/>
    <n v="43"/>
    <n v="77"/>
    <n v="35"/>
    <x v="37"/>
    <n v="13"/>
    <n v="204"/>
    <n v="0"/>
    <n v="23"/>
    <n v="40"/>
    <n v="70"/>
    <n v="603"/>
    <n v="7"/>
    <x v="17"/>
    <x v="9"/>
    <x v="1"/>
    <x v="1"/>
    <x v="0"/>
    <x v="2"/>
    <x v="11"/>
  </r>
  <r>
    <x v="384"/>
    <n v="136"/>
    <n v="228"/>
    <n v="94"/>
    <x v="55"/>
    <n v="26"/>
    <n v="562"/>
    <n v="120"/>
    <n v="90"/>
    <n v="150"/>
    <n v="227"/>
    <n v="347"/>
    <n v="13"/>
    <x v="17"/>
    <x v="10"/>
    <x v="1"/>
    <x v="0"/>
    <x v="0"/>
    <x v="1"/>
    <x v="3"/>
  </r>
  <r>
    <x v="389"/>
    <n v="398"/>
    <n v="663"/>
    <n v="237"/>
    <x v="22"/>
    <n v="102"/>
    <n v="1727"/>
    <n v="220"/>
    <n v="201"/>
    <n v="320"/>
    <n v="520"/>
    <n v="315"/>
    <n v="9"/>
    <x v="17"/>
    <x v="10"/>
    <x v="1"/>
    <x v="0"/>
    <x v="1"/>
    <x v="3"/>
    <x v="7"/>
  </r>
  <r>
    <x v="259"/>
    <n v="-46"/>
    <n v="196"/>
    <n v="247"/>
    <x v="9"/>
    <n v="75"/>
    <n v="2636"/>
    <n v="-100"/>
    <n v="180"/>
    <n v="-30"/>
    <n v="150"/>
    <n v="914"/>
    <n v="10"/>
    <x v="17"/>
    <x v="10"/>
    <x v="1"/>
    <x v="0"/>
    <x v="1"/>
    <x v="3"/>
    <x v="8"/>
  </r>
  <r>
    <x v="385"/>
    <n v="178"/>
    <n v="298"/>
    <n v="99"/>
    <x v="39"/>
    <n v="34"/>
    <n v="947"/>
    <n v="150"/>
    <n v="110"/>
    <n v="190"/>
    <n v="309"/>
    <n v="914"/>
    <n v="11"/>
    <x v="17"/>
    <x v="10"/>
    <x v="1"/>
    <x v="0"/>
    <x v="0"/>
    <x v="1"/>
    <x v="9"/>
  </r>
  <r>
    <x v="189"/>
    <n v="163"/>
    <n v="274"/>
    <n v="101"/>
    <x v="1"/>
    <n v="31"/>
    <n v="897"/>
    <n v="140"/>
    <n v="85"/>
    <n v="180"/>
    <n v="278"/>
    <n v="347"/>
    <n v="12"/>
    <x v="17"/>
    <x v="10"/>
    <x v="1"/>
    <x v="0"/>
    <x v="0"/>
    <x v="1"/>
    <x v="10"/>
  </r>
  <r>
    <x v="390"/>
    <n v="534"/>
    <n v="882"/>
    <n v="307"/>
    <x v="108"/>
    <n v="124"/>
    <n v="2476"/>
    <n v="350"/>
    <n v="263"/>
    <n v="500"/>
    <n v="838"/>
    <n v="917"/>
    <n v="2"/>
    <x v="17"/>
    <x v="10"/>
    <x v="1"/>
    <x v="0"/>
    <x v="0"/>
    <x v="0"/>
    <x v="1"/>
  </r>
  <r>
    <x v="391"/>
    <n v="-72"/>
    <n v="71"/>
    <n v="119"/>
    <x v="149"/>
    <n v="131"/>
    <n v="1979"/>
    <n v="-210"/>
    <n v="98"/>
    <n v="-60"/>
    <n v="75"/>
    <n v="845"/>
    <n v="5"/>
    <x v="17"/>
    <x v="10"/>
    <x v="1"/>
    <x v="0"/>
    <x v="0"/>
    <x v="2"/>
    <x v="4"/>
  </r>
  <r>
    <x v="392"/>
    <n v="415"/>
    <n v="669"/>
    <n v="250"/>
    <x v="9"/>
    <n v="72"/>
    <n v="1405"/>
    <n v="340"/>
    <n v="172"/>
    <n v="420"/>
    <n v="660"/>
    <n v="718"/>
    <n v="7"/>
    <x v="17"/>
    <x v="10"/>
    <x v="1"/>
    <x v="0"/>
    <x v="0"/>
    <x v="2"/>
    <x v="11"/>
  </r>
  <r>
    <x v="47"/>
    <n v="63"/>
    <n v="110"/>
    <n v="48"/>
    <x v="26"/>
    <n v="15"/>
    <n v="593"/>
    <n v="40"/>
    <n v="40"/>
    <n v="60"/>
    <n v="92"/>
    <n v="337"/>
    <n v="8"/>
    <x v="17"/>
    <x v="11"/>
    <x v="2"/>
    <x v="1"/>
    <x v="1"/>
    <x v="3"/>
    <x v="6"/>
  </r>
  <r>
    <x v="63"/>
    <n v="93"/>
    <n v="167"/>
    <n v="76"/>
    <x v="71"/>
    <n v="28"/>
    <n v="580"/>
    <n v="40"/>
    <n v="61"/>
    <n v="90"/>
    <n v="151"/>
    <n v="318"/>
    <n v="9"/>
    <x v="17"/>
    <x v="11"/>
    <x v="2"/>
    <x v="1"/>
    <x v="1"/>
    <x v="3"/>
    <x v="7"/>
  </r>
  <r>
    <x v="123"/>
    <n v="64"/>
    <n v="106"/>
    <n v="43"/>
    <x v="76"/>
    <n v="12"/>
    <n v="822"/>
    <n v="60"/>
    <n v="52"/>
    <n v="80"/>
    <n v="128"/>
    <n v="225"/>
    <n v="2"/>
    <x v="17"/>
    <x v="11"/>
    <x v="2"/>
    <x v="1"/>
    <x v="0"/>
    <x v="0"/>
    <x v="1"/>
  </r>
  <r>
    <x v="74"/>
    <n v="85"/>
    <n v="143"/>
    <n v="59"/>
    <x v="26"/>
    <n v="16"/>
    <n v="842"/>
    <n v="90"/>
    <n v="70"/>
    <n v="110"/>
    <n v="180"/>
    <n v="225"/>
    <n v="3"/>
    <x v="17"/>
    <x v="11"/>
    <x v="2"/>
    <x v="1"/>
    <x v="1"/>
    <x v="0"/>
    <x v="2"/>
  </r>
  <r>
    <x v="26"/>
    <n v="75"/>
    <n v="127"/>
    <n v="53"/>
    <x v="131"/>
    <n v="48"/>
    <n v="-267"/>
    <n v="10"/>
    <n v="36"/>
    <n v="70"/>
    <n v="114"/>
    <n v="225"/>
    <n v="4"/>
    <x v="17"/>
    <x v="11"/>
    <x v="2"/>
    <x v="1"/>
    <x v="0"/>
    <x v="2"/>
    <x v="12"/>
  </r>
  <r>
    <x v="270"/>
    <n v="78"/>
    <n v="124"/>
    <n v="47"/>
    <x v="55"/>
    <n v="14"/>
    <n v="371"/>
    <n v="40"/>
    <n v="35"/>
    <n v="60"/>
    <n v="100"/>
    <n v="337"/>
    <n v="5"/>
    <x v="17"/>
    <x v="11"/>
    <x v="2"/>
    <x v="1"/>
    <x v="0"/>
    <x v="2"/>
    <x v="4"/>
  </r>
  <r>
    <x v="81"/>
    <n v="59"/>
    <n v="98"/>
    <n v="40"/>
    <x v="63"/>
    <n v="12"/>
    <n v="443"/>
    <n v="30"/>
    <n v="36"/>
    <n v="50"/>
    <n v="86"/>
    <n v="225"/>
    <n v="6"/>
    <x v="17"/>
    <x v="11"/>
    <x v="2"/>
    <x v="1"/>
    <x v="1"/>
    <x v="2"/>
    <x v="5"/>
  </r>
  <r>
    <x v="54"/>
    <n v="35"/>
    <n v="57"/>
    <n v="23"/>
    <x v="16"/>
    <n v="6"/>
    <n v="843"/>
    <n v="20"/>
    <n v="20"/>
    <n v="30"/>
    <n v="58"/>
    <n v="505"/>
    <n v="8"/>
    <x v="17"/>
    <x v="12"/>
    <x v="2"/>
    <x v="1"/>
    <x v="1"/>
    <x v="3"/>
    <x v="6"/>
  </r>
  <r>
    <x v="16"/>
    <n v="38"/>
    <n v="69"/>
    <n v="32"/>
    <x v="36"/>
    <n v="9"/>
    <n v="996"/>
    <n v="10"/>
    <n v="39"/>
    <n v="30"/>
    <n v="69"/>
    <n v="505"/>
    <n v="9"/>
    <x v="17"/>
    <x v="12"/>
    <x v="2"/>
    <x v="1"/>
    <x v="1"/>
    <x v="3"/>
    <x v="7"/>
  </r>
  <r>
    <x v="75"/>
    <n v="94"/>
    <n v="155"/>
    <n v="62"/>
    <x v="7"/>
    <n v="20"/>
    <n v="436"/>
    <n v="80"/>
    <n v="68"/>
    <n v="120"/>
    <n v="192"/>
    <n v="505"/>
    <n v="2"/>
    <x v="17"/>
    <x v="12"/>
    <x v="2"/>
    <x v="1"/>
    <x v="0"/>
    <x v="0"/>
    <x v="1"/>
  </r>
  <r>
    <x v="331"/>
    <n v="25"/>
    <n v="140"/>
    <n v="114"/>
    <x v="4"/>
    <n v="35"/>
    <n v="1142"/>
    <n v="-20"/>
    <n v="109"/>
    <n v="30"/>
    <n v="167"/>
    <n v="505"/>
    <n v="3"/>
    <x v="17"/>
    <x v="12"/>
    <x v="2"/>
    <x v="1"/>
    <x v="1"/>
    <x v="0"/>
    <x v="2"/>
  </r>
  <r>
    <x v="26"/>
    <n v="43"/>
    <n v="77"/>
    <n v="35"/>
    <x v="37"/>
    <n v="13"/>
    <n v="-180"/>
    <n v="0"/>
    <n v="30"/>
    <n v="30"/>
    <n v="56"/>
    <n v="505"/>
    <n v="4"/>
    <x v="17"/>
    <x v="12"/>
    <x v="2"/>
    <x v="1"/>
    <x v="0"/>
    <x v="2"/>
    <x v="12"/>
  </r>
  <r>
    <x v="26"/>
    <n v="73"/>
    <n v="124"/>
    <n v="52"/>
    <x v="41"/>
    <n v="47"/>
    <n v="313"/>
    <n v="0"/>
    <n v="35"/>
    <n v="60"/>
    <n v="105"/>
    <n v="505"/>
    <n v="5"/>
    <x v="17"/>
    <x v="12"/>
    <x v="2"/>
    <x v="1"/>
    <x v="0"/>
    <x v="2"/>
    <x v="4"/>
  </r>
  <r>
    <x v="194"/>
    <n v="55"/>
    <n v="95"/>
    <n v="41"/>
    <x v="2"/>
    <n v="13"/>
    <n v="239"/>
    <n v="20"/>
    <n v="24"/>
    <n v="50"/>
    <n v="86"/>
    <n v="505"/>
    <n v="6"/>
    <x v="17"/>
    <x v="12"/>
    <x v="2"/>
    <x v="1"/>
    <x v="1"/>
    <x v="2"/>
    <x v="5"/>
  </r>
  <r>
    <x v="60"/>
    <n v="74"/>
    <n v="132"/>
    <n v="59"/>
    <x v="56"/>
    <n v="22"/>
    <n v="377"/>
    <n v="30"/>
    <n v="42"/>
    <n v="80"/>
    <n v="130"/>
    <n v="580"/>
    <n v="8"/>
    <x v="17"/>
    <x v="13"/>
    <x v="2"/>
    <x v="1"/>
    <x v="1"/>
    <x v="3"/>
    <x v="6"/>
  </r>
  <r>
    <x v="44"/>
    <n v="154"/>
    <n v="262"/>
    <n v="95"/>
    <x v="148"/>
    <n v="100"/>
    <n v="665"/>
    <n v="40"/>
    <n v="105"/>
    <n v="150"/>
    <n v="250"/>
    <n v="918"/>
    <n v="9"/>
    <x v="17"/>
    <x v="13"/>
    <x v="2"/>
    <x v="1"/>
    <x v="1"/>
    <x v="3"/>
    <x v="7"/>
  </r>
  <r>
    <x v="46"/>
    <n v="56"/>
    <n v="98"/>
    <n v="43"/>
    <x v="26"/>
    <n v="14"/>
    <n v="597"/>
    <n v="50"/>
    <n v="52"/>
    <n v="70"/>
    <n v="118"/>
    <n v="405"/>
    <n v="2"/>
    <x v="17"/>
    <x v="13"/>
    <x v="2"/>
    <x v="1"/>
    <x v="0"/>
    <x v="0"/>
    <x v="1"/>
  </r>
  <r>
    <x v="60"/>
    <n v="36"/>
    <n v="59"/>
    <n v="24"/>
    <x v="16"/>
    <n v="6"/>
    <n v="856"/>
    <n v="30"/>
    <n v="27"/>
    <n v="40"/>
    <n v="70"/>
    <n v="918"/>
    <n v="3"/>
    <x v="17"/>
    <x v="13"/>
    <x v="2"/>
    <x v="1"/>
    <x v="1"/>
    <x v="0"/>
    <x v="2"/>
  </r>
  <r>
    <x v="332"/>
    <n v="164"/>
    <n v="279"/>
    <n v="93"/>
    <x v="4"/>
    <n v="36"/>
    <n v="-660"/>
    <n v="100"/>
    <n v="74"/>
    <n v="140"/>
    <n v="244"/>
    <n v="405"/>
    <n v="4"/>
    <x v="17"/>
    <x v="13"/>
    <x v="2"/>
    <x v="1"/>
    <x v="0"/>
    <x v="2"/>
    <x v="12"/>
  </r>
  <r>
    <x v="169"/>
    <n v="26"/>
    <n v="44"/>
    <n v="18"/>
    <x v="19"/>
    <n v="5"/>
    <n v="478"/>
    <n v="20"/>
    <n v="10"/>
    <n v="20"/>
    <n v="35"/>
    <n v="918"/>
    <n v="5"/>
    <x v="17"/>
    <x v="13"/>
    <x v="2"/>
    <x v="1"/>
    <x v="0"/>
    <x v="2"/>
    <x v="4"/>
  </r>
  <r>
    <x v="384"/>
    <n v="167"/>
    <n v="276"/>
    <n v="68"/>
    <x v="46"/>
    <n v="36"/>
    <n v="767"/>
    <n v="90"/>
    <n v="96"/>
    <n v="140"/>
    <n v="236"/>
    <n v="918"/>
    <n v="6"/>
    <x v="17"/>
    <x v="13"/>
    <x v="2"/>
    <x v="1"/>
    <x v="1"/>
    <x v="2"/>
    <x v="5"/>
  </r>
  <r>
    <x v="8"/>
    <n v="68"/>
    <n v="117"/>
    <n v="50"/>
    <x v="30"/>
    <n v="16"/>
    <n v="397"/>
    <n v="40"/>
    <n v="40"/>
    <n v="70"/>
    <n v="110"/>
    <n v="903"/>
    <n v="8"/>
    <x v="17"/>
    <x v="14"/>
    <x v="2"/>
    <x v="0"/>
    <x v="1"/>
    <x v="3"/>
    <x v="6"/>
  </r>
  <r>
    <x v="43"/>
    <n v="55"/>
    <n v="92"/>
    <n v="38"/>
    <x v="63"/>
    <n v="12"/>
    <n v="414"/>
    <n v="30"/>
    <n v="30"/>
    <n v="60"/>
    <n v="99"/>
    <n v="979"/>
    <n v="9"/>
    <x v="17"/>
    <x v="14"/>
    <x v="2"/>
    <x v="0"/>
    <x v="1"/>
    <x v="3"/>
    <x v="7"/>
  </r>
  <r>
    <x v="393"/>
    <n v="288"/>
    <n v="527"/>
    <n v="241"/>
    <x v="142"/>
    <n v="75"/>
    <n v="1213"/>
    <n v="270"/>
    <n v="306"/>
    <n v="360"/>
    <n v="662"/>
    <n v="469"/>
    <n v="2"/>
    <x v="17"/>
    <x v="14"/>
    <x v="2"/>
    <x v="0"/>
    <x v="0"/>
    <x v="0"/>
    <x v="1"/>
  </r>
  <r>
    <x v="0"/>
    <n v="107"/>
    <n v="188"/>
    <n v="83"/>
    <x v="0"/>
    <n v="27"/>
    <n v="574"/>
    <n v="100"/>
    <n v="94"/>
    <n v="130"/>
    <n v="233"/>
    <n v="430"/>
    <n v="3"/>
    <x v="17"/>
    <x v="14"/>
    <x v="2"/>
    <x v="0"/>
    <x v="1"/>
    <x v="0"/>
    <x v="2"/>
  </r>
  <r>
    <x v="83"/>
    <n v="81"/>
    <n v="134"/>
    <n v="54"/>
    <x v="24"/>
    <n v="17"/>
    <n v="-321"/>
    <n v="40"/>
    <n v="36"/>
    <n v="70"/>
    <n v="110"/>
    <n v="281"/>
    <n v="4"/>
    <x v="17"/>
    <x v="14"/>
    <x v="2"/>
    <x v="0"/>
    <x v="0"/>
    <x v="2"/>
    <x v="12"/>
  </r>
  <r>
    <x v="133"/>
    <n v="163"/>
    <n v="274"/>
    <n v="170"/>
    <x v="8"/>
    <n v="31"/>
    <n v="897"/>
    <n v="120"/>
    <n v="95"/>
    <n v="140"/>
    <n v="235"/>
    <n v="432"/>
    <n v="5"/>
    <x v="17"/>
    <x v="14"/>
    <x v="2"/>
    <x v="0"/>
    <x v="0"/>
    <x v="2"/>
    <x v="4"/>
  </r>
  <r>
    <x v="384"/>
    <n v="136"/>
    <n v="228"/>
    <n v="94"/>
    <x v="55"/>
    <n v="26"/>
    <n v="562"/>
    <n v="90"/>
    <n v="86"/>
    <n v="110"/>
    <n v="190"/>
    <n v="409"/>
    <n v="6"/>
    <x v="17"/>
    <x v="14"/>
    <x v="2"/>
    <x v="0"/>
    <x v="1"/>
    <x v="2"/>
    <x v="5"/>
  </r>
  <r>
    <x v="107"/>
    <n v="82"/>
    <n v="137"/>
    <n v="56"/>
    <x v="57"/>
    <n v="17"/>
    <n v="302"/>
    <n v="50"/>
    <n v="40"/>
    <n v="80"/>
    <n v="120"/>
    <n v="435"/>
    <n v="8"/>
    <x v="17"/>
    <x v="15"/>
    <x v="3"/>
    <x v="1"/>
    <x v="1"/>
    <x v="3"/>
    <x v="6"/>
  </r>
  <r>
    <x v="107"/>
    <n v="94"/>
    <n v="155"/>
    <n v="62"/>
    <x v="89"/>
    <n v="20"/>
    <n v="436"/>
    <n v="50"/>
    <n v="50"/>
    <n v="80"/>
    <n v="139"/>
    <n v="801"/>
    <n v="9"/>
    <x v="17"/>
    <x v="15"/>
    <x v="3"/>
    <x v="1"/>
    <x v="1"/>
    <x v="3"/>
    <x v="7"/>
  </r>
  <r>
    <x v="339"/>
    <n v="25"/>
    <n v="140"/>
    <n v="137"/>
    <x v="15"/>
    <n v="35"/>
    <n v="1142"/>
    <n v="-10"/>
    <n v="100"/>
    <n v="30"/>
    <n v="130"/>
    <n v="435"/>
    <n v="10"/>
    <x v="17"/>
    <x v="15"/>
    <x v="3"/>
    <x v="1"/>
    <x v="1"/>
    <x v="3"/>
    <x v="8"/>
  </r>
  <r>
    <x v="26"/>
    <n v="73"/>
    <n v="124"/>
    <n v="52"/>
    <x v="41"/>
    <n v="47"/>
    <n v="313"/>
    <n v="0"/>
    <n v="19"/>
    <n v="50"/>
    <n v="69"/>
    <n v="435"/>
    <n v="11"/>
    <x v="17"/>
    <x v="15"/>
    <x v="3"/>
    <x v="1"/>
    <x v="0"/>
    <x v="1"/>
    <x v="9"/>
  </r>
  <r>
    <x v="194"/>
    <n v="55"/>
    <n v="95"/>
    <n v="41"/>
    <x v="2"/>
    <n v="13"/>
    <n v="239"/>
    <n v="20"/>
    <n v="20"/>
    <n v="40"/>
    <n v="72"/>
    <n v="435"/>
    <n v="12"/>
    <x v="17"/>
    <x v="15"/>
    <x v="3"/>
    <x v="1"/>
    <x v="0"/>
    <x v="1"/>
    <x v="10"/>
  </r>
  <r>
    <x v="26"/>
    <n v="43"/>
    <n v="77"/>
    <n v="35"/>
    <x v="37"/>
    <n v="13"/>
    <n v="204"/>
    <n v="10"/>
    <n v="20"/>
    <n v="30"/>
    <n v="37"/>
    <n v="435"/>
    <n v="13"/>
    <x v="17"/>
    <x v="15"/>
    <x v="3"/>
    <x v="1"/>
    <x v="0"/>
    <x v="1"/>
    <x v="3"/>
  </r>
  <r>
    <x v="92"/>
    <n v="53"/>
    <n v="88"/>
    <n v="36"/>
    <x v="38"/>
    <n v="10"/>
    <n v="828"/>
    <n v="40"/>
    <n v="34"/>
    <n v="50"/>
    <n v="80"/>
    <n v="435"/>
    <n v="4"/>
    <x v="17"/>
    <x v="15"/>
    <x v="3"/>
    <x v="1"/>
    <x v="0"/>
    <x v="2"/>
    <x v="12"/>
  </r>
  <r>
    <x v="27"/>
    <n v="63"/>
    <n v="110"/>
    <n v="48"/>
    <x v="3"/>
    <n v="15"/>
    <n v="593"/>
    <n v="40"/>
    <n v="35"/>
    <n v="60"/>
    <n v="95"/>
    <n v="801"/>
    <n v="5"/>
    <x v="17"/>
    <x v="15"/>
    <x v="3"/>
    <x v="1"/>
    <x v="0"/>
    <x v="2"/>
    <x v="4"/>
  </r>
  <r>
    <x v="25"/>
    <n v="55"/>
    <n v="91"/>
    <n v="37"/>
    <x v="38"/>
    <n v="10"/>
    <n v="876"/>
    <n v="40"/>
    <n v="36"/>
    <n v="50"/>
    <n v="86"/>
    <n v="435"/>
    <n v="6"/>
    <x v="17"/>
    <x v="15"/>
    <x v="3"/>
    <x v="1"/>
    <x v="1"/>
    <x v="2"/>
    <x v="5"/>
  </r>
  <r>
    <x v="47"/>
    <n v="77"/>
    <n v="141"/>
    <n v="65"/>
    <x v="2"/>
    <n v="20"/>
    <n v="1042"/>
    <n v="60"/>
    <n v="81"/>
    <n v="90"/>
    <n v="169"/>
    <n v="435"/>
    <n v="1"/>
    <x v="17"/>
    <x v="15"/>
    <x v="3"/>
    <x v="1"/>
    <x v="0"/>
    <x v="0"/>
    <x v="0"/>
  </r>
  <r>
    <x v="60"/>
    <n v="62"/>
    <n v="107"/>
    <n v="46"/>
    <x v="8"/>
    <n v="15"/>
    <n v="367"/>
    <n v="50"/>
    <n v="50"/>
    <n v="80"/>
    <n v="132"/>
    <n v="435"/>
    <n v="2"/>
    <x v="17"/>
    <x v="15"/>
    <x v="3"/>
    <x v="1"/>
    <x v="0"/>
    <x v="0"/>
    <x v="1"/>
  </r>
  <r>
    <x v="63"/>
    <n v="93"/>
    <n v="167"/>
    <n v="76"/>
    <x v="71"/>
    <n v="28"/>
    <n v="580"/>
    <n v="70"/>
    <n v="87"/>
    <n v="120"/>
    <n v="213"/>
    <n v="435"/>
    <n v="3"/>
    <x v="17"/>
    <x v="15"/>
    <x v="3"/>
    <x v="1"/>
    <x v="1"/>
    <x v="0"/>
    <x v="2"/>
  </r>
  <r>
    <x v="385"/>
    <n v="178"/>
    <n v="298"/>
    <n v="115"/>
    <x v="39"/>
    <n v="34"/>
    <n v="947"/>
    <n v="140"/>
    <n v="81"/>
    <n v="160"/>
    <n v="252"/>
    <n v="949"/>
    <n v="8"/>
    <x v="17"/>
    <x v="16"/>
    <x v="3"/>
    <x v="0"/>
    <x v="1"/>
    <x v="3"/>
    <x v="6"/>
  </r>
  <r>
    <x v="393"/>
    <n v="288"/>
    <n v="527"/>
    <n v="294"/>
    <x v="142"/>
    <n v="75"/>
    <n v="1213"/>
    <n v="190"/>
    <n v="171"/>
    <n v="260"/>
    <n v="460"/>
    <n v="415"/>
    <n v="9"/>
    <x v="17"/>
    <x v="16"/>
    <x v="3"/>
    <x v="0"/>
    <x v="1"/>
    <x v="3"/>
    <x v="7"/>
  </r>
  <r>
    <x v="256"/>
    <n v="107"/>
    <n v="188"/>
    <n v="83"/>
    <x v="57"/>
    <n v="27"/>
    <n v="574"/>
    <n v="60"/>
    <n v="80"/>
    <n v="90"/>
    <n v="150"/>
    <n v="310"/>
    <n v="10"/>
    <x v="17"/>
    <x v="16"/>
    <x v="3"/>
    <x v="0"/>
    <x v="1"/>
    <x v="3"/>
    <x v="8"/>
  </r>
  <r>
    <x v="133"/>
    <n v="163"/>
    <n v="274"/>
    <n v="126"/>
    <x v="8"/>
    <n v="31"/>
    <n v="897"/>
    <n v="90"/>
    <n v="81"/>
    <n v="110"/>
    <n v="169"/>
    <n v="951"/>
    <n v="11"/>
    <x v="17"/>
    <x v="16"/>
    <x v="3"/>
    <x v="0"/>
    <x v="0"/>
    <x v="1"/>
    <x v="9"/>
  </r>
  <r>
    <x v="190"/>
    <n v="136"/>
    <n v="228"/>
    <n v="94"/>
    <x v="13"/>
    <n v="26"/>
    <n v="562"/>
    <n v="80"/>
    <n v="72"/>
    <n v="90"/>
    <n v="138"/>
    <n v="925"/>
    <n v="12"/>
    <x v="17"/>
    <x v="16"/>
    <x v="3"/>
    <x v="0"/>
    <x v="0"/>
    <x v="1"/>
    <x v="10"/>
  </r>
  <r>
    <x v="63"/>
    <n v="81"/>
    <n v="134"/>
    <n v="54"/>
    <x v="25"/>
    <n v="17"/>
    <n v="641"/>
    <n v="30"/>
    <n v="17"/>
    <n v="60"/>
    <n v="90"/>
    <n v="949"/>
    <n v="13"/>
    <x v="17"/>
    <x v="16"/>
    <x v="3"/>
    <x v="0"/>
    <x v="0"/>
    <x v="1"/>
    <x v="3"/>
  </r>
  <r>
    <x v="370"/>
    <n v="261"/>
    <n v="516"/>
    <n v="260"/>
    <x v="142"/>
    <n v="72"/>
    <n v="1715"/>
    <n v="180"/>
    <n v="191"/>
    <n v="260"/>
    <n v="500"/>
    <n v="510"/>
    <n v="4"/>
    <x v="17"/>
    <x v="16"/>
    <x v="3"/>
    <x v="0"/>
    <x v="0"/>
    <x v="2"/>
    <x v="12"/>
  </r>
  <r>
    <x v="47"/>
    <n v="201"/>
    <n v="342"/>
    <n v="163"/>
    <x v="149"/>
    <n v="131"/>
    <n v="874"/>
    <n v="50"/>
    <n v="121"/>
    <n v="200"/>
    <n v="330"/>
    <n v="650"/>
    <n v="5"/>
    <x v="17"/>
    <x v="16"/>
    <x v="3"/>
    <x v="0"/>
    <x v="0"/>
    <x v="2"/>
    <x v="4"/>
  </r>
  <r>
    <x v="394"/>
    <n v="362"/>
    <n v="628"/>
    <n v="312"/>
    <x v="67"/>
    <n v="89"/>
    <n v="1616"/>
    <n v="230"/>
    <n v="239"/>
    <n v="340"/>
    <n v="600"/>
    <n v="661"/>
    <n v="6"/>
    <x v="17"/>
    <x v="16"/>
    <x v="3"/>
    <x v="0"/>
    <x v="1"/>
    <x v="2"/>
    <x v="5"/>
  </r>
  <r>
    <x v="285"/>
    <n v="-45"/>
    <n v="95"/>
    <n v="74"/>
    <x v="46"/>
    <n v="45"/>
    <n v="1514"/>
    <n v="-110"/>
    <n v="153"/>
    <n v="-50"/>
    <n v="119"/>
    <n v="650"/>
    <n v="1"/>
    <x v="17"/>
    <x v="16"/>
    <x v="3"/>
    <x v="0"/>
    <x v="0"/>
    <x v="0"/>
    <x v="0"/>
  </r>
  <r>
    <x v="390"/>
    <n v="534"/>
    <n v="882"/>
    <n v="352"/>
    <x v="108"/>
    <n v="124"/>
    <n v="2476"/>
    <n v="500"/>
    <n v="402"/>
    <n v="670"/>
    <n v="1108"/>
    <n v="530"/>
    <n v="2"/>
    <x v="17"/>
    <x v="16"/>
    <x v="3"/>
    <x v="0"/>
    <x v="0"/>
    <x v="0"/>
    <x v="1"/>
  </r>
  <r>
    <x v="381"/>
    <n v="-31"/>
    <n v="167"/>
    <n v="208"/>
    <x v="140"/>
    <n v="66"/>
    <n v="2393"/>
    <n v="-140"/>
    <n v="202"/>
    <n v="-40"/>
    <n v="207"/>
    <n v="925"/>
    <n v="3"/>
    <x v="17"/>
    <x v="16"/>
    <x v="3"/>
    <x v="0"/>
    <x v="1"/>
    <x v="0"/>
    <x v="2"/>
  </r>
  <r>
    <x v="39"/>
    <n v="201"/>
    <n v="342"/>
    <n v="112"/>
    <x v="149"/>
    <n v="131"/>
    <n v="874"/>
    <n v="50"/>
    <n v="166"/>
    <n v="180"/>
    <n v="300"/>
    <n v="775"/>
    <n v="8"/>
    <x v="17"/>
    <x v="17"/>
    <x v="3"/>
    <x v="1"/>
    <x v="1"/>
    <x v="3"/>
    <x v="6"/>
  </r>
  <r>
    <x v="238"/>
    <n v="278"/>
    <n v="474"/>
    <n v="236"/>
    <x v="143"/>
    <n v="66"/>
    <n v="1095"/>
    <n v="170"/>
    <n v="100"/>
    <n v="250"/>
    <n v="411"/>
    <n v="702"/>
    <n v="9"/>
    <x v="17"/>
    <x v="17"/>
    <x v="3"/>
    <x v="1"/>
    <x v="1"/>
    <x v="3"/>
    <x v="7"/>
  </r>
  <r>
    <x v="301"/>
    <n v="204"/>
    <n v="342"/>
    <n v="163"/>
    <x v="46"/>
    <n v="45"/>
    <n v="764"/>
    <n v="130"/>
    <n v="163"/>
    <n v="180"/>
    <n v="310"/>
    <n v="775"/>
    <n v="10"/>
    <x v="17"/>
    <x v="17"/>
    <x v="3"/>
    <x v="1"/>
    <x v="1"/>
    <x v="3"/>
    <x v="8"/>
  </r>
  <r>
    <x v="386"/>
    <n v="362"/>
    <n v="628"/>
    <n v="235"/>
    <x v="67"/>
    <n v="89"/>
    <n v="1616"/>
    <n v="190"/>
    <n v="155"/>
    <n v="260"/>
    <n v="419"/>
    <n v="702"/>
    <n v="11"/>
    <x v="17"/>
    <x v="17"/>
    <x v="3"/>
    <x v="1"/>
    <x v="0"/>
    <x v="1"/>
    <x v="9"/>
  </r>
  <r>
    <x v="370"/>
    <n v="261"/>
    <n v="516"/>
    <n v="258"/>
    <x v="142"/>
    <n v="72"/>
    <n v="1715"/>
    <n v="120"/>
    <n v="153"/>
    <n v="180"/>
    <n v="350"/>
    <n v="775"/>
    <n v="12"/>
    <x v="17"/>
    <x v="17"/>
    <x v="3"/>
    <x v="1"/>
    <x v="0"/>
    <x v="1"/>
    <x v="10"/>
  </r>
  <r>
    <x v="395"/>
    <n v="-271"/>
    <n v="37"/>
    <n v="216"/>
    <x v="22"/>
    <n v="102"/>
    <n v="4507"/>
    <n v="-250"/>
    <n v="139"/>
    <n v="-170"/>
    <n v="13"/>
    <n v="775"/>
    <n v="13"/>
    <x v="17"/>
    <x v="17"/>
    <x v="3"/>
    <x v="1"/>
    <x v="0"/>
    <x v="1"/>
    <x v="3"/>
  </r>
  <r>
    <x v="92"/>
    <n v="43"/>
    <n v="43"/>
    <n v="0"/>
    <x v="64"/>
    <n v="0"/>
    <n v="602"/>
    <n v="30"/>
    <n v="0"/>
    <n v="40"/>
    <n v="44"/>
    <n v="775"/>
    <n v="4"/>
    <x v="17"/>
    <x v="17"/>
    <x v="3"/>
    <x v="1"/>
    <x v="0"/>
    <x v="2"/>
    <x v="12"/>
  </r>
  <r>
    <x v="54"/>
    <n v="35"/>
    <n v="57"/>
    <n v="23"/>
    <x v="16"/>
    <n v="6"/>
    <n v="843"/>
    <n v="20"/>
    <n v="20"/>
    <n v="30"/>
    <n v="45"/>
    <n v="702"/>
    <n v="5"/>
    <x v="17"/>
    <x v="17"/>
    <x v="3"/>
    <x v="1"/>
    <x v="0"/>
    <x v="2"/>
    <x v="4"/>
  </r>
  <r>
    <x v="64"/>
    <n v="32"/>
    <n v="53"/>
    <n v="21"/>
    <x v="16"/>
    <n v="5"/>
    <n v="798"/>
    <n v="20"/>
    <n v="20"/>
    <n v="30"/>
    <n v="50"/>
    <n v="775"/>
    <n v="6"/>
    <x v="17"/>
    <x v="17"/>
    <x v="3"/>
    <x v="1"/>
    <x v="1"/>
    <x v="2"/>
    <x v="5"/>
  </r>
  <r>
    <x v="7"/>
    <n v="46"/>
    <n v="81"/>
    <n v="36"/>
    <x v="37"/>
    <n v="13"/>
    <n v="236"/>
    <n v="20"/>
    <n v="40"/>
    <n v="60"/>
    <n v="100"/>
    <n v="702"/>
    <n v="2"/>
    <x v="17"/>
    <x v="17"/>
    <x v="3"/>
    <x v="1"/>
    <x v="0"/>
    <x v="0"/>
    <x v="1"/>
  </r>
  <r>
    <x v="16"/>
    <n v="38"/>
    <n v="69"/>
    <n v="32"/>
    <x v="36"/>
    <n v="9"/>
    <n v="996"/>
    <n v="20"/>
    <n v="40"/>
    <n v="40"/>
    <n v="80"/>
    <n v="702"/>
    <n v="3"/>
    <x v="17"/>
    <x v="17"/>
    <x v="3"/>
    <x v="1"/>
    <x v="1"/>
    <x v="0"/>
    <x v="2"/>
  </r>
  <r>
    <x v="3"/>
    <n v="41"/>
    <n v="68"/>
    <n v="28"/>
    <x v="68"/>
    <n v="7"/>
    <n v="816"/>
    <n v="40"/>
    <n v="20"/>
    <n v="40"/>
    <n v="68"/>
    <n v="541"/>
    <n v="8"/>
    <x v="17"/>
    <x v="18"/>
    <x v="3"/>
    <x v="1"/>
    <x v="1"/>
    <x v="3"/>
    <x v="6"/>
  </r>
  <r>
    <x v="90"/>
    <n v="56"/>
    <n v="98"/>
    <n v="43"/>
    <x v="54"/>
    <n v="14"/>
    <n v="597"/>
    <n v="30"/>
    <n v="21"/>
    <n v="50"/>
    <n v="89"/>
    <n v="503"/>
    <n v="9"/>
    <x v="17"/>
    <x v="18"/>
    <x v="3"/>
    <x v="1"/>
    <x v="1"/>
    <x v="3"/>
    <x v="7"/>
  </r>
  <r>
    <x v="18"/>
    <n v="26"/>
    <n v="44"/>
    <n v="18"/>
    <x v="16"/>
    <n v="5"/>
    <n v="478"/>
    <n v="10"/>
    <n v="10"/>
    <n v="10"/>
    <n v="20"/>
    <n v="971"/>
    <n v="11"/>
    <x v="17"/>
    <x v="18"/>
    <x v="3"/>
    <x v="1"/>
    <x v="0"/>
    <x v="1"/>
    <x v="9"/>
  </r>
  <r>
    <x v="219"/>
    <n v="167"/>
    <n v="276"/>
    <n v="162"/>
    <x v="86"/>
    <n v="36"/>
    <n v="767"/>
    <n v="70"/>
    <n v="70"/>
    <n v="110"/>
    <n v="192"/>
    <n v="503"/>
    <n v="12"/>
    <x v="17"/>
    <x v="18"/>
    <x v="3"/>
    <x v="1"/>
    <x v="0"/>
    <x v="1"/>
    <x v="10"/>
  </r>
  <r>
    <x v="332"/>
    <n v="164"/>
    <n v="279"/>
    <n v="110"/>
    <x v="4"/>
    <n v="36"/>
    <n v="636"/>
    <n v="80"/>
    <n v="83"/>
    <n v="120"/>
    <n v="190"/>
    <n v="503"/>
    <n v="13"/>
    <x v="17"/>
    <x v="18"/>
    <x v="3"/>
    <x v="1"/>
    <x v="0"/>
    <x v="1"/>
    <x v="3"/>
  </r>
  <r>
    <x v="89"/>
    <n v="64"/>
    <n v="114"/>
    <n v="51"/>
    <x v="31"/>
    <n v="19"/>
    <n v="396"/>
    <n v="30"/>
    <n v="40"/>
    <n v="70"/>
    <n v="106"/>
    <n v="971"/>
    <n v="4"/>
    <x v="17"/>
    <x v="18"/>
    <x v="3"/>
    <x v="1"/>
    <x v="0"/>
    <x v="2"/>
    <x v="12"/>
  </r>
  <r>
    <x v="8"/>
    <n v="68"/>
    <n v="117"/>
    <n v="50"/>
    <x v="30"/>
    <n v="16"/>
    <n v="397"/>
    <n v="40"/>
    <n v="40"/>
    <n v="70"/>
    <n v="105"/>
    <n v="541"/>
    <n v="5"/>
    <x v="17"/>
    <x v="18"/>
    <x v="3"/>
    <x v="1"/>
    <x v="0"/>
    <x v="2"/>
    <x v="4"/>
  </r>
  <r>
    <x v="45"/>
    <n v="149"/>
    <n v="295"/>
    <n v="195"/>
    <x v="88"/>
    <n v="41"/>
    <n v="1245"/>
    <n v="90"/>
    <n v="116"/>
    <n v="140"/>
    <n v="280"/>
    <n v="503"/>
    <n v="6"/>
    <x v="17"/>
    <x v="18"/>
    <x v="3"/>
    <x v="1"/>
    <x v="1"/>
    <x v="2"/>
    <x v="5"/>
  </r>
  <r>
    <x v="51"/>
    <n v="63"/>
    <n v="106"/>
    <n v="44"/>
    <x v="28"/>
    <n v="40"/>
    <n v="496"/>
    <n v="30"/>
    <n v="49"/>
    <n v="80"/>
    <n v="131"/>
    <n v="503"/>
    <n v="1"/>
    <x v="17"/>
    <x v="18"/>
    <x v="3"/>
    <x v="1"/>
    <x v="0"/>
    <x v="0"/>
    <x v="0"/>
  </r>
  <r>
    <x v="80"/>
    <n v="65"/>
    <n v="111"/>
    <n v="47"/>
    <x v="71"/>
    <n v="15"/>
    <n v="456"/>
    <n v="40"/>
    <n v="50"/>
    <n v="90"/>
    <n v="140"/>
    <n v="503"/>
    <n v="2"/>
    <x v="17"/>
    <x v="18"/>
    <x v="3"/>
    <x v="1"/>
    <x v="0"/>
    <x v="0"/>
    <x v="1"/>
  </r>
  <r>
    <x v="43"/>
    <n v="55"/>
    <n v="92"/>
    <n v="38"/>
    <x v="63"/>
    <n v="12"/>
    <n v="414"/>
    <n v="40"/>
    <n v="37"/>
    <n v="70"/>
    <n v="113"/>
    <n v="503"/>
    <n v="3"/>
    <x v="17"/>
    <x v="18"/>
    <x v="3"/>
    <x v="1"/>
    <x v="1"/>
    <x v="0"/>
    <x v="2"/>
  </r>
  <r>
    <x v="315"/>
    <n v="140"/>
    <n v="230"/>
    <n v="92"/>
    <x v="71"/>
    <n v="30"/>
    <n v="1102"/>
    <n v="90"/>
    <n v="78"/>
    <n v="130"/>
    <n v="208"/>
    <n v="253"/>
    <n v="8"/>
    <x v="17"/>
    <x v="19"/>
    <x v="3"/>
    <x v="1"/>
    <x v="1"/>
    <x v="3"/>
    <x v="6"/>
  </r>
  <r>
    <x v="123"/>
    <n v="64"/>
    <n v="106"/>
    <n v="43"/>
    <x v="76"/>
    <n v="12"/>
    <n v="822"/>
    <n v="50"/>
    <n v="39"/>
    <n v="60"/>
    <n v="90"/>
    <n v="253"/>
    <n v="9"/>
    <x v="17"/>
    <x v="19"/>
    <x v="3"/>
    <x v="1"/>
    <x v="1"/>
    <x v="3"/>
    <x v="7"/>
  </r>
  <r>
    <x v="270"/>
    <n v="78"/>
    <n v="124"/>
    <n v="47"/>
    <x v="55"/>
    <n v="14"/>
    <n v="371"/>
    <n v="30"/>
    <n v="41"/>
    <n v="50"/>
    <n v="69"/>
    <n v="206"/>
    <n v="11"/>
    <x v="17"/>
    <x v="19"/>
    <x v="3"/>
    <x v="1"/>
    <x v="0"/>
    <x v="1"/>
    <x v="9"/>
  </r>
  <r>
    <x v="8"/>
    <n v="59"/>
    <n v="98"/>
    <n v="40"/>
    <x v="63"/>
    <n v="12"/>
    <n v="443"/>
    <n v="20"/>
    <n v="20"/>
    <n v="40"/>
    <n v="60"/>
    <n v="206"/>
    <n v="12"/>
    <x v="17"/>
    <x v="19"/>
    <x v="3"/>
    <x v="1"/>
    <x v="0"/>
    <x v="1"/>
    <x v="10"/>
  </r>
  <r>
    <x v="26"/>
    <n v="75"/>
    <n v="127"/>
    <n v="53"/>
    <x v="131"/>
    <n v="48"/>
    <n v="597"/>
    <n v="0"/>
    <n v="30"/>
    <n v="50"/>
    <n v="80"/>
    <n v="509"/>
    <n v="13"/>
    <x v="17"/>
    <x v="19"/>
    <x v="3"/>
    <x v="1"/>
    <x v="0"/>
    <x v="1"/>
    <x v="3"/>
  </r>
  <r>
    <x v="25"/>
    <n v="62"/>
    <n v="109"/>
    <n v="48"/>
    <x v="3"/>
    <n v="15"/>
    <n v="593"/>
    <n v="40"/>
    <n v="44"/>
    <n v="60"/>
    <n v="104"/>
    <n v="509"/>
    <n v="4"/>
    <x v="17"/>
    <x v="19"/>
    <x v="3"/>
    <x v="1"/>
    <x v="0"/>
    <x v="2"/>
    <x v="12"/>
  </r>
  <r>
    <x v="54"/>
    <n v="74"/>
    <n v="132"/>
    <n v="59"/>
    <x v="10"/>
    <n v="22"/>
    <n v="377"/>
    <n v="20"/>
    <n v="55"/>
    <n v="70"/>
    <n v="115"/>
    <n v="360"/>
    <n v="5"/>
    <x v="17"/>
    <x v="19"/>
    <x v="3"/>
    <x v="1"/>
    <x v="0"/>
    <x v="2"/>
    <x v="4"/>
  </r>
  <r>
    <x v="1"/>
    <n v="96"/>
    <n v="175"/>
    <n v="81"/>
    <x v="45"/>
    <n v="25"/>
    <n v="1046"/>
    <n v="60"/>
    <n v="64"/>
    <n v="90"/>
    <n v="160"/>
    <n v="425"/>
    <n v="6"/>
    <x v="17"/>
    <x v="19"/>
    <x v="3"/>
    <x v="1"/>
    <x v="1"/>
    <x v="2"/>
    <x v="5"/>
  </r>
  <r>
    <x v="120"/>
    <n v="114"/>
    <n v="191"/>
    <n v="79"/>
    <x v="24"/>
    <n v="25"/>
    <n v="425"/>
    <n v="110"/>
    <n v="88"/>
    <n v="150"/>
    <n v="238"/>
    <n v="206"/>
    <n v="2"/>
    <x v="17"/>
    <x v="19"/>
    <x v="3"/>
    <x v="1"/>
    <x v="0"/>
    <x v="0"/>
    <x v="1"/>
  </r>
  <r>
    <x v="8"/>
    <n v="154"/>
    <n v="262"/>
    <n v="117"/>
    <x v="102"/>
    <n v="100"/>
    <n v="665"/>
    <n v="90"/>
    <n v="186"/>
    <n v="200"/>
    <n v="333"/>
    <n v="206"/>
    <n v="3"/>
    <x v="17"/>
    <x v="19"/>
    <x v="3"/>
    <x v="1"/>
    <x v="1"/>
    <x v="0"/>
    <x v="2"/>
  </r>
  <r>
    <x v="164"/>
    <n v="146"/>
    <n v="288"/>
    <n v="131"/>
    <x v="92"/>
    <n v="40"/>
    <n v="1304"/>
    <n v="80"/>
    <n v="162"/>
    <n v="130"/>
    <n v="250"/>
    <n v="719"/>
    <n v="8"/>
    <x v="18"/>
    <x v="0"/>
    <x v="0"/>
    <x v="0"/>
    <x v="1"/>
    <x v="3"/>
    <x v="6"/>
  </r>
  <r>
    <x v="314"/>
    <n v="56"/>
    <n v="94"/>
    <n v="39"/>
    <x v="88"/>
    <n v="36"/>
    <n v="517"/>
    <n v="0"/>
    <n v="21"/>
    <n v="50"/>
    <n v="80"/>
    <n v="303"/>
    <n v="9"/>
    <x v="18"/>
    <x v="0"/>
    <x v="0"/>
    <x v="0"/>
    <x v="1"/>
    <x v="3"/>
    <x v="7"/>
  </r>
  <r>
    <x v="37"/>
    <n v="63"/>
    <n v="109"/>
    <n v="47"/>
    <x v="1"/>
    <n v="15"/>
    <n v="420"/>
    <n v="20"/>
    <n v="40"/>
    <n v="50"/>
    <n v="100"/>
    <n v="720"/>
    <n v="10"/>
    <x v="18"/>
    <x v="0"/>
    <x v="0"/>
    <x v="0"/>
    <x v="1"/>
    <x v="3"/>
    <x v="8"/>
  </r>
  <r>
    <x v="9"/>
    <n v="64"/>
    <n v="114"/>
    <n v="51"/>
    <x v="89"/>
    <n v="19"/>
    <n v="419"/>
    <n v="20"/>
    <n v="51"/>
    <n v="60"/>
    <n v="111"/>
    <n v="719"/>
    <n v="11"/>
    <x v="18"/>
    <x v="0"/>
    <x v="0"/>
    <x v="0"/>
    <x v="0"/>
    <x v="1"/>
    <x v="9"/>
  </r>
  <r>
    <x v="81"/>
    <n v="59"/>
    <n v="108"/>
    <n v="50"/>
    <x v="63"/>
    <n v="15"/>
    <n v="1051"/>
    <n v="20"/>
    <n v="40"/>
    <n v="50"/>
    <n v="90"/>
    <n v="720"/>
    <n v="12"/>
    <x v="18"/>
    <x v="0"/>
    <x v="0"/>
    <x v="0"/>
    <x v="0"/>
    <x v="1"/>
    <x v="10"/>
  </r>
  <r>
    <x v="157"/>
    <n v="53"/>
    <n v="93"/>
    <n v="41"/>
    <x v="54"/>
    <n v="13"/>
    <n v="592"/>
    <n v="30"/>
    <n v="30"/>
    <n v="50"/>
    <n v="93"/>
    <n v="970"/>
    <n v="13"/>
    <x v="18"/>
    <x v="0"/>
    <x v="0"/>
    <x v="0"/>
    <x v="0"/>
    <x v="1"/>
    <x v="3"/>
  </r>
  <r>
    <x v="368"/>
    <n v="152"/>
    <n v="254"/>
    <n v="92"/>
    <x v="2"/>
    <n v="29"/>
    <n v="952"/>
    <n v="120"/>
    <n v="125"/>
    <n v="150"/>
    <n v="261"/>
    <n v="720"/>
    <n v="1"/>
    <x v="18"/>
    <x v="0"/>
    <x v="0"/>
    <x v="0"/>
    <x v="0"/>
    <x v="0"/>
    <x v="0"/>
  </r>
  <r>
    <x v="88"/>
    <n v="112"/>
    <n v="197"/>
    <n v="87"/>
    <x v="2"/>
    <n v="28"/>
    <n v="564"/>
    <n v="80"/>
    <n v="90"/>
    <n v="110"/>
    <n v="202"/>
    <n v="303"/>
    <n v="2"/>
    <x v="18"/>
    <x v="0"/>
    <x v="0"/>
    <x v="0"/>
    <x v="0"/>
    <x v="0"/>
    <x v="1"/>
  </r>
  <r>
    <x v="203"/>
    <n v="185"/>
    <n v="309"/>
    <n v="114"/>
    <x v="37"/>
    <n v="35"/>
    <n v="1007"/>
    <n v="150"/>
    <n v="122"/>
    <n v="190"/>
    <n v="320"/>
    <n v="303"/>
    <n v="3"/>
    <x v="18"/>
    <x v="0"/>
    <x v="0"/>
    <x v="0"/>
    <x v="1"/>
    <x v="0"/>
    <x v="2"/>
  </r>
  <r>
    <x v="190"/>
    <n v="136"/>
    <n v="228"/>
    <n v="94"/>
    <x v="13"/>
    <n v="26"/>
    <n v="608"/>
    <n v="140"/>
    <n v="88"/>
    <n v="170"/>
    <n v="265"/>
    <n v="720"/>
    <n v="5"/>
    <x v="18"/>
    <x v="0"/>
    <x v="0"/>
    <x v="0"/>
    <x v="0"/>
    <x v="2"/>
    <x v="4"/>
  </r>
  <r>
    <x v="92"/>
    <n v="79"/>
    <n v="130"/>
    <n v="52"/>
    <x v="24"/>
    <n v="17"/>
    <n v="668"/>
    <n v="50"/>
    <n v="54"/>
    <n v="90"/>
    <n v="150"/>
    <n v="303"/>
    <n v="6"/>
    <x v="18"/>
    <x v="0"/>
    <x v="0"/>
    <x v="0"/>
    <x v="1"/>
    <x v="2"/>
    <x v="5"/>
  </r>
  <r>
    <x v="368"/>
    <n v="152"/>
    <n v="254"/>
    <n v="101"/>
    <x v="2"/>
    <n v="29"/>
    <n v="952"/>
    <n v="120"/>
    <n v="72"/>
    <n v="140"/>
    <n v="212"/>
    <n v="708"/>
    <n v="8"/>
    <x v="18"/>
    <x v="1"/>
    <x v="0"/>
    <x v="0"/>
    <x v="1"/>
    <x v="3"/>
    <x v="6"/>
  </r>
  <r>
    <x v="6"/>
    <n v="112"/>
    <n v="197"/>
    <n v="87"/>
    <x v="57"/>
    <n v="28"/>
    <n v="564"/>
    <n v="70"/>
    <n v="79"/>
    <n v="100"/>
    <n v="179"/>
    <n v="773"/>
    <n v="9"/>
    <x v="18"/>
    <x v="1"/>
    <x v="0"/>
    <x v="0"/>
    <x v="1"/>
    <x v="3"/>
    <x v="7"/>
  </r>
  <r>
    <x v="203"/>
    <n v="185"/>
    <n v="309"/>
    <n v="179"/>
    <x v="37"/>
    <n v="35"/>
    <n v="1007"/>
    <n v="150"/>
    <n v="80"/>
    <n v="170"/>
    <n v="270"/>
    <n v="312"/>
    <n v="10"/>
    <x v="18"/>
    <x v="1"/>
    <x v="0"/>
    <x v="0"/>
    <x v="1"/>
    <x v="3"/>
    <x v="8"/>
  </r>
  <r>
    <x v="384"/>
    <n v="136"/>
    <n v="228"/>
    <n v="94"/>
    <x v="55"/>
    <n v="26"/>
    <n v="608"/>
    <n v="90"/>
    <n v="91"/>
    <n v="120"/>
    <n v="189"/>
    <n v="312"/>
    <n v="11"/>
    <x v="18"/>
    <x v="1"/>
    <x v="0"/>
    <x v="0"/>
    <x v="0"/>
    <x v="1"/>
    <x v="9"/>
  </r>
  <r>
    <x v="92"/>
    <n v="79"/>
    <n v="130"/>
    <n v="52"/>
    <x v="24"/>
    <n v="17"/>
    <n v="668"/>
    <n v="30"/>
    <n v="40"/>
    <n v="70"/>
    <n v="122"/>
    <n v="312"/>
    <n v="12"/>
    <x v="18"/>
    <x v="1"/>
    <x v="0"/>
    <x v="0"/>
    <x v="0"/>
    <x v="1"/>
    <x v="10"/>
  </r>
  <r>
    <x v="396"/>
    <n v="329"/>
    <n v="562"/>
    <n v="187"/>
    <x v="67"/>
    <n v="78"/>
    <n v="1190"/>
    <n v="230"/>
    <n v="200"/>
    <n v="340"/>
    <n v="590"/>
    <n v="815"/>
    <n v="2"/>
    <x v="18"/>
    <x v="1"/>
    <x v="0"/>
    <x v="0"/>
    <x v="0"/>
    <x v="0"/>
    <x v="1"/>
  </r>
  <r>
    <x v="236"/>
    <n v="222"/>
    <n v="373"/>
    <n v="169"/>
    <x v="98"/>
    <n v="49"/>
    <n v="833"/>
    <n v="170"/>
    <n v="113"/>
    <n v="230"/>
    <n v="387"/>
    <n v="847"/>
    <n v="3"/>
    <x v="18"/>
    <x v="1"/>
    <x v="0"/>
    <x v="0"/>
    <x v="1"/>
    <x v="0"/>
    <x v="2"/>
  </r>
  <r>
    <x v="198"/>
    <n v="387"/>
    <n v="672"/>
    <n v="336"/>
    <x v="94"/>
    <n v="96"/>
    <n v="1742"/>
    <n v="340"/>
    <n v="221"/>
    <n v="470"/>
    <n v="800"/>
    <n v="630"/>
    <n v="5"/>
    <x v="18"/>
    <x v="1"/>
    <x v="0"/>
    <x v="0"/>
    <x v="0"/>
    <x v="2"/>
    <x v="4"/>
  </r>
  <r>
    <x v="358"/>
    <n v="266"/>
    <n v="527"/>
    <n v="300"/>
    <x v="59"/>
    <n v="74"/>
    <n v="1819"/>
    <n v="220"/>
    <n v="225"/>
    <n v="320"/>
    <n v="620"/>
    <n v="815"/>
    <n v="6"/>
    <x v="18"/>
    <x v="1"/>
    <x v="0"/>
    <x v="0"/>
    <x v="1"/>
    <x v="2"/>
    <x v="5"/>
  </r>
  <r>
    <x v="397"/>
    <n v="387"/>
    <n v="672"/>
    <n v="247"/>
    <x v="148"/>
    <n v="96"/>
    <n v="1742"/>
    <n v="240"/>
    <n v="222"/>
    <n v="340"/>
    <n v="582"/>
    <n v="641"/>
    <n v="8"/>
    <x v="18"/>
    <x v="2"/>
    <x v="0"/>
    <x v="1"/>
    <x v="1"/>
    <x v="3"/>
    <x v="6"/>
  </r>
  <r>
    <x v="236"/>
    <n v="222"/>
    <n v="373"/>
    <n v="125"/>
    <x v="98"/>
    <n v="49"/>
    <n v="833"/>
    <n v="150"/>
    <n v="126"/>
    <n v="200"/>
    <n v="339"/>
    <n v="563"/>
    <n v="9"/>
    <x v="18"/>
    <x v="2"/>
    <x v="0"/>
    <x v="1"/>
    <x v="1"/>
    <x v="3"/>
    <x v="7"/>
  </r>
  <r>
    <x v="165"/>
    <n v="266"/>
    <n v="527"/>
    <n v="321"/>
    <x v="139"/>
    <n v="74"/>
    <n v="1819"/>
    <n v="150"/>
    <n v="147"/>
    <n v="240"/>
    <n v="449"/>
    <n v="563"/>
    <n v="11"/>
    <x v="18"/>
    <x v="2"/>
    <x v="0"/>
    <x v="1"/>
    <x v="0"/>
    <x v="1"/>
    <x v="9"/>
  </r>
  <r>
    <x v="387"/>
    <n v="332"/>
    <n v="597"/>
    <n v="329"/>
    <x v="22"/>
    <n v="102"/>
    <n v="1834"/>
    <n v="170"/>
    <n v="176"/>
    <n v="290"/>
    <n v="508"/>
    <n v="515"/>
    <n v="12"/>
    <x v="18"/>
    <x v="2"/>
    <x v="0"/>
    <x v="1"/>
    <x v="0"/>
    <x v="1"/>
    <x v="10"/>
  </r>
  <r>
    <x v="97"/>
    <n v="36"/>
    <n v="60"/>
    <n v="25"/>
    <x v="68"/>
    <n v="7"/>
    <n v="854"/>
    <n v="30"/>
    <n v="20"/>
    <n v="40"/>
    <n v="60"/>
    <n v="712"/>
    <n v="1"/>
    <x v="18"/>
    <x v="2"/>
    <x v="0"/>
    <x v="1"/>
    <x v="0"/>
    <x v="0"/>
    <x v="0"/>
  </r>
  <r>
    <x v="18"/>
    <n v="41"/>
    <n v="74"/>
    <n v="34"/>
    <x v="51"/>
    <n v="10"/>
    <n v="1010"/>
    <n v="20"/>
    <n v="32"/>
    <n v="40"/>
    <n v="72"/>
    <n v="319"/>
    <n v="2"/>
    <x v="18"/>
    <x v="2"/>
    <x v="0"/>
    <x v="1"/>
    <x v="0"/>
    <x v="0"/>
    <x v="1"/>
  </r>
  <r>
    <x v="9"/>
    <n v="31"/>
    <n v="54"/>
    <n v="23"/>
    <x v="68"/>
    <n v="7"/>
    <n v="605"/>
    <n v="20"/>
    <n v="20"/>
    <n v="30"/>
    <n v="50"/>
    <n v="712"/>
    <n v="3"/>
    <x v="18"/>
    <x v="2"/>
    <x v="0"/>
    <x v="1"/>
    <x v="1"/>
    <x v="0"/>
    <x v="2"/>
  </r>
  <r>
    <x v="76"/>
    <n v="29"/>
    <n v="49"/>
    <n v="20"/>
    <x v="19"/>
    <n v="5"/>
    <n v="808"/>
    <n v="20"/>
    <n v="20"/>
    <n v="30"/>
    <n v="55"/>
    <n v="712"/>
    <n v="5"/>
    <x v="18"/>
    <x v="2"/>
    <x v="0"/>
    <x v="1"/>
    <x v="0"/>
    <x v="2"/>
    <x v="4"/>
  </r>
  <r>
    <x v="92"/>
    <n v="43"/>
    <n v="43"/>
    <n v="0"/>
    <x v="64"/>
    <n v="0"/>
    <n v="559"/>
    <n v="40"/>
    <n v="0"/>
    <n v="50"/>
    <n v="56"/>
    <n v="563"/>
    <n v="6"/>
    <x v="18"/>
    <x v="2"/>
    <x v="0"/>
    <x v="1"/>
    <x v="1"/>
    <x v="2"/>
    <x v="5"/>
  </r>
  <r>
    <x v="176"/>
    <n v="82"/>
    <n v="140"/>
    <n v="59"/>
    <x v="79"/>
    <n v="53"/>
    <n v="338"/>
    <n v="10"/>
    <n v="58"/>
    <n v="70"/>
    <n v="112"/>
    <n v="636"/>
    <n v="8"/>
    <x v="18"/>
    <x v="3"/>
    <x v="0"/>
    <x v="1"/>
    <x v="1"/>
    <x v="3"/>
    <x v="6"/>
  </r>
  <r>
    <x v="312"/>
    <n v="49"/>
    <n v="167"/>
    <n v="111"/>
    <x v="71"/>
    <n v="37"/>
    <n v="1334"/>
    <n v="0"/>
    <n v="84"/>
    <n v="40"/>
    <n v="131"/>
    <n v="660"/>
    <n v="9"/>
    <x v="18"/>
    <x v="3"/>
    <x v="0"/>
    <x v="1"/>
    <x v="1"/>
    <x v="3"/>
    <x v="7"/>
  </r>
  <r>
    <x v="97"/>
    <n v="59"/>
    <n v="102"/>
    <n v="44"/>
    <x v="1"/>
    <n v="14"/>
    <n v="258"/>
    <n v="30"/>
    <n v="30"/>
    <n v="60"/>
    <n v="79"/>
    <n v="314"/>
    <n v="11"/>
    <x v="18"/>
    <x v="3"/>
    <x v="0"/>
    <x v="1"/>
    <x v="0"/>
    <x v="1"/>
    <x v="9"/>
  </r>
  <r>
    <x v="72"/>
    <n v="49"/>
    <n v="88"/>
    <n v="40"/>
    <x v="24"/>
    <n v="15"/>
    <n v="219"/>
    <n v="0"/>
    <n v="18"/>
    <n v="40"/>
    <n v="58"/>
    <n v="816"/>
    <n v="12"/>
    <x v="18"/>
    <x v="3"/>
    <x v="0"/>
    <x v="1"/>
    <x v="0"/>
    <x v="1"/>
    <x v="10"/>
  </r>
  <r>
    <x v="7"/>
    <n v="46"/>
    <n v="81"/>
    <n v="36"/>
    <x v="37"/>
    <n v="13"/>
    <n v="252"/>
    <n v="0"/>
    <n v="30"/>
    <n v="40"/>
    <n v="57"/>
    <n v="417"/>
    <n v="13"/>
    <x v="18"/>
    <x v="3"/>
    <x v="0"/>
    <x v="1"/>
    <x v="0"/>
    <x v="1"/>
    <x v="3"/>
  </r>
  <r>
    <x v="92"/>
    <n v="93"/>
    <n v="167"/>
    <n v="76"/>
    <x v="33"/>
    <n v="28"/>
    <n v="613"/>
    <n v="40"/>
    <n v="80"/>
    <n v="90"/>
    <n v="172"/>
    <n v="314"/>
    <n v="2"/>
    <x v="18"/>
    <x v="3"/>
    <x v="0"/>
    <x v="1"/>
    <x v="0"/>
    <x v="0"/>
    <x v="1"/>
  </r>
  <r>
    <x v="63"/>
    <n v="72"/>
    <n v="131"/>
    <n v="60"/>
    <x v="57"/>
    <n v="18"/>
    <n v="1070"/>
    <n v="40"/>
    <n v="57"/>
    <n v="70"/>
    <n v="127"/>
    <n v="314"/>
    <n v="3"/>
    <x v="18"/>
    <x v="3"/>
    <x v="0"/>
    <x v="1"/>
    <x v="1"/>
    <x v="0"/>
    <x v="2"/>
  </r>
  <r>
    <x v="63"/>
    <n v="52"/>
    <n v="86"/>
    <n v="35"/>
    <x v="18"/>
    <n v="9"/>
    <n v="894"/>
    <n v="40"/>
    <n v="40"/>
    <n v="60"/>
    <n v="100"/>
    <n v="660"/>
    <n v="5"/>
    <x v="18"/>
    <x v="3"/>
    <x v="0"/>
    <x v="1"/>
    <x v="0"/>
    <x v="2"/>
    <x v="4"/>
  </r>
  <r>
    <x v="27"/>
    <n v="57"/>
    <n v="95"/>
    <n v="39"/>
    <x v="38"/>
    <n v="10"/>
    <n v="845"/>
    <n v="50"/>
    <n v="46"/>
    <n v="70"/>
    <n v="104"/>
    <n v="314"/>
    <n v="6"/>
    <x v="18"/>
    <x v="3"/>
    <x v="0"/>
    <x v="1"/>
    <x v="1"/>
    <x v="2"/>
    <x v="5"/>
  </r>
  <r>
    <x v="18"/>
    <n v="26"/>
    <n v="44"/>
    <n v="18"/>
    <x v="16"/>
    <n v="5"/>
    <n v="486"/>
    <n v="20"/>
    <n v="10"/>
    <n v="20"/>
    <n v="38"/>
    <n v="513"/>
    <n v="8"/>
    <x v="18"/>
    <x v="4"/>
    <x v="0"/>
    <x v="0"/>
    <x v="1"/>
    <x v="3"/>
    <x v="6"/>
  </r>
  <r>
    <x v="171"/>
    <n v="34"/>
    <n v="56"/>
    <n v="23"/>
    <x v="44"/>
    <n v="6"/>
    <n v="868"/>
    <n v="40"/>
    <n v="10"/>
    <n v="40"/>
    <n v="41"/>
    <n v="937"/>
    <n v="9"/>
    <x v="18"/>
    <x v="4"/>
    <x v="0"/>
    <x v="0"/>
    <x v="1"/>
    <x v="3"/>
    <x v="7"/>
  </r>
  <r>
    <x v="232"/>
    <n v="172"/>
    <n v="283"/>
    <n v="148"/>
    <x v="46"/>
    <n v="37"/>
    <n v="822"/>
    <n v="100"/>
    <n v="90"/>
    <n v="160"/>
    <n v="261"/>
    <n v="740"/>
    <n v="11"/>
    <x v="18"/>
    <x v="4"/>
    <x v="0"/>
    <x v="0"/>
    <x v="0"/>
    <x v="1"/>
    <x v="9"/>
  </r>
  <r>
    <x v="345"/>
    <n v="195"/>
    <n v="333"/>
    <n v="156"/>
    <x v="86"/>
    <n v="43"/>
    <n v="692"/>
    <n v="110"/>
    <n v="110"/>
    <n v="170"/>
    <n v="278"/>
    <n v="419"/>
    <n v="12"/>
    <x v="18"/>
    <x v="4"/>
    <x v="0"/>
    <x v="0"/>
    <x v="0"/>
    <x v="1"/>
    <x v="10"/>
  </r>
  <r>
    <x v="89"/>
    <n v="64"/>
    <n v="114"/>
    <n v="51"/>
    <x v="31"/>
    <n v="19"/>
    <n v="419"/>
    <n v="30"/>
    <n v="56"/>
    <n v="80"/>
    <n v="136"/>
    <n v="614"/>
    <n v="6"/>
    <x v="18"/>
    <x v="4"/>
    <x v="0"/>
    <x v="0"/>
    <x v="1"/>
    <x v="2"/>
    <x v="5"/>
  </r>
  <r>
    <x v="43"/>
    <n v="63"/>
    <n v="109"/>
    <n v="47"/>
    <x v="8"/>
    <n v="15"/>
    <n v="420"/>
    <n v="40"/>
    <n v="41"/>
    <n v="70"/>
    <n v="109"/>
    <n v="513"/>
    <n v="1"/>
    <x v="18"/>
    <x v="4"/>
    <x v="0"/>
    <x v="0"/>
    <x v="0"/>
    <x v="0"/>
    <x v="0"/>
  </r>
  <r>
    <x v="54"/>
    <n v="51"/>
    <n v="84"/>
    <n v="34"/>
    <x v="101"/>
    <n v="10"/>
    <n v="432"/>
    <n v="30"/>
    <n v="30"/>
    <n v="50"/>
    <n v="78"/>
    <n v="234"/>
    <n v="2"/>
    <x v="18"/>
    <x v="4"/>
    <x v="0"/>
    <x v="0"/>
    <x v="0"/>
    <x v="0"/>
    <x v="1"/>
  </r>
  <r>
    <x v="145"/>
    <n v="56"/>
    <n v="94"/>
    <n v="39"/>
    <x v="92"/>
    <n v="36"/>
    <n v="517"/>
    <n v="0"/>
    <n v="37"/>
    <n v="50"/>
    <n v="93"/>
    <n v="567"/>
    <n v="3"/>
    <x v="18"/>
    <x v="4"/>
    <x v="0"/>
    <x v="0"/>
    <x v="1"/>
    <x v="0"/>
    <x v="2"/>
  </r>
  <r>
    <x v="164"/>
    <n v="146"/>
    <n v="288"/>
    <n v="158"/>
    <x v="92"/>
    <n v="40"/>
    <n v="1304"/>
    <n v="120"/>
    <n v="100"/>
    <n v="180"/>
    <n v="345"/>
    <n v="216"/>
    <n v="5"/>
    <x v="18"/>
    <x v="4"/>
    <x v="0"/>
    <x v="0"/>
    <x v="0"/>
    <x v="2"/>
    <x v="4"/>
  </r>
  <r>
    <x v="46"/>
    <n v="65"/>
    <n v="103"/>
    <n v="39"/>
    <x v="63"/>
    <n v="12"/>
    <n v="380"/>
    <n v="40"/>
    <n v="38"/>
    <n v="60"/>
    <n v="90"/>
    <n v="262"/>
    <n v="8"/>
    <x v="18"/>
    <x v="5"/>
    <x v="0"/>
    <x v="1"/>
    <x v="1"/>
    <x v="3"/>
    <x v="6"/>
  </r>
  <r>
    <x v="74"/>
    <n v="85"/>
    <n v="143"/>
    <n v="59"/>
    <x v="26"/>
    <n v="16"/>
    <n v="870"/>
    <n v="60"/>
    <n v="41"/>
    <n v="70"/>
    <n v="111"/>
    <n v="262"/>
    <n v="9"/>
    <x v="18"/>
    <x v="5"/>
    <x v="0"/>
    <x v="1"/>
    <x v="1"/>
    <x v="3"/>
    <x v="7"/>
  </r>
  <r>
    <x v="37"/>
    <n v="54"/>
    <n v="89"/>
    <n v="36"/>
    <x v="101"/>
    <n v="11"/>
    <n v="462"/>
    <n v="10"/>
    <n v="19"/>
    <n v="40"/>
    <n v="70"/>
    <n v="262"/>
    <n v="11"/>
    <x v="18"/>
    <x v="5"/>
    <x v="0"/>
    <x v="1"/>
    <x v="0"/>
    <x v="1"/>
    <x v="9"/>
  </r>
  <r>
    <x v="51"/>
    <n v="66"/>
    <n v="112"/>
    <n v="47"/>
    <x v="98"/>
    <n v="42"/>
    <n v="622"/>
    <n v="0"/>
    <n v="28"/>
    <n v="50"/>
    <n v="78"/>
    <n v="715"/>
    <n v="12"/>
    <x v="18"/>
    <x v="5"/>
    <x v="0"/>
    <x v="1"/>
    <x v="0"/>
    <x v="1"/>
    <x v="10"/>
  </r>
  <r>
    <x v="47"/>
    <n v="65"/>
    <n v="114"/>
    <n v="50"/>
    <x v="14"/>
    <n v="16"/>
    <n v="587"/>
    <n v="60"/>
    <n v="50"/>
    <n v="80"/>
    <n v="136"/>
    <n v="715"/>
    <n v="6"/>
    <x v="18"/>
    <x v="5"/>
    <x v="0"/>
    <x v="1"/>
    <x v="1"/>
    <x v="2"/>
    <x v="5"/>
  </r>
  <r>
    <x v="54"/>
    <n v="74"/>
    <n v="132"/>
    <n v="59"/>
    <x v="10"/>
    <n v="22"/>
    <n v="403"/>
    <n v="20"/>
    <n v="61"/>
    <n v="70"/>
    <n v="130"/>
    <n v="262"/>
    <n v="1"/>
    <x v="18"/>
    <x v="5"/>
    <x v="0"/>
    <x v="1"/>
    <x v="0"/>
    <x v="0"/>
    <x v="0"/>
  </r>
  <r>
    <x v="63"/>
    <n v="173"/>
    <n v="294"/>
    <n v="111"/>
    <x v="91"/>
    <n v="112"/>
    <n v="717"/>
    <n v="60"/>
    <n v="110"/>
    <n v="180"/>
    <n v="308"/>
    <n v="608"/>
    <n v="2"/>
    <x v="18"/>
    <x v="5"/>
    <x v="0"/>
    <x v="1"/>
    <x v="0"/>
    <x v="0"/>
    <x v="1"/>
  </r>
  <r>
    <x v="88"/>
    <n v="130"/>
    <n v="225"/>
    <n v="97"/>
    <x v="4"/>
    <n v="32"/>
    <n v="575"/>
    <n v="80"/>
    <n v="92"/>
    <n v="130"/>
    <n v="233"/>
    <n v="262"/>
    <n v="3"/>
    <x v="18"/>
    <x v="5"/>
    <x v="0"/>
    <x v="1"/>
    <x v="1"/>
    <x v="0"/>
    <x v="2"/>
  </r>
  <r>
    <x v="300"/>
    <n v="103"/>
    <n v="187"/>
    <n v="86"/>
    <x v="45"/>
    <n v="26"/>
    <n v="1081"/>
    <n v="90"/>
    <n v="85"/>
    <n v="130"/>
    <n v="225"/>
    <n v="715"/>
    <n v="5"/>
    <x v="18"/>
    <x v="5"/>
    <x v="0"/>
    <x v="1"/>
    <x v="0"/>
    <x v="2"/>
    <x v="4"/>
  </r>
  <r>
    <x v="63"/>
    <n v="93"/>
    <n v="167"/>
    <n v="76"/>
    <x v="71"/>
    <n v="28"/>
    <n v="613"/>
    <n v="40"/>
    <n v="59"/>
    <n v="80"/>
    <n v="130"/>
    <n v="860"/>
    <n v="9"/>
    <x v="18"/>
    <x v="6"/>
    <x v="1"/>
    <x v="1"/>
    <x v="1"/>
    <x v="3"/>
    <x v="7"/>
  </r>
  <r>
    <x v="83"/>
    <n v="72"/>
    <n v="131"/>
    <n v="60"/>
    <x v="0"/>
    <n v="18"/>
    <n v="1070"/>
    <n v="40"/>
    <n v="30"/>
    <n v="60"/>
    <n v="110"/>
    <n v="959"/>
    <n v="10"/>
    <x v="18"/>
    <x v="6"/>
    <x v="1"/>
    <x v="1"/>
    <x v="1"/>
    <x v="3"/>
    <x v="8"/>
  </r>
  <r>
    <x v="63"/>
    <n v="52"/>
    <n v="86"/>
    <n v="35"/>
    <x v="18"/>
    <n v="9"/>
    <n v="894"/>
    <n v="50"/>
    <n v="41"/>
    <n v="60"/>
    <n v="79"/>
    <n v="959"/>
    <n v="11"/>
    <x v="18"/>
    <x v="6"/>
    <x v="1"/>
    <x v="1"/>
    <x v="0"/>
    <x v="1"/>
    <x v="9"/>
  </r>
  <r>
    <x v="64"/>
    <n v="31"/>
    <n v="51"/>
    <n v="20"/>
    <x v="19"/>
    <n v="5"/>
    <n v="814"/>
    <n v="20"/>
    <n v="20"/>
    <n v="30"/>
    <n v="63"/>
    <n v="860"/>
    <n v="13"/>
    <x v="18"/>
    <x v="6"/>
    <x v="1"/>
    <x v="1"/>
    <x v="0"/>
    <x v="1"/>
    <x v="3"/>
  </r>
  <r>
    <x v="85"/>
    <n v="66"/>
    <n v="112"/>
    <n v="47"/>
    <x v="23"/>
    <n v="42"/>
    <n v="622"/>
    <n v="20"/>
    <n v="35"/>
    <n v="70"/>
    <n v="110"/>
    <n v="475"/>
    <n v="5"/>
    <x v="18"/>
    <x v="6"/>
    <x v="1"/>
    <x v="1"/>
    <x v="0"/>
    <x v="2"/>
    <x v="4"/>
  </r>
  <r>
    <x v="171"/>
    <n v="57"/>
    <n v="99"/>
    <n v="43"/>
    <x v="2"/>
    <n v="14"/>
    <n v="388"/>
    <n v="20"/>
    <n v="46"/>
    <n v="50"/>
    <n v="96"/>
    <n v="860"/>
    <n v="6"/>
    <x v="18"/>
    <x v="6"/>
    <x v="1"/>
    <x v="1"/>
    <x v="1"/>
    <x v="2"/>
    <x v="5"/>
  </r>
  <r>
    <x v="213"/>
    <n v="135"/>
    <n v="223"/>
    <n v="90"/>
    <x v="32"/>
    <n v="29"/>
    <n v="1148"/>
    <n v="90"/>
    <n v="78"/>
    <n v="130"/>
    <n v="210"/>
    <n v="203"/>
    <n v="2"/>
    <x v="18"/>
    <x v="6"/>
    <x v="1"/>
    <x v="1"/>
    <x v="0"/>
    <x v="0"/>
    <x v="1"/>
  </r>
  <r>
    <x v="47"/>
    <n v="65"/>
    <n v="114"/>
    <n v="50"/>
    <x v="14"/>
    <n v="16"/>
    <n v="587"/>
    <n v="30"/>
    <n v="30"/>
    <n v="50"/>
    <n v="72"/>
    <n v="352"/>
    <n v="8"/>
    <x v="18"/>
    <x v="7"/>
    <x v="1"/>
    <x v="0"/>
    <x v="1"/>
    <x v="3"/>
    <x v="6"/>
  </r>
  <r>
    <x v="60"/>
    <n v="74"/>
    <n v="132"/>
    <n v="59"/>
    <x v="56"/>
    <n v="22"/>
    <n v="403"/>
    <n v="30"/>
    <n v="49"/>
    <n v="60"/>
    <n v="109"/>
    <n v="352"/>
    <n v="9"/>
    <x v="18"/>
    <x v="7"/>
    <x v="1"/>
    <x v="0"/>
    <x v="1"/>
    <x v="3"/>
    <x v="7"/>
  </r>
  <r>
    <x v="250"/>
    <n v="103"/>
    <n v="187"/>
    <n v="86"/>
    <x v="24"/>
    <n v="26"/>
    <n v="1081"/>
    <n v="50"/>
    <n v="60"/>
    <n v="80"/>
    <n v="140"/>
    <n v="239"/>
    <n v="10"/>
    <x v="18"/>
    <x v="7"/>
    <x v="1"/>
    <x v="0"/>
    <x v="1"/>
    <x v="3"/>
    <x v="8"/>
  </r>
  <r>
    <x v="270"/>
    <n v="65"/>
    <n v="109"/>
    <n v="45"/>
    <x v="76"/>
    <n v="12"/>
    <n v="885"/>
    <n v="50"/>
    <n v="40"/>
    <n v="70"/>
    <n v="99"/>
    <n v="772"/>
    <n v="11"/>
    <x v="18"/>
    <x v="7"/>
    <x v="1"/>
    <x v="0"/>
    <x v="0"/>
    <x v="1"/>
    <x v="9"/>
  </r>
  <r>
    <x v="74"/>
    <n v="85"/>
    <n v="143"/>
    <n v="59"/>
    <x v="26"/>
    <n v="16"/>
    <n v="870"/>
    <n v="70"/>
    <n v="60"/>
    <n v="90"/>
    <n v="163"/>
    <n v="239"/>
    <n v="13"/>
    <x v="18"/>
    <x v="7"/>
    <x v="1"/>
    <x v="0"/>
    <x v="0"/>
    <x v="1"/>
    <x v="3"/>
  </r>
  <r>
    <x v="63"/>
    <n v="173"/>
    <n v="294"/>
    <n v="102"/>
    <x v="91"/>
    <n v="112"/>
    <n v="717"/>
    <n v="60"/>
    <n v="96"/>
    <n v="180"/>
    <n v="290"/>
    <n v="239"/>
    <n v="5"/>
    <x v="18"/>
    <x v="7"/>
    <x v="1"/>
    <x v="0"/>
    <x v="0"/>
    <x v="2"/>
    <x v="4"/>
  </r>
  <r>
    <x v="88"/>
    <n v="130"/>
    <n v="225"/>
    <n v="97"/>
    <x v="4"/>
    <n v="32"/>
    <n v="575"/>
    <n v="80"/>
    <n v="96"/>
    <n v="130"/>
    <n v="214"/>
    <n v="754"/>
    <n v="6"/>
    <x v="18"/>
    <x v="7"/>
    <x v="1"/>
    <x v="0"/>
    <x v="1"/>
    <x v="2"/>
    <x v="5"/>
  </r>
  <r>
    <x v="232"/>
    <n v="172"/>
    <n v="283"/>
    <n v="112"/>
    <x v="46"/>
    <n v="37"/>
    <n v="822"/>
    <n v="120"/>
    <n v="67"/>
    <n v="170"/>
    <n v="272"/>
    <n v="305"/>
    <n v="2"/>
    <x v="18"/>
    <x v="7"/>
    <x v="1"/>
    <x v="0"/>
    <x v="0"/>
    <x v="0"/>
    <x v="1"/>
  </r>
  <r>
    <x v="398"/>
    <n v="195"/>
    <n v="333"/>
    <n v="197"/>
    <x v="88"/>
    <n v="43"/>
    <n v="692"/>
    <n v="130"/>
    <n v="137"/>
    <n v="180"/>
    <n v="310"/>
    <n v="754"/>
    <n v="3"/>
    <x v="18"/>
    <x v="7"/>
    <x v="1"/>
    <x v="0"/>
    <x v="1"/>
    <x v="0"/>
    <x v="2"/>
  </r>
  <r>
    <x v="89"/>
    <n v="64"/>
    <n v="114"/>
    <n v="51"/>
    <x v="31"/>
    <n v="19"/>
    <n v="419"/>
    <n v="20"/>
    <n v="21"/>
    <n v="50"/>
    <n v="71"/>
    <n v="774"/>
    <n v="9"/>
    <x v="18"/>
    <x v="8"/>
    <x v="1"/>
    <x v="0"/>
    <x v="1"/>
    <x v="3"/>
    <x v="7"/>
  </r>
  <r>
    <x v="171"/>
    <n v="34"/>
    <n v="56"/>
    <n v="23"/>
    <x v="44"/>
    <n v="6"/>
    <n v="868"/>
    <n v="30"/>
    <n v="20"/>
    <n v="40"/>
    <n v="71"/>
    <n v="413"/>
    <n v="11"/>
    <x v="18"/>
    <x v="8"/>
    <x v="1"/>
    <x v="0"/>
    <x v="0"/>
    <x v="1"/>
    <x v="9"/>
  </r>
  <r>
    <x v="18"/>
    <n v="26"/>
    <n v="44"/>
    <n v="18"/>
    <x v="16"/>
    <n v="5"/>
    <n v="486"/>
    <n v="20"/>
    <n v="10"/>
    <n v="30"/>
    <n v="53"/>
    <n v="774"/>
    <n v="13"/>
    <x v="18"/>
    <x v="8"/>
    <x v="1"/>
    <x v="0"/>
    <x v="0"/>
    <x v="1"/>
    <x v="3"/>
  </r>
  <r>
    <x v="19"/>
    <n v="72"/>
    <n v="110"/>
    <n v="39"/>
    <x v="92"/>
    <n v="36"/>
    <n v="560"/>
    <n v="20"/>
    <n v="35"/>
    <n v="70"/>
    <n v="100"/>
    <n v="413"/>
    <n v="5"/>
    <x v="18"/>
    <x v="8"/>
    <x v="1"/>
    <x v="0"/>
    <x v="0"/>
    <x v="2"/>
    <x v="4"/>
  </r>
  <r>
    <x v="164"/>
    <n v="146"/>
    <n v="288"/>
    <n v="172"/>
    <x v="92"/>
    <n v="40"/>
    <n v="1304"/>
    <n v="100"/>
    <n v="139"/>
    <n v="150"/>
    <n v="287"/>
    <n v="339"/>
    <n v="7"/>
    <x v="18"/>
    <x v="8"/>
    <x v="1"/>
    <x v="0"/>
    <x v="0"/>
    <x v="2"/>
    <x v="11"/>
  </r>
  <r>
    <x v="399"/>
    <n v="613"/>
    <n v="659"/>
    <n v="52"/>
    <x v="25"/>
    <n v="17"/>
    <n v="-1493"/>
    <n v="560"/>
    <n v="42"/>
    <n v="590"/>
    <n v="628"/>
    <n v="978"/>
    <n v="2"/>
    <x v="18"/>
    <x v="8"/>
    <x v="1"/>
    <x v="0"/>
    <x v="0"/>
    <x v="0"/>
    <x v="1"/>
  </r>
  <r>
    <x v="7"/>
    <n v="46"/>
    <n v="81"/>
    <n v="36"/>
    <x v="37"/>
    <n v="13"/>
    <n v="252"/>
    <n v="10"/>
    <n v="20"/>
    <n v="40"/>
    <n v="69"/>
    <n v="603"/>
    <n v="9"/>
    <x v="18"/>
    <x v="9"/>
    <x v="1"/>
    <x v="1"/>
    <x v="1"/>
    <x v="3"/>
    <x v="7"/>
  </r>
  <r>
    <x v="97"/>
    <n v="36"/>
    <n v="60"/>
    <n v="25"/>
    <x v="68"/>
    <n v="7"/>
    <n v="854"/>
    <n v="30"/>
    <n v="20"/>
    <n v="40"/>
    <n v="71"/>
    <n v="603"/>
    <n v="11"/>
    <x v="18"/>
    <x v="9"/>
    <x v="1"/>
    <x v="1"/>
    <x v="0"/>
    <x v="1"/>
    <x v="9"/>
  </r>
  <r>
    <x v="92"/>
    <n v="43"/>
    <n v="43"/>
    <n v="0"/>
    <x v="64"/>
    <n v="0"/>
    <n v="559"/>
    <n v="30"/>
    <n v="0"/>
    <n v="40"/>
    <n v="40"/>
    <n v="603"/>
    <n v="13"/>
    <x v="18"/>
    <x v="9"/>
    <x v="1"/>
    <x v="1"/>
    <x v="0"/>
    <x v="1"/>
    <x v="3"/>
  </r>
  <r>
    <x v="176"/>
    <n v="82"/>
    <n v="140"/>
    <n v="59"/>
    <x v="79"/>
    <n v="53"/>
    <n v="338"/>
    <n v="10"/>
    <n v="55"/>
    <n v="80"/>
    <n v="125"/>
    <n v="603"/>
    <n v="5"/>
    <x v="18"/>
    <x v="9"/>
    <x v="1"/>
    <x v="1"/>
    <x v="0"/>
    <x v="2"/>
    <x v="4"/>
  </r>
  <r>
    <x v="7"/>
    <n v="49"/>
    <n v="88"/>
    <n v="40"/>
    <x v="25"/>
    <n v="15"/>
    <n v="219"/>
    <n v="10"/>
    <n v="30"/>
    <n v="50"/>
    <n v="73"/>
    <n v="603"/>
    <n v="7"/>
    <x v="18"/>
    <x v="9"/>
    <x v="1"/>
    <x v="1"/>
    <x v="0"/>
    <x v="2"/>
    <x v="11"/>
  </r>
  <r>
    <x v="1"/>
    <n v="90"/>
    <n v="150"/>
    <n v="61"/>
    <x v="2"/>
    <n v="19"/>
    <n v="329"/>
    <n v="70"/>
    <n v="49"/>
    <n v="90"/>
    <n v="140"/>
    <n v="603"/>
    <n v="1"/>
    <x v="18"/>
    <x v="9"/>
    <x v="1"/>
    <x v="1"/>
    <x v="0"/>
    <x v="0"/>
    <x v="0"/>
  </r>
  <r>
    <x v="75"/>
    <n v="96"/>
    <n v="159"/>
    <n v="64"/>
    <x v="31"/>
    <n v="21"/>
    <n v="467"/>
    <n v="60"/>
    <n v="62"/>
    <n v="90"/>
    <n v="152"/>
    <n v="603"/>
    <n v="2"/>
    <x v="18"/>
    <x v="9"/>
    <x v="1"/>
    <x v="1"/>
    <x v="0"/>
    <x v="0"/>
    <x v="1"/>
  </r>
  <r>
    <x v="400"/>
    <n v="523"/>
    <n v="786"/>
    <n v="263"/>
    <x v="22"/>
    <n v="102"/>
    <n v="1781"/>
    <n v="310"/>
    <n v="177"/>
    <n v="410"/>
    <n v="610"/>
    <n v="516"/>
    <n v="9"/>
    <x v="18"/>
    <x v="10"/>
    <x v="1"/>
    <x v="0"/>
    <x v="1"/>
    <x v="3"/>
    <x v="7"/>
  </r>
  <r>
    <x v="401"/>
    <n v="-62"/>
    <n v="196"/>
    <n v="290"/>
    <x v="132"/>
    <n v="80"/>
    <n v="3076"/>
    <n v="-110"/>
    <n v="145"/>
    <n v="-40"/>
    <n v="140"/>
    <n v="914"/>
    <n v="10"/>
    <x v="18"/>
    <x v="10"/>
    <x v="1"/>
    <x v="0"/>
    <x v="1"/>
    <x v="3"/>
    <x v="8"/>
  </r>
  <r>
    <x v="167"/>
    <n v="185"/>
    <n v="309"/>
    <n v="156"/>
    <x v="45"/>
    <n v="35"/>
    <n v="1007"/>
    <n v="160"/>
    <n v="97"/>
    <n v="200"/>
    <n v="319"/>
    <n v="212"/>
    <n v="11"/>
    <x v="18"/>
    <x v="10"/>
    <x v="1"/>
    <x v="0"/>
    <x v="0"/>
    <x v="1"/>
    <x v="9"/>
  </r>
  <r>
    <x v="368"/>
    <n v="152"/>
    <n v="254"/>
    <n v="87"/>
    <x v="2"/>
    <n v="29"/>
    <n v="952"/>
    <n v="120"/>
    <n v="102"/>
    <n v="160"/>
    <n v="258"/>
    <n v="914"/>
    <n v="12"/>
    <x v="18"/>
    <x v="10"/>
    <x v="1"/>
    <x v="0"/>
    <x v="0"/>
    <x v="1"/>
    <x v="10"/>
  </r>
  <r>
    <x v="190"/>
    <n v="136"/>
    <n v="228"/>
    <n v="94"/>
    <x v="13"/>
    <n v="26"/>
    <n v="608"/>
    <n v="120"/>
    <n v="77"/>
    <n v="150"/>
    <n v="240"/>
    <n v="631"/>
    <n v="13"/>
    <x v="18"/>
    <x v="10"/>
    <x v="1"/>
    <x v="0"/>
    <x v="0"/>
    <x v="1"/>
    <x v="3"/>
  </r>
  <r>
    <x v="402"/>
    <n v="-85"/>
    <n v="76"/>
    <n v="187"/>
    <x v="150"/>
    <n v="147"/>
    <n v="2321"/>
    <n v="-240"/>
    <n v="159"/>
    <n v="-80"/>
    <n v="65"/>
    <n v="347"/>
    <n v="5"/>
    <x v="18"/>
    <x v="10"/>
    <x v="1"/>
    <x v="0"/>
    <x v="0"/>
    <x v="2"/>
    <x v="4"/>
  </r>
  <r>
    <x v="330"/>
    <n v="280"/>
    <n v="541"/>
    <n v="281"/>
    <x v="59"/>
    <n v="74"/>
    <n v="1355"/>
    <n v="190"/>
    <n v="193"/>
    <n v="280"/>
    <n v="523"/>
    <n v="631"/>
    <n v="7"/>
    <x v="18"/>
    <x v="10"/>
    <x v="1"/>
    <x v="0"/>
    <x v="0"/>
    <x v="2"/>
    <x v="11"/>
  </r>
  <r>
    <x v="403"/>
    <n v="548"/>
    <n v="904"/>
    <n v="398"/>
    <x v="151"/>
    <n v="127"/>
    <n v="2654"/>
    <n v="370"/>
    <n v="271"/>
    <n v="520"/>
    <n v="862"/>
    <n v="716"/>
    <n v="2"/>
    <x v="18"/>
    <x v="10"/>
    <x v="1"/>
    <x v="0"/>
    <x v="0"/>
    <x v="0"/>
    <x v="1"/>
  </r>
  <r>
    <x v="63"/>
    <n v="60"/>
    <n v="105"/>
    <n v="46"/>
    <x v="3"/>
    <n v="15"/>
    <n v="587"/>
    <n v="40"/>
    <n v="48"/>
    <n v="60"/>
    <n v="100"/>
    <n v="337"/>
    <n v="8"/>
    <x v="18"/>
    <x v="11"/>
    <x v="2"/>
    <x v="1"/>
    <x v="1"/>
    <x v="3"/>
    <x v="6"/>
  </r>
  <r>
    <x v="92"/>
    <n v="93"/>
    <n v="167"/>
    <n v="76"/>
    <x v="33"/>
    <n v="28"/>
    <n v="613"/>
    <n v="40"/>
    <n v="70"/>
    <n v="90"/>
    <n v="151"/>
    <n v="985"/>
    <n v="9"/>
    <x v="18"/>
    <x v="11"/>
    <x v="2"/>
    <x v="1"/>
    <x v="1"/>
    <x v="3"/>
    <x v="7"/>
  </r>
  <r>
    <x v="47"/>
    <n v="59"/>
    <n v="98"/>
    <n v="40"/>
    <x v="40"/>
    <n v="11"/>
    <n v="843"/>
    <n v="50"/>
    <n v="48"/>
    <n v="70"/>
    <n v="120"/>
    <n v="337"/>
    <n v="2"/>
    <x v="18"/>
    <x v="11"/>
    <x v="2"/>
    <x v="1"/>
    <x v="0"/>
    <x v="0"/>
    <x v="1"/>
  </r>
  <r>
    <x v="74"/>
    <n v="85"/>
    <n v="143"/>
    <n v="59"/>
    <x v="26"/>
    <n v="16"/>
    <n v="870"/>
    <n v="90"/>
    <n v="73"/>
    <n v="110"/>
    <n v="180"/>
    <n v="504"/>
    <n v="3"/>
    <x v="18"/>
    <x v="11"/>
    <x v="2"/>
    <x v="1"/>
    <x v="1"/>
    <x v="0"/>
    <x v="2"/>
  </r>
  <r>
    <x v="51"/>
    <n v="66"/>
    <n v="112"/>
    <n v="47"/>
    <x v="98"/>
    <n v="42"/>
    <n v="-395"/>
    <n v="0"/>
    <n v="44"/>
    <n v="50"/>
    <n v="86"/>
    <n v="225"/>
    <n v="4"/>
    <x v="18"/>
    <x v="11"/>
    <x v="2"/>
    <x v="1"/>
    <x v="0"/>
    <x v="2"/>
    <x v="12"/>
  </r>
  <r>
    <x v="90"/>
    <n v="65"/>
    <n v="103"/>
    <n v="39"/>
    <x v="63"/>
    <n v="12"/>
    <n v="380"/>
    <n v="30"/>
    <n v="30"/>
    <n v="50"/>
    <n v="80"/>
    <n v="318"/>
    <n v="5"/>
    <x v="18"/>
    <x v="11"/>
    <x v="2"/>
    <x v="1"/>
    <x v="0"/>
    <x v="2"/>
    <x v="4"/>
  </r>
  <r>
    <x v="37"/>
    <n v="54"/>
    <n v="89"/>
    <n v="36"/>
    <x v="101"/>
    <n v="11"/>
    <n v="462"/>
    <n v="20"/>
    <n v="24"/>
    <n v="40"/>
    <n v="64"/>
    <n v="225"/>
    <n v="6"/>
    <x v="18"/>
    <x v="11"/>
    <x v="2"/>
    <x v="1"/>
    <x v="1"/>
    <x v="2"/>
    <x v="5"/>
  </r>
  <r>
    <x v="97"/>
    <n v="36"/>
    <n v="60"/>
    <n v="25"/>
    <x v="68"/>
    <n v="7"/>
    <n v="854"/>
    <n v="20"/>
    <n v="20"/>
    <n v="30"/>
    <n v="42"/>
    <n v="505"/>
    <n v="8"/>
    <x v="18"/>
    <x v="12"/>
    <x v="2"/>
    <x v="1"/>
    <x v="1"/>
    <x v="3"/>
    <x v="6"/>
  </r>
  <r>
    <x v="169"/>
    <n v="41"/>
    <n v="74"/>
    <n v="34"/>
    <x v="17"/>
    <n v="10"/>
    <n v="1010"/>
    <n v="20"/>
    <n v="21"/>
    <n v="40"/>
    <n v="70"/>
    <n v="505"/>
    <n v="9"/>
    <x v="18"/>
    <x v="12"/>
    <x v="2"/>
    <x v="1"/>
    <x v="1"/>
    <x v="3"/>
    <x v="7"/>
  </r>
  <r>
    <x v="243"/>
    <n v="96"/>
    <n v="159"/>
    <n v="64"/>
    <x v="89"/>
    <n v="21"/>
    <n v="467"/>
    <n v="70"/>
    <n v="78"/>
    <n v="120"/>
    <n v="200"/>
    <n v="505"/>
    <n v="2"/>
    <x v="18"/>
    <x v="12"/>
    <x v="2"/>
    <x v="1"/>
    <x v="0"/>
    <x v="0"/>
    <x v="1"/>
  </r>
  <r>
    <x v="170"/>
    <n v="49"/>
    <n v="167"/>
    <n v="152"/>
    <x v="32"/>
    <n v="37"/>
    <n v="1334"/>
    <n v="10"/>
    <n v="156"/>
    <n v="60"/>
    <n v="207"/>
    <n v="505"/>
    <n v="3"/>
    <x v="18"/>
    <x v="12"/>
    <x v="2"/>
    <x v="1"/>
    <x v="1"/>
    <x v="0"/>
    <x v="2"/>
  </r>
  <r>
    <x v="72"/>
    <n v="49"/>
    <n v="88"/>
    <n v="40"/>
    <x v="24"/>
    <n v="15"/>
    <n v="-258"/>
    <n v="10"/>
    <n v="30"/>
    <n v="40"/>
    <n v="66"/>
    <n v="505"/>
    <n v="4"/>
    <x v="18"/>
    <x v="12"/>
    <x v="2"/>
    <x v="1"/>
    <x v="0"/>
    <x v="2"/>
    <x v="12"/>
  </r>
  <r>
    <x v="176"/>
    <n v="82"/>
    <n v="140"/>
    <n v="59"/>
    <x v="79"/>
    <n v="53"/>
    <n v="338"/>
    <n v="0"/>
    <n v="45"/>
    <n v="70"/>
    <n v="120"/>
    <n v="505"/>
    <n v="5"/>
    <x v="18"/>
    <x v="12"/>
    <x v="2"/>
    <x v="1"/>
    <x v="0"/>
    <x v="2"/>
    <x v="4"/>
  </r>
  <r>
    <x v="54"/>
    <n v="59"/>
    <n v="102"/>
    <n v="44"/>
    <x v="2"/>
    <n v="14"/>
    <n v="258"/>
    <n v="20"/>
    <n v="36"/>
    <n v="50"/>
    <n v="80"/>
    <n v="505"/>
    <n v="6"/>
    <x v="18"/>
    <x v="12"/>
    <x v="2"/>
    <x v="1"/>
    <x v="1"/>
    <x v="2"/>
    <x v="5"/>
  </r>
  <r>
    <x v="60"/>
    <n v="74"/>
    <n v="132"/>
    <n v="59"/>
    <x v="56"/>
    <n v="22"/>
    <n v="403"/>
    <n v="30"/>
    <n v="58"/>
    <n v="80"/>
    <n v="130"/>
    <n v="580"/>
    <n v="8"/>
    <x v="18"/>
    <x v="13"/>
    <x v="2"/>
    <x v="1"/>
    <x v="1"/>
    <x v="3"/>
    <x v="6"/>
  </r>
  <r>
    <x v="63"/>
    <n v="173"/>
    <n v="294"/>
    <n v="132"/>
    <x v="91"/>
    <n v="112"/>
    <n v="717"/>
    <n v="60"/>
    <n v="105"/>
    <n v="180"/>
    <n v="299"/>
    <n v="405"/>
    <n v="9"/>
    <x v="18"/>
    <x v="13"/>
    <x v="2"/>
    <x v="1"/>
    <x v="1"/>
    <x v="3"/>
    <x v="7"/>
  </r>
  <r>
    <x v="24"/>
    <n v="53"/>
    <n v="93"/>
    <n v="41"/>
    <x v="27"/>
    <n v="13"/>
    <n v="592"/>
    <n v="40"/>
    <n v="52"/>
    <n v="60"/>
    <n v="108"/>
    <n v="580"/>
    <n v="2"/>
    <x v="18"/>
    <x v="13"/>
    <x v="2"/>
    <x v="1"/>
    <x v="0"/>
    <x v="0"/>
    <x v="1"/>
  </r>
  <r>
    <x v="171"/>
    <n v="34"/>
    <n v="56"/>
    <n v="23"/>
    <x v="44"/>
    <n v="6"/>
    <n v="868"/>
    <n v="40"/>
    <n v="20"/>
    <n v="50"/>
    <n v="67"/>
    <n v="918"/>
    <n v="3"/>
    <x v="18"/>
    <x v="13"/>
    <x v="2"/>
    <x v="1"/>
    <x v="1"/>
    <x v="0"/>
    <x v="2"/>
  </r>
  <r>
    <x v="345"/>
    <n v="195"/>
    <n v="333"/>
    <n v="142"/>
    <x v="86"/>
    <n v="43"/>
    <n v="-942"/>
    <n v="110"/>
    <n v="156"/>
    <n v="160"/>
    <n v="280"/>
    <n v="405"/>
    <n v="4"/>
    <x v="18"/>
    <x v="13"/>
    <x v="2"/>
    <x v="1"/>
    <x v="0"/>
    <x v="2"/>
    <x v="12"/>
  </r>
  <r>
    <x v="18"/>
    <n v="26"/>
    <n v="44"/>
    <n v="18"/>
    <x v="16"/>
    <n v="5"/>
    <n v="486"/>
    <n v="20"/>
    <n v="10"/>
    <n v="20"/>
    <n v="25"/>
    <n v="918"/>
    <n v="5"/>
    <x v="18"/>
    <x v="13"/>
    <x v="2"/>
    <x v="1"/>
    <x v="0"/>
    <x v="2"/>
    <x v="4"/>
  </r>
  <r>
    <x v="78"/>
    <n v="172"/>
    <n v="283"/>
    <n v="127"/>
    <x v="28"/>
    <n v="37"/>
    <n v="822"/>
    <n v="100"/>
    <n v="90"/>
    <n v="150"/>
    <n v="234"/>
    <n v="405"/>
    <n v="6"/>
    <x v="18"/>
    <x v="13"/>
    <x v="2"/>
    <x v="1"/>
    <x v="1"/>
    <x v="2"/>
    <x v="5"/>
  </r>
  <r>
    <x v="43"/>
    <n v="63"/>
    <n v="109"/>
    <n v="47"/>
    <x v="8"/>
    <n v="15"/>
    <n v="420"/>
    <n v="30"/>
    <n v="40"/>
    <n v="60"/>
    <n v="100"/>
    <n v="214"/>
    <n v="8"/>
    <x v="18"/>
    <x v="14"/>
    <x v="2"/>
    <x v="0"/>
    <x v="1"/>
    <x v="3"/>
    <x v="6"/>
  </r>
  <r>
    <x v="60"/>
    <n v="51"/>
    <n v="84"/>
    <n v="34"/>
    <x v="51"/>
    <n v="10"/>
    <n v="432"/>
    <n v="30"/>
    <n v="39"/>
    <n v="50"/>
    <n v="71"/>
    <n v="254"/>
    <n v="9"/>
    <x v="18"/>
    <x v="14"/>
    <x v="2"/>
    <x v="0"/>
    <x v="1"/>
    <x v="3"/>
    <x v="7"/>
  </r>
  <r>
    <x v="404"/>
    <n v="307"/>
    <n v="562"/>
    <n v="241"/>
    <x v="80"/>
    <n v="80"/>
    <n v="1319"/>
    <n v="290"/>
    <n v="282"/>
    <n v="380"/>
    <n v="700"/>
    <n v="972"/>
    <n v="2"/>
    <x v="18"/>
    <x v="14"/>
    <x v="2"/>
    <x v="0"/>
    <x v="0"/>
    <x v="0"/>
    <x v="1"/>
  </r>
  <r>
    <x v="88"/>
    <n v="112"/>
    <n v="197"/>
    <n v="87"/>
    <x v="2"/>
    <n v="28"/>
    <n v="564"/>
    <n v="110"/>
    <n v="130"/>
    <n v="140"/>
    <n v="243"/>
    <n v="806"/>
    <n v="3"/>
    <x v="18"/>
    <x v="14"/>
    <x v="2"/>
    <x v="0"/>
    <x v="1"/>
    <x v="0"/>
    <x v="2"/>
  </r>
  <r>
    <x v="90"/>
    <n v="79"/>
    <n v="130"/>
    <n v="52"/>
    <x v="25"/>
    <n v="17"/>
    <n v="-456"/>
    <n v="40"/>
    <n v="40"/>
    <n v="70"/>
    <n v="114"/>
    <n v="682"/>
    <n v="4"/>
    <x v="18"/>
    <x v="14"/>
    <x v="2"/>
    <x v="0"/>
    <x v="0"/>
    <x v="2"/>
    <x v="12"/>
  </r>
  <r>
    <x v="252"/>
    <n v="152"/>
    <n v="254"/>
    <n v="91"/>
    <x v="57"/>
    <n v="29"/>
    <n v="952"/>
    <n v="120"/>
    <n v="80"/>
    <n v="140"/>
    <n v="225"/>
    <n v="979"/>
    <n v="5"/>
    <x v="18"/>
    <x v="14"/>
    <x v="2"/>
    <x v="0"/>
    <x v="0"/>
    <x v="2"/>
    <x v="4"/>
  </r>
  <r>
    <x v="190"/>
    <n v="136"/>
    <n v="228"/>
    <n v="94"/>
    <x v="13"/>
    <n v="26"/>
    <n v="608"/>
    <n v="90"/>
    <n v="80"/>
    <n v="110"/>
    <n v="184"/>
    <n v="254"/>
    <n v="6"/>
    <x v="18"/>
    <x v="14"/>
    <x v="2"/>
    <x v="0"/>
    <x v="1"/>
    <x v="2"/>
    <x v="5"/>
  </r>
  <r>
    <x v="97"/>
    <n v="59"/>
    <n v="102"/>
    <n v="44"/>
    <x v="1"/>
    <n v="14"/>
    <n v="258"/>
    <n v="30"/>
    <n v="20"/>
    <n v="50"/>
    <n v="58"/>
    <n v="801"/>
    <n v="12"/>
    <x v="18"/>
    <x v="15"/>
    <x v="3"/>
    <x v="1"/>
    <x v="0"/>
    <x v="1"/>
    <x v="10"/>
  </r>
  <r>
    <x v="72"/>
    <n v="49"/>
    <n v="88"/>
    <n v="40"/>
    <x v="24"/>
    <n v="15"/>
    <n v="219"/>
    <n v="20"/>
    <n v="20"/>
    <n v="40"/>
    <n v="60"/>
    <n v="435"/>
    <n v="13"/>
    <x v="18"/>
    <x v="15"/>
    <x v="3"/>
    <x v="1"/>
    <x v="0"/>
    <x v="1"/>
    <x v="3"/>
  </r>
  <r>
    <x v="61"/>
    <n v="90"/>
    <n v="150"/>
    <n v="61"/>
    <x v="1"/>
    <n v="19"/>
    <n v="329"/>
    <n v="60"/>
    <n v="42"/>
    <n v="80"/>
    <n v="130"/>
    <n v="435"/>
    <n v="8"/>
    <x v="18"/>
    <x v="15"/>
    <x v="3"/>
    <x v="1"/>
    <x v="1"/>
    <x v="3"/>
    <x v="6"/>
  </r>
  <r>
    <x v="243"/>
    <n v="96"/>
    <n v="159"/>
    <n v="64"/>
    <x v="89"/>
    <n v="21"/>
    <n v="467"/>
    <n v="60"/>
    <n v="59"/>
    <n v="90"/>
    <n v="149"/>
    <n v="435"/>
    <n v="9"/>
    <x v="18"/>
    <x v="15"/>
    <x v="3"/>
    <x v="1"/>
    <x v="1"/>
    <x v="3"/>
    <x v="7"/>
  </r>
  <r>
    <x v="312"/>
    <n v="49"/>
    <n v="167"/>
    <n v="139"/>
    <x v="71"/>
    <n v="37"/>
    <n v="1334"/>
    <n v="-10"/>
    <n v="82"/>
    <n v="40"/>
    <n v="130"/>
    <n v="801"/>
    <n v="10"/>
    <x v="18"/>
    <x v="15"/>
    <x v="3"/>
    <x v="1"/>
    <x v="1"/>
    <x v="3"/>
    <x v="8"/>
  </r>
  <r>
    <x v="7"/>
    <n v="82"/>
    <n v="140"/>
    <n v="59"/>
    <x v="84"/>
    <n v="53"/>
    <n v="338"/>
    <n v="10"/>
    <n v="19"/>
    <n v="60"/>
    <n v="90"/>
    <n v="801"/>
    <n v="11"/>
    <x v="18"/>
    <x v="15"/>
    <x v="3"/>
    <x v="1"/>
    <x v="0"/>
    <x v="1"/>
    <x v="9"/>
  </r>
  <r>
    <x v="63"/>
    <n v="72"/>
    <n v="131"/>
    <n v="60"/>
    <x v="57"/>
    <n v="18"/>
    <n v="1070"/>
    <n v="60"/>
    <n v="70"/>
    <n v="90"/>
    <n v="161"/>
    <n v="801"/>
    <n v="1"/>
    <x v="18"/>
    <x v="15"/>
    <x v="3"/>
    <x v="1"/>
    <x v="0"/>
    <x v="0"/>
    <x v="0"/>
  </r>
  <r>
    <x v="171"/>
    <n v="57"/>
    <n v="99"/>
    <n v="43"/>
    <x v="2"/>
    <n v="14"/>
    <n v="388"/>
    <n v="40"/>
    <n v="50"/>
    <n v="70"/>
    <n v="118"/>
    <n v="435"/>
    <n v="2"/>
    <x v="18"/>
    <x v="15"/>
    <x v="3"/>
    <x v="1"/>
    <x v="0"/>
    <x v="0"/>
    <x v="1"/>
  </r>
  <r>
    <x v="92"/>
    <n v="93"/>
    <n v="167"/>
    <n v="76"/>
    <x v="33"/>
    <n v="28"/>
    <n v="613"/>
    <n v="70"/>
    <n v="90"/>
    <n v="120"/>
    <n v="210"/>
    <n v="435"/>
    <n v="3"/>
    <x v="18"/>
    <x v="15"/>
    <x v="3"/>
    <x v="1"/>
    <x v="1"/>
    <x v="0"/>
    <x v="2"/>
  </r>
  <r>
    <x v="47"/>
    <n v="57"/>
    <n v="95"/>
    <n v="39"/>
    <x v="38"/>
    <n v="10"/>
    <n v="845"/>
    <n v="50"/>
    <n v="26"/>
    <n v="60"/>
    <n v="94"/>
    <n v="435"/>
    <n v="4"/>
    <x v="18"/>
    <x v="15"/>
    <x v="3"/>
    <x v="1"/>
    <x v="0"/>
    <x v="2"/>
    <x v="12"/>
  </r>
  <r>
    <x v="63"/>
    <n v="60"/>
    <n v="105"/>
    <n v="46"/>
    <x v="3"/>
    <n v="15"/>
    <n v="587"/>
    <n v="40"/>
    <n v="35"/>
    <n v="60"/>
    <n v="100"/>
    <n v="435"/>
    <n v="5"/>
    <x v="18"/>
    <x v="15"/>
    <x v="3"/>
    <x v="1"/>
    <x v="0"/>
    <x v="2"/>
    <x v="4"/>
  </r>
  <r>
    <x v="92"/>
    <n v="52"/>
    <n v="86"/>
    <n v="35"/>
    <x v="38"/>
    <n v="9"/>
    <n v="894"/>
    <n v="40"/>
    <n v="24"/>
    <n v="50"/>
    <n v="86"/>
    <n v="435"/>
    <n v="6"/>
    <x v="18"/>
    <x v="15"/>
    <x v="3"/>
    <x v="1"/>
    <x v="1"/>
    <x v="2"/>
    <x v="5"/>
  </r>
  <r>
    <x v="190"/>
    <n v="136"/>
    <n v="228"/>
    <n v="94"/>
    <x v="13"/>
    <n v="26"/>
    <n v="608"/>
    <n v="80"/>
    <n v="48"/>
    <n v="90"/>
    <n v="162"/>
    <n v="707"/>
    <n v="12"/>
    <x v="18"/>
    <x v="16"/>
    <x v="3"/>
    <x v="0"/>
    <x v="0"/>
    <x v="1"/>
    <x v="10"/>
  </r>
  <r>
    <x v="90"/>
    <n v="79"/>
    <n v="130"/>
    <n v="52"/>
    <x v="25"/>
    <n v="17"/>
    <n v="668"/>
    <n v="20"/>
    <n v="17"/>
    <n v="50"/>
    <n v="93"/>
    <n v="949"/>
    <n v="13"/>
    <x v="18"/>
    <x v="16"/>
    <x v="3"/>
    <x v="0"/>
    <x v="0"/>
    <x v="1"/>
    <x v="3"/>
  </r>
  <r>
    <x v="203"/>
    <n v="185"/>
    <n v="309"/>
    <n v="124"/>
    <x v="37"/>
    <n v="35"/>
    <n v="1007"/>
    <n v="150"/>
    <n v="64"/>
    <n v="170"/>
    <n v="278"/>
    <n v="619"/>
    <n v="8"/>
    <x v="18"/>
    <x v="16"/>
    <x v="3"/>
    <x v="0"/>
    <x v="1"/>
    <x v="3"/>
    <x v="6"/>
  </r>
  <r>
    <x v="405"/>
    <n v="307"/>
    <n v="562"/>
    <n v="262"/>
    <x v="132"/>
    <n v="80"/>
    <n v="1319"/>
    <n v="200"/>
    <n v="182"/>
    <n v="270"/>
    <n v="499"/>
    <n v="714"/>
    <n v="9"/>
    <x v="18"/>
    <x v="16"/>
    <x v="3"/>
    <x v="0"/>
    <x v="1"/>
    <x v="3"/>
    <x v="7"/>
  </r>
  <r>
    <x v="6"/>
    <n v="112"/>
    <n v="197"/>
    <n v="87"/>
    <x v="57"/>
    <n v="28"/>
    <n v="564"/>
    <n v="70"/>
    <n v="70"/>
    <n v="100"/>
    <n v="170"/>
    <n v="909"/>
    <n v="10"/>
    <x v="18"/>
    <x v="16"/>
    <x v="3"/>
    <x v="0"/>
    <x v="1"/>
    <x v="3"/>
    <x v="8"/>
  </r>
  <r>
    <x v="252"/>
    <n v="152"/>
    <n v="254"/>
    <n v="92"/>
    <x v="57"/>
    <n v="29"/>
    <n v="952"/>
    <n v="100"/>
    <n v="71"/>
    <n v="110"/>
    <n v="181"/>
    <n v="619"/>
    <n v="11"/>
    <x v="18"/>
    <x v="16"/>
    <x v="3"/>
    <x v="0"/>
    <x v="0"/>
    <x v="1"/>
    <x v="9"/>
  </r>
  <r>
    <x v="406"/>
    <n v="-67"/>
    <n v="86"/>
    <n v="209"/>
    <x v="23"/>
    <n v="49"/>
    <n v="1832"/>
    <n v="-150"/>
    <n v="171"/>
    <n v="-90"/>
    <n v="100"/>
    <n v="661"/>
    <n v="1"/>
    <x v="18"/>
    <x v="16"/>
    <x v="3"/>
    <x v="0"/>
    <x v="0"/>
    <x v="0"/>
    <x v="0"/>
  </r>
  <r>
    <x v="403"/>
    <n v="548"/>
    <n v="904"/>
    <n v="346"/>
    <x v="151"/>
    <n v="127"/>
    <n v="2654"/>
    <n v="530"/>
    <n v="346"/>
    <n v="690"/>
    <n v="1140"/>
    <n v="650"/>
    <n v="2"/>
    <x v="18"/>
    <x v="16"/>
    <x v="3"/>
    <x v="0"/>
    <x v="0"/>
    <x v="0"/>
    <x v="1"/>
  </r>
  <r>
    <x v="407"/>
    <n v="-36"/>
    <n v="200"/>
    <n v="232"/>
    <x v="67"/>
    <n v="78"/>
    <n v="2797"/>
    <n v="-150"/>
    <n v="283"/>
    <n v="-40"/>
    <n v="250"/>
    <n v="909"/>
    <n v="3"/>
    <x v="18"/>
    <x v="16"/>
    <x v="3"/>
    <x v="0"/>
    <x v="1"/>
    <x v="0"/>
    <x v="2"/>
  </r>
  <r>
    <x v="165"/>
    <n v="266"/>
    <n v="527"/>
    <n v="251"/>
    <x v="139"/>
    <n v="74"/>
    <n v="1819"/>
    <n v="170"/>
    <n v="172"/>
    <n v="260"/>
    <n v="506"/>
    <n v="213"/>
    <n v="4"/>
    <x v="18"/>
    <x v="16"/>
    <x v="3"/>
    <x v="0"/>
    <x v="0"/>
    <x v="2"/>
    <x v="12"/>
  </r>
  <r>
    <x v="86"/>
    <n v="225"/>
    <n v="384"/>
    <n v="165"/>
    <x v="152"/>
    <n v="147"/>
    <n v="943"/>
    <n v="60"/>
    <n v="140"/>
    <n v="220"/>
    <n v="375"/>
    <n v="408"/>
    <n v="5"/>
    <x v="18"/>
    <x v="16"/>
    <x v="3"/>
    <x v="0"/>
    <x v="0"/>
    <x v="2"/>
    <x v="4"/>
  </r>
  <r>
    <x v="198"/>
    <n v="387"/>
    <n v="672"/>
    <n v="254"/>
    <x v="94"/>
    <n v="96"/>
    <n v="1742"/>
    <n v="260"/>
    <n v="214"/>
    <n v="380"/>
    <n v="656"/>
    <n v="562"/>
    <n v="6"/>
    <x v="18"/>
    <x v="16"/>
    <x v="3"/>
    <x v="0"/>
    <x v="1"/>
    <x v="2"/>
    <x v="5"/>
  </r>
  <r>
    <x v="397"/>
    <n v="387"/>
    <n v="672"/>
    <n v="267"/>
    <x v="148"/>
    <n v="96"/>
    <n v="1742"/>
    <n v="190"/>
    <n v="147"/>
    <n v="270"/>
    <n v="471"/>
    <n v="702"/>
    <n v="11"/>
    <x v="18"/>
    <x v="17"/>
    <x v="3"/>
    <x v="1"/>
    <x v="0"/>
    <x v="1"/>
    <x v="9"/>
  </r>
  <r>
    <x v="358"/>
    <n v="266"/>
    <n v="527"/>
    <n v="260"/>
    <x v="59"/>
    <n v="74"/>
    <n v="1819"/>
    <n v="130"/>
    <n v="139"/>
    <n v="190"/>
    <n v="360"/>
    <n v="702"/>
    <n v="12"/>
    <x v="18"/>
    <x v="17"/>
    <x v="3"/>
    <x v="1"/>
    <x v="0"/>
    <x v="1"/>
    <x v="10"/>
  </r>
  <r>
    <x v="408"/>
    <n v="-270"/>
    <n v="27"/>
    <n v="241"/>
    <x v="22"/>
    <n v="102"/>
    <n v="5230"/>
    <n v="-250"/>
    <n v="172"/>
    <n v="-170"/>
    <n v="-13"/>
    <n v="775"/>
    <n v="13"/>
    <x v="18"/>
    <x v="17"/>
    <x v="3"/>
    <x v="1"/>
    <x v="0"/>
    <x v="1"/>
    <x v="3"/>
  </r>
  <r>
    <x v="86"/>
    <n v="225"/>
    <n v="384"/>
    <n v="164"/>
    <x v="152"/>
    <n v="147"/>
    <n v="943"/>
    <n v="70"/>
    <n v="108"/>
    <n v="210"/>
    <n v="348"/>
    <n v="702"/>
    <n v="8"/>
    <x v="18"/>
    <x v="17"/>
    <x v="3"/>
    <x v="1"/>
    <x v="1"/>
    <x v="3"/>
    <x v="6"/>
  </r>
  <r>
    <x v="396"/>
    <n v="329"/>
    <n v="562"/>
    <n v="254"/>
    <x v="67"/>
    <n v="78"/>
    <n v="1190"/>
    <n v="200"/>
    <n v="162"/>
    <n v="290"/>
    <n v="499"/>
    <n v="702"/>
    <n v="9"/>
    <x v="18"/>
    <x v="17"/>
    <x v="3"/>
    <x v="1"/>
    <x v="1"/>
    <x v="3"/>
    <x v="7"/>
  </r>
  <r>
    <x v="236"/>
    <n v="222"/>
    <n v="373"/>
    <n v="171"/>
    <x v="98"/>
    <n v="49"/>
    <n v="833"/>
    <n v="150"/>
    <n v="103"/>
    <n v="200"/>
    <n v="340"/>
    <n v="702"/>
    <n v="10"/>
    <x v="18"/>
    <x v="17"/>
    <x v="3"/>
    <x v="1"/>
    <x v="1"/>
    <x v="3"/>
    <x v="8"/>
  </r>
  <r>
    <x v="176"/>
    <n v="46"/>
    <n v="81"/>
    <n v="36"/>
    <x v="45"/>
    <n v="13"/>
    <n v="252"/>
    <n v="20"/>
    <n v="38"/>
    <n v="60"/>
    <n v="102"/>
    <n v="775"/>
    <n v="2"/>
    <x v="18"/>
    <x v="17"/>
    <x v="3"/>
    <x v="1"/>
    <x v="0"/>
    <x v="0"/>
    <x v="1"/>
  </r>
  <r>
    <x v="18"/>
    <n v="41"/>
    <n v="74"/>
    <n v="34"/>
    <x v="51"/>
    <n v="10"/>
    <n v="1010"/>
    <n v="30"/>
    <n v="37"/>
    <n v="50"/>
    <n v="87"/>
    <n v="702"/>
    <n v="3"/>
    <x v="18"/>
    <x v="17"/>
    <x v="3"/>
    <x v="1"/>
    <x v="1"/>
    <x v="0"/>
    <x v="2"/>
  </r>
  <r>
    <x v="63"/>
    <n v="43"/>
    <n v="43"/>
    <n v="0"/>
    <x v="145"/>
    <n v="0"/>
    <n v="559"/>
    <n v="30"/>
    <n v="0"/>
    <n v="40"/>
    <n v="36"/>
    <n v="775"/>
    <n v="4"/>
    <x v="18"/>
    <x v="17"/>
    <x v="3"/>
    <x v="1"/>
    <x v="0"/>
    <x v="2"/>
    <x v="12"/>
  </r>
  <r>
    <x v="97"/>
    <n v="36"/>
    <n v="60"/>
    <n v="25"/>
    <x v="68"/>
    <n v="7"/>
    <n v="854"/>
    <n v="20"/>
    <n v="20"/>
    <n v="30"/>
    <n v="45"/>
    <n v="702"/>
    <n v="5"/>
    <x v="18"/>
    <x v="17"/>
    <x v="3"/>
    <x v="1"/>
    <x v="0"/>
    <x v="2"/>
    <x v="4"/>
  </r>
  <r>
    <x v="9"/>
    <n v="29"/>
    <n v="49"/>
    <n v="20"/>
    <x v="16"/>
    <n v="5"/>
    <n v="808"/>
    <n v="20"/>
    <n v="10"/>
    <n v="30"/>
    <n v="46"/>
    <n v="775"/>
    <n v="6"/>
    <x v="18"/>
    <x v="17"/>
    <x v="3"/>
    <x v="1"/>
    <x v="1"/>
    <x v="2"/>
    <x v="5"/>
  </r>
  <r>
    <x v="18"/>
    <n v="26"/>
    <n v="44"/>
    <n v="18"/>
    <x v="16"/>
    <n v="5"/>
    <n v="486"/>
    <n v="10"/>
    <n v="10"/>
    <n v="10"/>
    <n v="20"/>
    <n v="503"/>
    <n v="11"/>
    <x v="18"/>
    <x v="18"/>
    <x v="3"/>
    <x v="1"/>
    <x v="0"/>
    <x v="1"/>
    <x v="9"/>
  </r>
  <r>
    <x v="232"/>
    <n v="172"/>
    <n v="283"/>
    <n v="141"/>
    <x v="46"/>
    <n v="37"/>
    <n v="822"/>
    <n v="80"/>
    <n v="58"/>
    <n v="120"/>
    <n v="178"/>
    <n v="541"/>
    <n v="12"/>
    <x v="18"/>
    <x v="18"/>
    <x v="3"/>
    <x v="1"/>
    <x v="0"/>
    <x v="1"/>
    <x v="10"/>
  </r>
  <r>
    <x v="398"/>
    <n v="195"/>
    <n v="333"/>
    <n v="105"/>
    <x v="88"/>
    <n v="43"/>
    <n v="692"/>
    <n v="90"/>
    <n v="90"/>
    <n v="130"/>
    <n v="207"/>
    <n v="541"/>
    <n v="13"/>
    <x v="18"/>
    <x v="18"/>
    <x v="3"/>
    <x v="1"/>
    <x v="0"/>
    <x v="1"/>
    <x v="3"/>
  </r>
  <r>
    <x v="8"/>
    <n v="44"/>
    <n v="73"/>
    <n v="30"/>
    <x v="18"/>
    <n v="8"/>
    <n v="829"/>
    <n v="40"/>
    <n v="20"/>
    <n v="40"/>
    <n v="68"/>
    <n v="503"/>
    <n v="8"/>
    <x v="18"/>
    <x v="18"/>
    <x v="3"/>
    <x v="1"/>
    <x v="1"/>
    <x v="3"/>
    <x v="6"/>
  </r>
  <r>
    <x v="157"/>
    <n v="53"/>
    <n v="93"/>
    <n v="41"/>
    <x v="54"/>
    <n v="13"/>
    <n v="592"/>
    <n v="30"/>
    <n v="30"/>
    <n v="50"/>
    <n v="71"/>
    <n v="503"/>
    <n v="9"/>
    <x v="18"/>
    <x v="18"/>
    <x v="3"/>
    <x v="1"/>
    <x v="1"/>
    <x v="3"/>
    <x v="7"/>
  </r>
  <r>
    <x v="314"/>
    <n v="56"/>
    <n v="94"/>
    <n v="39"/>
    <x v="88"/>
    <n v="36"/>
    <n v="517"/>
    <n v="20"/>
    <n v="39"/>
    <n v="70"/>
    <n v="111"/>
    <n v="503"/>
    <n v="1"/>
    <x v="18"/>
    <x v="18"/>
    <x v="3"/>
    <x v="1"/>
    <x v="0"/>
    <x v="0"/>
    <x v="0"/>
  </r>
  <r>
    <x v="7"/>
    <n v="55"/>
    <n v="93"/>
    <n v="39"/>
    <x v="56"/>
    <n v="12"/>
    <n v="478"/>
    <n v="20"/>
    <n v="40"/>
    <n v="70"/>
    <n v="112"/>
    <n v="541"/>
    <n v="2"/>
    <x v="18"/>
    <x v="18"/>
    <x v="3"/>
    <x v="1"/>
    <x v="0"/>
    <x v="0"/>
    <x v="1"/>
  </r>
  <r>
    <x v="54"/>
    <n v="51"/>
    <n v="84"/>
    <n v="34"/>
    <x v="101"/>
    <n v="10"/>
    <n v="432"/>
    <n v="40"/>
    <n v="40"/>
    <n v="60"/>
    <n v="100"/>
    <n v="541"/>
    <n v="3"/>
    <x v="18"/>
    <x v="18"/>
    <x v="3"/>
    <x v="1"/>
    <x v="1"/>
    <x v="0"/>
    <x v="2"/>
  </r>
  <r>
    <x v="9"/>
    <n v="64"/>
    <n v="114"/>
    <n v="51"/>
    <x v="89"/>
    <n v="19"/>
    <n v="419"/>
    <n v="30"/>
    <n v="44"/>
    <n v="70"/>
    <n v="114"/>
    <n v="971"/>
    <n v="4"/>
    <x v="18"/>
    <x v="18"/>
    <x v="3"/>
    <x v="1"/>
    <x v="0"/>
    <x v="2"/>
    <x v="12"/>
  </r>
  <r>
    <x v="43"/>
    <n v="63"/>
    <n v="109"/>
    <n v="47"/>
    <x v="8"/>
    <n v="15"/>
    <n v="420"/>
    <n v="30"/>
    <n v="35"/>
    <n v="60"/>
    <n v="95"/>
    <n v="503"/>
    <n v="5"/>
    <x v="18"/>
    <x v="18"/>
    <x v="3"/>
    <x v="1"/>
    <x v="0"/>
    <x v="2"/>
    <x v="4"/>
  </r>
  <r>
    <x v="164"/>
    <n v="146"/>
    <n v="288"/>
    <n v="191"/>
    <x v="92"/>
    <n v="40"/>
    <n v="1304"/>
    <n v="90"/>
    <n v="133"/>
    <n v="140"/>
    <n v="264"/>
    <n v="503"/>
    <n v="6"/>
    <x v="18"/>
    <x v="18"/>
    <x v="3"/>
    <x v="1"/>
    <x v="1"/>
    <x v="2"/>
    <x v="5"/>
  </r>
  <r>
    <x v="46"/>
    <n v="65"/>
    <n v="103"/>
    <n v="39"/>
    <x v="63"/>
    <n v="12"/>
    <n v="380"/>
    <n v="30"/>
    <n v="20"/>
    <n v="50"/>
    <n v="59"/>
    <n v="360"/>
    <n v="11"/>
    <x v="18"/>
    <x v="19"/>
    <x v="3"/>
    <x v="1"/>
    <x v="0"/>
    <x v="1"/>
    <x v="9"/>
  </r>
  <r>
    <x v="43"/>
    <n v="54"/>
    <n v="89"/>
    <n v="36"/>
    <x v="61"/>
    <n v="11"/>
    <n v="462"/>
    <n v="30"/>
    <n v="20"/>
    <n v="40"/>
    <n v="48"/>
    <n v="509"/>
    <n v="12"/>
    <x v="18"/>
    <x v="19"/>
    <x v="3"/>
    <x v="1"/>
    <x v="0"/>
    <x v="1"/>
    <x v="10"/>
  </r>
  <r>
    <x v="85"/>
    <n v="66"/>
    <n v="112"/>
    <n v="47"/>
    <x v="23"/>
    <n v="42"/>
    <n v="622"/>
    <n v="0"/>
    <n v="43"/>
    <n v="40"/>
    <n v="83"/>
    <n v="360"/>
    <n v="13"/>
    <x v="18"/>
    <x v="19"/>
    <x v="3"/>
    <x v="1"/>
    <x v="0"/>
    <x v="1"/>
    <x v="3"/>
  </r>
  <r>
    <x v="213"/>
    <n v="135"/>
    <n v="223"/>
    <n v="90"/>
    <x v="32"/>
    <n v="29"/>
    <n v="1148"/>
    <n v="80"/>
    <n v="78"/>
    <n v="120"/>
    <n v="190"/>
    <n v="425"/>
    <n v="8"/>
    <x v="18"/>
    <x v="19"/>
    <x v="3"/>
    <x v="1"/>
    <x v="1"/>
    <x v="3"/>
    <x v="6"/>
  </r>
  <r>
    <x v="39"/>
    <n v="59"/>
    <n v="98"/>
    <n v="40"/>
    <x v="38"/>
    <n v="11"/>
    <n v="843"/>
    <n v="50"/>
    <n v="21"/>
    <n v="50"/>
    <n v="89"/>
    <n v="425"/>
    <n v="9"/>
    <x v="18"/>
    <x v="19"/>
    <x v="3"/>
    <x v="1"/>
    <x v="1"/>
    <x v="3"/>
    <x v="7"/>
  </r>
  <r>
    <x v="213"/>
    <n v="125"/>
    <n v="209"/>
    <n v="86"/>
    <x v="25"/>
    <n v="27"/>
    <n v="463"/>
    <n v="120"/>
    <n v="105"/>
    <n v="160"/>
    <n v="258"/>
    <n v="253"/>
    <n v="2"/>
    <x v="18"/>
    <x v="19"/>
    <x v="3"/>
    <x v="1"/>
    <x v="0"/>
    <x v="0"/>
    <x v="1"/>
  </r>
  <r>
    <x v="92"/>
    <n v="173"/>
    <n v="294"/>
    <n v="146"/>
    <x v="87"/>
    <n v="112"/>
    <n v="717"/>
    <n v="100"/>
    <n v="122"/>
    <n v="220"/>
    <n v="367"/>
    <n v="206"/>
    <n v="3"/>
    <x v="18"/>
    <x v="19"/>
    <x v="3"/>
    <x v="1"/>
    <x v="1"/>
    <x v="0"/>
    <x v="2"/>
  </r>
  <r>
    <x v="47"/>
    <n v="65"/>
    <n v="114"/>
    <n v="50"/>
    <x v="14"/>
    <n v="16"/>
    <n v="587"/>
    <n v="50"/>
    <n v="36"/>
    <n v="70"/>
    <n v="114"/>
    <n v="206"/>
    <n v="4"/>
    <x v="18"/>
    <x v="19"/>
    <x v="3"/>
    <x v="1"/>
    <x v="0"/>
    <x v="2"/>
    <x v="12"/>
  </r>
  <r>
    <x v="54"/>
    <n v="74"/>
    <n v="132"/>
    <n v="59"/>
    <x v="10"/>
    <n v="22"/>
    <n v="403"/>
    <n v="20"/>
    <n v="45"/>
    <n v="70"/>
    <n v="120"/>
    <n v="360"/>
    <n v="5"/>
    <x v="18"/>
    <x v="19"/>
    <x v="3"/>
    <x v="1"/>
    <x v="0"/>
    <x v="2"/>
    <x v="4"/>
  </r>
  <r>
    <x v="300"/>
    <n v="103"/>
    <n v="187"/>
    <n v="86"/>
    <x v="45"/>
    <n v="26"/>
    <n v="1081"/>
    <n v="70"/>
    <n v="80"/>
    <n v="100"/>
    <n v="186"/>
    <n v="360"/>
    <n v="6"/>
    <x v="18"/>
    <x v="19"/>
    <x v="3"/>
    <x v="1"/>
    <x v="1"/>
    <x v="2"/>
    <x v="5"/>
  </r>
  <r>
    <x v="409"/>
    <n v="146"/>
    <n v="288"/>
    <n v="205"/>
    <x v="92"/>
    <n v="40"/>
    <n v="1292"/>
    <n v="80"/>
    <n v="126"/>
    <n v="130"/>
    <n v="250"/>
    <n v="719"/>
    <n v="8"/>
    <x v="19"/>
    <x v="0"/>
    <x v="0"/>
    <x v="0"/>
    <x v="1"/>
    <x v="3"/>
    <x v="6"/>
  </r>
  <r>
    <x v="314"/>
    <n v="52"/>
    <n v="88"/>
    <n v="37"/>
    <x v="33"/>
    <n v="33"/>
    <n v="513"/>
    <n v="0"/>
    <n v="21"/>
    <n v="40"/>
    <n v="79"/>
    <n v="719"/>
    <n v="9"/>
    <x v="19"/>
    <x v="0"/>
    <x v="0"/>
    <x v="0"/>
    <x v="1"/>
    <x v="3"/>
    <x v="7"/>
  </r>
  <r>
    <x v="43"/>
    <n v="62"/>
    <n v="107"/>
    <n v="46"/>
    <x v="1"/>
    <n v="15"/>
    <n v="415"/>
    <n v="30"/>
    <n v="30"/>
    <n v="60"/>
    <n v="80"/>
    <n v="303"/>
    <n v="10"/>
    <x v="19"/>
    <x v="0"/>
    <x v="0"/>
    <x v="0"/>
    <x v="1"/>
    <x v="3"/>
    <x v="8"/>
  </r>
  <r>
    <x v="18"/>
    <n v="60"/>
    <n v="108"/>
    <n v="49"/>
    <x v="7"/>
    <n v="18"/>
    <n v="414"/>
    <n v="10"/>
    <n v="29"/>
    <n v="50"/>
    <n v="90"/>
    <n v="720"/>
    <n v="11"/>
    <x v="19"/>
    <x v="0"/>
    <x v="0"/>
    <x v="0"/>
    <x v="0"/>
    <x v="1"/>
    <x v="9"/>
  </r>
  <r>
    <x v="171"/>
    <n v="50"/>
    <n v="90"/>
    <n v="41"/>
    <x v="61"/>
    <n v="12"/>
    <n v="1046"/>
    <n v="20"/>
    <n v="18"/>
    <n v="50"/>
    <n v="68"/>
    <n v="720"/>
    <n v="12"/>
    <x v="19"/>
    <x v="0"/>
    <x v="0"/>
    <x v="0"/>
    <x v="0"/>
    <x v="1"/>
    <x v="10"/>
  </r>
  <r>
    <x v="146"/>
    <n v="87"/>
    <n v="154"/>
    <n v="68"/>
    <x v="61"/>
    <n v="22"/>
    <n v="587"/>
    <n v="50"/>
    <n v="37"/>
    <n v="80"/>
    <n v="143"/>
    <n v="720"/>
    <n v="13"/>
    <x v="19"/>
    <x v="0"/>
    <x v="0"/>
    <x v="0"/>
    <x v="0"/>
    <x v="1"/>
    <x v="3"/>
  </r>
  <r>
    <x v="385"/>
    <n v="178"/>
    <n v="298"/>
    <n v="138"/>
    <x v="39"/>
    <n v="34"/>
    <n v="941"/>
    <n v="140"/>
    <n v="191"/>
    <n v="180"/>
    <n v="311"/>
    <n v="720"/>
    <n v="1"/>
    <x v="19"/>
    <x v="0"/>
    <x v="0"/>
    <x v="0"/>
    <x v="0"/>
    <x v="0"/>
    <x v="0"/>
  </r>
  <r>
    <x v="4"/>
    <n v="68"/>
    <n v="119"/>
    <n v="52"/>
    <x v="14"/>
    <n v="17"/>
    <n v="554"/>
    <n v="50"/>
    <n v="50"/>
    <n v="70"/>
    <n v="118"/>
    <n v="970"/>
    <n v="2"/>
    <x v="19"/>
    <x v="0"/>
    <x v="0"/>
    <x v="0"/>
    <x v="0"/>
    <x v="0"/>
    <x v="1"/>
  </r>
  <r>
    <x v="410"/>
    <n v="191"/>
    <n v="320"/>
    <n v="185"/>
    <x v="45"/>
    <n v="36"/>
    <n v="994"/>
    <n v="160"/>
    <n v="126"/>
    <n v="200"/>
    <n v="327"/>
    <n v="720"/>
    <n v="3"/>
    <x v="19"/>
    <x v="0"/>
    <x v="0"/>
    <x v="0"/>
    <x v="1"/>
    <x v="0"/>
    <x v="2"/>
  </r>
  <r>
    <x v="332"/>
    <n v="145"/>
    <n v="243"/>
    <n v="99"/>
    <x v="57"/>
    <n v="28"/>
    <n v="598"/>
    <n v="130"/>
    <n v="97"/>
    <n v="170"/>
    <n v="280"/>
    <n v="719"/>
    <n v="5"/>
    <x v="19"/>
    <x v="0"/>
    <x v="0"/>
    <x v="0"/>
    <x v="0"/>
    <x v="2"/>
    <x v="4"/>
  </r>
  <r>
    <x v="90"/>
    <n v="79"/>
    <n v="130"/>
    <n v="52"/>
    <x v="25"/>
    <n v="17"/>
    <n v="662"/>
    <n v="50"/>
    <n v="60"/>
    <n v="90"/>
    <n v="156"/>
    <n v="720"/>
    <n v="6"/>
    <x v="19"/>
    <x v="0"/>
    <x v="0"/>
    <x v="0"/>
    <x v="1"/>
    <x v="2"/>
    <x v="5"/>
  </r>
  <r>
    <x v="222"/>
    <n v="178"/>
    <n v="298"/>
    <n v="101"/>
    <x v="37"/>
    <n v="34"/>
    <n v="941"/>
    <n v="140"/>
    <n v="155"/>
    <n v="160"/>
    <n v="260"/>
    <n v="815"/>
    <n v="8"/>
    <x v="19"/>
    <x v="1"/>
    <x v="0"/>
    <x v="0"/>
    <x v="1"/>
    <x v="3"/>
    <x v="6"/>
  </r>
  <r>
    <x v="4"/>
    <n v="68"/>
    <n v="119"/>
    <n v="52"/>
    <x v="14"/>
    <n v="17"/>
    <n v="554"/>
    <n v="40"/>
    <n v="31"/>
    <n v="60"/>
    <n v="91"/>
    <n v="312"/>
    <n v="9"/>
    <x v="19"/>
    <x v="1"/>
    <x v="0"/>
    <x v="0"/>
    <x v="1"/>
    <x v="3"/>
    <x v="7"/>
  </r>
  <r>
    <x v="192"/>
    <n v="191"/>
    <n v="320"/>
    <n v="77"/>
    <x v="24"/>
    <n v="36"/>
    <n v="994"/>
    <n v="140"/>
    <n v="85"/>
    <n v="170"/>
    <n v="290"/>
    <n v="312"/>
    <n v="10"/>
    <x v="19"/>
    <x v="1"/>
    <x v="0"/>
    <x v="0"/>
    <x v="1"/>
    <x v="3"/>
    <x v="8"/>
  </r>
  <r>
    <x v="332"/>
    <n v="145"/>
    <n v="243"/>
    <n v="81"/>
    <x v="57"/>
    <n v="28"/>
    <n v="598"/>
    <n v="100"/>
    <n v="80"/>
    <n v="130"/>
    <n v="210"/>
    <n v="312"/>
    <n v="11"/>
    <x v="19"/>
    <x v="1"/>
    <x v="0"/>
    <x v="0"/>
    <x v="0"/>
    <x v="1"/>
    <x v="9"/>
  </r>
  <r>
    <x v="90"/>
    <n v="79"/>
    <n v="130"/>
    <n v="52"/>
    <x v="25"/>
    <n v="17"/>
    <n v="662"/>
    <n v="30"/>
    <n v="28"/>
    <n v="70"/>
    <n v="122"/>
    <n v="815"/>
    <n v="12"/>
    <x v="19"/>
    <x v="1"/>
    <x v="0"/>
    <x v="0"/>
    <x v="0"/>
    <x v="1"/>
    <x v="10"/>
  </r>
  <r>
    <x v="278"/>
    <n v="271"/>
    <n v="463"/>
    <n v="234"/>
    <x v="134"/>
    <n v="64"/>
    <n v="1167"/>
    <n v="190"/>
    <n v="187"/>
    <n v="290"/>
    <n v="488"/>
    <n v="224"/>
    <n v="2"/>
    <x v="19"/>
    <x v="1"/>
    <x v="0"/>
    <x v="0"/>
    <x v="0"/>
    <x v="0"/>
    <x v="1"/>
  </r>
  <r>
    <x v="236"/>
    <n v="222"/>
    <n v="373"/>
    <n v="150"/>
    <x v="98"/>
    <n v="49"/>
    <n v="817"/>
    <n v="170"/>
    <n v="137"/>
    <n v="230"/>
    <n v="390"/>
    <n v="309"/>
    <n v="3"/>
    <x v="19"/>
    <x v="1"/>
    <x v="0"/>
    <x v="0"/>
    <x v="1"/>
    <x v="0"/>
    <x v="2"/>
  </r>
  <r>
    <x v="411"/>
    <n v="392"/>
    <n v="681"/>
    <n v="312"/>
    <x v="102"/>
    <n v="97"/>
    <n v="1714"/>
    <n v="340"/>
    <n v="244"/>
    <n v="470"/>
    <n v="815"/>
    <n v="773"/>
    <n v="5"/>
    <x v="19"/>
    <x v="1"/>
    <x v="0"/>
    <x v="0"/>
    <x v="0"/>
    <x v="2"/>
    <x v="4"/>
  </r>
  <r>
    <x v="165"/>
    <n v="266"/>
    <n v="527"/>
    <n v="225"/>
    <x v="139"/>
    <n v="74"/>
    <n v="1797"/>
    <n v="220"/>
    <n v="227"/>
    <n v="320"/>
    <n v="620"/>
    <n v="847"/>
    <n v="6"/>
    <x v="19"/>
    <x v="1"/>
    <x v="0"/>
    <x v="0"/>
    <x v="1"/>
    <x v="2"/>
    <x v="5"/>
  </r>
  <r>
    <x v="411"/>
    <n v="392"/>
    <n v="681"/>
    <n v="284"/>
    <x v="102"/>
    <n v="97"/>
    <n v="1714"/>
    <n v="250"/>
    <n v="168"/>
    <n v="350"/>
    <n v="592"/>
    <n v="515"/>
    <n v="8"/>
    <x v="19"/>
    <x v="2"/>
    <x v="0"/>
    <x v="1"/>
    <x v="1"/>
    <x v="3"/>
    <x v="6"/>
  </r>
  <r>
    <x v="211"/>
    <n v="222"/>
    <n v="373"/>
    <n v="206"/>
    <x v="23"/>
    <n v="49"/>
    <n v="817"/>
    <n v="150"/>
    <n v="158"/>
    <n v="200"/>
    <n v="330"/>
    <n v="515"/>
    <n v="9"/>
    <x v="19"/>
    <x v="2"/>
    <x v="0"/>
    <x v="1"/>
    <x v="1"/>
    <x v="3"/>
    <x v="7"/>
  </r>
  <r>
    <x v="165"/>
    <n v="266"/>
    <n v="527"/>
    <n v="301"/>
    <x v="139"/>
    <n v="74"/>
    <n v="1797"/>
    <n v="150"/>
    <n v="155"/>
    <n v="240"/>
    <n v="449"/>
    <n v="319"/>
    <n v="11"/>
    <x v="19"/>
    <x v="2"/>
    <x v="0"/>
    <x v="1"/>
    <x v="0"/>
    <x v="1"/>
    <x v="9"/>
  </r>
  <r>
    <x v="412"/>
    <n v="348"/>
    <n v="626"/>
    <n v="325"/>
    <x v="91"/>
    <n v="107"/>
    <n v="1809"/>
    <n v="180"/>
    <n v="163"/>
    <n v="310"/>
    <n v="538"/>
    <n v="515"/>
    <n v="12"/>
    <x v="19"/>
    <x v="2"/>
    <x v="0"/>
    <x v="1"/>
    <x v="0"/>
    <x v="1"/>
    <x v="10"/>
  </r>
  <r>
    <x v="60"/>
    <n v="38"/>
    <n v="62"/>
    <n v="25"/>
    <x v="68"/>
    <n v="7"/>
    <n v="851"/>
    <n v="30"/>
    <n v="20"/>
    <n v="40"/>
    <n v="61"/>
    <n v="319"/>
    <n v="1"/>
    <x v="19"/>
    <x v="2"/>
    <x v="0"/>
    <x v="1"/>
    <x v="0"/>
    <x v="0"/>
    <x v="0"/>
  </r>
  <r>
    <x v="64"/>
    <n v="49"/>
    <n v="89"/>
    <n v="41"/>
    <x v="61"/>
    <n v="12"/>
    <n v="1007"/>
    <n v="20"/>
    <n v="38"/>
    <n v="50"/>
    <n v="92"/>
    <n v="319"/>
    <n v="2"/>
    <x v="19"/>
    <x v="2"/>
    <x v="0"/>
    <x v="1"/>
    <x v="0"/>
    <x v="0"/>
    <x v="1"/>
  </r>
  <r>
    <x v="72"/>
    <n v="18"/>
    <n v="32"/>
    <n v="14"/>
    <x v="16"/>
    <n v="4"/>
    <n v="602"/>
    <n v="10"/>
    <n v="10"/>
    <n v="20"/>
    <n v="33"/>
    <n v="641"/>
    <n v="3"/>
    <x v="19"/>
    <x v="2"/>
    <x v="0"/>
    <x v="1"/>
    <x v="1"/>
    <x v="0"/>
    <x v="2"/>
  </r>
  <r>
    <x v="54"/>
    <n v="35"/>
    <n v="57"/>
    <n v="23"/>
    <x v="16"/>
    <n v="6"/>
    <n v="806"/>
    <n v="30"/>
    <n v="20"/>
    <n v="40"/>
    <n v="60"/>
    <n v="563"/>
    <n v="5"/>
    <x v="19"/>
    <x v="2"/>
    <x v="0"/>
    <x v="1"/>
    <x v="0"/>
    <x v="2"/>
    <x v="4"/>
  </r>
  <r>
    <x v="92"/>
    <n v="43"/>
    <n v="43"/>
    <n v="0"/>
    <x v="64"/>
    <n v="0"/>
    <n v="516"/>
    <n v="40"/>
    <n v="0"/>
    <n v="50"/>
    <n v="44"/>
    <n v="563"/>
    <n v="6"/>
    <x v="19"/>
    <x v="2"/>
    <x v="0"/>
    <x v="1"/>
    <x v="1"/>
    <x v="2"/>
    <x v="5"/>
  </r>
  <r>
    <x v="91"/>
    <n v="88"/>
    <n v="150"/>
    <n v="63"/>
    <x v="153"/>
    <n v="57"/>
    <n v="332"/>
    <n v="20"/>
    <n v="42"/>
    <n v="80"/>
    <n v="130"/>
    <n v="636"/>
    <n v="8"/>
    <x v="19"/>
    <x v="3"/>
    <x v="0"/>
    <x v="1"/>
    <x v="1"/>
    <x v="3"/>
    <x v="6"/>
  </r>
  <r>
    <x v="413"/>
    <n v="19"/>
    <n v="138"/>
    <n v="105"/>
    <x v="32"/>
    <n v="37"/>
    <n v="1439"/>
    <n v="-20"/>
    <n v="106"/>
    <n v="20"/>
    <n v="129"/>
    <n v="816"/>
    <n v="9"/>
    <x v="19"/>
    <x v="3"/>
    <x v="0"/>
    <x v="1"/>
    <x v="1"/>
    <x v="3"/>
    <x v="7"/>
  </r>
  <r>
    <x v="60"/>
    <n v="60"/>
    <n v="104"/>
    <n v="45"/>
    <x v="2"/>
    <n v="14"/>
    <n v="253"/>
    <n v="30"/>
    <n v="19"/>
    <n v="60"/>
    <n v="79"/>
    <n v="573"/>
    <n v="11"/>
    <x v="19"/>
    <x v="3"/>
    <x v="0"/>
    <x v="1"/>
    <x v="0"/>
    <x v="1"/>
    <x v="9"/>
  </r>
  <r>
    <x v="145"/>
    <n v="36"/>
    <n v="64"/>
    <n v="29"/>
    <x v="39"/>
    <n v="11"/>
    <n v="215"/>
    <n v="-10"/>
    <n v="20"/>
    <n v="30"/>
    <n v="38"/>
    <n v="314"/>
    <n v="12"/>
    <x v="19"/>
    <x v="3"/>
    <x v="0"/>
    <x v="1"/>
    <x v="0"/>
    <x v="1"/>
    <x v="10"/>
  </r>
  <r>
    <x v="72"/>
    <n v="48"/>
    <n v="85"/>
    <n v="38"/>
    <x v="45"/>
    <n v="14"/>
    <n v="248"/>
    <n v="0"/>
    <n v="30"/>
    <n v="40"/>
    <n v="70"/>
    <n v="573"/>
    <n v="13"/>
    <x v="19"/>
    <x v="3"/>
    <x v="0"/>
    <x v="1"/>
    <x v="0"/>
    <x v="1"/>
    <x v="3"/>
  </r>
  <r>
    <x v="157"/>
    <n v="88"/>
    <n v="159"/>
    <n v="72"/>
    <x v="71"/>
    <n v="27"/>
    <n v="606"/>
    <n v="40"/>
    <n v="68"/>
    <n v="90"/>
    <n v="158"/>
    <n v="660"/>
    <n v="2"/>
    <x v="19"/>
    <x v="3"/>
    <x v="0"/>
    <x v="1"/>
    <x v="0"/>
    <x v="0"/>
    <x v="1"/>
  </r>
  <r>
    <x v="8"/>
    <n v="60"/>
    <n v="109"/>
    <n v="50"/>
    <x v="63"/>
    <n v="15"/>
    <n v="1064"/>
    <n v="30"/>
    <n v="50"/>
    <n v="60"/>
    <n v="110"/>
    <n v="417"/>
    <n v="3"/>
    <x v="19"/>
    <x v="3"/>
    <x v="0"/>
    <x v="1"/>
    <x v="1"/>
    <x v="0"/>
    <x v="2"/>
  </r>
  <r>
    <x v="46"/>
    <n v="49"/>
    <n v="82"/>
    <n v="34"/>
    <x v="18"/>
    <n v="9"/>
    <n v="890"/>
    <n v="40"/>
    <n v="25"/>
    <n v="60"/>
    <n v="85"/>
    <n v="636"/>
    <n v="5"/>
    <x v="19"/>
    <x v="3"/>
    <x v="0"/>
    <x v="1"/>
    <x v="0"/>
    <x v="2"/>
    <x v="4"/>
  </r>
  <r>
    <x v="24"/>
    <n v="48"/>
    <n v="79"/>
    <n v="32"/>
    <x v="18"/>
    <n v="8"/>
    <n v="841"/>
    <n v="50"/>
    <n v="30"/>
    <n v="60"/>
    <n v="96"/>
    <n v="573"/>
    <n v="6"/>
    <x v="19"/>
    <x v="3"/>
    <x v="0"/>
    <x v="1"/>
    <x v="1"/>
    <x v="2"/>
    <x v="5"/>
  </r>
  <r>
    <x v="18"/>
    <n v="25"/>
    <n v="41"/>
    <n v="16"/>
    <x v="19"/>
    <n v="4"/>
    <n v="484"/>
    <n v="20"/>
    <n v="10"/>
    <n v="20"/>
    <n v="38"/>
    <n v="513"/>
    <n v="8"/>
    <x v="19"/>
    <x v="4"/>
    <x v="0"/>
    <x v="0"/>
    <x v="1"/>
    <x v="3"/>
    <x v="6"/>
  </r>
  <r>
    <x v="171"/>
    <n v="33"/>
    <n v="55"/>
    <n v="22"/>
    <x v="16"/>
    <n v="6"/>
    <n v="865"/>
    <n v="30"/>
    <n v="10"/>
    <n v="30"/>
    <n v="40"/>
    <n v="513"/>
    <n v="9"/>
    <x v="19"/>
    <x v="4"/>
    <x v="0"/>
    <x v="0"/>
    <x v="1"/>
    <x v="3"/>
    <x v="7"/>
  </r>
  <r>
    <x v="78"/>
    <n v="172"/>
    <n v="283"/>
    <n v="93"/>
    <x v="28"/>
    <n v="37"/>
    <n v="810"/>
    <n v="100"/>
    <n v="101"/>
    <n v="160"/>
    <n v="239"/>
    <n v="614"/>
    <n v="11"/>
    <x v="19"/>
    <x v="4"/>
    <x v="0"/>
    <x v="0"/>
    <x v="0"/>
    <x v="1"/>
    <x v="9"/>
  </r>
  <r>
    <x v="78"/>
    <n v="161"/>
    <n v="275"/>
    <n v="70"/>
    <x v="15"/>
    <n v="35"/>
    <n v="678"/>
    <n v="100"/>
    <n v="78"/>
    <n v="150"/>
    <n v="252"/>
    <n v="419"/>
    <n v="12"/>
    <x v="19"/>
    <x v="4"/>
    <x v="0"/>
    <x v="0"/>
    <x v="0"/>
    <x v="1"/>
    <x v="10"/>
  </r>
  <r>
    <x v="16"/>
    <n v="60"/>
    <n v="108"/>
    <n v="49"/>
    <x v="89"/>
    <n v="18"/>
    <n v="414"/>
    <n v="20"/>
    <n v="44"/>
    <n v="70"/>
    <n v="126"/>
    <n v="216"/>
    <n v="6"/>
    <x v="19"/>
    <x v="4"/>
    <x v="0"/>
    <x v="0"/>
    <x v="1"/>
    <x v="2"/>
    <x v="5"/>
  </r>
  <r>
    <x v="60"/>
    <n v="62"/>
    <n v="107"/>
    <n v="46"/>
    <x v="8"/>
    <n v="15"/>
    <n v="415"/>
    <n v="40"/>
    <n v="40"/>
    <n v="70"/>
    <n v="110"/>
    <n v="419"/>
    <n v="1"/>
    <x v="19"/>
    <x v="4"/>
    <x v="0"/>
    <x v="0"/>
    <x v="0"/>
    <x v="0"/>
    <x v="0"/>
  </r>
  <r>
    <x v="60"/>
    <n v="51"/>
    <n v="84"/>
    <n v="34"/>
    <x v="51"/>
    <n v="10"/>
    <n v="428"/>
    <n v="30"/>
    <n v="32"/>
    <n v="50"/>
    <n v="78"/>
    <n v="330"/>
    <n v="2"/>
    <x v="19"/>
    <x v="4"/>
    <x v="0"/>
    <x v="0"/>
    <x v="0"/>
    <x v="0"/>
    <x v="1"/>
  </r>
  <r>
    <x v="170"/>
    <n v="52"/>
    <n v="88"/>
    <n v="37"/>
    <x v="52"/>
    <n v="33"/>
    <n v="513"/>
    <n v="10"/>
    <n v="30"/>
    <n v="60"/>
    <n v="87"/>
    <n v="513"/>
    <n v="3"/>
    <x v="19"/>
    <x v="4"/>
    <x v="0"/>
    <x v="0"/>
    <x v="1"/>
    <x v="0"/>
    <x v="2"/>
  </r>
  <r>
    <x v="164"/>
    <n v="146"/>
    <n v="288"/>
    <n v="100"/>
    <x v="92"/>
    <n v="40"/>
    <n v="1292"/>
    <n v="120"/>
    <n v="144"/>
    <n v="180"/>
    <n v="345"/>
    <n v="513"/>
    <n v="5"/>
    <x v="19"/>
    <x v="4"/>
    <x v="0"/>
    <x v="0"/>
    <x v="0"/>
    <x v="2"/>
    <x v="4"/>
  </r>
  <r>
    <x v="270"/>
    <n v="79"/>
    <n v="125"/>
    <n v="47"/>
    <x v="13"/>
    <n v="14"/>
    <n v="366"/>
    <n v="50"/>
    <n v="48"/>
    <n v="70"/>
    <n v="110"/>
    <n v="414"/>
    <n v="8"/>
    <x v="19"/>
    <x v="5"/>
    <x v="0"/>
    <x v="1"/>
    <x v="1"/>
    <x v="3"/>
    <x v="6"/>
  </r>
  <r>
    <x v="12"/>
    <n v="91"/>
    <n v="153"/>
    <n v="63"/>
    <x v="3"/>
    <n v="17"/>
    <n v="864"/>
    <n v="70"/>
    <n v="41"/>
    <n v="80"/>
    <n v="121"/>
    <n v="262"/>
    <n v="9"/>
    <x v="19"/>
    <x v="5"/>
    <x v="0"/>
    <x v="1"/>
    <x v="1"/>
    <x v="3"/>
    <x v="7"/>
  </r>
  <r>
    <x v="43"/>
    <n v="54"/>
    <n v="89"/>
    <n v="36"/>
    <x v="61"/>
    <n v="11"/>
    <n v="458"/>
    <n v="10"/>
    <n v="19"/>
    <n v="40"/>
    <n v="70"/>
    <n v="715"/>
    <n v="11"/>
    <x v="19"/>
    <x v="5"/>
    <x v="0"/>
    <x v="1"/>
    <x v="0"/>
    <x v="1"/>
    <x v="9"/>
  </r>
  <r>
    <x v="52"/>
    <n v="61"/>
    <n v="104"/>
    <n v="44"/>
    <x v="46"/>
    <n v="39"/>
    <n v="617"/>
    <n v="10"/>
    <n v="18"/>
    <n v="60"/>
    <n v="102"/>
    <n v="715"/>
    <n v="12"/>
    <x v="19"/>
    <x v="5"/>
    <x v="0"/>
    <x v="1"/>
    <x v="0"/>
    <x v="1"/>
    <x v="10"/>
  </r>
  <r>
    <x v="54"/>
    <n v="39"/>
    <n v="68"/>
    <n v="30"/>
    <x v="38"/>
    <n v="9"/>
    <n v="581"/>
    <n v="30"/>
    <n v="36"/>
    <n v="50"/>
    <n v="86"/>
    <n v="262"/>
    <n v="6"/>
    <x v="19"/>
    <x v="5"/>
    <x v="0"/>
    <x v="1"/>
    <x v="1"/>
    <x v="2"/>
    <x v="5"/>
  </r>
  <r>
    <x v="37"/>
    <n v="77"/>
    <n v="139"/>
    <n v="63"/>
    <x v="10"/>
    <n v="23"/>
    <n v="397"/>
    <n v="30"/>
    <n v="59"/>
    <n v="80"/>
    <n v="141"/>
    <n v="414"/>
    <n v="1"/>
    <x v="19"/>
    <x v="5"/>
    <x v="0"/>
    <x v="1"/>
    <x v="0"/>
    <x v="0"/>
    <x v="0"/>
  </r>
  <r>
    <x v="27"/>
    <n v="184"/>
    <n v="314"/>
    <n v="147"/>
    <x v="136"/>
    <n v="120"/>
    <n v="705"/>
    <n v="60"/>
    <n v="147"/>
    <n v="190"/>
    <n v="332"/>
    <n v="920"/>
    <n v="2"/>
    <x v="19"/>
    <x v="5"/>
    <x v="0"/>
    <x v="1"/>
    <x v="0"/>
    <x v="0"/>
    <x v="1"/>
  </r>
  <r>
    <x v="2"/>
    <n v="132"/>
    <n v="229"/>
    <n v="99"/>
    <x v="4"/>
    <n v="32"/>
    <n v="565"/>
    <n v="90"/>
    <n v="72"/>
    <n v="140"/>
    <n v="237"/>
    <n v="715"/>
    <n v="3"/>
    <x v="19"/>
    <x v="5"/>
    <x v="0"/>
    <x v="1"/>
    <x v="1"/>
    <x v="0"/>
    <x v="2"/>
  </r>
  <r>
    <x v="147"/>
    <n v="123"/>
    <n v="224"/>
    <n v="83"/>
    <x v="31"/>
    <n v="31"/>
    <n v="1073"/>
    <n v="100"/>
    <n v="121"/>
    <n v="150"/>
    <n v="265"/>
    <n v="715"/>
    <n v="5"/>
    <x v="19"/>
    <x v="5"/>
    <x v="0"/>
    <x v="1"/>
    <x v="0"/>
    <x v="2"/>
    <x v="4"/>
  </r>
  <r>
    <x v="24"/>
    <n v="88"/>
    <n v="159"/>
    <n v="72"/>
    <x v="32"/>
    <n v="27"/>
    <n v="606"/>
    <n v="30"/>
    <n v="50"/>
    <n v="70"/>
    <n v="120"/>
    <n v="959"/>
    <n v="9"/>
    <x v="19"/>
    <x v="6"/>
    <x v="1"/>
    <x v="1"/>
    <x v="1"/>
    <x v="3"/>
    <x v="7"/>
  </r>
  <r>
    <x v="8"/>
    <n v="60"/>
    <n v="109"/>
    <n v="50"/>
    <x v="63"/>
    <n v="15"/>
    <n v="1064"/>
    <n v="30"/>
    <n v="40"/>
    <n v="50"/>
    <n v="70"/>
    <n v="475"/>
    <n v="10"/>
    <x v="19"/>
    <x v="6"/>
    <x v="1"/>
    <x v="1"/>
    <x v="1"/>
    <x v="3"/>
    <x v="8"/>
  </r>
  <r>
    <x v="24"/>
    <n v="49"/>
    <n v="82"/>
    <n v="34"/>
    <x v="38"/>
    <n v="9"/>
    <n v="890"/>
    <n v="40"/>
    <n v="19"/>
    <n v="50"/>
    <n v="69"/>
    <n v="959"/>
    <n v="11"/>
    <x v="19"/>
    <x v="6"/>
    <x v="1"/>
    <x v="1"/>
    <x v="0"/>
    <x v="1"/>
    <x v="9"/>
  </r>
  <r>
    <x v="9"/>
    <n v="28"/>
    <n v="47"/>
    <n v="19"/>
    <x v="19"/>
    <n v="5"/>
    <n v="811"/>
    <n v="20"/>
    <n v="20"/>
    <n v="30"/>
    <n v="63"/>
    <n v="203"/>
    <n v="13"/>
    <x v="19"/>
    <x v="6"/>
    <x v="1"/>
    <x v="1"/>
    <x v="0"/>
    <x v="1"/>
    <x v="3"/>
  </r>
  <r>
    <x v="29"/>
    <n v="61"/>
    <n v="104"/>
    <n v="44"/>
    <x v="28"/>
    <n v="39"/>
    <n v="617"/>
    <n v="10"/>
    <n v="40"/>
    <n v="60"/>
    <n v="95"/>
    <n v="475"/>
    <n v="5"/>
    <x v="19"/>
    <x v="6"/>
    <x v="1"/>
    <x v="1"/>
    <x v="0"/>
    <x v="2"/>
    <x v="4"/>
  </r>
  <r>
    <x v="171"/>
    <n v="56"/>
    <n v="97"/>
    <n v="42"/>
    <x v="57"/>
    <n v="13"/>
    <n v="384"/>
    <n v="20"/>
    <n v="34"/>
    <n v="50"/>
    <n v="84"/>
    <n v="203"/>
    <n v="6"/>
    <x v="19"/>
    <x v="6"/>
    <x v="1"/>
    <x v="1"/>
    <x v="1"/>
    <x v="2"/>
    <x v="5"/>
  </r>
  <r>
    <x v="213"/>
    <n v="135"/>
    <n v="223"/>
    <n v="90"/>
    <x v="32"/>
    <n v="29"/>
    <n v="1139"/>
    <n v="90"/>
    <n v="80"/>
    <n v="130"/>
    <n v="208"/>
    <n v="203"/>
    <n v="2"/>
    <x v="19"/>
    <x v="6"/>
    <x v="1"/>
    <x v="1"/>
    <x v="0"/>
    <x v="0"/>
    <x v="1"/>
  </r>
  <r>
    <x v="54"/>
    <n v="39"/>
    <n v="68"/>
    <n v="30"/>
    <x v="38"/>
    <n v="9"/>
    <n v="581"/>
    <n v="20"/>
    <n v="20"/>
    <n v="30"/>
    <n v="42"/>
    <n v="786"/>
    <n v="8"/>
    <x v="19"/>
    <x v="7"/>
    <x v="1"/>
    <x v="0"/>
    <x v="1"/>
    <x v="3"/>
    <x v="6"/>
  </r>
  <r>
    <x v="43"/>
    <n v="77"/>
    <n v="139"/>
    <n v="63"/>
    <x v="21"/>
    <n v="23"/>
    <n v="397"/>
    <n v="30"/>
    <n v="40"/>
    <n v="60"/>
    <n v="91"/>
    <n v="727"/>
    <n v="9"/>
    <x v="19"/>
    <x v="7"/>
    <x v="1"/>
    <x v="0"/>
    <x v="1"/>
    <x v="3"/>
    <x v="7"/>
  </r>
  <r>
    <x v="147"/>
    <n v="123"/>
    <n v="224"/>
    <n v="66"/>
    <x v="31"/>
    <n v="31"/>
    <n v="1073"/>
    <n v="70"/>
    <n v="60"/>
    <n v="100"/>
    <n v="180"/>
    <n v="850"/>
    <n v="10"/>
    <x v="19"/>
    <x v="7"/>
    <x v="1"/>
    <x v="0"/>
    <x v="1"/>
    <x v="3"/>
    <x v="8"/>
  </r>
  <r>
    <x v="243"/>
    <n v="68"/>
    <n v="113"/>
    <n v="46"/>
    <x v="76"/>
    <n v="12"/>
    <n v="880"/>
    <n v="60"/>
    <n v="29"/>
    <n v="80"/>
    <n v="109"/>
    <n v="954"/>
    <n v="11"/>
    <x v="19"/>
    <x v="7"/>
    <x v="1"/>
    <x v="0"/>
    <x v="0"/>
    <x v="1"/>
    <x v="9"/>
  </r>
  <r>
    <x v="12"/>
    <n v="91"/>
    <n v="153"/>
    <n v="63"/>
    <x v="3"/>
    <n v="17"/>
    <n v="864"/>
    <n v="80"/>
    <n v="73"/>
    <n v="100"/>
    <n v="160"/>
    <n v="904"/>
    <n v="13"/>
    <x v="19"/>
    <x v="7"/>
    <x v="1"/>
    <x v="0"/>
    <x v="0"/>
    <x v="1"/>
    <x v="3"/>
  </r>
  <r>
    <x v="27"/>
    <n v="184"/>
    <n v="314"/>
    <n v="182"/>
    <x v="136"/>
    <n v="120"/>
    <n v="705"/>
    <n v="60"/>
    <n v="94"/>
    <n v="190"/>
    <n v="305"/>
    <n v="941"/>
    <n v="5"/>
    <x v="19"/>
    <x v="7"/>
    <x v="1"/>
    <x v="0"/>
    <x v="0"/>
    <x v="2"/>
    <x v="4"/>
  </r>
  <r>
    <x v="2"/>
    <n v="132"/>
    <n v="229"/>
    <n v="99"/>
    <x v="4"/>
    <n v="32"/>
    <n v="565"/>
    <n v="80"/>
    <n v="84"/>
    <n v="130"/>
    <n v="214"/>
    <n v="904"/>
    <n v="6"/>
    <x v="19"/>
    <x v="7"/>
    <x v="1"/>
    <x v="0"/>
    <x v="1"/>
    <x v="2"/>
    <x v="5"/>
  </r>
  <r>
    <x v="232"/>
    <n v="172"/>
    <n v="283"/>
    <n v="153"/>
    <x v="46"/>
    <n v="37"/>
    <n v="810"/>
    <n v="120"/>
    <n v="139"/>
    <n v="170"/>
    <n v="272"/>
    <n v="954"/>
    <n v="2"/>
    <x v="19"/>
    <x v="7"/>
    <x v="1"/>
    <x v="0"/>
    <x v="0"/>
    <x v="0"/>
    <x v="1"/>
  </r>
  <r>
    <x v="22"/>
    <n v="161"/>
    <n v="275"/>
    <n v="129"/>
    <x v="4"/>
    <n v="35"/>
    <n v="678"/>
    <n v="100"/>
    <n v="121"/>
    <n v="150"/>
    <n v="260"/>
    <n v="561"/>
    <n v="3"/>
    <x v="19"/>
    <x v="7"/>
    <x v="1"/>
    <x v="0"/>
    <x v="1"/>
    <x v="0"/>
    <x v="2"/>
  </r>
  <r>
    <x v="18"/>
    <n v="60"/>
    <n v="108"/>
    <n v="49"/>
    <x v="7"/>
    <n v="18"/>
    <n v="414"/>
    <n v="20"/>
    <n v="30"/>
    <n v="50"/>
    <n v="80"/>
    <n v="978"/>
    <n v="9"/>
    <x v="19"/>
    <x v="8"/>
    <x v="1"/>
    <x v="0"/>
    <x v="1"/>
    <x v="3"/>
    <x v="7"/>
  </r>
  <r>
    <x v="171"/>
    <n v="33"/>
    <n v="55"/>
    <n v="22"/>
    <x v="16"/>
    <n v="6"/>
    <n v="865"/>
    <n v="20"/>
    <n v="20"/>
    <n v="30"/>
    <n v="61"/>
    <n v="508"/>
    <n v="11"/>
    <x v="19"/>
    <x v="8"/>
    <x v="1"/>
    <x v="0"/>
    <x v="0"/>
    <x v="1"/>
    <x v="9"/>
  </r>
  <r>
    <x v="18"/>
    <n v="25"/>
    <n v="41"/>
    <n v="16"/>
    <x v="19"/>
    <n v="4"/>
    <n v="484"/>
    <n v="20"/>
    <n v="10"/>
    <n v="30"/>
    <n v="40"/>
    <n v="781"/>
    <n v="13"/>
    <x v="19"/>
    <x v="8"/>
    <x v="1"/>
    <x v="0"/>
    <x v="0"/>
    <x v="1"/>
    <x v="3"/>
  </r>
  <r>
    <x v="58"/>
    <n v="68"/>
    <n v="104"/>
    <n v="37"/>
    <x v="33"/>
    <n v="33"/>
    <n v="540"/>
    <n v="20"/>
    <n v="25"/>
    <n v="70"/>
    <n v="100"/>
    <n v="339"/>
    <n v="5"/>
    <x v="19"/>
    <x v="8"/>
    <x v="1"/>
    <x v="0"/>
    <x v="0"/>
    <x v="2"/>
    <x v="4"/>
  </r>
  <r>
    <x v="409"/>
    <n v="146"/>
    <n v="288"/>
    <n v="103"/>
    <x v="92"/>
    <n v="40"/>
    <n v="1292"/>
    <n v="100"/>
    <n v="105"/>
    <n v="150"/>
    <n v="280"/>
    <n v="857"/>
    <n v="7"/>
    <x v="19"/>
    <x v="8"/>
    <x v="1"/>
    <x v="0"/>
    <x v="0"/>
    <x v="2"/>
    <x v="11"/>
  </r>
  <r>
    <x v="414"/>
    <n v="612"/>
    <n v="658"/>
    <n v="52"/>
    <x v="25"/>
    <n v="17"/>
    <n v="-2033"/>
    <n v="560"/>
    <n v="38"/>
    <n v="590"/>
    <n v="632"/>
    <n v="617"/>
    <n v="2"/>
    <x v="19"/>
    <x v="8"/>
    <x v="1"/>
    <x v="0"/>
    <x v="0"/>
    <x v="0"/>
    <x v="1"/>
  </r>
  <r>
    <x v="72"/>
    <n v="48"/>
    <n v="85"/>
    <n v="38"/>
    <x v="45"/>
    <n v="14"/>
    <n v="248"/>
    <n v="10"/>
    <n v="20"/>
    <n v="40"/>
    <n v="69"/>
    <n v="603"/>
    <n v="9"/>
    <x v="19"/>
    <x v="9"/>
    <x v="1"/>
    <x v="1"/>
    <x v="1"/>
    <x v="3"/>
    <x v="7"/>
  </r>
  <r>
    <x v="43"/>
    <n v="38"/>
    <n v="62"/>
    <n v="25"/>
    <x v="44"/>
    <n v="7"/>
    <n v="851"/>
    <n v="30"/>
    <n v="20"/>
    <n v="40"/>
    <n v="60"/>
    <n v="603"/>
    <n v="11"/>
    <x v="19"/>
    <x v="9"/>
    <x v="1"/>
    <x v="1"/>
    <x v="0"/>
    <x v="1"/>
    <x v="9"/>
  </r>
  <r>
    <x v="92"/>
    <n v="43"/>
    <n v="43"/>
    <n v="0"/>
    <x v="64"/>
    <n v="0"/>
    <n v="516"/>
    <n v="30"/>
    <n v="0"/>
    <n v="40"/>
    <n v="53"/>
    <n v="603"/>
    <n v="13"/>
    <x v="19"/>
    <x v="9"/>
    <x v="1"/>
    <x v="1"/>
    <x v="0"/>
    <x v="1"/>
    <x v="3"/>
  </r>
  <r>
    <x v="72"/>
    <n v="88"/>
    <n v="150"/>
    <n v="63"/>
    <x v="144"/>
    <n v="57"/>
    <n v="332"/>
    <n v="10"/>
    <n v="60"/>
    <n v="80"/>
    <n v="140"/>
    <n v="603"/>
    <n v="5"/>
    <x v="19"/>
    <x v="9"/>
    <x v="1"/>
    <x v="1"/>
    <x v="0"/>
    <x v="2"/>
    <x v="4"/>
  </r>
  <r>
    <x v="145"/>
    <n v="36"/>
    <n v="64"/>
    <n v="29"/>
    <x v="39"/>
    <n v="11"/>
    <n v="215"/>
    <n v="0"/>
    <n v="20"/>
    <n v="40"/>
    <n v="53"/>
    <n v="603"/>
    <n v="7"/>
    <x v="19"/>
    <x v="9"/>
    <x v="1"/>
    <x v="1"/>
    <x v="0"/>
    <x v="2"/>
    <x v="11"/>
  </r>
  <r>
    <x v="61"/>
    <n v="90"/>
    <n v="150"/>
    <n v="61"/>
    <x v="1"/>
    <n v="19"/>
    <n v="322"/>
    <n v="70"/>
    <n v="49"/>
    <n v="90"/>
    <n v="140"/>
    <n v="603"/>
    <n v="1"/>
    <x v="19"/>
    <x v="9"/>
    <x v="1"/>
    <x v="1"/>
    <x v="0"/>
    <x v="0"/>
    <x v="0"/>
  </r>
  <r>
    <x v="243"/>
    <n v="96"/>
    <n v="159"/>
    <n v="64"/>
    <x v="89"/>
    <n v="21"/>
    <n v="460"/>
    <n v="60"/>
    <n v="62"/>
    <n v="90"/>
    <n v="152"/>
    <n v="603"/>
    <n v="2"/>
    <x v="19"/>
    <x v="9"/>
    <x v="1"/>
    <x v="1"/>
    <x v="0"/>
    <x v="0"/>
    <x v="1"/>
  </r>
  <r>
    <x v="308"/>
    <n v="369"/>
    <n v="647"/>
    <n v="236"/>
    <x v="105"/>
    <n v="107"/>
    <n v="1565"/>
    <n v="180"/>
    <n v="198"/>
    <n v="290"/>
    <n v="491"/>
    <n v="212"/>
    <n v="9"/>
    <x v="19"/>
    <x v="10"/>
    <x v="1"/>
    <x v="0"/>
    <x v="1"/>
    <x v="3"/>
    <x v="7"/>
  </r>
  <r>
    <x v="415"/>
    <n v="-187"/>
    <n v="123"/>
    <n v="326"/>
    <x v="11"/>
    <n v="96"/>
    <n v="3422"/>
    <n v="-230"/>
    <n v="144"/>
    <n v="-140"/>
    <n v="80"/>
    <n v="718"/>
    <n v="10"/>
    <x v="19"/>
    <x v="10"/>
    <x v="1"/>
    <x v="0"/>
    <x v="1"/>
    <x v="3"/>
    <x v="8"/>
  </r>
  <r>
    <x v="410"/>
    <n v="191"/>
    <n v="320"/>
    <n v="98"/>
    <x v="45"/>
    <n v="36"/>
    <n v="994"/>
    <n v="170"/>
    <n v="101"/>
    <n v="210"/>
    <n v="340"/>
    <n v="646"/>
    <n v="11"/>
    <x v="19"/>
    <x v="10"/>
    <x v="1"/>
    <x v="0"/>
    <x v="0"/>
    <x v="1"/>
    <x v="9"/>
  </r>
  <r>
    <x v="385"/>
    <n v="178"/>
    <n v="298"/>
    <n v="93"/>
    <x v="39"/>
    <n v="34"/>
    <n v="941"/>
    <n v="150"/>
    <n v="93"/>
    <n v="190"/>
    <n v="308"/>
    <n v="716"/>
    <n v="12"/>
    <x v="19"/>
    <x v="10"/>
    <x v="1"/>
    <x v="0"/>
    <x v="0"/>
    <x v="1"/>
    <x v="10"/>
  </r>
  <r>
    <x v="332"/>
    <n v="145"/>
    <n v="243"/>
    <n v="86"/>
    <x v="57"/>
    <n v="28"/>
    <n v="598"/>
    <n v="130"/>
    <n v="104"/>
    <n v="160"/>
    <n v="273"/>
    <n v="845"/>
    <n v="13"/>
    <x v="19"/>
    <x v="10"/>
    <x v="1"/>
    <x v="0"/>
    <x v="0"/>
    <x v="1"/>
    <x v="3"/>
  </r>
  <r>
    <x v="416"/>
    <n v="-95"/>
    <n v="77"/>
    <n v="146"/>
    <x v="154"/>
    <n v="156"/>
    <n v="2615"/>
    <n v="-260"/>
    <n v="177"/>
    <n v="-90"/>
    <n v="70"/>
    <n v="212"/>
    <n v="5"/>
    <x v="19"/>
    <x v="10"/>
    <x v="1"/>
    <x v="0"/>
    <x v="0"/>
    <x v="2"/>
    <x v="4"/>
  </r>
  <r>
    <x v="154"/>
    <n v="277"/>
    <n v="538"/>
    <n v="239"/>
    <x v="59"/>
    <n v="74"/>
    <n v="1319"/>
    <n v="190"/>
    <n v="181"/>
    <n v="280"/>
    <n v="537"/>
    <n v="585"/>
    <n v="7"/>
    <x v="19"/>
    <x v="10"/>
    <x v="1"/>
    <x v="0"/>
    <x v="0"/>
    <x v="2"/>
    <x v="11"/>
  </r>
  <r>
    <x v="417"/>
    <n v="546"/>
    <n v="902"/>
    <n v="342"/>
    <x v="151"/>
    <n v="127"/>
    <n v="2617"/>
    <n v="370"/>
    <n v="281"/>
    <n v="520"/>
    <n v="862"/>
    <n v="914"/>
    <n v="2"/>
    <x v="19"/>
    <x v="10"/>
    <x v="1"/>
    <x v="0"/>
    <x v="0"/>
    <x v="0"/>
    <x v="1"/>
  </r>
  <r>
    <x v="116"/>
    <n v="99"/>
    <n v="174"/>
    <n v="77"/>
    <x v="13"/>
    <n v="25"/>
    <n v="581"/>
    <n v="70"/>
    <n v="78"/>
    <n v="100"/>
    <n v="162"/>
    <n v="504"/>
    <n v="8"/>
    <x v="19"/>
    <x v="11"/>
    <x v="2"/>
    <x v="1"/>
    <x v="1"/>
    <x v="3"/>
    <x v="6"/>
  </r>
  <r>
    <x v="24"/>
    <n v="88"/>
    <n v="159"/>
    <n v="72"/>
    <x v="32"/>
    <n v="27"/>
    <n v="606"/>
    <n v="40"/>
    <n v="51"/>
    <n v="90"/>
    <n v="159"/>
    <n v="225"/>
    <n v="9"/>
    <x v="19"/>
    <x v="11"/>
    <x v="2"/>
    <x v="1"/>
    <x v="1"/>
    <x v="3"/>
    <x v="7"/>
  </r>
  <r>
    <x v="94"/>
    <n v="70"/>
    <n v="117"/>
    <n v="48"/>
    <x v="76"/>
    <n v="13"/>
    <n v="839"/>
    <n v="60"/>
    <n v="60"/>
    <n v="80"/>
    <n v="138"/>
    <n v="504"/>
    <n v="2"/>
    <x v="19"/>
    <x v="11"/>
    <x v="2"/>
    <x v="1"/>
    <x v="0"/>
    <x v="0"/>
    <x v="1"/>
  </r>
  <r>
    <x v="12"/>
    <n v="91"/>
    <n v="153"/>
    <n v="63"/>
    <x v="3"/>
    <n v="17"/>
    <n v="864"/>
    <n v="100"/>
    <n v="73"/>
    <n v="120"/>
    <n v="187"/>
    <n v="985"/>
    <n v="3"/>
    <x v="19"/>
    <x v="11"/>
    <x v="2"/>
    <x v="1"/>
    <x v="1"/>
    <x v="0"/>
    <x v="2"/>
  </r>
  <r>
    <x v="52"/>
    <n v="61"/>
    <n v="104"/>
    <n v="44"/>
    <x v="46"/>
    <n v="39"/>
    <n v="-508"/>
    <n v="10"/>
    <n v="30"/>
    <n v="60"/>
    <n v="94"/>
    <n v="337"/>
    <n v="4"/>
    <x v="19"/>
    <x v="11"/>
    <x v="2"/>
    <x v="1"/>
    <x v="0"/>
    <x v="2"/>
    <x v="12"/>
  </r>
  <r>
    <x v="270"/>
    <n v="79"/>
    <n v="125"/>
    <n v="47"/>
    <x v="13"/>
    <n v="14"/>
    <n v="366"/>
    <n v="40"/>
    <n v="35"/>
    <n v="60"/>
    <n v="105"/>
    <n v="318"/>
    <n v="5"/>
    <x v="19"/>
    <x v="11"/>
    <x v="2"/>
    <x v="1"/>
    <x v="0"/>
    <x v="2"/>
    <x v="4"/>
  </r>
  <r>
    <x v="37"/>
    <n v="54"/>
    <n v="89"/>
    <n v="36"/>
    <x v="101"/>
    <n v="11"/>
    <n v="458"/>
    <n v="20"/>
    <n v="24"/>
    <n v="40"/>
    <n v="64"/>
    <n v="504"/>
    <n v="6"/>
    <x v="19"/>
    <x v="11"/>
    <x v="2"/>
    <x v="1"/>
    <x v="1"/>
    <x v="2"/>
    <x v="5"/>
  </r>
  <r>
    <x v="60"/>
    <n v="38"/>
    <n v="62"/>
    <n v="25"/>
    <x v="68"/>
    <n v="7"/>
    <n v="851"/>
    <n v="30"/>
    <n v="20"/>
    <n v="40"/>
    <n v="52"/>
    <n v="505"/>
    <n v="8"/>
    <x v="19"/>
    <x v="12"/>
    <x v="2"/>
    <x v="1"/>
    <x v="1"/>
    <x v="3"/>
    <x v="6"/>
  </r>
  <r>
    <x v="64"/>
    <n v="49"/>
    <n v="89"/>
    <n v="41"/>
    <x v="61"/>
    <n v="12"/>
    <n v="1007"/>
    <n v="20"/>
    <n v="21"/>
    <n v="50"/>
    <n v="89"/>
    <n v="505"/>
    <n v="9"/>
    <x v="19"/>
    <x v="12"/>
    <x v="2"/>
    <x v="1"/>
    <x v="1"/>
    <x v="3"/>
    <x v="7"/>
  </r>
  <r>
    <x v="243"/>
    <n v="96"/>
    <n v="159"/>
    <n v="64"/>
    <x v="89"/>
    <n v="21"/>
    <n v="460"/>
    <n v="70"/>
    <n v="78"/>
    <n v="120"/>
    <n v="198"/>
    <n v="505"/>
    <n v="2"/>
    <x v="19"/>
    <x v="12"/>
    <x v="2"/>
    <x v="1"/>
    <x v="0"/>
    <x v="0"/>
    <x v="1"/>
  </r>
  <r>
    <x v="418"/>
    <n v="19"/>
    <n v="138"/>
    <n v="126"/>
    <x v="71"/>
    <n v="37"/>
    <n v="1439"/>
    <n v="-30"/>
    <n v="155"/>
    <n v="20"/>
    <n v="167"/>
    <n v="505"/>
    <n v="3"/>
    <x v="19"/>
    <x v="12"/>
    <x v="2"/>
    <x v="1"/>
    <x v="1"/>
    <x v="0"/>
    <x v="2"/>
  </r>
  <r>
    <x v="29"/>
    <n v="36"/>
    <n v="64"/>
    <n v="29"/>
    <x v="30"/>
    <n v="11"/>
    <n v="-347"/>
    <n v="0"/>
    <n v="20"/>
    <n v="30"/>
    <n v="46"/>
    <n v="505"/>
    <n v="4"/>
    <x v="19"/>
    <x v="12"/>
    <x v="2"/>
    <x v="1"/>
    <x v="0"/>
    <x v="2"/>
    <x v="12"/>
  </r>
  <r>
    <x v="91"/>
    <n v="88"/>
    <n v="150"/>
    <n v="63"/>
    <x v="153"/>
    <n v="57"/>
    <n v="332"/>
    <n v="0"/>
    <n v="55"/>
    <n v="70"/>
    <n v="125"/>
    <n v="505"/>
    <n v="5"/>
    <x v="19"/>
    <x v="12"/>
    <x v="2"/>
    <x v="1"/>
    <x v="0"/>
    <x v="2"/>
    <x v="4"/>
  </r>
  <r>
    <x v="54"/>
    <n v="60"/>
    <n v="104"/>
    <n v="45"/>
    <x v="1"/>
    <n v="14"/>
    <n v="253"/>
    <n v="30"/>
    <n v="24"/>
    <n v="60"/>
    <n v="96"/>
    <n v="505"/>
    <n v="6"/>
    <x v="19"/>
    <x v="12"/>
    <x v="2"/>
    <x v="1"/>
    <x v="1"/>
    <x v="2"/>
    <x v="5"/>
  </r>
  <r>
    <x v="43"/>
    <n v="77"/>
    <n v="139"/>
    <n v="63"/>
    <x v="21"/>
    <n v="23"/>
    <n v="397"/>
    <n v="20"/>
    <n v="60"/>
    <n v="70"/>
    <n v="130"/>
    <n v="918"/>
    <n v="8"/>
    <x v="19"/>
    <x v="13"/>
    <x v="2"/>
    <x v="1"/>
    <x v="1"/>
    <x v="3"/>
    <x v="6"/>
  </r>
  <r>
    <x v="25"/>
    <n v="184"/>
    <n v="314"/>
    <n v="159"/>
    <x v="119"/>
    <n v="120"/>
    <n v="705"/>
    <n v="60"/>
    <n v="170"/>
    <n v="190"/>
    <n v="301"/>
    <n v="405"/>
    <n v="9"/>
    <x v="19"/>
    <x v="13"/>
    <x v="2"/>
    <x v="1"/>
    <x v="1"/>
    <x v="3"/>
    <x v="7"/>
  </r>
  <r>
    <x v="146"/>
    <n v="87"/>
    <n v="154"/>
    <n v="68"/>
    <x v="61"/>
    <n v="22"/>
    <n v="587"/>
    <n v="80"/>
    <n v="82"/>
    <n v="110"/>
    <n v="190"/>
    <n v="580"/>
    <n v="2"/>
    <x v="19"/>
    <x v="13"/>
    <x v="2"/>
    <x v="1"/>
    <x v="0"/>
    <x v="0"/>
    <x v="1"/>
  </r>
  <r>
    <x v="171"/>
    <n v="33"/>
    <n v="55"/>
    <n v="22"/>
    <x v="16"/>
    <n v="6"/>
    <n v="865"/>
    <n v="30"/>
    <n v="20"/>
    <n v="40"/>
    <n v="60"/>
    <n v="918"/>
    <n v="3"/>
    <x v="19"/>
    <x v="13"/>
    <x v="2"/>
    <x v="1"/>
    <x v="1"/>
    <x v="0"/>
    <x v="2"/>
  </r>
  <r>
    <x v="22"/>
    <n v="161"/>
    <n v="275"/>
    <n v="64"/>
    <x v="4"/>
    <n v="35"/>
    <n v="-1278"/>
    <n v="100"/>
    <n v="94"/>
    <n v="140"/>
    <n v="230"/>
    <n v="918"/>
    <n v="4"/>
    <x v="19"/>
    <x v="13"/>
    <x v="2"/>
    <x v="1"/>
    <x v="0"/>
    <x v="2"/>
    <x v="12"/>
  </r>
  <r>
    <x v="169"/>
    <n v="25"/>
    <n v="41"/>
    <n v="16"/>
    <x v="155"/>
    <n v="4"/>
    <n v="484"/>
    <n v="20"/>
    <n v="10"/>
    <n v="20"/>
    <n v="35"/>
    <n v="580"/>
    <n v="5"/>
    <x v="19"/>
    <x v="13"/>
    <x v="2"/>
    <x v="1"/>
    <x v="0"/>
    <x v="2"/>
    <x v="4"/>
  </r>
  <r>
    <x v="78"/>
    <n v="172"/>
    <n v="283"/>
    <n v="111"/>
    <x v="28"/>
    <n v="37"/>
    <n v="810"/>
    <n v="100"/>
    <n v="84"/>
    <n v="150"/>
    <n v="234"/>
    <n v="580"/>
    <n v="6"/>
    <x v="19"/>
    <x v="13"/>
    <x v="2"/>
    <x v="1"/>
    <x v="1"/>
    <x v="2"/>
    <x v="5"/>
  </r>
  <r>
    <x v="60"/>
    <n v="62"/>
    <n v="107"/>
    <n v="46"/>
    <x v="8"/>
    <n v="15"/>
    <n v="415"/>
    <n v="30"/>
    <n v="40"/>
    <n v="60"/>
    <n v="108"/>
    <n v="817"/>
    <n v="8"/>
    <x v="19"/>
    <x v="14"/>
    <x v="2"/>
    <x v="0"/>
    <x v="1"/>
    <x v="3"/>
    <x v="6"/>
  </r>
  <r>
    <x v="60"/>
    <n v="51"/>
    <n v="84"/>
    <n v="34"/>
    <x v="51"/>
    <n v="10"/>
    <n v="428"/>
    <n v="30"/>
    <n v="21"/>
    <n v="50"/>
    <n v="89"/>
    <n v="210"/>
    <n v="9"/>
    <x v="19"/>
    <x v="14"/>
    <x v="2"/>
    <x v="0"/>
    <x v="1"/>
    <x v="3"/>
    <x v="7"/>
  </r>
  <r>
    <x v="419"/>
    <n v="367"/>
    <n v="672"/>
    <n v="269"/>
    <x v="11"/>
    <n v="96"/>
    <n v="1296"/>
    <n v="340"/>
    <n v="393"/>
    <n v="450"/>
    <n v="842"/>
    <n v="940"/>
    <n v="2"/>
    <x v="19"/>
    <x v="14"/>
    <x v="2"/>
    <x v="0"/>
    <x v="0"/>
    <x v="0"/>
    <x v="1"/>
  </r>
  <r>
    <x v="4"/>
    <n v="68"/>
    <n v="119"/>
    <n v="52"/>
    <x v="14"/>
    <n v="17"/>
    <n v="554"/>
    <n v="70"/>
    <n v="57"/>
    <n v="90"/>
    <n v="153"/>
    <n v="469"/>
    <n v="3"/>
    <x v="19"/>
    <x v="14"/>
    <x v="2"/>
    <x v="0"/>
    <x v="1"/>
    <x v="0"/>
    <x v="2"/>
  </r>
  <r>
    <x v="90"/>
    <n v="79"/>
    <n v="130"/>
    <n v="52"/>
    <x v="25"/>
    <n v="17"/>
    <n v="-587"/>
    <n v="40"/>
    <n v="40"/>
    <n v="70"/>
    <n v="106"/>
    <n v="817"/>
    <n v="4"/>
    <x v="19"/>
    <x v="14"/>
    <x v="2"/>
    <x v="0"/>
    <x v="0"/>
    <x v="2"/>
    <x v="12"/>
  </r>
  <r>
    <x v="385"/>
    <n v="178"/>
    <n v="298"/>
    <n v="85"/>
    <x v="39"/>
    <n v="34"/>
    <n v="941"/>
    <n v="120"/>
    <n v="94"/>
    <n v="150"/>
    <n v="255"/>
    <n v="210"/>
    <n v="5"/>
    <x v="19"/>
    <x v="14"/>
    <x v="2"/>
    <x v="0"/>
    <x v="0"/>
    <x v="2"/>
    <x v="4"/>
  </r>
  <r>
    <x v="332"/>
    <n v="145"/>
    <n v="243"/>
    <n v="90"/>
    <x v="57"/>
    <n v="28"/>
    <n v="598"/>
    <n v="110"/>
    <n v="86"/>
    <n v="130"/>
    <n v="216"/>
    <n v="469"/>
    <n v="6"/>
    <x v="19"/>
    <x v="14"/>
    <x v="2"/>
    <x v="0"/>
    <x v="1"/>
    <x v="2"/>
    <x v="5"/>
  </r>
  <r>
    <x v="91"/>
    <n v="88"/>
    <n v="150"/>
    <n v="63"/>
    <x v="153"/>
    <n v="57"/>
    <n v="332"/>
    <n v="10"/>
    <n v="51"/>
    <n v="60"/>
    <n v="100"/>
    <n v="435"/>
    <n v="11"/>
    <x v="19"/>
    <x v="15"/>
    <x v="3"/>
    <x v="1"/>
    <x v="0"/>
    <x v="1"/>
    <x v="9"/>
  </r>
  <r>
    <x v="60"/>
    <n v="60"/>
    <n v="104"/>
    <n v="45"/>
    <x v="2"/>
    <n v="14"/>
    <n v="253"/>
    <n v="30"/>
    <n v="20"/>
    <n v="50"/>
    <n v="70"/>
    <n v="435"/>
    <n v="12"/>
    <x v="19"/>
    <x v="15"/>
    <x v="3"/>
    <x v="1"/>
    <x v="0"/>
    <x v="1"/>
    <x v="10"/>
  </r>
  <r>
    <x v="145"/>
    <n v="36"/>
    <n v="64"/>
    <n v="29"/>
    <x v="39"/>
    <n v="11"/>
    <n v="215"/>
    <n v="10"/>
    <n v="10"/>
    <n v="30"/>
    <n v="40"/>
    <n v="435"/>
    <n v="13"/>
    <x v="19"/>
    <x v="15"/>
    <x v="3"/>
    <x v="1"/>
    <x v="0"/>
    <x v="1"/>
    <x v="3"/>
  </r>
  <r>
    <x v="1"/>
    <n v="90"/>
    <n v="150"/>
    <n v="61"/>
    <x v="2"/>
    <n v="19"/>
    <n v="322"/>
    <n v="60"/>
    <n v="58"/>
    <n v="80"/>
    <n v="130"/>
    <n v="435"/>
    <n v="8"/>
    <x v="19"/>
    <x v="15"/>
    <x v="3"/>
    <x v="1"/>
    <x v="1"/>
    <x v="3"/>
    <x v="6"/>
  </r>
  <r>
    <x v="243"/>
    <n v="96"/>
    <n v="159"/>
    <n v="64"/>
    <x v="89"/>
    <n v="21"/>
    <n v="460"/>
    <n v="60"/>
    <n v="50"/>
    <n v="90"/>
    <n v="131"/>
    <n v="435"/>
    <n v="9"/>
    <x v="19"/>
    <x v="15"/>
    <x v="3"/>
    <x v="1"/>
    <x v="1"/>
    <x v="3"/>
    <x v="7"/>
  </r>
  <r>
    <x v="413"/>
    <n v="19"/>
    <n v="138"/>
    <n v="118"/>
    <x v="32"/>
    <n v="37"/>
    <n v="1439"/>
    <n v="-30"/>
    <n v="127"/>
    <n v="20"/>
    <n v="130"/>
    <n v="801"/>
    <n v="10"/>
    <x v="19"/>
    <x v="15"/>
    <x v="3"/>
    <x v="1"/>
    <x v="1"/>
    <x v="3"/>
    <x v="8"/>
  </r>
  <r>
    <x v="8"/>
    <n v="60"/>
    <n v="109"/>
    <n v="50"/>
    <x v="63"/>
    <n v="15"/>
    <n v="1064"/>
    <n v="40"/>
    <n v="61"/>
    <n v="70"/>
    <n v="130"/>
    <n v="435"/>
    <n v="1"/>
    <x v="19"/>
    <x v="15"/>
    <x v="3"/>
    <x v="1"/>
    <x v="0"/>
    <x v="0"/>
    <x v="0"/>
  </r>
  <r>
    <x v="64"/>
    <n v="56"/>
    <n v="97"/>
    <n v="42"/>
    <x v="2"/>
    <n v="13"/>
    <n v="384"/>
    <n v="40"/>
    <n v="48"/>
    <n v="70"/>
    <n v="122"/>
    <n v="435"/>
    <n v="2"/>
    <x v="19"/>
    <x v="15"/>
    <x v="3"/>
    <x v="1"/>
    <x v="0"/>
    <x v="0"/>
    <x v="1"/>
  </r>
  <r>
    <x v="157"/>
    <n v="88"/>
    <n v="159"/>
    <n v="72"/>
    <x v="71"/>
    <n v="27"/>
    <n v="606"/>
    <n v="60"/>
    <n v="90"/>
    <n v="110"/>
    <n v="200"/>
    <n v="801"/>
    <n v="3"/>
    <x v="19"/>
    <x v="15"/>
    <x v="3"/>
    <x v="1"/>
    <x v="1"/>
    <x v="0"/>
    <x v="2"/>
  </r>
  <r>
    <x v="24"/>
    <n v="48"/>
    <n v="79"/>
    <n v="32"/>
    <x v="18"/>
    <n v="8"/>
    <n v="841"/>
    <n v="30"/>
    <n v="30"/>
    <n v="40"/>
    <n v="70"/>
    <n v="435"/>
    <n v="4"/>
    <x v="19"/>
    <x v="15"/>
    <x v="3"/>
    <x v="1"/>
    <x v="0"/>
    <x v="2"/>
    <x v="12"/>
  </r>
  <r>
    <x v="21"/>
    <n v="99"/>
    <n v="174"/>
    <n v="77"/>
    <x v="55"/>
    <n v="25"/>
    <n v="581"/>
    <n v="60"/>
    <n v="75"/>
    <n v="90"/>
    <n v="165"/>
    <n v="435"/>
    <n v="5"/>
    <x v="19"/>
    <x v="15"/>
    <x v="3"/>
    <x v="1"/>
    <x v="0"/>
    <x v="2"/>
    <x v="4"/>
  </r>
  <r>
    <x v="24"/>
    <n v="49"/>
    <n v="82"/>
    <n v="34"/>
    <x v="38"/>
    <n v="9"/>
    <n v="890"/>
    <n v="30"/>
    <n v="30"/>
    <n v="40"/>
    <n v="70"/>
    <n v="435"/>
    <n v="6"/>
    <x v="19"/>
    <x v="15"/>
    <x v="3"/>
    <x v="1"/>
    <x v="1"/>
    <x v="2"/>
    <x v="5"/>
  </r>
  <r>
    <x v="385"/>
    <n v="178"/>
    <n v="298"/>
    <n v="104"/>
    <x v="39"/>
    <n v="34"/>
    <n v="941"/>
    <n v="100"/>
    <n v="91"/>
    <n v="120"/>
    <n v="189"/>
    <n v="805"/>
    <n v="11"/>
    <x v="19"/>
    <x v="16"/>
    <x v="3"/>
    <x v="0"/>
    <x v="0"/>
    <x v="1"/>
    <x v="9"/>
  </r>
  <r>
    <x v="332"/>
    <n v="145"/>
    <n v="243"/>
    <n v="89"/>
    <x v="57"/>
    <n v="28"/>
    <n v="598"/>
    <n v="90"/>
    <n v="48"/>
    <n v="100"/>
    <n v="172"/>
    <n v="760"/>
    <n v="12"/>
    <x v="19"/>
    <x v="16"/>
    <x v="3"/>
    <x v="0"/>
    <x v="0"/>
    <x v="1"/>
    <x v="10"/>
  </r>
  <r>
    <x v="90"/>
    <n v="79"/>
    <n v="130"/>
    <n v="52"/>
    <x v="25"/>
    <n v="17"/>
    <n v="662"/>
    <n v="20"/>
    <n v="43"/>
    <n v="50"/>
    <n v="80"/>
    <n v="650"/>
    <n v="13"/>
    <x v="19"/>
    <x v="16"/>
    <x v="3"/>
    <x v="0"/>
    <x v="0"/>
    <x v="1"/>
    <x v="3"/>
  </r>
  <r>
    <x v="192"/>
    <n v="191"/>
    <n v="320"/>
    <n v="141"/>
    <x v="24"/>
    <n v="36"/>
    <n v="994"/>
    <n v="140"/>
    <n v="106"/>
    <n v="170"/>
    <n v="288"/>
    <n v="916"/>
    <n v="8"/>
    <x v="19"/>
    <x v="16"/>
    <x v="3"/>
    <x v="0"/>
    <x v="1"/>
    <x v="3"/>
    <x v="6"/>
  </r>
  <r>
    <x v="420"/>
    <n v="367"/>
    <n v="672"/>
    <n v="330"/>
    <x v="20"/>
    <n v="96"/>
    <n v="1296"/>
    <n v="240"/>
    <n v="165"/>
    <n v="330"/>
    <n v="599"/>
    <n v="818"/>
    <n v="9"/>
    <x v="19"/>
    <x v="16"/>
    <x v="3"/>
    <x v="0"/>
    <x v="1"/>
    <x v="3"/>
    <x v="7"/>
  </r>
  <r>
    <x v="172"/>
    <n v="68"/>
    <n v="119"/>
    <n v="52"/>
    <x v="36"/>
    <n v="17"/>
    <n v="554"/>
    <n v="40"/>
    <n v="50"/>
    <n v="60"/>
    <n v="90"/>
    <n v="213"/>
    <n v="10"/>
    <x v="19"/>
    <x v="16"/>
    <x v="3"/>
    <x v="0"/>
    <x v="1"/>
    <x v="3"/>
    <x v="8"/>
  </r>
  <r>
    <x v="421"/>
    <n v="-67"/>
    <n v="86"/>
    <n v="118"/>
    <x v="98"/>
    <n v="49"/>
    <n v="2105"/>
    <n v="-150"/>
    <n v="186"/>
    <n v="-90"/>
    <n v="100"/>
    <n v="858"/>
    <n v="1"/>
    <x v="19"/>
    <x v="16"/>
    <x v="3"/>
    <x v="0"/>
    <x v="0"/>
    <x v="0"/>
    <x v="0"/>
  </r>
  <r>
    <x v="417"/>
    <n v="546"/>
    <n v="902"/>
    <n v="389"/>
    <x v="151"/>
    <n v="127"/>
    <n v="2617"/>
    <n v="520"/>
    <n v="394"/>
    <n v="680"/>
    <n v="1128"/>
    <n v="213"/>
    <n v="2"/>
    <x v="19"/>
    <x v="16"/>
    <x v="3"/>
    <x v="0"/>
    <x v="0"/>
    <x v="0"/>
    <x v="1"/>
  </r>
  <r>
    <x v="297"/>
    <n v="-30"/>
    <n v="165"/>
    <n v="218"/>
    <x v="134"/>
    <n v="64"/>
    <n v="3139"/>
    <n v="-140"/>
    <n v="216"/>
    <n v="-40"/>
    <n v="203"/>
    <n v="530"/>
    <n v="3"/>
    <x v="19"/>
    <x v="16"/>
    <x v="3"/>
    <x v="0"/>
    <x v="1"/>
    <x v="0"/>
    <x v="2"/>
  </r>
  <r>
    <x v="165"/>
    <n v="266"/>
    <n v="527"/>
    <n v="242"/>
    <x v="139"/>
    <n v="74"/>
    <n v="1797"/>
    <n v="170"/>
    <n v="209"/>
    <n v="260"/>
    <n v="510"/>
    <n v="213"/>
    <n v="4"/>
    <x v="19"/>
    <x v="16"/>
    <x v="3"/>
    <x v="0"/>
    <x v="0"/>
    <x v="2"/>
    <x v="12"/>
  </r>
  <r>
    <x v="115"/>
    <n v="239"/>
    <n v="408"/>
    <n v="113"/>
    <x v="154"/>
    <n v="156"/>
    <n v="927"/>
    <n v="60"/>
    <n v="175"/>
    <n v="230"/>
    <n v="390"/>
    <n v="951"/>
    <n v="5"/>
    <x v="19"/>
    <x v="16"/>
    <x v="3"/>
    <x v="0"/>
    <x v="0"/>
    <x v="2"/>
    <x v="4"/>
  </r>
  <r>
    <x v="411"/>
    <n v="392"/>
    <n v="681"/>
    <n v="311"/>
    <x v="102"/>
    <n v="97"/>
    <n v="1714"/>
    <n v="250"/>
    <n v="199"/>
    <n v="370"/>
    <n v="650"/>
    <n v="909"/>
    <n v="6"/>
    <x v="19"/>
    <x v="16"/>
    <x v="3"/>
    <x v="0"/>
    <x v="1"/>
    <x v="2"/>
    <x v="5"/>
  </r>
  <r>
    <x v="411"/>
    <n v="392"/>
    <n v="681"/>
    <n v="325"/>
    <x v="102"/>
    <n v="97"/>
    <n v="1714"/>
    <n v="190"/>
    <n v="197"/>
    <n v="270"/>
    <n v="471"/>
    <n v="702"/>
    <n v="11"/>
    <x v="19"/>
    <x v="17"/>
    <x v="3"/>
    <x v="1"/>
    <x v="0"/>
    <x v="1"/>
    <x v="9"/>
  </r>
  <r>
    <x v="165"/>
    <n v="266"/>
    <n v="527"/>
    <n v="213"/>
    <x v="139"/>
    <n v="74"/>
    <n v="1797"/>
    <n v="130"/>
    <n v="114"/>
    <n v="190"/>
    <n v="372"/>
    <n v="702"/>
    <n v="12"/>
    <x v="19"/>
    <x v="17"/>
    <x v="3"/>
    <x v="1"/>
    <x v="0"/>
    <x v="1"/>
    <x v="10"/>
  </r>
  <r>
    <x v="422"/>
    <n v="-284"/>
    <n v="21"/>
    <n v="334"/>
    <x v="91"/>
    <n v="107"/>
    <n v="5807"/>
    <n v="-260"/>
    <n v="203"/>
    <n v="-180"/>
    <n v="0"/>
    <n v="775"/>
    <n v="13"/>
    <x v="19"/>
    <x v="17"/>
    <x v="3"/>
    <x v="1"/>
    <x v="0"/>
    <x v="1"/>
    <x v="3"/>
  </r>
  <r>
    <x v="1"/>
    <n v="239"/>
    <n v="408"/>
    <n v="125"/>
    <x v="107"/>
    <n v="156"/>
    <n v="927"/>
    <n v="70"/>
    <n v="83"/>
    <n v="220"/>
    <n v="360"/>
    <n v="702"/>
    <n v="8"/>
    <x v="19"/>
    <x v="17"/>
    <x v="3"/>
    <x v="1"/>
    <x v="1"/>
    <x v="3"/>
    <x v="6"/>
  </r>
  <r>
    <x v="278"/>
    <n v="271"/>
    <n v="463"/>
    <n v="218"/>
    <x v="134"/>
    <n v="64"/>
    <n v="1167"/>
    <n v="170"/>
    <n v="176"/>
    <n v="250"/>
    <n v="410"/>
    <n v="775"/>
    <n v="9"/>
    <x v="19"/>
    <x v="17"/>
    <x v="3"/>
    <x v="1"/>
    <x v="1"/>
    <x v="3"/>
    <x v="7"/>
  </r>
  <r>
    <x v="236"/>
    <n v="222"/>
    <n v="373"/>
    <n v="167"/>
    <x v="98"/>
    <n v="49"/>
    <n v="817"/>
    <n v="150"/>
    <n v="121"/>
    <n v="200"/>
    <n v="330"/>
    <n v="775"/>
    <n v="10"/>
    <x v="19"/>
    <x v="17"/>
    <x v="3"/>
    <x v="1"/>
    <x v="1"/>
    <x v="3"/>
    <x v="8"/>
  </r>
  <r>
    <x v="72"/>
    <n v="48"/>
    <n v="85"/>
    <n v="38"/>
    <x v="45"/>
    <n v="14"/>
    <n v="248"/>
    <n v="20"/>
    <n v="42"/>
    <n v="60"/>
    <n v="100"/>
    <n v="775"/>
    <n v="2"/>
    <x v="19"/>
    <x v="17"/>
    <x v="3"/>
    <x v="1"/>
    <x v="0"/>
    <x v="0"/>
    <x v="1"/>
  </r>
  <r>
    <x v="171"/>
    <n v="49"/>
    <n v="89"/>
    <n v="41"/>
    <x v="101"/>
    <n v="12"/>
    <n v="1007"/>
    <n v="30"/>
    <n v="53"/>
    <n v="60"/>
    <n v="110"/>
    <n v="702"/>
    <n v="3"/>
    <x v="19"/>
    <x v="17"/>
    <x v="3"/>
    <x v="1"/>
    <x v="1"/>
    <x v="0"/>
    <x v="2"/>
  </r>
  <r>
    <x v="63"/>
    <n v="43"/>
    <n v="43"/>
    <n v="0"/>
    <x v="145"/>
    <n v="0"/>
    <n v="516"/>
    <n v="30"/>
    <n v="0"/>
    <n v="40"/>
    <n v="44"/>
    <n v="775"/>
    <n v="4"/>
    <x v="19"/>
    <x v="17"/>
    <x v="3"/>
    <x v="1"/>
    <x v="0"/>
    <x v="2"/>
    <x v="12"/>
  </r>
  <r>
    <x v="60"/>
    <n v="38"/>
    <n v="62"/>
    <n v="25"/>
    <x v="68"/>
    <n v="7"/>
    <n v="851"/>
    <n v="30"/>
    <n v="20"/>
    <n v="40"/>
    <n v="65"/>
    <n v="702"/>
    <n v="5"/>
    <x v="19"/>
    <x v="17"/>
    <x v="3"/>
    <x v="1"/>
    <x v="0"/>
    <x v="2"/>
    <x v="4"/>
  </r>
  <r>
    <x v="97"/>
    <n v="35"/>
    <n v="57"/>
    <n v="23"/>
    <x v="44"/>
    <n v="6"/>
    <n v="806"/>
    <n v="20"/>
    <n v="20"/>
    <n v="30"/>
    <n v="56"/>
    <n v="775"/>
    <n v="6"/>
    <x v="19"/>
    <x v="17"/>
    <x v="3"/>
    <x v="1"/>
    <x v="1"/>
    <x v="2"/>
    <x v="5"/>
  </r>
  <r>
    <x v="18"/>
    <n v="25"/>
    <n v="41"/>
    <n v="16"/>
    <x v="19"/>
    <n v="4"/>
    <n v="484"/>
    <n v="10"/>
    <n v="10"/>
    <n v="10"/>
    <n v="20"/>
    <n v="541"/>
    <n v="11"/>
    <x v="19"/>
    <x v="18"/>
    <x v="3"/>
    <x v="1"/>
    <x v="0"/>
    <x v="1"/>
    <x v="9"/>
  </r>
  <r>
    <x v="232"/>
    <n v="172"/>
    <n v="283"/>
    <n v="147"/>
    <x v="46"/>
    <n v="37"/>
    <n v="810"/>
    <n v="80"/>
    <n v="58"/>
    <n v="120"/>
    <n v="178"/>
    <n v="541"/>
    <n v="12"/>
    <x v="19"/>
    <x v="18"/>
    <x v="3"/>
    <x v="1"/>
    <x v="0"/>
    <x v="1"/>
    <x v="10"/>
  </r>
  <r>
    <x v="22"/>
    <n v="161"/>
    <n v="275"/>
    <n v="160"/>
    <x v="4"/>
    <n v="35"/>
    <n v="678"/>
    <n v="70"/>
    <n v="70"/>
    <n v="110"/>
    <n v="167"/>
    <n v="503"/>
    <n v="13"/>
    <x v="19"/>
    <x v="18"/>
    <x v="3"/>
    <x v="1"/>
    <x v="0"/>
    <x v="1"/>
    <x v="3"/>
  </r>
  <r>
    <x v="60"/>
    <n v="37"/>
    <n v="61"/>
    <n v="25"/>
    <x v="44"/>
    <n v="7"/>
    <n v="826"/>
    <n v="30"/>
    <n v="20"/>
    <n v="30"/>
    <n v="58"/>
    <n v="971"/>
    <n v="8"/>
    <x v="19"/>
    <x v="18"/>
    <x v="3"/>
    <x v="1"/>
    <x v="1"/>
    <x v="3"/>
    <x v="6"/>
  </r>
  <r>
    <x v="146"/>
    <n v="87"/>
    <n v="154"/>
    <n v="68"/>
    <x v="61"/>
    <n v="22"/>
    <n v="587"/>
    <n v="60"/>
    <n v="50"/>
    <n v="80"/>
    <n v="139"/>
    <n v="541"/>
    <n v="9"/>
    <x v="19"/>
    <x v="18"/>
    <x v="3"/>
    <x v="1"/>
    <x v="1"/>
    <x v="3"/>
    <x v="7"/>
  </r>
  <r>
    <x v="170"/>
    <n v="52"/>
    <n v="88"/>
    <n v="37"/>
    <x v="52"/>
    <n v="33"/>
    <n v="513"/>
    <n v="20"/>
    <n v="40"/>
    <n v="70"/>
    <n v="109"/>
    <n v="971"/>
    <n v="1"/>
    <x v="19"/>
    <x v="18"/>
    <x v="3"/>
    <x v="1"/>
    <x v="0"/>
    <x v="0"/>
    <x v="0"/>
  </r>
  <r>
    <x v="16"/>
    <n v="67"/>
    <n v="113"/>
    <n v="47"/>
    <x v="4"/>
    <n v="15"/>
    <n v="474"/>
    <n v="40"/>
    <n v="48"/>
    <n v="90"/>
    <n v="138"/>
    <n v="971"/>
    <n v="2"/>
    <x v="19"/>
    <x v="18"/>
    <x v="3"/>
    <x v="1"/>
    <x v="0"/>
    <x v="0"/>
    <x v="1"/>
  </r>
  <r>
    <x v="60"/>
    <n v="51"/>
    <n v="84"/>
    <n v="34"/>
    <x v="51"/>
    <n v="10"/>
    <n v="428"/>
    <n v="40"/>
    <n v="43"/>
    <n v="60"/>
    <n v="97"/>
    <n v="503"/>
    <n v="3"/>
    <x v="19"/>
    <x v="18"/>
    <x v="3"/>
    <x v="1"/>
    <x v="1"/>
    <x v="0"/>
    <x v="2"/>
  </r>
  <r>
    <x v="18"/>
    <n v="60"/>
    <n v="108"/>
    <n v="49"/>
    <x v="7"/>
    <n v="18"/>
    <n v="414"/>
    <n v="20"/>
    <n v="44"/>
    <n v="60"/>
    <n v="96"/>
    <n v="541"/>
    <n v="4"/>
    <x v="19"/>
    <x v="18"/>
    <x v="3"/>
    <x v="1"/>
    <x v="0"/>
    <x v="2"/>
    <x v="12"/>
  </r>
  <r>
    <x v="60"/>
    <n v="62"/>
    <n v="107"/>
    <n v="46"/>
    <x v="8"/>
    <n v="15"/>
    <n v="415"/>
    <n v="30"/>
    <n v="45"/>
    <n v="60"/>
    <n v="100"/>
    <n v="971"/>
    <n v="5"/>
    <x v="19"/>
    <x v="18"/>
    <x v="3"/>
    <x v="1"/>
    <x v="0"/>
    <x v="2"/>
    <x v="4"/>
  </r>
  <r>
    <x v="164"/>
    <n v="146"/>
    <n v="288"/>
    <n v="117"/>
    <x v="92"/>
    <n v="40"/>
    <n v="1292"/>
    <n v="90"/>
    <n v="75"/>
    <n v="140"/>
    <n v="276"/>
    <n v="541"/>
    <n v="6"/>
    <x v="19"/>
    <x v="18"/>
    <x v="3"/>
    <x v="1"/>
    <x v="1"/>
    <x v="2"/>
    <x v="5"/>
  </r>
  <r>
    <x v="107"/>
    <n v="79"/>
    <n v="125"/>
    <n v="47"/>
    <x v="55"/>
    <n v="14"/>
    <n v="366"/>
    <n v="30"/>
    <n v="41"/>
    <n v="50"/>
    <n v="91"/>
    <n v="425"/>
    <n v="11"/>
    <x v="19"/>
    <x v="19"/>
    <x v="3"/>
    <x v="1"/>
    <x v="0"/>
    <x v="1"/>
    <x v="9"/>
  </r>
  <r>
    <x v="43"/>
    <n v="54"/>
    <n v="89"/>
    <n v="36"/>
    <x v="61"/>
    <n v="11"/>
    <n v="458"/>
    <n v="30"/>
    <n v="20"/>
    <n v="40"/>
    <n v="60"/>
    <n v="206"/>
    <n v="12"/>
    <x v="19"/>
    <x v="19"/>
    <x v="3"/>
    <x v="1"/>
    <x v="0"/>
    <x v="1"/>
    <x v="10"/>
  </r>
  <r>
    <x v="29"/>
    <n v="61"/>
    <n v="104"/>
    <n v="44"/>
    <x v="28"/>
    <n v="39"/>
    <n v="617"/>
    <n v="10"/>
    <n v="20"/>
    <n v="50"/>
    <n v="57"/>
    <n v="253"/>
    <n v="13"/>
    <x v="19"/>
    <x v="19"/>
    <x v="3"/>
    <x v="1"/>
    <x v="0"/>
    <x v="1"/>
    <x v="3"/>
  </r>
  <r>
    <x v="213"/>
    <n v="135"/>
    <n v="223"/>
    <n v="90"/>
    <x v="32"/>
    <n v="29"/>
    <n v="1139"/>
    <n v="80"/>
    <n v="62"/>
    <n v="120"/>
    <n v="190"/>
    <n v="253"/>
    <n v="8"/>
    <x v="19"/>
    <x v="19"/>
    <x v="3"/>
    <x v="1"/>
    <x v="1"/>
    <x v="3"/>
    <x v="6"/>
  </r>
  <r>
    <x v="86"/>
    <n v="70"/>
    <n v="117"/>
    <n v="48"/>
    <x v="27"/>
    <n v="13"/>
    <n v="839"/>
    <n v="50"/>
    <n v="31"/>
    <n v="60"/>
    <n v="109"/>
    <n v="360"/>
    <n v="9"/>
    <x v="19"/>
    <x v="19"/>
    <x v="3"/>
    <x v="1"/>
    <x v="1"/>
    <x v="3"/>
    <x v="7"/>
  </r>
  <r>
    <x v="73"/>
    <n v="125"/>
    <n v="209"/>
    <n v="86"/>
    <x v="25"/>
    <n v="27"/>
    <n v="454"/>
    <n v="120"/>
    <n v="112"/>
    <n v="160"/>
    <n v="262"/>
    <n v="425"/>
    <n v="2"/>
    <x v="19"/>
    <x v="19"/>
    <x v="3"/>
    <x v="1"/>
    <x v="0"/>
    <x v="0"/>
    <x v="1"/>
  </r>
  <r>
    <x v="25"/>
    <n v="184"/>
    <n v="314"/>
    <n v="89"/>
    <x v="119"/>
    <n v="120"/>
    <n v="705"/>
    <n v="100"/>
    <n v="153"/>
    <n v="230"/>
    <n v="393"/>
    <n v="360"/>
    <n v="3"/>
    <x v="19"/>
    <x v="19"/>
    <x v="3"/>
    <x v="1"/>
    <x v="1"/>
    <x v="0"/>
    <x v="2"/>
  </r>
  <r>
    <x v="97"/>
    <n v="39"/>
    <n v="68"/>
    <n v="30"/>
    <x v="38"/>
    <n v="9"/>
    <n v="581"/>
    <n v="30"/>
    <n v="20"/>
    <n v="40"/>
    <n v="60"/>
    <n v="425"/>
    <n v="4"/>
    <x v="19"/>
    <x v="19"/>
    <x v="3"/>
    <x v="1"/>
    <x v="0"/>
    <x v="2"/>
    <x v="12"/>
  </r>
  <r>
    <x v="43"/>
    <n v="77"/>
    <n v="139"/>
    <n v="63"/>
    <x v="21"/>
    <n v="23"/>
    <n v="397"/>
    <n v="20"/>
    <n v="60"/>
    <n v="70"/>
    <n v="130"/>
    <n v="360"/>
    <n v="5"/>
    <x v="19"/>
    <x v="19"/>
    <x v="3"/>
    <x v="1"/>
    <x v="0"/>
    <x v="2"/>
    <x v="4"/>
  </r>
  <r>
    <x v="88"/>
    <n v="123"/>
    <n v="224"/>
    <n v="129"/>
    <x v="89"/>
    <n v="31"/>
    <n v="1073"/>
    <n v="90"/>
    <n v="96"/>
    <n v="120"/>
    <n v="216"/>
    <n v="425"/>
    <n v="6"/>
    <x v="19"/>
    <x v="19"/>
    <x v="3"/>
    <x v="1"/>
    <x v="1"/>
    <x v="2"/>
    <x v="5"/>
  </r>
  <r>
    <x v="217"/>
    <n v="155"/>
    <n v="330"/>
    <n v="155"/>
    <x v="72"/>
    <n v="43"/>
    <n v="1280"/>
    <n v="90"/>
    <n v="126"/>
    <n v="140"/>
    <n v="270"/>
    <n v="303"/>
    <n v="8"/>
    <x v="20"/>
    <x v="0"/>
    <x v="0"/>
    <x v="0"/>
    <x v="1"/>
    <x v="3"/>
    <x v="6"/>
  </r>
  <r>
    <x v="71"/>
    <n v="74"/>
    <n v="134"/>
    <n v="52"/>
    <x v="84"/>
    <n v="47"/>
    <n v="509"/>
    <n v="20"/>
    <n v="40"/>
    <n v="70"/>
    <n v="101"/>
    <n v="970"/>
    <n v="9"/>
    <x v="20"/>
    <x v="0"/>
    <x v="0"/>
    <x v="0"/>
    <x v="1"/>
    <x v="3"/>
    <x v="7"/>
  </r>
  <r>
    <x v="46"/>
    <n v="72"/>
    <n v="133"/>
    <n v="53"/>
    <x v="24"/>
    <n v="17"/>
    <n v="410"/>
    <n v="40"/>
    <n v="30"/>
    <n v="70"/>
    <n v="110"/>
    <n v="720"/>
    <n v="10"/>
    <x v="20"/>
    <x v="0"/>
    <x v="0"/>
    <x v="0"/>
    <x v="1"/>
    <x v="3"/>
    <x v="8"/>
  </r>
  <r>
    <x v="19"/>
    <n v="57"/>
    <n v="109"/>
    <n v="45"/>
    <x v="29"/>
    <n v="17"/>
    <n v="409"/>
    <n v="10"/>
    <n v="19"/>
    <n v="50"/>
    <n v="80"/>
    <n v="719"/>
    <n v="11"/>
    <x v="20"/>
    <x v="0"/>
    <x v="0"/>
    <x v="0"/>
    <x v="0"/>
    <x v="1"/>
    <x v="9"/>
  </r>
  <r>
    <x v="157"/>
    <n v="62"/>
    <n v="120"/>
    <n v="51"/>
    <x v="57"/>
    <n v="15"/>
    <n v="1042"/>
    <n v="20"/>
    <n v="52"/>
    <n v="50"/>
    <n v="78"/>
    <n v="719"/>
    <n v="12"/>
    <x v="20"/>
    <x v="0"/>
    <x v="0"/>
    <x v="0"/>
    <x v="0"/>
    <x v="1"/>
    <x v="10"/>
  </r>
  <r>
    <x v="42"/>
    <n v="79"/>
    <n v="149"/>
    <n v="61"/>
    <x v="61"/>
    <n v="20"/>
    <n v="579"/>
    <n v="50"/>
    <n v="63"/>
    <n v="70"/>
    <n v="133"/>
    <n v="719"/>
    <n v="13"/>
    <x v="20"/>
    <x v="0"/>
    <x v="0"/>
    <x v="0"/>
    <x v="0"/>
    <x v="1"/>
    <x v="3"/>
  </r>
  <r>
    <x v="410"/>
    <n v="179"/>
    <n v="322"/>
    <n v="162"/>
    <x v="24"/>
    <n v="34"/>
    <n v="928"/>
    <n v="140"/>
    <n v="111"/>
    <n v="180"/>
    <n v="310"/>
    <n v="970"/>
    <n v="1"/>
    <x v="20"/>
    <x v="0"/>
    <x v="0"/>
    <x v="0"/>
    <x v="0"/>
    <x v="0"/>
    <x v="0"/>
  </r>
  <r>
    <x v="86"/>
    <n v="74"/>
    <n v="141"/>
    <n v="58"/>
    <x v="61"/>
    <n v="19"/>
    <n v="548"/>
    <n v="50"/>
    <n v="62"/>
    <n v="70"/>
    <n v="128"/>
    <n v="303"/>
    <n v="2"/>
    <x v="20"/>
    <x v="0"/>
    <x v="0"/>
    <x v="0"/>
    <x v="0"/>
    <x v="0"/>
    <x v="1"/>
  </r>
  <r>
    <x v="292"/>
    <n v="145"/>
    <n v="261"/>
    <n v="96"/>
    <x v="1"/>
    <n v="28"/>
    <n v="981"/>
    <n v="120"/>
    <n v="81"/>
    <n v="150"/>
    <n v="247"/>
    <n v="720"/>
    <n v="3"/>
    <x v="20"/>
    <x v="0"/>
    <x v="0"/>
    <x v="0"/>
    <x v="1"/>
    <x v="0"/>
    <x v="2"/>
  </r>
  <r>
    <x v="344"/>
    <n v="118"/>
    <n v="212"/>
    <n v="81"/>
    <x v="55"/>
    <n v="22"/>
    <n v="588"/>
    <n v="110"/>
    <n v="95"/>
    <n v="140"/>
    <n v="235"/>
    <n v="719"/>
    <n v="5"/>
    <x v="20"/>
    <x v="0"/>
    <x v="0"/>
    <x v="0"/>
    <x v="0"/>
    <x v="2"/>
    <x v="4"/>
  </r>
  <r>
    <x v="107"/>
    <n v="90"/>
    <n v="160"/>
    <n v="60"/>
    <x v="56"/>
    <n v="19"/>
    <n v="656"/>
    <n v="60"/>
    <n v="66"/>
    <n v="110"/>
    <n v="170"/>
    <n v="970"/>
    <n v="6"/>
    <x v="20"/>
    <x v="0"/>
    <x v="0"/>
    <x v="0"/>
    <x v="1"/>
    <x v="2"/>
    <x v="5"/>
  </r>
  <r>
    <x v="192"/>
    <n v="179"/>
    <n v="322"/>
    <n v="174"/>
    <x v="25"/>
    <n v="34"/>
    <n v="928"/>
    <n v="140"/>
    <n v="57"/>
    <n v="160"/>
    <n v="268"/>
    <n v="312"/>
    <n v="8"/>
    <x v="20"/>
    <x v="1"/>
    <x v="0"/>
    <x v="0"/>
    <x v="1"/>
    <x v="3"/>
    <x v="6"/>
  </r>
  <r>
    <x v="272"/>
    <n v="74"/>
    <n v="141"/>
    <n v="58"/>
    <x v="101"/>
    <n v="19"/>
    <n v="548"/>
    <n v="50"/>
    <n v="31"/>
    <n v="70"/>
    <n v="119"/>
    <n v="312"/>
    <n v="9"/>
    <x v="20"/>
    <x v="1"/>
    <x v="0"/>
    <x v="0"/>
    <x v="1"/>
    <x v="3"/>
    <x v="7"/>
  </r>
  <r>
    <x v="292"/>
    <n v="145"/>
    <n v="261"/>
    <n v="87"/>
    <x v="1"/>
    <n v="28"/>
    <n v="981"/>
    <n v="110"/>
    <n v="90"/>
    <n v="130"/>
    <n v="200"/>
    <n v="773"/>
    <n v="10"/>
    <x v="20"/>
    <x v="1"/>
    <x v="0"/>
    <x v="0"/>
    <x v="1"/>
    <x v="3"/>
    <x v="8"/>
  </r>
  <r>
    <x v="344"/>
    <n v="118"/>
    <n v="212"/>
    <n v="81"/>
    <x v="55"/>
    <n v="22"/>
    <n v="588"/>
    <n v="80"/>
    <n v="49"/>
    <n v="110"/>
    <n v="181"/>
    <n v="630"/>
    <n v="11"/>
    <x v="20"/>
    <x v="1"/>
    <x v="0"/>
    <x v="0"/>
    <x v="0"/>
    <x v="1"/>
    <x v="9"/>
  </r>
  <r>
    <x v="75"/>
    <n v="90"/>
    <n v="160"/>
    <n v="60"/>
    <x v="29"/>
    <n v="19"/>
    <n v="656"/>
    <n v="40"/>
    <n v="38"/>
    <n v="80"/>
    <n v="118"/>
    <n v="630"/>
    <n v="12"/>
    <x v="20"/>
    <x v="1"/>
    <x v="0"/>
    <x v="0"/>
    <x v="0"/>
    <x v="1"/>
    <x v="10"/>
  </r>
  <r>
    <x v="423"/>
    <n v="225"/>
    <n v="412"/>
    <n v="165"/>
    <x v="95"/>
    <n v="53"/>
    <n v="1148"/>
    <n v="140"/>
    <n v="133"/>
    <n v="230"/>
    <n v="400"/>
    <n v="630"/>
    <n v="2"/>
    <x v="20"/>
    <x v="1"/>
    <x v="0"/>
    <x v="0"/>
    <x v="0"/>
    <x v="0"/>
    <x v="1"/>
  </r>
  <r>
    <x v="328"/>
    <n v="176"/>
    <n v="318"/>
    <n v="126"/>
    <x v="88"/>
    <n v="39"/>
    <n v="801"/>
    <n v="140"/>
    <n v="87"/>
    <n v="190"/>
    <n v="310"/>
    <n v="847"/>
    <n v="3"/>
    <x v="20"/>
    <x v="1"/>
    <x v="0"/>
    <x v="0"/>
    <x v="1"/>
    <x v="0"/>
    <x v="2"/>
  </r>
  <r>
    <x v="357"/>
    <n v="336"/>
    <n v="628"/>
    <n v="193"/>
    <x v="85"/>
    <n v="83"/>
    <n v="1686"/>
    <n v="280"/>
    <n v="280"/>
    <n v="400"/>
    <n v="695"/>
    <n v="309"/>
    <n v="5"/>
    <x v="20"/>
    <x v="1"/>
    <x v="0"/>
    <x v="0"/>
    <x v="0"/>
    <x v="2"/>
    <x v="4"/>
  </r>
  <r>
    <x v="165"/>
    <n v="249"/>
    <n v="531"/>
    <n v="262"/>
    <x v="80"/>
    <n v="69"/>
    <n v="1775"/>
    <n v="210"/>
    <n v="258"/>
    <n v="300"/>
    <n v="580"/>
    <n v="773"/>
    <n v="6"/>
    <x v="20"/>
    <x v="1"/>
    <x v="0"/>
    <x v="0"/>
    <x v="1"/>
    <x v="2"/>
    <x v="5"/>
  </r>
  <r>
    <x v="357"/>
    <n v="336"/>
    <n v="628"/>
    <n v="278"/>
    <x v="85"/>
    <n v="83"/>
    <n v="1686"/>
    <n v="210"/>
    <n v="177"/>
    <n v="300"/>
    <n v="510"/>
    <n v="319"/>
    <n v="8"/>
    <x v="20"/>
    <x v="2"/>
    <x v="0"/>
    <x v="1"/>
    <x v="1"/>
    <x v="3"/>
    <x v="6"/>
  </r>
  <r>
    <x v="328"/>
    <n v="176"/>
    <n v="318"/>
    <n v="130"/>
    <x v="88"/>
    <n v="39"/>
    <n v="801"/>
    <n v="120"/>
    <n v="93"/>
    <n v="160"/>
    <n v="260"/>
    <n v="515"/>
    <n v="9"/>
    <x v="20"/>
    <x v="2"/>
    <x v="0"/>
    <x v="1"/>
    <x v="1"/>
    <x v="3"/>
    <x v="7"/>
  </r>
  <r>
    <x v="165"/>
    <n v="249"/>
    <n v="531"/>
    <n v="238"/>
    <x v="80"/>
    <n v="69"/>
    <n v="1775"/>
    <n v="140"/>
    <n v="175"/>
    <n v="220"/>
    <n v="430"/>
    <n v="563"/>
    <n v="11"/>
    <x v="20"/>
    <x v="2"/>
    <x v="0"/>
    <x v="1"/>
    <x v="0"/>
    <x v="1"/>
    <x v="9"/>
  </r>
  <r>
    <x v="394"/>
    <n v="370"/>
    <n v="716"/>
    <n v="312"/>
    <x v="93"/>
    <n v="114"/>
    <n v="1783"/>
    <n v="210"/>
    <n v="186"/>
    <n v="340"/>
    <n v="590"/>
    <n v="641"/>
    <n v="12"/>
    <x v="20"/>
    <x v="2"/>
    <x v="0"/>
    <x v="1"/>
    <x v="0"/>
    <x v="1"/>
    <x v="10"/>
  </r>
  <r>
    <x v="25"/>
    <n v="43"/>
    <n v="46"/>
    <n v="0"/>
    <x v="64"/>
    <n v="0"/>
    <n v="473"/>
    <n v="40"/>
    <n v="0"/>
    <n v="50"/>
    <n v="56"/>
    <n v="712"/>
    <n v="6"/>
    <x v="20"/>
    <x v="2"/>
    <x v="0"/>
    <x v="1"/>
    <x v="1"/>
    <x v="2"/>
    <x v="5"/>
  </r>
  <r>
    <x v="194"/>
    <n v="29"/>
    <n v="51"/>
    <n v="19"/>
    <x v="16"/>
    <n v="5"/>
    <n v="848"/>
    <n v="20"/>
    <n v="20"/>
    <n v="30"/>
    <n v="51"/>
    <n v="319"/>
    <n v="1"/>
    <x v="20"/>
    <x v="2"/>
    <x v="0"/>
    <x v="1"/>
    <x v="0"/>
    <x v="0"/>
    <x v="0"/>
  </r>
  <r>
    <x v="19"/>
    <n v="39"/>
    <n v="77"/>
    <n v="33"/>
    <x v="61"/>
    <n v="10"/>
    <n v="1003"/>
    <n v="20"/>
    <n v="30"/>
    <n v="40"/>
    <n v="68"/>
    <n v="515"/>
    <n v="2"/>
    <x v="20"/>
    <x v="2"/>
    <x v="0"/>
    <x v="1"/>
    <x v="0"/>
    <x v="0"/>
    <x v="1"/>
  </r>
  <r>
    <x v="59"/>
    <n v="20"/>
    <n v="37"/>
    <n v="15"/>
    <x v="44"/>
    <n v="4"/>
    <n v="600"/>
    <n v="10"/>
    <n v="10"/>
    <n v="20"/>
    <n v="27"/>
    <n v="319"/>
    <n v="3"/>
    <x v="20"/>
    <x v="2"/>
    <x v="0"/>
    <x v="1"/>
    <x v="1"/>
    <x v="0"/>
    <x v="2"/>
  </r>
  <r>
    <x v="125"/>
    <n v="35"/>
    <n v="62"/>
    <n v="23"/>
    <x v="44"/>
    <n v="6"/>
    <n v="803"/>
    <n v="30"/>
    <n v="20"/>
    <n v="40"/>
    <n v="60"/>
    <n v="319"/>
    <n v="5"/>
    <x v="20"/>
    <x v="2"/>
    <x v="0"/>
    <x v="1"/>
    <x v="0"/>
    <x v="2"/>
    <x v="4"/>
  </r>
  <r>
    <x v="52"/>
    <n v="62"/>
    <n v="113"/>
    <n v="44"/>
    <x v="66"/>
    <n v="40"/>
    <n v="325"/>
    <n v="10"/>
    <n v="38"/>
    <n v="60"/>
    <n v="90"/>
    <n v="314"/>
    <n v="8"/>
    <x v="20"/>
    <x v="3"/>
    <x v="0"/>
    <x v="1"/>
    <x v="1"/>
    <x v="3"/>
    <x v="6"/>
  </r>
  <r>
    <x v="424"/>
    <n v="11"/>
    <n v="123"/>
    <n v="98"/>
    <x v="4"/>
    <n v="32"/>
    <n v="1574"/>
    <n v="-10"/>
    <n v="89"/>
    <n v="20"/>
    <n v="109"/>
    <n v="573"/>
    <n v="9"/>
    <x v="20"/>
    <x v="3"/>
    <x v="0"/>
    <x v="1"/>
    <x v="1"/>
    <x v="3"/>
    <x v="7"/>
  </r>
  <r>
    <x v="194"/>
    <n v="52"/>
    <n v="97"/>
    <n v="39"/>
    <x v="1"/>
    <n v="12"/>
    <n v="248"/>
    <n v="20"/>
    <n v="19"/>
    <n v="50"/>
    <n v="69"/>
    <n v="573"/>
    <n v="11"/>
    <x v="20"/>
    <x v="3"/>
    <x v="0"/>
    <x v="1"/>
    <x v="0"/>
    <x v="1"/>
    <x v="9"/>
  </r>
  <r>
    <x v="360"/>
    <n v="30"/>
    <n v="58"/>
    <n v="24"/>
    <x v="39"/>
    <n v="9"/>
    <n v="212"/>
    <n v="-10"/>
    <n v="20"/>
    <n v="20"/>
    <n v="52"/>
    <n v="660"/>
    <n v="12"/>
    <x v="20"/>
    <x v="3"/>
    <x v="0"/>
    <x v="1"/>
    <x v="0"/>
    <x v="1"/>
    <x v="10"/>
  </r>
  <r>
    <x v="91"/>
    <n v="51"/>
    <n v="97"/>
    <n v="40"/>
    <x v="31"/>
    <n v="15"/>
    <n v="244"/>
    <n v="10"/>
    <n v="43"/>
    <n v="50"/>
    <n v="80"/>
    <n v="314"/>
    <n v="13"/>
    <x v="20"/>
    <x v="3"/>
    <x v="0"/>
    <x v="1"/>
    <x v="0"/>
    <x v="1"/>
    <x v="3"/>
  </r>
  <r>
    <x v="46"/>
    <n v="47"/>
    <n v="84"/>
    <n v="32"/>
    <x v="38"/>
    <n v="8"/>
    <n v="837"/>
    <n v="50"/>
    <n v="30"/>
    <n v="60"/>
    <n v="90"/>
    <n v="314"/>
    <n v="6"/>
    <x v="20"/>
    <x v="3"/>
    <x v="0"/>
    <x v="1"/>
    <x v="1"/>
    <x v="2"/>
    <x v="5"/>
  </r>
  <r>
    <x v="157"/>
    <n v="83"/>
    <n v="160"/>
    <n v="67"/>
    <x v="33"/>
    <n v="25"/>
    <n v="599"/>
    <n v="30"/>
    <n v="72"/>
    <n v="80"/>
    <n v="152"/>
    <n v="573"/>
    <n v="2"/>
    <x v="20"/>
    <x v="3"/>
    <x v="0"/>
    <x v="1"/>
    <x v="0"/>
    <x v="0"/>
    <x v="1"/>
  </r>
  <r>
    <x v="47"/>
    <n v="74"/>
    <n v="145"/>
    <n v="62"/>
    <x v="8"/>
    <n v="19"/>
    <n v="1059"/>
    <n v="50"/>
    <n v="63"/>
    <n v="80"/>
    <n v="143"/>
    <n v="816"/>
    <n v="3"/>
    <x v="20"/>
    <x v="3"/>
    <x v="0"/>
    <x v="1"/>
    <x v="1"/>
    <x v="0"/>
    <x v="2"/>
  </r>
  <r>
    <x v="243"/>
    <n v="64"/>
    <n v="115"/>
    <n v="44"/>
    <x v="27"/>
    <n v="12"/>
    <n v="886"/>
    <n v="50"/>
    <n v="45"/>
    <n v="70"/>
    <n v="125"/>
    <n v="573"/>
    <n v="5"/>
    <x v="20"/>
    <x v="3"/>
    <x v="0"/>
    <x v="1"/>
    <x v="0"/>
    <x v="2"/>
    <x v="4"/>
  </r>
  <r>
    <x v="64"/>
    <n v="30"/>
    <n v="53"/>
    <n v="20"/>
    <x v="16"/>
    <n v="5"/>
    <n v="482"/>
    <n v="30"/>
    <n v="10"/>
    <n v="30"/>
    <n v="48"/>
    <n v="513"/>
    <n v="8"/>
    <x v="20"/>
    <x v="4"/>
    <x v="0"/>
    <x v="0"/>
    <x v="1"/>
    <x v="3"/>
    <x v="6"/>
  </r>
  <r>
    <x v="33"/>
    <n v="43"/>
    <n v="77"/>
    <n v="29"/>
    <x v="38"/>
    <n v="8"/>
    <n v="862"/>
    <n v="40"/>
    <n v="20"/>
    <n v="40"/>
    <n v="69"/>
    <n v="614"/>
    <n v="9"/>
    <x v="20"/>
    <x v="4"/>
    <x v="0"/>
    <x v="0"/>
    <x v="1"/>
    <x v="3"/>
    <x v="7"/>
  </r>
  <r>
    <x v="217"/>
    <n v="150"/>
    <n v="265"/>
    <n v="99"/>
    <x v="46"/>
    <n v="32"/>
    <n v="798"/>
    <n v="70"/>
    <n v="80"/>
    <n v="130"/>
    <n v="221"/>
    <n v="614"/>
    <n v="11"/>
    <x v="20"/>
    <x v="4"/>
    <x v="0"/>
    <x v="0"/>
    <x v="0"/>
    <x v="1"/>
    <x v="9"/>
  </r>
  <r>
    <x v="202"/>
    <n v="134"/>
    <n v="245"/>
    <n v="96"/>
    <x v="21"/>
    <n v="29"/>
    <n v="666"/>
    <n v="80"/>
    <n v="68"/>
    <n v="120"/>
    <n v="212"/>
    <n v="234"/>
    <n v="12"/>
    <x v="20"/>
    <x v="4"/>
    <x v="0"/>
    <x v="0"/>
    <x v="0"/>
    <x v="1"/>
    <x v="10"/>
  </r>
  <r>
    <x v="31"/>
    <n v="57"/>
    <n v="109"/>
    <n v="45"/>
    <x v="56"/>
    <n v="17"/>
    <n v="409"/>
    <n v="30"/>
    <n v="56"/>
    <n v="70"/>
    <n v="114"/>
    <n v="419"/>
    <n v="6"/>
    <x v="20"/>
    <x v="4"/>
    <x v="0"/>
    <x v="0"/>
    <x v="1"/>
    <x v="2"/>
    <x v="5"/>
  </r>
  <r>
    <x v="34"/>
    <n v="72"/>
    <n v="133"/>
    <n v="53"/>
    <x v="45"/>
    <n v="17"/>
    <n v="410"/>
    <n v="50"/>
    <n v="50"/>
    <n v="80"/>
    <n v="130"/>
    <n v="216"/>
    <n v="1"/>
    <x v="20"/>
    <x v="4"/>
    <x v="0"/>
    <x v="0"/>
    <x v="0"/>
    <x v="0"/>
    <x v="0"/>
  </r>
  <r>
    <x v="92"/>
    <n v="64"/>
    <n v="114"/>
    <n v="43"/>
    <x v="13"/>
    <n v="13"/>
    <n v="424"/>
    <n v="40"/>
    <n v="38"/>
    <n v="70"/>
    <n v="112"/>
    <n v="614"/>
    <n v="2"/>
    <x v="20"/>
    <x v="4"/>
    <x v="0"/>
    <x v="0"/>
    <x v="0"/>
    <x v="0"/>
    <x v="1"/>
  </r>
  <r>
    <x v="26"/>
    <n v="74"/>
    <n v="134"/>
    <n v="52"/>
    <x v="79"/>
    <n v="47"/>
    <n v="509"/>
    <n v="20"/>
    <n v="53"/>
    <n v="80"/>
    <n v="133"/>
    <n v="614"/>
    <n v="3"/>
    <x v="20"/>
    <x v="4"/>
    <x v="0"/>
    <x v="0"/>
    <x v="1"/>
    <x v="0"/>
    <x v="2"/>
  </r>
  <r>
    <x v="217"/>
    <n v="155"/>
    <n v="330"/>
    <n v="188"/>
    <x v="72"/>
    <n v="43"/>
    <n v="1280"/>
    <n v="130"/>
    <n v="185"/>
    <n v="190"/>
    <n v="365"/>
    <n v="440"/>
    <n v="5"/>
    <x v="20"/>
    <x v="4"/>
    <x v="0"/>
    <x v="0"/>
    <x v="0"/>
    <x v="2"/>
    <x v="4"/>
  </r>
  <r>
    <x v="79"/>
    <n v="94"/>
    <n v="161"/>
    <n v="57"/>
    <x v="30"/>
    <n v="17"/>
    <n v="349"/>
    <n v="70"/>
    <n v="40"/>
    <n v="90"/>
    <n v="130"/>
    <n v="262"/>
    <n v="8"/>
    <x v="20"/>
    <x v="5"/>
    <x v="0"/>
    <x v="1"/>
    <x v="1"/>
    <x v="3"/>
    <x v="6"/>
  </r>
  <r>
    <x v="122"/>
    <n v="75"/>
    <n v="134"/>
    <n v="51"/>
    <x v="26"/>
    <n v="14"/>
    <n v="857"/>
    <n v="60"/>
    <n v="49"/>
    <n v="70"/>
    <n v="110"/>
    <n v="414"/>
    <n v="9"/>
    <x v="20"/>
    <x v="5"/>
    <x v="0"/>
    <x v="1"/>
    <x v="1"/>
    <x v="3"/>
    <x v="7"/>
  </r>
  <r>
    <x v="83"/>
    <n v="67"/>
    <n v="120"/>
    <n v="46"/>
    <x v="0"/>
    <n v="14"/>
    <n v="454"/>
    <n v="30"/>
    <n v="41"/>
    <n v="60"/>
    <n v="101"/>
    <n v="608"/>
    <n v="11"/>
    <x v="20"/>
    <x v="5"/>
    <x v="0"/>
    <x v="1"/>
    <x v="0"/>
    <x v="1"/>
    <x v="9"/>
  </r>
  <r>
    <x v="91"/>
    <n v="87"/>
    <n v="159"/>
    <n v="62"/>
    <x v="58"/>
    <n v="56"/>
    <n v="612"/>
    <n v="10"/>
    <n v="50"/>
    <n v="80"/>
    <n v="118"/>
    <n v="715"/>
    <n v="12"/>
    <x v="20"/>
    <x v="5"/>
    <x v="0"/>
    <x v="1"/>
    <x v="0"/>
    <x v="1"/>
    <x v="10"/>
  </r>
  <r>
    <x v="111"/>
    <n v="43"/>
    <n v="81"/>
    <n v="33"/>
    <x v="76"/>
    <n v="10"/>
    <n v="577"/>
    <n v="30"/>
    <n v="36"/>
    <n v="50"/>
    <n v="86"/>
    <n v="715"/>
    <n v="6"/>
    <x v="20"/>
    <x v="5"/>
    <x v="0"/>
    <x v="1"/>
    <x v="1"/>
    <x v="2"/>
    <x v="5"/>
  </r>
  <r>
    <x v="33"/>
    <n v="82"/>
    <n v="159"/>
    <n v="67"/>
    <x v="52"/>
    <n v="25"/>
    <n v="391"/>
    <n v="30"/>
    <n v="70"/>
    <n v="80"/>
    <n v="151"/>
    <n v="608"/>
    <n v="1"/>
    <x v="20"/>
    <x v="5"/>
    <x v="0"/>
    <x v="1"/>
    <x v="0"/>
    <x v="0"/>
    <x v="0"/>
  </r>
  <r>
    <x v="105"/>
    <n v="130"/>
    <n v="238"/>
    <n v="93"/>
    <x v="125"/>
    <n v="84"/>
    <n v="692"/>
    <n v="40"/>
    <n v="92"/>
    <n v="140"/>
    <n v="228"/>
    <n v="715"/>
    <n v="2"/>
    <x v="20"/>
    <x v="5"/>
    <x v="0"/>
    <x v="1"/>
    <x v="0"/>
    <x v="0"/>
    <x v="1"/>
  </r>
  <r>
    <x v="21"/>
    <n v="114"/>
    <n v="212"/>
    <n v="85"/>
    <x v="32"/>
    <n v="28"/>
    <n v="555"/>
    <n v="70"/>
    <n v="90"/>
    <n v="110"/>
    <n v="197"/>
    <n v="414"/>
    <n v="3"/>
    <x v="20"/>
    <x v="5"/>
    <x v="0"/>
    <x v="1"/>
    <x v="1"/>
    <x v="0"/>
    <x v="2"/>
  </r>
  <r>
    <x v="79"/>
    <n v="99"/>
    <n v="194"/>
    <n v="83"/>
    <x v="25"/>
    <n v="25"/>
    <n v="1063"/>
    <n v="80"/>
    <n v="85"/>
    <n v="120"/>
    <n v="205"/>
    <n v="920"/>
    <n v="5"/>
    <x v="20"/>
    <x v="5"/>
    <x v="0"/>
    <x v="1"/>
    <x v="0"/>
    <x v="2"/>
    <x v="4"/>
  </r>
  <r>
    <x v="10"/>
    <n v="83"/>
    <n v="160"/>
    <n v="67"/>
    <x v="52"/>
    <n v="25"/>
    <n v="599"/>
    <n v="20"/>
    <n v="41"/>
    <n v="60"/>
    <n v="110"/>
    <n v="203"/>
    <n v="9"/>
    <x v="20"/>
    <x v="6"/>
    <x v="1"/>
    <x v="1"/>
    <x v="1"/>
    <x v="3"/>
    <x v="7"/>
  </r>
  <r>
    <x v="141"/>
    <n v="74"/>
    <n v="145"/>
    <n v="62"/>
    <x v="30"/>
    <n v="19"/>
    <n v="1059"/>
    <n v="40"/>
    <n v="40"/>
    <n v="60"/>
    <n v="90"/>
    <n v="203"/>
    <n v="10"/>
    <x v="20"/>
    <x v="6"/>
    <x v="1"/>
    <x v="1"/>
    <x v="1"/>
    <x v="3"/>
    <x v="8"/>
  </r>
  <r>
    <x v="243"/>
    <n v="64"/>
    <n v="115"/>
    <n v="44"/>
    <x v="27"/>
    <n v="12"/>
    <n v="886"/>
    <n v="50"/>
    <n v="29"/>
    <n v="70"/>
    <n v="110"/>
    <n v="860"/>
    <n v="11"/>
    <x v="20"/>
    <x v="6"/>
    <x v="1"/>
    <x v="1"/>
    <x v="0"/>
    <x v="1"/>
    <x v="9"/>
  </r>
  <r>
    <x v="54"/>
    <n v="34"/>
    <n v="61"/>
    <n v="23"/>
    <x v="44"/>
    <n v="6"/>
    <n v="809"/>
    <n v="30"/>
    <n v="20"/>
    <n v="40"/>
    <n v="73"/>
    <n v="959"/>
    <n v="13"/>
    <x v="20"/>
    <x v="6"/>
    <x v="1"/>
    <x v="1"/>
    <x v="0"/>
    <x v="1"/>
    <x v="3"/>
  </r>
  <r>
    <x v="91"/>
    <n v="87"/>
    <n v="159"/>
    <n v="62"/>
    <x v="58"/>
    <n v="56"/>
    <n v="612"/>
    <n v="20"/>
    <n v="50"/>
    <n v="90"/>
    <n v="135"/>
    <n v="203"/>
    <n v="5"/>
    <x v="20"/>
    <x v="6"/>
    <x v="1"/>
    <x v="1"/>
    <x v="0"/>
    <x v="2"/>
    <x v="4"/>
  </r>
  <r>
    <x v="33"/>
    <n v="65"/>
    <n v="120"/>
    <n v="48"/>
    <x v="39"/>
    <n v="15"/>
    <n v="380"/>
    <n v="40"/>
    <n v="46"/>
    <n v="70"/>
    <n v="116"/>
    <n v="959"/>
    <n v="6"/>
    <x v="20"/>
    <x v="6"/>
    <x v="1"/>
    <x v="1"/>
    <x v="1"/>
    <x v="2"/>
    <x v="5"/>
  </r>
  <r>
    <x v="190"/>
    <n v="155"/>
    <n v="275"/>
    <n v="91"/>
    <x v="28"/>
    <n v="33"/>
    <n v="1130"/>
    <n v="110"/>
    <n v="92"/>
    <n v="150"/>
    <n v="238"/>
    <n v="203"/>
    <n v="2"/>
    <x v="20"/>
    <x v="6"/>
    <x v="1"/>
    <x v="1"/>
    <x v="0"/>
    <x v="0"/>
    <x v="1"/>
  </r>
  <r>
    <x v="111"/>
    <n v="43"/>
    <n v="81"/>
    <n v="33"/>
    <x v="76"/>
    <n v="10"/>
    <n v="577"/>
    <n v="20"/>
    <n v="20"/>
    <n v="30"/>
    <n v="50"/>
    <n v="727"/>
    <n v="8"/>
    <x v="20"/>
    <x v="7"/>
    <x v="1"/>
    <x v="0"/>
    <x v="1"/>
    <x v="3"/>
    <x v="6"/>
  </r>
  <r>
    <x v="10"/>
    <n v="82"/>
    <n v="159"/>
    <n v="67"/>
    <x v="33"/>
    <n v="25"/>
    <n v="391"/>
    <n v="20"/>
    <n v="41"/>
    <n v="60"/>
    <n v="101"/>
    <n v="305"/>
    <n v="9"/>
    <x v="20"/>
    <x v="7"/>
    <x v="1"/>
    <x v="0"/>
    <x v="1"/>
    <x v="3"/>
    <x v="7"/>
  </r>
  <r>
    <x v="79"/>
    <n v="99"/>
    <n v="194"/>
    <n v="83"/>
    <x v="25"/>
    <n v="25"/>
    <n v="1063"/>
    <n v="50"/>
    <n v="50"/>
    <n v="80"/>
    <n v="150"/>
    <n v="754"/>
    <n v="10"/>
    <x v="20"/>
    <x v="7"/>
    <x v="1"/>
    <x v="0"/>
    <x v="1"/>
    <x v="3"/>
    <x v="8"/>
  </r>
  <r>
    <x v="25"/>
    <n v="52"/>
    <n v="93"/>
    <n v="35"/>
    <x v="38"/>
    <n v="9"/>
    <n v="875"/>
    <n v="50"/>
    <n v="19"/>
    <n v="60"/>
    <n v="101"/>
    <n v="561"/>
    <n v="11"/>
    <x v="20"/>
    <x v="7"/>
    <x v="1"/>
    <x v="0"/>
    <x v="0"/>
    <x v="1"/>
    <x v="9"/>
  </r>
  <r>
    <x v="146"/>
    <n v="75"/>
    <n v="134"/>
    <n v="51"/>
    <x v="3"/>
    <n v="14"/>
    <n v="857"/>
    <n v="60"/>
    <n v="50"/>
    <n v="80"/>
    <n v="130"/>
    <n v="754"/>
    <n v="13"/>
    <x v="20"/>
    <x v="7"/>
    <x v="1"/>
    <x v="0"/>
    <x v="0"/>
    <x v="1"/>
    <x v="3"/>
  </r>
  <r>
    <x v="54"/>
    <n v="130"/>
    <n v="238"/>
    <n v="93"/>
    <x v="67"/>
    <n v="84"/>
    <n v="692"/>
    <n v="40"/>
    <n v="80"/>
    <n v="130"/>
    <n v="205"/>
    <n v="754"/>
    <n v="5"/>
    <x v="20"/>
    <x v="7"/>
    <x v="1"/>
    <x v="0"/>
    <x v="0"/>
    <x v="2"/>
    <x v="4"/>
  </r>
  <r>
    <x v="21"/>
    <n v="114"/>
    <n v="212"/>
    <n v="85"/>
    <x v="32"/>
    <n v="28"/>
    <n v="555"/>
    <n v="70"/>
    <n v="86"/>
    <n v="110"/>
    <n v="184"/>
    <n v="941"/>
    <n v="6"/>
    <x v="20"/>
    <x v="7"/>
    <x v="1"/>
    <x v="0"/>
    <x v="1"/>
    <x v="2"/>
    <x v="5"/>
  </r>
  <r>
    <x v="214"/>
    <n v="150"/>
    <n v="265"/>
    <n v="99"/>
    <x v="28"/>
    <n v="32"/>
    <n v="798"/>
    <n v="100"/>
    <n v="90"/>
    <n v="140"/>
    <n v="230"/>
    <n v="352"/>
    <n v="2"/>
    <x v="20"/>
    <x v="7"/>
    <x v="1"/>
    <x v="0"/>
    <x v="0"/>
    <x v="0"/>
    <x v="1"/>
  </r>
  <r>
    <x v="202"/>
    <n v="134"/>
    <n v="245"/>
    <n v="96"/>
    <x v="21"/>
    <n v="29"/>
    <n v="666"/>
    <n v="80"/>
    <n v="90"/>
    <n v="120"/>
    <n v="210"/>
    <n v="321"/>
    <n v="3"/>
    <x v="20"/>
    <x v="7"/>
    <x v="1"/>
    <x v="0"/>
    <x v="1"/>
    <x v="0"/>
    <x v="2"/>
  </r>
  <r>
    <x v="31"/>
    <n v="57"/>
    <n v="109"/>
    <n v="45"/>
    <x v="56"/>
    <n v="17"/>
    <n v="409"/>
    <n v="10"/>
    <n v="39"/>
    <n v="40"/>
    <n v="79"/>
    <n v="774"/>
    <n v="9"/>
    <x v="20"/>
    <x v="8"/>
    <x v="1"/>
    <x v="0"/>
    <x v="1"/>
    <x v="3"/>
    <x v="7"/>
  </r>
  <r>
    <x v="33"/>
    <n v="43"/>
    <n v="77"/>
    <n v="29"/>
    <x v="38"/>
    <n v="8"/>
    <n v="862"/>
    <n v="30"/>
    <n v="41"/>
    <n v="40"/>
    <n v="59"/>
    <n v="617"/>
    <n v="11"/>
    <x v="20"/>
    <x v="8"/>
    <x v="1"/>
    <x v="0"/>
    <x v="0"/>
    <x v="1"/>
    <x v="9"/>
  </r>
  <r>
    <x v="194"/>
    <n v="30"/>
    <n v="53"/>
    <n v="20"/>
    <x v="44"/>
    <n v="5"/>
    <n v="482"/>
    <n v="20"/>
    <n v="20"/>
    <n v="30"/>
    <n v="37"/>
    <n v="617"/>
    <n v="13"/>
    <x v="20"/>
    <x v="8"/>
    <x v="1"/>
    <x v="0"/>
    <x v="0"/>
    <x v="1"/>
    <x v="3"/>
  </r>
  <r>
    <x v="339"/>
    <n v="46"/>
    <n v="104"/>
    <n v="52"/>
    <x v="79"/>
    <n v="47"/>
    <n v="520"/>
    <n v="-10"/>
    <n v="35"/>
    <n v="50"/>
    <n v="85"/>
    <n v="857"/>
    <n v="5"/>
    <x v="20"/>
    <x v="8"/>
    <x v="1"/>
    <x v="0"/>
    <x v="0"/>
    <x v="2"/>
    <x v="4"/>
  </r>
  <r>
    <x v="217"/>
    <n v="155"/>
    <n v="330"/>
    <n v="104"/>
    <x v="72"/>
    <n v="43"/>
    <n v="1280"/>
    <n v="100"/>
    <n v="143"/>
    <n v="160"/>
    <n v="300"/>
    <n v="774"/>
    <n v="7"/>
    <x v="20"/>
    <x v="8"/>
    <x v="1"/>
    <x v="0"/>
    <x v="0"/>
    <x v="2"/>
    <x v="11"/>
  </r>
  <r>
    <x v="425"/>
    <n v="516"/>
    <n v="614"/>
    <n v="60"/>
    <x v="56"/>
    <n v="19"/>
    <n v="-2572"/>
    <n v="460"/>
    <n v="50"/>
    <n v="490"/>
    <n v="540"/>
    <n v="774"/>
    <n v="2"/>
    <x v="20"/>
    <x v="8"/>
    <x v="1"/>
    <x v="0"/>
    <x v="0"/>
    <x v="0"/>
    <x v="1"/>
  </r>
  <r>
    <x v="91"/>
    <n v="51"/>
    <n v="97"/>
    <n v="40"/>
    <x v="31"/>
    <n v="15"/>
    <n v="244"/>
    <n v="10"/>
    <n v="39"/>
    <n v="40"/>
    <n v="70"/>
    <n v="603"/>
    <n v="9"/>
    <x v="20"/>
    <x v="9"/>
    <x v="1"/>
    <x v="1"/>
    <x v="1"/>
    <x v="3"/>
    <x v="7"/>
  </r>
  <r>
    <x v="76"/>
    <n v="29"/>
    <n v="51"/>
    <n v="19"/>
    <x v="44"/>
    <n v="5"/>
    <n v="848"/>
    <n v="20"/>
    <n v="20"/>
    <n v="30"/>
    <n v="61"/>
    <n v="603"/>
    <n v="11"/>
    <x v="20"/>
    <x v="9"/>
    <x v="1"/>
    <x v="1"/>
    <x v="0"/>
    <x v="1"/>
    <x v="9"/>
  </r>
  <r>
    <x v="83"/>
    <n v="43"/>
    <n v="46"/>
    <n v="0"/>
    <x v="77"/>
    <n v="0"/>
    <n v="473"/>
    <n v="30"/>
    <n v="0"/>
    <n v="40"/>
    <n v="53"/>
    <n v="603"/>
    <n v="13"/>
    <x v="20"/>
    <x v="9"/>
    <x v="1"/>
    <x v="1"/>
    <x v="0"/>
    <x v="1"/>
    <x v="3"/>
  </r>
  <r>
    <x v="52"/>
    <n v="62"/>
    <n v="113"/>
    <n v="44"/>
    <x v="66"/>
    <n v="40"/>
    <n v="325"/>
    <n v="10"/>
    <n v="40"/>
    <n v="60"/>
    <n v="105"/>
    <n v="603"/>
    <n v="5"/>
    <x v="20"/>
    <x v="9"/>
    <x v="1"/>
    <x v="1"/>
    <x v="0"/>
    <x v="2"/>
    <x v="4"/>
  </r>
  <r>
    <x v="360"/>
    <n v="30"/>
    <n v="58"/>
    <n v="24"/>
    <x v="39"/>
    <n v="9"/>
    <n v="212"/>
    <n v="0"/>
    <n v="20"/>
    <n v="30"/>
    <n v="57"/>
    <n v="603"/>
    <n v="7"/>
    <x v="20"/>
    <x v="9"/>
    <x v="1"/>
    <x v="1"/>
    <x v="0"/>
    <x v="2"/>
    <x v="11"/>
  </r>
  <r>
    <x v="141"/>
    <n v="71"/>
    <n v="128"/>
    <n v="49"/>
    <x v="2"/>
    <n v="15"/>
    <n v="315"/>
    <n v="50"/>
    <n v="39"/>
    <n v="70"/>
    <n v="111"/>
    <n v="603"/>
    <n v="1"/>
    <x v="20"/>
    <x v="9"/>
    <x v="1"/>
    <x v="1"/>
    <x v="0"/>
    <x v="0"/>
    <x v="0"/>
  </r>
  <r>
    <x v="47"/>
    <n v="84"/>
    <n v="148"/>
    <n v="55"/>
    <x v="29"/>
    <n v="18"/>
    <n v="453"/>
    <n v="50"/>
    <n v="52"/>
    <n v="80"/>
    <n v="132"/>
    <n v="603"/>
    <n v="2"/>
    <x v="20"/>
    <x v="9"/>
    <x v="1"/>
    <x v="1"/>
    <x v="0"/>
    <x v="0"/>
    <x v="1"/>
  </r>
  <r>
    <x v="384"/>
    <n v="239"/>
    <n v="577"/>
    <n v="332"/>
    <x v="93"/>
    <n v="114"/>
    <n v="1518"/>
    <n v="90"/>
    <n v="221"/>
    <n v="200"/>
    <n v="411"/>
    <n v="845"/>
    <n v="9"/>
    <x v="20"/>
    <x v="10"/>
    <x v="1"/>
    <x v="0"/>
    <x v="1"/>
    <x v="3"/>
    <x v="7"/>
  </r>
  <r>
    <x v="426"/>
    <n v="-139"/>
    <n v="119"/>
    <n v="280"/>
    <x v="110"/>
    <n v="77"/>
    <n v="3948"/>
    <n v="-180"/>
    <n v="163"/>
    <n v="-110"/>
    <n v="80"/>
    <n v="845"/>
    <n v="10"/>
    <x v="20"/>
    <x v="10"/>
    <x v="1"/>
    <x v="0"/>
    <x v="1"/>
    <x v="3"/>
    <x v="8"/>
  </r>
  <r>
    <x v="292"/>
    <n v="145"/>
    <n v="261"/>
    <n v="126"/>
    <x v="1"/>
    <n v="28"/>
    <n v="981"/>
    <n v="130"/>
    <n v="142"/>
    <n v="160"/>
    <n v="249"/>
    <n v="845"/>
    <n v="11"/>
    <x v="20"/>
    <x v="10"/>
    <x v="1"/>
    <x v="0"/>
    <x v="0"/>
    <x v="1"/>
    <x v="9"/>
  </r>
  <r>
    <x v="192"/>
    <n v="179"/>
    <n v="322"/>
    <n v="93"/>
    <x v="25"/>
    <n v="34"/>
    <n v="928"/>
    <n v="150"/>
    <n v="133"/>
    <n v="190"/>
    <n v="308"/>
    <n v="518"/>
    <n v="12"/>
    <x v="20"/>
    <x v="10"/>
    <x v="1"/>
    <x v="0"/>
    <x v="0"/>
    <x v="1"/>
    <x v="10"/>
  </r>
  <r>
    <x v="344"/>
    <n v="118"/>
    <n v="212"/>
    <n v="81"/>
    <x v="55"/>
    <n v="22"/>
    <n v="588"/>
    <n v="100"/>
    <n v="93"/>
    <n v="130"/>
    <n v="197"/>
    <n v="718"/>
    <n v="13"/>
    <x v="20"/>
    <x v="10"/>
    <x v="1"/>
    <x v="0"/>
    <x v="0"/>
    <x v="1"/>
    <x v="3"/>
  </r>
  <r>
    <x v="427"/>
    <n v="-53"/>
    <n v="72"/>
    <n v="150"/>
    <x v="126"/>
    <n v="110"/>
    <n v="2932"/>
    <n v="-180"/>
    <n v="158"/>
    <n v="-50"/>
    <n v="65"/>
    <n v="518"/>
    <n v="5"/>
    <x v="20"/>
    <x v="10"/>
    <x v="1"/>
    <x v="0"/>
    <x v="0"/>
    <x v="2"/>
    <x v="4"/>
  </r>
  <r>
    <x v="428"/>
    <n v="318"/>
    <n v="604"/>
    <n v="187"/>
    <x v="80"/>
    <n v="69"/>
    <n v="1286"/>
    <n v="240"/>
    <n v="228"/>
    <n v="320"/>
    <n v="550"/>
    <n v="516"/>
    <n v="7"/>
    <x v="20"/>
    <x v="10"/>
    <x v="1"/>
    <x v="0"/>
    <x v="0"/>
    <x v="2"/>
    <x v="11"/>
  </r>
  <r>
    <x v="429"/>
    <n v="474"/>
    <n v="842"/>
    <n v="258"/>
    <x v="127"/>
    <n v="110"/>
    <n v="2580"/>
    <n v="320"/>
    <n v="225"/>
    <n v="450"/>
    <n v="752"/>
    <n v="516"/>
    <n v="2"/>
    <x v="20"/>
    <x v="10"/>
    <x v="1"/>
    <x v="0"/>
    <x v="0"/>
    <x v="0"/>
    <x v="1"/>
  </r>
  <r>
    <x v="231"/>
    <n v="90"/>
    <n v="169"/>
    <n v="69"/>
    <x v="13"/>
    <n v="22"/>
    <n v="572"/>
    <n v="60"/>
    <n v="52"/>
    <n v="90"/>
    <n v="150"/>
    <n v="337"/>
    <n v="8"/>
    <x v="20"/>
    <x v="11"/>
    <x v="2"/>
    <x v="1"/>
    <x v="1"/>
    <x v="3"/>
    <x v="6"/>
  </r>
  <r>
    <x v="157"/>
    <n v="83"/>
    <n v="160"/>
    <n v="67"/>
    <x v="33"/>
    <n v="25"/>
    <n v="599"/>
    <n v="30"/>
    <n v="69"/>
    <n v="80"/>
    <n v="131"/>
    <n v="985"/>
    <n v="9"/>
    <x v="20"/>
    <x v="11"/>
    <x v="2"/>
    <x v="1"/>
    <x v="1"/>
    <x v="3"/>
    <x v="7"/>
  </r>
  <r>
    <x v="1"/>
    <n v="71"/>
    <n v="127"/>
    <n v="48"/>
    <x v="26"/>
    <n v="13"/>
    <n v="834"/>
    <n v="60"/>
    <n v="62"/>
    <n v="80"/>
    <n v="138"/>
    <n v="318"/>
    <n v="2"/>
    <x v="20"/>
    <x v="11"/>
    <x v="2"/>
    <x v="1"/>
    <x v="0"/>
    <x v="0"/>
    <x v="1"/>
  </r>
  <r>
    <x v="122"/>
    <n v="75"/>
    <n v="134"/>
    <n v="51"/>
    <x v="26"/>
    <n v="14"/>
    <n v="857"/>
    <n v="70"/>
    <n v="57"/>
    <n v="90"/>
    <n v="147"/>
    <n v="504"/>
    <n v="3"/>
    <x v="20"/>
    <x v="11"/>
    <x v="2"/>
    <x v="1"/>
    <x v="1"/>
    <x v="0"/>
    <x v="2"/>
  </r>
  <r>
    <x v="91"/>
    <n v="87"/>
    <n v="159"/>
    <n v="62"/>
    <x v="58"/>
    <n v="56"/>
    <n v="-613"/>
    <n v="0"/>
    <n v="50"/>
    <n v="70"/>
    <n v="116"/>
    <n v="318"/>
    <n v="4"/>
    <x v="20"/>
    <x v="11"/>
    <x v="2"/>
    <x v="1"/>
    <x v="0"/>
    <x v="2"/>
    <x v="12"/>
  </r>
  <r>
    <x v="79"/>
    <n v="94"/>
    <n v="161"/>
    <n v="57"/>
    <x v="30"/>
    <n v="17"/>
    <n v="349"/>
    <n v="60"/>
    <n v="35"/>
    <n v="80"/>
    <n v="115"/>
    <n v="337"/>
    <n v="5"/>
    <x v="20"/>
    <x v="11"/>
    <x v="2"/>
    <x v="1"/>
    <x v="0"/>
    <x v="2"/>
    <x v="4"/>
  </r>
  <r>
    <x v="83"/>
    <n v="67"/>
    <n v="120"/>
    <n v="46"/>
    <x v="0"/>
    <n v="14"/>
    <n v="454"/>
    <n v="40"/>
    <n v="24"/>
    <n v="60"/>
    <n v="90"/>
    <n v="337"/>
    <n v="6"/>
    <x v="20"/>
    <x v="11"/>
    <x v="2"/>
    <x v="1"/>
    <x v="1"/>
    <x v="2"/>
    <x v="5"/>
  </r>
  <r>
    <x v="194"/>
    <n v="29"/>
    <n v="51"/>
    <n v="19"/>
    <x v="16"/>
    <n v="5"/>
    <n v="848"/>
    <n v="20"/>
    <n v="10"/>
    <n v="30"/>
    <n v="32"/>
    <n v="505"/>
    <n v="8"/>
    <x v="20"/>
    <x v="12"/>
    <x v="2"/>
    <x v="1"/>
    <x v="1"/>
    <x v="3"/>
    <x v="6"/>
  </r>
  <r>
    <x v="18"/>
    <n v="39"/>
    <n v="77"/>
    <n v="33"/>
    <x v="101"/>
    <n v="10"/>
    <n v="1003"/>
    <n v="20"/>
    <n v="39"/>
    <n v="40"/>
    <n v="79"/>
    <n v="505"/>
    <n v="9"/>
    <x v="20"/>
    <x v="12"/>
    <x v="2"/>
    <x v="1"/>
    <x v="1"/>
    <x v="3"/>
    <x v="7"/>
  </r>
  <r>
    <x v="47"/>
    <n v="84"/>
    <n v="148"/>
    <n v="55"/>
    <x v="29"/>
    <n v="18"/>
    <n v="453"/>
    <n v="70"/>
    <n v="60"/>
    <n v="110"/>
    <n v="168"/>
    <n v="505"/>
    <n v="2"/>
    <x v="20"/>
    <x v="12"/>
    <x v="2"/>
    <x v="1"/>
    <x v="0"/>
    <x v="0"/>
    <x v="1"/>
  </r>
  <r>
    <x v="424"/>
    <n v="11"/>
    <n v="123"/>
    <n v="104"/>
    <x v="4"/>
    <n v="32"/>
    <n v="1574"/>
    <n v="-40"/>
    <n v="102"/>
    <n v="10"/>
    <n v="143"/>
    <n v="505"/>
    <n v="3"/>
    <x v="20"/>
    <x v="12"/>
    <x v="2"/>
    <x v="1"/>
    <x v="1"/>
    <x v="0"/>
    <x v="2"/>
  </r>
  <r>
    <x v="360"/>
    <n v="30"/>
    <n v="58"/>
    <n v="24"/>
    <x v="39"/>
    <n v="9"/>
    <n v="-412"/>
    <n v="0"/>
    <n v="20"/>
    <n v="20"/>
    <n v="44"/>
    <n v="505"/>
    <n v="4"/>
    <x v="20"/>
    <x v="12"/>
    <x v="2"/>
    <x v="1"/>
    <x v="0"/>
    <x v="2"/>
    <x v="12"/>
  </r>
  <r>
    <x v="145"/>
    <n v="62"/>
    <n v="113"/>
    <n v="44"/>
    <x v="82"/>
    <n v="40"/>
    <n v="325"/>
    <n v="10"/>
    <n v="25"/>
    <n v="60"/>
    <n v="95"/>
    <n v="505"/>
    <n v="5"/>
    <x v="20"/>
    <x v="12"/>
    <x v="2"/>
    <x v="1"/>
    <x v="0"/>
    <x v="2"/>
    <x v="4"/>
  </r>
  <r>
    <x v="194"/>
    <n v="52"/>
    <n v="97"/>
    <n v="39"/>
    <x v="1"/>
    <n v="12"/>
    <n v="248"/>
    <n v="10"/>
    <n v="30"/>
    <n v="40"/>
    <n v="64"/>
    <n v="505"/>
    <n v="6"/>
    <x v="20"/>
    <x v="12"/>
    <x v="2"/>
    <x v="1"/>
    <x v="1"/>
    <x v="2"/>
    <x v="5"/>
  </r>
  <r>
    <x v="10"/>
    <n v="82"/>
    <n v="159"/>
    <n v="67"/>
    <x v="33"/>
    <n v="25"/>
    <n v="391"/>
    <n v="30"/>
    <n v="68"/>
    <n v="80"/>
    <n v="132"/>
    <n v="580"/>
    <n v="8"/>
    <x v="20"/>
    <x v="13"/>
    <x v="2"/>
    <x v="1"/>
    <x v="1"/>
    <x v="3"/>
    <x v="6"/>
  </r>
  <r>
    <x v="105"/>
    <n v="130"/>
    <n v="238"/>
    <n v="93"/>
    <x v="125"/>
    <n v="84"/>
    <n v="692"/>
    <n v="40"/>
    <n v="89"/>
    <n v="130"/>
    <n v="210"/>
    <n v="405"/>
    <n v="9"/>
    <x v="20"/>
    <x v="13"/>
    <x v="2"/>
    <x v="1"/>
    <x v="1"/>
    <x v="3"/>
    <x v="7"/>
  </r>
  <r>
    <x v="42"/>
    <n v="79"/>
    <n v="149"/>
    <n v="61"/>
    <x v="61"/>
    <n v="20"/>
    <n v="579"/>
    <n v="80"/>
    <n v="72"/>
    <n v="100"/>
    <n v="172"/>
    <n v="580"/>
    <n v="2"/>
    <x v="20"/>
    <x v="13"/>
    <x v="2"/>
    <x v="1"/>
    <x v="0"/>
    <x v="0"/>
    <x v="1"/>
  </r>
  <r>
    <x v="33"/>
    <n v="43"/>
    <n v="77"/>
    <n v="29"/>
    <x v="38"/>
    <n v="8"/>
    <n v="862"/>
    <n v="50"/>
    <n v="27"/>
    <n v="60"/>
    <n v="90"/>
    <n v="580"/>
    <n v="3"/>
    <x v="20"/>
    <x v="13"/>
    <x v="2"/>
    <x v="1"/>
    <x v="1"/>
    <x v="0"/>
    <x v="2"/>
  </r>
  <r>
    <x v="166"/>
    <n v="134"/>
    <n v="245"/>
    <n v="96"/>
    <x v="10"/>
    <n v="29"/>
    <n v="-1555"/>
    <n v="80"/>
    <n v="76"/>
    <n v="110"/>
    <n v="190"/>
    <n v="918"/>
    <n v="4"/>
    <x v="20"/>
    <x v="13"/>
    <x v="2"/>
    <x v="1"/>
    <x v="0"/>
    <x v="2"/>
    <x v="12"/>
  </r>
  <r>
    <x v="194"/>
    <n v="30"/>
    <n v="53"/>
    <n v="20"/>
    <x v="44"/>
    <n v="5"/>
    <n v="482"/>
    <n v="30"/>
    <n v="10"/>
    <n v="30"/>
    <n v="45"/>
    <n v="580"/>
    <n v="5"/>
    <x v="20"/>
    <x v="13"/>
    <x v="2"/>
    <x v="1"/>
    <x v="0"/>
    <x v="2"/>
    <x v="4"/>
  </r>
  <r>
    <x v="217"/>
    <n v="150"/>
    <n v="265"/>
    <n v="99"/>
    <x v="46"/>
    <n v="32"/>
    <n v="798"/>
    <n v="80"/>
    <n v="86"/>
    <n v="130"/>
    <n v="204"/>
    <n v="405"/>
    <n v="6"/>
    <x v="20"/>
    <x v="13"/>
    <x v="2"/>
    <x v="1"/>
    <x v="1"/>
    <x v="2"/>
    <x v="5"/>
  </r>
  <r>
    <x v="46"/>
    <n v="72"/>
    <n v="133"/>
    <n v="53"/>
    <x v="24"/>
    <n v="17"/>
    <n v="410"/>
    <n v="40"/>
    <n v="58"/>
    <n v="70"/>
    <n v="128"/>
    <n v="682"/>
    <n v="8"/>
    <x v="20"/>
    <x v="14"/>
    <x v="2"/>
    <x v="0"/>
    <x v="1"/>
    <x v="3"/>
    <x v="6"/>
  </r>
  <r>
    <x v="34"/>
    <n v="64"/>
    <n v="114"/>
    <n v="43"/>
    <x v="0"/>
    <n v="13"/>
    <n v="424"/>
    <n v="30"/>
    <n v="31"/>
    <n v="60"/>
    <n v="109"/>
    <n v="469"/>
    <n v="9"/>
    <x v="20"/>
    <x v="14"/>
    <x v="2"/>
    <x v="0"/>
    <x v="1"/>
    <x v="3"/>
    <x v="7"/>
  </r>
  <r>
    <x v="430"/>
    <n v="295"/>
    <n v="582"/>
    <n v="280"/>
    <x v="35"/>
    <n v="77"/>
    <n v="1268"/>
    <n v="280"/>
    <n v="253"/>
    <n v="370"/>
    <n v="682"/>
    <n v="281"/>
    <n v="2"/>
    <x v="20"/>
    <x v="14"/>
    <x v="2"/>
    <x v="0"/>
    <x v="0"/>
    <x v="0"/>
    <x v="1"/>
  </r>
  <r>
    <x v="86"/>
    <n v="74"/>
    <n v="141"/>
    <n v="58"/>
    <x v="61"/>
    <n v="19"/>
    <n v="548"/>
    <n v="70"/>
    <n v="73"/>
    <n v="90"/>
    <n v="160"/>
    <n v="806"/>
    <n v="3"/>
    <x v="20"/>
    <x v="14"/>
    <x v="2"/>
    <x v="0"/>
    <x v="1"/>
    <x v="0"/>
    <x v="2"/>
  </r>
  <r>
    <x v="107"/>
    <n v="90"/>
    <n v="160"/>
    <n v="60"/>
    <x v="56"/>
    <n v="19"/>
    <n v="-718"/>
    <n v="40"/>
    <n v="54"/>
    <n v="70"/>
    <n v="120"/>
    <n v="903"/>
    <n v="4"/>
    <x v="20"/>
    <x v="14"/>
    <x v="2"/>
    <x v="0"/>
    <x v="0"/>
    <x v="2"/>
    <x v="12"/>
  </r>
  <r>
    <x v="410"/>
    <n v="179"/>
    <n v="322"/>
    <n v="121"/>
    <x v="24"/>
    <n v="34"/>
    <n v="928"/>
    <n v="120"/>
    <n v="93"/>
    <n v="150"/>
    <n v="245"/>
    <n v="713"/>
    <n v="5"/>
    <x v="20"/>
    <x v="14"/>
    <x v="2"/>
    <x v="0"/>
    <x v="0"/>
    <x v="2"/>
    <x v="4"/>
  </r>
  <r>
    <x v="431"/>
    <n v="118"/>
    <n v="212"/>
    <n v="81"/>
    <x v="63"/>
    <n v="22"/>
    <n v="588"/>
    <n v="90"/>
    <n v="66"/>
    <n v="110"/>
    <n v="164"/>
    <n v="325"/>
    <n v="6"/>
    <x v="20"/>
    <x v="14"/>
    <x v="2"/>
    <x v="0"/>
    <x v="1"/>
    <x v="2"/>
    <x v="5"/>
  </r>
  <r>
    <x v="52"/>
    <n v="62"/>
    <n v="113"/>
    <n v="44"/>
    <x v="66"/>
    <n v="40"/>
    <n v="325"/>
    <n v="10"/>
    <n v="20"/>
    <n v="50"/>
    <n v="81"/>
    <n v="801"/>
    <n v="11"/>
    <x v="20"/>
    <x v="15"/>
    <x v="3"/>
    <x v="1"/>
    <x v="0"/>
    <x v="1"/>
    <x v="9"/>
  </r>
  <r>
    <x v="76"/>
    <n v="52"/>
    <n v="97"/>
    <n v="39"/>
    <x v="8"/>
    <n v="12"/>
    <n v="248"/>
    <n v="20"/>
    <n v="20"/>
    <n v="40"/>
    <n v="48"/>
    <n v="435"/>
    <n v="12"/>
    <x v="20"/>
    <x v="15"/>
    <x v="3"/>
    <x v="1"/>
    <x v="0"/>
    <x v="1"/>
    <x v="10"/>
  </r>
  <r>
    <x v="432"/>
    <n v="30"/>
    <n v="58"/>
    <n v="24"/>
    <x v="37"/>
    <n v="9"/>
    <n v="212"/>
    <n v="0"/>
    <n v="10"/>
    <n v="20"/>
    <n v="17"/>
    <n v="435"/>
    <n v="13"/>
    <x v="20"/>
    <x v="15"/>
    <x v="3"/>
    <x v="1"/>
    <x v="0"/>
    <x v="1"/>
    <x v="3"/>
  </r>
  <r>
    <x v="47"/>
    <n v="71"/>
    <n v="128"/>
    <n v="49"/>
    <x v="57"/>
    <n v="15"/>
    <n v="315"/>
    <n v="40"/>
    <n v="32"/>
    <n v="60"/>
    <n v="108"/>
    <n v="801"/>
    <n v="8"/>
    <x v="20"/>
    <x v="15"/>
    <x v="3"/>
    <x v="1"/>
    <x v="1"/>
    <x v="3"/>
    <x v="6"/>
  </r>
  <r>
    <x v="47"/>
    <n v="84"/>
    <n v="148"/>
    <n v="55"/>
    <x v="29"/>
    <n v="18"/>
    <n v="453"/>
    <n v="50"/>
    <n v="31"/>
    <n v="80"/>
    <n v="111"/>
    <n v="435"/>
    <n v="9"/>
    <x v="20"/>
    <x v="15"/>
    <x v="3"/>
    <x v="1"/>
    <x v="1"/>
    <x v="3"/>
    <x v="7"/>
  </r>
  <r>
    <x v="433"/>
    <n v="11"/>
    <n v="123"/>
    <n v="86"/>
    <x v="32"/>
    <n v="32"/>
    <n v="1574"/>
    <n v="-20"/>
    <n v="80"/>
    <n v="20"/>
    <n v="110"/>
    <n v="435"/>
    <n v="10"/>
    <x v="20"/>
    <x v="15"/>
    <x v="3"/>
    <x v="1"/>
    <x v="1"/>
    <x v="3"/>
    <x v="8"/>
  </r>
  <r>
    <x v="141"/>
    <n v="74"/>
    <n v="145"/>
    <n v="62"/>
    <x v="30"/>
    <n v="19"/>
    <n v="1059"/>
    <n v="70"/>
    <n v="71"/>
    <n v="100"/>
    <n v="171"/>
    <n v="435"/>
    <n v="1"/>
    <x v="20"/>
    <x v="15"/>
    <x v="3"/>
    <x v="1"/>
    <x v="0"/>
    <x v="0"/>
    <x v="0"/>
  </r>
  <r>
    <x v="8"/>
    <n v="65"/>
    <n v="120"/>
    <n v="48"/>
    <x v="37"/>
    <n v="15"/>
    <n v="380"/>
    <n v="50"/>
    <n v="60"/>
    <n v="80"/>
    <n v="142"/>
    <n v="801"/>
    <n v="2"/>
    <x v="20"/>
    <x v="15"/>
    <x v="3"/>
    <x v="1"/>
    <x v="0"/>
    <x v="0"/>
    <x v="1"/>
  </r>
  <r>
    <x v="10"/>
    <n v="83"/>
    <n v="160"/>
    <n v="67"/>
    <x v="52"/>
    <n v="25"/>
    <n v="599"/>
    <n v="50"/>
    <n v="77"/>
    <n v="100"/>
    <n v="183"/>
    <n v="435"/>
    <n v="3"/>
    <x v="20"/>
    <x v="15"/>
    <x v="3"/>
    <x v="1"/>
    <x v="1"/>
    <x v="0"/>
    <x v="2"/>
  </r>
  <r>
    <x v="46"/>
    <n v="47"/>
    <n v="84"/>
    <n v="32"/>
    <x v="38"/>
    <n v="8"/>
    <n v="837"/>
    <n v="30"/>
    <n v="34"/>
    <n v="40"/>
    <n v="74"/>
    <n v="435"/>
    <n v="4"/>
    <x v="20"/>
    <x v="15"/>
    <x v="3"/>
    <x v="1"/>
    <x v="0"/>
    <x v="2"/>
    <x v="12"/>
  </r>
  <r>
    <x v="127"/>
    <n v="90"/>
    <n v="169"/>
    <n v="69"/>
    <x v="55"/>
    <n v="22"/>
    <n v="572"/>
    <n v="60"/>
    <n v="55"/>
    <n v="90"/>
    <n v="150"/>
    <n v="801"/>
    <n v="5"/>
    <x v="20"/>
    <x v="15"/>
    <x v="3"/>
    <x v="1"/>
    <x v="0"/>
    <x v="2"/>
    <x v="4"/>
  </r>
  <r>
    <x v="75"/>
    <n v="64"/>
    <n v="115"/>
    <n v="44"/>
    <x v="54"/>
    <n v="12"/>
    <n v="886"/>
    <n v="40"/>
    <n v="46"/>
    <n v="60"/>
    <n v="106"/>
    <n v="435"/>
    <n v="6"/>
    <x v="20"/>
    <x v="15"/>
    <x v="3"/>
    <x v="1"/>
    <x v="1"/>
    <x v="2"/>
    <x v="5"/>
  </r>
  <r>
    <x v="410"/>
    <n v="179"/>
    <n v="322"/>
    <n v="147"/>
    <x v="24"/>
    <n v="34"/>
    <n v="928"/>
    <n v="100"/>
    <n v="91"/>
    <n v="120"/>
    <n v="211"/>
    <n v="310"/>
    <n v="11"/>
    <x v="20"/>
    <x v="16"/>
    <x v="3"/>
    <x v="0"/>
    <x v="0"/>
    <x v="1"/>
    <x v="9"/>
  </r>
  <r>
    <x v="344"/>
    <n v="118"/>
    <n v="212"/>
    <n v="81"/>
    <x v="55"/>
    <n v="22"/>
    <n v="588"/>
    <n v="70"/>
    <n v="50"/>
    <n v="80"/>
    <n v="118"/>
    <n v="650"/>
    <n v="12"/>
    <x v="20"/>
    <x v="16"/>
    <x v="3"/>
    <x v="0"/>
    <x v="0"/>
    <x v="1"/>
    <x v="10"/>
  </r>
  <r>
    <x v="107"/>
    <n v="90"/>
    <n v="160"/>
    <n v="60"/>
    <x v="56"/>
    <n v="19"/>
    <n v="656"/>
    <n v="40"/>
    <n v="17"/>
    <n v="70"/>
    <n v="87"/>
    <n v="530"/>
    <n v="13"/>
    <x v="20"/>
    <x v="16"/>
    <x v="3"/>
    <x v="0"/>
    <x v="0"/>
    <x v="1"/>
    <x v="3"/>
  </r>
  <r>
    <x v="140"/>
    <n v="145"/>
    <n v="261"/>
    <n v="80"/>
    <x v="8"/>
    <n v="28"/>
    <n v="981"/>
    <n v="110"/>
    <n v="72"/>
    <n v="130"/>
    <n v="210"/>
    <n v="562"/>
    <n v="8"/>
    <x v="20"/>
    <x v="16"/>
    <x v="3"/>
    <x v="0"/>
    <x v="1"/>
    <x v="3"/>
    <x v="6"/>
  </r>
  <r>
    <x v="434"/>
    <n v="295"/>
    <n v="582"/>
    <n v="204"/>
    <x v="110"/>
    <n v="77"/>
    <n v="1268"/>
    <n v="200"/>
    <n v="170"/>
    <n v="270"/>
    <n v="480"/>
    <n v="209"/>
    <n v="9"/>
    <x v="20"/>
    <x v="16"/>
    <x v="3"/>
    <x v="0"/>
    <x v="1"/>
    <x v="3"/>
    <x v="7"/>
  </r>
  <r>
    <x v="272"/>
    <n v="74"/>
    <n v="141"/>
    <n v="58"/>
    <x v="101"/>
    <n v="19"/>
    <n v="548"/>
    <n v="50"/>
    <n v="30"/>
    <n v="70"/>
    <n v="100"/>
    <n v="818"/>
    <n v="10"/>
    <x v="20"/>
    <x v="16"/>
    <x v="3"/>
    <x v="0"/>
    <x v="1"/>
    <x v="3"/>
    <x v="8"/>
  </r>
  <r>
    <x v="435"/>
    <n v="-13"/>
    <n v="116"/>
    <n v="104"/>
    <x v="88"/>
    <n v="39"/>
    <n v="2378"/>
    <n v="-70"/>
    <n v="145"/>
    <n v="-20"/>
    <n v="131"/>
    <n v="714"/>
    <n v="1"/>
    <x v="20"/>
    <x v="16"/>
    <x v="3"/>
    <x v="0"/>
    <x v="0"/>
    <x v="0"/>
    <x v="0"/>
  </r>
  <r>
    <x v="255"/>
    <n v="474"/>
    <n v="842"/>
    <n v="279"/>
    <x v="128"/>
    <n v="110"/>
    <n v="2580"/>
    <n v="450"/>
    <n v="292"/>
    <n v="590"/>
    <n v="980"/>
    <n v="562"/>
    <n v="2"/>
    <x v="20"/>
    <x v="16"/>
    <x v="3"/>
    <x v="0"/>
    <x v="0"/>
    <x v="0"/>
    <x v="1"/>
  </r>
  <r>
    <x v="335"/>
    <n v="-24"/>
    <n v="147"/>
    <n v="133"/>
    <x v="95"/>
    <n v="53"/>
    <n v="3421"/>
    <n v="-120"/>
    <n v="199"/>
    <n v="-30"/>
    <n v="170"/>
    <n v="818"/>
    <n v="3"/>
    <x v="20"/>
    <x v="16"/>
    <x v="3"/>
    <x v="0"/>
    <x v="1"/>
    <x v="0"/>
    <x v="2"/>
  </r>
  <r>
    <x v="358"/>
    <n v="249"/>
    <n v="531"/>
    <n v="254"/>
    <x v="129"/>
    <n v="69"/>
    <n v="1775"/>
    <n v="160"/>
    <n v="206"/>
    <n v="240"/>
    <n v="474"/>
    <n v="310"/>
    <n v="4"/>
    <x v="20"/>
    <x v="16"/>
    <x v="3"/>
    <x v="0"/>
    <x v="0"/>
    <x v="2"/>
    <x v="12"/>
  </r>
  <r>
    <x v="24"/>
    <n v="169"/>
    <n v="309"/>
    <n v="113"/>
    <x v="73"/>
    <n v="110"/>
    <n v="910"/>
    <n v="30"/>
    <n v="153"/>
    <n v="160"/>
    <n v="275"/>
    <n v="951"/>
    <n v="5"/>
    <x v="20"/>
    <x v="16"/>
    <x v="3"/>
    <x v="0"/>
    <x v="0"/>
    <x v="2"/>
    <x v="4"/>
  </r>
  <r>
    <x v="357"/>
    <n v="336"/>
    <n v="628"/>
    <n v="289"/>
    <x v="85"/>
    <n v="83"/>
    <n v="1686"/>
    <n v="220"/>
    <n v="208"/>
    <n v="320"/>
    <n v="554"/>
    <n v="530"/>
    <n v="6"/>
    <x v="20"/>
    <x v="16"/>
    <x v="3"/>
    <x v="0"/>
    <x v="1"/>
    <x v="2"/>
    <x v="5"/>
  </r>
  <r>
    <x v="436"/>
    <n v="336"/>
    <n v="628"/>
    <n v="283"/>
    <x v="81"/>
    <n v="83"/>
    <n v="1686"/>
    <n v="170"/>
    <n v="147"/>
    <n v="240"/>
    <n v="400"/>
    <n v="775"/>
    <n v="11"/>
    <x v="20"/>
    <x v="17"/>
    <x v="3"/>
    <x v="1"/>
    <x v="0"/>
    <x v="1"/>
    <x v="9"/>
  </r>
  <r>
    <x v="358"/>
    <n v="249"/>
    <n v="531"/>
    <n v="263"/>
    <x v="129"/>
    <n v="69"/>
    <n v="1775"/>
    <n v="110"/>
    <n v="166"/>
    <n v="170"/>
    <n v="318"/>
    <n v="775"/>
    <n v="12"/>
    <x v="20"/>
    <x v="17"/>
    <x v="3"/>
    <x v="1"/>
    <x v="0"/>
    <x v="1"/>
    <x v="10"/>
  </r>
  <r>
    <x v="437"/>
    <n v="-302"/>
    <n v="20"/>
    <n v="271"/>
    <x v="93"/>
    <n v="114"/>
    <n v="6413"/>
    <n v="-280"/>
    <n v="174"/>
    <n v="-190"/>
    <n v="13"/>
    <n v="775"/>
    <n v="13"/>
    <x v="20"/>
    <x v="17"/>
    <x v="3"/>
    <x v="1"/>
    <x v="0"/>
    <x v="1"/>
    <x v="3"/>
  </r>
  <r>
    <x v="24"/>
    <n v="169"/>
    <n v="309"/>
    <n v="117"/>
    <x v="73"/>
    <n v="110"/>
    <n v="910"/>
    <n v="40"/>
    <n v="90"/>
    <n v="150"/>
    <n v="258"/>
    <n v="702"/>
    <n v="8"/>
    <x v="20"/>
    <x v="17"/>
    <x v="3"/>
    <x v="1"/>
    <x v="1"/>
    <x v="3"/>
    <x v="6"/>
  </r>
  <r>
    <x v="423"/>
    <n v="225"/>
    <n v="412"/>
    <n v="204"/>
    <x v="95"/>
    <n v="53"/>
    <n v="1148"/>
    <n v="140"/>
    <n v="130"/>
    <n v="210"/>
    <n v="331"/>
    <n v="702"/>
    <n v="9"/>
    <x v="20"/>
    <x v="17"/>
    <x v="3"/>
    <x v="1"/>
    <x v="1"/>
    <x v="3"/>
    <x v="7"/>
  </r>
  <r>
    <x v="328"/>
    <n v="176"/>
    <n v="318"/>
    <n v="117"/>
    <x v="88"/>
    <n v="39"/>
    <n v="801"/>
    <n v="120"/>
    <n v="106"/>
    <n v="160"/>
    <n v="250"/>
    <n v="702"/>
    <n v="10"/>
    <x v="20"/>
    <x v="17"/>
    <x v="3"/>
    <x v="1"/>
    <x v="1"/>
    <x v="3"/>
    <x v="8"/>
  </r>
  <r>
    <x v="91"/>
    <n v="51"/>
    <n v="97"/>
    <n v="40"/>
    <x v="31"/>
    <n v="15"/>
    <n v="244"/>
    <n v="20"/>
    <n v="50"/>
    <n v="60"/>
    <n v="112"/>
    <n v="775"/>
    <n v="2"/>
    <x v="20"/>
    <x v="17"/>
    <x v="3"/>
    <x v="1"/>
    <x v="0"/>
    <x v="0"/>
    <x v="1"/>
  </r>
  <r>
    <x v="19"/>
    <n v="39"/>
    <n v="77"/>
    <n v="33"/>
    <x v="61"/>
    <n v="10"/>
    <n v="1003"/>
    <n v="30"/>
    <n v="37"/>
    <n v="50"/>
    <n v="87"/>
    <n v="702"/>
    <n v="3"/>
    <x v="20"/>
    <x v="17"/>
    <x v="3"/>
    <x v="1"/>
    <x v="1"/>
    <x v="0"/>
    <x v="2"/>
  </r>
  <r>
    <x v="25"/>
    <n v="43"/>
    <n v="46"/>
    <n v="0"/>
    <x v="64"/>
    <n v="0"/>
    <n v="473"/>
    <n v="30"/>
    <n v="0"/>
    <n v="40"/>
    <n v="36"/>
    <n v="775"/>
    <n v="4"/>
    <x v="20"/>
    <x v="17"/>
    <x v="3"/>
    <x v="1"/>
    <x v="0"/>
    <x v="2"/>
    <x v="12"/>
  </r>
  <r>
    <x v="76"/>
    <n v="29"/>
    <n v="51"/>
    <n v="19"/>
    <x v="44"/>
    <n v="5"/>
    <n v="848"/>
    <n v="20"/>
    <n v="10"/>
    <n v="30"/>
    <n v="40"/>
    <n v="702"/>
    <n v="5"/>
    <x v="20"/>
    <x v="17"/>
    <x v="3"/>
    <x v="1"/>
    <x v="0"/>
    <x v="2"/>
    <x v="4"/>
  </r>
  <r>
    <x v="54"/>
    <n v="35"/>
    <n v="62"/>
    <n v="23"/>
    <x v="68"/>
    <n v="6"/>
    <n v="803"/>
    <n v="20"/>
    <n v="20"/>
    <n v="30"/>
    <n v="44"/>
    <n v="775"/>
    <n v="6"/>
    <x v="20"/>
    <x v="17"/>
    <x v="3"/>
    <x v="1"/>
    <x v="1"/>
    <x v="2"/>
    <x v="5"/>
  </r>
  <r>
    <x v="194"/>
    <n v="30"/>
    <n v="53"/>
    <n v="20"/>
    <x v="44"/>
    <n v="5"/>
    <n v="482"/>
    <n v="20"/>
    <n v="10"/>
    <n v="20"/>
    <n v="30"/>
    <n v="541"/>
    <n v="11"/>
    <x v="20"/>
    <x v="18"/>
    <x v="3"/>
    <x v="1"/>
    <x v="0"/>
    <x v="1"/>
    <x v="9"/>
  </r>
  <r>
    <x v="217"/>
    <n v="150"/>
    <n v="265"/>
    <n v="99"/>
    <x v="46"/>
    <n v="32"/>
    <n v="798"/>
    <n v="60"/>
    <n v="72"/>
    <n v="100"/>
    <n v="148"/>
    <n v="503"/>
    <n v="12"/>
    <x v="20"/>
    <x v="18"/>
    <x v="3"/>
    <x v="1"/>
    <x v="0"/>
    <x v="1"/>
    <x v="10"/>
  </r>
  <r>
    <x v="202"/>
    <n v="134"/>
    <n v="245"/>
    <n v="96"/>
    <x v="21"/>
    <n v="29"/>
    <n v="666"/>
    <n v="60"/>
    <n v="60"/>
    <n v="90"/>
    <n v="150"/>
    <n v="971"/>
    <n v="13"/>
    <x v="20"/>
    <x v="18"/>
    <x v="3"/>
    <x v="1"/>
    <x v="0"/>
    <x v="1"/>
    <x v="3"/>
  </r>
  <r>
    <x v="54"/>
    <n v="36"/>
    <n v="65"/>
    <n v="25"/>
    <x v="18"/>
    <n v="7"/>
    <n v="823"/>
    <n v="30"/>
    <n v="20"/>
    <n v="30"/>
    <n v="50"/>
    <n v="503"/>
    <n v="8"/>
    <x v="20"/>
    <x v="18"/>
    <x v="3"/>
    <x v="1"/>
    <x v="1"/>
    <x v="3"/>
    <x v="6"/>
  </r>
  <r>
    <x v="42"/>
    <n v="79"/>
    <n v="149"/>
    <n v="61"/>
    <x v="61"/>
    <n v="20"/>
    <n v="579"/>
    <n v="50"/>
    <n v="41"/>
    <n v="70"/>
    <n v="129"/>
    <n v="541"/>
    <n v="9"/>
    <x v="20"/>
    <x v="18"/>
    <x v="3"/>
    <x v="1"/>
    <x v="1"/>
    <x v="3"/>
    <x v="7"/>
  </r>
  <r>
    <x v="26"/>
    <n v="74"/>
    <n v="134"/>
    <n v="52"/>
    <x v="79"/>
    <n v="47"/>
    <n v="509"/>
    <n v="30"/>
    <n v="60"/>
    <n v="90"/>
    <n v="149"/>
    <n v="503"/>
    <n v="1"/>
    <x v="20"/>
    <x v="18"/>
    <x v="3"/>
    <x v="1"/>
    <x v="0"/>
    <x v="0"/>
    <x v="0"/>
  </r>
  <r>
    <x v="125"/>
    <n v="80"/>
    <n v="146"/>
    <n v="57"/>
    <x v="86"/>
    <n v="18"/>
    <n v="469"/>
    <n v="50"/>
    <n v="72"/>
    <n v="100"/>
    <n v="168"/>
    <n v="541"/>
    <n v="2"/>
    <x v="20"/>
    <x v="18"/>
    <x v="3"/>
    <x v="1"/>
    <x v="0"/>
    <x v="0"/>
    <x v="1"/>
  </r>
  <r>
    <x v="34"/>
    <n v="64"/>
    <n v="114"/>
    <n v="43"/>
    <x v="0"/>
    <n v="13"/>
    <n v="424"/>
    <n v="50"/>
    <n v="47"/>
    <n v="80"/>
    <n v="130"/>
    <n v="503"/>
    <n v="3"/>
    <x v="20"/>
    <x v="18"/>
    <x v="3"/>
    <x v="1"/>
    <x v="1"/>
    <x v="0"/>
    <x v="2"/>
  </r>
  <r>
    <x v="31"/>
    <n v="57"/>
    <n v="109"/>
    <n v="45"/>
    <x v="56"/>
    <n v="17"/>
    <n v="409"/>
    <n v="10"/>
    <n v="40"/>
    <n v="50"/>
    <n v="86"/>
    <n v="971"/>
    <n v="4"/>
    <x v="20"/>
    <x v="18"/>
    <x v="3"/>
    <x v="1"/>
    <x v="0"/>
    <x v="2"/>
    <x v="12"/>
  </r>
  <r>
    <x v="34"/>
    <n v="72"/>
    <n v="133"/>
    <n v="53"/>
    <x v="45"/>
    <n v="17"/>
    <n v="410"/>
    <n v="40"/>
    <n v="45"/>
    <n v="70"/>
    <n v="125"/>
    <n v="503"/>
    <n v="5"/>
    <x v="20"/>
    <x v="18"/>
    <x v="3"/>
    <x v="1"/>
    <x v="0"/>
    <x v="2"/>
    <x v="4"/>
  </r>
  <r>
    <x v="217"/>
    <n v="155"/>
    <n v="330"/>
    <n v="142"/>
    <x v="72"/>
    <n v="43"/>
    <n v="1280"/>
    <n v="90"/>
    <n v="94"/>
    <n v="150"/>
    <n v="290"/>
    <n v="971"/>
    <n v="6"/>
    <x v="20"/>
    <x v="18"/>
    <x v="3"/>
    <x v="1"/>
    <x v="1"/>
    <x v="2"/>
    <x v="5"/>
  </r>
  <r>
    <x v="74"/>
    <n v="94"/>
    <n v="161"/>
    <n v="57"/>
    <x v="8"/>
    <n v="17"/>
    <n v="349"/>
    <n v="40"/>
    <n v="41"/>
    <n v="70"/>
    <n v="89"/>
    <n v="206"/>
    <n v="11"/>
    <x v="20"/>
    <x v="19"/>
    <x v="3"/>
    <x v="1"/>
    <x v="0"/>
    <x v="1"/>
    <x v="9"/>
  </r>
  <r>
    <x v="83"/>
    <n v="67"/>
    <n v="120"/>
    <n v="46"/>
    <x v="0"/>
    <n v="14"/>
    <n v="454"/>
    <n v="30"/>
    <n v="42"/>
    <n v="40"/>
    <n v="82"/>
    <n v="509"/>
    <n v="12"/>
    <x v="20"/>
    <x v="19"/>
    <x v="3"/>
    <x v="1"/>
    <x v="0"/>
    <x v="1"/>
    <x v="10"/>
  </r>
  <r>
    <x v="91"/>
    <n v="87"/>
    <n v="159"/>
    <n v="62"/>
    <x v="58"/>
    <n v="56"/>
    <n v="612"/>
    <n v="10"/>
    <n v="40"/>
    <n v="60"/>
    <n v="87"/>
    <n v="206"/>
    <n v="13"/>
    <x v="20"/>
    <x v="19"/>
    <x v="3"/>
    <x v="1"/>
    <x v="0"/>
    <x v="1"/>
    <x v="3"/>
  </r>
  <r>
    <x v="190"/>
    <n v="155"/>
    <n v="275"/>
    <n v="92"/>
    <x v="28"/>
    <n v="33"/>
    <n v="1130"/>
    <n v="100"/>
    <n v="80"/>
    <n v="140"/>
    <n v="212"/>
    <n v="509"/>
    <n v="8"/>
    <x v="20"/>
    <x v="19"/>
    <x v="3"/>
    <x v="1"/>
    <x v="1"/>
    <x v="3"/>
    <x v="6"/>
  </r>
  <r>
    <x v="42"/>
    <n v="71"/>
    <n v="127"/>
    <n v="48"/>
    <x v="54"/>
    <n v="13"/>
    <n v="834"/>
    <n v="50"/>
    <n v="31"/>
    <n v="60"/>
    <n v="109"/>
    <n v="425"/>
    <n v="9"/>
    <x v="20"/>
    <x v="19"/>
    <x v="3"/>
    <x v="1"/>
    <x v="1"/>
    <x v="3"/>
    <x v="7"/>
  </r>
  <r>
    <x v="127"/>
    <n v="99"/>
    <n v="178"/>
    <n v="68"/>
    <x v="37"/>
    <n v="21"/>
    <n v="445"/>
    <n v="80"/>
    <n v="82"/>
    <n v="120"/>
    <n v="198"/>
    <n v="425"/>
    <n v="2"/>
    <x v="20"/>
    <x v="19"/>
    <x v="3"/>
    <x v="1"/>
    <x v="0"/>
    <x v="0"/>
    <x v="1"/>
  </r>
  <r>
    <x v="105"/>
    <n v="130"/>
    <n v="238"/>
    <n v="93"/>
    <x v="125"/>
    <n v="84"/>
    <n v="692"/>
    <n v="60"/>
    <n v="142"/>
    <n v="160"/>
    <n v="273"/>
    <n v="206"/>
    <n v="3"/>
    <x v="20"/>
    <x v="19"/>
    <x v="3"/>
    <x v="1"/>
    <x v="1"/>
    <x v="0"/>
    <x v="2"/>
  </r>
  <r>
    <x v="111"/>
    <n v="43"/>
    <n v="81"/>
    <n v="33"/>
    <x v="76"/>
    <n v="10"/>
    <n v="577"/>
    <n v="30"/>
    <n v="34"/>
    <n v="40"/>
    <n v="70"/>
    <n v="360"/>
    <n v="4"/>
    <x v="20"/>
    <x v="19"/>
    <x v="3"/>
    <x v="1"/>
    <x v="0"/>
    <x v="2"/>
    <x v="12"/>
  </r>
  <r>
    <x v="33"/>
    <n v="82"/>
    <n v="159"/>
    <n v="67"/>
    <x v="52"/>
    <n v="25"/>
    <n v="391"/>
    <n v="30"/>
    <n v="65"/>
    <n v="80"/>
    <n v="145"/>
    <n v="360"/>
    <n v="5"/>
    <x v="20"/>
    <x v="19"/>
    <x v="3"/>
    <x v="1"/>
    <x v="0"/>
    <x v="2"/>
    <x v="4"/>
  </r>
  <r>
    <x v="79"/>
    <n v="99"/>
    <n v="194"/>
    <n v="83"/>
    <x v="25"/>
    <n v="25"/>
    <n v="1063"/>
    <n v="70"/>
    <n v="76"/>
    <n v="100"/>
    <n v="176"/>
    <n v="206"/>
    <n v="6"/>
    <x v="20"/>
    <x v="19"/>
    <x v="3"/>
    <x v="1"/>
    <x v="1"/>
    <x v="2"/>
    <x v="5"/>
  </r>
  <r>
    <x v="384"/>
    <n v="161"/>
    <n v="343"/>
    <n v="173"/>
    <x v="66"/>
    <n v="45"/>
    <n v="1267"/>
    <n v="110"/>
    <n v="142"/>
    <n v="140"/>
    <n v="252"/>
    <n v="720"/>
    <n v="8"/>
    <x v="21"/>
    <x v="0"/>
    <x v="0"/>
    <x v="0"/>
    <x v="1"/>
    <x v="3"/>
    <x v="6"/>
  </r>
  <r>
    <x v="85"/>
    <n v="71"/>
    <n v="130"/>
    <n v="51"/>
    <x v="84"/>
    <n v="46"/>
    <n v="503"/>
    <n v="30"/>
    <n v="39"/>
    <n v="60"/>
    <n v="99"/>
    <n v="720"/>
    <n v="9"/>
    <x v="21"/>
    <x v="0"/>
    <x v="0"/>
    <x v="0"/>
    <x v="1"/>
    <x v="3"/>
    <x v="7"/>
  </r>
  <r>
    <x v="24"/>
    <n v="71"/>
    <n v="131"/>
    <n v="52"/>
    <x v="24"/>
    <n v="17"/>
    <n v="405"/>
    <n v="50"/>
    <n v="30"/>
    <n v="60"/>
    <n v="80"/>
    <n v="970"/>
    <n v="10"/>
    <x v="21"/>
    <x v="0"/>
    <x v="0"/>
    <x v="0"/>
    <x v="1"/>
    <x v="3"/>
    <x v="8"/>
  </r>
  <r>
    <x v="194"/>
    <n v="66"/>
    <n v="128"/>
    <n v="54"/>
    <x v="21"/>
    <n v="20"/>
    <n v="404"/>
    <n v="30"/>
    <n v="30"/>
    <n v="50"/>
    <n v="91"/>
    <n v="720"/>
    <n v="11"/>
    <x v="21"/>
    <x v="0"/>
    <x v="0"/>
    <x v="0"/>
    <x v="0"/>
    <x v="1"/>
    <x v="9"/>
  </r>
  <r>
    <x v="46"/>
    <n v="64"/>
    <n v="126"/>
    <n v="54"/>
    <x v="57"/>
    <n v="16"/>
    <n v="1037"/>
    <n v="40"/>
    <n v="18"/>
    <n v="50"/>
    <n v="92"/>
    <n v="970"/>
    <n v="12"/>
    <x v="21"/>
    <x v="0"/>
    <x v="0"/>
    <x v="0"/>
    <x v="0"/>
    <x v="1"/>
    <x v="10"/>
  </r>
  <r>
    <x v="347"/>
    <n v="115"/>
    <n v="218"/>
    <n v="90"/>
    <x v="30"/>
    <n v="29"/>
    <n v="572"/>
    <n v="80"/>
    <n v="50"/>
    <n v="90"/>
    <n v="140"/>
    <n v="970"/>
    <n v="13"/>
    <x v="21"/>
    <x v="0"/>
    <x v="0"/>
    <x v="0"/>
    <x v="0"/>
    <x v="1"/>
    <x v="3"/>
  </r>
  <r>
    <x v="326"/>
    <n v="111"/>
    <n v="199"/>
    <n v="76"/>
    <x v="61"/>
    <n v="21"/>
    <n v="580"/>
    <n v="170"/>
    <n v="98"/>
    <n v="180"/>
    <n v="285"/>
    <n v="970"/>
    <n v="5"/>
    <x v="21"/>
    <x v="0"/>
    <x v="0"/>
    <x v="0"/>
    <x v="0"/>
    <x v="2"/>
    <x v="4"/>
  </r>
  <r>
    <x v="127"/>
    <n v="110"/>
    <n v="194"/>
    <n v="72"/>
    <x v="15"/>
    <n v="23"/>
    <n v="650"/>
    <n v="130"/>
    <n v="88"/>
    <n v="160"/>
    <n v="266"/>
    <n v="970"/>
    <n v="6"/>
    <x v="21"/>
    <x v="0"/>
    <x v="0"/>
    <x v="0"/>
    <x v="1"/>
    <x v="2"/>
    <x v="5"/>
  </r>
  <r>
    <x v="192"/>
    <n v="179"/>
    <n v="322"/>
    <n v="122"/>
    <x v="25"/>
    <n v="34"/>
    <n v="915"/>
    <n v="160"/>
    <n v="146"/>
    <n v="180"/>
    <n v="300"/>
    <n v="719"/>
    <n v="1"/>
    <x v="21"/>
    <x v="0"/>
    <x v="0"/>
    <x v="0"/>
    <x v="0"/>
    <x v="0"/>
    <x v="0"/>
  </r>
  <r>
    <x v="46"/>
    <n v="51"/>
    <n v="96"/>
    <n v="39"/>
    <x v="54"/>
    <n v="12"/>
    <n v="541"/>
    <n v="50"/>
    <n v="28"/>
    <n v="50"/>
    <n v="82"/>
    <n v="303"/>
    <n v="2"/>
    <x v="21"/>
    <x v="0"/>
    <x v="0"/>
    <x v="0"/>
    <x v="0"/>
    <x v="0"/>
    <x v="1"/>
  </r>
  <r>
    <x v="359"/>
    <n v="157"/>
    <n v="282"/>
    <n v="71"/>
    <x v="30"/>
    <n v="30"/>
    <n v="971"/>
    <n v="150"/>
    <n v="94"/>
    <n v="160"/>
    <n v="263"/>
    <n v="719"/>
    <n v="3"/>
    <x v="21"/>
    <x v="0"/>
    <x v="0"/>
    <x v="0"/>
    <x v="1"/>
    <x v="0"/>
    <x v="2"/>
  </r>
  <r>
    <x v="192"/>
    <n v="179"/>
    <n v="322"/>
    <n v="103"/>
    <x v="25"/>
    <n v="34"/>
    <n v="915"/>
    <n v="140"/>
    <n v="90"/>
    <n v="150"/>
    <n v="232"/>
    <n v="708"/>
    <n v="8"/>
    <x v="21"/>
    <x v="1"/>
    <x v="0"/>
    <x v="0"/>
    <x v="1"/>
    <x v="3"/>
    <x v="6"/>
  </r>
  <r>
    <x v="46"/>
    <n v="51"/>
    <n v="96"/>
    <n v="39"/>
    <x v="54"/>
    <n v="12"/>
    <n v="541"/>
    <n v="40"/>
    <n v="20"/>
    <n v="40"/>
    <n v="51"/>
    <n v="312"/>
    <n v="9"/>
    <x v="21"/>
    <x v="1"/>
    <x v="0"/>
    <x v="0"/>
    <x v="1"/>
    <x v="3"/>
    <x v="7"/>
  </r>
  <r>
    <x v="359"/>
    <n v="157"/>
    <n v="282"/>
    <n v="151"/>
    <x v="30"/>
    <n v="30"/>
    <n v="971"/>
    <n v="120"/>
    <n v="90"/>
    <n v="130"/>
    <n v="200"/>
    <n v="815"/>
    <n v="10"/>
    <x v="21"/>
    <x v="1"/>
    <x v="0"/>
    <x v="0"/>
    <x v="1"/>
    <x v="3"/>
    <x v="8"/>
  </r>
  <r>
    <x v="143"/>
    <n v="111"/>
    <n v="199"/>
    <n v="76"/>
    <x v="63"/>
    <n v="21"/>
    <n v="580"/>
    <n v="80"/>
    <n v="39"/>
    <n v="80"/>
    <n v="119"/>
    <n v="815"/>
    <n v="11"/>
    <x v="21"/>
    <x v="1"/>
    <x v="0"/>
    <x v="0"/>
    <x v="0"/>
    <x v="1"/>
    <x v="9"/>
  </r>
  <r>
    <x v="231"/>
    <n v="110"/>
    <n v="194"/>
    <n v="72"/>
    <x v="4"/>
    <n v="23"/>
    <n v="650"/>
    <n v="50"/>
    <n v="62"/>
    <n v="80"/>
    <n v="130"/>
    <n v="815"/>
    <n v="12"/>
    <x v="21"/>
    <x v="1"/>
    <x v="0"/>
    <x v="0"/>
    <x v="0"/>
    <x v="1"/>
    <x v="10"/>
  </r>
  <r>
    <x v="428"/>
    <n v="341"/>
    <n v="637"/>
    <n v="249"/>
    <x v="120"/>
    <n v="84"/>
    <n v="1662"/>
    <n v="420"/>
    <n v="282"/>
    <n v="520"/>
    <n v="890"/>
    <n v="312"/>
    <n v="5"/>
    <x v="21"/>
    <x v="1"/>
    <x v="0"/>
    <x v="0"/>
    <x v="0"/>
    <x v="2"/>
    <x v="4"/>
  </r>
  <r>
    <x v="267"/>
    <n v="239"/>
    <n v="509"/>
    <n v="273"/>
    <x v="9"/>
    <n v="66"/>
    <n v="1755"/>
    <n v="300"/>
    <n v="353"/>
    <n v="370"/>
    <n v="710"/>
    <n v="773"/>
    <n v="6"/>
    <x v="21"/>
    <x v="1"/>
    <x v="0"/>
    <x v="0"/>
    <x v="1"/>
    <x v="2"/>
    <x v="5"/>
  </r>
  <r>
    <x v="398"/>
    <n v="213"/>
    <n v="391"/>
    <n v="155"/>
    <x v="129"/>
    <n v="50"/>
    <n v="1132"/>
    <n v="160"/>
    <n v="104"/>
    <n v="220"/>
    <n v="370"/>
    <n v="815"/>
    <n v="2"/>
    <x v="21"/>
    <x v="1"/>
    <x v="0"/>
    <x v="0"/>
    <x v="0"/>
    <x v="0"/>
    <x v="1"/>
  </r>
  <r>
    <x v="328"/>
    <n v="176"/>
    <n v="318"/>
    <n v="165"/>
    <x v="88"/>
    <n v="39"/>
    <n v="789"/>
    <n v="160"/>
    <n v="128"/>
    <n v="190"/>
    <n v="303"/>
    <n v="815"/>
    <n v="3"/>
    <x v="21"/>
    <x v="1"/>
    <x v="0"/>
    <x v="0"/>
    <x v="1"/>
    <x v="0"/>
    <x v="2"/>
  </r>
  <r>
    <x v="428"/>
    <n v="341"/>
    <n v="637"/>
    <n v="291"/>
    <x v="120"/>
    <n v="84"/>
    <n v="1662"/>
    <n v="210"/>
    <n v="197"/>
    <n v="280"/>
    <n v="480"/>
    <n v="319"/>
    <n v="8"/>
    <x v="21"/>
    <x v="2"/>
    <x v="0"/>
    <x v="1"/>
    <x v="1"/>
    <x v="3"/>
    <x v="6"/>
  </r>
  <r>
    <x v="82"/>
    <n v="176"/>
    <n v="318"/>
    <n v="68"/>
    <x v="86"/>
    <n v="39"/>
    <n v="789"/>
    <n v="130"/>
    <n v="81"/>
    <n v="150"/>
    <n v="231"/>
    <n v="515"/>
    <n v="9"/>
    <x v="21"/>
    <x v="2"/>
    <x v="0"/>
    <x v="1"/>
    <x v="1"/>
    <x v="3"/>
    <x v="7"/>
  </r>
  <r>
    <x v="267"/>
    <n v="239"/>
    <n v="509"/>
    <n v="208"/>
    <x v="9"/>
    <n v="66"/>
    <n v="1755"/>
    <n v="110"/>
    <n v="131"/>
    <n v="170"/>
    <n v="329"/>
    <n v="515"/>
    <n v="11"/>
    <x v="21"/>
    <x v="2"/>
    <x v="0"/>
    <x v="1"/>
    <x v="0"/>
    <x v="1"/>
    <x v="9"/>
  </r>
  <r>
    <x v="387"/>
    <n v="312"/>
    <n v="604"/>
    <n v="276"/>
    <x v="60"/>
    <n v="96"/>
    <n v="1756"/>
    <n v="130"/>
    <n v="139"/>
    <n v="230"/>
    <n v="388"/>
    <n v="515"/>
    <n v="12"/>
    <x v="21"/>
    <x v="2"/>
    <x v="0"/>
    <x v="1"/>
    <x v="0"/>
    <x v="1"/>
    <x v="10"/>
  </r>
  <r>
    <x v="125"/>
    <n v="35"/>
    <n v="62"/>
    <n v="23"/>
    <x v="44"/>
    <n v="6"/>
    <n v="800"/>
    <n v="50"/>
    <n v="20"/>
    <n v="50"/>
    <n v="65"/>
    <n v="641"/>
    <n v="5"/>
    <x v="21"/>
    <x v="2"/>
    <x v="0"/>
    <x v="1"/>
    <x v="0"/>
    <x v="2"/>
    <x v="4"/>
  </r>
  <r>
    <x v="83"/>
    <n v="43"/>
    <n v="46"/>
    <n v="0"/>
    <x v="77"/>
    <n v="0"/>
    <n v="430"/>
    <n v="60"/>
    <n v="0"/>
    <n v="60"/>
    <n v="54"/>
    <n v="563"/>
    <n v="6"/>
    <x v="21"/>
    <x v="2"/>
    <x v="0"/>
    <x v="1"/>
    <x v="1"/>
    <x v="2"/>
    <x v="5"/>
  </r>
  <r>
    <x v="171"/>
    <n v="31"/>
    <n v="55"/>
    <n v="21"/>
    <x v="16"/>
    <n v="5"/>
    <n v="846"/>
    <n v="30"/>
    <n v="10"/>
    <n v="30"/>
    <n v="41"/>
    <n v="515"/>
    <n v="1"/>
    <x v="21"/>
    <x v="2"/>
    <x v="0"/>
    <x v="1"/>
    <x v="0"/>
    <x v="0"/>
    <x v="0"/>
  </r>
  <r>
    <x v="19"/>
    <n v="37"/>
    <n v="72"/>
    <n v="31"/>
    <x v="51"/>
    <n v="9"/>
    <n v="1000"/>
    <n v="30"/>
    <n v="20"/>
    <n v="40"/>
    <n v="58"/>
    <n v="515"/>
    <n v="2"/>
    <x v="21"/>
    <x v="2"/>
    <x v="0"/>
    <x v="1"/>
    <x v="0"/>
    <x v="0"/>
    <x v="1"/>
  </r>
  <r>
    <x v="71"/>
    <n v="13"/>
    <n v="25"/>
    <n v="10"/>
    <x v="19"/>
    <n v="3"/>
    <n v="598"/>
    <n v="10"/>
    <n v="0"/>
    <n v="10"/>
    <n v="7"/>
    <n v="641"/>
    <n v="3"/>
    <x v="21"/>
    <x v="2"/>
    <x v="0"/>
    <x v="1"/>
    <x v="1"/>
    <x v="0"/>
    <x v="2"/>
  </r>
  <r>
    <x v="32"/>
    <n v="64"/>
    <n v="116"/>
    <n v="45"/>
    <x v="82"/>
    <n v="41"/>
    <n v="320"/>
    <n v="30"/>
    <n v="20"/>
    <n v="60"/>
    <n v="88"/>
    <n v="573"/>
    <n v="8"/>
    <x v="21"/>
    <x v="3"/>
    <x v="0"/>
    <x v="1"/>
    <x v="1"/>
    <x v="3"/>
    <x v="6"/>
  </r>
  <r>
    <x v="30"/>
    <n v="23"/>
    <n v="116"/>
    <n v="86"/>
    <x v="31"/>
    <n v="26"/>
    <n v="1698"/>
    <n v="10"/>
    <n v="60"/>
    <n v="20"/>
    <n v="89"/>
    <n v="417"/>
    <n v="9"/>
    <x v="21"/>
    <x v="3"/>
    <x v="0"/>
    <x v="1"/>
    <x v="1"/>
    <x v="3"/>
    <x v="7"/>
  </r>
  <r>
    <x v="194"/>
    <n v="53"/>
    <n v="98"/>
    <n v="39"/>
    <x v="8"/>
    <n v="12"/>
    <n v="244"/>
    <n v="30"/>
    <n v="20"/>
    <n v="40"/>
    <n v="49"/>
    <n v="314"/>
    <n v="11"/>
    <x v="21"/>
    <x v="3"/>
    <x v="0"/>
    <x v="1"/>
    <x v="0"/>
    <x v="1"/>
    <x v="9"/>
  </r>
  <r>
    <x v="174"/>
    <n v="31"/>
    <n v="60"/>
    <n v="25"/>
    <x v="39"/>
    <n v="9"/>
    <n v="209"/>
    <n v="0"/>
    <n v="10"/>
    <n v="20"/>
    <n v="30"/>
    <n v="573"/>
    <n v="12"/>
    <x v="21"/>
    <x v="3"/>
    <x v="0"/>
    <x v="1"/>
    <x v="0"/>
    <x v="1"/>
    <x v="10"/>
  </r>
  <r>
    <x v="26"/>
    <n v="43"/>
    <n v="82"/>
    <n v="34"/>
    <x v="25"/>
    <n v="12"/>
    <n v="240"/>
    <n v="10"/>
    <n v="10"/>
    <n v="30"/>
    <n v="27"/>
    <n v="314"/>
    <n v="13"/>
    <x v="21"/>
    <x v="3"/>
    <x v="0"/>
    <x v="1"/>
    <x v="0"/>
    <x v="1"/>
    <x v="3"/>
  </r>
  <r>
    <x v="5"/>
    <n v="59"/>
    <n v="106"/>
    <n v="40"/>
    <x v="27"/>
    <n v="11"/>
    <n v="881"/>
    <n v="90"/>
    <n v="45"/>
    <n v="90"/>
    <n v="140"/>
    <n v="573"/>
    <n v="5"/>
    <x v="21"/>
    <x v="3"/>
    <x v="0"/>
    <x v="1"/>
    <x v="0"/>
    <x v="2"/>
    <x v="4"/>
  </r>
  <r>
    <x v="34"/>
    <n v="47"/>
    <n v="84"/>
    <n v="32"/>
    <x v="18"/>
    <n v="8"/>
    <n v="833"/>
    <n v="80"/>
    <n v="24"/>
    <n v="80"/>
    <n v="110"/>
    <n v="417"/>
    <n v="6"/>
    <x v="21"/>
    <x v="3"/>
    <x v="0"/>
    <x v="1"/>
    <x v="1"/>
    <x v="2"/>
    <x v="5"/>
  </r>
  <r>
    <x v="172"/>
    <n v="98"/>
    <n v="189"/>
    <n v="79"/>
    <x v="46"/>
    <n v="30"/>
    <n v="593"/>
    <n v="70"/>
    <n v="72"/>
    <n v="100"/>
    <n v="170"/>
    <n v="573"/>
    <n v="2"/>
    <x v="21"/>
    <x v="3"/>
    <x v="0"/>
    <x v="1"/>
    <x v="0"/>
    <x v="0"/>
    <x v="1"/>
  </r>
  <r>
    <x v="172"/>
    <n v="77"/>
    <n v="151"/>
    <n v="65"/>
    <x v="39"/>
    <n v="20"/>
    <n v="1053"/>
    <n v="70"/>
    <n v="50"/>
    <n v="80"/>
    <n v="130"/>
    <n v="636"/>
    <n v="3"/>
    <x v="21"/>
    <x v="3"/>
    <x v="0"/>
    <x v="1"/>
    <x v="1"/>
    <x v="0"/>
    <x v="2"/>
  </r>
  <r>
    <x v="105"/>
    <n v="32"/>
    <n v="56"/>
    <n v="21"/>
    <x v="16"/>
    <n v="5"/>
    <n v="480"/>
    <n v="30"/>
    <n v="0"/>
    <n v="30"/>
    <n v="22"/>
    <n v="937"/>
    <n v="8"/>
    <x v="21"/>
    <x v="4"/>
    <x v="0"/>
    <x v="0"/>
    <x v="1"/>
    <x v="3"/>
    <x v="6"/>
  </r>
  <r>
    <x v="3"/>
    <n v="39"/>
    <n v="70"/>
    <n v="27"/>
    <x v="18"/>
    <n v="7"/>
    <n v="859"/>
    <n v="30"/>
    <n v="10"/>
    <n v="30"/>
    <n v="49"/>
    <n v="937"/>
    <n v="9"/>
    <x v="21"/>
    <x v="4"/>
    <x v="0"/>
    <x v="0"/>
    <x v="1"/>
    <x v="3"/>
    <x v="7"/>
  </r>
  <r>
    <x v="139"/>
    <n v="123"/>
    <n v="218"/>
    <n v="82"/>
    <x v="33"/>
    <n v="27"/>
    <n v="788"/>
    <n v="60"/>
    <n v="50"/>
    <n v="90"/>
    <n v="151"/>
    <n v="419"/>
    <n v="11"/>
    <x v="21"/>
    <x v="4"/>
    <x v="0"/>
    <x v="0"/>
    <x v="0"/>
    <x v="1"/>
    <x v="9"/>
  </r>
  <r>
    <x v="409"/>
    <n v="127"/>
    <n v="232"/>
    <n v="91"/>
    <x v="56"/>
    <n v="28"/>
    <n v="656"/>
    <n v="80"/>
    <n v="62"/>
    <n v="100"/>
    <n v="138"/>
    <n v="419"/>
    <n v="12"/>
    <x v="21"/>
    <x v="4"/>
    <x v="0"/>
    <x v="0"/>
    <x v="0"/>
    <x v="1"/>
    <x v="10"/>
  </r>
  <r>
    <x v="384"/>
    <n v="161"/>
    <n v="343"/>
    <n v="143"/>
    <x v="66"/>
    <n v="45"/>
    <n v="1267"/>
    <n v="190"/>
    <n v="177"/>
    <n v="240"/>
    <n v="465"/>
    <n v="513"/>
    <n v="5"/>
    <x v="21"/>
    <x v="4"/>
    <x v="0"/>
    <x v="0"/>
    <x v="0"/>
    <x v="2"/>
    <x v="4"/>
  </r>
  <r>
    <x v="76"/>
    <n v="66"/>
    <n v="128"/>
    <n v="54"/>
    <x v="15"/>
    <n v="20"/>
    <n v="404"/>
    <n v="70"/>
    <n v="64"/>
    <n v="100"/>
    <n v="170"/>
    <n v="419"/>
    <n v="6"/>
    <x v="21"/>
    <x v="4"/>
    <x v="0"/>
    <x v="0"/>
    <x v="1"/>
    <x v="2"/>
    <x v="5"/>
  </r>
  <r>
    <x v="24"/>
    <n v="71"/>
    <n v="131"/>
    <n v="52"/>
    <x v="24"/>
    <n v="17"/>
    <n v="405"/>
    <n v="60"/>
    <n v="41"/>
    <n v="70"/>
    <n v="110"/>
    <n v="614"/>
    <n v="1"/>
    <x v="21"/>
    <x v="4"/>
    <x v="0"/>
    <x v="0"/>
    <x v="0"/>
    <x v="0"/>
    <x v="0"/>
  </r>
  <r>
    <x v="34"/>
    <n v="64"/>
    <n v="114"/>
    <n v="43"/>
    <x v="0"/>
    <n v="13"/>
    <n v="419"/>
    <n v="60"/>
    <n v="28"/>
    <n v="70"/>
    <n v="102"/>
    <n v="937"/>
    <n v="2"/>
    <x v="21"/>
    <x v="4"/>
    <x v="0"/>
    <x v="0"/>
    <x v="0"/>
    <x v="0"/>
    <x v="1"/>
  </r>
  <r>
    <x v="85"/>
    <n v="71"/>
    <n v="130"/>
    <n v="51"/>
    <x v="84"/>
    <n v="46"/>
    <n v="503"/>
    <n v="30"/>
    <n v="37"/>
    <n v="70"/>
    <n v="110"/>
    <n v="234"/>
    <n v="3"/>
    <x v="21"/>
    <x v="4"/>
    <x v="0"/>
    <x v="0"/>
    <x v="1"/>
    <x v="0"/>
    <x v="2"/>
  </r>
  <r>
    <x v="261"/>
    <n v="99"/>
    <n v="169"/>
    <n v="60"/>
    <x v="39"/>
    <n v="18"/>
    <n v="329"/>
    <n v="80"/>
    <n v="32"/>
    <n v="80"/>
    <n v="112"/>
    <n v="715"/>
    <n v="8"/>
    <x v="21"/>
    <x v="5"/>
    <x v="0"/>
    <x v="1"/>
    <x v="1"/>
    <x v="3"/>
    <x v="6"/>
  </r>
  <r>
    <x v="35"/>
    <n v="70"/>
    <n v="126"/>
    <n v="48"/>
    <x v="26"/>
    <n v="13"/>
    <n v="851"/>
    <n v="60"/>
    <n v="30"/>
    <n v="60"/>
    <n v="81"/>
    <n v="262"/>
    <n v="9"/>
    <x v="21"/>
    <x v="5"/>
    <x v="0"/>
    <x v="1"/>
    <x v="1"/>
    <x v="3"/>
    <x v="7"/>
  </r>
  <r>
    <x v="28"/>
    <n v="67"/>
    <n v="120"/>
    <n v="46"/>
    <x v="57"/>
    <n v="14"/>
    <n v="449"/>
    <n v="40"/>
    <n v="20"/>
    <n v="50"/>
    <n v="70"/>
    <n v="262"/>
    <n v="11"/>
    <x v="21"/>
    <x v="5"/>
    <x v="0"/>
    <x v="1"/>
    <x v="0"/>
    <x v="1"/>
    <x v="9"/>
  </r>
  <r>
    <x v="7"/>
    <n v="84"/>
    <n v="153"/>
    <n v="60"/>
    <x v="130"/>
    <n v="54"/>
    <n v="606"/>
    <n v="0"/>
    <n v="52"/>
    <n v="50"/>
    <n v="78"/>
    <n v="262"/>
    <n v="12"/>
    <x v="21"/>
    <x v="5"/>
    <x v="0"/>
    <x v="1"/>
    <x v="0"/>
    <x v="1"/>
    <x v="10"/>
  </r>
  <r>
    <x v="87"/>
    <n v="94"/>
    <n v="185"/>
    <n v="80"/>
    <x v="25"/>
    <n v="24"/>
    <n v="1055"/>
    <n v="120"/>
    <n v="149"/>
    <n v="140"/>
    <n v="255"/>
    <n v="262"/>
    <n v="5"/>
    <x v="21"/>
    <x v="5"/>
    <x v="0"/>
    <x v="1"/>
    <x v="0"/>
    <x v="2"/>
    <x v="4"/>
  </r>
  <r>
    <x v="89"/>
    <n v="29"/>
    <n v="54"/>
    <n v="22"/>
    <x v="18"/>
    <n v="7"/>
    <n v="573"/>
    <n v="50"/>
    <n v="20"/>
    <n v="50"/>
    <n v="76"/>
    <n v="262"/>
    <n v="6"/>
    <x v="21"/>
    <x v="5"/>
    <x v="0"/>
    <x v="1"/>
    <x v="1"/>
    <x v="2"/>
    <x v="5"/>
  </r>
  <r>
    <x v="171"/>
    <n v="70"/>
    <n v="134"/>
    <n v="56"/>
    <x v="4"/>
    <n v="21"/>
    <n v="385"/>
    <n v="50"/>
    <n v="39"/>
    <n v="80"/>
    <n v="119"/>
    <n v="414"/>
    <n v="1"/>
    <x v="21"/>
    <x v="5"/>
    <x v="0"/>
    <x v="1"/>
    <x v="0"/>
    <x v="0"/>
    <x v="0"/>
  </r>
  <r>
    <x v="125"/>
    <n v="134"/>
    <n v="245"/>
    <n v="96"/>
    <x v="85"/>
    <n v="87"/>
    <n v="683"/>
    <n v="60"/>
    <n v="88"/>
    <n v="140"/>
    <n v="228"/>
    <n v="414"/>
    <n v="2"/>
    <x v="21"/>
    <x v="5"/>
    <x v="0"/>
    <x v="1"/>
    <x v="0"/>
    <x v="0"/>
    <x v="1"/>
  </r>
  <r>
    <x v="120"/>
    <n v="116"/>
    <n v="215"/>
    <n v="86"/>
    <x v="4"/>
    <n v="28"/>
    <n v="547"/>
    <n v="100"/>
    <n v="83"/>
    <n v="120"/>
    <n v="203"/>
    <n v="920"/>
    <n v="3"/>
    <x v="21"/>
    <x v="5"/>
    <x v="0"/>
    <x v="1"/>
    <x v="1"/>
    <x v="0"/>
    <x v="2"/>
  </r>
  <r>
    <x v="47"/>
    <n v="98"/>
    <n v="189"/>
    <n v="79"/>
    <x v="28"/>
    <n v="30"/>
    <n v="593"/>
    <n v="30"/>
    <n v="40"/>
    <n v="50"/>
    <n v="99"/>
    <n v="203"/>
    <n v="9"/>
    <x v="21"/>
    <x v="6"/>
    <x v="1"/>
    <x v="1"/>
    <x v="1"/>
    <x v="3"/>
    <x v="7"/>
  </r>
  <r>
    <x v="172"/>
    <n v="77"/>
    <n v="151"/>
    <n v="65"/>
    <x v="39"/>
    <n v="20"/>
    <n v="1053"/>
    <n v="50"/>
    <n v="20"/>
    <n v="50"/>
    <n v="90"/>
    <n v="203"/>
    <n v="10"/>
    <x v="21"/>
    <x v="6"/>
    <x v="1"/>
    <x v="1"/>
    <x v="1"/>
    <x v="3"/>
    <x v="8"/>
  </r>
  <r>
    <x v="5"/>
    <n v="59"/>
    <n v="106"/>
    <n v="40"/>
    <x v="27"/>
    <n v="11"/>
    <n v="881"/>
    <n v="50"/>
    <n v="51"/>
    <n v="60"/>
    <n v="100"/>
    <n v="475"/>
    <n v="11"/>
    <x v="21"/>
    <x v="6"/>
    <x v="1"/>
    <x v="1"/>
    <x v="0"/>
    <x v="1"/>
    <x v="9"/>
  </r>
  <r>
    <x v="125"/>
    <n v="36"/>
    <n v="64"/>
    <n v="24"/>
    <x v="68"/>
    <n v="6"/>
    <n v="806"/>
    <n v="40"/>
    <n v="20"/>
    <n v="40"/>
    <n v="73"/>
    <n v="203"/>
    <n v="13"/>
    <x v="21"/>
    <x v="6"/>
    <x v="1"/>
    <x v="1"/>
    <x v="0"/>
    <x v="1"/>
    <x v="3"/>
  </r>
  <r>
    <x v="72"/>
    <n v="84"/>
    <n v="153"/>
    <n v="60"/>
    <x v="111"/>
    <n v="54"/>
    <n v="606"/>
    <n v="40"/>
    <n v="35"/>
    <n v="90"/>
    <n v="135"/>
    <n v="959"/>
    <n v="5"/>
    <x v="21"/>
    <x v="6"/>
    <x v="1"/>
    <x v="1"/>
    <x v="0"/>
    <x v="2"/>
    <x v="4"/>
  </r>
  <r>
    <x v="111"/>
    <n v="64"/>
    <n v="118"/>
    <n v="47"/>
    <x v="37"/>
    <n v="15"/>
    <n v="375"/>
    <n v="50"/>
    <n v="24"/>
    <n v="60"/>
    <n v="84"/>
    <n v="203"/>
    <n v="6"/>
    <x v="21"/>
    <x v="6"/>
    <x v="1"/>
    <x v="1"/>
    <x v="1"/>
    <x v="2"/>
    <x v="5"/>
  </r>
  <r>
    <x v="328"/>
    <n v="188"/>
    <n v="334"/>
    <n v="182"/>
    <x v="131"/>
    <n v="41"/>
    <n v="1119"/>
    <n v="130"/>
    <n v="94"/>
    <n v="160"/>
    <n v="262"/>
    <n v="203"/>
    <n v="2"/>
    <x v="21"/>
    <x v="6"/>
    <x v="1"/>
    <x v="1"/>
    <x v="0"/>
    <x v="0"/>
    <x v="1"/>
  </r>
  <r>
    <x v="89"/>
    <n v="29"/>
    <n v="54"/>
    <n v="22"/>
    <x v="18"/>
    <n v="7"/>
    <n v="573"/>
    <n v="20"/>
    <n v="0"/>
    <n v="20"/>
    <n v="28"/>
    <n v="904"/>
    <n v="8"/>
    <x v="21"/>
    <x v="7"/>
    <x v="1"/>
    <x v="0"/>
    <x v="1"/>
    <x v="3"/>
    <x v="6"/>
  </r>
  <r>
    <x v="105"/>
    <n v="70"/>
    <n v="134"/>
    <n v="56"/>
    <x v="15"/>
    <n v="21"/>
    <n v="385"/>
    <n v="20"/>
    <n v="21"/>
    <n v="30"/>
    <n v="69"/>
    <n v="786"/>
    <n v="9"/>
    <x v="21"/>
    <x v="7"/>
    <x v="1"/>
    <x v="0"/>
    <x v="1"/>
    <x v="3"/>
    <x v="7"/>
  </r>
  <r>
    <x v="87"/>
    <n v="94"/>
    <n v="185"/>
    <n v="80"/>
    <x v="25"/>
    <n v="24"/>
    <n v="1055"/>
    <n v="40"/>
    <n v="50"/>
    <n v="50"/>
    <n v="90"/>
    <n v="904"/>
    <n v="10"/>
    <x v="21"/>
    <x v="7"/>
    <x v="1"/>
    <x v="0"/>
    <x v="1"/>
    <x v="3"/>
    <x v="8"/>
  </r>
  <r>
    <x v="172"/>
    <n v="56"/>
    <n v="100"/>
    <n v="38"/>
    <x v="40"/>
    <n v="10"/>
    <n v="871"/>
    <n v="50"/>
    <n v="40"/>
    <n v="60"/>
    <n v="111"/>
    <n v="561"/>
    <n v="11"/>
    <x v="21"/>
    <x v="7"/>
    <x v="1"/>
    <x v="0"/>
    <x v="0"/>
    <x v="1"/>
    <x v="9"/>
  </r>
  <r>
    <x v="1"/>
    <n v="70"/>
    <n v="126"/>
    <n v="48"/>
    <x v="54"/>
    <n v="13"/>
    <n v="851"/>
    <n v="60"/>
    <n v="50"/>
    <n v="70"/>
    <n v="133"/>
    <n v="772"/>
    <n v="13"/>
    <x v="21"/>
    <x v="7"/>
    <x v="1"/>
    <x v="0"/>
    <x v="0"/>
    <x v="1"/>
    <x v="3"/>
  </r>
  <r>
    <x v="125"/>
    <n v="134"/>
    <n v="245"/>
    <n v="96"/>
    <x v="85"/>
    <n v="87"/>
    <n v="683"/>
    <n v="50"/>
    <n v="75"/>
    <n v="130"/>
    <n v="210"/>
    <n v="727"/>
    <n v="5"/>
    <x v="21"/>
    <x v="7"/>
    <x v="1"/>
    <x v="0"/>
    <x v="0"/>
    <x v="2"/>
    <x v="4"/>
  </r>
  <r>
    <x v="177"/>
    <n v="116"/>
    <n v="215"/>
    <n v="86"/>
    <x v="32"/>
    <n v="28"/>
    <n v="547"/>
    <n v="90"/>
    <n v="70"/>
    <n v="110"/>
    <n v="180"/>
    <n v="321"/>
    <n v="6"/>
    <x v="21"/>
    <x v="7"/>
    <x v="1"/>
    <x v="0"/>
    <x v="1"/>
    <x v="2"/>
    <x v="5"/>
  </r>
  <r>
    <x v="15"/>
    <n v="123"/>
    <n v="218"/>
    <n v="82"/>
    <x v="52"/>
    <n v="27"/>
    <n v="788"/>
    <n v="90"/>
    <n v="58"/>
    <n v="110"/>
    <n v="170"/>
    <n v="954"/>
    <n v="2"/>
    <x v="21"/>
    <x v="7"/>
    <x v="1"/>
    <x v="0"/>
    <x v="0"/>
    <x v="0"/>
    <x v="1"/>
  </r>
  <r>
    <x v="409"/>
    <n v="127"/>
    <n v="232"/>
    <n v="91"/>
    <x v="56"/>
    <n v="28"/>
    <n v="656"/>
    <n v="90"/>
    <n v="73"/>
    <n v="110"/>
    <n v="180"/>
    <n v="772"/>
    <n v="3"/>
    <x v="21"/>
    <x v="7"/>
    <x v="1"/>
    <x v="0"/>
    <x v="1"/>
    <x v="0"/>
    <x v="2"/>
  </r>
  <r>
    <x v="194"/>
    <n v="66"/>
    <n v="128"/>
    <n v="54"/>
    <x v="21"/>
    <n v="20"/>
    <n v="404"/>
    <n v="20"/>
    <n v="39"/>
    <n v="30"/>
    <n v="51"/>
    <n v="339"/>
    <n v="9"/>
    <x v="21"/>
    <x v="8"/>
    <x v="1"/>
    <x v="0"/>
    <x v="1"/>
    <x v="3"/>
    <x v="7"/>
  </r>
  <r>
    <x v="3"/>
    <n v="39"/>
    <n v="70"/>
    <n v="27"/>
    <x v="18"/>
    <n v="7"/>
    <n v="859"/>
    <n v="50"/>
    <n v="20"/>
    <n v="50"/>
    <n v="81"/>
    <n v="978"/>
    <n v="11"/>
    <x v="21"/>
    <x v="8"/>
    <x v="1"/>
    <x v="0"/>
    <x v="0"/>
    <x v="1"/>
    <x v="9"/>
  </r>
  <r>
    <x v="171"/>
    <n v="32"/>
    <n v="56"/>
    <n v="21"/>
    <x v="44"/>
    <n v="5"/>
    <n v="480"/>
    <n v="30"/>
    <n v="20"/>
    <n v="30"/>
    <n v="37"/>
    <n v="781"/>
    <n v="13"/>
    <x v="21"/>
    <x v="8"/>
    <x v="1"/>
    <x v="0"/>
    <x v="0"/>
    <x v="1"/>
    <x v="3"/>
  </r>
  <r>
    <x v="174"/>
    <n v="65"/>
    <n v="124"/>
    <n v="51"/>
    <x v="84"/>
    <n v="46"/>
    <n v="542"/>
    <n v="30"/>
    <n v="30"/>
    <n v="70"/>
    <n v="95"/>
    <n v="774"/>
    <n v="5"/>
    <x v="21"/>
    <x v="8"/>
    <x v="1"/>
    <x v="0"/>
    <x v="0"/>
    <x v="2"/>
    <x v="4"/>
  </r>
  <r>
    <x v="384"/>
    <n v="161"/>
    <n v="343"/>
    <n v="175"/>
    <x v="66"/>
    <n v="45"/>
    <n v="1267"/>
    <n v="120"/>
    <n v="119"/>
    <n v="160"/>
    <n v="300"/>
    <n v="508"/>
    <n v="7"/>
    <x v="21"/>
    <x v="8"/>
    <x v="1"/>
    <x v="0"/>
    <x v="0"/>
    <x v="2"/>
    <x v="11"/>
  </r>
  <r>
    <x v="438"/>
    <n v="402"/>
    <n v="505"/>
    <n v="72"/>
    <x v="15"/>
    <n v="23"/>
    <n v="-3004"/>
    <n v="330"/>
    <n v="52"/>
    <n v="350"/>
    <n v="400"/>
    <n v="857"/>
    <n v="2"/>
    <x v="21"/>
    <x v="8"/>
    <x v="1"/>
    <x v="0"/>
    <x v="0"/>
    <x v="0"/>
    <x v="1"/>
  </r>
  <r>
    <x v="26"/>
    <n v="43"/>
    <n v="82"/>
    <n v="34"/>
    <x v="25"/>
    <n v="12"/>
    <n v="240"/>
    <n v="20"/>
    <n v="10"/>
    <n v="30"/>
    <n v="31"/>
    <n v="603"/>
    <n v="9"/>
    <x v="21"/>
    <x v="9"/>
    <x v="1"/>
    <x v="1"/>
    <x v="1"/>
    <x v="3"/>
    <x v="7"/>
  </r>
  <r>
    <x v="64"/>
    <n v="31"/>
    <n v="55"/>
    <n v="21"/>
    <x v="44"/>
    <n v="5"/>
    <n v="846"/>
    <n v="30"/>
    <n v="20"/>
    <n v="30"/>
    <n v="39"/>
    <n v="603"/>
    <n v="11"/>
    <x v="21"/>
    <x v="9"/>
    <x v="1"/>
    <x v="1"/>
    <x v="0"/>
    <x v="1"/>
    <x v="9"/>
  </r>
  <r>
    <x v="25"/>
    <n v="43"/>
    <n v="46"/>
    <n v="0"/>
    <x v="64"/>
    <n v="0"/>
    <n v="430"/>
    <n v="40"/>
    <n v="0"/>
    <n v="40"/>
    <n v="40"/>
    <n v="603"/>
    <n v="13"/>
    <x v="21"/>
    <x v="9"/>
    <x v="1"/>
    <x v="1"/>
    <x v="0"/>
    <x v="1"/>
    <x v="3"/>
  </r>
  <r>
    <x v="52"/>
    <n v="64"/>
    <n v="116"/>
    <n v="45"/>
    <x v="41"/>
    <n v="41"/>
    <n v="320"/>
    <n v="30"/>
    <n v="35"/>
    <n v="60"/>
    <n v="85"/>
    <n v="603"/>
    <n v="5"/>
    <x v="21"/>
    <x v="9"/>
    <x v="1"/>
    <x v="1"/>
    <x v="0"/>
    <x v="2"/>
    <x v="4"/>
  </r>
  <r>
    <x v="360"/>
    <n v="31"/>
    <n v="60"/>
    <n v="25"/>
    <x v="37"/>
    <n v="9"/>
    <n v="209"/>
    <n v="10"/>
    <n v="10"/>
    <n v="30"/>
    <n v="47"/>
    <n v="603"/>
    <n v="7"/>
    <x v="21"/>
    <x v="9"/>
    <x v="1"/>
    <x v="1"/>
    <x v="0"/>
    <x v="2"/>
    <x v="11"/>
  </r>
  <r>
    <x v="141"/>
    <n v="71"/>
    <n v="128"/>
    <n v="49"/>
    <x v="2"/>
    <n v="15"/>
    <n v="310"/>
    <n v="60"/>
    <n v="29"/>
    <n v="60"/>
    <n v="91"/>
    <n v="603"/>
    <n v="1"/>
    <x v="21"/>
    <x v="9"/>
    <x v="1"/>
    <x v="1"/>
    <x v="0"/>
    <x v="0"/>
    <x v="0"/>
  </r>
  <r>
    <x v="10"/>
    <n v="69"/>
    <n v="121"/>
    <n v="45"/>
    <x v="24"/>
    <n v="14"/>
    <n v="447"/>
    <n v="50"/>
    <n v="32"/>
    <n v="60"/>
    <n v="88"/>
    <n v="603"/>
    <n v="2"/>
    <x v="21"/>
    <x v="9"/>
    <x v="1"/>
    <x v="1"/>
    <x v="0"/>
    <x v="0"/>
    <x v="1"/>
  </r>
  <r>
    <x v="423"/>
    <n v="258"/>
    <n v="547"/>
    <n v="217"/>
    <x v="60"/>
    <n v="96"/>
    <n v="1622"/>
    <n v="70"/>
    <n v="132"/>
    <n v="150"/>
    <n v="290"/>
    <n v="585"/>
    <n v="9"/>
    <x v="21"/>
    <x v="10"/>
    <x v="1"/>
    <x v="0"/>
    <x v="1"/>
    <x v="3"/>
    <x v="7"/>
  </r>
  <r>
    <x v="439"/>
    <n v="-75"/>
    <n v="175"/>
    <n v="242"/>
    <x v="132"/>
    <n v="74"/>
    <n v="4360"/>
    <n v="-100"/>
    <n v="171"/>
    <n v="-50"/>
    <n v="90"/>
    <n v="631"/>
    <n v="10"/>
    <x v="21"/>
    <x v="10"/>
    <x v="1"/>
    <x v="0"/>
    <x v="1"/>
    <x v="3"/>
    <x v="8"/>
  </r>
  <r>
    <x v="328"/>
    <n v="157"/>
    <n v="282"/>
    <n v="102"/>
    <x v="39"/>
    <n v="30"/>
    <n v="971"/>
    <n v="140"/>
    <n v="110"/>
    <n v="170"/>
    <n v="280"/>
    <n v="585"/>
    <n v="11"/>
    <x v="21"/>
    <x v="10"/>
    <x v="1"/>
    <x v="0"/>
    <x v="0"/>
    <x v="1"/>
    <x v="9"/>
  </r>
  <r>
    <x v="410"/>
    <n v="179"/>
    <n v="322"/>
    <n v="119"/>
    <x v="24"/>
    <n v="34"/>
    <n v="915"/>
    <n v="160"/>
    <n v="184"/>
    <n v="190"/>
    <n v="308"/>
    <n v="718"/>
    <n v="12"/>
    <x v="21"/>
    <x v="10"/>
    <x v="1"/>
    <x v="0"/>
    <x v="0"/>
    <x v="1"/>
    <x v="10"/>
  </r>
  <r>
    <x v="143"/>
    <n v="111"/>
    <n v="199"/>
    <n v="76"/>
    <x v="63"/>
    <n v="21"/>
    <n v="580"/>
    <n v="100"/>
    <n v="67"/>
    <n v="120"/>
    <n v="187"/>
    <n v="607"/>
    <n v="13"/>
    <x v="21"/>
    <x v="10"/>
    <x v="1"/>
    <x v="0"/>
    <x v="0"/>
    <x v="1"/>
    <x v="3"/>
  </r>
  <r>
    <x v="440"/>
    <n v="-56"/>
    <n v="74"/>
    <n v="114"/>
    <x v="83"/>
    <n v="113"/>
    <n v="3142"/>
    <n v="-170"/>
    <n v="98"/>
    <n v="-60"/>
    <n v="45"/>
    <n v="914"/>
    <n v="5"/>
    <x v="21"/>
    <x v="10"/>
    <x v="1"/>
    <x v="0"/>
    <x v="0"/>
    <x v="2"/>
    <x v="4"/>
  </r>
  <r>
    <x v="441"/>
    <n v="526"/>
    <n v="815"/>
    <n v="203"/>
    <x v="59"/>
    <n v="66"/>
    <n v="1197"/>
    <n v="450"/>
    <n v="193"/>
    <n v="510"/>
    <n v="720"/>
    <n v="212"/>
    <n v="7"/>
    <x v="21"/>
    <x v="10"/>
    <x v="1"/>
    <x v="0"/>
    <x v="0"/>
    <x v="2"/>
    <x v="11"/>
  </r>
  <r>
    <x v="50"/>
    <n v="390"/>
    <n v="693"/>
    <n v="240"/>
    <x v="73"/>
    <n v="91"/>
    <n v="2548"/>
    <n v="230"/>
    <n v="183"/>
    <n v="330"/>
    <n v="542"/>
    <n v="716"/>
    <n v="2"/>
    <x v="21"/>
    <x v="10"/>
    <x v="1"/>
    <x v="0"/>
    <x v="0"/>
    <x v="0"/>
    <x v="1"/>
  </r>
  <r>
    <x v="217"/>
    <n v="133"/>
    <n v="251"/>
    <n v="103"/>
    <x v="25"/>
    <n v="33"/>
    <n v="564"/>
    <n v="110"/>
    <n v="88"/>
    <n v="130"/>
    <n v="218"/>
    <n v="318"/>
    <n v="8"/>
    <x v="21"/>
    <x v="11"/>
    <x v="2"/>
    <x v="1"/>
    <x v="1"/>
    <x v="3"/>
    <x v="6"/>
  </r>
  <r>
    <x v="47"/>
    <n v="98"/>
    <n v="189"/>
    <n v="79"/>
    <x v="28"/>
    <n v="30"/>
    <n v="593"/>
    <n v="60"/>
    <n v="51"/>
    <n v="90"/>
    <n v="150"/>
    <n v="225"/>
    <n v="9"/>
    <x v="21"/>
    <x v="11"/>
    <x v="2"/>
    <x v="1"/>
    <x v="1"/>
    <x v="3"/>
    <x v="7"/>
  </r>
  <r>
    <x v="42"/>
    <n v="71"/>
    <n v="127"/>
    <n v="48"/>
    <x v="54"/>
    <n v="13"/>
    <n v="829"/>
    <n v="80"/>
    <n v="70"/>
    <n v="90"/>
    <n v="160"/>
    <n v="337"/>
    <n v="2"/>
    <x v="21"/>
    <x v="11"/>
    <x v="2"/>
    <x v="1"/>
    <x v="0"/>
    <x v="0"/>
    <x v="1"/>
  </r>
  <r>
    <x v="35"/>
    <n v="70"/>
    <n v="126"/>
    <n v="48"/>
    <x v="26"/>
    <n v="13"/>
    <n v="851"/>
    <n v="80"/>
    <n v="70"/>
    <n v="90"/>
    <n v="163"/>
    <n v="985"/>
    <n v="3"/>
    <x v="21"/>
    <x v="11"/>
    <x v="2"/>
    <x v="1"/>
    <x v="1"/>
    <x v="0"/>
    <x v="2"/>
  </r>
  <r>
    <x v="72"/>
    <n v="84"/>
    <n v="153"/>
    <n v="60"/>
    <x v="111"/>
    <n v="54"/>
    <n v="-762"/>
    <n v="10"/>
    <n v="34"/>
    <n v="60"/>
    <n v="94"/>
    <n v="504"/>
    <n v="4"/>
    <x v="21"/>
    <x v="11"/>
    <x v="2"/>
    <x v="1"/>
    <x v="0"/>
    <x v="2"/>
    <x v="12"/>
  </r>
  <r>
    <x v="21"/>
    <n v="99"/>
    <n v="169"/>
    <n v="60"/>
    <x v="30"/>
    <n v="18"/>
    <n v="329"/>
    <n v="70"/>
    <n v="35"/>
    <n v="70"/>
    <n v="100"/>
    <n v="225"/>
    <n v="5"/>
    <x v="21"/>
    <x v="11"/>
    <x v="2"/>
    <x v="1"/>
    <x v="0"/>
    <x v="2"/>
    <x v="4"/>
  </r>
  <r>
    <x v="28"/>
    <n v="67"/>
    <n v="120"/>
    <n v="46"/>
    <x v="57"/>
    <n v="14"/>
    <n v="449"/>
    <n v="40"/>
    <n v="20"/>
    <n v="40"/>
    <n v="54"/>
    <n v="318"/>
    <n v="6"/>
    <x v="21"/>
    <x v="11"/>
    <x v="2"/>
    <x v="1"/>
    <x v="1"/>
    <x v="2"/>
    <x v="5"/>
  </r>
  <r>
    <x v="64"/>
    <n v="31"/>
    <n v="55"/>
    <n v="21"/>
    <x v="44"/>
    <n v="5"/>
    <n v="846"/>
    <n v="30"/>
    <n v="10"/>
    <n v="30"/>
    <n v="48"/>
    <n v="505"/>
    <n v="8"/>
    <x v="21"/>
    <x v="12"/>
    <x v="2"/>
    <x v="1"/>
    <x v="1"/>
    <x v="3"/>
    <x v="6"/>
  </r>
  <r>
    <x v="31"/>
    <n v="37"/>
    <n v="72"/>
    <n v="31"/>
    <x v="101"/>
    <n v="9"/>
    <n v="1000"/>
    <n v="30"/>
    <n v="10"/>
    <n v="40"/>
    <n v="59"/>
    <n v="505"/>
    <n v="9"/>
    <x v="21"/>
    <x v="12"/>
    <x v="2"/>
    <x v="1"/>
    <x v="1"/>
    <x v="3"/>
    <x v="7"/>
  </r>
  <r>
    <x v="33"/>
    <n v="69"/>
    <n v="121"/>
    <n v="45"/>
    <x v="25"/>
    <n v="14"/>
    <n v="447"/>
    <n v="80"/>
    <n v="48"/>
    <n v="110"/>
    <n v="162"/>
    <n v="505"/>
    <n v="2"/>
    <x v="21"/>
    <x v="12"/>
    <x v="2"/>
    <x v="1"/>
    <x v="0"/>
    <x v="0"/>
    <x v="1"/>
  </r>
  <r>
    <x v="30"/>
    <n v="23"/>
    <n v="116"/>
    <n v="86"/>
    <x v="31"/>
    <n v="26"/>
    <n v="1698"/>
    <n v="10"/>
    <n v="143"/>
    <n v="40"/>
    <n v="150"/>
    <n v="505"/>
    <n v="3"/>
    <x v="21"/>
    <x v="12"/>
    <x v="2"/>
    <x v="1"/>
    <x v="1"/>
    <x v="0"/>
    <x v="2"/>
  </r>
  <r>
    <x v="360"/>
    <n v="31"/>
    <n v="60"/>
    <n v="25"/>
    <x v="37"/>
    <n v="9"/>
    <n v="-466"/>
    <n v="10"/>
    <n v="10"/>
    <n v="20"/>
    <n v="30"/>
    <n v="505"/>
    <n v="4"/>
    <x v="21"/>
    <x v="12"/>
    <x v="2"/>
    <x v="1"/>
    <x v="0"/>
    <x v="2"/>
    <x v="12"/>
  </r>
  <r>
    <x v="32"/>
    <n v="64"/>
    <n v="116"/>
    <n v="45"/>
    <x v="82"/>
    <n v="41"/>
    <n v="320"/>
    <n v="10"/>
    <n v="20"/>
    <n v="40"/>
    <n v="65"/>
    <n v="505"/>
    <n v="5"/>
    <x v="21"/>
    <x v="12"/>
    <x v="2"/>
    <x v="1"/>
    <x v="0"/>
    <x v="2"/>
    <x v="4"/>
  </r>
  <r>
    <x v="64"/>
    <n v="53"/>
    <n v="98"/>
    <n v="39"/>
    <x v="1"/>
    <n v="12"/>
    <n v="244"/>
    <n v="20"/>
    <n v="20"/>
    <n v="30"/>
    <n v="50"/>
    <n v="505"/>
    <n v="6"/>
    <x v="21"/>
    <x v="12"/>
    <x v="2"/>
    <x v="1"/>
    <x v="1"/>
    <x v="2"/>
    <x v="5"/>
  </r>
  <r>
    <x v="105"/>
    <n v="70"/>
    <n v="134"/>
    <n v="56"/>
    <x v="15"/>
    <n v="21"/>
    <n v="385"/>
    <n v="50"/>
    <n v="40"/>
    <n v="70"/>
    <n v="110"/>
    <n v="580"/>
    <n v="8"/>
    <x v="21"/>
    <x v="13"/>
    <x v="2"/>
    <x v="1"/>
    <x v="1"/>
    <x v="3"/>
    <x v="6"/>
  </r>
  <r>
    <x v="54"/>
    <n v="134"/>
    <n v="245"/>
    <n v="96"/>
    <x v="120"/>
    <n v="87"/>
    <n v="683"/>
    <n v="40"/>
    <n v="89"/>
    <n v="120"/>
    <n v="200"/>
    <n v="918"/>
    <n v="9"/>
    <x v="21"/>
    <x v="13"/>
    <x v="2"/>
    <x v="1"/>
    <x v="1"/>
    <x v="3"/>
    <x v="7"/>
  </r>
  <r>
    <x v="347"/>
    <n v="115"/>
    <n v="218"/>
    <n v="90"/>
    <x v="30"/>
    <n v="29"/>
    <n v="572"/>
    <n v="140"/>
    <n v="113"/>
    <n v="160"/>
    <n v="288"/>
    <n v="918"/>
    <n v="2"/>
    <x v="21"/>
    <x v="13"/>
    <x v="2"/>
    <x v="1"/>
    <x v="0"/>
    <x v="0"/>
    <x v="1"/>
  </r>
  <r>
    <x v="111"/>
    <n v="39"/>
    <n v="70"/>
    <n v="27"/>
    <x v="68"/>
    <n v="7"/>
    <n v="859"/>
    <n v="60"/>
    <n v="33"/>
    <n v="60"/>
    <n v="87"/>
    <n v="405"/>
    <n v="3"/>
    <x v="21"/>
    <x v="13"/>
    <x v="2"/>
    <x v="1"/>
    <x v="1"/>
    <x v="0"/>
    <x v="2"/>
  </r>
  <r>
    <x v="409"/>
    <n v="127"/>
    <n v="232"/>
    <n v="91"/>
    <x v="56"/>
    <n v="28"/>
    <n v="-1785"/>
    <n v="70"/>
    <n v="54"/>
    <n v="80"/>
    <n v="130"/>
    <n v="405"/>
    <n v="4"/>
    <x v="21"/>
    <x v="13"/>
    <x v="2"/>
    <x v="1"/>
    <x v="0"/>
    <x v="2"/>
    <x v="12"/>
  </r>
  <r>
    <x v="171"/>
    <n v="32"/>
    <n v="56"/>
    <n v="21"/>
    <x v="44"/>
    <n v="5"/>
    <n v="480"/>
    <n v="30"/>
    <n v="0"/>
    <n v="30"/>
    <n v="35"/>
    <n v="580"/>
    <n v="5"/>
    <x v="21"/>
    <x v="13"/>
    <x v="2"/>
    <x v="1"/>
    <x v="0"/>
    <x v="2"/>
    <x v="4"/>
  </r>
  <r>
    <x v="139"/>
    <n v="123"/>
    <n v="218"/>
    <n v="82"/>
    <x v="33"/>
    <n v="27"/>
    <n v="788"/>
    <n v="60"/>
    <n v="56"/>
    <n v="80"/>
    <n v="136"/>
    <n v="405"/>
    <n v="6"/>
    <x v="21"/>
    <x v="13"/>
    <x v="2"/>
    <x v="1"/>
    <x v="1"/>
    <x v="2"/>
    <x v="5"/>
  </r>
  <r>
    <x v="24"/>
    <n v="71"/>
    <n v="131"/>
    <n v="52"/>
    <x v="24"/>
    <n v="17"/>
    <n v="405"/>
    <n v="70"/>
    <n v="22"/>
    <n v="80"/>
    <n v="118"/>
    <n v="325"/>
    <n v="8"/>
    <x v="21"/>
    <x v="14"/>
    <x v="2"/>
    <x v="0"/>
    <x v="1"/>
    <x v="3"/>
    <x v="6"/>
  </r>
  <r>
    <x v="34"/>
    <n v="64"/>
    <n v="114"/>
    <n v="43"/>
    <x v="0"/>
    <n v="13"/>
    <n v="419"/>
    <n v="50"/>
    <n v="21"/>
    <n v="60"/>
    <n v="81"/>
    <n v="430"/>
    <n v="9"/>
    <x v="21"/>
    <x v="14"/>
    <x v="2"/>
    <x v="0"/>
    <x v="1"/>
    <x v="3"/>
    <x v="7"/>
  </r>
  <r>
    <x v="442"/>
    <n v="281"/>
    <n v="554"/>
    <n v="293"/>
    <x v="95"/>
    <n v="74"/>
    <n v="1246"/>
    <n v="340"/>
    <n v="304"/>
    <n v="420"/>
    <n v="770"/>
    <n v="432"/>
    <n v="2"/>
    <x v="21"/>
    <x v="14"/>
    <x v="2"/>
    <x v="0"/>
    <x v="0"/>
    <x v="0"/>
    <x v="1"/>
  </r>
  <r>
    <x v="24"/>
    <n v="51"/>
    <n v="96"/>
    <n v="39"/>
    <x v="26"/>
    <n v="12"/>
    <n v="541"/>
    <n v="80"/>
    <n v="40"/>
    <n v="90"/>
    <n v="130"/>
    <n v="281"/>
    <n v="3"/>
    <x v="21"/>
    <x v="14"/>
    <x v="2"/>
    <x v="0"/>
    <x v="1"/>
    <x v="0"/>
    <x v="2"/>
  </r>
  <r>
    <x v="231"/>
    <n v="110"/>
    <n v="194"/>
    <n v="72"/>
    <x v="4"/>
    <n v="23"/>
    <n v="-868"/>
    <n v="50"/>
    <n v="44"/>
    <n v="70"/>
    <n v="114"/>
    <n v="682"/>
    <n v="4"/>
    <x v="21"/>
    <x v="14"/>
    <x v="2"/>
    <x v="0"/>
    <x v="0"/>
    <x v="2"/>
    <x v="12"/>
  </r>
  <r>
    <x v="192"/>
    <n v="179"/>
    <n v="322"/>
    <n v="101"/>
    <x v="25"/>
    <n v="34"/>
    <n v="915"/>
    <n v="100"/>
    <n v="75"/>
    <n v="120"/>
    <n v="185"/>
    <n v="817"/>
    <n v="5"/>
    <x v="21"/>
    <x v="14"/>
    <x v="2"/>
    <x v="0"/>
    <x v="0"/>
    <x v="2"/>
    <x v="4"/>
  </r>
  <r>
    <x v="143"/>
    <n v="111"/>
    <n v="199"/>
    <n v="76"/>
    <x v="63"/>
    <n v="21"/>
    <n v="580"/>
    <n v="80"/>
    <n v="40"/>
    <n v="80"/>
    <n v="120"/>
    <n v="432"/>
    <n v="6"/>
    <x v="21"/>
    <x v="14"/>
    <x v="2"/>
    <x v="0"/>
    <x v="1"/>
    <x v="2"/>
    <x v="5"/>
  </r>
  <r>
    <x v="32"/>
    <n v="64"/>
    <n v="116"/>
    <n v="45"/>
    <x v="82"/>
    <n v="41"/>
    <n v="320"/>
    <n v="20"/>
    <n v="10"/>
    <n v="40"/>
    <n v="50"/>
    <n v="435"/>
    <n v="11"/>
    <x v="21"/>
    <x v="15"/>
    <x v="3"/>
    <x v="1"/>
    <x v="0"/>
    <x v="1"/>
    <x v="9"/>
  </r>
  <r>
    <x v="64"/>
    <n v="53"/>
    <n v="98"/>
    <n v="39"/>
    <x v="1"/>
    <n v="12"/>
    <n v="244"/>
    <n v="20"/>
    <n v="10"/>
    <n v="30"/>
    <n v="52"/>
    <n v="435"/>
    <n v="12"/>
    <x v="21"/>
    <x v="15"/>
    <x v="3"/>
    <x v="1"/>
    <x v="0"/>
    <x v="1"/>
    <x v="10"/>
  </r>
  <r>
    <x v="360"/>
    <n v="31"/>
    <n v="60"/>
    <n v="25"/>
    <x v="37"/>
    <n v="9"/>
    <n v="209"/>
    <n v="10"/>
    <n v="0"/>
    <n v="20"/>
    <n v="7"/>
    <n v="435"/>
    <n v="13"/>
    <x v="21"/>
    <x v="15"/>
    <x v="3"/>
    <x v="1"/>
    <x v="0"/>
    <x v="1"/>
    <x v="3"/>
  </r>
  <r>
    <x v="141"/>
    <n v="71"/>
    <n v="128"/>
    <n v="49"/>
    <x v="2"/>
    <n v="15"/>
    <n v="310"/>
    <n v="60"/>
    <n v="22"/>
    <n v="60"/>
    <n v="98"/>
    <n v="801"/>
    <n v="8"/>
    <x v="21"/>
    <x v="15"/>
    <x v="3"/>
    <x v="1"/>
    <x v="1"/>
    <x v="3"/>
    <x v="6"/>
  </r>
  <r>
    <x v="33"/>
    <n v="69"/>
    <n v="121"/>
    <n v="45"/>
    <x v="25"/>
    <n v="14"/>
    <n v="447"/>
    <n v="60"/>
    <n v="20"/>
    <n v="70"/>
    <n v="99"/>
    <n v="435"/>
    <n v="9"/>
    <x v="21"/>
    <x v="15"/>
    <x v="3"/>
    <x v="1"/>
    <x v="1"/>
    <x v="3"/>
    <x v="7"/>
  </r>
  <r>
    <x v="65"/>
    <n v="23"/>
    <n v="116"/>
    <n v="86"/>
    <x v="29"/>
    <n v="26"/>
    <n v="1698"/>
    <n v="0"/>
    <n v="70"/>
    <n v="20"/>
    <n v="90"/>
    <n v="435"/>
    <n v="10"/>
    <x v="21"/>
    <x v="15"/>
    <x v="3"/>
    <x v="1"/>
    <x v="1"/>
    <x v="3"/>
    <x v="8"/>
  </r>
  <r>
    <x v="217"/>
    <n v="133"/>
    <n v="251"/>
    <n v="103"/>
    <x v="25"/>
    <n v="33"/>
    <n v="564"/>
    <n v="110"/>
    <n v="75"/>
    <n v="130"/>
    <n v="215"/>
    <n v="435"/>
    <n v="5"/>
    <x v="21"/>
    <x v="15"/>
    <x v="3"/>
    <x v="1"/>
    <x v="0"/>
    <x v="2"/>
    <x v="4"/>
  </r>
  <r>
    <x v="123"/>
    <n v="59"/>
    <n v="106"/>
    <n v="40"/>
    <x v="76"/>
    <n v="11"/>
    <n v="881"/>
    <n v="60"/>
    <n v="20"/>
    <n v="60"/>
    <n v="74"/>
    <n v="435"/>
    <n v="6"/>
    <x v="21"/>
    <x v="15"/>
    <x v="3"/>
    <x v="1"/>
    <x v="1"/>
    <x v="2"/>
    <x v="5"/>
  </r>
  <r>
    <x v="5"/>
    <n v="77"/>
    <n v="151"/>
    <n v="65"/>
    <x v="30"/>
    <n v="20"/>
    <n v="1053"/>
    <n v="90"/>
    <n v="91"/>
    <n v="110"/>
    <n v="200"/>
    <n v="435"/>
    <n v="1"/>
    <x v="21"/>
    <x v="15"/>
    <x v="3"/>
    <x v="1"/>
    <x v="0"/>
    <x v="0"/>
    <x v="0"/>
  </r>
  <r>
    <x v="8"/>
    <n v="64"/>
    <n v="118"/>
    <n v="47"/>
    <x v="39"/>
    <n v="15"/>
    <n v="375"/>
    <n v="80"/>
    <n v="52"/>
    <n v="100"/>
    <n v="150"/>
    <n v="435"/>
    <n v="2"/>
    <x v="21"/>
    <x v="15"/>
    <x v="3"/>
    <x v="1"/>
    <x v="0"/>
    <x v="0"/>
    <x v="1"/>
  </r>
  <r>
    <x v="47"/>
    <n v="98"/>
    <n v="189"/>
    <n v="79"/>
    <x v="28"/>
    <n v="30"/>
    <n v="593"/>
    <n v="120"/>
    <n v="92"/>
    <n v="160"/>
    <n v="263"/>
    <n v="435"/>
    <n v="3"/>
    <x v="21"/>
    <x v="15"/>
    <x v="3"/>
    <x v="1"/>
    <x v="1"/>
    <x v="0"/>
    <x v="2"/>
  </r>
  <r>
    <x v="34"/>
    <n v="47"/>
    <n v="84"/>
    <n v="32"/>
    <x v="18"/>
    <n v="8"/>
    <n v="833"/>
    <n v="40"/>
    <n v="20"/>
    <n v="40"/>
    <n v="60"/>
    <n v="435"/>
    <n v="4"/>
    <x v="21"/>
    <x v="15"/>
    <x v="3"/>
    <x v="1"/>
    <x v="0"/>
    <x v="2"/>
    <x v="12"/>
  </r>
  <r>
    <x v="410"/>
    <n v="179"/>
    <n v="322"/>
    <n v="101"/>
    <x v="24"/>
    <n v="34"/>
    <n v="915"/>
    <n v="80"/>
    <n v="39"/>
    <n v="90"/>
    <n v="151"/>
    <n v="831"/>
    <n v="11"/>
    <x v="21"/>
    <x v="16"/>
    <x v="3"/>
    <x v="0"/>
    <x v="0"/>
    <x v="1"/>
    <x v="9"/>
  </r>
  <r>
    <x v="326"/>
    <n v="111"/>
    <n v="199"/>
    <n v="76"/>
    <x v="61"/>
    <n v="21"/>
    <n v="580"/>
    <n v="50"/>
    <n v="42"/>
    <n v="50"/>
    <n v="80"/>
    <n v="626"/>
    <n v="12"/>
    <x v="21"/>
    <x v="16"/>
    <x v="3"/>
    <x v="0"/>
    <x v="0"/>
    <x v="1"/>
    <x v="10"/>
  </r>
  <r>
    <x v="127"/>
    <n v="110"/>
    <n v="194"/>
    <n v="72"/>
    <x v="15"/>
    <n v="23"/>
    <n v="650"/>
    <n v="50"/>
    <n v="20"/>
    <n v="60"/>
    <n v="93"/>
    <n v="510"/>
    <n v="13"/>
    <x v="21"/>
    <x v="16"/>
    <x v="3"/>
    <x v="0"/>
    <x v="0"/>
    <x v="1"/>
    <x v="3"/>
  </r>
  <r>
    <x v="328"/>
    <n v="157"/>
    <n v="282"/>
    <n v="112"/>
    <x v="39"/>
    <n v="30"/>
    <n v="971"/>
    <n v="120"/>
    <n v="72"/>
    <n v="130"/>
    <n v="218"/>
    <n v="925"/>
    <n v="8"/>
    <x v="21"/>
    <x v="16"/>
    <x v="3"/>
    <x v="0"/>
    <x v="1"/>
    <x v="3"/>
    <x v="6"/>
  </r>
  <r>
    <x v="153"/>
    <n v="281"/>
    <n v="554"/>
    <n v="196"/>
    <x v="132"/>
    <n v="74"/>
    <n v="1246"/>
    <n v="170"/>
    <n v="197"/>
    <n v="220"/>
    <n v="410"/>
    <n v="951"/>
    <n v="9"/>
    <x v="21"/>
    <x v="16"/>
    <x v="3"/>
    <x v="0"/>
    <x v="1"/>
    <x v="3"/>
    <x v="7"/>
  </r>
  <r>
    <x v="24"/>
    <n v="51"/>
    <n v="96"/>
    <n v="39"/>
    <x v="26"/>
    <n v="12"/>
    <n v="541"/>
    <n v="40"/>
    <n v="20"/>
    <n v="40"/>
    <n v="70"/>
    <n v="530"/>
    <n v="10"/>
    <x v="21"/>
    <x v="16"/>
    <x v="3"/>
    <x v="0"/>
    <x v="1"/>
    <x v="3"/>
    <x v="8"/>
  </r>
  <r>
    <x v="46"/>
    <n v="173"/>
    <n v="318"/>
    <n v="170"/>
    <x v="83"/>
    <n v="113"/>
    <n v="898"/>
    <n v="50"/>
    <n v="90"/>
    <n v="160"/>
    <n v="275"/>
    <n v="805"/>
    <n v="5"/>
    <x v="21"/>
    <x v="16"/>
    <x v="3"/>
    <x v="0"/>
    <x v="0"/>
    <x v="2"/>
    <x v="4"/>
  </r>
  <r>
    <x v="443"/>
    <n v="341"/>
    <n v="637"/>
    <n v="265"/>
    <x v="85"/>
    <n v="84"/>
    <n v="1662"/>
    <n v="240"/>
    <n v="175"/>
    <n v="320"/>
    <n v="556"/>
    <n v="415"/>
    <n v="6"/>
    <x v="21"/>
    <x v="16"/>
    <x v="3"/>
    <x v="0"/>
    <x v="1"/>
    <x v="2"/>
    <x v="5"/>
  </r>
  <r>
    <x v="435"/>
    <n v="-13"/>
    <n v="116"/>
    <n v="178"/>
    <x v="88"/>
    <n v="39"/>
    <n v="2555"/>
    <n v="-60"/>
    <n v="179"/>
    <n v="-20"/>
    <n v="149"/>
    <n v="909"/>
    <n v="1"/>
    <x v="21"/>
    <x v="16"/>
    <x v="3"/>
    <x v="0"/>
    <x v="0"/>
    <x v="0"/>
    <x v="0"/>
  </r>
  <r>
    <x v="50"/>
    <n v="390"/>
    <n v="693"/>
    <n v="215"/>
    <x v="73"/>
    <n v="91"/>
    <n v="2548"/>
    <n v="470"/>
    <n v="317"/>
    <n v="580"/>
    <n v="962"/>
    <n v="818"/>
    <n v="2"/>
    <x v="21"/>
    <x v="16"/>
    <x v="3"/>
    <x v="0"/>
    <x v="0"/>
    <x v="0"/>
    <x v="1"/>
  </r>
  <r>
    <x v="342"/>
    <n v="-24"/>
    <n v="139"/>
    <n v="209"/>
    <x v="129"/>
    <n v="50"/>
    <n v="3654"/>
    <n v="-100"/>
    <n v="220"/>
    <n v="-30"/>
    <n v="187"/>
    <n v="650"/>
    <n v="3"/>
    <x v="21"/>
    <x v="16"/>
    <x v="3"/>
    <x v="0"/>
    <x v="1"/>
    <x v="0"/>
    <x v="2"/>
  </r>
  <r>
    <x v="267"/>
    <n v="239"/>
    <n v="509"/>
    <n v="249"/>
    <x v="9"/>
    <n v="66"/>
    <n v="1755"/>
    <n v="160"/>
    <n v="221"/>
    <n v="220"/>
    <n v="426"/>
    <n v="714"/>
    <n v="4"/>
    <x v="21"/>
    <x v="16"/>
    <x v="3"/>
    <x v="0"/>
    <x v="0"/>
    <x v="2"/>
    <x v="12"/>
  </r>
  <r>
    <x v="428"/>
    <n v="341"/>
    <n v="637"/>
    <n v="268"/>
    <x v="120"/>
    <n v="84"/>
    <n v="1662"/>
    <n v="130"/>
    <n v="59"/>
    <n v="180"/>
    <n v="290"/>
    <n v="775"/>
    <n v="11"/>
    <x v="21"/>
    <x v="17"/>
    <x v="3"/>
    <x v="1"/>
    <x v="0"/>
    <x v="1"/>
    <x v="9"/>
  </r>
  <r>
    <x v="267"/>
    <n v="239"/>
    <n v="509"/>
    <n v="194"/>
    <x v="9"/>
    <n v="66"/>
    <n v="1755"/>
    <n v="80"/>
    <n v="81"/>
    <n v="120"/>
    <n v="242"/>
    <n v="775"/>
    <n v="12"/>
    <x v="21"/>
    <x v="17"/>
    <x v="3"/>
    <x v="1"/>
    <x v="0"/>
    <x v="1"/>
    <x v="10"/>
  </r>
  <r>
    <x v="444"/>
    <n v="-255"/>
    <n v="22"/>
    <n v="280"/>
    <x v="60"/>
    <n v="96"/>
    <n v="7058"/>
    <n v="-170"/>
    <n v="96"/>
    <n v="-110"/>
    <n v="-13"/>
    <n v="702"/>
    <n v="13"/>
    <x v="21"/>
    <x v="17"/>
    <x v="3"/>
    <x v="1"/>
    <x v="0"/>
    <x v="1"/>
    <x v="3"/>
  </r>
  <r>
    <x v="24"/>
    <n v="173"/>
    <n v="318"/>
    <n v="103"/>
    <x v="93"/>
    <n v="113"/>
    <n v="898"/>
    <n v="60"/>
    <n v="90"/>
    <n v="150"/>
    <n v="232"/>
    <n v="702"/>
    <n v="8"/>
    <x v="21"/>
    <x v="17"/>
    <x v="3"/>
    <x v="1"/>
    <x v="1"/>
    <x v="3"/>
    <x v="6"/>
  </r>
  <r>
    <x v="398"/>
    <n v="213"/>
    <n v="391"/>
    <n v="157"/>
    <x v="129"/>
    <n v="50"/>
    <n v="1132"/>
    <n v="120"/>
    <n v="107"/>
    <n v="170"/>
    <n v="299"/>
    <n v="775"/>
    <n v="9"/>
    <x v="21"/>
    <x v="17"/>
    <x v="3"/>
    <x v="1"/>
    <x v="1"/>
    <x v="3"/>
    <x v="7"/>
  </r>
  <r>
    <x v="82"/>
    <n v="176"/>
    <n v="318"/>
    <n v="80"/>
    <x v="86"/>
    <n v="39"/>
    <n v="789"/>
    <n v="130"/>
    <n v="90"/>
    <n v="150"/>
    <n v="240"/>
    <n v="775"/>
    <n v="10"/>
    <x v="21"/>
    <x v="17"/>
    <x v="3"/>
    <x v="1"/>
    <x v="1"/>
    <x v="3"/>
    <x v="8"/>
  </r>
  <r>
    <x v="64"/>
    <n v="31"/>
    <n v="55"/>
    <n v="21"/>
    <x v="44"/>
    <n v="5"/>
    <n v="846"/>
    <n v="20"/>
    <n v="10"/>
    <n v="20"/>
    <n v="30"/>
    <n v="775"/>
    <n v="5"/>
    <x v="21"/>
    <x v="17"/>
    <x v="3"/>
    <x v="1"/>
    <x v="0"/>
    <x v="2"/>
    <x v="4"/>
  </r>
  <r>
    <x v="54"/>
    <n v="35"/>
    <n v="62"/>
    <n v="23"/>
    <x v="68"/>
    <n v="6"/>
    <n v="800"/>
    <n v="30"/>
    <n v="10"/>
    <n v="30"/>
    <n v="34"/>
    <n v="775"/>
    <n v="6"/>
    <x v="21"/>
    <x v="17"/>
    <x v="3"/>
    <x v="1"/>
    <x v="1"/>
    <x v="2"/>
    <x v="5"/>
  </r>
  <r>
    <x v="71"/>
    <n v="43"/>
    <n v="82"/>
    <n v="34"/>
    <x v="24"/>
    <n v="12"/>
    <n v="240"/>
    <n v="30"/>
    <n v="40"/>
    <n v="60"/>
    <n v="98"/>
    <n v="702"/>
    <n v="2"/>
    <x v="21"/>
    <x v="17"/>
    <x v="3"/>
    <x v="1"/>
    <x v="0"/>
    <x v="0"/>
    <x v="1"/>
  </r>
  <r>
    <x v="19"/>
    <n v="37"/>
    <n v="72"/>
    <n v="31"/>
    <x v="51"/>
    <n v="9"/>
    <n v="1000"/>
    <n v="50"/>
    <n v="27"/>
    <n v="60"/>
    <n v="90"/>
    <n v="775"/>
    <n v="3"/>
    <x v="21"/>
    <x v="17"/>
    <x v="3"/>
    <x v="1"/>
    <x v="1"/>
    <x v="0"/>
    <x v="2"/>
  </r>
  <r>
    <x v="25"/>
    <n v="43"/>
    <n v="46"/>
    <n v="0"/>
    <x v="64"/>
    <n v="0"/>
    <n v="430"/>
    <n v="30"/>
    <n v="0"/>
    <n v="30"/>
    <n v="34"/>
    <n v="702"/>
    <n v="4"/>
    <x v="21"/>
    <x v="17"/>
    <x v="3"/>
    <x v="1"/>
    <x v="0"/>
    <x v="2"/>
    <x v="12"/>
  </r>
  <r>
    <x v="105"/>
    <n v="32"/>
    <n v="56"/>
    <n v="21"/>
    <x v="16"/>
    <n v="5"/>
    <n v="480"/>
    <n v="20"/>
    <n v="0"/>
    <n v="20"/>
    <n v="20"/>
    <n v="971"/>
    <n v="11"/>
    <x v="21"/>
    <x v="18"/>
    <x v="3"/>
    <x v="1"/>
    <x v="0"/>
    <x v="1"/>
    <x v="9"/>
  </r>
  <r>
    <x v="15"/>
    <n v="123"/>
    <n v="218"/>
    <n v="82"/>
    <x v="52"/>
    <n v="27"/>
    <n v="788"/>
    <n v="50"/>
    <n v="42"/>
    <n v="60"/>
    <n v="102"/>
    <n v="503"/>
    <n v="12"/>
    <x v="21"/>
    <x v="18"/>
    <x v="3"/>
    <x v="1"/>
    <x v="0"/>
    <x v="1"/>
    <x v="10"/>
  </r>
  <r>
    <x v="409"/>
    <n v="127"/>
    <n v="232"/>
    <n v="91"/>
    <x v="56"/>
    <n v="28"/>
    <n v="656"/>
    <n v="50"/>
    <n v="53"/>
    <n v="60"/>
    <n v="113"/>
    <n v="541"/>
    <n v="13"/>
    <x v="21"/>
    <x v="18"/>
    <x v="3"/>
    <x v="1"/>
    <x v="0"/>
    <x v="1"/>
    <x v="3"/>
  </r>
  <r>
    <x v="54"/>
    <n v="36"/>
    <n v="65"/>
    <n v="25"/>
    <x v="18"/>
    <n v="7"/>
    <n v="820"/>
    <n v="30"/>
    <n v="10"/>
    <n v="30"/>
    <n v="40"/>
    <n v="971"/>
    <n v="8"/>
    <x v="21"/>
    <x v="18"/>
    <x v="3"/>
    <x v="1"/>
    <x v="1"/>
    <x v="3"/>
    <x v="6"/>
  </r>
  <r>
    <x v="282"/>
    <n v="115"/>
    <n v="218"/>
    <n v="90"/>
    <x v="39"/>
    <n v="29"/>
    <n v="572"/>
    <n v="90"/>
    <n v="69"/>
    <n v="100"/>
    <n v="151"/>
    <n v="541"/>
    <n v="9"/>
    <x v="21"/>
    <x v="18"/>
    <x v="3"/>
    <x v="1"/>
    <x v="1"/>
    <x v="3"/>
    <x v="7"/>
  </r>
  <r>
    <x v="76"/>
    <n v="66"/>
    <n v="128"/>
    <n v="54"/>
    <x v="15"/>
    <n v="20"/>
    <n v="404"/>
    <n v="40"/>
    <n v="40"/>
    <n v="60"/>
    <n v="96"/>
    <n v="971"/>
    <n v="4"/>
    <x v="21"/>
    <x v="18"/>
    <x v="3"/>
    <x v="1"/>
    <x v="0"/>
    <x v="2"/>
    <x v="12"/>
  </r>
  <r>
    <x v="46"/>
    <n v="71"/>
    <n v="131"/>
    <n v="52"/>
    <x v="45"/>
    <n v="17"/>
    <n v="405"/>
    <n v="60"/>
    <n v="35"/>
    <n v="70"/>
    <n v="95"/>
    <n v="541"/>
    <n v="5"/>
    <x v="21"/>
    <x v="18"/>
    <x v="3"/>
    <x v="1"/>
    <x v="0"/>
    <x v="2"/>
    <x v="4"/>
  </r>
  <r>
    <x v="190"/>
    <n v="161"/>
    <n v="343"/>
    <n v="164"/>
    <x v="82"/>
    <n v="45"/>
    <n v="1267"/>
    <n v="110"/>
    <n v="153"/>
    <n v="150"/>
    <n v="290"/>
    <n v="503"/>
    <n v="6"/>
    <x v="21"/>
    <x v="18"/>
    <x v="3"/>
    <x v="1"/>
    <x v="1"/>
    <x v="2"/>
    <x v="5"/>
  </r>
  <r>
    <x v="85"/>
    <n v="71"/>
    <n v="130"/>
    <n v="51"/>
    <x v="84"/>
    <n v="46"/>
    <n v="503"/>
    <n v="50"/>
    <n v="70"/>
    <n v="100"/>
    <n v="169"/>
    <n v="503"/>
    <n v="1"/>
    <x v="21"/>
    <x v="18"/>
    <x v="3"/>
    <x v="1"/>
    <x v="0"/>
    <x v="0"/>
    <x v="0"/>
  </r>
  <r>
    <x v="111"/>
    <n v="84"/>
    <n v="153"/>
    <n v="60"/>
    <x v="46"/>
    <n v="19"/>
    <n v="463"/>
    <n v="90"/>
    <n v="78"/>
    <n v="130"/>
    <n v="212"/>
    <n v="503"/>
    <n v="2"/>
    <x v="21"/>
    <x v="18"/>
    <x v="3"/>
    <x v="1"/>
    <x v="0"/>
    <x v="0"/>
    <x v="1"/>
  </r>
  <r>
    <x v="92"/>
    <n v="64"/>
    <n v="114"/>
    <n v="43"/>
    <x v="13"/>
    <n v="13"/>
    <n v="419"/>
    <n v="80"/>
    <n v="53"/>
    <n v="100"/>
    <n v="150"/>
    <n v="971"/>
    <n v="3"/>
    <x v="21"/>
    <x v="18"/>
    <x v="3"/>
    <x v="1"/>
    <x v="1"/>
    <x v="0"/>
    <x v="2"/>
  </r>
  <r>
    <x v="261"/>
    <n v="99"/>
    <n v="169"/>
    <n v="60"/>
    <x v="39"/>
    <n v="18"/>
    <n v="329"/>
    <n v="40"/>
    <n v="20"/>
    <n v="50"/>
    <n v="81"/>
    <n v="425"/>
    <n v="11"/>
    <x v="21"/>
    <x v="19"/>
    <x v="3"/>
    <x v="1"/>
    <x v="0"/>
    <x v="1"/>
    <x v="9"/>
  </r>
  <r>
    <x v="83"/>
    <n v="67"/>
    <n v="120"/>
    <n v="46"/>
    <x v="0"/>
    <n v="14"/>
    <n v="449"/>
    <n v="30"/>
    <n v="20"/>
    <n v="30"/>
    <n v="62"/>
    <n v="509"/>
    <n v="12"/>
    <x v="21"/>
    <x v="19"/>
    <x v="3"/>
    <x v="1"/>
    <x v="0"/>
    <x v="1"/>
    <x v="10"/>
  </r>
  <r>
    <x v="7"/>
    <n v="84"/>
    <n v="153"/>
    <n v="60"/>
    <x v="130"/>
    <n v="54"/>
    <n v="606"/>
    <n v="10"/>
    <n v="20"/>
    <n v="40"/>
    <n v="73"/>
    <n v="206"/>
    <n v="13"/>
    <x v="21"/>
    <x v="19"/>
    <x v="3"/>
    <x v="1"/>
    <x v="0"/>
    <x v="1"/>
    <x v="3"/>
  </r>
  <r>
    <x v="328"/>
    <n v="188"/>
    <n v="334"/>
    <n v="155"/>
    <x v="131"/>
    <n v="41"/>
    <n v="1119"/>
    <n v="130"/>
    <n v="90"/>
    <n v="160"/>
    <n v="250"/>
    <n v="360"/>
    <n v="8"/>
    <x v="21"/>
    <x v="19"/>
    <x v="3"/>
    <x v="1"/>
    <x v="1"/>
    <x v="3"/>
    <x v="6"/>
  </r>
  <r>
    <x v="42"/>
    <n v="71"/>
    <n v="127"/>
    <n v="48"/>
    <x v="54"/>
    <n v="13"/>
    <n v="829"/>
    <n v="60"/>
    <n v="39"/>
    <n v="60"/>
    <n v="90"/>
    <n v="509"/>
    <n v="9"/>
    <x v="21"/>
    <x v="19"/>
    <x v="3"/>
    <x v="1"/>
    <x v="1"/>
    <x v="3"/>
    <x v="7"/>
  </r>
  <r>
    <x v="89"/>
    <n v="29"/>
    <n v="54"/>
    <n v="22"/>
    <x v="18"/>
    <n v="7"/>
    <n v="573"/>
    <n v="20"/>
    <n v="10"/>
    <n v="20"/>
    <n v="30"/>
    <n v="206"/>
    <n v="4"/>
    <x v="21"/>
    <x v="19"/>
    <x v="3"/>
    <x v="1"/>
    <x v="0"/>
    <x v="2"/>
    <x v="12"/>
  </r>
  <r>
    <x v="105"/>
    <n v="70"/>
    <n v="134"/>
    <n v="56"/>
    <x v="15"/>
    <n v="21"/>
    <n v="385"/>
    <n v="50"/>
    <n v="40"/>
    <n v="70"/>
    <n v="110"/>
    <n v="425"/>
    <n v="5"/>
    <x v="21"/>
    <x v="19"/>
    <x v="3"/>
    <x v="1"/>
    <x v="0"/>
    <x v="2"/>
    <x v="4"/>
  </r>
  <r>
    <x v="87"/>
    <n v="94"/>
    <n v="185"/>
    <n v="80"/>
    <x v="25"/>
    <n v="24"/>
    <n v="1055"/>
    <n v="80"/>
    <n v="54"/>
    <n v="90"/>
    <n v="156"/>
    <n v="360"/>
    <n v="6"/>
    <x v="21"/>
    <x v="19"/>
    <x v="3"/>
    <x v="1"/>
    <x v="1"/>
    <x v="2"/>
    <x v="5"/>
  </r>
  <r>
    <x v="127"/>
    <n v="99"/>
    <n v="178"/>
    <n v="68"/>
    <x v="37"/>
    <n v="21"/>
    <n v="438"/>
    <n v="110"/>
    <n v="90"/>
    <n v="140"/>
    <n v="230"/>
    <n v="360"/>
    <n v="2"/>
    <x v="21"/>
    <x v="19"/>
    <x v="3"/>
    <x v="1"/>
    <x v="0"/>
    <x v="0"/>
    <x v="1"/>
  </r>
  <r>
    <x v="54"/>
    <n v="134"/>
    <n v="245"/>
    <n v="96"/>
    <x v="120"/>
    <n v="87"/>
    <n v="683"/>
    <n v="100"/>
    <n v="181"/>
    <n v="190"/>
    <n v="330"/>
    <n v="206"/>
    <n v="3"/>
    <x v="21"/>
    <x v="19"/>
    <x v="3"/>
    <x v="1"/>
    <x v="1"/>
    <x v="0"/>
    <x v="2"/>
  </r>
  <r>
    <x v="62"/>
    <n v="182"/>
    <n v="387"/>
    <n v="213"/>
    <x v="133"/>
    <n v="50"/>
    <n v="1283"/>
    <n v="100"/>
    <n v="135"/>
    <n v="160"/>
    <n v="330"/>
    <n v="970"/>
    <n v="8"/>
    <x v="22"/>
    <x v="0"/>
    <x v="0"/>
    <x v="0"/>
    <x v="1"/>
    <x v="3"/>
    <x v="6"/>
  </r>
  <r>
    <x v="96"/>
    <n v="73"/>
    <n v="133"/>
    <n v="52"/>
    <x v="79"/>
    <n v="47"/>
    <n v="509"/>
    <n v="10"/>
    <n v="49"/>
    <n v="70"/>
    <n v="119"/>
    <n v="970"/>
    <n v="9"/>
    <x v="22"/>
    <x v="0"/>
    <x v="0"/>
    <x v="0"/>
    <x v="1"/>
    <x v="3"/>
    <x v="7"/>
  </r>
  <r>
    <x v="25"/>
    <n v="79"/>
    <n v="147"/>
    <n v="59"/>
    <x v="7"/>
    <n v="19"/>
    <n v="411"/>
    <n v="40"/>
    <n v="50"/>
    <n v="70"/>
    <n v="130"/>
    <n v="970"/>
    <n v="10"/>
    <x v="22"/>
    <x v="0"/>
    <x v="0"/>
    <x v="0"/>
    <x v="1"/>
    <x v="3"/>
    <x v="8"/>
  </r>
  <r>
    <x v="171"/>
    <n v="69"/>
    <n v="132"/>
    <n v="55"/>
    <x v="15"/>
    <n v="20"/>
    <n v="410"/>
    <n v="20"/>
    <n v="29"/>
    <n v="60"/>
    <n v="100"/>
    <n v="719"/>
    <n v="11"/>
    <x v="22"/>
    <x v="0"/>
    <x v="0"/>
    <x v="0"/>
    <x v="0"/>
    <x v="1"/>
    <x v="9"/>
  </r>
  <r>
    <x v="92"/>
    <n v="68"/>
    <n v="133"/>
    <n v="57"/>
    <x v="1"/>
    <n v="17"/>
    <n v="1042"/>
    <n v="30"/>
    <n v="40"/>
    <n v="60"/>
    <n v="100"/>
    <n v="719"/>
    <n v="12"/>
    <x v="22"/>
    <x v="0"/>
    <x v="0"/>
    <x v="0"/>
    <x v="0"/>
    <x v="1"/>
    <x v="10"/>
  </r>
  <r>
    <x v="213"/>
    <n v="112"/>
    <n v="213"/>
    <n v="88"/>
    <x v="39"/>
    <n v="29"/>
    <n v="561"/>
    <n v="60"/>
    <n v="57"/>
    <n v="90"/>
    <n v="147"/>
    <n v="970"/>
    <n v="13"/>
    <x v="22"/>
    <x v="0"/>
    <x v="0"/>
    <x v="0"/>
    <x v="0"/>
    <x v="1"/>
    <x v="3"/>
  </r>
  <r>
    <x v="87"/>
    <n v="73"/>
    <n v="131"/>
    <n v="50"/>
    <x v="26"/>
    <n v="14"/>
    <n v="589"/>
    <n v="70"/>
    <n v="65"/>
    <n v="90"/>
    <n v="150"/>
    <n v="303"/>
    <n v="5"/>
    <x v="22"/>
    <x v="0"/>
    <x v="0"/>
    <x v="0"/>
    <x v="0"/>
    <x v="2"/>
    <x v="4"/>
  </r>
  <r>
    <x v="21"/>
    <n v="114"/>
    <n v="201"/>
    <n v="75"/>
    <x v="32"/>
    <n v="24"/>
    <n v="659"/>
    <n v="100"/>
    <n v="90"/>
    <n v="150"/>
    <n v="246"/>
    <n v="970"/>
    <n v="6"/>
    <x v="22"/>
    <x v="0"/>
    <x v="0"/>
    <x v="0"/>
    <x v="1"/>
    <x v="2"/>
    <x v="5"/>
  </r>
  <r>
    <x v="167"/>
    <n v="172"/>
    <n v="309"/>
    <n v="51"/>
    <x v="45"/>
    <n v="33"/>
    <n v="930"/>
    <n v="130"/>
    <n v="73"/>
    <n v="170"/>
    <n v="279"/>
    <n v="719"/>
    <n v="1"/>
    <x v="22"/>
    <x v="0"/>
    <x v="0"/>
    <x v="0"/>
    <x v="0"/>
    <x v="0"/>
    <x v="0"/>
  </r>
  <r>
    <x v="46"/>
    <n v="52"/>
    <n v="98"/>
    <n v="40"/>
    <x v="26"/>
    <n v="13"/>
    <n v="536"/>
    <n v="40"/>
    <n v="32"/>
    <n v="60"/>
    <n v="92"/>
    <n v="719"/>
    <n v="2"/>
    <x v="22"/>
    <x v="0"/>
    <x v="0"/>
    <x v="0"/>
    <x v="0"/>
    <x v="0"/>
    <x v="1"/>
  </r>
  <r>
    <x v="344"/>
    <n v="117"/>
    <n v="211"/>
    <n v="81"/>
    <x v="63"/>
    <n v="22"/>
    <n v="984"/>
    <n v="80"/>
    <n v="80"/>
    <n v="110"/>
    <n v="187"/>
    <n v="720"/>
    <n v="3"/>
    <x v="22"/>
    <x v="0"/>
    <x v="0"/>
    <x v="0"/>
    <x v="1"/>
    <x v="0"/>
    <x v="2"/>
  </r>
  <r>
    <x v="301"/>
    <n v="172"/>
    <n v="309"/>
    <n v="124"/>
    <x v="24"/>
    <n v="33"/>
    <n v="930"/>
    <n v="110"/>
    <n v="109"/>
    <n v="150"/>
    <n v="252"/>
    <n v="708"/>
    <n v="8"/>
    <x v="22"/>
    <x v="1"/>
    <x v="0"/>
    <x v="0"/>
    <x v="1"/>
    <x v="3"/>
    <x v="6"/>
  </r>
  <r>
    <x v="46"/>
    <n v="52"/>
    <n v="98"/>
    <n v="40"/>
    <x v="26"/>
    <n v="13"/>
    <n v="536"/>
    <n v="30"/>
    <n v="21"/>
    <n v="50"/>
    <n v="71"/>
    <n v="312"/>
    <n v="9"/>
    <x v="22"/>
    <x v="1"/>
    <x v="0"/>
    <x v="0"/>
    <x v="1"/>
    <x v="3"/>
    <x v="7"/>
  </r>
  <r>
    <x v="344"/>
    <n v="117"/>
    <n v="211"/>
    <n v="81"/>
    <x v="63"/>
    <n v="22"/>
    <n v="984"/>
    <n v="80"/>
    <n v="80"/>
    <n v="110"/>
    <n v="190"/>
    <n v="708"/>
    <n v="10"/>
    <x v="22"/>
    <x v="1"/>
    <x v="0"/>
    <x v="0"/>
    <x v="1"/>
    <x v="3"/>
    <x v="8"/>
  </r>
  <r>
    <x v="87"/>
    <n v="73"/>
    <n v="131"/>
    <n v="50"/>
    <x v="26"/>
    <n v="14"/>
    <n v="589"/>
    <n v="40"/>
    <n v="29"/>
    <n v="60"/>
    <n v="100"/>
    <n v="708"/>
    <n v="11"/>
    <x v="22"/>
    <x v="1"/>
    <x v="0"/>
    <x v="0"/>
    <x v="0"/>
    <x v="1"/>
    <x v="9"/>
  </r>
  <r>
    <x v="163"/>
    <n v="114"/>
    <n v="201"/>
    <n v="75"/>
    <x v="4"/>
    <n v="24"/>
    <n v="659"/>
    <n v="50"/>
    <n v="60"/>
    <n v="90"/>
    <n v="150"/>
    <n v="309"/>
    <n v="12"/>
    <x v="22"/>
    <x v="1"/>
    <x v="0"/>
    <x v="0"/>
    <x v="0"/>
    <x v="1"/>
    <x v="10"/>
  </r>
  <r>
    <x v="434"/>
    <n v="304"/>
    <n v="567"/>
    <n v="254"/>
    <x v="117"/>
    <n v="75"/>
    <n v="1691"/>
    <n v="290"/>
    <n v="270"/>
    <n v="390"/>
    <n v="675"/>
    <n v="630"/>
    <n v="5"/>
    <x v="22"/>
    <x v="1"/>
    <x v="0"/>
    <x v="0"/>
    <x v="0"/>
    <x v="2"/>
    <x v="4"/>
  </r>
  <r>
    <x v="423"/>
    <n v="212"/>
    <n v="451"/>
    <n v="172"/>
    <x v="111"/>
    <n v="59"/>
    <n v="1778"/>
    <n v="200"/>
    <n v="217"/>
    <n v="270"/>
    <n v="540"/>
    <n v="847"/>
    <n v="6"/>
    <x v="22"/>
    <x v="1"/>
    <x v="0"/>
    <x v="0"/>
    <x v="1"/>
    <x v="2"/>
    <x v="5"/>
  </r>
  <r>
    <x v="226"/>
    <n v="239"/>
    <n v="439"/>
    <n v="122"/>
    <x v="134"/>
    <n v="57"/>
    <n v="1150"/>
    <n v="140"/>
    <n v="170"/>
    <n v="230"/>
    <n v="400"/>
    <n v="815"/>
    <n v="2"/>
    <x v="22"/>
    <x v="1"/>
    <x v="0"/>
    <x v="0"/>
    <x v="0"/>
    <x v="0"/>
    <x v="1"/>
  </r>
  <r>
    <x v="292"/>
    <n v="165"/>
    <n v="296"/>
    <n v="100"/>
    <x v="52"/>
    <n v="36"/>
    <n v="803"/>
    <n v="110"/>
    <n v="90"/>
    <n v="160"/>
    <n v="270"/>
    <n v="847"/>
    <n v="3"/>
    <x v="22"/>
    <x v="1"/>
    <x v="0"/>
    <x v="0"/>
    <x v="1"/>
    <x v="0"/>
    <x v="2"/>
  </r>
  <r>
    <x v="434"/>
    <n v="304"/>
    <n v="567"/>
    <n v="218"/>
    <x v="117"/>
    <n v="75"/>
    <n v="1691"/>
    <n v="180"/>
    <n v="193"/>
    <n v="280"/>
    <n v="482"/>
    <n v="641"/>
    <n v="8"/>
    <x v="22"/>
    <x v="2"/>
    <x v="0"/>
    <x v="1"/>
    <x v="1"/>
    <x v="3"/>
    <x v="6"/>
  </r>
  <r>
    <x v="62"/>
    <n v="165"/>
    <n v="296"/>
    <n v="126"/>
    <x v="33"/>
    <n v="36"/>
    <n v="803"/>
    <n v="100"/>
    <n v="86"/>
    <n v="150"/>
    <n v="259"/>
    <n v="641"/>
    <n v="9"/>
    <x v="22"/>
    <x v="2"/>
    <x v="0"/>
    <x v="1"/>
    <x v="1"/>
    <x v="3"/>
    <x v="7"/>
  </r>
  <r>
    <x v="423"/>
    <n v="212"/>
    <n v="451"/>
    <n v="216"/>
    <x v="111"/>
    <n v="59"/>
    <n v="1778"/>
    <n v="110"/>
    <n v="149"/>
    <n v="180"/>
    <n v="361"/>
    <n v="563"/>
    <n v="11"/>
    <x v="22"/>
    <x v="2"/>
    <x v="0"/>
    <x v="1"/>
    <x v="0"/>
    <x v="1"/>
    <x v="9"/>
  </r>
  <r>
    <x v="445"/>
    <n v="300"/>
    <n v="581"/>
    <n v="227"/>
    <x v="49"/>
    <n v="93"/>
    <n v="1784"/>
    <n v="130"/>
    <n v="180"/>
    <n v="250"/>
    <n v="438"/>
    <n v="641"/>
    <n v="12"/>
    <x v="22"/>
    <x v="2"/>
    <x v="0"/>
    <x v="1"/>
    <x v="0"/>
    <x v="1"/>
    <x v="10"/>
  </r>
  <r>
    <x v="105"/>
    <n v="34"/>
    <n v="60"/>
    <n v="22"/>
    <x v="68"/>
    <n v="6"/>
    <n v="802"/>
    <n v="40"/>
    <n v="20"/>
    <n v="50"/>
    <n v="75"/>
    <n v="515"/>
    <n v="5"/>
    <x v="22"/>
    <x v="2"/>
    <x v="0"/>
    <x v="1"/>
    <x v="0"/>
    <x v="2"/>
    <x v="4"/>
  </r>
  <r>
    <x v="83"/>
    <n v="43"/>
    <n v="46"/>
    <n v="0"/>
    <x v="77"/>
    <n v="0"/>
    <n v="387"/>
    <n v="40"/>
    <n v="0"/>
    <n v="50"/>
    <n v="44"/>
    <n v="515"/>
    <n v="6"/>
    <x v="22"/>
    <x v="2"/>
    <x v="0"/>
    <x v="1"/>
    <x v="1"/>
    <x v="2"/>
    <x v="5"/>
  </r>
  <r>
    <x v="18"/>
    <n v="24"/>
    <n v="42"/>
    <n v="15"/>
    <x v="16"/>
    <n v="4"/>
    <n v="848"/>
    <n v="10"/>
    <n v="10"/>
    <n v="20"/>
    <n v="31"/>
    <n v="712"/>
    <n v="1"/>
    <x v="22"/>
    <x v="2"/>
    <x v="0"/>
    <x v="1"/>
    <x v="0"/>
    <x v="0"/>
    <x v="0"/>
  </r>
  <r>
    <x v="40"/>
    <n v="35"/>
    <n v="68"/>
    <n v="29"/>
    <x v="51"/>
    <n v="8"/>
    <n v="1003"/>
    <n v="20"/>
    <n v="20"/>
    <n v="40"/>
    <n v="58"/>
    <n v="515"/>
    <n v="2"/>
    <x v="22"/>
    <x v="2"/>
    <x v="0"/>
    <x v="1"/>
    <x v="0"/>
    <x v="0"/>
    <x v="1"/>
  </r>
  <r>
    <x v="26"/>
    <n v="13"/>
    <n v="25"/>
    <n v="10"/>
    <x v="16"/>
    <n v="3"/>
    <n v="596"/>
    <n v="10"/>
    <n v="0"/>
    <n v="20"/>
    <n v="20"/>
    <n v="319"/>
    <n v="3"/>
    <x v="22"/>
    <x v="2"/>
    <x v="0"/>
    <x v="1"/>
    <x v="1"/>
    <x v="0"/>
    <x v="2"/>
  </r>
  <r>
    <x v="145"/>
    <n v="62"/>
    <n v="113"/>
    <n v="44"/>
    <x v="82"/>
    <n v="40"/>
    <n v="325"/>
    <n v="0"/>
    <n v="48"/>
    <n v="50"/>
    <n v="82"/>
    <n v="314"/>
    <n v="8"/>
    <x v="22"/>
    <x v="3"/>
    <x v="0"/>
    <x v="1"/>
    <x v="1"/>
    <x v="3"/>
    <x v="6"/>
  </r>
  <r>
    <x v="263"/>
    <n v="40"/>
    <n v="130"/>
    <n v="82"/>
    <x v="31"/>
    <n v="25"/>
    <n v="1804"/>
    <n v="0"/>
    <n v="79"/>
    <n v="40"/>
    <n v="101"/>
    <n v="314"/>
    <n v="9"/>
    <x v="22"/>
    <x v="3"/>
    <x v="0"/>
    <x v="1"/>
    <x v="1"/>
    <x v="3"/>
    <x v="7"/>
  </r>
  <r>
    <x v="38"/>
    <n v="47"/>
    <n v="87"/>
    <n v="35"/>
    <x v="2"/>
    <n v="11"/>
    <n v="248"/>
    <n v="10"/>
    <n v="20"/>
    <n v="40"/>
    <n v="71"/>
    <n v="636"/>
    <n v="11"/>
    <x v="22"/>
    <x v="3"/>
    <x v="0"/>
    <x v="1"/>
    <x v="0"/>
    <x v="1"/>
    <x v="9"/>
  </r>
  <r>
    <x v="26"/>
    <n v="42"/>
    <n v="81"/>
    <n v="34"/>
    <x v="24"/>
    <n v="12"/>
    <n v="211"/>
    <n v="0"/>
    <n v="20"/>
    <n v="40"/>
    <n v="72"/>
    <n v="573"/>
    <n v="12"/>
    <x v="22"/>
    <x v="3"/>
    <x v="0"/>
    <x v="1"/>
    <x v="0"/>
    <x v="1"/>
    <x v="10"/>
  </r>
  <r>
    <x v="96"/>
    <n v="41"/>
    <n v="79"/>
    <n v="33"/>
    <x v="24"/>
    <n v="12"/>
    <n v="243"/>
    <n v="0"/>
    <n v="20"/>
    <n v="40"/>
    <n v="73"/>
    <n v="314"/>
    <n v="13"/>
    <x v="22"/>
    <x v="3"/>
    <x v="0"/>
    <x v="1"/>
    <x v="0"/>
    <x v="1"/>
    <x v="3"/>
  </r>
  <r>
    <x v="250"/>
    <n v="78"/>
    <n v="141"/>
    <n v="54"/>
    <x v="14"/>
    <n v="15"/>
    <n v="885"/>
    <n v="80"/>
    <n v="65"/>
    <n v="100"/>
    <n v="165"/>
    <n v="573"/>
    <n v="5"/>
    <x v="22"/>
    <x v="3"/>
    <x v="0"/>
    <x v="1"/>
    <x v="0"/>
    <x v="2"/>
    <x v="4"/>
  </r>
  <r>
    <x v="46"/>
    <n v="48"/>
    <n v="86"/>
    <n v="33"/>
    <x v="40"/>
    <n v="9"/>
    <n v="836"/>
    <n v="50"/>
    <n v="34"/>
    <n v="60"/>
    <n v="100"/>
    <n v="636"/>
    <n v="6"/>
    <x v="22"/>
    <x v="3"/>
    <x v="0"/>
    <x v="1"/>
    <x v="1"/>
    <x v="2"/>
    <x v="5"/>
  </r>
  <r>
    <x v="215"/>
    <n v="102"/>
    <n v="196"/>
    <n v="82"/>
    <x v="28"/>
    <n v="31"/>
    <n v="601"/>
    <n v="40"/>
    <n v="78"/>
    <n v="100"/>
    <n v="182"/>
    <n v="573"/>
    <n v="2"/>
    <x v="22"/>
    <x v="3"/>
    <x v="0"/>
    <x v="1"/>
    <x v="0"/>
    <x v="0"/>
    <x v="1"/>
  </r>
  <r>
    <x v="215"/>
    <n v="81"/>
    <n v="160"/>
    <n v="69"/>
    <x v="37"/>
    <n v="21"/>
    <n v="1060"/>
    <n v="40"/>
    <n v="60"/>
    <n v="80"/>
    <n v="140"/>
    <n v="417"/>
    <n v="3"/>
    <x v="22"/>
    <x v="3"/>
    <x v="0"/>
    <x v="1"/>
    <x v="1"/>
    <x v="0"/>
    <x v="2"/>
  </r>
  <r>
    <x v="92"/>
    <n v="48"/>
    <n v="85"/>
    <n v="32"/>
    <x v="18"/>
    <n v="8"/>
    <n v="482"/>
    <n v="30"/>
    <n v="38"/>
    <n v="40"/>
    <n v="78"/>
    <n v="440"/>
    <n v="8"/>
    <x v="22"/>
    <x v="4"/>
    <x v="0"/>
    <x v="0"/>
    <x v="1"/>
    <x v="3"/>
    <x v="6"/>
  </r>
  <r>
    <x v="28"/>
    <n v="52"/>
    <n v="94"/>
    <n v="36"/>
    <x v="76"/>
    <n v="10"/>
    <n v="862"/>
    <n v="40"/>
    <n v="39"/>
    <n v="50"/>
    <n v="80"/>
    <n v="419"/>
    <n v="9"/>
    <x v="22"/>
    <x v="4"/>
    <x v="0"/>
    <x v="0"/>
    <x v="1"/>
    <x v="3"/>
    <x v="7"/>
  </r>
  <r>
    <x v="256"/>
    <n v="119"/>
    <n v="210"/>
    <n v="78"/>
    <x v="71"/>
    <n v="25"/>
    <n v="798"/>
    <n v="60"/>
    <n v="60"/>
    <n v="100"/>
    <n v="160"/>
    <n v="614"/>
    <n v="11"/>
    <x v="22"/>
    <x v="4"/>
    <x v="0"/>
    <x v="0"/>
    <x v="0"/>
    <x v="1"/>
    <x v="9"/>
  </r>
  <r>
    <x v="187"/>
    <n v="143"/>
    <n v="261"/>
    <n v="124"/>
    <x v="15"/>
    <n v="31"/>
    <n v="666"/>
    <n v="70"/>
    <n v="80"/>
    <n v="120"/>
    <n v="212"/>
    <n v="740"/>
    <n v="12"/>
    <x v="22"/>
    <x v="4"/>
    <x v="0"/>
    <x v="0"/>
    <x v="0"/>
    <x v="1"/>
    <x v="10"/>
  </r>
  <r>
    <x v="62"/>
    <n v="182"/>
    <n v="387"/>
    <n v="196"/>
    <x v="133"/>
    <n v="50"/>
    <n v="1283"/>
    <n v="170"/>
    <n v="198"/>
    <n v="230"/>
    <n v="465"/>
    <n v="234"/>
    <n v="5"/>
    <x v="22"/>
    <x v="4"/>
    <x v="0"/>
    <x v="0"/>
    <x v="0"/>
    <x v="2"/>
    <x v="4"/>
  </r>
  <r>
    <x v="105"/>
    <n v="69"/>
    <n v="132"/>
    <n v="55"/>
    <x v="21"/>
    <n v="20"/>
    <n v="410"/>
    <n v="40"/>
    <n v="64"/>
    <n v="80"/>
    <n v="150"/>
    <n v="937"/>
    <n v="6"/>
    <x v="22"/>
    <x v="4"/>
    <x v="0"/>
    <x v="0"/>
    <x v="1"/>
    <x v="2"/>
    <x v="5"/>
  </r>
  <r>
    <x v="141"/>
    <n v="79"/>
    <n v="147"/>
    <n v="59"/>
    <x v="25"/>
    <n v="19"/>
    <n v="411"/>
    <n v="50"/>
    <n v="51"/>
    <n v="80"/>
    <n v="130"/>
    <n v="234"/>
    <n v="1"/>
    <x v="22"/>
    <x v="4"/>
    <x v="0"/>
    <x v="0"/>
    <x v="0"/>
    <x v="0"/>
    <x v="0"/>
  </r>
  <r>
    <x v="25"/>
    <n v="68"/>
    <n v="121"/>
    <n v="46"/>
    <x v="0"/>
    <n v="14"/>
    <n v="424"/>
    <n v="40"/>
    <n v="38"/>
    <n v="70"/>
    <n v="110"/>
    <n v="234"/>
    <n v="2"/>
    <x v="22"/>
    <x v="4"/>
    <x v="0"/>
    <x v="0"/>
    <x v="0"/>
    <x v="0"/>
    <x v="1"/>
  </r>
  <r>
    <x v="26"/>
    <n v="73"/>
    <n v="133"/>
    <n v="52"/>
    <x v="84"/>
    <n v="47"/>
    <n v="509"/>
    <n v="10"/>
    <n v="50"/>
    <n v="70"/>
    <n v="117"/>
    <n v="614"/>
    <n v="3"/>
    <x v="22"/>
    <x v="4"/>
    <x v="0"/>
    <x v="0"/>
    <x v="1"/>
    <x v="0"/>
    <x v="2"/>
  </r>
  <r>
    <x v="87"/>
    <n v="88"/>
    <n v="150"/>
    <n v="53"/>
    <x v="8"/>
    <n v="16"/>
    <n v="321"/>
    <n v="50"/>
    <n v="42"/>
    <n v="80"/>
    <n v="138"/>
    <n v="262"/>
    <n v="8"/>
    <x v="22"/>
    <x v="5"/>
    <x v="0"/>
    <x v="1"/>
    <x v="1"/>
    <x v="3"/>
    <x v="6"/>
  </r>
  <r>
    <x v="46"/>
    <n v="47"/>
    <n v="83"/>
    <n v="31"/>
    <x v="38"/>
    <n v="8"/>
    <n v="856"/>
    <n v="40"/>
    <n v="20"/>
    <n v="50"/>
    <n v="79"/>
    <n v="715"/>
    <n v="9"/>
    <x v="22"/>
    <x v="5"/>
    <x v="0"/>
    <x v="1"/>
    <x v="1"/>
    <x v="3"/>
    <x v="7"/>
  </r>
  <r>
    <x v="141"/>
    <n v="71"/>
    <n v="128"/>
    <n v="49"/>
    <x v="2"/>
    <n v="15"/>
    <n v="454"/>
    <n v="20"/>
    <n v="40"/>
    <n v="50"/>
    <n v="79"/>
    <n v="715"/>
    <n v="11"/>
    <x v="22"/>
    <x v="5"/>
    <x v="0"/>
    <x v="1"/>
    <x v="0"/>
    <x v="1"/>
    <x v="9"/>
  </r>
  <r>
    <x v="91"/>
    <n v="86"/>
    <n v="157"/>
    <n v="61"/>
    <x v="130"/>
    <n v="55"/>
    <n v="613"/>
    <n v="0"/>
    <n v="38"/>
    <n v="70"/>
    <n v="132"/>
    <n v="715"/>
    <n v="12"/>
    <x v="22"/>
    <x v="5"/>
    <x v="0"/>
    <x v="1"/>
    <x v="0"/>
    <x v="1"/>
    <x v="10"/>
  </r>
  <r>
    <x v="35"/>
    <n v="89"/>
    <n v="175"/>
    <n v="75"/>
    <x v="45"/>
    <n v="23"/>
    <n v="1063"/>
    <n v="70"/>
    <n v="95"/>
    <n v="110"/>
    <n v="205"/>
    <n v="715"/>
    <n v="5"/>
    <x v="22"/>
    <x v="5"/>
    <x v="0"/>
    <x v="1"/>
    <x v="0"/>
    <x v="2"/>
    <x v="4"/>
  </r>
  <r>
    <x v="36"/>
    <n v="30"/>
    <n v="55"/>
    <n v="22"/>
    <x v="18"/>
    <n v="7"/>
    <n v="570"/>
    <n v="30"/>
    <n v="20"/>
    <n v="40"/>
    <n v="60"/>
    <n v="920"/>
    <n v="6"/>
    <x v="22"/>
    <x v="5"/>
    <x v="0"/>
    <x v="1"/>
    <x v="1"/>
    <x v="2"/>
    <x v="5"/>
  </r>
  <r>
    <x v="64"/>
    <n v="67"/>
    <n v="129"/>
    <n v="54"/>
    <x v="21"/>
    <n v="20"/>
    <n v="391"/>
    <n v="20"/>
    <n v="49"/>
    <n v="60"/>
    <n v="110"/>
    <n v="262"/>
    <n v="1"/>
    <x v="22"/>
    <x v="5"/>
    <x v="0"/>
    <x v="1"/>
    <x v="0"/>
    <x v="0"/>
    <x v="0"/>
  </r>
  <r>
    <x v="105"/>
    <n v="130"/>
    <n v="239"/>
    <n v="94"/>
    <x v="125"/>
    <n v="85"/>
    <n v="694"/>
    <n v="30"/>
    <n v="92"/>
    <n v="130"/>
    <n v="222"/>
    <n v="608"/>
    <n v="2"/>
    <x v="22"/>
    <x v="5"/>
    <x v="0"/>
    <x v="1"/>
    <x v="0"/>
    <x v="0"/>
    <x v="1"/>
  </r>
  <r>
    <x v="250"/>
    <n v="103"/>
    <n v="192"/>
    <n v="77"/>
    <x v="10"/>
    <n v="25"/>
    <n v="557"/>
    <n v="60"/>
    <n v="73"/>
    <n v="100"/>
    <n v="167"/>
    <n v="920"/>
    <n v="3"/>
    <x v="22"/>
    <x v="5"/>
    <x v="0"/>
    <x v="1"/>
    <x v="1"/>
    <x v="0"/>
    <x v="2"/>
  </r>
  <r>
    <x v="215"/>
    <n v="102"/>
    <n v="196"/>
    <n v="82"/>
    <x v="28"/>
    <n v="31"/>
    <n v="601"/>
    <n v="30"/>
    <n v="60"/>
    <n v="70"/>
    <n v="139"/>
    <n v="475"/>
    <n v="9"/>
    <x v="22"/>
    <x v="6"/>
    <x v="1"/>
    <x v="1"/>
    <x v="1"/>
    <x v="3"/>
    <x v="7"/>
  </r>
  <r>
    <x v="215"/>
    <n v="81"/>
    <n v="160"/>
    <n v="69"/>
    <x v="37"/>
    <n v="21"/>
    <n v="1060"/>
    <n v="30"/>
    <n v="60"/>
    <n v="50"/>
    <n v="90"/>
    <n v="959"/>
    <n v="10"/>
    <x v="22"/>
    <x v="6"/>
    <x v="1"/>
    <x v="1"/>
    <x v="1"/>
    <x v="3"/>
    <x v="8"/>
  </r>
  <r>
    <x v="250"/>
    <n v="78"/>
    <n v="141"/>
    <n v="54"/>
    <x v="14"/>
    <n v="15"/>
    <n v="885"/>
    <n v="60"/>
    <n v="50"/>
    <n v="80"/>
    <n v="119"/>
    <n v="860"/>
    <n v="11"/>
    <x v="22"/>
    <x v="6"/>
    <x v="1"/>
    <x v="1"/>
    <x v="0"/>
    <x v="1"/>
    <x v="9"/>
  </r>
  <r>
    <x v="141"/>
    <n v="54"/>
    <n v="96"/>
    <n v="36"/>
    <x v="40"/>
    <n v="10"/>
    <n v="809"/>
    <n v="40"/>
    <n v="17"/>
    <n v="60"/>
    <n v="77"/>
    <n v="203"/>
    <n v="13"/>
    <x v="22"/>
    <x v="6"/>
    <x v="1"/>
    <x v="1"/>
    <x v="0"/>
    <x v="1"/>
    <x v="3"/>
  </r>
  <r>
    <x v="91"/>
    <n v="86"/>
    <n v="157"/>
    <n v="61"/>
    <x v="130"/>
    <n v="55"/>
    <n v="613"/>
    <n v="10"/>
    <n v="60"/>
    <n v="80"/>
    <n v="140"/>
    <n v="475"/>
    <n v="5"/>
    <x v="22"/>
    <x v="6"/>
    <x v="1"/>
    <x v="1"/>
    <x v="0"/>
    <x v="2"/>
    <x v="4"/>
  </r>
  <r>
    <x v="24"/>
    <n v="71"/>
    <n v="132"/>
    <n v="53"/>
    <x v="24"/>
    <n v="17"/>
    <n v="380"/>
    <n v="40"/>
    <n v="50"/>
    <n v="70"/>
    <n v="114"/>
    <n v="203"/>
    <n v="6"/>
    <x v="22"/>
    <x v="6"/>
    <x v="1"/>
    <x v="1"/>
    <x v="1"/>
    <x v="2"/>
    <x v="5"/>
  </r>
  <r>
    <x v="446"/>
    <n v="195"/>
    <n v="346"/>
    <n v="114"/>
    <x v="131"/>
    <n v="42"/>
    <n v="1134"/>
    <n v="130"/>
    <n v="125"/>
    <n v="180"/>
    <n v="288"/>
    <n v="203"/>
    <n v="2"/>
    <x v="22"/>
    <x v="6"/>
    <x v="1"/>
    <x v="1"/>
    <x v="0"/>
    <x v="0"/>
    <x v="1"/>
  </r>
  <r>
    <x v="36"/>
    <n v="30"/>
    <n v="55"/>
    <n v="22"/>
    <x v="18"/>
    <n v="7"/>
    <n v="570"/>
    <n v="10"/>
    <n v="10"/>
    <n v="20"/>
    <n v="30"/>
    <n v="727"/>
    <n v="8"/>
    <x v="22"/>
    <x v="7"/>
    <x v="1"/>
    <x v="0"/>
    <x v="1"/>
    <x v="3"/>
    <x v="6"/>
  </r>
  <r>
    <x v="194"/>
    <n v="67"/>
    <n v="129"/>
    <n v="54"/>
    <x v="15"/>
    <n v="20"/>
    <n v="391"/>
    <n v="10"/>
    <n v="49"/>
    <n v="40"/>
    <n v="71"/>
    <n v="561"/>
    <n v="9"/>
    <x v="22"/>
    <x v="7"/>
    <x v="1"/>
    <x v="0"/>
    <x v="1"/>
    <x v="3"/>
    <x v="7"/>
  </r>
  <r>
    <x v="103"/>
    <n v="89"/>
    <n v="175"/>
    <n v="75"/>
    <x v="24"/>
    <n v="23"/>
    <n v="1063"/>
    <n v="30"/>
    <n v="60"/>
    <n v="60"/>
    <n v="100"/>
    <n v="561"/>
    <n v="10"/>
    <x v="22"/>
    <x v="7"/>
    <x v="1"/>
    <x v="0"/>
    <x v="1"/>
    <x v="3"/>
    <x v="8"/>
  </r>
  <r>
    <x v="33"/>
    <n v="42"/>
    <n v="75"/>
    <n v="28"/>
    <x v="18"/>
    <n v="7"/>
    <n v="875"/>
    <n v="40"/>
    <n v="20"/>
    <n v="50"/>
    <n v="81"/>
    <n v="352"/>
    <n v="11"/>
    <x v="22"/>
    <x v="7"/>
    <x v="1"/>
    <x v="0"/>
    <x v="0"/>
    <x v="1"/>
    <x v="9"/>
  </r>
  <r>
    <x v="34"/>
    <n v="47"/>
    <n v="83"/>
    <n v="31"/>
    <x v="18"/>
    <n v="8"/>
    <n v="856"/>
    <n v="40"/>
    <n v="30"/>
    <n v="50"/>
    <n v="93"/>
    <n v="904"/>
    <n v="13"/>
    <x v="22"/>
    <x v="7"/>
    <x v="1"/>
    <x v="0"/>
    <x v="0"/>
    <x v="1"/>
    <x v="3"/>
  </r>
  <r>
    <x v="171"/>
    <n v="130"/>
    <n v="239"/>
    <n v="94"/>
    <x v="81"/>
    <n v="85"/>
    <n v="694"/>
    <n v="20"/>
    <n v="95"/>
    <n v="120"/>
    <n v="205"/>
    <n v="813"/>
    <n v="5"/>
    <x v="22"/>
    <x v="7"/>
    <x v="1"/>
    <x v="0"/>
    <x v="0"/>
    <x v="2"/>
    <x v="4"/>
  </r>
  <r>
    <x v="250"/>
    <n v="103"/>
    <n v="192"/>
    <n v="77"/>
    <x v="10"/>
    <n v="25"/>
    <n v="557"/>
    <n v="60"/>
    <n v="64"/>
    <n v="100"/>
    <n v="176"/>
    <n v="772"/>
    <n v="6"/>
    <x v="22"/>
    <x v="7"/>
    <x v="1"/>
    <x v="0"/>
    <x v="1"/>
    <x v="2"/>
    <x v="5"/>
  </r>
  <r>
    <x v="148"/>
    <n v="119"/>
    <n v="210"/>
    <n v="78"/>
    <x v="32"/>
    <n v="25"/>
    <n v="798"/>
    <n v="60"/>
    <n v="68"/>
    <n v="100"/>
    <n v="172"/>
    <n v="786"/>
    <n v="2"/>
    <x v="22"/>
    <x v="7"/>
    <x v="1"/>
    <x v="0"/>
    <x v="0"/>
    <x v="0"/>
    <x v="1"/>
  </r>
  <r>
    <x v="187"/>
    <n v="143"/>
    <n v="261"/>
    <n v="84"/>
    <x v="15"/>
    <n v="31"/>
    <n v="666"/>
    <n v="90"/>
    <n v="87"/>
    <n v="130"/>
    <n v="223"/>
    <n v="904"/>
    <n v="3"/>
    <x v="22"/>
    <x v="7"/>
    <x v="1"/>
    <x v="0"/>
    <x v="1"/>
    <x v="0"/>
    <x v="2"/>
  </r>
  <r>
    <x v="171"/>
    <n v="69"/>
    <n v="132"/>
    <n v="55"/>
    <x v="15"/>
    <n v="20"/>
    <n v="410"/>
    <n v="20"/>
    <n v="49"/>
    <n v="50"/>
    <n v="90"/>
    <n v="857"/>
    <n v="9"/>
    <x v="22"/>
    <x v="8"/>
    <x v="1"/>
    <x v="0"/>
    <x v="1"/>
    <x v="3"/>
    <x v="7"/>
  </r>
  <r>
    <x v="83"/>
    <n v="52"/>
    <n v="94"/>
    <n v="36"/>
    <x v="40"/>
    <n v="10"/>
    <n v="862"/>
    <n v="40"/>
    <n v="19"/>
    <n v="60"/>
    <n v="101"/>
    <n v="351"/>
    <n v="11"/>
    <x v="22"/>
    <x v="8"/>
    <x v="1"/>
    <x v="0"/>
    <x v="0"/>
    <x v="1"/>
    <x v="9"/>
  </r>
  <r>
    <x v="92"/>
    <n v="48"/>
    <n v="85"/>
    <n v="32"/>
    <x v="18"/>
    <n v="8"/>
    <n v="482"/>
    <n v="40"/>
    <n v="43"/>
    <n v="50"/>
    <n v="80"/>
    <n v="978"/>
    <n v="13"/>
    <x v="22"/>
    <x v="8"/>
    <x v="1"/>
    <x v="0"/>
    <x v="0"/>
    <x v="1"/>
    <x v="3"/>
  </r>
  <r>
    <x v="145"/>
    <n v="68"/>
    <n v="128"/>
    <n v="52"/>
    <x v="84"/>
    <n v="47"/>
    <n v="554"/>
    <n v="0"/>
    <n v="45"/>
    <n v="60"/>
    <n v="105"/>
    <n v="339"/>
    <n v="5"/>
    <x v="22"/>
    <x v="8"/>
    <x v="1"/>
    <x v="0"/>
    <x v="0"/>
    <x v="2"/>
    <x v="4"/>
  </r>
  <r>
    <x v="67"/>
    <n v="182"/>
    <n v="387"/>
    <n v="194"/>
    <x v="69"/>
    <n v="50"/>
    <n v="1283"/>
    <n v="120"/>
    <n v="148"/>
    <n v="180"/>
    <n v="343"/>
    <n v="617"/>
    <n v="7"/>
    <x v="22"/>
    <x v="8"/>
    <x v="1"/>
    <x v="0"/>
    <x v="0"/>
    <x v="2"/>
    <x v="11"/>
  </r>
  <r>
    <x v="447"/>
    <n v="379"/>
    <n v="484"/>
    <n v="75"/>
    <x v="4"/>
    <n v="24"/>
    <n v="-3287"/>
    <n v="300"/>
    <n v="60"/>
    <n v="340"/>
    <n v="398"/>
    <n v="857"/>
    <n v="2"/>
    <x v="22"/>
    <x v="8"/>
    <x v="1"/>
    <x v="0"/>
    <x v="0"/>
    <x v="0"/>
    <x v="1"/>
  </r>
  <r>
    <x v="96"/>
    <n v="41"/>
    <n v="79"/>
    <n v="33"/>
    <x v="24"/>
    <n v="12"/>
    <n v="243"/>
    <n v="0"/>
    <n v="20"/>
    <n v="30"/>
    <n v="41"/>
    <n v="603"/>
    <n v="9"/>
    <x v="22"/>
    <x v="9"/>
    <x v="1"/>
    <x v="1"/>
    <x v="1"/>
    <x v="3"/>
    <x v="7"/>
  </r>
  <r>
    <x v="18"/>
    <n v="24"/>
    <n v="42"/>
    <n v="15"/>
    <x v="16"/>
    <n v="4"/>
    <n v="848"/>
    <n v="20"/>
    <n v="10"/>
    <n v="30"/>
    <n v="29"/>
    <n v="603"/>
    <n v="11"/>
    <x v="22"/>
    <x v="9"/>
    <x v="1"/>
    <x v="1"/>
    <x v="0"/>
    <x v="1"/>
    <x v="9"/>
  </r>
  <r>
    <x v="25"/>
    <n v="43"/>
    <n v="46"/>
    <n v="0"/>
    <x v="64"/>
    <n v="0"/>
    <n v="387"/>
    <n v="30"/>
    <n v="0"/>
    <n v="40"/>
    <n v="53"/>
    <n v="603"/>
    <n v="13"/>
    <x v="22"/>
    <x v="9"/>
    <x v="1"/>
    <x v="1"/>
    <x v="0"/>
    <x v="1"/>
    <x v="3"/>
  </r>
  <r>
    <x v="145"/>
    <n v="62"/>
    <n v="113"/>
    <n v="44"/>
    <x v="82"/>
    <n v="40"/>
    <n v="325"/>
    <n v="10"/>
    <n v="40"/>
    <n v="60"/>
    <n v="95"/>
    <n v="603"/>
    <n v="5"/>
    <x v="22"/>
    <x v="9"/>
    <x v="1"/>
    <x v="1"/>
    <x v="0"/>
    <x v="2"/>
    <x v="4"/>
  </r>
  <r>
    <x v="26"/>
    <n v="42"/>
    <n v="81"/>
    <n v="34"/>
    <x v="24"/>
    <n v="12"/>
    <n v="211"/>
    <n v="0"/>
    <n v="23"/>
    <n v="40"/>
    <n v="77"/>
    <n v="603"/>
    <n v="7"/>
    <x v="22"/>
    <x v="9"/>
    <x v="1"/>
    <x v="1"/>
    <x v="0"/>
    <x v="2"/>
    <x v="11"/>
  </r>
  <r>
    <x v="28"/>
    <n v="67"/>
    <n v="120"/>
    <n v="46"/>
    <x v="57"/>
    <n v="14"/>
    <n v="316"/>
    <n v="40"/>
    <n v="41"/>
    <n v="60"/>
    <n v="100"/>
    <n v="603"/>
    <n v="1"/>
    <x v="22"/>
    <x v="9"/>
    <x v="1"/>
    <x v="1"/>
    <x v="0"/>
    <x v="0"/>
    <x v="0"/>
  </r>
  <r>
    <x v="3"/>
    <n v="66"/>
    <n v="116"/>
    <n v="43"/>
    <x v="25"/>
    <n v="14"/>
    <n v="452"/>
    <n v="30"/>
    <n v="30"/>
    <n v="60"/>
    <n v="92"/>
    <n v="603"/>
    <n v="2"/>
    <x v="22"/>
    <x v="9"/>
    <x v="1"/>
    <x v="1"/>
    <x v="0"/>
    <x v="0"/>
    <x v="1"/>
  </r>
  <r>
    <x v="448"/>
    <n v="331"/>
    <n v="614"/>
    <n v="239"/>
    <x v="49"/>
    <n v="93"/>
    <n v="1704"/>
    <n v="140"/>
    <n v="146"/>
    <n v="240"/>
    <n v="411"/>
    <n v="585"/>
    <n v="9"/>
    <x v="22"/>
    <x v="10"/>
    <x v="1"/>
    <x v="0"/>
    <x v="1"/>
    <x v="3"/>
    <x v="7"/>
  </r>
  <r>
    <x v="449"/>
    <n v="-65"/>
    <n v="171"/>
    <n v="205"/>
    <x v="59"/>
    <n v="69"/>
    <n v="4742"/>
    <n v="-120"/>
    <n v="162"/>
    <n v="-50"/>
    <n v="110"/>
    <n v="518"/>
    <n v="10"/>
    <x v="22"/>
    <x v="10"/>
    <x v="1"/>
    <x v="0"/>
    <x v="1"/>
    <x v="3"/>
    <x v="8"/>
  </r>
  <r>
    <x v="344"/>
    <n v="117"/>
    <n v="211"/>
    <n v="81"/>
    <x v="63"/>
    <n v="22"/>
    <n v="984"/>
    <n v="90"/>
    <n v="80"/>
    <n v="120"/>
    <n v="211"/>
    <n v="516"/>
    <n v="11"/>
    <x v="22"/>
    <x v="10"/>
    <x v="1"/>
    <x v="0"/>
    <x v="0"/>
    <x v="1"/>
    <x v="9"/>
  </r>
  <r>
    <x v="301"/>
    <n v="172"/>
    <n v="309"/>
    <n v="142"/>
    <x v="24"/>
    <n v="33"/>
    <n v="930"/>
    <n v="130"/>
    <n v="126"/>
    <n v="170"/>
    <n v="290"/>
    <n v="914"/>
    <n v="12"/>
    <x v="22"/>
    <x v="10"/>
    <x v="1"/>
    <x v="0"/>
    <x v="0"/>
    <x v="1"/>
    <x v="10"/>
  </r>
  <r>
    <x v="42"/>
    <n v="73"/>
    <n v="131"/>
    <n v="50"/>
    <x v="3"/>
    <n v="14"/>
    <n v="589"/>
    <n v="50"/>
    <n v="63"/>
    <n v="70"/>
    <n v="133"/>
    <n v="914"/>
    <n v="13"/>
    <x v="22"/>
    <x v="10"/>
    <x v="1"/>
    <x v="0"/>
    <x v="0"/>
    <x v="1"/>
    <x v="3"/>
  </r>
  <r>
    <x v="440"/>
    <n v="-60"/>
    <n v="65"/>
    <n v="72"/>
    <x v="74"/>
    <n v="109"/>
    <n v="3385"/>
    <n v="-190"/>
    <n v="111"/>
    <n v="-60"/>
    <n v="50"/>
    <n v="914"/>
    <n v="5"/>
    <x v="22"/>
    <x v="10"/>
    <x v="1"/>
    <x v="0"/>
    <x v="0"/>
    <x v="2"/>
    <x v="4"/>
  </r>
  <r>
    <x v="450"/>
    <n v="464"/>
    <n v="719"/>
    <n v="147"/>
    <x v="111"/>
    <n v="59"/>
    <n v="933"/>
    <n v="390"/>
    <n v="152"/>
    <n v="460"/>
    <n v="660"/>
    <n v="917"/>
    <n v="7"/>
    <x v="22"/>
    <x v="10"/>
    <x v="1"/>
    <x v="0"/>
    <x v="0"/>
    <x v="2"/>
    <x v="11"/>
  </r>
  <r>
    <x v="451"/>
    <n v="374"/>
    <n v="664"/>
    <n v="238"/>
    <x v="135"/>
    <n v="87"/>
    <n v="2580"/>
    <n v="230"/>
    <n v="213"/>
    <n v="340"/>
    <n v="558"/>
    <n v="607"/>
    <n v="2"/>
    <x v="22"/>
    <x v="10"/>
    <x v="1"/>
    <x v="0"/>
    <x v="0"/>
    <x v="0"/>
    <x v="1"/>
  </r>
  <r>
    <x v="431"/>
    <n v="130"/>
    <n v="246"/>
    <n v="113"/>
    <x v="24"/>
    <n v="33"/>
    <n v="552"/>
    <n v="80"/>
    <n v="90"/>
    <n v="120"/>
    <n v="210"/>
    <n v="985"/>
    <n v="8"/>
    <x v="22"/>
    <x v="11"/>
    <x v="2"/>
    <x v="1"/>
    <x v="1"/>
    <x v="3"/>
    <x v="6"/>
  </r>
  <r>
    <x v="215"/>
    <n v="102"/>
    <n v="196"/>
    <n v="82"/>
    <x v="28"/>
    <n v="31"/>
    <n v="601"/>
    <n v="40"/>
    <n v="70"/>
    <n v="100"/>
    <n v="179"/>
    <n v="337"/>
    <n v="9"/>
    <x v="22"/>
    <x v="11"/>
    <x v="2"/>
    <x v="1"/>
    <x v="1"/>
    <x v="3"/>
    <x v="7"/>
  </r>
  <r>
    <x v="103"/>
    <n v="68"/>
    <n v="123"/>
    <n v="47"/>
    <x v="54"/>
    <n v="13"/>
    <n v="834"/>
    <n v="60"/>
    <n v="52"/>
    <n v="80"/>
    <n v="130"/>
    <n v="318"/>
    <n v="2"/>
    <x v="22"/>
    <x v="11"/>
    <x v="2"/>
    <x v="1"/>
    <x v="0"/>
    <x v="0"/>
    <x v="1"/>
  </r>
  <r>
    <x v="34"/>
    <n v="47"/>
    <n v="83"/>
    <n v="31"/>
    <x v="18"/>
    <n v="8"/>
    <n v="856"/>
    <n v="50"/>
    <n v="27"/>
    <n v="60"/>
    <n v="93"/>
    <n v="504"/>
    <n v="3"/>
    <x v="22"/>
    <x v="11"/>
    <x v="2"/>
    <x v="1"/>
    <x v="1"/>
    <x v="0"/>
    <x v="2"/>
  </r>
  <r>
    <x v="72"/>
    <n v="86"/>
    <n v="157"/>
    <n v="61"/>
    <x v="58"/>
    <n v="55"/>
    <n v="-906"/>
    <n v="10"/>
    <n v="36"/>
    <n v="70"/>
    <n v="106"/>
    <n v="318"/>
    <n v="4"/>
    <x v="22"/>
    <x v="11"/>
    <x v="2"/>
    <x v="1"/>
    <x v="0"/>
    <x v="2"/>
    <x v="12"/>
  </r>
  <r>
    <x v="146"/>
    <n v="88"/>
    <n v="150"/>
    <n v="53"/>
    <x v="1"/>
    <n v="16"/>
    <n v="321"/>
    <n v="30"/>
    <n v="45"/>
    <n v="60"/>
    <n v="105"/>
    <n v="318"/>
    <n v="5"/>
    <x v="22"/>
    <x v="11"/>
    <x v="2"/>
    <x v="1"/>
    <x v="0"/>
    <x v="2"/>
    <x v="4"/>
  </r>
  <r>
    <x v="47"/>
    <n v="71"/>
    <n v="128"/>
    <n v="49"/>
    <x v="57"/>
    <n v="15"/>
    <n v="454"/>
    <n v="30"/>
    <n v="24"/>
    <n v="60"/>
    <n v="90"/>
    <n v="337"/>
    <n v="6"/>
    <x v="22"/>
    <x v="11"/>
    <x v="2"/>
    <x v="1"/>
    <x v="1"/>
    <x v="2"/>
    <x v="5"/>
  </r>
  <r>
    <x v="38"/>
    <n v="24"/>
    <n v="42"/>
    <n v="15"/>
    <x v="19"/>
    <n v="4"/>
    <n v="848"/>
    <n v="10"/>
    <n v="10"/>
    <n v="20"/>
    <n v="30"/>
    <n v="505"/>
    <n v="8"/>
    <x v="22"/>
    <x v="12"/>
    <x v="2"/>
    <x v="1"/>
    <x v="1"/>
    <x v="3"/>
    <x v="6"/>
  </r>
  <r>
    <x v="40"/>
    <n v="35"/>
    <n v="68"/>
    <n v="29"/>
    <x v="51"/>
    <n v="8"/>
    <n v="1003"/>
    <n v="10"/>
    <n v="20"/>
    <n v="30"/>
    <n v="50"/>
    <n v="505"/>
    <n v="9"/>
    <x v="22"/>
    <x v="12"/>
    <x v="2"/>
    <x v="1"/>
    <x v="1"/>
    <x v="3"/>
    <x v="7"/>
  </r>
  <r>
    <x v="3"/>
    <n v="66"/>
    <n v="116"/>
    <n v="43"/>
    <x v="25"/>
    <n v="14"/>
    <n v="452"/>
    <n v="30"/>
    <n v="52"/>
    <n v="70"/>
    <n v="118"/>
    <n v="505"/>
    <n v="2"/>
    <x v="22"/>
    <x v="12"/>
    <x v="2"/>
    <x v="1"/>
    <x v="0"/>
    <x v="0"/>
    <x v="1"/>
  </r>
  <r>
    <x v="145"/>
    <n v="40"/>
    <n v="130"/>
    <n v="82"/>
    <x v="89"/>
    <n v="25"/>
    <n v="1804"/>
    <n v="10"/>
    <n v="93"/>
    <n v="50"/>
    <n v="137"/>
    <n v="505"/>
    <n v="3"/>
    <x v="22"/>
    <x v="12"/>
    <x v="2"/>
    <x v="1"/>
    <x v="1"/>
    <x v="0"/>
    <x v="2"/>
  </r>
  <r>
    <x v="96"/>
    <n v="42"/>
    <n v="81"/>
    <n v="34"/>
    <x v="25"/>
    <n v="12"/>
    <n v="-522"/>
    <n v="-10"/>
    <n v="20"/>
    <n v="30"/>
    <n v="50"/>
    <n v="505"/>
    <n v="4"/>
    <x v="22"/>
    <x v="12"/>
    <x v="2"/>
    <x v="1"/>
    <x v="0"/>
    <x v="2"/>
    <x v="12"/>
  </r>
  <r>
    <x v="52"/>
    <n v="62"/>
    <n v="113"/>
    <n v="44"/>
    <x v="66"/>
    <n v="40"/>
    <n v="325"/>
    <n v="0"/>
    <n v="35"/>
    <n v="50"/>
    <n v="85"/>
    <n v="505"/>
    <n v="5"/>
    <x v="22"/>
    <x v="12"/>
    <x v="2"/>
    <x v="1"/>
    <x v="0"/>
    <x v="2"/>
    <x v="4"/>
  </r>
  <r>
    <x v="18"/>
    <n v="47"/>
    <n v="87"/>
    <n v="35"/>
    <x v="1"/>
    <n v="11"/>
    <n v="248"/>
    <n v="20"/>
    <n v="20"/>
    <n v="40"/>
    <n v="66"/>
    <n v="505"/>
    <n v="6"/>
    <x v="22"/>
    <x v="12"/>
    <x v="2"/>
    <x v="1"/>
    <x v="1"/>
    <x v="2"/>
    <x v="5"/>
  </r>
  <r>
    <x v="194"/>
    <n v="67"/>
    <n v="129"/>
    <n v="54"/>
    <x v="15"/>
    <n v="20"/>
    <n v="391"/>
    <n v="20"/>
    <n v="42"/>
    <n v="60"/>
    <n v="118"/>
    <n v="580"/>
    <n v="8"/>
    <x v="22"/>
    <x v="13"/>
    <x v="2"/>
    <x v="1"/>
    <x v="1"/>
    <x v="3"/>
    <x v="6"/>
  </r>
  <r>
    <x v="171"/>
    <n v="130"/>
    <n v="239"/>
    <n v="94"/>
    <x v="81"/>
    <n v="85"/>
    <n v="694"/>
    <n v="20"/>
    <n v="71"/>
    <n v="120"/>
    <n v="200"/>
    <n v="405"/>
    <n v="9"/>
    <x v="22"/>
    <x v="13"/>
    <x v="2"/>
    <x v="1"/>
    <x v="1"/>
    <x v="3"/>
    <x v="7"/>
  </r>
  <r>
    <x v="73"/>
    <n v="112"/>
    <n v="213"/>
    <n v="88"/>
    <x v="30"/>
    <n v="29"/>
    <n v="561"/>
    <n v="90"/>
    <n v="105"/>
    <n v="130"/>
    <n v="232"/>
    <n v="918"/>
    <n v="2"/>
    <x v="22"/>
    <x v="13"/>
    <x v="2"/>
    <x v="1"/>
    <x v="0"/>
    <x v="0"/>
    <x v="1"/>
  </r>
  <r>
    <x v="28"/>
    <n v="52"/>
    <n v="94"/>
    <n v="36"/>
    <x v="76"/>
    <n v="10"/>
    <n v="862"/>
    <n v="40"/>
    <n v="43"/>
    <n v="60"/>
    <n v="97"/>
    <n v="580"/>
    <n v="3"/>
    <x v="22"/>
    <x v="13"/>
    <x v="2"/>
    <x v="1"/>
    <x v="1"/>
    <x v="0"/>
    <x v="2"/>
  </r>
  <r>
    <x v="187"/>
    <n v="143"/>
    <n v="261"/>
    <n v="135"/>
    <x v="15"/>
    <n v="31"/>
    <n v="-2003"/>
    <n v="60"/>
    <n v="76"/>
    <n v="100"/>
    <n v="184"/>
    <n v="405"/>
    <n v="4"/>
    <x v="22"/>
    <x v="13"/>
    <x v="2"/>
    <x v="1"/>
    <x v="0"/>
    <x v="2"/>
    <x v="12"/>
  </r>
  <r>
    <x v="92"/>
    <n v="48"/>
    <n v="85"/>
    <n v="32"/>
    <x v="18"/>
    <n v="8"/>
    <n v="482"/>
    <n v="30"/>
    <n v="20"/>
    <n v="40"/>
    <n v="60"/>
    <n v="580"/>
    <n v="5"/>
    <x v="22"/>
    <x v="13"/>
    <x v="2"/>
    <x v="1"/>
    <x v="0"/>
    <x v="2"/>
    <x v="4"/>
  </r>
  <r>
    <x v="256"/>
    <n v="119"/>
    <n v="210"/>
    <n v="78"/>
    <x v="71"/>
    <n v="25"/>
    <n v="798"/>
    <n v="40"/>
    <n v="60"/>
    <n v="90"/>
    <n v="144"/>
    <n v="580"/>
    <n v="6"/>
    <x v="22"/>
    <x v="13"/>
    <x v="2"/>
    <x v="1"/>
    <x v="1"/>
    <x v="2"/>
    <x v="5"/>
  </r>
  <r>
    <x v="25"/>
    <n v="79"/>
    <n v="147"/>
    <n v="59"/>
    <x v="7"/>
    <n v="19"/>
    <n v="411"/>
    <n v="40"/>
    <n v="42"/>
    <n v="70"/>
    <n v="120"/>
    <n v="936"/>
    <n v="8"/>
    <x v="22"/>
    <x v="14"/>
    <x v="2"/>
    <x v="0"/>
    <x v="1"/>
    <x v="3"/>
    <x v="6"/>
  </r>
  <r>
    <x v="83"/>
    <n v="68"/>
    <n v="121"/>
    <n v="46"/>
    <x v="57"/>
    <n v="14"/>
    <n v="424"/>
    <n v="30"/>
    <n v="40"/>
    <n v="60"/>
    <n v="91"/>
    <n v="806"/>
    <n v="9"/>
    <x v="22"/>
    <x v="14"/>
    <x v="2"/>
    <x v="0"/>
    <x v="1"/>
    <x v="3"/>
    <x v="7"/>
  </r>
  <r>
    <x v="212"/>
    <n v="265"/>
    <n v="522"/>
    <n v="228"/>
    <x v="59"/>
    <n v="69"/>
    <n v="1272"/>
    <n v="230"/>
    <n v="242"/>
    <n v="320"/>
    <n v="580"/>
    <n v="432"/>
    <n v="2"/>
    <x v="22"/>
    <x v="14"/>
    <x v="2"/>
    <x v="0"/>
    <x v="0"/>
    <x v="0"/>
    <x v="1"/>
  </r>
  <r>
    <x v="24"/>
    <n v="52"/>
    <n v="98"/>
    <n v="40"/>
    <x v="3"/>
    <n v="13"/>
    <n v="536"/>
    <n v="40"/>
    <n v="37"/>
    <n v="60"/>
    <n v="103"/>
    <n v="936"/>
    <n v="3"/>
    <x v="22"/>
    <x v="14"/>
    <x v="2"/>
    <x v="0"/>
    <x v="1"/>
    <x v="0"/>
    <x v="2"/>
  </r>
  <r>
    <x v="163"/>
    <n v="114"/>
    <n v="201"/>
    <n v="75"/>
    <x v="4"/>
    <n v="24"/>
    <n v="-1050"/>
    <n v="40"/>
    <n v="54"/>
    <n v="90"/>
    <n v="136"/>
    <n v="806"/>
    <n v="4"/>
    <x v="22"/>
    <x v="14"/>
    <x v="2"/>
    <x v="0"/>
    <x v="0"/>
    <x v="2"/>
    <x v="12"/>
  </r>
  <r>
    <x v="301"/>
    <n v="172"/>
    <n v="309"/>
    <n v="98"/>
    <x v="24"/>
    <n v="33"/>
    <n v="930"/>
    <n v="100"/>
    <n v="90"/>
    <n v="130"/>
    <n v="215"/>
    <n v="915"/>
    <n v="5"/>
    <x v="22"/>
    <x v="14"/>
    <x v="2"/>
    <x v="0"/>
    <x v="0"/>
    <x v="2"/>
    <x v="4"/>
  </r>
  <r>
    <x v="87"/>
    <n v="73"/>
    <n v="131"/>
    <n v="50"/>
    <x v="26"/>
    <n v="14"/>
    <n v="589"/>
    <n v="40"/>
    <n v="36"/>
    <n v="60"/>
    <n v="84"/>
    <n v="254"/>
    <n v="6"/>
    <x v="22"/>
    <x v="14"/>
    <x v="2"/>
    <x v="0"/>
    <x v="1"/>
    <x v="2"/>
    <x v="5"/>
  </r>
  <r>
    <x v="52"/>
    <n v="62"/>
    <n v="113"/>
    <n v="44"/>
    <x v="66"/>
    <n v="40"/>
    <n v="325"/>
    <n v="-10"/>
    <n v="41"/>
    <n v="40"/>
    <n v="59"/>
    <n v="435"/>
    <n v="11"/>
    <x v="22"/>
    <x v="15"/>
    <x v="3"/>
    <x v="1"/>
    <x v="0"/>
    <x v="1"/>
    <x v="9"/>
  </r>
  <r>
    <x v="38"/>
    <n v="47"/>
    <n v="87"/>
    <n v="35"/>
    <x v="2"/>
    <n v="11"/>
    <n v="248"/>
    <n v="10"/>
    <n v="20"/>
    <n v="30"/>
    <n v="50"/>
    <n v="435"/>
    <n v="12"/>
    <x v="22"/>
    <x v="15"/>
    <x v="3"/>
    <x v="1"/>
    <x v="0"/>
    <x v="1"/>
    <x v="10"/>
  </r>
  <r>
    <x v="26"/>
    <n v="42"/>
    <n v="81"/>
    <n v="34"/>
    <x v="24"/>
    <n v="12"/>
    <n v="211"/>
    <n v="0"/>
    <n v="20"/>
    <n v="30"/>
    <n v="63"/>
    <n v="435"/>
    <n v="13"/>
    <x v="22"/>
    <x v="15"/>
    <x v="3"/>
    <x v="1"/>
    <x v="0"/>
    <x v="1"/>
    <x v="3"/>
  </r>
  <r>
    <x v="28"/>
    <n v="67"/>
    <n v="120"/>
    <n v="46"/>
    <x v="57"/>
    <n v="14"/>
    <n v="316"/>
    <n v="30"/>
    <n v="32"/>
    <n v="60"/>
    <n v="100"/>
    <n v="435"/>
    <n v="8"/>
    <x v="22"/>
    <x v="15"/>
    <x v="3"/>
    <x v="1"/>
    <x v="1"/>
    <x v="3"/>
    <x v="6"/>
  </r>
  <r>
    <x v="3"/>
    <n v="66"/>
    <n v="116"/>
    <n v="43"/>
    <x v="25"/>
    <n v="14"/>
    <n v="452"/>
    <n v="30"/>
    <n v="49"/>
    <n v="60"/>
    <n v="109"/>
    <n v="435"/>
    <n v="9"/>
    <x v="22"/>
    <x v="15"/>
    <x v="3"/>
    <x v="1"/>
    <x v="1"/>
    <x v="3"/>
    <x v="7"/>
  </r>
  <r>
    <x v="145"/>
    <n v="40"/>
    <n v="130"/>
    <n v="82"/>
    <x v="89"/>
    <n v="25"/>
    <n v="1804"/>
    <n v="0"/>
    <n v="80"/>
    <n v="40"/>
    <n v="120"/>
    <n v="435"/>
    <n v="10"/>
    <x v="22"/>
    <x v="15"/>
    <x v="3"/>
    <x v="1"/>
    <x v="1"/>
    <x v="3"/>
    <x v="8"/>
  </r>
  <r>
    <x v="431"/>
    <n v="130"/>
    <n v="246"/>
    <n v="92"/>
    <x v="24"/>
    <n v="33"/>
    <n v="552"/>
    <n v="90"/>
    <n v="95"/>
    <n v="130"/>
    <n v="220"/>
    <n v="801"/>
    <n v="5"/>
    <x v="22"/>
    <x v="15"/>
    <x v="3"/>
    <x v="1"/>
    <x v="0"/>
    <x v="2"/>
    <x v="4"/>
  </r>
  <r>
    <x v="300"/>
    <n v="78"/>
    <n v="141"/>
    <n v="54"/>
    <x v="3"/>
    <n v="15"/>
    <n v="885"/>
    <n v="50"/>
    <n v="50"/>
    <n v="70"/>
    <n v="120"/>
    <n v="435"/>
    <n v="6"/>
    <x v="22"/>
    <x v="15"/>
    <x v="3"/>
    <x v="1"/>
    <x v="1"/>
    <x v="2"/>
    <x v="5"/>
  </r>
  <r>
    <x v="107"/>
    <n v="81"/>
    <n v="160"/>
    <n v="69"/>
    <x v="39"/>
    <n v="21"/>
    <n v="1060"/>
    <n v="50"/>
    <n v="81"/>
    <n v="90"/>
    <n v="171"/>
    <n v="435"/>
    <n v="1"/>
    <x v="22"/>
    <x v="15"/>
    <x v="3"/>
    <x v="1"/>
    <x v="0"/>
    <x v="0"/>
    <x v="0"/>
  </r>
  <r>
    <x v="46"/>
    <n v="71"/>
    <n v="132"/>
    <n v="53"/>
    <x v="45"/>
    <n v="17"/>
    <n v="380"/>
    <n v="50"/>
    <n v="60"/>
    <n v="80"/>
    <n v="138"/>
    <n v="435"/>
    <n v="2"/>
    <x v="22"/>
    <x v="15"/>
    <x v="3"/>
    <x v="1"/>
    <x v="0"/>
    <x v="0"/>
    <x v="1"/>
  </r>
  <r>
    <x v="215"/>
    <n v="102"/>
    <n v="196"/>
    <n v="82"/>
    <x v="28"/>
    <n v="31"/>
    <n v="601"/>
    <n v="60"/>
    <n v="90"/>
    <n v="120"/>
    <n v="210"/>
    <n v="435"/>
    <n v="3"/>
    <x v="22"/>
    <x v="15"/>
    <x v="3"/>
    <x v="1"/>
    <x v="1"/>
    <x v="0"/>
    <x v="2"/>
  </r>
  <r>
    <x v="46"/>
    <n v="48"/>
    <n v="86"/>
    <n v="33"/>
    <x v="40"/>
    <n v="9"/>
    <n v="836"/>
    <n v="30"/>
    <n v="26"/>
    <n v="40"/>
    <n v="66"/>
    <n v="435"/>
    <n v="4"/>
    <x v="22"/>
    <x v="15"/>
    <x v="3"/>
    <x v="1"/>
    <x v="0"/>
    <x v="2"/>
    <x v="12"/>
  </r>
  <r>
    <x v="167"/>
    <n v="172"/>
    <n v="309"/>
    <n v="180"/>
    <x v="45"/>
    <n v="33"/>
    <n v="930"/>
    <n v="110"/>
    <n v="91"/>
    <n v="130"/>
    <n v="221"/>
    <n v="805"/>
    <n v="11"/>
    <x v="22"/>
    <x v="16"/>
    <x v="3"/>
    <x v="0"/>
    <x v="0"/>
    <x v="1"/>
    <x v="9"/>
  </r>
  <r>
    <x v="42"/>
    <n v="73"/>
    <n v="131"/>
    <n v="50"/>
    <x v="3"/>
    <n v="14"/>
    <n v="589"/>
    <n v="40"/>
    <n v="30"/>
    <n v="50"/>
    <n v="68"/>
    <n v="760"/>
    <n v="12"/>
    <x v="22"/>
    <x v="16"/>
    <x v="3"/>
    <x v="0"/>
    <x v="0"/>
    <x v="1"/>
    <x v="10"/>
  </r>
  <r>
    <x v="163"/>
    <n v="114"/>
    <n v="201"/>
    <n v="75"/>
    <x v="4"/>
    <n v="24"/>
    <n v="659"/>
    <n v="40"/>
    <n v="50"/>
    <n v="80"/>
    <n v="117"/>
    <n v="209"/>
    <n v="13"/>
    <x v="22"/>
    <x v="16"/>
    <x v="3"/>
    <x v="0"/>
    <x v="0"/>
    <x v="1"/>
    <x v="3"/>
  </r>
  <r>
    <x v="344"/>
    <n v="117"/>
    <n v="211"/>
    <n v="81"/>
    <x v="63"/>
    <n v="22"/>
    <n v="984"/>
    <n v="80"/>
    <n v="78"/>
    <n v="110"/>
    <n v="188"/>
    <n v="760"/>
    <n v="8"/>
    <x v="22"/>
    <x v="16"/>
    <x v="3"/>
    <x v="0"/>
    <x v="1"/>
    <x v="3"/>
    <x v="6"/>
  </r>
  <r>
    <x v="212"/>
    <n v="265"/>
    <n v="522"/>
    <n v="186"/>
    <x v="59"/>
    <n v="69"/>
    <n v="1272"/>
    <n v="160"/>
    <n v="180"/>
    <n v="240"/>
    <n v="450"/>
    <n v="510"/>
    <n v="9"/>
    <x v="22"/>
    <x v="16"/>
    <x v="3"/>
    <x v="0"/>
    <x v="1"/>
    <x v="3"/>
    <x v="7"/>
  </r>
  <r>
    <x v="46"/>
    <n v="52"/>
    <n v="98"/>
    <n v="40"/>
    <x v="26"/>
    <n v="13"/>
    <n v="536"/>
    <n v="30"/>
    <n v="30"/>
    <n v="50"/>
    <n v="80"/>
    <n v="323"/>
    <n v="10"/>
    <x v="22"/>
    <x v="16"/>
    <x v="3"/>
    <x v="0"/>
    <x v="1"/>
    <x v="3"/>
    <x v="8"/>
  </r>
  <r>
    <x v="24"/>
    <n v="168"/>
    <n v="308"/>
    <n v="114"/>
    <x v="74"/>
    <n v="109"/>
    <n v="912"/>
    <n v="40"/>
    <n v="110"/>
    <n v="170"/>
    <n v="280"/>
    <n v="916"/>
    <n v="5"/>
    <x v="22"/>
    <x v="16"/>
    <x v="3"/>
    <x v="0"/>
    <x v="0"/>
    <x v="2"/>
    <x v="4"/>
  </r>
  <r>
    <x v="430"/>
    <n v="304"/>
    <n v="567"/>
    <n v="164"/>
    <x v="123"/>
    <n v="75"/>
    <n v="1691"/>
    <n v="190"/>
    <n v="211"/>
    <n v="290"/>
    <n v="504"/>
    <n v="213"/>
    <n v="6"/>
    <x v="22"/>
    <x v="16"/>
    <x v="3"/>
    <x v="0"/>
    <x v="1"/>
    <x v="2"/>
    <x v="5"/>
  </r>
  <r>
    <x v="452"/>
    <n v="3"/>
    <n v="124"/>
    <n v="162"/>
    <x v="52"/>
    <n v="36"/>
    <n v="2758"/>
    <n v="-50"/>
    <n v="146"/>
    <n v="0"/>
    <n v="130"/>
    <n v="916"/>
    <n v="1"/>
    <x v="22"/>
    <x v="16"/>
    <x v="3"/>
    <x v="0"/>
    <x v="0"/>
    <x v="0"/>
    <x v="0"/>
  </r>
  <r>
    <x v="363"/>
    <n v="374"/>
    <n v="664"/>
    <n v="247"/>
    <x v="136"/>
    <n v="87"/>
    <n v="2580"/>
    <n v="310"/>
    <n v="225"/>
    <n v="450"/>
    <n v="740"/>
    <n v="213"/>
    <n v="2"/>
    <x v="22"/>
    <x v="16"/>
    <x v="3"/>
    <x v="0"/>
    <x v="0"/>
    <x v="0"/>
    <x v="1"/>
  </r>
  <r>
    <x v="453"/>
    <n v="-27"/>
    <n v="156"/>
    <n v="170"/>
    <x v="134"/>
    <n v="57"/>
    <n v="3909"/>
    <n v="-130"/>
    <n v="184"/>
    <n v="-30"/>
    <n v="170"/>
    <n v="626"/>
    <n v="3"/>
    <x v="22"/>
    <x v="16"/>
    <x v="3"/>
    <x v="0"/>
    <x v="1"/>
    <x v="0"/>
    <x v="2"/>
  </r>
  <r>
    <x v="423"/>
    <n v="212"/>
    <n v="451"/>
    <n v="245"/>
    <x v="111"/>
    <n v="59"/>
    <n v="1778"/>
    <n v="140"/>
    <n v="160"/>
    <n v="210"/>
    <n v="414"/>
    <n v="951"/>
    <n v="4"/>
    <x v="22"/>
    <x v="16"/>
    <x v="3"/>
    <x v="0"/>
    <x v="0"/>
    <x v="2"/>
    <x v="12"/>
  </r>
  <r>
    <x v="434"/>
    <n v="304"/>
    <n v="567"/>
    <n v="259"/>
    <x v="117"/>
    <n v="75"/>
    <n v="1691"/>
    <n v="140"/>
    <n v="170"/>
    <n v="220"/>
    <n v="380"/>
    <n v="775"/>
    <n v="11"/>
    <x v="22"/>
    <x v="17"/>
    <x v="3"/>
    <x v="1"/>
    <x v="0"/>
    <x v="1"/>
    <x v="9"/>
  </r>
  <r>
    <x v="167"/>
    <n v="212"/>
    <n v="451"/>
    <n v="256"/>
    <x v="130"/>
    <n v="59"/>
    <n v="1778"/>
    <n v="80"/>
    <n v="169"/>
    <n v="150"/>
    <n v="312"/>
    <n v="702"/>
    <n v="12"/>
    <x v="22"/>
    <x v="17"/>
    <x v="3"/>
    <x v="1"/>
    <x v="0"/>
    <x v="1"/>
    <x v="10"/>
  </r>
  <r>
    <x v="356"/>
    <n v="-245"/>
    <n v="34"/>
    <n v="186"/>
    <x v="49"/>
    <n v="93"/>
    <n v="7653"/>
    <n v="-280"/>
    <n v="165"/>
    <n v="-180"/>
    <n v="0"/>
    <n v="775"/>
    <n v="13"/>
    <x v="22"/>
    <x v="17"/>
    <x v="3"/>
    <x v="1"/>
    <x v="0"/>
    <x v="1"/>
    <x v="3"/>
  </r>
  <r>
    <x v="24"/>
    <n v="168"/>
    <n v="308"/>
    <n v="154"/>
    <x v="74"/>
    <n v="109"/>
    <n v="912"/>
    <n v="20"/>
    <n v="94"/>
    <n v="150"/>
    <n v="260"/>
    <n v="702"/>
    <n v="8"/>
    <x v="22"/>
    <x v="17"/>
    <x v="3"/>
    <x v="1"/>
    <x v="1"/>
    <x v="3"/>
    <x v="6"/>
  </r>
  <r>
    <x v="228"/>
    <n v="239"/>
    <n v="439"/>
    <n v="163"/>
    <x v="53"/>
    <n v="57"/>
    <n v="1150"/>
    <n v="130"/>
    <n v="106"/>
    <n v="220"/>
    <n v="389"/>
    <n v="702"/>
    <n v="9"/>
    <x v="22"/>
    <x v="17"/>
    <x v="3"/>
    <x v="1"/>
    <x v="1"/>
    <x v="3"/>
    <x v="7"/>
  </r>
  <r>
    <x v="62"/>
    <n v="165"/>
    <n v="296"/>
    <n v="143"/>
    <x v="33"/>
    <n v="36"/>
    <n v="803"/>
    <n v="100"/>
    <n v="78"/>
    <n v="150"/>
    <n v="240"/>
    <n v="775"/>
    <n v="10"/>
    <x v="22"/>
    <x v="17"/>
    <x v="3"/>
    <x v="1"/>
    <x v="1"/>
    <x v="3"/>
    <x v="8"/>
  </r>
  <r>
    <x v="83"/>
    <n v="43"/>
    <n v="46"/>
    <n v="0"/>
    <x v="77"/>
    <n v="0"/>
    <n v="387"/>
    <n v="30"/>
    <n v="0"/>
    <n v="40"/>
    <n v="40"/>
    <n v="775"/>
    <n v="4"/>
    <x v="22"/>
    <x v="17"/>
    <x v="3"/>
    <x v="1"/>
    <x v="0"/>
    <x v="2"/>
    <x v="12"/>
  </r>
  <r>
    <x v="38"/>
    <n v="24"/>
    <n v="42"/>
    <n v="15"/>
    <x v="19"/>
    <n v="4"/>
    <n v="848"/>
    <n v="10"/>
    <n v="10"/>
    <n v="20"/>
    <n v="30"/>
    <n v="775"/>
    <n v="5"/>
    <x v="22"/>
    <x v="17"/>
    <x v="3"/>
    <x v="1"/>
    <x v="0"/>
    <x v="2"/>
    <x v="4"/>
  </r>
  <r>
    <x v="54"/>
    <n v="34"/>
    <n v="60"/>
    <n v="22"/>
    <x v="44"/>
    <n v="6"/>
    <n v="802"/>
    <n v="20"/>
    <n v="20"/>
    <n v="30"/>
    <n v="50"/>
    <n v="775"/>
    <n v="6"/>
    <x v="22"/>
    <x v="17"/>
    <x v="3"/>
    <x v="1"/>
    <x v="1"/>
    <x v="2"/>
    <x v="5"/>
  </r>
  <r>
    <x v="96"/>
    <n v="41"/>
    <n v="79"/>
    <n v="33"/>
    <x v="24"/>
    <n v="12"/>
    <n v="243"/>
    <n v="10"/>
    <n v="30"/>
    <n v="50"/>
    <n v="82"/>
    <n v="775"/>
    <n v="2"/>
    <x v="22"/>
    <x v="17"/>
    <x v="3"/>
    <x v="1"/>
    <x v="0"/>
    <x v="0"/>
    <x v="1"/>
  </r>
  <r>
    <x v="40"/>
    <n v="35"/>
    <n v="68"/>
    <n v="29"/>
    <x v="51"/>
    <n v="8"/>
    <n v="1003"/>
    <n v="20"/>
    <n v="27"/>
    <n v="40"/>
    <n v="73"/>
    <n v="702"/>
    <n v="3"/>
    <x v="22"/>
    <x v="17"/>
    <x v="3"/>
    <x v="1"/>
    <x v="1"/>
    <x v="0"/>
    <x v="2"/>
  </r>
  <r>
    <x v="34"/>
    <n v="48"/>
    <n v="85"/>
    <n v="32"/>
    <x v="38"/>
    <n v="8"/>
    <n v="482"/>
    <n v="30"/>
    <n v="20"/>
    <n v="30"/>
    <n v="61"/>
    <n v="503"/>
    <n v="11"/>
    <x v="22"/>
    <x v="18"/>
    <x v="3"/>
    <x v="1"/>
    <x v="0"/>
    <x v="1"/>
    <x v="9"/>
  </r>
  <r>
    <x v="256"/>
    <n v="119"/>
    <n v="210"/>
    <n v="78"/>
    <x v="71"/>
    <n v="25"/>
    <n v="798"/>
    <n v="50"/>
    <n v="62"/>
    <n v="90"/>
    <n v="140"/>
    <n v="503"/>
    <n v="12"/>
    <x v="22"/>
    <x v="18"/>
    <x v="3"/>
    <x v="1"/>
    <x v="0"/>
    <x v="1"/>
    <x v="10"/>
  </r>
  <r>
    <x v="187"/>
    <n v="143"/>
    <n v="261"/>
    <n v="83"/>
    <x v="15"/>
    <n v="31"/>
    <n v="666"/>
    <n v="70"/>
    <n v="70"/>
    <n v="100"/>
    <n v="157"/>
    <n v="971"/>
    <n v="13"/>
    <x v="22"/>
    <x v="18"/>
    <x v="3"/>
    <x v="1"/>
    <x v="0"/>
    <x v="1"/>
    <x v="3"/>
  </r>
  <r>
    <x v="43"/>
    <n v="38"/>
    <n v="67"/>
    <n v="25"/>
    <x v="18"/>
    <n v="7"/>
    <n v="823"/>
    <n v="20"/>
    <n v="20"/>
    <n v="30"/>
    <n v="42"/>
    <n v="541"/>
    <n v="8"/>
    <x v="22"/>
    <x v="18"/>
    <x v="3"/>
    <x v="1"/>
    <x v="1"/>
    <x v="3"/>
    <x v="6"/>
  </r>
  <r>
    <x v="213"/>
    <n v="112"/>
    <n v="213"/>
    <n v="88"/>
    <x v="39"/>
    <n v="29"/>
    <n v="561"/>
    <n v="70"/>
    <n v="71"/>
    <n v="100"/>
    <n v="189"/>
    <n v="541"/>
    <n v="9"/>
    <x v="22"/>
    <x v="18"/>
    <x v="3"/>
    <x v="1"/>
    <x v="1"/>
    <x v="3"/>
    <x v="7"/>
  </r>
  <r>
    <x v="105"/>
    <n v="69"/>
    <n v="132"/>
    <n v="55"/>
    <x v="21"/>
    <n v="20"/>
    <n v="410"/>
    <n v="30"/>
    <n v="54"/>
    <n v="70"/>
    <n v="120"/>
    <n v="503"/>
    <n v="4"/>
    <x v="22"/>
    <x v="18"/>
    <x v="3"/>
    <x v="1"/>
    <x v="0"/>
    <x v="2"/>
    <x v="12"/>
  </r>
  <r>
    <x v="141"/>
    <n v="79"/>
    <n v="147"/>
    <n v="59"/>
    <x v="25"/>
    <n v="19"/>
    <n v="411"/>
    <n v="50"/>
    <n v="55"/>
    <n v="80"/>
    <n v="125"/>
    <n v="541"/>
    <n v="5"/>
    <x v="22"/>
    <x v="18"/>
    <x v="3"/>
    <x v="1"/>
    <x v="0"/>
    <x v="2"/>
    <x v="4"/>
  </r>
  <r>
    <x v="67"/>
    <n v="182"/>
    <n v="387"/>
    <n v="215"/>
    <x v="69"/>
    <n v="50"/>
    <n v="1283"/>
    <n v="120"/>
    <n v="167"/>
    <n v="180"/>
    <n v="356"/>
    <n v="971"/>
    <n v="6"/>
    <x v="22"/>
    <x v="18"/>
    <x v="3"/>
    <x v="1"/>
    <x v="1"/>
    <x v="2"/>
    <x v="5"/>
  </r>
  <r>
    <x v="96"/>
    <n v="73"/>
    <n v="133"/>
    <n v="52"/>
    <x v="79"/>
    <n v="47"/>
    <n v="509"/>
    <n v="10"/>
    <n v="59"/>
    <n v="80"/>
    <n v="140"/>
    <n v="971"/>
    <n v="1"/>
    <x v="22"/>
    <x v="18"/>
    <x v="3"/>
    <x v="1"/>
    <x v="0"/>
    <x v="0"/>
    <x v="0"/>
  </r>
  <r>
    <x v="64"/>
    <n v="75"/>
    <n v="136"/>
    <n v="53"/>
    <x v="88"/>
    <n v="17"/>
    <n v="470"/>
    <n v="40"/>
    <n v="60"/>
    <n v="90"/>
    <n v="152"/>
    <n v="541"/>
    <n v="2"/>
    <x v="22"/>
    <x v="18"/>
    <x v="3"/>
    <x v="1"/>
    <x v="0"/>
    <x v="0"/>
    <x v="1"/>
  </r>
  <r>
    <x v="25"/>
    <n v="68"/>
    <n v="121"/>
    <n v="46"/>
    <x v="0"/>
    <n v="14"/>
    <n v="424"/>
    <n v="50"/>
    <n v="53"/>
    <n v="80"/>
    <n v="127"/>
    <n v="503"/>
    <n v="3"/>
    <x v="22"/>
    <x v="18"/>
    <x v="3"/>
    <x v="1"/>
    <x v="1"/>
    <x v="0"/>
    <x v="2"/>
  </r>
  <r>
    <x v="146"/>
    <n v="88"/>
    <n v="150"/>
    <n v="53"/>
    <x v="1"/>
    <n v="16"/>
    <n v="321"/>
    <n v="50"/>
    <n v="30"/>
    <n v="70"/>
    <n v="100"/>
    <n v="509"/>
    <n v="11"/>
    <x v="22"/>
    <x v="19"/>
    <x v="3"/>
    <x v="1"/>
    <x v="0"/>
    <x v="1"/>
    <x v="9"/>
  </r>
  <r>
    <x v="47"/>
    <n v="71"/>
    <n v="128"/>
    <n v="49"/>
    <x v="57"/>
    <n v="15"/>
    <n v="454"/>
    <n v="30"/>
    <n v="18"/>
    <n v="50"/>
    <n v="80"/>
    <n v="206"/>
    <n v="12"/>
    <x v="22"/>
    <x v="19"/>
    <x v="3"/>
    <x v="1"/>
    <x v="0"/>
    <x v="1"/>
    <x v="10"/>
  </r>
  <r>
    <x v="72"/>
    <n v="86"/>
    <n v="157"/>
    <n v="61"/>
    <x v="58"/>
    <n v="55"/>
    <n v="613"/>
    <n v="0"/>
    <n v="53"/>
    <n v="60"/>
    <n v="100"/>
    <n v="509"/>
    <n v="13"/>
    <x v="22"/>
    <x v="19"/>
    <x v="3"/>
    <x v="1"/>
    <x v="0"/>
    <x v="1"/>
    <x v="3"/>
  </r>
  <r>
    <x v="446"/>
    <n v="195"/>
    <n v="346"/>
    <n v="180"/>
    <x v="131"/>
    <n v="42"/>
    <n v="1134"/>
    <n v="120"/>
    <n v="152"/>
    <n v="180"/>
    <n v="292"/>
    <n v="206"/>
    <n v="8"/>
    <x v="22"/>
    <x v="19"/>
    <x v="3"/>
    <x v="1"/>
    <x v="1"/>
    <x v="3"/>
    <x v="6"/>
  </r>
  <r>
    <x v="103"/>
    <n v="68"/>
    <n v="123"/>
    <n v="47"/>
    <x v="54"/>
    <n v="13"/>
    <n v="834"/>
    <n v="40"/>
    <n v="31"/>
    <n v="60"/>
    <n v="109"/>
    <n v="253"/>
    <n v="9"/>
    <x v="22"/>
    <x v="19"/>
    <x v="3"/>
    <x v="1"/>
    <x v="1"/>
    <x v="3"/>
    <x v="7"/>
  </r>
  <r>
    <x v="36"/>
    <n v="30"/>
    <n v="55"/>
    <n v="22"/>
    <x v="18"/>
    <n v="7"/>
    <n v="570"/>
    <n v="20"/>
    <n v="20"/>
    <n v="30"/>
    <n v="50"/>
    <n v="425"/>
    <n v="4"/>
    <x v="22"/>
    <x v="19"/>
    <x v="3"/>
    <x v="1"/>
    <x v="0"/>
    <x v="2"/>
    <x v="12"/>
  </r>
  <r>
    <x v="194"/>
    <n v="67"/>
    <n v="129"/>
    <n v="54"/>
    <x v="15"/>
    <n v="20"/>
    <n v="391"/>
    <n v="20"/>
    <n v="45"/>
    <n v="60"/>
    <n v="115"/>
    <n v="206"/>
    <n v="5"/>
    <x v="22"/>
    <x v="19"/>
    <x v="3"/>
    <x v="1"/>
    <x v="0"/>
    <x v="2"/>
    <x v="4"/>
  </r>
  <r>
    <x v="35"/>
    <n v="89"/>
    <n v="175"/>
    <n v="75"/>
    <x v="45"/>
    <n v="23"/>
    <n v="1063"/>
    <n v="40"/>
    <n v="76"/>
    <n v="80"/>
    <n v="150"/>
    <n v="425"/>
    <n v="6"/>
    <x v="22"/>
    <x v="19"/>
    <x v="3"/>
    <x v="1"/>
    <x v="1"/>
    <x v="2"/>
    <x v="5"/>
  </r>
  <r>
    <x v="122"/>
    <n v="93"/>
    <n v="166"/>
    <n v="63"/>
    <x v="37"/>
    <n v="20"/>
    <n v="446"/>
    <n v="70"/>
    <n v="70"/>
    <n v="110"/>
    <n v="182"/>
    <n v="253"/>
    <n v="2"/>
    <x v="22"/>
    <x v="19"/>
    <x v="3"/>
    <x v="1"/>
    <x v="0"/>
    <x v="0"/>
    <x v="1"/>
  </r>
  <r>
    <x v="105"/>
    <n v="130"/>
    <n v="239"/>
    <n v="94"/>
    <x v="125"/>
    <n v="85"/>
    <n v="694"/>
    <n v="40"/>
    <n v="72"/>
    <n v="150"/>
    <n v="263"/>
    <n v="509"/>
    <n v="3"/>
    <x v="22"/>
    <x v="19"/>
    <x v="3"/>
    <x v="1"/>
    <x v="1"/>
    <x v="0"/>
    <x v="2"/>
  </r>
  <r>
    <x v="217"/>
    <n v="153"/>
    <n v="326"/>
    <n v="170"/>
    <x v="23"/>
    <n v="42"/>
    <n v="1319"/>
    <n v="80"/>
    <n v="179"/>
    <n v="140"/>
    <n v="280"/>
    <n v="970"/>
    <n v="8"/>
    <x v="23"/>
    <x v="0"/>
    <x v="0"/>
    <x v="0"/>
    <x v="1"/>
    <x v="3"/>
    <x v="6"/>
  </r>
  <r>
    <x v="32"/>
    <n v="65"/>
    <n v="119"/>
    <n v="47"/>
    <x v="41"/>
    <n v="42"/>
    <n v="521"/>
    <n v="0"/>
    <n v="40"/>
    <n v="60"/>
    <n v="100"/>
    <n v="719"/>
    <n v="9"/>
    <x v="23"/>
    <x v="0"/>
    <x v="0"/>
    <x v="0"/>
    <x v="1"/>
    <x v="3"/>
    <x v="7"/>
  </r>
  <r>
    <x v="92"/>
    <n v="73"/>
    <n v="135"/>
    <n v="54"/>
    <x v="45"/>
    <n v="17"/>
    <n v="424"/>
    <n v="30"/>
    <n v="40"/>
    <n v="60"/>
    <n v="110"/>
    <n v="970"/>
    <n v="10"/>
    <x v="23"/>
    <x v="0"/>
    <x v="0"/>
    <x v="0"/>
    <x v="1"/>
    <x v="3"/>
    <x v="8"/>
  </r>
  <r>
    <x v="31"/>
    <n v="57"/>
    <n v="110"/>
    <n v="46"/>
    <x v="56"/>
    <n v="17"/>
    <n v="422"/>
    <n v="10"/>
    <n v="30"/>
    <n v="50"/>
    <n v="80"/>
    <n v="303"/>
    <n v="11"/>
    <x v="23"/>
    <x v="0"/>
    <x v="0"/>
    <x v="0"/>
    <x v="0"/>
    <x v="1"/>
    <x v="9"/>
  </r>
  <r>
    <x v="24"/>
    <n v="63"/>
    <n v="124"/>
    <n v="53"/>
    <x v="57"/>
    <n v="16"/>
    <n v="1054"/>
    <n v="20"/>
    <n v="52"/>
    <n v="50"/>
    <n v="78"/>
    <n v="970"/>
    <n v="12"/>
    <x v="23"/>
    <x v="0"/>
    <x v="0"/>
    <x v="0"/>
    <x v="0"/>
    <x v="1"/>
    <x v="10"/>
  </r>
  <r>
    <x v="88"/>
    <n v="104"/>
    <n v="197"/>
    <n v="81"/>
    <x v="2"/>
    <n v="26"/>
    <n v="551"/>
    <n v="60"/>
    <n v="47"/>
    <n v="90"/>
    <n v="163"/>
    <n v="719"/>
    <n v="13"/>
    <x v="23"/>
    <x v="0"/>
    <x v="0"/>
    <x v="0"/>
    <x v="0"/>
    <x v="1"/>
    <x v="3"/>
  </r>
  <r>
    <x v="79"/>
    <n v="79"/>
    <n v="142"/>
    <n v="54"/>
    <x v="3"/>
    <n v="15"/>
    <n v="601"/>
    <n v="90"/>
    <n v="55"/>
    <n v="110"/>
    <n v="165"/>
    <n v="970"/>
    <n v="5"/>
    <x v="23"/>
    <x v="0"/>
    <x v="0"/>
    <x v="0"/>
    <x v="0"/>
    <x v="2"/>
    <x v="4"/>
  </r>
  <r>
    <x v="42"/>
    <n v="101"/>
    <n v="179"/>
    <n v="67"/>
    <x v="15"/>
    <n v="22"/>
    <n v="677"/>
    <n v="80"/>
    <n v="74"/>
    <n v="130"/>
    <n v="210"/>
    <n v="720"/>
    <n v="6"/>
    <x v="23"/>
    <x v="0"/>
    <x v="0"/>
    <x v="0"/>
    <x v="1"/>
    <x v="2"/>
    <x v="5"/>
  </r>
  <r>
    <x v="410"/>
    <n v="179"/>
    <n v="322"/>
    <n v="90"/>
    <x v="24"/>
    <n v="34"/>
    <n v="959"/>
    <n v="130"/>
    <n v="163"/>
    <n v="170"/>
    <n v="289"/>
    <n v="303"/>
    <n v="1"/>
    <x v="23"/>
    <x v="0"/>
    <x v="0"/>
    <x v="0"/>
    <x v="0"/>
    <x v="0"/>
    <x v="0"/>
  </r>
  <r>
    <x v="92"/>
    <n v="56"/>
    <n v="106"/>
    <n v="43"/>
    <x v="14"/>
    <n v="14"/>
    <n v="531"/>
    <n v="30"/>
    <n v="42"/>
    <n v="50"/>
    <n v="88"/>
    <n v="970"/>
    <n v="2"/>
    <x v="23"/>
    <x v="0"/>
    <x v="0"/>
    <x v="0"/>
    <x v="0"/>
    <x v="0"/>
    <x v="1"/>
  </r>
  <r>
    <x v="101"/>
    <n v="124"/>
    <n v="224"/>
    <n v="86"/>
    <x v="0"/>
    <n v="24"/>
    <n v="1003"/>
    <n v="90"/>
    <n v="83"/>
    <n v="120"/>
    <n v="197"/>
    <n v="720"/>
    <n v="3"/>
    <x v="23"/>
    <x v="0"/>
    <x v="0"/>
    <x v="0"/>
    <x v="1"/>
    <x v="0"/>
    <x v="2"/>
  </r>
  <r>
    <x v="192"/>
    <n v="179"/>
    <n v="322"/>
    <n v="162"/>
    <x v="25"/>
    <n v="34"/>
    <n v="959"/>
    <n v="130"/>
    <n v="101"/>
    <n v="170"/>
    <n v="272"/>
    <n v="618"/>
    <n v="8"/>
    <x v="23"/>
    <x v="1"/>
    <x v="0"/>
    <x v="0"/>
    <x v="1"/>
    <x v="3"/>
    <x v="6"/>
  </r>
  <r>
    <x v="92"/>
    <n v="56"/>
    <n v="106"/>
    <n v="43"/>
    <x v="14"/>
    <n v="14"/>
    <n v="531"/>
    <n v="30"/>
    <n v="40"/>
    <n v="50"/>
    <n v="81"/>
    <n v="312"/>
    <n v="9"/>
    <x v="23"/>
    <x v="1"/>
    <x v="0"/>
    <x v="0"/>
    <x v="1"/>
    <x v="3"/>
    <x v="7"/>
  </r>
  <r>
    <x v="101"/>
    <n v="124"/>
    <n v="224"/>
    <n v="86"/>
    <x v="0"/>
    <n v="24"/>
    <n v="1003"/>
    <n v="80"/>
    <n v="70"/>
    <n v="110"/>
    <n v="200"/>
    <n v="312"/>
    <n v="10"/>
    <x v="23"/>
    <x v="1"/>
    <x v="0"/>
    <x v="0"/>
    <x v="1"/>
    <x v="3"/>
    <x v="8"/>
  </r>
  <r>
    <x v="79"/>
    <n v="79"/>
    <n v="142"/>
    <n v="54"/>
    <x v="3"/>
    <n v="15"/>
    <n v="601"/>
    <n v="50"/>
    <n v="51"/>
    <n v="70"/>
    <n v="121"/>
    <n v="630"/>
    <n v="11"/>
    <x v="23"/>
    <x v="1"/>
    <x v="0"/>
    <x v="0"/>
    <x v="0"/>
    <x v="1"/>
    <x v="9"/>
  </r>
  <r>
    <x v="42"/>
    <n v="101"/>
    <n v="179"/>
    <n v="67"/>
    <x v="15"/>
    <n v="22"/>
    <n v="677"/>
    <n v="40"/>
    <n v="62"/>
    <n v="80"/>
    <n v="130"/>
    <n v="708"/>
    <n v="12"/>
    <x v="23"/>
    <x v="1"/>
    <x v="0"/>
    <x v="0"/>
    <x v="0"/>
    <x v="1"/>
    <x v="10"/>
  </r>
  <r>
    <x v="454"/>
    <n v="329"/>
    <n v="614"/>
    <n v="211"/>
    <x v="67"/>
    <n v="81"/>
    <n v="1744"/>
    <n v="320"/>
    <n v="291"/>
    <n v="420"/>
    <n v="730"/>
    <n v="708"/>
    <n v="5"/>
    <x v="23"/>
    <x v="1"/>
    <x v="0"/>
    <x v="0"/>
    <x v="0"/>
    <x v="2"/>
    <x v="4"/>
  </r>
  <r>
    <x v="455"/>
    <n v="251"/>
    <n v="534"/>
    <n v="224"/>
    <x v="80"/>
    <n v="70"/>
    <n v="1820"/>
    <n v="240"/>
    <n v="275"/>
    <n v="320"/>
    <n v="640"/>
    <n v="773"/>
    <n v="6"/>
    <x v="23"/>
    <x v="1"/>
    <x v="0"/>
    <x v="0"/>
    <x v="1"/>
    <x v="2"/>
    <x v="5"/>
  </r>
  <r>
    <x v="351"/>
    <n v="310"/>
    <n v="569"/>
    <n v="201"/>
    <x v="85"/>
    <n v="73"/>
    <n v="1191"/>
    <n v="190"/>
    <n v="180"/>
    <n v="300"/>
    <n v="518"/>
    <n v="312"/>
    <n v="2"/>
    <x v="23"/>
    <x v="1"/>
    <x v="0"/>
    <x v="0"/>
    <x v="0"/>
    <x v="0"/>
    <x v="1"/>
  </r>
  <r>
    <x v="446"/>
    <n v="185"/>
    <n v="332"/>
    <n v="159"/>
    <x v="46"/>
    <n v="40"/>
    <n v="830"/>
    <n v="130"/>
    <n v="83"/>
    <n v="180"/>
    <n v="303"/>
    <n v="312"/>
    <n v="3"/>
    <x v="23"/>
    <x v="1"/>
    <x v="0"/>
    <x v="0"/>
    <x v="1"/>
    <x v="0"/>
    <x v="2"/>
  </r>
  <r>
    <x v="454"/>
    <n v="329"/>
    <n v="614"/>
    <n v="257"/>
    <x v="67"/>
    <n v="81"/>
    <n v="1744"/>
    <n v="200"/>
    <n v="199"/>
    <n v="300"/>
    <n v="538"/>
    <n v="515"/>
    <n v="8"/>
    <x v="23"/>
    <x v="2"/>
    <x v="0"/>
    <x v="1"/>
    <x v="1"/>
    <x v="3"/>
    <x v="6"/>
  </r>
  <r>
    <x v="183"/>
    <n v="185"/>
    <n v="332"/>
    <n v="125"/>
    <x v="86"/>
    <n v="40"/>
    <n v="830"/>
    <n v="120"/>
    <n v="166"/>
    <n v="170"/>
    <n v="299"/>
    <n v="515"/>
    <n v="9"/>
    <x v="23"/>
    <x v="2"/>
    <x v="0"/>
    <x v="1"/>
    <x v="1"/>
    <x v="3"/>
    <x v="7"/>
  </r>
  <r>
    <x v="358"/>
    <n v="251"/>
    <n v="534"/>
    <n v="252"/>
    <x v="132"/>
    <n v="70"/>
    <n v="1820"/>
    <n v="120"/>
    <n v="186"/>
    <n v="200"/>
    <n v="410"/>
    <n v="641"/>
    <n v="11"/>
    <x v="23"/>
    <x v="2"/>
    <x v="0"/>
    <x v="1"/>
    <x v="0"/>
    <x v="1"/>
    <x v="9"/>
  </r>
  <r>
    <x v="454"/>
    <n v="360"/>
    <n v="697"/>
    <n v="323"/>
    <x v="126"/>
    <n v="111"/>
    <n v="1838"/>
    <n v="170"/>
    <n v="256"/>
    <n v="300"/>
    <n v="540"/>
    <n v="563"/>
    <n v="12"/>
    <x v="23"/>
    <x v="2"/>
    <x v="0"/>
    <x v="1"/>
    <x v="0"/>
    <x v="1"/>
    <x v="10"/>
  </r>
  <r>
    <x v="54"/>
    <n v="35"/>
    <n v="62"/>
    <n v="23"/>
    <x v="68"/>
    <n v="6"/>
    <n v="807"/>
    <n v="40"/>
    <n v="20"/>
    <n v="50"/>
    <n v="65"/>
    <n v="515"/>
    <n v="5"/>
    <x v="23"/>
    <x v="2"/>
    <x v="0"/>
    <x v="1"/>
    <x v="0"/>
    <x v="2"/>
    <x v="4"/>
  </r>
  <r>
    <x v="25"/>
    <n v="43"/>
    <n v="46"/>
    <n v="0"/>
    <x v="64"/>
    <n v="0"/>
    <n v="344"/>
    <n v="40"/>
    <n v="0"/>
    <n v="50"/>
    <n v="56"/>
    <n v="563"/>
    <n v="6"/>
    <x v="23"/>
    <x v="2"/>
    <x v="0"/>
    <x v="1"/>
    <x v="1"/>
    <x v="2"/>
    <x v="5"/>
  </r>
  <r>
    <x v="89"/>
    <n v="25"/>
    <n v="44"/>
    <n v="16"/>
    <x v="19"/>
    <n v="4"/>
    <n v="851"/>
    <n v="20"/>
    <n v="10"/>
    <n v="30"/>
    <n v="39"/>
    <n v="563"/>
    <n v="1"/>
    <x v="23"/>
    <x v="2"/>
    <x v="0"/>
    <x v="1"/>
    <x v="0"/>
    <x v="0"/>
    <x v="0"/>
  </r>
  <r>
    <x v="18"/>
    <n v="38"/>
    <n v="74"/>
    <n v="31"/>
    <x v="51"/>
    <n v="9"/>
    <n v="1009"/>
    <n v="10"/>
    <n v="30"/>
    <n v="30"/>
    <n v="58"/>
    <n v="641"/>
    <n v="2"/>
    <x v="23"/>
    <x v="2"/>
    <x v="0"/>
    <x v="1"/>
    <x v="0"/>
    <x v="0"/>
    <x v="1"/>
  </r>
  <r>
    <x v="176"/>
    <n v="14"/>
    <n v="26"/>
    <n v="10"/>
    <x v="19"/>
    <n v="3"/>
    <n v="594"/>
    <n v="10"/>
    <n v="0"/>
    <n v="20"/>
    <n v="23"/>
    <n v="712"/>
    <n v="3"/>
    <x v="23"/>
    <x v="2"/>
    <x v="0"/>
    <x v="1"/>
    <x v="1"/>
    <x v="0"/>
    <x v="2"/>
  </r>
  <r>
    <x v="85"/>
    <n v="69"/>
    <n v="126"/>
    <n v="49"/>
    <x v="69"/>
    <n v="44"/>
    <n v="335"/>
    <n v="0"/>
    <n v="48"/>
    <n v="60"/>
    <n v="100"/>
    <n v="314"/>
    <n v="8"/>
    <x v="23"/>
    <x v="3"/>
    <x v="0"/>
    <x v="1"/>
    <x v="1"/>
    <x v="3"/>
    <x v="6"/>
  </r>
  <r>
    <x v="105"/>
    <n v="68"/>
    <n v="171"/>
    <n v="92"/>
    <x v="10"/>
    <n v="28"/>
    <n v="1898"/>
    <n v="20"/>
    <n v="80"/>
    <n v="60"/>
    <n v="149"/>
    <n v="417"/>
    <n v="9"/>
    <x v="23"/>
    <x v="3"/>
    <x v="0"/>
    <x v="1"/>
    <x v="1"/>
    <x v="3"/>
    <x v="7"/>
  </r>
  <r>
    <x v="36"/>
    <n v="51"/>
    <n v="95"/>
    <n v="38"/>
    <x v="8"/>
    <n v="12"/>
    <n v="256"/>
    <n v="10"/>
    <n v="19"/>
    <n v="40"/>
    <n v="70"/>
    <n v="314"/>
    <n v="11"/>
    <x v="23"/>
    <x v="3"/>
    <x v="0"/>
    <x v="1"/>
    <x v="0"/>
    <x v="1"/>
    <x v="9"/>
  </r>
  <r>
    <x v="456"/>
    <n v="25"/>
    <n v="48"/>
    <n v="20"/>
    <x v="30"/>
    <n v="7"/>
    <n v="218"/>
    <n v="-10"/>
    <n v="10"/>
    <n v="20"/>
    <n v="30"/>
    <n v="816"/>
    <n v="12"/>
    <x v="23"/>
    <x v="3"/>
    <x v="0"/>
    <x v="1"/>
    <x v="0"/>
    <x v="1"/>
    <x v="10"/>
  </r>
  <r>
    <x v="91"/>
    <n v="49"/>
    <n v="94"/>
    <n v="39"/>
    <x v="7"/>
    <n v="14"/>
    <n v="250"/>
    <n v="0"/>
    <n v="17"/>
    <n v="40"/>
    <n v="70"/>
    <n v="660"/>
    <n v="13"/>
    <x v="23"/>
    <x v="3"/>
    <x v="0"/>
    <x v="1"/>
    <x v="0"/>
    <x v="1"/>
    <x v="3"/>
  </r>
  <r>
    <x v="87"/>
    <n v="73"/>
    <n v="131"/>
    <n v="50"/>
    <x v="26"/>
    <n v="14"/>
    <n v="898"/>
    <n v="70"/>
    <n v="60"/>
    <n v="90"/>
    <n v="150"/>
    <n v="573"/>
    <n v="5"/>
    <x v="23"/>
    <x v="3"/>
    <x v="0"/>
    <x v="1"/>
    <x v="0"/>
    <x v="2"/>
    <x v="4"/>
  </r>
  <r>
    <x v="46"/>
    <n v="46"/>
    <n v="82"/>
    <n v="31"/>
    <x v="18"/>
    <n v="8"/>
    <n v="844"/>
    <n v="50"/>
    <n v="30"/>
    <n v="60"/>
    <n v="96"/>
    <n v="816"/>
    <n v="6"/>
    <x v="23"/>
    <x v="3"/>
    <x v="0"/>
    <x v="1"/>
    <x v="1"/>
    <x v="2"/>
    <x v="5"/>
  </r>
  <r>
    <x v="24"/>
    <n v="85"/>
    <n v="163"/>
    <n v="68"/>
    <x v="52"/>
    <n v="25"/>
    <n v="619"/>
    <n v="40"/>
    <n v="58"/>
    <n v="90"/>
    <n v="150"/>
    <n v="573"/>
    <n v="2"/>
    <x v="23"/>
    <x v="3"/>
    <x v="0"/>
    <x v="1"/>
    <x v="0"/>
    <x v="0"/>
    <x v="1"/>
  </r>
  <r>
    <x v="5"/>
    <n v="76"/>
    <n v="148"/>
    <n v="63"/>
    <x v="8"/>
    <n v="19"/>
    <n v="1075"/>
    <n v="40"/>
    <n v="57"/>
    <n v="70"/>
    <n v="130"/>
    <n v="636"/>
    <n v="3"/>
    <x v="23"/>
    <x v="3"/>
    <x v="0"/>
    <x v="1"/>
    <x v="1"/>
    <x v="0"/>
    <x v="2"/>
  </r>
  <r>
    <x v="157"/>
    <n v="44"/>
    <n v="78"/>
    <n v="29"/>
    <x v="18"/>
    <n v="8"/>
    <n v="490"/>
    <n v="30"/>
    <n v="20"/>
    <n v="40"/>
    <n v="52"/>
    <n v="614"/>
    <n v="8"/>
    <x v="23"/>
    <x v="4"/>
    <x v="0"/>
    <x v="0"/>
    <x v="1"/>
    <x v="3"/>
    <x v="6"/>
  </r>
  <r>
    <x v="92"/>
    <n v="49"/>
    <n v="87"/>
    <n v="33"/>
    <x v="38"/>
    <n v="9"/>
    <n v="870"/>
    <n v="30"/>
    <n v="30"/>
    <n v="40"/>
    <n v="61"/>
    <n v="440"/>
    <n v="9"/>
    <x v="23"/>
    <x v="4"/>
    <x v="0"/>
    <x v="0"/>
    <x v="1"/>
    <x v="3"/>
    <x v="7"/>
  </r>
  <r>
    <x v="149"/>
    <n v="133"/>
    <n v="236"/>
    <n v="88"/>
    <x v="88"/>
    <n v="29"/>
    <n v="817"/>
    <n v="70"/>
    <n v="70"/>
    <n v="110"/>
    <n v="169"/>
    <n v="513"/>
    <n v="11"/>
    <x v="23"/>
    <x v="4"/>
    <x v="0"/>
    <x v="0"/>
    <x v="0"/>
    <x v="1"/>
    <x v="9"/>
  </r>
  <r>
    <x v="333"/>
    <n v="186"/>
    <n v="341"/>
    <n v="76"/>
    <x v="42"/>
    <n v="41"/>
    <n v="690"/>
    <n v="90"/>
    <n v="108"/>
    <n v="150"/>
    <n v="260"/>
    <n v="513"/>
    <n v="12"/>
    <x v="23"/>
    <x v="4"/>
    <x v="0"/>
    <x v="0"/>
    <x v="0"/>
    <x v="1"/>
    <x v="10"/>
  </r>
  <r>
    <x v="217"/>
    <n v="153"/>
    <n v="326"/>
    <n v="114"/>
    <x v="23"/>
    <n v="42"/>
    <n v="1319"/>
    <n v="140"/>
    <n v="188"/>
    <n v="200"/>
    <n v="395"/>
    <n v="937"/>
    <n v="5"/>
    <x v="23"/>
    <x v="4"/>
    <x v="0"/>
    <x v="0"/>
    <x v="0"/>
    <x v="2"/>
    <x v="4"/>
  </r>
  <r>
    <x v="31"/>
    <n v="57"/>
    <n v="110"/>
    <n v="46"/>
    <x v="56"/>
    <n v="17"/>
    <n v="422"/>
    <n v="40"/>
    <n v="50"/>
    <n v="80"/>
    <n v="136"/>
    <n v="419"/>
    <n v="6"/>
    <x v="23"/>
    <x v="4"/>
    <x v="0"/>
    <x v="0"/>
    <x v="1"/>
    <x v="2"/>
    <x v="5"/>
  </r>
  <r>
    <x v="92"/>
    <n v="73"/>
    <n v="135"/>
    <n v="54"/>
    <x v="45"/>
    <n v="17"/>
    <n v="424"/>
    <n v="40"/>
    <n v="49"/>
    <n v="70"/>
    <n v="120"/>
    <n v="234"/>
    <n v="1"/>
    <x v="23"/>
    <x v="4"/>
    <x v="0"/>
    <x v="0"/>
    <x v="0"/>
    <x v="0"/>
    <x v="0"/>
  </r>
  <r>
    <x v="10"/>
    <n v="60"/>
    <n v="108"/>
    <n v="41"/>
    <x v="0"/>
    <n v="13"/>
    <n v="435"/>
    <n v="20"/>
    <n v="42"/>
    <n v="50"/>
    <n v="92"/>
    <n v="330"/>
    <n v="2"/>
    <x v="23"/>
    <x v="4"/>
    <x v="0"/>
    <x v="0"/>
    <x v="0"/>
    <x v="0"/>
    <x v="1"/>
  </r>
  <r>
    <x v="32"/>
    <n v="65"/>
    <n v="119"/>
    <n v="47"/>
    <x v="41"/>
    <n v="42"/>
    <n v="521"/>
    <n v="10"/>
    <n v="43"/>
    <n v="70"/>
    <n v="107"/>
    <n v="513"/>
    <n v="3"/>
    <x v="23"/>
    <x v="4"/>
    <x v="0"/>
    <x v="0"/>
    <x v="1"/>
    <x v="0"/>
    <x v="2"/>
  </r>
  <r>
    <x v="28"/>
    <n v="66"/>
    <n v="114"/>
    <n v="41"/>
    <x v="0"/>
    <n v="12"/>
    <n v="320"/>
    <n v="30"/>
    <n v="38"/>
    <n v="60"/>
    <n v="98"/>
    <n v="920"/>
    <n v="8"/>
    <x v="23"/>
    <x v="5"/>
    <x v="0"/>
    <x v="1"/>
    <x v="1"/>
    <x v="3"/>
    <x v="6"/>
  </r>
  <r>
    <x v="28"/>
    <n v="51"/>
    <n v="91"/>
    <n v="34"/>
    <x v="40"/>
    <n v="9"/>
    <n v="863"/>
    <n v="30"/>
    <n v="30"/>
    <n v="40"/>
    <n v="61"/>
    <n v="715"/>
    <n v="9"/>
    <x v="23"/>
    <x v="5"/>
    <x v="0"/>
    <x v="1"/>
    <x v="1"/>
    <x v="3"/>
    <x v="7"/>
  </r>
  <r>
    <x v="34"/>
    <n v="63"/>
    <n v="113"/>
    <n v="43"/>
    <x v="13"/>
    <n v="13"/>
    <n v="466"/>
    <n v="20"/>
    <n v="41"/>
    <n v="50"/>
    <n v="91"/>
    <n v="262"/>
    <n v="11"/>
    <x v="23"/>
    <x v="5"/>
    <x v="0"/>
    <x v="1"/>
    <x v="0"/>
    <x v="1"/>
    <x v="9"/>
  </r>
  <r>
    <x v="26"/>
    <n v="76"/>
    <n v="140"/>
    <n v="55"/>
    <x v="78"/>
    <n v="49"/>
    <n v="627"/>
    <n v="0"/>
    <n v="28"/>
    <n v="60"/>
    <n v="88"/>
    <n v="262"/>
    <n v="12"/>
    <x v="23"/>
    <x v="5"/>
    <x v="0"/>
    <x v="1"/>
    <x v="0"/>
    <x v="1"/>
    <x v="10"/>
  </r>
  <r>
    <x v="122"/>
    <n v="96"/>
    <n v="188"/>
    <n v="80"/>
    <x v="25"/>
    <n v="24"/>
    <n v="1079"/>
    <n v="80"/>
    <n v="139"/>
    <n v="120"/>
    <n v="220"/>
    <n v="262"/>
    <n v="5"/>
    <x v="23"/>
    <x v="5"/>
    <x v="0"/>
    <x v="1"/>
    <x v="0"/>
    <x v="2"/>
    <x v="4"/>
  </r>
  <r>
    <x v="194"/>
    <n v="32"/>
    <n v="60"/>
    <n v="24"/>
    <x v="18"/>
    <n v="7"/>
    <n v="567"/>
    <n v="30"/>
    <n v="30"/>
    <n v="40"/>
    <n v="64"/>
    <n v="608"/>
    <n v="6"/>
    <x v="23"/>
    <x v="5"/>
    <x v="0"/>
    <x v="1"/>
    <x v="1"/>
    <x v="2"/>
    <x v="5"/>
  </r>
  <r>
    <x v="8"/>
    <n v="80"/>
    <n v="155"/>
    <n v="65"/>
    <x v="33"/>
    <n v="24"/>
    <n v="403"/>
    <n v="30"/>
    <n v="60"/>
    <n v="80"/>
    <n v="141"/>
    <n v="920"/>
    <n v="1"/>
    <x v="23"/>
    <x v="5"/>
    <x v="0"/>
    <x v="1"/>
    <x v="0"/>
    <x v="0"/>
    <x v="0"/>
  </r>
  <r>
    <x v="3"/>
    <n v="145"/>
    <n v="266"/>
    <n v="88"/>
    <x v="65"/>
    <n v="95"/>
    <n v="716"/>
    <n v="30"/>
    <n v="89"/>
    <n v="140"/>
    <n v="242"/>
    <n v="262"/>
    <n v="2"/>
    <x v="23"/>
    <x v="5"/>
    <x v="0"/>
    <x v="1"/>
    <x v="0"/>
    <x v="0"/>
    <x v="1"/>
  </r>
  <r>
    <x v="261"/>
    <n v="112"/>
    <n v="208"/>
    <n v="83"/>
    <x v="4"/>
    <n v="27"/>
    <n v="575"/>
    <n v="70"/>
    <n v="83"/>
    <n v="110"/>
    <n v="187"/>
    <n v="414"/>
    <n v="3"/>
    <x v="23"/>
    <x v="5"/>
    <x v="0"/>
    <x v="1"/>
    <x v="1"/>
    <x v="0"/>
    <x v="2"/>
  </r>
  <r>
    <x v="46"/>
    <n v="85"/>
    <n v="163"/>
    <n v="68"/>
    <x v="33"/>
    <n v="25"/>
    <n v="619"/>
    <n v="20"/>
    <n v="59"/>
    <n v="60"/>
    <n v="119"/>
    <n v="860"/>
    <n v="9"/>
    <x v="23"/>
    <x v="6"/>
    <x v="1"/>
    <x v="1"/>
    <x v="1"/>
    <x v="3"/>
    <x v="7"/>
  </r>
  <r>
    <x v="5"/>
    <n v="76"/>
    <n v="148"/>
    <n v="63"/>
    <x v="8"/>
    <n v="19"/>
    <n v="1075"/>
    <n v="40"/>
    <n v="40"/>
    <n v="60"/>
    <n v="100"/>
    <n v="203"/>
    <n v="10"/>
    <x v="23"/>
    <x v="6"/>
    <x v="1"/>
    <x v="1"/>
    <x v="1"/>
    <x v="3"/>
    <x v="8"/>
  </r>
  <r>
    <x v="42"/>
    <n v="73"/>
    <n v="131"/>
    <n v="50"/>
    <x v="3"/>
    <n v="14"/>
    <n v="898"/>
    <n v="50"/>
    <n v="50"/>
    <n v="70"/>
    <n v="120"/>
    <n v="959"/>
    <n v="11"/>
    <x v="23"/>
    <x v="6"/>
    <x v="1"/>
    <x v="1"/>
    <x v="0"/>
    <x v="1"/>
    <x v="9"/>
  </r>
  <r>
    <x v="34"/>
    <n v="49"/>
    <n v="87"/>
    <n v="33"/>
    <x v="40"/>
    <n v="9"/>
    <n v="818"/>
    <n v="40"/>
    <n v="30"/>
    <n v="50"/>
    <n v="80"/>
    <n v="959"/>
    <n v="13"/>
    <x v="23"/>
    <x v="6"/>
    <x v="1"/>
    <x v="1"/>
    <x v="0"/>
    <x v="1"/>
    <x v="3"/>
  </r>
  <r>
    <x v="71"/>
    <n v="76"/>
    <n v="140"/>
    <n v="55"/>
    <x v="62"/>
    <n v="49"/>
    <n v="627"/>
    <n v="10"/>
    <n v="45"/>
    <n v="70"/>
    <n v="120"/>
    <n v="203"/>
    <n v="5"/>
    <x v="23"/>
    <x v="6"/>
    <x v="1"/>
    <x v="1"/>
    <x v="0"/>
    <x v="2"/>
    <x v="4"/>
  </r>
  <r>
    <x v="111"/>
    <n v="65"/>
    <n v="121"/>
    <n v="49"/>
    <x v="45"/>
    <n v="16"/>
    <n v="392"/>
    <n v="40"/>
    <n v="46"/>
    <n v="70"/>
    <n v="110"/>
    <n v="203"/>
    <n v="6"/>
    <x v="23"/>
    <x v="6"/>
    <x v="1"/>
    <x v="1"/>
    <x v="1"/>
    <x v="2"/>
    <x v="5"/>
  </r>
  <r>
    <x v="140"/>
    <n v="174"/>
    <n v="308"/>
    <n v="96"/>
    <x v="66"/>
    <n v="37"/>
    <n v="1166"/>
    <n v="110"/>
    <n v="97"/>
    <n v="160"/>
    <n v="262"/>
    <n v="959"/>
    <n v="2"/>
    <x v="23"/>
    <x v="6"/>
    <x v="1"/>
    <x v="1"/>
    <x v="0"/>
    <x v="0"/>
    <x v="1"/>
  </r>
  <r>
    <x v="76"/>
    <n v="32"/>
    <n v="60"/>
    <n v="24"/>
    <x v="38"/>
    <n v="7"/>
    <n v="567"/>
    <n v="20"/>
    <n v="10"/>
    <n v="30"/>
    <n v="48"/>
    <n v="904"/>
    <n v="8"/>
    <x v="23"/>
    <x v="7"/>
    <x v="1"/>
    <x v="0"/>
    <x v="1"/>
    <x v="3"/>
    <x v="6"/>
  </r>
  <r>
    <x v="33"/>
    <n v="80"/>
    <n v="155"/>
    <n v="65"/>
    <x v="71"/>
    <n v="24"/>
    <n v="403"/>
    <n v="20"/>
    <n v="31"/>
    <n v="60"/>
    <n v="109"/>
    <n v="305"/>
    <n v="9"/>
    <x v="23"/>
    <x v="7"/>
    <x v="1"/>
    <x v="0"/>
    <x v="1"/>
    <x v="3"/>
    <x v="7"/>
  </r>
  <r>
    <x v="122"/>
    <n v="96"/>
    <n v="188"/>
    <n v="80"/>
    <x v="25"/>
    <n v="24"/>
    <n v="1079"/>
    <n v="30"/>
    <n v="60"/>
    <n v="60"/>
    <n v="120"/>
    <n v="407"/>
    <n v="10"/>
    <x v="23"/>
    <x v="7"/>
    <x v="1"/>
    <x v="0"/>
    <x v="1"/>
    <x v="3"/>
    <x v="8"/>
  </r>
  <r>
    <x v="24"/>
    <n v="45"/>
    <n v="80"/>
    <n v="30"/>
    <x v="18"/>
    <n v="8"/>
    <n v="882"/>
    <n v="30"/>
    <n v="30"/>
    <n v="40"/>
    <n v="70"/>
    <n v="321"/>
    <n v="11"/>
    <x v="23"/>
    <x v="7"/>
    <x v="1"/>
    <x v="0"/>
    <x v="0"/>
    <x v="1"/>
    <x v="9"/>
  </r>
  <r>
    <x v="28"/>
    <n v="51"/>
    <n v="91"/>
    <n v="34"/>
    <x v="40"/>
    <n v="9"/>
    <n v="863"/>
    <n v="40"/>
    <n v="43"/>
    <n v="50"/>
    <n v="67"/>
    <n v="321"/>
    <n v="13"/>
    <x v="23"/>
    <x v="7"/>
    <x v="1"/>
    <x v="0"/>
    <x v="0"/>
    <x v="1"/>
    <x v="3"/>
  </r>
  <r>
    <x v="111"/>
    <n v="145"/>
    <n v="266"/>
    <n v="62"/>
    <x v="75"/>
    <n v="95"/>
    <n v="716"/>
    <n v="30"/>
    <n v="83"/>
    <n v="140"/>
    <n v="245"/>
    <n v="305"/>
    <n v="5"/>
    <x v="23"/>
    <x v="7"/>
    <x v="1"/>
    <x v="0"/>
    <x v="0"/>
    <x v="2"/>
    <x v="4"/>
  </r>
  <r>
    <x v="21"/>
    <n v="112"/>
    <n v="208"/>
    <n v="83"/>
    <x v="15"/>
    <n v="27"/>
    <n v="575"/>
    <n v="70"/>
    <n v="86"/>
    <n v="110"/>
    <n v="184"/>
    <n v="386"/>
    <n v="6"/>
    <x v="23"/>
    <x v="7"/>
    <x v="1"/>
    <x v="0"/>
    <x v="1"/>
    <x v="2"/>
    <x v="5"/>
  </r>
  <r>
    <x v="282"/>
    <n v="133"/>
    <n v="236"/>
    <n v="88"/>
    <x v="92"/>
    <n v="29"/>
    <n v="817"/>
    <n v="80"/>
    <n v="70"/>
    <n v="120"/>
    <n v="192"/>
    <n v="407"/>
    <n v="2"/>
    <x v="23"/>
    <x v="7"/>
    <x v="1"/>
    <x v="0"/>
    <x v="0"/>
    <x v="0"/>
    <x v="1"/>
  </r>
  <r>
    <x v="446"/>
    <n v="186"/>
    <n v="341"/>
    <n v="158"/>
    <x v="28"/>
    <n v="41"/>
    <n v="690"/>
    <n v="110"/>
    <n v="133"/>
    <n v="160"/>
    <n v="283"/>
    <n v="727"/>
    <n v="3"/>
    <x v="23"/>
    <x v="7"/>
    <x v="1"/>
    <x v="0"/>
    <x v="1"/>
    <x v="0"/>
    <x v="2"/>
  </r>
  <r>
    <x v="19"/>
    <n v="57"/>
    <n v="110"/>
    <n v="46"/>
    <x v="29"/>
    <n v="17"/>
    <n v="422"/>
    <n v="10"/>
    <n v="39"/>
    <n v="40"/>
    <n v="79"/>
    <n v="774"/>
    <n v="9"/>
    <x v="23"/>
    <x v="8"/>
    <x v="1"/>
    <x v="0"/>
    <x v="1"/>
    <x v="3"/>
    <x v="7"/>
  </r>
  <r>
    <x v="92"/>
    <n v="49"/>
    <n v="87"/>
    <n v="33"/>
    <x v="38"/>
    <n v="9"/>
    <n v="870"/>
    <n v="40"/>
    <n v="19"/>
    <n v="50"/>
    <n v="91"/>
    <n v="978"/>
    <n v="11"/>
    <x v="23"/>
    <x v="8"/>
    <x v="1"/>
    <x v="0"/>
    <x v="0"/>
    <x v="1"/>
    <x v="9"/>
  </r>
  <r>
    <x v="157"/>
    <n v="44"/>
    <n v="78"/>
    <n v="29"/>
    <x v="18"/>
    <n v="8"/>
    <n v="490"/>
    <n v="30"/>
    <n v="30"/>
    <n v="40"/>
    <n v="83"/>
    <n v="774"/>
    <n v="13"/>
    <x v="23"/>
    <x v="8"/>
    <x v="1"/>
    <x v="0"/>
    <x v="0"/>
    <x v="1"/>
    <x v="3"/>
  </r>
  <r>
    <x v="457"/>
    <n v="52"/>
    <n v="106"/>
    <n v="47"/>
    <x v="5"/>
    <n v="42"/>
    <n v="571"/>
    <n v="-10"/>
    <n v="40"/>
    <n v="50"/>
    <n v="85"/>
    <n v="978"/>
    <n v="5"/>
    <x v="23"/>
    <x v="8"/>
    <x v="1"/>
    <x v="0"/>
    <x v="0"/>
    <x v="2"/>
    <x v="4"/>
  </r>
  <r>
    <x v="217"/>
    <n v="153"/>
    <n v="326"/>
    <n v="191"/>
    <x v="23"/>
    <n v="42"/>
    <n v="1319"/>
    <n v="80"/>
    <n v="170"/>
    <n v="140"/>
    <n v="290"/>
    <n v="857"/>
    <n v="7"/>
    <x v="23"/>
    <x v="8"/>
    <x v="1"/>
    <x v="0"/>
    <x v="0"/>
    <x v="2"/>
    <x v="11"/>
  </r>
  <r>
    <x v="458"/>
    <n v="443"/>
    <n v="543"/>
    <n v="67"/>
    <x v="21"/>
    <n v="22"/>
    <n v="-3534"/>
    <n v="360"/>
    <n v="58"/>
    <n v="390"/>
    <n v="450"/>
    <n v="351"/>
    <n v="2"/>
    <x v="23"/>
    <x v="8"/>
    <x v="1"/>
    <x v="0"/>
    <x v="0"/>
    <x v="0"/>
    <x v="1"/>
  </r>
  <r>
    <x v="91"/>
    <n v="49"/>
    <n v="94"/>
    <n v="39"/>
    <x v="7"/>
    <n v="14"/>
    <n v="250"/>
    <n v="10"/>
    <n v="20"/>
    <n v="40"/>
    <n v="60"/>
    <n v="603"/>
    <n v="9"/>
    <x v="23"/>
    <x v="9"/>
    <x v="1"/>
    <x v="1"/>
    <x v="1"/>
    <x v="3"/>
    <x v="7"/>
  </r>
  <r>
    <x v="89"/>
    <n v="25"/>
    <n v="44"/>
    <n v="16"/>
    <x v="19"/>
    <n v="4"/>
    <n v="851"/>
    <n v="20"/>
    <n v="10"/>
    <n v="30"/>
    <n v="40"/>
    <n v="603"/>
    <n v="11"/>
    <x v="23"/>
    <x v="9"/>
    <x v="1"/>
    <x v="1"/>
    <x v="0"/>
    <x v="1"/>
    <x v="9"/>
  </r>
  <r>
    <x v="25"/>
    <n v="43"/>
    <n v="46"/>
    <n v="0"/>
    <x v="64"/>
    <n v="0"/>
    <n v="344"/>
    <n v="30"/>
    <n v="0"/>
    <n v="40"/>
    <n v="27"/>
    <n v="603"/>
    <n v="13"/>
    <x v="23"/>
    <x v="9"/>
    <x v="1"/>
    <x v="1"/>
    <x v="0"/>
    <x v="1"/>
    <x v="3"/>
  </r>
  <r>
    <x v="96"/>
    <n v="69"/>
    <n v="126"/>
    <n v="49"/>
    <x v="131"/>
    <n v="44"/>
    <n v="335"/>
    <n v="10"/>
    <n v="45"/>
    <n v="70"/>
    <n v="110"/>
    <n v="603"/>
    <n v="5"/>
    <x v="23"/>
    <x v="9"/>
    <x v="1"/>
    <x v="1"/>
    <x v="0"/>
    <x v="2"/>
    <x v="4"/>
  </r>
  <r>
    <x v="456"/>
    <n v="25"/>
    <n v="48"/>
    <n v="20"/>
    <x v="30"/>
    <n v="7"/>
    <n v="218"/>
    <n v="0"/>
    <n v="10"/>
    <n v="30"/>
    <n v="40"/>
    <n v="603"/>
    <n v="7"/>
    <x v="23"/>
    <x v="9"/>
    <x v="1"/>
    <x v="1"/>
    <x v="0"/>
    <x v="2"/>
    <x v="11"/>
  </r>
  <r>
    <x v="123"/>
    <n v="75"/>
    <n v="135"/>
    <n v="52"/>
    <x v="2"/>
    <n v="16"/>
    <n v="327"/>
    <n v="50"/>
    <n v="40"/>
    <n v="70"/>
    <n v="111"/>
    <n v="603"/>
    <n v="1"/>
    <x v="23"/>
    <x v="9"/>
    <x v="1"/>
    <x v="1"/>
    <x v="0"/>
    <x v="0"/>
    <x v="0"/>
  </r>
  <r>
    <x v="34"/>
    <n v="74"/>
    <n v="130"/>
    <n v="48"/>
    <x v="25"/>
    <n v="15"/>
    <n v="462"/>
    <n v="30"/>
    <n v="38"/>
    <n v="60"/>
    <n v="102"/>
    <n v="603"/>
    <n v="2"/>
    <x v="23"/>
    <x v="9"/>
    <x v="1"/>
    <x v="1"/>
    <x v="0"/>
    <x v="0"/>
    <x v="1"/>
  </r>
  <r>
    <x v="459"/>
    <n v="453"/>
    <n v="796"/>
    <n v="316"/>
    <x v="126"/>
    <n v="111"/>
    <n v="1727"/>
    <n v="210"/>
    <n v="211"/>
    <n v="320"/>
    <n v="549"/>
    <n v="631"/>
    <n v="9"/>
    <x v="23"/>
    <x v="10"/>
    <x v="1"/>
    <x v="0"/>
    <x v="1"/>
    <x v="3"/>
    <x v="7"/>
  </r>
  <r>
    <x v="460"/>
    <n v="-93"/>
    <n v="158"/>
    <n v="191"/>
    <x v="95"/>
    <n v="74"/>
    <n v="5121"/>
    <n v="-150"/>
    <n v="131"/>
    <n v="-80"/>
    <n v="100"/>
    <n v="716"/>
    <n v="10"/>
    <x v="23"/>
    <x v="10"/>
    <x v="1"/>
    <x v="0"/>
    <x v="1"/>
    <x v="3"/>
    <x v="8"/>
  </r>
  <r>
    <x v="187"/>
    <n v="124"/>
    <n v="224"/>
    <n v="86"/>
    <x v="13"/>
    <n v="24"/>
    <n v="1003"/>
    <n v="90"/>
    <n v="101"/>
    <n v="120"/>
    <n v="221"/>
    <n v="718"/>
    <n v="11"/>
    <x v="23"/>
    <x v="10"/>
    <x v="1"/>
    <x v="0"/>
    <x v="0"/>
    <x v="1"/>
    <x v="9"/>
  </r>
  <r>
    <x v="192"/>
    <n v="179"/>
    <n v="322"/>
    <n v="158"/>
    <x v="25"/>
    <n v="34"/>
    <n v="959"/>
    <n v="150"/>
    <n v="115"/>
    <n v="190"/>
    <n v="322"/>
    <n v="518"/>
    <n v="12"/>
    <x v="23"/>
    <x v="10"/>
    <x v="1"/>
    <x v="0"/>
    <x v="0"/>
    <x v="1"/>
    <x v="10"/>
  </r>
  <r>
    <x v="300"/>
    <n v="79"/>
    <n v="142"/>
    <n v="54"/>
    <x v="14"/>
    <n v="15"/>
    <n v="601"/>
    <n v="60"/>
    <n v="63"/>
    <n v="80"/>
    <n v="143"/>
    <n v="585"/>
    <n v="13"/>
    <x v="23"/>
    <x v="10"/>
    <x v="1"/>
    <x v="0"/>
    <x v="0"/>
    <x v="1"/>
    <x v="3"/>
  </r>
  <r>
    <x v="461"/>
    <n v="-69"/>
    <n v="70"/>
    <n v="91"/>
    <x v="137"/>
    <n v="122"/>
    <n v="3641"/>
    <n v="-210"/>
    <n v="139"/>
    <n v="-70"/>
    <n v="65"/>
    <n v="845"/>
    <n v="5"/>
    <x v="23"/>
    <x v="10"/>
    <x v="1"/>
    <x v="0"/>
    <x v="0"/>
    <x v="2"/>
    <x v="4"/>
  </r>
  <r>
    <x v="429"/>
    <n v="407"/>
    <n v="700"/>
    <n v="192"/>
    <x v="132"/>
    <n v="70"/>
    <n v="723"/>
    <n v="320"/>
    <n v="188"/>
    <n v="400"/>
    <n v="633"/>
    <n v="518"/>
    <n v="7"/>
    <x v="23"/>
    <x v="10"/>
    <x v="1"/>
    <x v="0"/>
    <x v="0"/>
    <x v="2"/>
    <x v="11"/>
  </r>
  <r>
    <x v="462"/>
    <n v="420"/>
    <n v="745"/>
    <n v="264"/>
    <x v="118"/>
    <n v="97"/>
    <n v="2642"/>
    <n v="250"/>
    <n v="181"/>
    <n v="370"/>
    <n v="620"/>
    <n v="315"/>
    <n v="2"/>
    <x v="23"/>
    <x v="10"/>
    <x v="1"/>
    <x v="0"/>
    <x v="0"/>
    <x v="0"/>
    <x v="1"/>
  </r>
  <r>
    <x v="124"/>
    <n v="120"/>
    <n v="228"/>
    <n v="94"/>
    <x v="37"/>
    <n v="31"/>
    <n v="540"/>
    <n v="70"/>
    <n v="80"/>
    <n v="110"/>
    <n v="182"/>
    <n v="985"/>
    <n v="8"/>
    <x v="23"/>
    <x v="11"/>
    <x v="2"/>
    <x v="1"/>
    <x v="1"/>
    <x v="3"/>
    <x v="6"/>
  </r>
  <r>
    <x v="24"/>
    <n v="85"/>
    <n v="163"/>
    <n v="68"/>
    <x v="52"/>
    <n v="25"/>
    <n v="619"/>
    <n v="30"/>
    <n v="60"/>
    <n v="80"/>
    <n v="149"/>
    <n v="318"/>
    <n v="9"/>
    <x v="23"/>
    <x v="11"/>
    <x v="2"/>
    <x v="1"/>
    <x v="1"/>
    <x v="3"/>
    <x v="7"/>
  </r>
  <r>
    <x v="1"/>
    <n v="71"/>
    <n v="128"/>
    <n v="49"/>
    <x v="26"/>
    <n v="13"/>
    <n v="845"/>
    <n v="70"/>
    <n v="50"/>
    <n v="90"/>
    <n v="142"/>
    <n v="985"/>
    <n v="2"/>
    <x v="23"/>
    <x v="11"/>
    <x v="2"/>
    <x v="1"/>
    <x v="0"/>
    <x v="0"/>
    <x v="1"/>
  </r>
  <r>
    <x v="83"/>
    <n v="51"/>
    <n v="91"/>
    <n v="34"/>
    <x v="38"/>
    <n v="9"/>
    <n v="863"/>
    <n v="50"/>
    <n v="40"/>
    <n v="60"/>
    <n v="100"/>
    <n v="337"/>
    <n v="3"/>
    <x v="23"/>
    <x v="11"/>
    <x v="2"/>
    <x v="1"/>
    <x v="1"/>
    <x v="0"/>
    <x v="2"/>
  </r>
  <r>
    <x v="26"/>
    <n v="76"/>
    <n v="140"/>
    <n v="55"/>
    <x v="78"/>
    <n v="49"/>
    <n v="-1053"/>
    <n v="0"/>
    <n v="40"/>
    <n v="60"/>
    <n v="100"/>
    <n v="225"/>
    <n v="4"/>
    <x v="23"/>
    <x v="11"/>
    <x v="2"/>
    <x v="1"/>
    <x v="0"/>
    <x v="2"/>
    <x v="12"/>
  </r>
  <r>
    <x v="83"/>
    <n v="66"/>
    <n v="114"/>
    <n v="41"/>
    <x v="13"/>
    <n v="12"/>
    <n v="320"/>
    <n v="20"/>
    <n v="30"/>
    <n v="50"/>
    <n v="80"/>
    <n v="225"/>
    <n v="5"/>
    <x v="23"/>
    <x v="11"/>
    <x v="2"/>
    <x v="1"/>
    <x v="0"/>
    <x v="2"/>
    <x v="4"/>
  </r>
  <r>
    <x v="46"/>
    <n v="63"/>
    <n v="113"/>
    <n v="43"/>
    <x v="0"/>
    <n v="13"/>
    <n v="466"/>
    <n v="20"/>
    <n v="24"/>
    <n v="50"/>
    <n v="80"/>
    <n v="318"/>
    <n v="6"/>
    <x v="23"/>
    <x v="11"/>
    <x v="2"/>
    <x v="1"/>
    <x v="1"/>
    <x v="2"/>
    <x v="5"/>
  </r>
  <r>
    <x v="38"/>
    <n v="25"/>
    <n v="44"/>
    <n v="16"/>
    <x v="16"/>
    <n v="4"/>
    <n v="851"/>
    <n v="10"/>
    <n v="10"/>
    <n v="20"/>
    <n v="22"/>
    <n v="505"/>
    <n v="8"/>
    <x v="23"/>
    <x v="12"/>
    <x v="2"/>
    <x v="1"/>
    <x v="1"/>
    <x v="3"/>
    <x v="6"/>
  </r>
  <r>
    <x v="19"/>
    <n v="38"/>
    <n v="74"/>
    <n v="31"/>
    <x v="101"/>
    <n v="9"/>
    <n v="1009"/>
    <n v="20"/>
    <n v="20"/>
    <n v="40"/>
    <n v="69"/>
    <n v="505"/>
    <n v="9"/>
    <x v="23"/>
    <x v="12"/>
    <x v="2"/>
    <x v="1"/>
    <x v="1"/>
    <x v="3"/>
    <x v="7"/>
  </r>
  <r>
    <x v="46"/>
    <n v="74"/>
    <n v="130"/>
    <n v="48"/>
    <x v="7"/>
    <n v="15"/>
    <n v="462"/>
    <n v="50"/>
    <n v="52"/>
    <n v="90"/>
    <n v="142"/>
    <n v="505"/>
    <n v="2"/>
    <x v="23"/>
    <x v="12"/>
    <x v="2"/>
    <x v="1"/>
    <x v="0"/>
    <x v="0"/>
    <x v="1"/>
  </r>
  <r>
    <x v="105"/>
    <n v="68"/>
    <n v="171"/>
    <n v="92"/>
    <x v="10"/>
    <n v="28"/>
    <n v="1898"/>
    <n v="40"/>
    <n v="88"/>
    <n v="90"/>
    <n v="187"/>
    <n v="505"/>
    <n v="3"/>
    <x v="23"/>
    <x v="12"/>
    <x v="2"/>
    <x v="1"/>
    <x v="1"/>
    <x v="0"/>
    <x v="2"/>
  </r>
  <r>
    <x v="375"/>
    <n v="25"/>
    <n v="48"/>
    <n v="20"/>
    <x v="8"/>
    <n v="7"/>
    <n v="-598"/>
    <n v="-10"/>
    <n v="10"/>
    <n v="20"/>
    <n v="30"/>
    <n v="505"/>
    <n v="4"/>
    <x v="23"/>
    <x v="12"/>
    <x v="2"/>
    <x v="1"/>
    <x v="0"/>
    <x v="2"/>
    <x v="12"/>
  </r>
  <r>
    <x v="85"/>
    <n v="69"/>
    <n v="126"/>
    <n v="49"/>
    <x v="69"/>
    <n v="44"/>
    <n v="335"/>
    <n v="10"/>
    <n v="30"/>
    <n v="60"/>
    <n v="85"/>
    <n v="505"/>
    <n v="5"/>
    <x v="23"/>
    <x v="12"/>
    <x v="2"/>
    <x v="1"/>
    <x v="0"/>
    <x v="2"/>
    <x v="4"/>
  </r>
  <r>
    <x v="76"/>
    <n v="51"/>
    <n v="95"/>
    <n v="38"/>
    <x v="1"/>
    <n v="12"/>
    <n v="256"/>
    <n v="0"/>
    <n v="36"/>
    <n v="30"/>
    <n v="60"/>
    <n v="505"/>
    <n v="6"/>
    <x v="23"/>
    <x v="12"/>
    <x v="2"/>
    <x v="1"/>
    <x v="1"/>
    <x v="2"/>
    <x v="5"/>
  </r>
  <r>
    <x v="8"/>
    <n v="80"/>
    <n v="155"/>
    <n v="65"/>
    <x v="33"/>
    <n v="24"/>
    <n v="403"/>
    <n v="20"/>
    <n v="60"/>
    <n v="70"/>
    <n v="138"/>
    <n v="405"/>
    <n v="8"/>
    <x v="23"/>
    <x v="13"/>
    <x v="2"/>
    <x v="1"/>
    <x v="1"/>
    <x v="3"/>
    <x v="6"/>
  </r>
  <r>
    <x v="3"/>
    <n v="145"/>
    <n v="266"/>
    <n v="85"/>
    <x v="65"/>
    <n v="95"/>
    <n v="716"/>
    <n v="30"/>
    <n v="81"/>
    <n v="140"/>
    <n v="230"/>
    <n v="580"/>
    <n v="9"/>
    <x v="23"/>
    <x v="13"/>
    <x v="2"/>
    <x v="1"/>
    <x v="1"/>
    <x v="3"/>
    <x v="7"/>
  </r>
  <r>
    <x v="88"/>
    <n v="104"/>
    <n v="197"/>
    <n v="81"/>
    <x v="2"/>
    <n v="26"/>
    <n v="551"/>
    <n v="100"/>
    <n v="88"/>
    <n v="130"/>
    <n v="220"/>
    <n v="580"/>
    <n v="2"/>
    <x v="23"/>
    <x v="13"/>
    <x v="2"/>
    <x v="1"/>
    <x v="0"/>
    <x v="0"/>
    <x v="1"/>
  </r>
  <r>
    <x v="34"/>
    <n v="49"/>
    <n v="87"/>
    <n v="33"/>
    <x v="40"/>
    <n v="9"/>
    <n v="870"/>
    <n v="50"/>
    <n v="33"/>
    <n v="60"/>
    <n v="87"/>
    <n v="918"/>
    <n v="3"/>
    <x v="23"/>
    <x v="13"/>
    <x v="2"/>
    <x v="1"/>
    <x v="1"/>
    <x v="0"/>
    <x v="2"/>
  </r>
  <r>
    <x v="333"/>
    <n v="186"/>
    <n v="341"/>
    <n v="161"/>
    <x v="42"/>
    <n v="41"/>
    <n v="-2248"/>
    <n v="90"/>
    <n v="89"/>
    <n v="140"/>
    <n v="240"/>
    <n v="918"/>
    <n v="4"/>
    <x v="23"/>
    <x v="13"/>
    <x v="2"/>
    <x v="1"/>
    <x v="0"/>
    <x v="2"/>
    <x v="12"/>
  </r>
  <r>
    <x v="10"/>
    <n v="44"/>
    <n v="78"/>
    <n v="29"/>
    <x v="38"/>
    <n v="8"/>
    <n v="490"/>
    <n v="20"/>
    <n v="20"/>
    <n v="30"/>
    <n v="45"/>
    <n v="580"/>
    <n v="5"/>
    <x v="23"/>
    <x v="13"/>
    <x v="2"/>
    <x v="1"/>
    <x v="0"/>
    <x v="2"/>
    <x v="4"/>
  </r>
  <r>
    <x v="149"/>
    <n v="133"/>
    <n v="236"/>
    <n v="88"/>
    <x v="88"/>
    <n v="29"/>
    <n v="817"/>
    <n v="60"/>
    <n v="60"/>
    <n v="110"/>
    <n v="176"/>
    <n v="918"/>
    <n v="6"/>
    <x v="23"/>
    <x v="13"/>
    <x v="2"/>
    <x v="1"/>
    <x v="1"/>
    <x v="2"/>
    <x v="5"/>
  </r>
  <r>
    <x v="34"/>
    <n v="73"/>
    <n v="135"/>
    <n v="54"/>
    <x v="24"/>
    <n v="17"/>
    <n v="424"/>
    <n v="30"/>
    <n v="58"/>
    <n v="60"/>
    <n v="118"/>
    <n v="325"/>
    <n v="8"/>
    <x v="23"/>
    <x v="14"/>
    <x v="2"/>
    <x v="0"/>
    <x v="1"/>
    <x v="3"/>
    <x v="6"/>
  </r>
  <r>
    <x v="10"/>
    <n v="60"/>
    <n v="108"/>
    <n v="41"/>
    <x v="0"/>
    <n v="13"/>
    <n v="435"/>
    <n v="30"/>
    <n v="21"/>
    <n v="60"/>
    <n v="81"/>
    <n v="430"/>
    <n v="9"/>
    <x v="23"/>
    <x v="14"/>
    <x v="2"/>
    <x v="0"/>
    <x v="1"/>
    <x v="3"/>
    <x v="7"/>
  </r>
  <r>
    <x v="463"/>
    <n v="284"/>
    <n v="559"/>
    <n v="261"/>
    <x v="95"/>
    <n v="74"/>
    <n v="1321"/>
    <n v="240"/>
    <n v="235"/>
    <n v="340"/>
    <n v="620"/>
    <n v="409"/>
    <n v="2"/>
    <x v="23"/>
    <x v="14"/>
    <x v="2"/>
    <x v="0"/>
    <x v="0"/>
    <x v="0"/>
    <x v="1"/>
  </r>
  <r>
    <x v="28"/>
    <n v="56"/>
    <n v="106"/>
    <n v="43"/>
    <x v="3"/>
    <n v="14"/>
    <n v="531"/>
    <n v="40"/>
    <n v="53"/>
    <n v="60"/>
    <n v="110"/>
    <n v="956"/>
    <n v="3"/>
    <x v="23"/>
    <x v="14"/>
    <x v="2"/>
    <x v="0"/>
    <x v="1"/>
    <x v="0"/>
    <x v="2"/>
  </r>
  <r>
    <x v="42"/>
    <n v="101"/>
    <n v="179"/>
    <n v="67"/>
    <x v="15"/>
    <n v="22"/>
    <n v="-1239"/>
    <n v="30"/>
    <n v="54"/>
    <n v="70"/>
    <n v="124"/>
    <n v="361"/>
    <n v="4"/>
    <x v="23"/>
    <x v="14"/>
    <x v="2"/>
    <x v="0"/>
    <x v="0"/>
    <x v="2"/>
    <x v="12"/>
  </r>
  <r>
    <x v="192"/>
    <n v="179"/>
    <n v="322"/>
    <n v="62"/>
    <x v="25"/>
    <n v="34"/>
    <n v="959"/>
    <n v="110"/>
    <n v="85"/>
    <n v="140"/>
    <n v="230"/>
    <n v="254"/>
    <n v="5"/>
    <x v="23"/>
    <x v="14"/>
    <x v="2"/>
    <x v="0"/>
    <x v="0"/>
    <x v="2"/>
    <x v="4"/>
  </r>
  <r>
    <x v="300"/>
    <n v="79"/>
    <n v="142"/>
    <n v="54"/>
    <x v="14"/>
    <n v="15"/>
    <n v="601"/>
    <n v="40"/>
    <n v="40"/>
    <n v="60"/>
    <n v="100"/>
    <n v="430"/>
    <n v="6"/>
    <x v="23"/>
    <x v="14"/>
    <x v="2"/>
    <x v="0"/>
    <x v="1"/>
    <x v="2"/>
    <x v="5"/>
  </r>
  <r>
    <x v="96"/>
    <n v="69"/>
    <n v="126"/>
    <n v="49"/>
    <x v="131"/>
    <n v="44"/>
    <n v="335"/>
    <n v="0"/>
    <n v="19"/>
    <n v="50"/>
    <n v="69"/>
    <n v="435"/>
    <n v="11"/>
    <x v="23"/>
    <x v="15"/>
    <x v="3"/>
    <x v="1"/>
    <x v="0"/>
    <x v="1"/>
    <x v="9"/>
  </r>
  <r>
    <x v="76"/>
    <n v="51"/>
    <n v="95"/>
    <n v="38"/>
    <x v="1"/>
    <n v="12"/>
    <n v="256"/>
    <n v="10"/>
    <n v="20"/>
    <n v="40"/>
    <n v="60"/>
    <n v="435"/>
    <n v="12"/>
    <x v="23"/>
    <x v="15"/>
    <x v="3"/>
    <x v="1"/>
    <x v="0"/>
    <x v="1"/>
    <x v="10"/>
  </r>
  <r>
    <x v="375"/>
    <n v="25"/>
    <n v="48"/>
    <n v="20"/>
    <x v="8"/>
    <n v="7"/>
    <n v="218"/>
    <n v="0"/>
    <n v="10"/>
    <n v="20"/>
    <n v="17"/>
    <n v="435"/>
    <n v="13"/>
    <x v="23"/>
    <x v="15"/>
    <x v="3"/>
    <x v="1"/>
    <x v="0"/>
    <x v="1"/>
    <x v="3"/>
  </r>
  <r>
    <x v="5"/>
    <n v="75"/>
    <n v="135"/>
    <n v="52"/>
    <x v="1"/>
    <n v="16"/>
    <n v="327"/>
    <n v="40"/>
    <n v="48"/>
    <n v="70"/>
    <n v="102"/>
    <n v="435"/>
    <n v="8"/>
    <x v="23"/>
    <x v="15"/>
    <x v="3"/>
    <x v="1"/>
    <x v="1"/>
    <x v="3"/>
    <x v="6"/>
  </r>
  <r>
    <x v="34"/>
    <n v="74"/>
    <n v="130"/>
    <n v="48"/>
    <x v="25"/>
    <n v="15"/>
    <n v="462"/>
    <n v="40"/>
    <n v="40"/>
    <n v="70"/>
    <n v="101"/>
    <n v="435"/>
    <n v="9"/>
    <x v="23"/>
    <x v="15"/>
    <x v="3"/>
    <x v="1"/>
    <x v="1"/>
    <x v="3"/>
    <x v="7"/>
  </r>
  <r>
    <x v="54"/>
    <n v="68"/>
    <n v="171"/>
    <n v="92"/>
    <x v="56"/>
    <n v="28"/>
    <n v="1898"/>
    <n v="20"/>
    <n v="80"/>
    <n v="60"/>
    <n v="150"/>
    <n v="435"/>
    <n v="10"/>
    <x v="23"/>
    <x v="15"/>
    <x v="3"/>
    <x v="1"/>
    <x v="1"/>
    <x v="3"/>
    <x v="8"/>
  </r>
  <r>
    <x v="24"/>
    <n v="46"/>
    <n v="82"/>
    <n v="31"/>
    <x v="38"/>
    <n v="8"/>
    <n v="844"/>
    <n v="30"/>
    <n v="34"/>
    <n v="40"/>
    <n v="74"/>
    <n v="435"/>
    <n v="4"/>
    <x v="23"/>
    <x v="15"/>
    <x v="3"/>
    <x v="1"/>
    <x v="0"/>
    <x v="2"/>
    <x v="12"/>
  </r>
  <r>
    <x v="124"/>
    <n v="120"/>
    <n v="228"/>
    <n v="94"/>
    <x v="37"/>
    <n v="31"/>
    <n v="540"/>
    <n v="70"/>
    <n v="90"/>
    <n v="110"/>
    <n v="195"/>
    <n v="435"/>
    <n v="5"/>
    <x v="23"/>
    <x v="15"/>
    <x v="3"/>
    <x v="1"/>
    <x v="0"/>
    <x v="2"/>
    <x v="4"/>
  </r>
  <r>
    <x v="42"/>
    <n v="73"/>
    <n v="131"/>
    <n v="50"/>
    <x v="3"/>
    <n v="14"/>
    <n v="898"/>
    <n v="50"/>
    <n v="40"/>
    <n v="70"/>
    <n v="116"/>
    <n v="435"/>
    <n v="6"/>
    <x v="23"/>
    <x v="15"/>
    <x v="3"/>
    <x v="1"/>
    <x v="1"/>
    <x v="2"/>
    <x v="5"/>
  </r>
  <r>
    <x v="5"/>
    <n v="76"/>
    <n v="148"/>
    <n v="63"/>
    <x v="8"/>
    <n v="19"/>
    <n v="1075"/>
    <n v="50"/>
    <n v="70"/>
    <n v="90"/>
    <n v="160"/>
    <n v="435"/>
    <n v="1"/>
    <x v="23"/>
    <x v="15"/>
    <x v="3"/>
    <x v="1"/>
    <x v="0"/>
    <x v="0"/>
    <x v="0"/>
  </r>
  <r>
    <x v="111"/>
    <n v="65"/>
    <n v="121"/>
    <n v="49"/>
    <x v="45"/>
    <n v="16"/>
    <n v="392"/>
    <n v="50"/>
    <n v="52"/>
    <n v="80"/>
    <n v="130"/>
    <n v="435"/>
    <n v="2"/>
    <x v="23"/>
    <x v="15"/>
    <x v="3"/>
    <x v="1"/>
    <x v="0"/>
    <x v="0"/>
    <x v="1"/>
  </r>
  <r>
    <x v="24"/>
    <n v="85"/>
    <n v="163"/>
    <n v="68"/>
    <x v="52"/>
    <n v="25"/>
    <n v="619"/>
    <n v="50"/>
    <n v="80"/>
    <n v="100"/>
    <n v="180"/>
    <n v="801"/>
    <n v="3"/>
    <x v="23"/>
    <x v="15"/>
    <x v="3"/>
    <x v="1"/>
    <x v="1"/>
    <x v="0"/>
    <x v="2"/>
  </r>
  <r>
    <x v="410"/>
    <n v="179"/>
    <n v="322"/>
    <n v="79"/>
    <x v="24"/>
    <n v="34"/>
    <n v="959"/>
    <n v="110"/>
    <n v="79"/>
    <n v="130"/>
    <n v="209"/>
    <n v="323"/>
    <n v="11"/>
    <x v="23"/>
    <x v="16"/>
    <x v="3"/>
    <x v="0"/>
    <x v="0"/>
    <x v="1"/>
    <x v="9"/>
  </r>
  <r>
    <x v="79"/>
    <n v="79"/>
    <n v="142"/>
    <n v="54"/>
    <x v="3"/>
    <n v="15"/>
    <n v="601"/>
    <n v="50"/>
    <n v="42"/>
    <n v="60"/>
    <n v="102"/>
    <n v="408"/>
    <n v="12"/>
    <x v="23"/>
    <x v="16"/>
    <x v="3"/>
    <x v="0"/>
    <x v="0"/>
    <x v="1"/>
    <x v="10"/>
  </r>
  <r>
    <x v="42"/>
    <n v="101"/>
    <n v="179"/>
    <n v="67"/>
    <x v="15"/>
    <n v="22"/>
    <n v="677"/>
    <n v="50"/>
    <n v="53"/>
    <n v="80"/>
    <n v="120"/>
    <n v="510"/>
    <n v="13"/>
    <x v="23"/>
    <x v="16"/>
    <x v="3"/>
    <x v="0"/>
    <x v="0"/>
    <x v="1"/>
    <x v="3"/>
  </r>
  <r>
    <x v="187"/>
    <n v="124"/>
    <n v="224"/>
    <n v="86"/>
    <x v="13"/>
    <n v="24"/>
    <n v="1003"/>
    <n v="80"/>
    <n v="72"/>
    <n v="110"/>
    <n v="182"/>
    <n v="916"/>
    <n v="8"/>
    <x v="23"/>
    <x v="16"/>
    <x v="3"/>
    <x v="0"/>
    <x v="1"/>
    <x v="3"/>
    <x v="6"/>
  </r>
  <r>
    <x v="463"/>
    <n v="284"/>
    <n v="559"/>
    <n v="210"/>
    <x v="95"/>
    <n v="74"/>
    <n v="1321"/>
    <n v="170"/>
    <n v="145"/>
    <n v="260"/>
    <n v="489"/>
    <n v="661"/>
    <n v="9"/>
    <x v="23"/>
    <x v="16"/>
    <x v="3"/>
    <x v="0"/>
    <x v="1"/>
    <x v="3"/>
    <x v="7"/>
  </r>
  <r>
    <x v="92"/>
    <n v="56"/>
    <n v="106"/>
    <n v="43"/>
    <x v="14"/>
    <n v="14"/>
    <n v="531"/>
    <n v="30"/>
    <n v="40"/>
    <n v="50"/>
    <n v="90"/>
    <n v="323"/>
    <n v="10"/>
    <x v="23"/>
    <x v="16"/>
    <x v="3"/>
    <x v="0"/>
    <x v="1"/>
    <x v="3"/>
    <x v="8"/>
  </r>
  <r>
    <x v="455"/>
    <n v="251"/>
    <n v="534"/>
    <n v="254"/>
    <x v="80"/>
    <n v="70"/>
    <n v="1820"/>
    <n v="160"/>
    <n v="237"/>
    <n v="240"/>
    <n v="476"/>
    <n v="949"/>
    <n v="4"/>
    <x v="23"/>
    <x v="16"/>
    <x v="3"/>
    <x v="0"/>
    <x v="0"/>
    <x v="2"/>
    <x v="12"/>
  </r>
  <r>
    <x v="83"/>
    <n v="187"/>
    <n v="343"/>
    <n v="112"/>
    <x v="138"/>
    <n v="122"/>
    <n v="940"/>
    <n v="40"/>
    <n v="134"/>
    <n v="180"/>
    <n v="310"/>
    <n v="530"/>
    <n v="5"/>
    <x v="23"/>
    <x v="16"/>
    <x v="3"/>
    <x v="0"/>
    <x v="0"/>
    <x v="2"/>
    <x v="4"/>
  </r>
  <r>
    <x v="454"/>
    <n v="329"/>
    <n v="614"/>
    <n v="238"/>
    <x v="67"/>
    <n v="81"/>
    <n v="1744"/>
    <n v="210"/>
    <n v="237"/>
    <n v="310"/>
    <n v="556"/>
    <n v="209"/>
    <n v="6"/>
    <x v="23"/>
    <x v="16"/>
    <x v="3"/>
    <x v="0"/>
    <x v="1"/>
    <x v="2"/>
    <x v="5"/>
  </r>
  <r>
    <x v="182"/>
    <n v="-25"/>
    <n v="109"/>
    <n v="138"/>
    <x v="46"/>
    <n v="40"/>
    <n v="2947"/>
    <n v="-90"/>
    <n v="98"/>
    <n v="-30"/>
    <n v="119"/>
    <n v="209"/>
    <n v="1"/>
    <x v="23"/>
    <x v="16"/>
    <x v="3"/>
    <x v="0"/>
    <x v="0"/>
    <x v="0"/>
    <x v="0"/>
  </r>
  <r>
    <x v="462"/>
    <n v="420"/>
    <n v="745"/>
    <n v="287"/>
    <x v="118"/>
    <n v="97"/>
    <n v="2642"/>
    <n v="350"/>
    <n v="280"/>
    <n v="500"/>
    <n v="828"/>
    <n v="530"/>
    <n v="2"/>
    <x v="23"/>
    <x v="16"/>
    <x v="3"/>
    <x v="0"/>
    <x v="0"/>
    <x v="0"/>
    <x v="1"/>
  </r>
  <r>
    <x v="464"/>
    <n v="-32"/>
    <n v="205"/>
    <n v="210"/>
    <x v="120"/>
    <n v="73"/>
    <n v="4216"/>
    <n v="-150"/>
    <n v="230"/>
    <n v="-40"/>
    <n v="223"/>
    <n v="951"/>
    <n v="3"/>
    <x v="23"/>
    <x v="16"/>
    <x v="3"/>
    <x v="0"/>
    <x v="1"/>
    <x v="0"/>
    <x v="2"/>
  </r>
  <r>
    <x v="372"/>
    <n v="329"/>
    <n v="614"/>
    <n v="247"/>
    <x v="125"/>
    <n v="81"/>
    <n v="1744"/>
    <n v="150"/>
    <n v="190"/>
    <n v="240"/>
    <n v="409"/>
    <n v="775"/>
    <n v="11"/>
    <x v="23"/>
    <x v="17"/>
    <x v="3"/>
    <x v="1"/>
    <x v="0"/>
    <x v="1"/>
    <x v="9"/>
  </r>
  <r>
    <x v="455"/>
    <n v="251"/>
    <n v="534"/>
    <n v="289"/>
    <x v="80"/>
    <n v="70"/>
    <n v="1820"/>
    <n v="100"/>
    <n v="154"/>
    <n v="180"/>
    <n v="360"/>
    <n v="775"/>
    <n v="12"/>
    <x v="23"/>
    <x v="17"/>
    <x v="3"/>
    <x v="1"/>
    <x v="0"/>
    <x v="1"/>
    <x v="10"/>
  </r>
  <r>
    <x v="465"/>
    <n v="-294"/>
    <n v="33"/>
    <n v="263"/>
    <x v="48"/>
    <n v="111"/>
    <n v="8252"/>
    <n v="-320"/>
    <n v="209"/>
    <n v="-210"/>
    <n v="-13"/>
    <n v="775"/>
    <n v="13"/>
    <x v="23"/>
    <x v="17"/>
    <x v="3"/>
    <x v="1"/>
    <x v="0"/>
    <x v="1"/>
    <x v="3"/>
  </r>
  <r>
    <x v="25"/>
    <n v="187"/>
    <n v="343"/>
    <n v="169"/>
    <x v="137"/>
    <n v="122"/>
    <n v="940"/>
    <n v="30"/>
    <n v="90"/>
    <n v="170"/>
    <n v="290"/>
    <n v="702"/>
    <n v="8"/>
    <x v="23"/>
    <x v="17"/>
    <x v="3"/>
    <x v="1"/>
    <x v="1"/>
    <x v="3"/>
    <x v="6"/>
  </r>
  <r>
    <x v="351"/>
    <n v="310"/>
    <n v="569"/>
    <n v="220"/>
    <x v="85"/>
    <n v="73"/>
    <n v="1191"/>
    <n v="170"/>
    <n v="161"/>
    <n v="280"/>
    <n v="499"/>
    <n v="702"/>
    <n v="9"/>
    <x v="23"/>
    <x v="17"/>
    <x v="3"/>
    <x v="1"/>
    <x v="1"/>
    <x v="3"/>
    <x v="7"/>
  </r>
  <r>
    <x v="446"/>
    <n v="185"/>
    <n v="332"/>
    <n v="134"/>
    <x v="46"/>
    <n v="40"/>
    <n v="830"/>
    <n v="120"/>
    <n v="127"/>
    <n v="170"/>
    <n v="300"/>
    <n v="775"/>
    <n v="10"/>
    <x v="23"/>
    <x v="17"/>
    <x v="3"/>
    <x v="1"/>
    <x v="1"/>
    <x v="3"/>
    <x v="8"/>
  </r>
  <r>
    <x v="83"/>
    <n v="43"/>
    <n v="46"/>
    <n v="0"/>
    <x v="77"/>
    <n v="0"/>
    <n v="344"/>
    <n v="30"/>
    <n v="0"/>
    <n v="40"/>
    <n v="36"/>
    <n v="775"/>
    <n v="4"/>
    <x v="23"/>
    <x v="17"/>
    <x v="3"/>
    <x v="1"/>
    <x v="0"/>
    <x v="2"/>
    <x v="12"/>
  </r>
  <r>
    <x v="89"/>
    <n v="25"/>
    <n v="44"/>
    <n v="16"/>
    <x v="19"/>
    <n v="4"/>
    <n v="851"/>
    <n v="10"/>
    <n v="10"/>
    <n v="20"/>
    <n v="25"/>
    <n v="775"/>
    <n v="5"/>
    <x v="23"/>
    <x v="17"/>
    <x v="3"/>
    <x v="1"/>
    <x v="0"/>
    <x v="2"/>
    <x v="4"/>
  </r>
  <r>
    <x v="54"/>
    <n v="35"/>
    <n v="62"/>
    <n v="23"/>
    <x v="68"/>
    <n v="6"/>
    <n v="807"/>
    <n v="20"/>
    <n v="20"/>
    <n v="30"/>
    <n v="50"/>
    <n v="775"/>
    <n v="6"/>
    <x v="23"/>
    <x v="17"/>
    <x v="3"/>
    <x v="1"/>
    <x v="1"/>
    <x v="2"/>
    <x v="5"/>
  </r>
  <r>
    <x v="72"/>
    <n v="49"/>
    <n v="94"/>
    <n v="39"/>
    <x v="89"/>
    <n v="14"/>
    <n v="250"/>
    <n v="20"/>
    <n v="40"/>
    <n v="60"/>
    <n v="100"/>
    <n v="702"/>
    <n v="2"/>
    <x v="23"/>
    <x v="17"/>
    <x v="3"/>
    <x v="1"/>
    <x v="0"/>
    <x v="0"/>
    <x v="1"/>
  </r>
  <r>
    <x v="18"/>
    <n v="38"/>
    <n v="74"/>
    <n v="31"/>
    <x v="51"/>
    <n v="9"/>
    <n v="1009"/>
    <n v="30"/>
    <n v="30"/>
    <n v="50"/>
    <n v="77"/>
    <n v="775"/>
    <n v="3"/>
    <x v="23"/>
    <x v="17"/>
    <x v="3"/>
    <x v="1"/>
    <x v="1"/>
    <x v="0"/>
    <x v="2"/>
  </r>
  <r>
    <x v="157"/>
    <n v="44"/>
    <n v="78"/>
    <n v="29"/>
    <x v="18"/>
    <n v="8"/>
    <n v="490"/>
    <n v="30"/>
    <n v="20"/>
    <n v="30"/>
    <n v="61"/>
    <n v="541"/>
    <n v="11"/>
    <x v="23"/>
    <x v="18"/>
    <x v="3"/>
    <x v="1"/>
    <x v="0"/>
    <x v="1"/>
    <x v="9"/>
  </r>
  <r>
    <x v="282"/>
    <n v="133"/>
    <n v="236"/>
    <n v="88"/>
    <x v="92"/>
    <n v="29"/>
    <n v="817"/>
    <n v="60"/>
    <n v="72"/>
    <n v="100"/>
    <n v="148"/>
    <n v="971"/>
    <n v="12"/>
    <x v="23"/>
    <x v="18"/>
    <x v="3"/>
    <x v="1"/>
    <x v="0"/>
    <x v="1"/>
    <x v="10"/>
  </r>
  <r>
    <x v="333"/>
    <n v="186"/>
    <n v="341"/>
    <n v="137"/>
    <x v="42"/>
    <n v="41"/>
    <n v="690"/>
    <n v="100"/>
    <n v="103"/>
    <n v="140"/>
    <n v="243"/>
    <n v="503"/>
    <n v="13"/>
    <x v="23"/>
    <x v="18"/>
    <x v="3"/>
    <x v="1"/>
    <x v="0"/>
    <x v="1"/>
    <x v="3"/>
  </r>
  <r>
    <x v="43"/>
    <n v="36"/>
    <n v="64"/>
    <n v="24"/>
    <x v="44"/>
    <n v="6"/>
    <n v="829"/>
    <n v="20"/>
    <n v="20"/>
    <n v="30"/>
    <n v="42"/>
    <n v="503"/>
    <n v="8"/>
    <x v="23"/>
    <x v="18"/>
    <x v="3"/>
    <x v="1"/>
    <x v="1"/>
    <x v="3"/>
    <x v="6"/>
  </r>
  <r>
    <x v="88"/>
    <n v="104"/>
    <n v="197"/>
    <n v="81"/>
    <x v="2"/>
    <n v="26"/>
    <n v="551"/>
    <n v="70"/>
    <n v="61"/>
    <n v="100"/>
    <n v="170"/>
    <n v="503"/>
    <n v="9"/>
    <x v="23"/>
    <x v="18"/>
    <x v="3"/>
    <x v="1"/>
    <x v="1"/>
    <x v="3"/>
    <x v="7"/>
  </r>
  <r>
    <x v="31"/>
    <n v="57"/>
    <n v="110"/>
    <n v="46"/>
    <x v="56"/>
    <n v="17"/>
    <n v="422"/>
    <n v="10"/>
    <n v="36"/>
    <n v="50"/>
    <n v="90"/>
    <n v="971"/>
    <n v="4"/>
    <x v="23"/>
    <x v="18"/>
    <x v="3"/>
    <x v="1"/>
    <x v="0"/>
    <x v="2"/>
    <x v="12"/>
  </r>
  <r>
    <x v="34"/>
    <n v="73"/>
    <n v="135"/>
    <n v="54"/>
    <x v="24"/>
    <n v="17"/>
    <n v="424"/>
    <n v="40"/>
    <n v="55"/>
    <n v="70"/>
    <n v="120"/>
    <n v="503"/>
    <n v="5"/>
    <x v="23"/>
    <x v="18"/>
    <x v="3"/>
    <x v="1"/>
    <x v="0"/>
    <x v="2"/>
    <x v="4"/>
  </r>
  <r>
    <x v="217"/>
    <n v="153"/>
    <n v="326"/>
    <n v="168"/>
    <x v="23"/>
    <n v="42"/>
    <n v="1319"/>
    <n v="80"/>
    <n v="142"/>
    <n v="140"/>
    <n v="296"/>
    <n v="971"/>
    <n v="6"/>
    <x v="23"/>
    <x v="18"/>
    <x v="3"/>
    <x v="1"/>
    <x v="1"/>
    <x v="2"/>
    <x v="5"/>
  </r>
  <r>
    <x v="52"/>
    <n v="65"/>
    <n v="119"/>
    <n v="47"/>
    <x v="5"/>
    <n v="42"/>
    <n v="521"/>
    <n v="20"/>
    <n v="51"/>
    <n v="80"/>
    <n v="131"/>
    <n v="541"/>
    <n v="1"/>
    <x v="23"/>
    <x v="18"/>
    <x v="3"/>
    <x v="1"/>
    <x v="0"/>
    <x v="0"/>
    <x v="0"/>
  </r>
  <r>
    <x v="72"/>
    <n v="57"/>
    <n v="104"/>
    <n v="41"/>
    <x v="32"/>
    <n v="13"/>
    <n v="482"/>
    <n v="20"/>
    <n v="38"/>
    <n v="70"/>
    <n v="110"/>
    <n v="541"/>
    <n v="2"/>
    <x v="23"/>
    <x v="18"/>
    <x v="3"/>
    <x v="1"/>
    <x v="0"/>
    <x v="0"/>
    <x v="1"/>
  </r>
  <r>
    <x v="157"/>
    <n v="60"/>
    <n v="108"/>
    <n v="41"/>
    <x v="13"/>
    <n v="13"/>
    <n v="435"/>
    <n v="50"/>
    <n v="37"/>
    <n v="80"/>
    <n v="123"/>
    <n v="541"/>
    <n v="3"/>
    <x v="23"/>
    <x v="18"/>
    <x v="3"/>
    <x v="1"/>
    <x v="1"/>
    <x v="0"/>
    <x v="2"/>
  </r>
  <r>
    <x v="28"/>
    <n v="66"/>
    <n v="114"/>
    <n v="41"/>
    <x v="0"/>
    <n v="12"/>
    <n v="320"/>
    <n v="20"/>
    <n v="19"/>
    <n v="40"/>
    <n v="70"/>
    <n v="253"/>
    <n v="11"/>
    <x v="23"/>
    <x v="19"/>
    <x v="3"/>
    <x v="1"/>
    <x v="0"/>
    <x v="1"/>
    <x v="9"/>
  </r>
  <r>
    <x v="34"/>
    <n v="63"/>
    <n v="113"/>
    <n v="43"/>
    <x v="13"/>
    <n v="13"/>
    <n v="466"/>
    <n v="20"/>
    <n v="42"/>
    <n v="40"/>
    <n v="58"/>
    <n v="253"/>
    <n v="12"/>
    <x v="23"/>
    <x v="19"/>
    <x v="3"/>
    <x v="1"/>
    <x v="0"/>
    <x v="1"/>
    <x v="10"/>
  </r>
  <r>
    <x v="26"/>
    <n v="76"/>
    <n v="140"/>
    <n v="55"/>
    <x v="78"/>
    <n v="49"/>
    <n v="627"/>
    <n v="-10"/>
    <n v="40"/>
    <n v="50"/>
    <n v="90"/>
    <n v="509"/>
    <n v="13"/>
    <x v="23"/>
    <x v="19"/>
    <x v="3"/>
    <x v="1"/>
    <x v="0"/>
    <x v="1"/>
    <x v="3"/>
  </r>
  <r>
    <x v="140"/>
    <n v="174"/>
    <n v="308"/>
    <n v="95"/>
    <x v="66"/>
    <n v="37"/>
    <n v="1166"/>
    <n v="110"/>
    <n v="88"/>
    <n v="160"/>
    <n v="268"/>
    <n v="253"/>
    <n v="8"/>
    <x v="23"/>
    <x v="19"/>
    <x v="3"/>
    <x v="1"/>
    <x v="1"/>
    <x v="3"/>
    <x v="6"/>
  </r>
  <r>
    <x v="1"/>
    <n v="71"/>
    <n v="128"/>
    <n v="49"/>
    <x v="26"/>
    <n v="13"/>
    <n v="845"/>
    <n v="50"/>
    <n v="40"/>
    <n v="70"/>
    <n v="119"/>
    <n v="425"/>
    <n v="9"/>
    <x v="23"/>
    <x v="19"/>
    <x v="3"/>
    <x v="1"/>
    <x v="1"/>
    <x v="3"/>
    <x v="7"/>
  </r>
  <r>
    <x v="194"/>
    <n v="32"/>
    <n v="60"/>
    <n v="24"/>
    <x v="18"/>
    <n v="7"/>
    <n v="567"/>
    <n v="20"/>
    <n v="20"/>
    <n v="30"/>
    <n v="46"/>
    <n v="206"/>
    <n v="4"/>
    <x v="23"/>
    <x v="19"/>
    <x v="3"/>
    <x v="1"/>
    <x v="0"/>
    <x v="2"/>
    <x v="12"/>
  </r>
  <r>
    <x v="33"/>
    <n v="80"/>
    <n v="155"/>
    <n v="65"/>
    <x v="71"/>
    <n v="24"/>
    <n v="403"/>
    <n v="30"/>
    <n v="65"/>
    <n v="80"/>
    <n v="145"/>
    <n v="509"/>
    <n v="5"/>
    <x v="23"/>
    <x v="19"/>
    <x v="3"/>
    <x v="1"/>
    <x v="0"/>
    <x v="2"/>
    <x v="4"/>
  </r>
  <r>
    <x v="250"/>
    <n v="96"/>
    <n v="188"/>
    <n v="80"/>
    <x v="24"/>
    <n v="24"/>
    <n v="1079"/>
    <n v="60"/>
    <n v="64"/>
    <n v="100"/>
    <n v="170"/>
    <n v="360"/>
    <n v="6"/>
    <x v="23"/>
    <x v="19"/>
    <x v="3"/>
    <x v="1"/>
    <x v="1"/>
    <x v="2"/>
    <x v="5"/>
  </r>
  <r>
    <x v="21"/>
    <n v="104"/>
    <n v="188"/>
    <n v="72"/>
    <x v="25"/>
    <n v="23"/>
    <n v="461"/>
    <n v="80"/>
    <n v="80"/>
    <n v="120"/>
    <n v="202"/>
    <n v="360"/>
    <n v="2"/>
    <x v="23"/>
    <x v="19"/>
    <x v="3"/>
    <x v="1"/>
    <x v="0"/>
    <x v="0"/>
    <x v="1"/>
  </r>
  <r>
    <x v="3"/>
    <n v="145"/>
    <n v="266"/>
    <n v="89"/>
    <x v="65"/>
    <n v="95"/>
    <n v="716"/>
    <n v="50"/>
    <n v="122"/>
    <n v="170"/>
    <n v="287"/>
    <n v="206"/>
    <n v="3"/>
    <x v="23"/>
    <x v="19"/>
    <x v="3"/>
    <x v="1"/>
    <x v="1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B17" firstHeaderRow="1" firstDataRow="1" firstDataCol="1" rowPageCount="1" colPageCount="1"/>
  <pivotFields count="21">
    <pivotField dataField="1" showAll="0">
      <items count="467">
        <item x="437"/>
        <item x="465"/>
        <item x="422"/>
        <item x="324"/>
        <item x="367"/>
        <item x="444"/>
        <item x="383"/>
        <item x="408"/>
        <item x="395"/>
        <item x="343"/>
        <item x="356"/>
        <item x="268"/>
        <item x="415"/>
        <item x="305"/>
        <item x="249"/>
        <item x="416"/>
        <item x="186"/>
        <item x="230"/>
        <item x="205"/>
        <item x="402"/>
        <item x="162"/>
        <item x="279"/>
        <item x="70"/>
        <item x="426"/>
        <item x="112"/>
        <item x="138"/>
        <item x="461"/>
        <item x="391"/>
        <item x="350"/>
        <item x="239"/>
        <item x="336"/>
        <item x="440"/>
        <item x="427"/>
        <item x="241"/>
        <item x="460"/>
        <item x="378"/>
        <item x="319"/>
        <item x="223"/>
        <item x="439"/>
        <item x="257"/>
        <item x="196"/>
        <item x="449"/>
        <item x="401"/>
        <item x="298"/>
        <item x="464"/>
        <item x="407"/>
        <item x="365"/>
        <item x="128"/>
        <item x="151"/>
        <item x="99"/>
        <item x="275"/>
        <item x="259"/>
        <item x="381"/>
        <item x="178"/>
        <item x="421"/>
        <item x="406"/>
        <item x="297"/>
        <item x="453"/>
        <item x="323"/>
        <item x="376"/>
        <item x="355"/>
        <item x="335"/>
        <item x="349"/>
        <item x="318"/>
        <item x="342"/>
        <item x="55"/>
        <item x="274"/>
        <item x="221"/>
        <item x="229"/>
        <item x="285"/>
        <item x="303"/>
        <item x="200"/>
        <item x="185"/>
        <item x="159"/>
        <item x="246"/>
        <item x="227"/>
        <item x="248"/>
        <item x="182"/>
        <item x="290"/>
        <item x="135"/>
        <item x="102"/>
        <item x="131"/>
        <item x="69"/>
        <item x="380"/>
        <item x="57"/>
        <item x="435"/>
        <item x="155"/>
        <item x="302"/>
        <item x="184"/>
        <item x="452"/>
        <item x="158"/>
        <item x="264"/>
        <item x="433"/>
        <item x="424"/>
        <item x="322"/>
        <item x="313"/>
        <item x="418"/>
        <item x="413"/>
        <item x="289"/>
        <item x="353"/>
        <item x="331"/>
        <item x="339"/>
        <item x="262"/>
        <item x="254"/>
        <item x="244"/>
        <item x="137"/>
        <item x="65"/>
        <item x="30"/>
        <item x="316"/>
        <item x="201"/>
        <item x="132"/>
        <item x="84"/>
        <item x="106"/>
        <item x="457"/>
        <item x="110"/>
        <item x="269"/>
        <item x="456"/>
        <item x="49"/>
        <item x="375"/>
        <item x="373"/>
        <item x="294"/>
        <item x="432"/>
        <item x="360"/>
        <item x="312"/>
        <item x="174"/>
        <item x="170"/>
        <item x="314"/>
        <item x="263"/>
        <item x="145"/>
        <item x="29"/>
        <item x="52"/>
        <item x="32"/>
        <item x="51"/>
        <item x="85"/>
        <item x="96"/>
        <item x="113"/>
        <item x="26"/>
        <item x="71"/>
        <item x="68"/>
        <item x="176"/>
        <item x="7"/>
        <item x="72"/>
        <item x="104"/>
        <item x="91"/>
        <item x="59"/>
        <item x="17"/>
        <item x="80"/>
        <item x="40"/>
        <item x="58"/>
        <item x="31"/>
        <item x="19"/>
        <item x="16"/>
        <item x="18"/>
        <item x="38"/>
        <item x="169"/>
        <item x="89"/>
        <item x="36"/>
        <item x="9"/>
        <item x="76"/>
        <item x="194"/>
        <item x="53"/>
        <item x="64"/>
        <item x="171"/>
        <item x="97"/>
        <item x="105"/>
        <item x="54"/>
        <item x="60"/>
        <item x="125"/>
        <item x="43"/>
        <item x="37"/>
        <item x="3"/>
        <item x="111"/>
        <item x="81"/>
        <item x="8"/>
        <item x="33"/>
        <item x="44"/>
        <item x="10"/>
        <item x="157"/>
        <item x="41"/>
        <item x="24"/>
        <item x="46"/>
        <item x="90"/>
        <item x="34"/>
        <item x="92"/>
        <item x="63"/>
        <item x="28"/>
        <item x="83"/>
        <item x="25"/>
        <item x="27"/>
        <item x="141"/>
        <item x="47"/>
        <item x="39"/>
        <item x="172"/>
        <item x="5"/>
        <item x="4"/>
        <item x="123"/>
        <item x="215"/>
        <item x="270"/>
        <item x="107"/>
        <item x="75"/>
        <item x="271"/>
        <item x="243"/>
        <item x="86"/>
        <item x="94"/>
        <item x="272"/>
        <item x="103"/>
        <item x="61"/>
        <item x="35"/>
        <item x="1"/>
        <item x="115"/>
        <item x="42"/>
        <item x="87"/>
        <item x="208"/>
        <item x="146"/>
        <item x="122"/>
        <item x="216"/>
        <item x="250"/>
        <item x="300"/>
        <item x="173"/>
        <item x="79"/>
        <item x="74"/>
        <item x="206"/>
        <item x="231"/>
        <item x="127"/>
        <item x="116"/>
        <item x="261"/>
        <item x="21"/>
        <item x="12"/>
        <item x="163"/>
        <item x="177"/>
        <item x="114"/>
        <item x="120"/>
        <item x="256"/>
        <item x="148"/>
        <item x="0"/>
        <item x="15"/>
        <item x="139"/>
        <item x="147"/>
        <item x="88"/>
        <item x="6"/>
        <item x="48"/>
        <item x="2"/>
        <item x="66"/>
        <item x="225"/>
        <item x="213"/>
        <item x="73"/>
        <item x="108"/>
        <item x="149"/>
        <item x="282"/>
        <item x="315"/>
        <item x="347"/>
        <item x="11"/>
        <item x="164"/>
        <item x="409"/>
        <item x="124"/>
        <item x="45"/>
        <item x="143"/>
        <item x="326"/>
        <item x="117"/>
        <item x="202"/>
        <item x="93"/>
        <item x="166"/>
        <item x="293"/>
        <item x="344"/>
        <item x="431"/>
        <item x="280"/>
        <item x="214"/>
        <item x="217"/>
        <item x="101"/>
        <item x="187"/>
        <item x="191"/>
        <item x="251"/>
        <item x="190"/>
        <item x="193"/>
        <item x="384"/>
        <item x="219"/>
        <item x="207"/>
        <item x="14"/>
        <item x="22"/>
        <item x="78"/>
        <item x="233"/>
        <item x="232"/>
        <item x="332"/>
        <item x="307"/>
        <item x="325"/>
        <item x="119"/>
        <item x="134"/>
        <item x="210"/>
        <item x="235"/>
        <item x="368"/>
        <item x="306"/>
        <item x="252"/>
        <item x="140"/>
        <item x="292"/>
        <item x="62"/>
        <item x="67"/>
        <item x="156"/>
        <item x="160"/>
        <item x="234"/>
        <item x="109"/>
        <item x="136"/>
        <item x="133"/>
        <item x="189"/>
        <item x="209"/>
        <item x="82"/>
        <item x="328"/>
        <item x="359"/>
        <item x="281"/>
        <item x="288"/>
        <item x="23"/>
        <item x="345"/>
        <item x="398"/>
        <item x="240"/>
        <item x="333"/>
        <item x="446"/>
        <item x="222"/>
        <item x="183"/>
        <item x="385"/>
        <item x="277"/>
        <item x="144"/>
        <item x="179"/>
        <item x="301"/>
        <item x="167"/>
        <item x="423"/>
        <item x="203"/>
        <item x="129"/>
        <item x="266"/>
        <item x="192"/>
        <item x="410"/>
        <item x="77"/>
        <item x="20"/>
        <item x="13"/>
        <item x="284"/>
        <item x="228"/>
        <item x="226"/>
        <item x="236"/>
        <item x="211"/>
        <item x="329"/>
        <item x="118"/>
        <item x="121"/>
        <item x="304"/>
        <item x="291"/>
        <item x="309"/>
        <item x="161"/>
        <item x="142"/>
        <item x="267"/>
        <item x="371"/>
        <item x="253"/>
        <item x="258"/>
        <item x="278"/>
        <item x="382"/>
        <item x="370"/>
        <item x="238"/>
        <item x="165"/>
        <item x="168"/>
        <item x="358"/>
        <item x="455"/>
        <item x="152"/>
        <item x="287"/>
        <item x="364"/>
        <item x="204"/>
        <item x="188"/>
        <item x="340"/>
        <item x="100"/>
        <item x="354"/>
        <item x="154"/>
        <item x="321"/>
        <item x="247"/>
        <item x="245"/>
        <item x="330"/>
        <item x="181"/>
        <item x="379"/>
        <item x="445"/>
        <item x="212"/>
        <item x="130"/>
        <item x="346"/>
        <item x="56"/>
        <item x="199"/>
        <item x="98"/>
        <item x="393"/>
        <item x="299"/>
        <item x="387"/>
        <item x="311"/>
        <item x="442"/>
        <item x="153"/>
        <item x="463"/>
        <item x="405"/>
        <item x="404"/>
        <item x="412"/>
        <item x="396"/>
        <item x="351"/>
        <item x="434"/>
        <item x="430"/>
        <item x="180"/>
        <item x="327"/>
        <item x="341"/>
        <item x="448"/>
        <item x="296"/>
        <item x="260"/>
        <item x="265"/>
        <item x="310"/>
        <item x="308"/>
        <item x="369"/>
        <item x="197"/>
        <item x="372"/>
        <item x="454"/>
        <item x="283"/>
        <item x="366"/>
        <item x="357"/>
        <item x="436"/>
        <item x="394"/>
        <item x="428"/>
        <item x="386"/>
        <item x="443"/>
        <item x="95"/>
        <item x="420"/>
        <item x="419"/>
        <item x="273"/>
        <item x="363"/>
        <item x="451"/>
        <item x="397"/>
        <item x="198"/>
        <item x="411"/>
        <item x="389"/>
        <item x="338"/>
        <item x="126"/>
        <item x="50"/>
        <item x="242"/>
        <item x="224"/>
        <item x="286"/>
        <item x="352"/>
        <item x="220"/>
        <item x="295"/>
        <item x="337"/>
        <item x="150"/>
        <item x="462"/>
        <item x="377"/>
        <item x="320"/>
        <item x="362"/>
        <item x="175"/>
        <item x="276"/>
        <item x="392"/>
        <item x="459"/>
        <item x="429"/>
        <item x="255"/>
        <item x="447"/>
        <item x="390"/>
        <item x="334"/>
        <item x="417"/>
        <item x="403"/>
        <item x="438"/>
        <item x="400"/>
        <item x="348"/>
        <item x="195"/>
        <item x="237"/>
        <item x="218"/>
        <item x="450"/>
        <item x="317"/>
        <item x="458"/>
        <item x="361"/>
        <item x="374"/>
        <item x="441"/>
        <item x="425"/>
        <item x="388"/>
        <item x="414"/>
        <item x="39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axis="axisRow" showAll="0" sortType="ascending">
      <items count="14">
        <item x="0"/>
        <item x="12"/>
        <item x="4"/>
        <item x="6"/>
        <item x="1"/>
        <item x="9"/>
        <item x="5"/>
        <item x="2"/>
        <item x="10"/>
        <item x="3"/>
        <item x="7"/>
        <item x="8"/>
        <item x="11"/>
        <item t="default"/>
      </items>
    </pivotField>
    <pivotField showAll="0" defaultSubtotal="0">
      <items count="4">
        <item x="0"/>
        <item x="1"/>
        <item x="2"/>
        <item x="3"/>
      </items>
    </pivotField>
  </pivotFields>
  <rowFields count="1">
    <field x="19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6" hier="-1"/>
  </pageFields>
  <dataFields count="1">
    <dataField name="Sum of Profit" fld="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B1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axis="axisRow" showAll="0">
      <items count="14">
        <item x="0"/>
        <item x="12"/>
        <item x="4"/>
        <item x="6"/>
        <item x="1"/>
        <item x="9"/>
        <item x="5"/>
        <item x="2"/>
        <item x="10"/>
        <item x="3"/>
        <item x="7"/>
        <item x="8"/>
        <item x="11"/>
        <item t="default"/>
      </items>
    </pivotField>
    <pivotField showAll="0" defaultSubtotal="0">
      <items count="4">
        <item x="0"/>
        <item x="1"/>
        <item x="2"/>
        <item x="3"/>
      </items>
    </pivotField>
  </pivotFields>
  <rowFields count="1">
    <field x="19"/>
  </rowFields>
  <rowItems count="13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5" item="1" hier="-1"/>
  </pageFields>
  <dataFields count="1">
    <dataField name="Sum of Marketing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3:D10" firstHeaderRow="1" firstDataRow="2" firstDataCol="1" rowPageCount="1" colPageCount="1"/>
  <pivotFields count="21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21">
        <item x="16"/>
        <item x="0"/>
        <item x="6"/>
        <item x="7"/>
        <item x="1"/>
        <item x="2"/>
        <item x="11"/>
        <item x="8"/>
        <item x="3"/>
        <item x="17"/>
        <item x="9"/>
        <item x="12"/>
        <item x="10"/>
        <item x="4"/>
        <item x="13"/>
        <item x="18"/>
        <item x="14"/>
        <item x="15"/>
        <item x="19"/>
        <item x="5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 defaultSubtotal="0">
      <items count="4">
        <item x="0"/>
        <item x="1"/>
        <item x="2"/>
        <item x="3"/>
      </items>
    </pivotField>
  </pivotFields>
  <rowFields count="1">
    <field x="14"/>
  </rowFields>
  <rowItems count="6">
    <i>
      <x/>
    </i>
    <i>
      <x v="9"/>
    </i>
    <i>
      <x v="15"/>
    </i>
    <i>
      <x v="17"/>
    </i>
    <i>
      <x v="18"/>
    </i>
    <i t="grand">
      <x/>
    </i>
  </rowItems>
  <colFields count="1">
    <field x="17"/>
  </colFields>
  <colItems count="3">
    <i>
      <x/>
    </i>
    <i>
      <x v="1"/>
    </i>
    <i t="grand">
      <x/>
    </i>
  </colItems>
  <pageFields count="1">
    <pageField fld="15" item="3" hier="-1"/>
  </pageFields>
  <dataFields count="1">
    <dataField name="Average of Total Expenses" fld="4" subtotal="average" baseField="14" baseItem="0" numFmtId="2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8" firstHeaderRow="1" firstDataRow="2" firstDataCol="1" rowPageCount="1" colPageCount="1"/>
  <pivotFields count="21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Page" showAll="0">
      <items count="5">
        <item x="0"/>
        <item x="2"/>
        <item x="3"/>
        <item x="1"/>
        <item t="default"/>
      </items>
    </pivotField>
    <pivotField axis="axisRow" showAll="0">
      <items count="14">
        <item x="0"/>
        <item x="12"/>
        <item x="4"/>
        <item x="6"/>
        <item x="1"/>
        <item x="9"/>
        <item x="5"/>
        <item x="2"/>
        <item x="10"/>
        <item x="3"/>
        <item x="7"/>
        <item x="8"/>
        <item x="11"/>
        <item t="default"/>
      </items>
    </pivotField>
    <pivotField showAll="0" defaultSubtotal="0">
      <items count="4">
        <item x="0"/>
        <item x="1"/>
        <item x="2"/>
        <item x="3"/>
      </items>
    </pivotField>
  </pivotFields>
  <rowFields count="1">
    <field x="19"/>
  </rowFields>
  <rowItems count="4">
    <i>
      <x v="5"/>
    </i>
    <i>
      <x v="8"/>
    </i>
    <i>
      <x v="9"/>
    </i>
    <i t="grand">
      <x/>
    </i>
  </rowItems>
  <colFields count="1">
    <field x="16"/>
  </colFields>
  <colItems count="3">
    <i>
      <x/>
    </i>
    <i>
      <x v="1"/>
    </i>
    <i t="grand">
      <x/>
    </i>
  </colItems>
  <pageFields count="1">
    <pageField fld="18" item="3" hier="-1"/>
  </pageFields>
  <dataFields count="1">
    <dataField name="Sum of COG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9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axis="axisRow" showAll="0">
      <items count="5">
        <item x="0"/>
        <item x="2"/>
        <item x="3"/>
        <item x="1"/>
        <item t="default"/>
      </items>
    </pivotField>
    <pivotField showAll="0"/>
    <pivotField showAll="0" defaultSubtotal="0">
      <items count="4">
        <item x="0"/>
        <item x="1"/>
        <item x="2"/>
        <item x="3"/>
      </items>
    </pivotField>
  </pivotFields>
  <rowFields count="1">
    <field x="18"/>
  </rowFields>
  <rowItems count="5">
    <i>
      <x/>
    </i>
    <i>
      <x v="1"/>
    </i>
    <i>
      <x v="2"/>
    </i>
    <i>
      <x v="3"/>
    </i>
    <i t="grand">
      <x/>
    </i>
  </rowItems>
  <colFields count="1">
    <field x="1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ProductId" fld="12" subtotal="count" baseField="18" baseItem="0"/>
  </dataFields>
  <formats count="1">
    <format dxfId="16">
      <pivotArea dataOnly="0" labelOnly="1" fieldPosition="0">
        <references count="1">
          <reference field="18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B7" firstHeaderRow="1" firstDataRow="1" firstDataCol="1" rowPageCount="1" colPageCount="1"/>
  <pivotFields count="2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5">
        <item x="0"/>
        <item x="2"/>
        <item x="3"/>
        <item x="1"/>
        <item t="default"/>
      </items>
    </pivotField>
    <pivotField axis="axisRow" showAll="0" sortType="descending">
      <items count="14">
        <item x="0"/>
        <item x="12"/>
        <item x="4"/>
        <item x="6"/>
        <item x="1"/>
        <item x="9"/>
        <item x="5"/>
        <item x="2"/>
        <item x="10"/>
        <item x="3"/>
        <item x="7"/>
        <item x="8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>
      <items count="4">
        <item x="0"/>
        <item x="1"/>
        <item x="2"/>
        <item x="3"/>
      </items>
    </pivotField>
  </pivotFields>
  <rowFields count="1">
    <field x="19"/>
  </rowFields>
  <rowItems count="4">
    <i>
      <x v="5"/>
    </i>
    <i>
      <x v="8"/>
    </i>
    <i>
      <x v="9"/>
    </i>
    <i t="grand">
      <x/>
    </i>
  </rowItems>
  <colItems count="1">
    <i/>
  </colItems>
  <pageFields count="1">
    <pageField fld="18" item="3" hier="-1"/>
  </pageFields>
  <dataFields count="1">
    <dataField name="Sum of Sales" fld="2" showDataAs="percentOfCol" baseField="19" baseItem="4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3:D31" firstHeaderRow="1" firstDataRow="2" firstDataCol="1" rowPageCount="1" colPageCount="1"/>
  <pivotFields count="21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Page" showAll="0">
      <items count="5">
        <item x="0"/>
        <item x="2"/>
        <item x="3"/>
        <item x="1"/>
        <item t="default"/>
      </items>
    </pivotField>
    <pivotField showAll="0"/>
    <pivotField axis="axisRow" showAll="0" defaultSubtotal="0">
      <items count="4">
        <item x="0"/>
        <item x="1"/>
        <item x="2"/>
        <item x="3"/>
      </items>
    </pivotField>
  </pivotFields>
  <rowFields count="2">
    <field x="20"/>
    <field x="13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6"/>
  </colFields>
  <colItems count="3">
    <i>
      <x/>
    </i>
    <i>
      <x v="1"/>
    </i>
    <i t="grand">
      <x/>
    </i>
  </colItems>
  <pageFields count="1">
    <pageField fld="18" item="2" hier="-1"/>
  </pageFields>
  <dataFields count="1">
    <dataField name="Sum of COGS" fld="3" baseField="13" baseItem="12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E17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0"/>
        <item x="1"/>
        <item x="2"/>
        <item x="3"/>
        <item t="default"/>
      </items>
    </pivotField>
    <pivotField showAll="0"/>
    <pivotField showAll="0"/>
    <pivotField axis="axisCol" showAll="0">
      <items count="5">
        <item x="0"/>
        <item x="2"/>
        <item x="3"/>
        <item x="1"/>
        <item t="default"/>
      </items>
    </pivotField>
    <pivotField showAll="0"/>
    <pivotField showAll="0" defaultSubtotal="0"/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8"/>
  </colFields>
  <colItems count="4">
    <i>
      <x/>
    </i>
    <i>
      <x v="1"/>
    </i>
    <i>
      <x v="2"/>
    </i>
    <i t="grand">
      <x/>
    </i>
  </colItems>
  <pageFields count="1">
    <pageField fld="15" item="2" hier="-1"/>
  </pageFields>
  <dataFields count="1">
    <dataField name="Sum of Inventory" fld="6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1:T193" totalsRowShown="0">
  <autoFilter ref="A1:T193"/>
  <tableColumns count="20">
    <tableColumn id="1" name="Profit"/>
    <tableColumn id="2" name="Margin"/>
    <tableColumn id="3" name="Sales"/>
    <tableColumn id="4" name="COGS"/>
    <tableColumn id="5" name="Total Expenses"/>
    <tableColumn id="6" name="Marketing"/>
    <tableColumn id="7" name="Inventory"/>
    <tableColumn id="8" name="Budget Profit"/>
    <tableColumn id="9" name="Budget COGS"/>
    <tableColumn id="10" name="Budget Margin"/>
    <tableColumn id="11" name="Budget Sales"/>
    <tableColumn id="12" name="Area Code"/>
    <tableColumn id="13" name="ProductId"/>
    <tableColumn id="14" name="Tran_Date" dataDxfId="17"/>
    <tableColumn id="15" name="State"/>
    <tableColumn id="16" name="Market"/>
    <tableColumn id="17" name="Market Size"/>
    <tableColumn id="18" name="Type"/>
    <tableColumn id="19" name="Product Type"/>
    <tableColumn id="20" name="Product Name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1" name="Coffee_data" displayName="Coffee_data" ref="A1:T4249" totalsRowShown="0">
  <autoFilter ref="A1:T4249"/>
  <tableColumns count="20">
    <tableColumn id="1" name="Profit"/>
    <tableColumn id="2" name="Margin"/>
    <tableColumn id="3" name="Sales"/>
    <tableColumn id="4" name="COGS"/>
    <tableColumn id="5" name="Total Expenses"/>
    <tableColumn id="6" name="Marketing"/>
    <tableColumn id="7" name="Inventory"/>
    <tableColumn id="8" name="Budget Profit"/>
    <tableColumn id="9" name="Budget COGS"/>
    <tableColumn id="10" name="Budget Margin"/>
    <tableColumn id="11" name="Budget Sales"/>
    <tableColumn id="12" name="Area Code"/>
    <tableColumn id="13" name="ProductId"/>
    <tableColumn id="14" name="Tran_Date" dataDxfId="15"/>
    <tableColumn id="15" name="State" dataDxfId="14">
      <calculatedColumnFormula>VLOOKUP(Coffee_data[[#This Row],[Area Code]],Location!$B$1:$E$157,2,FALSE)</calculatedColumnFormula>
    </tableColumn>
    <tableColumn id="16" name="Market" dataDxfId="13">
      <calculatedColumnFormula>VLOOKUP(Coffee_data[[#This Row],[Area Code]],Location!$B$1:$E$157,3,FALSE)</calculatedColumnFormula>
    </tableColumn>
    <tableColumn id="17" name="Market Size" dataDxfId="12">
      <calculatedColumnFormula>VLOOKUP(Coffee_data[[#This Row],[Area Code]],Location!$B$1:$E$157,4,FALSE)</calculatedColumnFormula>
    </tableColumn>
    <tableColumn id="18" name="Type" dataDxfId="11">
      <calculatedColumnFormula>HLOOKUP(Coffee_data[[#This Row],[ProductId]],Product!$B$4:$O$7,2,FALSE)</calculatedColumnFormula>
    </tableColumn>
    <tableColumn id="19" name="Product Type" dataDxfId="10">
      <calculatedColumnFormula>HLOOKUP(Coffee_data[[#This Row],[ProductId]],Product!$B$4:$O$7,3,FALSE)</calculatedColumnFormula>
    </tableColumn>
    <tableColumn id="20" name="Product Name" dataDxfId="9">
      <calculatedColumnFormula>HLOOKUP(Coffee_data[[#This Row],[ProductId]],Product!$B$4:$O$7,4,FALSE)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3"/>
  <sheetViews>
    <sheetView workbookViewId="0">
      <selection activeCell="C35" sqref="C35"/>
    </sheetView>
  </sheetViews>
  <sheetFormatPr defaultRowHeight="12.75" x14ac:dyDescent="0.2"/>
  <cols>
    <col min="5" max="5" width="16.5" customWidth="1"/>
    <col min="6" max="7" width="11.75" customWidth="1"/>
    <col min="8" max="8" width="14.625" customWidth="1"/>
    <col min="9" max="9" width="14.75" customWidth="1"/>
    <col min="10" max="10" width="15.875" customWidth="1"/>
    <col min="11" max="11" width="14.625" customWidth="1"/>
    <col min="12" max="12" width="12.125" customWidth="1"/>
    <col min="13" max="13" width="11.625" customWidth="1"/>
    <col min="14" max="14" width="12.125" customWidth="1"/>
    <col min="17" max="17" width="13.25" customWidth="1"/>
    <col min="19" max="19" width="14.625" customWidth="1"/>
    <col min="20" max="20" width="15.5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43</v>
      </c>
      <c r="S1" t="s">
        <v>46</v>
      </c>
      <c r="T1" t="s">
        <v>125</v>
      </c>
    </row>
    <row r="2" spans="1:20" x14ac:dyDescent="0.2">
      <c r="A2">
        <v>94</v>
      </c>
      <c r="B2">
        <v>130</v>
      </c>
      <c r="C2">
        <v>219</v>
      </c>
      <c r="D2">
        <v>89</v>
      </c>
      <c r="E2">
        <v>36</v>
      </c>
      <c r="F2">
        <v>24</v>
      </c>
      <c r="G2">
        <v>777</v>
      </c>
      <c r="H2">
        <v>100</v>
      </c>
      <c r="I2">
        <v>90</v>
      </c>
      <c r="J2">
        <v>130</v>
      </c>
      <c r="K2">
        <v>219</v>
      </c>
      <c r="L2">
        <v>719</v>
      </c>
      <c r="M2">
        <v>1</v>
      </c>
      <c r="N2" s="25">
        <v>41639</v>
      </c>
      <c r="O2" t="s">
        <v>33</v>
      </c>
      <c r="P2" t="s">
        <v>28</v>
      </c>
      <c r="Q2" t="s">
        <v>23</v>
      </c>
      <c r="R2" t="s">
        <v>44</v>
      </c>
      <c r="S2" t="s">
        <v>47</v>
      </c>
      <c r="T2" t="s">
        <v>52</v>
      </c>
    </row>
    <row r="3" spans="1:20" x14ac:dyDescent="0.2">
      <c r="A3">
        <v>-10</v>
      </c>
      <c r="B3">
        <v>65</v>
      </c>
      <c r="C3">
        <v>119</v>
      </c>
      <c r="D3">
        <v>47</v>
      </c>
      <c r="E3">
        <v>72</v>
      </c>
      <c r="F3">
        <v>42</v>
      </c>
      <c r="G3">
        <v>521</v>
      </c>
      <c r="H3">
        <v>20</v>
      </c>
      <c r="I3">
        <v>51</v>
      </c>
      <c r="J3">
        <v>80</v>
      </c>
      <c r="K3">
        <v>131</v>
      </c>
      <c r="L3">
        <v>541</v>
      </c>
      <c r="M3">
        <v>1</v>
      </c>
      <c r="N3" s="25">
        <v>42338</v>
      </c>
      <c r="O3" t="s">
        <v>39</v>
      </c>
      <c r="P3" t="s">
        <v>21</v>
      </c>
      <c r="Q3" t="s">
        <v>19</v>
      </c>
      <c r="R3" t="s">
        <v>44</v>
      </c>
      <c r="S3" t="s">
        <v>47</v>
      </c>
      <c r="T3" t="s">
        <v>52</v>
      </c>
    </row>
    <row r="4" spans="1:20" x14ac:dyDescent="0.2">
      <c r="A4">
        <v>-131</v>
      </c>
      <c r="B4">
        <v>-25</v>
      </c>
      <c r="C4">
        <v>109</v>
      </c>
      <c r="D4">
        <v>138</v>
      </c>
      <c r="E4">
        <v>63</v>
      </c>
      <c r="F4">
        <v>40</v>
      </c>
      <c r="G4">
        <v>2947</v>
      </c>
      <c r="H4">
        <v>-90</v>
      </c>
      <c r="I4">
        <v>98</v>
      </c>
      <c r="J4">
        <v>-30</v>
      </c>
      <c r="K4">
        <v>119</v>
      </c>
      <c r="L4">
        <v>209</v>
      </c>
      <c r="M4">
        <v>1</v>
      </c>
      <c r="N4" s="25">
        <v>42338</v>
      </c>
      <c r="O4" t="s">
        <v>22</v>
      </c>
      <c r="P4" t="s">
        <v>21</v>
      </c>
      <c r="Q4" t="s">
        <v>23</v>
      </c>
      <c r="R4" t="s">
        <v>44</v>
      </c>
      <c r="S4" t="s">
        <v>47</v>
      </c>
      <c r="T4" t="s">
        <v>52</v>
      </c>
    </row>
    <row r="5" spans="1:20" x14ac:dyDescent="0.2">
      <c r="A5">
        <v>53</v>
      </c>
      <c r="B5">
        <v>76</v>
      </c>
      <c r="C5">
        <v>148</v>
      </c>
      <c r="D5">
        <v>63</v>
      </c>
      <c r="E5">
        <v>40</v>
      </c>
      <c r="F5">
        <v>19</v>
      </c>
      <c r="G5">
        <v>1075</v>
      </c>
      <c r="H5">
        <v>50</v>
      </c>
      <c r="I5">
        <v>70</v>
      </c>
      <c r="J5">
        <v>90</v>
      </c>
      <c r="K5">
        <v>160</v>
      </c>
      <c r="L5">
        <v>435</v>
      </c>
      <c r="M5">
        <v>1</v>
      </c>
      <c r="N5" s="25">
        <v>42338</v>
      </c>
      <c r="O5" t="s">
        <v>38</v>
      </c>
      <c r="P5" t="s">
        <v>21</v>
      </c>
      <c r="Q5" t="s">
        <v>19</v>
      </c>
      <c r="R5" t="s">
        <v>44</v>
      </c>
      <c r="S5" t="s">
        <v>47</v>
      </c>
      <c r="T5" t="s">
        <v>52</v>
      </c>
    </row>
    <row r="6" spans="1:20" x14ac:dyDescent="0.2">
      <c r="A6">
        <v>55</v>
      </c>
      <c r="B6">
        <v>75</v>
      </c>
      <c r="C6">
        <v>135</v>
      </c>
      <c r="D6">
        <v>52</v>
      </c>
      <c r="E6">
        <v>38</v>
      </c>
      <c r="F6">
        <v>16</v>
      </c>
      <c r="G6">
        <v>327</v>
      </c>
      <c r="H6">
        <v>50</v>
      </c>
      <c r="I6">
        <v>40</v>
      </c>
      <c r="J6">
        <v>70</v>
      </c>
      <c r="K6">
        <v>111</v>
      </c>
      <c r="L6">
        <v>603</v>
      </c>
      <c r="M6">
        <v>1</v>
      </c>
      <c r="N6" s="25">
        <v>42338</v>
      </c>
      <c r="O6" t="s">
        <v>41</v>
      </c>
      <c r="P6" t="s">
        <v>18</v>
      </c>
      <c r="Q6" t="s">
        <v>19</v>
      </c>
      <c r="R6" t="s">
        <v>44</v>
      </c>
      <c r="S6" t="s">
        <v>47</v>
      </c>
      <c r="T6" t="s">
        <v>52</v>
      </c>
    </row>
    <row r="7" spans="1:20" x14ac:dyDescent="0.2">
      <c r="A7">
        <v>33</v>
      </c>
      <c r="B7">
        <v>80</v>
      </c>
      <c r="C7">
        <v>155</v>
      </c>
      <c r="D7">
        <v>65</v>
      </c>
      <c r="E7">
        <v>58</v>
      </c>
      <c r="F7">
        <v>24</v>
      </c>
      <c r="G7">
        <v>403</v>
      </c>
      <c r="H7">
        <v>30</v>
      </c>
      <c r="I7">
        <v>60</v>
      </c>
      <c r="J7">
        <v>80</v>
      </c>
      <c r="K7">
        <v>141</v>
      </c>
      <c r="L7">
        <v>920</v>
      </c>
      <c r="M7">
        <v>1</v>
      </c>
      <c r="N7" s="25">
        <v>42338</v>
      </c>
      <c r="O7" t="s">
        <v>32</v>
      </c>
      <c r="P7" t="s">
        <v>28</v>
      </c>
      <c r="Q7" t="s">
        <v>19</v>
      </c>
      <c r="R7" t="s">
        <v>44</v>
      </c>
      <c r="S7" t="s">
        <v>47</v>
      </c>
      <c r="T7" t="s">
        <v>52</v>
      </c>
    </row>
    <row r="8" spans="1:20" x14ac:dyDescent="0.2">
      <c r="A8">
        <v>43</v>
      </c>
      <c r="B8">
        <v>73</v>
      </c>
      <c r="C8">
        <v>135</v>
      </c>
      <c r="D8">
        <v>54</v>
      </c>
      <c r="E8">
        <v>44</v>
      </c>
      <c r="F8">
        <v>17</v>
      </c>
      <c r="G8">
        <v>424</v>
      </c>
      <c r="H8">
        <v>40</v>
      </c>
      <c r="I8">
        <v>49</v>
      </c>
      <c r="J8">
        <v>70</v>
      </c>
      <c r="K8">
        <v>120</v>
      </c>
      <c r="L8">
        <v>234</v>
      </c>
      <c r="M8">
        <v>1</v>
      </c>
      <c r="N8" s="25">
        <v>42338</v>
      </c>
      <c r="O8" t="s">
        <v>27</v>
      </c>
      <c r="P8" t="s">
        <v>28</v>
      </c>
      <c r="Q8" t="s">
        <v>23</v>
      </c>
      <c r="R8" t="s">
        <v>44</v>
      </c>
      <c r="S8" t="s">
        <v>47</v>
      </c>
      <c r="T8" t="s">
        <v>52</v>
      </c>
    </row>
    <row r="9" spans="1:20" x14ac:dyDescent="0.2">
      <c r="A9">
        <v>15</v>
      </c>
      <c r="B9">
        <v>25</v>
      </c>
      <c r="C9">
        <v>44</v>
      </c>
      <c r="D9">
        <v>16</v>
      </c>
      <c r="E9">
        <v>15</v>
      </c>
      <c r="F9">
        <v>4</v>
      </c>
      <c r="G9">
        <v>851</v>
      </c>
      <c r="H9">
        <v>20</v>
      </c>
      <c r="I9">
        <v>10</v>
      </c>
      <c r="J9">
        <v>30</v>
      </c>
      <c r="K9">
        <v>39</v>
      </c>
      <c r="L9">
        <v>563</v>
      </c>
      <c r="M9">
        <v>1</v>
      </c>
      <c r="N9" s="25">
        <v>42338</v>
      </c>
      <c r="O9" t="s">
        <v>35</v>
      </c>
      <c r="P9" t="s">
        <v>28</v>
      </c>
      <c r="Q9" t="s">
        <v>19</v>
      </c>
      <c r="R9" t="s">
        <v>44</v>
      </c>
      <c r="S9" t="s">
        <v>47</v>
      </c>
      <c r="T9" t="s">
        <v>52</v>
      </c>
    </row>
    <row r="10" spans="1:20" x14ac:dyDescent="0.2">
      <c r="A10">
        <v>199</v>
      </c>
      <c r="B10">
        <v>179</v>
      </c>
      <c r="C10">
        <v>322</v>
      </c>
      <c r="D10">
        <v>90</v>
      </c>
      <c r="E10">
        <v>45</v>
      </c>
      <c r="F10">
        <v>34</v>
      </c>
      <c r="G10">
        <v>959</v>
      </c>
      <c r="H10">
        <v>130</v>
      </c>
      <c r="I10">
        <v>163</v>
      </c>
      <c r="J10">
        <v>170</v>
      </c>
      <c r="K10">
        <v>289</v>
      </c>
      <c r="L10">
        <v>303</v>
      </c>
      <c r="M10">
        <v>1</v>
      </c>
      <c r="N10" s="25">
        <v>42338</v>
      </c>
      <c r="O10" t="s">
        <v>33</v>
      </c>
      <c r="P10" t="s">
        <v>28</v>
      </c>
      <c r="Q10" t="s">
        <v>23</v>
      </c>
      <c r="R10" t="s">
        <v>44</v>
      </c>
      <c r="S10" t="s">
        <v>47</v>
      </c>
      <c r="T10" t="s">
        <v>52</v>
      </c>
    </row>
    <row r="11" spans="1:20" x14ac:dyDescent="0.2">
      <c r="A11">
        <v>-6</v>
      </c>
      <c r="B11">
        <v>73</v>
      </c>
      <c r="C11">
        <v>133</v>
      </c>
      <c r="D11">
        <v>52</v>
      </c>
      <c r="E11">
        <v>77</v>
      </c>
      <c r="F11">
        <v>47</v>
      </c>
      <c r="G11">
        <v>509</v>
      </c>
      <c r="H11">
        <v>10</v>
      </c>
      <c r="I11">
        <v>59</v>
      </c>
      <c r="J11">
        <v>80</v>
      </c>
      <c r="K11">
        <v>140</v>
      </c>
      <c r="L11">
        <v>971</v>
      </c>
      <c r="M11">
        <v>1</v>
      </c>
      <c r="N11" s="25">
        <v>42308</v>
      </c>
      <c r="O11" t="s">
        <v>39</v>
      </c>
      <c r="P11" t="s">
        <v>21</v>
      </c>
      <c r="Q11" t="s">
        <v>19</v>
      </c>
      <c r="R11" t="s">
        <v>44</v>
      </c>
      <c r="S11" t="s">
        <v>47</v>
      </c>
      <c r="T11" t="s">
        <v>52</v>
      </c>
    </row>
    <row r="12" spans="1:20" x14ac:dyDescent="0.2">
      <c r="A12">
        <v>-83</v>
      </c>
      <c r="B12">
        <v>3</v>
      </c>
      <c r="C12">
        <v>124</v>
      </c>
      <c r="D12">
        <v>162</v>
      </c>
      <c r="E12">
        <v>59</v>
      </c>
      <c r="F12">
        <v>36</v>
      </c>
      <c r="G12">
        <v>2758</v>
      </c>
      <c r="H12">
        <v>-50</v>
      </c>
      <c r="I12">
        <v>146</v>
      </c>
      <c r="J12">
        <v>0</v>
      </c>
      <c r="K12">
        <v>130</v>
      </c>
      <c r="L12">
        <v>916</v>
      </c>
      <c r="M12">
        <v>1</v>
      </c>
      <c r="N12" s="25">
        <v>42308</v>
      </c>
      <c r="O12" t="s">
        <v>22</v>
      </c>
      <c r="P12" t="s">
        <v>21</v>
      </c>
      <c r="Q12" t="s">
        <v>23</v>
      </c>
      <c r="R12" t="s">
        <v>44</v>
      </c>
      <c r="S12" t="s">
        <v>47</v>
      </c>
      <c r="T12" t="s">
        <v>52</v>
      </c>
    </row>
    <row r="13" spans="1:20" x14ac:dyDescent="0.2">
      <c r="A13">
        <v>58</v>
      </c>
      <c r="B13">
        <v>81</v>
      </c>
      <c r="C13">
        <v>160</v>
      </c>
      <c r="D13">
        <v>69</v>
      </c>
      <c r="E13">
        <v>42</v>
      </c>
      <c r="F13">
        <v>21</v>
      </c>
      <c r="G13">
        <v>1060</v>
      </c>
      <c r="H13">
        <v>50</v>
      </c>
      <c r="I13">
        <v>81</v>
      </c>
      <c r="J13">
        <v>90</v>
      </c>
      <c r="K13">
        <v>171</v>
      </c>
      <c r="L13">
        <v>435</v>
      </c>
      <c r="M13">
        <v>1</v>
      </c>
      <c r="N13" s="25">
        <v>42308</v>
      </c>
      <c r="O13" t="s">
        <v>38</v>
      </c>
      <c r="P13" t="s">
        <v>21</v>
      </c>
      <c r="Q13" t="s">
        <v>19</v>
      </c>
      <c r="R13" t="s">
        <v>44</v>
      </c>
      <c r="S13" t="s">
        <v>47</v>
      </c>
      <c r="T13" t="s">
        <v>52</v>
      </c>
    </row>
    <row r="14" spans="1:20" x14ac:dyDescent="0.2">
      <c r="A14">
        <v>45</v>
      </c>
      <c r="B14">
        <v>67</v>
      </c>
      <c r="C14">
        <v>120</v>
      </c>
      <c r="D14">
        <v>46</v>
      </c>
      <c r="E14">
        <v>37</v>
      </c>
      <c r="F14">
        <v>14</v>
      </c>
      <c r="G14">
        <v>316</v>
      </c>
      <c r="H14">
        <v>40</v>
      </c>
      <c r="I14">
        <v>41</v>
      </c>
      <c r="J14">
        <v>60</v>
      </c>
      <c r="K14">
        <v>100</v>
      </c>
      <c r="L14">
        <v>603</v>
      </c>
      <c r="M14">
        <v>1</v>
      </c>
      <c r="N14" s="25">
        <v>42308</v>
      </c>
      <c r="O14" t="s">
        <v>41</v>
      </c>
      <c r="P14" t="s">
        <v>18</v>
      </c>
      <c r="Q14" t="s">
        <v>19</v>
      </c>
      <c r="R14" t="s">
        <v>44</v>
      </c>
      <c r="S14" t="s">
        <v>47</v>
      </c>
      <c r="T14" t="s">
        <v>52</v>
      </c>
    </row>
    <row r="15" spans="1:20" x14ac:dyDescent="0.2">
      <c r="A15">
        <v>21</v>
      </c>
      <c r="B15">
        <v>67</v>
      </c>
      <c r="C15">
        <v>129</v>
      </c>
      <c r="D15">
        <v>54</v>
      </c>
      <c r="E15">
        <v>53</v>
      </c>
      <c r="F15">
        <v>20</v>
      </c>
      <c r="G15">
        <v>391</v>
      </c>
      <c r="H15">
        <v>20</v>
      </c>
      <c r="I15">
        <v>49</v>
      </c>
      <c r="J15">
        <v>60</v>
      </c>
      <c r="K15">
        <v>110</v>
      </c>
      <c r="L15">
        <v>262</v>
      </c>
      <c r="M15">
        <v>1</v>
      </c>
      <c r="N15" s="25">
        <v>42308</v>
      </c>
      <c r="O15" t="s">
        <v>32</v>
      </c>
      <c r="P15" t="s">
        <v>28</v>
      </c>
      <c r="Q15" t="s">
        <v>19</v>
      </c>
      <c r="R15" t="s">
        <v>44</v>
      </c>
      <c r="S15" t="s">
        <v>47</v>
      </c>
      <c r="T15" t="s">
        <v>52</v>
      </c>
    </row>
    <row r="16" spans="1:20" x14ac:dyDescent="0.2">
      <c r="A16">
        <v>49</v>
      </c>
      <c r="B16">
        <v>79</v>
      </c>
      <c r="C16">
        <v>147</v>
      </c>
      <c r="D16">
        <v>59</v>
      </c>
      <c r="E16">
        <v>46</v>
      </c>
      <c r="F16">
        <v>19</v>
      </c>
      <c r="G16">
        <v>411</v>
      </c>
      <c r="H16">
        <v>50</v>
      </c>
      <c r="I16">
        <v>51</v>
      </c>
      <c r="J16">
        <v>80</v>
      </c>
      <c r="K16">
        <v>130</v>
      </c>
      <c r="L16">
        <v>234</v>
      </c>
      <c r="M16">
        <v>1</v>
      </c>
      <c r="N16" s="25">
        <v>42308</v>
      </c>
      <c r="O16" t="s">
        <v>27</v>
      </c>
      <c r="P16" t="s">
        <v>28</v>
      </c>
      <c r="Q16" t="s">
        <v>23</v>
      </c>
      <c r="R16" t="s">
        <v>44</v>
      </c>
      <c r="S16" t="s">
        <v>47</v>
      </c>
      <c r="T16" t="s">
        <v>52</v>
      </c>
    </row>
    <row r="17" spans="1:20" x14ac:dyDescent="0.2">
      <c r="A17">
        <v>12</v>
      </c>
      <c r="B17">
        <v>24</v>
      </c>
      <c r="C17">
        <v>42</v>
      </c>
      <c r="D17">
        <v>15</v>
      </c>
      <c r="E17">
        <v>16</v>
      </c>
      <c r="F17">
        <v>4</v>
      </c>
      <c r="G17">
        <v>848</v>
      </c>
      <c r="H17">
        <v>10</v>
      </c>
      <c r="I17">
        <v>10</v>
      </c>
      <c r="J17">
        <v>20</v>
      </c>
      <c r="K17">
        <v>31</v>
      </c>
      <c r="L17">
        <v>712</v>
      </c>
      <c r="M17">
        <v>1</v>
      </c>
      <c r="N17" s="25">
        <v>42308</v>
      </c>
      <c r="O17" t="s">
        <v>35</v>
      </c>
      <c r="P17" t="s">
        <v>28</v>
      </c>
      <c r="Q17" t="s">
        <v>19</v>
      </c>
      <c r="R17" t="s">
        <v>44</v>
      </c>
      <c r="S17" t="s">
        <v>47</v>
      </c>
      <c r="T17" t="s">
        <v>52</v>
      </c>
    </row>
    <row r="18" spans="1:20" x14ac:dyDescent="0.2">
      <c r="A18">
        <v>190</v>
      </c>
      <c r="B18">
        <v>172</v>
      </c>
      <c r="C18">
        <v>309</v>
      </c>
      <c r="D18">
        <v>51</v>
      </c>
      <c r="E18">
        <v>44</v>
      </c>
      <c r="F18">
        <v>33</v>
      </c>
      <c r="G18">
        <v>930</v>
      </c>
      <c r="H18">
        <v>130</v>
      </c>
      <c r="I18">
        <v>73</v>
      </c>
      <c r="J18">
        <v>170</v>
      </c>
      <c r="K18">
        <v>279</v>
      </c>
      <c r="L18">
        <v>719</v>
      </c>
      <c r="M18">
        <v>1</v>
      </c>
      <c r="N18" s="25">
        <v>42308</v>
      </c>
      <c r="O18" t="s">
        <v>33</v>
      </c>
      <c r="P18" t="s">
        <v>28</v>
      </c>
      <c r="Q18" t="s">
        <v>23</v>
      </c>
      <c r="R18" t="s">
        <v>44</v>
      </c>
      <c r="S18" t="s">
        <v>47</v>
      </c>
      <c r="T18" t="s">
        <v>52</v>
      </c>
    </row>
    <row r="19" spans="1:20" x14ac:dyDescent="0.2">
      <c r="A19">
        <v>-7</v>
      </c>
      <c r="B19">
        <v>71</v>
      </c>
      <c r="C19">
        <v>130</v>
      </c>
      <c r="D19">
        <v>51</v>
      </c>
      <c r="E19">
        <v>76</v>
      </c>
      <c r="F19">
        <v>46</v>
      </c>
      <c r="G19">
        <v>503</v>
      </c>
      <c r="H19">
        <v>50</v>
      </c>
      <c r="I19">
        <v>70</v>
      </c>
      <c r="J19">
        <v>100</v>
      </c>
      <c r="K19">
        <v>169</v>
      </c>
      <c r="L19">
        <v>503</v>
      </c>
      <c r="M19">
        <v>1</v>
      </c>
      <c r="N19" s="25">
        <v>42277</v>
      </c>
      <c r="O19" t="s">
        <v>39</v>
      </c>
      <c r="P19" t="s">
        <v>21</v>
      </c>
      <c r="Q19" t="s">
        <v>19</v>
      </c>
      <c r="R19" t="s">
        <v>44</v>
      </c>
      <c r="S19" t="s">
        <v>47</v>
      </c>
      <c r="T19" t="s">
        <v>52</v>
      </c>
    </row>
    <row r="20" spans="1:20" x14ac:dyDescent="0.2">
      <c r="A20">
        <v>-110</v>
      </c>
      <c r="B20">
        <v>-13</v>
      </c>
      <c r="C20">
        <v>116</v>
      </c>
      <c r="D20">
        <v>178</v>
      </c>
      <c r="E20">
        <v>61</v>
      </c>
      <c r="F20">
        <v>39</v>
      </c>
      <c r="G20">
        <v>2555</v>
      </c>
      <c r="H20">
        <v>-60</v>
      </c>
      <c r="I20">
        <v>179</v>
      </c>
      <c r="J20">
        <v>-20</v>
      </c>
      <c r="K20">
        <v>149</v>
      </c>
      <c r="L20">
        <v>909</v>
      </c>
      <c r="M20">
        <v>1</v>
      </c>
      <c r="N20" s="25">
        <v>42277</v>
      </c>
      <c r="O20" t="s">
        <v>22</v>
      </c>
      <c r="P20" t="s">
        <v>21</v>
      </c>
      <c r="Q20" t="s">
        <v>23</v>
      </c>
      <c r="R20" t="s">
        <v>44</v>
      </c>
      <c r="S20" t="s">
        <v>47</v>
      </c>
      <c r="T20" t="s">
        <v>52</v>
      </c>
    </row>
    <row r="21" spans="1:20" x14ac:dyDescent="0.2">
      <c r="A21">
        <v>53</v>
      </c>
      <c r="B21">
        <v>77</v>
      </c>
      <c r="C21">
        <v>151</v>
      </c>
      <c r="D21">
        <v>65</v>
      </c>
      <c r="E21">
        <v>41</v>
      </c>
      <c r="F21">
        <v>20</v>
      </c>
      <c r="G21">
        <v>1053</v>
      </c>
      <c r="H21">
        <v>90</v>
      </c>
      <c r="I21">
        <v>91</v>
      </c>
      <c r="J21">
        <v>110</v>
      </c>
      <c r="K21">
        <v>200</v>
      </c>
      <c r="L21">
        <v>435</v>
      </c>
      <c r="M21">
        <v>1</v>
      </c>
      <c r="N21" s="25">
        <v>42277</v>
      </c>
      <c r="O21" t="s">
        <v>38</v>
      </c>
      <c r="P21" t="s">
        <v>21</v>
      </c>
      <c r="Q21" t="s">
        <v>19</v>
      </c>
      <c r="R21" t="s">
        <v>44</v>
      </c>
      <c r="S21" t="s">
        <v>47</v>
      </c>
      <c r="T21" t="s">
        <v>52</v>
      </c>
    </row>
    <row r="22" spans="1:20" x14ac:dyDescent="0.2">
      <c r="A22">
        <v>11</v>
      </c>
      <c r="B22">
        <v>27</v>
      </c>
      <c r="C22">
        <v>45</v>
      </c>
      <c r="D22">
        <v>18</v>
      </c>
      <c r="E22">
        <v>16</v>
      </c>
      <c r="F22">
        <v>5</v>
      </c>
      <c r="G22">
        <v>821</v>
      </c>
      <c r="H22">
        <v>20</v>
      </c>
      <c r="I22">
        <v>10</v>
      </c>
      <c r="J22">
        <v>30</v>
      </c>
      <c r="K22">
        <v>39</v>
      </c>
      <c r="L22">
        <v>319</v>
      </c>
      <c r="M22">
        <v>1</v>
      </c>
      <c r="N22" s="25">
        <v>41639</v>
      </c>
      <c r="O22" t="s">
        <v>35</v>
      </c>
      <c r="P22" t="s">
        <v>28</v>
      </c>
      <c r="Q22" t="s">
        <v>19</v>
      </c>
      <c r="R22" t="s">
        <v>44</v>
      </c>
      <c r="S22" t="s">
        <v>47</v>
      </c>
      <c r="T22" t="s">
        <v>52</v>
      </c>
    </row>
    <row r="23" spans="1:20" x14ac:dyDescent="0.2">
      <c r="A23">
        <v>49</v>
      </c>
      <c r="B23">
        <v>71</v>
      </c>
      <c r="C23">
        <v>128</v>
      </c>
      <c r="D23">
        <v>49</v>
      </c>
      <c r="E23">
        <v>38</v>
      </c>
      <c r="F23">
        <v>15</v>
      </c>
      <c r="G23">
        <v>310</v>
      </c>
      <c r="H23">
        <v>60</v>
      </c>
      <c r="I23">
        <v>29</v>
      </c>
      <c r="J23">
        <v>60</v>
      </c>
      <c r="K23">
        <v>91</v>
      </c>
      <c r="L23">
        <v>603</v>
      </c>
      <c r="M23">
        <v>1</v>
      </c>
      <c r="N23" s="25">
        <v>42277</v>
      </c>
      <c r="O23" t="s">
        <v>41</v>
      </c>
      <c r="P23" t="s">
        <v>18</v>
      </c>
      <c r="Q23" t="s">
        <v>19</v>
      </c>
      <c r="R23" t="s">
        <v>44</v>
      </c>
      <c r="S23" t="s">
        <v>47</v>
      </c>
      <c r="T23" t="s">
        <v>52</v>
      </c>
    </row>
    <row r="24" spans="1:20" x14ac:dyDescent="0.2">
      <c r="A24">
        <v>22</v>
      </c>
      <c r="B24">
        <v>70</v>
      </c>
      <c r="C24">
        <v>134</v>
      </c>
      <c r="D24">
        <v>56</v>
      </c>
      <c r="E24">
        <v>55</v>
      </c>
      <c r="F24">
        <v>21</v>
      </c>
      <c r="G24">
        <v>385</v>
      </c>
      <c r="H24">
        <v>50</v>
      </c>
      <c r="I24">
        <v>39</v>
      </c>
      <c r="J24">
        <v>80</v>
      </c>
      <c r="K24">
        <v>119</v>
      </c>
      <c r="L24">
        <v>414</v>
      </c>
      <c r="M24">
        <v>1</v>
      </c>
      <c r="N24" s="25">
        <v>42277</v>
      </c>
      <c r="O24" t="s">
        <v>32</v>
      </c>
      <c r="P24" t="s">
        <v>28</v>
      </c>
      <c r="Q24" t="s">
        <v>19</v>
      </c>
      <c r="R24" t="s">
        <v>44</v>
      </c>
      <c r="S24" t="s">
        <v>47</v>
      </c>
      <c r="T24" t="s">
        <v>52</v>
      </c>
    </row>
    <row r="25" spans="1:20" x14ac:dyDescent="0.2">
      <c r="A25">
        <v>39</v>
      </c>
      <c r="B25">
        <v>71</v>
      </c>
      <c r="C25">
        <v>131</v>
      </c>
      <c r="D25">
        <v>52</v>
      </c>
      <c r="E25">
        <v>45</v>
      </c>
      <c r="F25">
        <v>17</v>
      </c>
      <c r="G25">
        <v>405</v>
      </c>
      <c r="H25">
        <v>60</v>
      </c>
      <c r="I25">
        <v>41</v>
      </c>
      <c r="J25">
        <v>70</v>
      </c>
      <c r="K25">
        <v>110</v>
      </c>
      <c r="L25">
        <v>614</v>
      </c>
      <c r="M25">
        <v>1</v>
      </c>
      <c r="N25" s="25">
        <v>42277</v>
      </c>
      <c r="O25" t="s">
        <v>27</v>
      </c>
      <c r="P25" t="s">
        <v>28</v>
      </c>
      <c r="Q25" t="s">
        <v>23</v>
      </c>
      <c r="R25" t="s">
        <v>44</v>
      </c>
      <c r="S25" t="s">
        <v>47</v>
      </c>
      <c r="T25" t="s">
        <v>52</v>
      </c>
    </row>
    <row r="26" spans="1:20" x14ac:dyDescent="0.2">
      <c r="A26">
        <v>22</v>
      </c>
      <c r="B26">
        <v>31</v>
      </c>
      <c r="C26">
        <v>55</v>
      </c>
      <c r="D26">
        <v>21</v>
      </c>
      <c r="E26">
        <v>16</v>
      </c>
      <c r="F26">
        <v>5</v>
      </c>
      <c r="G26">
        <v>846</v>
      </c>
      <c r="H26">
        <v>30</v>
      </c>
      <c r="I26">
        <v>10</v>
      </c>
      <c r="J26">
        <v>30</v>
      </c>
      <c r="K26">
        <v>41</v>
      </c>
      <c r="L26">
        <v>515</v>
      </c>
      <c r="M26">
        <v>1</v>
      </c>
      <c r="N26" s="25">
        <v>42277</v>
      </c>
      <c r="O26" t="s">
        <v>35</v>
      </c>
      <c r="P26" t="s">
        <v>28</v>
      </c>
      <c r="Q26" t="s">
        <v>19</v>
      </c>
      <c r="R26" t="s">
        <v>44</v>
      </c>
      <c r="S26" t="s">
        <v>47</v>
      </c>
      <c r="T26" t="s">
        <v>52</v>
      </c>
    </row>
    <row r="27" spans="1:20" x14ac:dyDescent="0.2">
      <c r="A27">
        <v>197</v>
      </c>
      <c r="B27">
        <v>179</v>
      </c>
      <c r="C27">
        <v>322</v>
      </c>
      <c r="D27">
        <v>122</v>
      </c>
      <c r="E27">
        <v>46</v>
      </c>
      <c r="F27">
        <v>34</v>
      </c>
      <c r="G27">
        <v>915</v>
      </c>
      <c r="H27">
        <v>160</v>
      </c>
      <c r="I27">
        <v>146</v>
      </c>
      <c r="J27">
        <v>180</v>
      </c>
      <c r="K27">
        <v>300</v>
      </c>
      <c r="L27">
        <v>719</v>
      </c>
      <c r="M27">
        <v>1</v>
      </c>
      <c r="N27" s="25">
        <v>42277</v>
      </c>
      <c r="O27" t="s">
        <v>33</v>
      </c>
      <c r="P27" t="s">
        <v>28</v>
      </c>
      <c r="Q27" t="s">
        <v>23</v>
      </c>
      <c r="R27" t="s">
        <v>44</v>
      </c>
      <c r="S27" t="s">
        <v>47</v>
      </c>
      <c r="T27" t="s">
        <v>52</v>
      </c>
    </row>
    <row r="28" spans="1:20" x14ac:dyDescent="0.2">
      <c r="A28">
        <v>-4</v>
      </c>
      <c r="B28">
        <v>74</v>
      </c>
      <c r="C28">
        <v>134</v>
      </c>
      <c r="D28">
        <v>52</v>
      </c>
      <c r="E28">
        <v>77</v>
      </c>
      <c r="F28">
        <v>47</v>
      </c>
      <c r="G28">
        <v>509</v>
      </c>
      <c r="H28">
        <v>30</v>
      </c>
      <c r="I28">
        <v>60</v>
      </c>
      <c r="J28">
        <v>90</v>
      </c>
      <c r="K28">
        <v>149</v>
      </c>
      <c r="L28">
        <v>503</v>
      </c>
      <c r="M28">
        <v>1</v>
      </c>
      <c r="N28" s="25">
        <v>42247</v>
      </c>
      <c r="O28" t="s">
        <v>39</v>
      </c>
      <c r="P28" t="s">
        <v>21</v>
      </c>
      <c r="Q28" t="s">
        <v>19</v>
      </c>
      <c r="R28" t="s">
        <v>44</v>
      </c>
      <c r="S28" t="s">
        <v>47</v>
      </c>
      <c r="T28" t="s">
        <v>52</v>
      </c>
    </row>
    <row r="29" spans="1:20" x14ac:dyDescent="0.2">
      <c r="A29">
        <v>-110</v>
      </c>
      <c r="B29">
        <v>-13</v>
      </c>
      <c r="C29">
        <v>116</v>
      </c>
      <c r="D29">
        <v>104</v>
      </c>
      <c r="E29">
        <v>61</v>
      </c>
      <c r="F29">
        <v>39</v>
      </c>
      <c r="G29">
        <v>2378</v>
      </c>
      <c r="H29">
        <v>-70</v>
      </c>
      <c r="I29">
        <v>145</v>
      </c>
      <c r="J29">
        <v>-20</v>
      </c>
      <c r="K29">
        <v>131</v>
      </c>
      <c r="L29">
        <v>714</v>
      </c>
      <c r="M29">
        <v>1</v>
      </c>
      <c r="N29" s="25">
        <v>42247</v>
      </c>
      <c r="O29" t="s">
        <v>22</v>
      </c>
      <c r="P29" t="s">
        <v>21</v>
      </c>
      <c r="Q29" t="s">
        <v>23</v>
      </c>
      <c r="R29" t="s">
        <v>44</v>
      </c>
      <c r="S29" t="s">
        <v>47</v>
      </c>
      <c r="T29" t="s">
        <v>52</v>
      </c>
    </row>
    <row r="30" spans="1:20" x14ac:dyDescent="0.2">
      <c r="A30">
        <v>49</v>
      </c>
      <c r="B30">
        <v>74</v>
      </c>
      <c r="C30">
        <v>145</v>
      </c>
      <c r="D30">
        <v>62</v>
      </c>
      <c r="E30">
        <v>41</v>
      </c>
      <c r="F30">
        <v>19</v>
      </c>
      <c r="G30">
        <v>1059</v>
      </c>
      <c r="H30">
        <v>70</v>
      </c>
      <c r="I30">
        <v>71</v>
      </c>
      <c r="J30">
        <v>100</v>
      </c>
      <c r="K30">
        <v>171</v>
      </c>
      <c r="L30">
        <v>435</v>
      </c>
      <c r="M30">
        <v>1</v>
      </c>
      <c r="N30" s="25">
        <v>42247</v>
      </c>
      <c r="O30" t="s">
        <v>38</v>
      </c>
      <c r="P30" t="s">
        <v>21</v>
      </c>
      <c r="Q30" t="s">
        <v>19</v>
      </c>
      <c r="R30" t="s">
        <v>44</v>
      </c>
      <c r="S30" t="s">
        <v>47</v>
      </c>
      <c r="T30" t="s">
        <v>52</v>
      </c>
    </row>
    <row r="31" spans="1:20" x14ac:dyDescent="0.2">
      <c r="A31">
        <v>49</v>
      </c>
      <c r="B31">
        <v>71</v>
      </c>
      <c r="C31">
        <v>128</v>
      </c>
      <c r="D31">
        <v>49</v>
      </c>
      <c r="E31">
        <v>38</v>
      </c>
      <c r="F31">
        <v>15</v>
      </c>
      <c r="G31">
        <v>315</v>
      </c>
      <c r="H31">
        <v>50</v>
      </c>
      <c r="I31">
        <v>39</v>
      </c>
      <c r="J31">
        <v>70</v>
      </c>
      <c r="K31">
        <v>111</v>
      </c>
      <c r="L31">
        <v>603</v>
      </c>
      <c r="M31">
        <v>1</v>
      </c>
      <c r="N31" s="25">
        <v>42247</v>
      </c>
      <c r="O31" t="s">
        <v>41</v>
      </c>
      <c r="P31" t="s">
        <v>18</v>
      </c>
      <c r="Q31" t="s">
        <v>19</v>
      </c>
      <c r="R31" t="s">
        <v>44</v>
      </c>
      <c r="S31" t="s">
        <v>47</v>
      </c>
      <c r="T31" t="s">
        <v>52</v>
      </c>
    </row>
    <row r="32" spans="1:20" x14ac:dyDescent="0.2">
      <c r="A32">
        <v>34</v>
      </c>
      <c r="B32">
        <v>82</v>
      </c>
      <c r="C32">
        <v>159</v>
      </c>
      <c r="D32">
        <v>67</v>
      </c>
      <c r="E32">
        <v>59</v>
      </c>
      <c r="F32">
        <v>25</v>
      </c>
      <c r="G32">
        <v>391</v>
      </c>
      <c r="H32">
        <v>30</v>
      </c>
      <c r="I32">
        <v>70</v>
      </c>
      <c r="J32">
        <v>80</v>
      </c>
      <c r="K32">
        <v>151</v>
      </c>
      <c r="L32">
        <v>608</v>
      </c>
      <c r="M32">
        <v>1</v>
      </c>
      <c r="N32" s="25">
        <v>42247</v>
      </c>
      <c r="O32" t="s">
        <v>32</v>
      </c>
      <c r="P32" t="s">
        <v>28</v>
      </c>
      <c r="Q32" t="s">
        <v>19</v>
      </c>
      <c r="R32" t="s">
        <v>44</v>
      </c>
      <c r="S32" t="s">
        <v>47</v>
      </c>
      <c r="T32" t="s">
        <v>52</v>
      </c>
    </row>
    <row r="33" spans="1:20" x14ac:dyDescent="0.2">
      <c r="A33">
        <v>42</v>
      </c>
      <c r="B33">
        <v>72</v>
      </c>
      <c r="C33">
        <v>133</v>
      </c>
      <c r="D33">
        <v>53</v>
      </c>
      <c r="E33">
        <v>44</v>
      </c>
      <c r="F33">
        <v>17</v>
      </c>
      <c r="G33">
        <v>410</v>
      </c>
      <c r="H33">
        <v>50</v>
      </c>
      <c r="I33">
        <v>50</v>
      </c>
      <c r="J33">
        <v>80</v>
      </c>
      <c r="K33">
        <v>130</v>
      </c>
      <c r="L33">
        <v>216</v>
      </c>
      <c r="M33">
        <v>1</v>
      </c>
      <c r="N33" s="25">
        <v>42247</v>
      </c>
      <c r="O33" t="s">
        <v>27</v>
      </c>
      <c r="P33" t="s">
        <v>28</v>
      </c>
      <c r="Q33" t="s">
        <v>23</v>
      </c>
      <c r="R33" t="s">
        <v>44</v>
      </c>
      <c r="S33" t="s">
        <v>47</v>
      </c>
      <c r="T33" t="s">
        <v>52</v>
      </c>
    </row>
    <row r="34" spans="1:20" x14ac:dyDescent="0.2">
      <c r="A34">
        <v>19</v>
      </c>
      <c r="B34">
        <v>29</v>
      </c>
      <c r="C34">
        <v>51</v>
      </c>
      <c r="D34">
        <v>19</v>
      </c>
      <c r="E34">
        <v>16</v>
      </c>
      <c r="F34">
        <v>5</v>
      </c>
      <c r="G34">
        <v>848</v>
      </c>
      <c r="H34">
        <v>20</v>
      </c>
      <c r="I34">
        <v>20</v>
      </c>
      <c r="J34">
        <v>30</v>
      </c>
      <c r="K34">
        <v>51</v>
      </c>
      <c r="L34">
        <v>319</v>
      </c>
      <c r="M34">
        <v>1</v>
      </c>
      <c r="N34" s="25">
        <v>42247</v>
      </c>
      <c r="O34" t="s">
        <v>35</v>
      </c>
      <c r="P34" t="s">
        <v>28</v>
      </c>
      <c r="Q34" t="s">
        <v>19</v>
      </c>
      <c r="R34" t="s">
        <v>44</v>
      </c>
      <c r="S34" t="s">
        <v>47</v>
      </c>
      <c r="T34" t="s">
        <v>52</v>
      </c>
    </row>
    <row r="35" spans="1:20" x14ac:dyDescent="0.2">
      <c r="A35">
        <v>199</v>
      </c>
      <c r="B35">
        <v>179</v>
      </c>
      <c r="C35">
        <v>322</v>
      </c>
      <c r="D35">
        <v>162</v>
      </c>
      <c r="E35">
        <v>45</v>
      </c>
      <c r="F35">
        <v>34</v>
      </c>
      <c r="G35">
        <v>928</v>
      </c>
      <c r="H35">
        <v>140</v>
      </c>
      <c r="I35">
        <v>111</v>
      </c>
      <c r="J35">
        <v>180</v>
      </c>
      <c r="K35">
        <v>310</v>
      </c>
      <c r="L35">
        <v>970</v>
      </c>
      <c r="M35">
        <v>1</v>
      </c>
      <c r="N35" s="25">
        <v>42247</v>
      </c>
      <c r="O35" t="s">
        <v>33</v>
      </c>
      <c r="P35" t="s">
        <v>28</v>
      </c>
      <c r="Q35" t="s">
        <v>23</v>
      </c>
      <c r="R35" t="s">
        <v>44</v>
      </c>
      <c r="S35" t="s">
        <v>47</v>
      </c>
      <c r="T35" t="s">
        <v>52</v>
      </c>
    </row>
    <row r="36" spans="1:20" x14ac:dyDescent="0.2">
      <c r="A36">
        <v>-15</v>
      </c>
      <c r="B36">
        <v>52</v>
      </c>
      <c r="C36">
        <v>88</v>
      </c>
      <c r="D36">
        <v>37</v>
      </c>
      <c r="E36">
        <v>59</v>
      </c>
      <c r="F36">
        <v>33</v>
      </c>
      <c r="G36">
        <v>513</v>
      </c>
      <c r="H36">
        <v>20</v>
      </c>
      <c r="I36">
        <v>40</v>
      </c>
      <c r="J36">
        <v>70</v>
      </c>
      <c r="K36">
        <v>109</v>
      </c>
      <c r="L36">
        <v>971</v>
      </c>
      <c r="M36">
        <v>1</v>
      </c>
      <c r="N36" s="25">
        <v>42216</v>
      </c>
      <c r="O36" t="s">
        <v>39</v>
      </c>
      <c r="P36" t="s">
        <v>21</v>
      </c>
      <c r="Q36" t="s">
        <v>19</v>
      </c>
      <c r="R36" t="s">
        <v>44</v>
      </c>
      <c r="S36" t="s">
        <v>47</v>
      </c>
      <c r="T36" t="s">
        <v>52</v>
      </c>
    </row>
    <row r="37" spans="1:20" x14ac:dyDescent="0.2">
      <c r="A37">
        <v>-192</v>
      </c>
      <c r="B37">
        <v>-67</v>
      </c>
      <c r="C37">
        <v>86</v>
      </c>
      <c r="D37">
        <v>118</v>
      </c>
      <c r="E37">
        <v>67</v>
      </c>
      <c r="F37">
        <v>49</v>
      </c>
      <c r="G37">
        <v>2105</v>
      </c>
      <c r="H37">
        <v>-150</v>
      </c>
      <c r="I37">
        <v>186</v>
      </c>
      <c r="J37">
        <v>-90</v>
      </c>
      <c r="K37">
        <v>100</v>
      </c>
      <c r="L37">
        <v>858</v>
      </c>
      <c r="M37">
        <v>1</v>
      </c>
      <c r="N37" s="25">
        <v>42216</v>
      </c>
      <c r="O37" t="s">
        <v>22</v>
      </c>
      <c r="P37" t="s">
        <v>21</v>
      </c>
      <c r="Q37" t="s">
        <v>23</v>
      </c>
      <c r="R37" t="s">
        <v>44</v>
      </c>
      <c r="S37" t="s">
        <v>47</v>
      </c>
      <c r="T37" t="s">
        <v>52</v>
      </c>
    </row>
    <row r="38" spans="1:20" x14ac:dyDescent="0.2">
      <c r="A38">
        <v>33</v>
      </c>
      <c r="B38">
        <v>60</v>
      </c>
      <c r="C38">
        <v>109</v>
      </c>
      <c r="D38">
        <v>50</v>
      </c>
      <c r="E38">
        <v>33</v>
      </c>
      <c r="F38">
        <v>15</v>
      </c>
      <c r="G38">
        <v>1064</v>
      </c>
      <c r="H38">
        <v>40</v>
      </c>
      <c r="I38">
        <v>61</v>
      </c>
      <c r="J38">
        <v>70</v>
      </c>
      <c r="K38">
        <v>130</v>
      </c>
      <c r="L38">
        <v>435</v>
      </c>
      <c r="M38">
        <v>1</v>
      </c>
      <c r="N38" s="25">
        <v>42216</v>
      </c>
      <c r="O38" t="s">
        <v>38</v>
      </c>
      <c r="P38" t="s">
        <v>21</v>
      </c>
      <c r="Q38" t="s">
        <v>19</v>
      </c>
      <c r="R38" t="s">
        <v>44</v>
      </c>
      <c r="S38" t="s">
        <v>47</v>
      </c>
      <c r="T38" t="s">
        <v>52</v>
      </c>
    </row>
    <row r="39" spans="1:20" x14ac:dyDescent="0.2">
      <c r="A39">
        <v>66</v>
      </c>
      <c r="B39">
        <v>90</v>
      </c>
      <c r="C39">
        <v>150</v>
      </c>
      <c r="D39">
        <v>61</v>
      </c>
      <c r="E39">
        <v>39</v>
      </c>
      <c r="F39">
        <v>19</v>
      </c>
      <c r="G39">
        <v>322</v>
      </c>
      <c r="H39">
        <v>70</v>
      </c>
      <c r="I39">
        <v>49</v>
      </c>
      <c r="J39">
        <v>90</v>
      </c>
      <c r="K39">
        <v>140</v>
      </c>
      <c r="L39">
        <v>603</v>
      </c>
      <c r="M39">
        <v>1</v>
      </c>
      <c r="N39" s="25">
        <v>42216</v>
      </c>
      <c r="O39" t="s">
        <v>41</v>
      </c>
      <c r="P39" t="s">
        <v>18</v>
      </c>
      <c r="Q39" t="s">
        <v>19</v>
      </c>
      <c r="R39" t="s">
        <v>44</v>
      </c>
      <c r="S39" t="s">
        <v>47</v>
      </c>
      <c r="T39" t="s">
        <v>52</v>
      </c>
    </row>
    <row r="40" spans="1:20" x14ac:dyDescent="0.2">
      <c r="A40">
        <v>34</v>
      </c>
      <c r="B40">
        <v>80</v>
      </c>
      <c r="C40">
        <v>140</v>
      </c>
      <c r="D40">
        <v>60</v>
      </c>
      <c r="E40">
        <v>46</v>
      </c>
      <c r="F40">
        <v>19</v>
      </c>
      <c r="G40">
        <v>336</v>
      </c>
      <c r="H40">
        <v>50</v>
      </c>
      <c r="I40">
        <v>60</v>
      </c>
      <c r="J40">
        <v>80</v>
      </c>
      <c r="K40">
        <v>141</v>
      </c>
      <c r="L40">
        <v>740</v>
      </c>
      <c r="M40">
        <v>1</v>
      </c>
      <c r="N40" s="25">
        <v>41639</v>
      </c>
      <c r="O40" t="s">
        <v>27</v>
      </c>
      <c r="P40" t="s">
        <v>28</v>
      </c>
      <c r="Q40" t="s">
        <v>23</v>
      </c>
      <c r="R40" t="s">
        <v>44</v>
      </c>
      <c r="S40" t="s">
        <v>47</v>
      </c>
      <c r="T40" t="s">
        <v>52</v>
      </c>
    </row>
    <row r="41" spans="1:20" x14ac:dyDescent="0.2">
      <c r="A41">
        <v>29</v>
      </c>
      <c r="B41">
        <v>77</v>
      </c>
      <c r="C41">
        <v>139</v>
      </c>
      <c r="D41">
        <v>63</v>
      </c>
      <c r="E41">
        <v>52</v>
      </c>
      <c r="F41">
        <v>23</v>
      </c>
      <c r="G41">
        <v>397</v>
      </c>
      <c r="H41">
        <v>30</v>
      </c>
      <c r="I41">
        <v>59</v>
      </c>
      <c r="J41">
        <v>80</v>
      </c>
      <c r="K41">
        <v>141</v>
      </c>
      <c r="L41">
        <v>414</v>
      </c>
      <c r="M41">
        <v>1</v>
      </c>
      <c r="N41" s="25">
        <v>42216</v>
      </c>
      <c r="O41" t="s">
        <v>32</v>
      </c>
      <c r="P41" t="s">
        <v>28</v>
      </c>
      <c r="Q41" t="s">
        <v>19</v>
      </c>
      <c r="R41" t="s">
        <v>44</v>
      </c>
      <c r="S41" t="s">
        <v>47</v>
      </c>
      <c r="T41" t="s">
        <v>52</v>
      </c>
    </row>
    <row r="42" spans="1:20" x14ac:dyDescent="0.2">
      <c r="A42">
        <v>26</v>
      </c>
      <c r="B42">
        <v>62</v>
      </c>
      <c r="C42">
        <v>107</v>
      </c>
      <c r="D42">
        <v>46</v>
      </c>
      <c r="E42">
        <v>40</v>
      </c>
      <c r="F42">
        <v>15</v>
      </c>
      <c r="G42">
        <v>415</v>
      </c>
      <c r="H42">
        <v>40</v>
      </c>
      <c r="I42">
        <v>40</v>
      </c>
      <c r="J42">
        <v>70</v>
      </c>
      <c r="K42">
        <v>110</v>
      </c>
      <c r="L42">
        <v>419</v>
      </c>
      <c r="M42">
        <v>1</v>
      </c>
      <c r="N42" s="25">
        <v>42216</v>
      </c>
      <c r="O42" t="s">
        <v>27</v>
      </c>
      <c r="P42" t="s">
        <v>28</v>
      </c>
      <c r="Q42" t="s">
        <v>23</v>
      </c>
      <c r="R42" t="s">
        <v>44</v>
      </c>
      <c r="S42" t="s">
        <v>47</v>
      </c>
      <c r="T42" t="s">
        <v>52</v>
      </c>
    </row>
    <row r="43" spans="1:20" x14ac:dyDescent="0.2">
      <c r="A43">
        <v>26</v>
      </c>
      <c r="B43">
        <v>38</v>
      </c>
      <c r="C43">
        <v>62</v>
      </c>
      <c r="D43">
        <v>25</v>
      </c>
      <c r="E43">
        <v>18</v>
      </c>
      <c r="F43">
        <v>7</v>
      </c>
      <c r="G43">
        <v>851</v>
      </c>
      <c r="H43">
        <v>30</v>
      </c>
      <c r="I43">
        <v>20</v>
      </c>
      <c r="J43">
        <v>40</v>
      </c>
      <c r="K43">
        <v>61</v>
      </c>
      <c r="L43">
        <v>319</v>
      </c>
      <c r="M43">
        <v>1</v>
      </c>
      <c r="N43" s="25">
        <v>42216</v>
      </c>
      <c r="O43" t="s">
        <v>35</v>
      </c>
      <c r="P43" t="s">
        <v>28</v>
      </c>
      <c r="Q43" t="s">
        <v>19</v>
      </c>
      <c r="R43" t="s">
        <v>44</v>
      </c>
      <c r="S43" t="s">
        <v>47</v>
      </c>
      <c r="T43" t="s">
        <v>52</v>
      </c>
    </row>
    <row r="44" spans="1:20" x14ac:dyDescent="0.2">
      <c r="A44">
        <v>184</v>
      </c>
      <c r="B44">
        <v>178</v>
      </c>
      <c r="C44">
        <v>298</v>
      </c>
      <c r="D44">
        <v>138</v>
      </c>
      <c r="E44">
        <v>42</v>
      </c>
      <c r="F44">
        <v>34</v>
      </c>
      <c r="G44">
        <v>941</v>
      </c>
      <c r="H44">
        <v>140</v>
      </c>
      <c r="I44">
        <v>191</v>
      </c>
      <c r="J44">
        <v>180</v>
      </c>
      <c r="K44">
        <v>311</v>
      </c>
      <c r="L44">
        <v>720</v>
      </c>
      <c r="M44">
        <v>1</v>
      </c>
      <c r="N44" s="25">
        <v>42216</v>
      </c>
      <c r="O44" t="s">
        <v>33</v>
      </c>
      <c r="P44" t="s">
        <v>28</v>
      </c>
      <c r="Q44" t="s">
        <v>23</v>
      </c>
      <c r="R44" t="s">
        <v>44</v>
      </c>
      <c r="S44" t="s">
        <v>47</v>
      </c>
      <c r="T44" t="s">
        <v>52</v>
      </c>
    </row>
    <row r="45" spans="1:20" x14ac:dyDescent="0.2">
      <c r="A45">
        <v>-14</v>
      </c>
      <c r="B45">
        <v>56</v>
      </c>
      <c r="C45">
        <v>94</v>
      </c>
      <c r="D45">
        <v>39</v>
      </c>
      <c r="E45">
        <v>61</v>
      </c>
      <c r="F45">
        <v>36</v>
      </c>
      <c r="G45">
        <v>517</v>
      </c>
      <c r="H45">
        <v>20</v>
      </c>
      <c r="I45">
        <v>39</v>
      </c>
      <c r="J45">
        <v>70</v>
      </c>
      <c r="K45">
        <v>111</v>
      </c>
      <c r="L45">
        <v>503</v>
      </c>
      <c r="M45">
        <v>1</v>
      </c>
      <c r="N45" s="25">
        <v>42185</v>
      </c>
      <c r="O45" t="s">
        <v>39</v>
      </c>
      <c r="P45" t="s">
        <v>21</v>
      </c>
      <c r="Q45" t="s">
        <v>19</v>
      </c>
      <c r="R45" t="s">
        <v>44</v>
      </c>
      <c r="S45" t="s">
        <v>47</v>
      </c>
      <c r="T45" t="s">
        <v>52</v>
      </c>
    </row>
    <row r="46" spans="1:20" x14ac:dyDescent="0.2">
      <c r="A46">
        <v>-190</v>
      </c>
      <c r="B46">
        <v>-67</v>
      </c>
      <c r="C46">
        <v>86</v>
      </c>
      <c r="D46">
        <v>209</v>
      </c>
      <c r="E46">
        <v>66</v>
      </c>
      <c r="F46">
        <v>49</v>
      </c>
      <c r="G46">
        <v>1832</v>
      </c>
      <c r="H46">
        <v>-150</v>
      </c>
      <c r="I46">
        <v>171</v>
      </c>
      <c r="J46">
        <v>-90</v>
      </c>
      <c r="K46">
        <v>100</v>
      </c>
      <c r="L46">
        <v>661</v>
      </c>
      <c r="M46">
        <v>1</v>
      </c>
      <c r="N46" s="25">
        <v>42185</v>
      </c>
      <c r="O46" t="s">
        <v>22</v>
      </c>
      <c r="P46" t="s">
        <v>21</v>
      </c>
      <c r="Q46" t="s">
        <v>23</v>
      </c>
      <c r="R46" t="s">
        <v>44</v>
      </c>
      <c r="S46" t="s">
        <v>47</v>
      </c>
      <c r="T46" t="s">
        <v>52</v>
      </c>
    </row>
    <row r="47" spans="1:20" x14ac:dyDescent="0.2">
      <c r="A47">
        <v>44</v>
      </c>
      <c r="B47">
        <v>72</v>
      </c>
      <c r="C47">
        <v>131</v>
      </c>
      <c r="D47">
        <v>60</v>
      </c>
      <c r="E47">
        <v>37</v>
      </c>
      <c r="F47">
        <v>18</v>
      </c>
      <c r="G47">
        <v>1070</v>
      </c>
      <c r="H47">
        <v>60</v>
      </c>
      <c r="I47">
        <v>70</v>
      </c>
      <c r="J47">
        <v>90</v>
      </c>
      <c r="K47">
        <v>161</v>
      </c>
      <c r="L47">
        <v>801</v>
      </c>
      <c r="M47">
        <v>1</v>
      </c>
      <c r="N47" s="25">
        <v>42185</v>
      </c>
      <c r="O47" t="s">
        <v>38</v>
      </c>
      <c r="P47" t="s">
        <v>21</v>
      </c>
      <c r="Q47" t="s">
        <v>19</v>
      </c>
      <c r="R47" t="s">
        <v>44</v>
      </c>
      <c r="S47" t="s">
        <v>47</v>
      </c>
      <c r="T47" t="s">
        <v>52</v>
      </c>
    </row>
    <row r="48" spans="1:20" x14ac:dyDescent="0.2">
      <c r="A48">
        <v>68</v>
      </c>
      <c r="B48">
        <v>90</v>
      </c>
      <c r="C48">
        <v>150</v>
      </c>
      <c r="D48">
        <v>61</v>
      </c>
      <c r="E48">
        <v>38</v>
      </c>
      <c r="F48">
        <v>19</v>
      </c>
      <c r="G48">
        <v>329</v>
      </c>
      <c r="H48">
        <v>70</v>
      </c>
      <c r="I48">
        <v>49</v>
      </c>
      <c r="J48">
        <v>90</v>
      </c>
      <c r="K48">
        <v>140</v>
      </c>
      <c r="L48">
        <v>603</v>
      </c>
      <c r="M48">
        <v>1</v>
      </c>
      <c r="N48" s="25">
        <v>42185</v>
      </c>
      <c r="O48" t="s">
        <v>41</v>
      </c>
      <c r="P48" t="s">
        <v>18</v>
      </c>
      <c r="Q48" t="s">
        <v>19</v>
      </c>
      <c r="R48" t="s">
        <v>44</v>
      </c>
      <c r="S48" t="s">
        <v>47</v>
      </c>
      <c r="T48" t="s">
        <v>52</v>
      </c>
    </row>
    <row r="49" spans="1:20" x14ac:dyDescent="0.2">
      <c r="A49">
        <v>13</v>
      </c>
      <c r="B49">
        <v>66</v>
      </c>
      <c r="C49">
        <v>120</v>
      </c>
      <c r="D49">
        <v>54</v>
      </c>
      <c r="E49">
        <v>53</v>
      </c>
      <c r="F49">
        <v>20</v>
      </c>
      <c r="G49">
        <v>312</v>
      </c>
      <c r="H49">
        <v>30</v>
      </c>
      <c r="I49">
        <v>50</v>
      </c>
      <c r="J49">
        <v>70</v>
      </c>
      <c r="K49">
        <v>120</v>
      </c>
      <c r="L49">
        <v>262</v>
      </c>
      <c r="M49">
        <v>1</v>
      </c>
      <c r="N49" s="25">
        <v>41639</v>
      </c>
      <c r="O49" t="s">
        <v>32</v>
      </c>
      <c r="P49" t="s">
        <v>28</v>
      </c>
      <c r="Q49" t="s">
        <v>19</v>
      </c>
      <c r="R49" t="s">
        <v>44</v>
      </c>
      <c r="S49" t="s">
        <v>47</v>
      </c>
      <c r="T49" t="s">
        <v>52</v>
      </c>
    </row>
    <row r="50" spans="1:20" x14ac:dyDescent="0.2">
      <c r="A50">
        <v>25</v>
      </c>
      <c r="B50">
        <v>74</v>
      </c>
      <c r="C50">
        <v>132</v>
      </c>
      <c r="D50">
        <v>59</v>
      </c>
      <c r="E50">
        <v>52</v>
      </c>
      <c r="F50">
        <v>22</v>
      </c>
      <c r="G50">
        <v>403</v>
      </c>
      <c r="H50">
        <v>20</v>
      </c>
      <c r="I50">
        <v>61</v>
      </c>
      <c r="J50">
        <v>70</v>
      </c>
      <c r="K50">
        <v>130</v>
      </c>
      <c r="L50">
        <v>262</v>
      </c>
      <c r="M50">
        <v>1</v>
      </c>
      <c r="N50" s="25">
        <v>42185</v>
      </c>
      <c r="O50" t="s">
        <v>32</v>
      </c>
      <c r="P50" t="s">
        <v>28</v>
      </c>
      <c r="Q50" t="s">
        <v>19</v>
      </c>
      <c r="R50" t="s">
        <v>44</v>
      </c>
      <c r="S50" t="s">
        <v>47</v>
      </c>
      <c r="T50" t="s">
        <v>52</v>
      </c>
    </row>
    <row r="51" spans="1:20" x14ac:dyDescent="0.2">
      <c r="A51">
        <v>28</v>
      </c>
      <c r="B51">
        <v>63</v>
      </c>
      <c r="C51">
        <v>109</v>
      </c>
      <c r="D51">
        <v>47</v>
      </c>
      <c r="E51">
        <v>40</v>
      </c>
      <c r="F51">
        <v>15</v>
      </c>
      <c r="G51">
        <v>420</v>
      </c>
      <c r="H51">
        <v>40</v>
      </c>
      <c r="I51">
        <v>41</v>
      </c>
      <c r="J51">
        <v>70</v>
      </c>
      <c r="K51">
        <v>109</v>
      </c>
      <c r="L51">
        <v>513</v>
      </c>
      <c r="M51">
        <v>1</v>
      </c>
      <c r="N51" s="25">
        <v>42185</v>
      </c>
      <c r="O51" t="s">
        <v>27</v>
      </c>
      <c r="P51" t="s">
        <v>28</v>
      </c>
      <c r="Q51" t="s">
        <v>23</v>
      </c>
      <c r="R51" t="s">
        <v>44</v>
      </c>
      <c r="S51" t="s">
        <v>47</v>
      </c>
      <c r="T51" t="s">
        <v>52</v>
      </c>
    </row>
    <row r="52" spans="1:20" x14ac:dyDescent="0.2">
      <c r="A52">
        <v>23</v>
      </c>
      <c r="B52">
        <v>36</v>
      </c>
      <c r="C52">
        <v>60</v>
      </c>
      <c r="D52">
        <v>25</v>
      </c>
      <c r="E52">
        <v>18</v>
      </c>
      <c r="F52">
        <v>7</v>
      </c>
      <c r="G52">
        <v>854</v>
      </c>
      <c r="H52">
        <v>30</v>
      </c>
      <c r="I52">
        <v>20</v>
      </c>
      <c r="J52">
        <v>40</v>
      </c>
      <c r="K52">
        <v>60</v>
      </c>
      <c r="L52">
        <v>712</v>
      </c>
      <c r="M52">
        <v>1</v>
      </c>
      <c r="N52" s="25">
        <v>42185</v>
      </c>
      <c r="O52" t="s">
        <v>35</v>
      </c>
      <c r="P52" t="s">
        <v>28</v>
      </c>
      <c r="Q52" t="s">
        <v>19</v>
      </c>
      <c r="R52" t="s">
        <v>44</v>
      </c>
      <c r="S52" t="s">
        <v>47</v>
      </c>
      <c r="T52" t="s">
        <v>52</v>
      </c>
    </row>
    <row r="53" spans="1:20" x14ac:dyDescent="0.2">
      <c r="A53">
        <v>153</v>
      </c>
      <c r="B53">
        <v>152</v>
      </c>
      <c r="C53">
        <v>254</v>
      </c>
      <c r="D53">
        <v>92</v>
      </c>
      <c r="E53">
        <v>38</v>
      </c>
      <c r="F53">
        <v>29</v>
      </c>
      <c r="G53">
        <v>952</v>
      </c>
      <c r="H53">
        <v>120</v>
      </c>
      <c r="I53">
        <v>125</v>
      </c>
      <c r="J53">
        <v>150</v>
      </c>
      <c r="K53">
        <v>261</v>
      </c>
      <c r="L53">
        <v>720</v>
      </c>
      <c r="M53">
        <v>1</v>
      </c>
      <c r="N53" s="25">
        <v>42185</v>
      </c>
      <c r="O53" t="s">
        <v>33</v>
      </c>
      <c r="P53" t="s">
        <v>28</v>
      </c>
      <c r="Q53" t="s">
        <v>23</v>
      </c>
      <c r="R53" t="s">
        <v>44</v>
      </c>
      <c r="S53" t="s">
        <v>47</v>
      </c>
      <c r="T53" t="s">
        <v>52</v>
      </c>
    </row>
    <row r="54" spans="1:20" x14ac:dyDescent="0.2">
      <c r="A54">
        <v>-8</v>
      </c>
      <c r="B54">
        <v>63</v>
      </c>
      <c r="C54">
        <v>106</v>
      </c>
      <c r="D54">
        <v>44</v>
      </c>
      <c r="E54">
        <v>64</v>
      </c>
      <c r="F54">
        <v>40</v>
      </c>
      <c r="G54">
        <v>496</v>
      </c>
      <c r="H54">
        <v>30</v>
      </c>
      <c r="I54">
        <v>49</v>
      </c>
      <c r="J54">
        <v>80</v>
      </c>
      <c r="K54">
        <v>131</v>
      </c>
      <c r="L54">
        <v>503</v>
      </c>
      <c r="M54">
        <v>1</v>
      </c>
      <c r="N54" s="25">
        <v>42155</v>
      </c>
      <c r="O54" t="s">
        <v>39</v>
      </c>
      <c r="P54" t="s">
        <v>21</v>
      </c>
      <c r="Q54" t="s">
        <v>19</v>
      </c>
      <c r="R54" t="s">
        <v>44</v>
      </c>
      <c r="S54" t="s">
        <v>47</v>
      </c>
      <c r="T54" t="s">
        <v>52</v>
      </c>
    </row>
    <row r="55" spans="1:20" x14ac:dyDescent="0.2">
      <c r="A55">
        <v>-156</v>
      </c>
      <c r="B55">
        <v>-45</v>
      </c>
      <c r="C55">
        <v>95</v>
      </c>
      <c r="D55">
        <v>74</v>
      </c>
      <c r="E55">
        <v>63</v>
      </c>
      <c r="F55">
        <v>45</v>
      </c>
      <c r="G55">
        <v>1514</v>
      </c>
      <c r="H55">
        <v>-110</v>
      </c>
      <c r="I55">
        <v>153</v>
      </c>
      <c r="J55">
        <v>-50</v>
      </c>
      <c r="K55">
        <v>119</v>
      </c>
      <c r="L55">
        <v>650</v>
      </c>
      <c r="M55">
        <v>1</v>
      </c>
      <c r="N55" s="25">
        <v>42155</v>
      </c>
      <c r="O55" t="s">
        <v>22</v>
      </c>
      <c r="P55" t="s">
        <v>21</v>
      </c>
      <c r="Q55" t="s">
        <v>23</v>
      </c>
      <c r="R55" t="s">
        <v>44</v>
      </c>
      <c r="S55" t="s">
        <v>47</v>
      </c>
      <c r="T55" t="s">
        <v>52</v>
      </c>
    </row>
    <row r="56" spans="1:20" x14ac:dyDescent="0.2">
      <c r="A56">
        <v>50</v>
      </c>
      <c r="B56">
        <v>77</v>
      </c>
      <c r="C56">
        <v>141</v>
      </c>
      <c r="D56">
        <v>65</v>
      </c>
      <c r="E56">
        <v>38</v>
      </c>
      <c r="F56">
        <v>20</v>
      </c>
      <c r="G56">
        <v>1042</v>
      </c>
      <c r="H56">
        <v>60</v>
      </c>
      <c r="I56">
        <v>81</v>
      </c>
      <c r="J56">
        <v>90</v>
      </c>
      <c r="K56">
        <v>169</v>
      </c>
      <c r="L56">
        <v>435</v>
      </c>
      <c r="M56">
        <v>1</v>
      </c>
      <c r="N56" s="25">
        <v>42155</v>
      </c>
      <c r="O56" t="s">
        <v>38</v>
      </c>
      <c r="P56" t="s">
        <v>21</v>
      </c>
      <c r="Q56" t="s">
        <v>19</v>
      </c>
      <c r="R56" t="s">
        <v>44</v>
      </c>
      <c r="S56" t="s">
        <v>47</v>
      </c>
      <c r="T56" t="s">
        <v>52</v>
      </c>
    </row>
    <row r="57" spans="1:20" x14ac:dyDescent="0.2">
      <c r="A57">
        <v>57</v>
      </c>
      <c r="B57">
        <v>82</v>
      </c>
      <c r="C57">
        <v>137</v>
      </c>
      <c r="D57">
        <v>56</v>
      </c>
      <c r="E57">
        <v>38</v>
      </c>
      <c r="F57">
        <v>17</v>
      </c>
      <c r="G57">
        <v>302</v>
      </c>
      <c r="H57">
        <v>50</v>
      </c>
      <c r="I57">
        <v>49</v>
      </c>
      <c r="J57">
        <v>80</v>
      </c>
      <c r="K57">
        <v>130</v>
      </c>
      <c r="L57">
        <v>603</v>
      </c>
      <c r="M57">
        <v>1</v>
      </c>
      <c r="N57" s="25">
        <v>42155</v>
      </c>
      <c r="O57" t="s">
        <v>41</v>
      </c>
      <c r="P57" t="s">
        <v>18</v>
      </c>
      <c r="Q57" t="s">
        <v>19</v>
      </c>
      <c r="R57" t="s">
        <v>44</v>
      </c>
      <c r="S57" t="s">
        <v>47</v>
      </c>
      <c r="T57" t="s">
        <v>52</v>
      </c>
    </row>
    <row r="58" spans="1:20" x14ac:dyDescent="0.2">
      <c r="A58">
        <v>26</v>
      </c>
      <c r="B58">
        <v>74</v>
      </c>
      <c r="C58">
        <v>132</v>
      </c>
      <c r="D58">
        <v>59</v>
      </c>
      <c r="E58">
        <v>51</v>
      </c>
      <c r="F58">
        <v>22</v>
      </c>
      <c r="G58">
        <v>377</v>
      </c>
      <c r="H58">
        <v>20</v>
      </c>
      <c r="I58">
        <v>60</v>
      </c>
      <c r="J58">
        <v>70</v>
      </c>
      <c r="K58">
        <v>130</v>
      </c>
      <c r="L58">
        <v>715</v>
      </c>
      <c r="M58">
        <v>1</v>
      </c>
      <c r="N58" s="25">
        <v>42155</v>
      </c>
      <c r="O58" t="s">
        <v>32</v>
      </c>
      <c r="P58" t="s">
        <v>28</v>
      </c>
      <c r="Q58" t="s">
        <v>19</v>
      </c>
      <c r="R58" t="s">
        <v>44</v>
      </c>
      <c r="S58" t="s">
        <v>47</v>
      </c>
      <c r="T58" t="s">
        <v>52</v>
      </c>
    </row>
    <row r="59" spans="1:20" x14ac:dyDescent="0.2">
      <c r="A59">
        <v>33</v>
      </c>
      <c r="B59">
        <v>68</v>
      </c>
      <c r="C59">
        <v>117</v>
      </c>
      <c r="D59">
        <v>50</v>
      </c>
      <c r="E59">
        <v>41</v>
      </c>
      <c r="F59">
        <v>16</v>
      </c>
      <c r="G59">
        <v>397</v>
      </c>
      <c r="H59">
        <v>40</v>
      </c>
      <c r="I59">
        <v>50</v>
      </c>
      <c r="J59">
        <v>70</v>
      </c>
      <c r="K59">
        <v>120</v>
      </c>
      <c r="L59">
        <v>513</v>
      </c>
      <c r="M59">
        <v>1</v>
      </c>
      <c r="N59" s="25">
        <v>42155</v>
      </c>
      <c r="O59" t="s">
        <v>27</v>
      </c>
      <c r="P59" t="s">
        <v>28</v>
      </c>
      <c r="Q59" t="s">
        <v>23</v>
      </c>
      <c r="R59" t="s">
        <v>44</v>
      </c>
      <c r="S59" t="s">
        <v>47</v>
      </c>
      <c r="T59" t="s">
        <v>52</v>
      </c>
    </row>
    <row r="60" spans="1:20" x14ac:dyDescent="0.2">
      <c r="A60">
        <v>25</v>
      </c>
      <c r="B60">
        <v>35</v>
      </c>
      <c r="C60">
        <v>57</v>
      </c>
      <c r="D60">
        <v>23</v>
      </c>
      <c r="E60">
        <v>16</v>
      </c>
      <c r="F60">
        <v>6</v>
      </c>
      <c r="G60">
        <v>843</v>
      </c>
      <c r="H60">
        <v>30</v>
      </c>
      <c r="I60">
        <v>20</v>
      </c>
      <c r="J60">
        <v>40</v>
      </c>
      <c r="K60">
        <v>61</v>
      </c>
      <c r="L60">
        <v>319</v>
      </c>
      <c r="M60">
        <v>1</v>
      </c>
      <c r="N60" s="25">
        <v>42155</v>
      </c>
      <c r="O60" t="s">
        <v>35</v>
      </c>
      <c r="P60" t="s">
        <v>28</v>
      </c>
      <c r="Q60" t="s">
        <v>19</v>
      </c>
      <c r="R60" t="s">
        <v>44</v>
      </c>
      <c r="S60" t="s">
        <v>47</v>
      </c>
      <c r="T60" t="s">
        <v>52</v>
      </c>
    </row>
    <row r="61" spans="1:20" x14ac:dyDescent="0.2">
      <c r="A61">
        <v>167</v>
      </c>
      <c r="B61">
        <v>163</v>
      </c>
      <c r="C61">
        <v>274</v>
      </c>
      <c r="D61">
        <v>143</v>
      </c>
      <c r="E61">
        <v>39</v>
      </c>
      <c r="F61">
        <v>31</v>
      </c>
      <c r="G61">
        <v>897</v>
      </c>
      <c r="H61">
        <v>130</v>
      </c>
      <c r="I61">
        <v>102</v>
      </c>
      <c r="J61">
        <v>170</v>
      </c>
      <c r="K61">
        <v>281</v>
      </c>
      <c r="L61">
        <v>719</v>
      </c>
      <c r="M61">
        <v>1</v>
      </c>
      <c r="N61" s="25">
        <v>42155</v>
      </c>
      <c r="O61" t="s">
        <v>33</v>
      </c>
      <c r="P61" t="s">
        <v>28</v>
      </c>
      <c r="Q61" t="s">
        <v>23</v>
      </c>
      <c r="R61" t="s">
        <v>44</v>
      </c>
      <c r="S61" t="s">
        <v>47</v>
      </c>
      <c r="T61" t="s">
        <v>52</v>
      </c>
    </row>
    <row r="62" spans="1:20" x14ac:dyDescent="0.2">
      <c r="A62">
        <v>-3</v>
      </c>
      <c r="B62">
        <v>75</v>
      </c>
      <c r="C62">
        <v>127</v>
      </c>
      <c r="D62">
        <v>53</v>
      </c>
      <c r="E62">
        <v>72</v>
      </c>
      <c r="F62">
        <v>48</v>
      </c>
      <c r="G62">
        <v>458</v>
      </c>
      <c r="H62">
        <v>40</v>
      </c>
      <c r="I62">
        <v>61</v>
      </c>
      <c r="J62">
        <v>100</v>
      </c>
      <c r="K62">
        <v>160</v>
      </c>
      <c r="L62">
        <v>971</v>
      </c>
      <c r="M62">
        <v>1</v>
      </c>
      <c r="N62" s="25">
        <v>42124</v>
      </c>
      <c r="O62" t="s">
        <v>39</v>
      </c>
      <c r="P62" t="s">
        <v>21</v>
      </c>
      <c r="Q62" t="s">
        <v>19</v>
      </c>
      <c r="R62" t="s">
        <v>44</v>
      </c>
      <c r="S62" t="s">
        <v>47</v>
      </c>
      <c r="T62" t="s">
        <v>52</v>
      </c>
    </row>
    <row r="63" spans="1:20" x14ac:dyDescent="0.2">
      <c r="A63">
        <v>-116</v>
      </c>
      <c r="B63">
        <v>-21</v>
      </c>
      <c r="C63">
        <v>105</v>
      </c>
      <c r="D63">
        <v>94</v>
      </c>
      <c r="E63">
        <v>59</v>
      </c>
      <c r="F63">
        <v>40</v>
      </c>
      <c r="G63">
        <v>1215</v>
      </c>
      <c r="H63">
        <v>-80</v>
      </c>
      <c r="I63">
        <v>191</v>
      </c>
      <c r="J63">
        <v>-30</v>
      </c>
      <c r="K63">
        <v>130</v>
      </c>
      <c r="L63">
        <v>805</v>
      </c>
      <c r="M63">
        <v>1</v>
      </c>
      <c r="N63" s="25">
        <v>42124</v>
      </c>
      <c r="O63" t="s">
        <v>22</v>
      </c>
      <c r="P63" t="s">
        <v>21</v>
      </c>
      <c r="Q63" t="s">
        <v>23</v>
      </c>
      <c r="R63" t="s">
        <v>44</v>
      </c>
      <c r="S63" t="s">
        <v>47</v>
      </c>
      <c r="T63" t="s">
        <v>52</v>
      </c>
    </row>
    <row r="64" spans="1:20" x14ac:dyDescent="0.2">
      <c r="A64">
        <v>52</v>
      </c>
      <c r="B64">
        <v>80</v>
      </c>
      <c r="C64">
        <v>147</v>
      </c>
      <c r="D64">
        <v>68</v>
      </c>
      <c r="E64">
        <v>39</v>
      </c>
      <c r="F64">
        <v>21</v>
      </c>
      <c r="G64">
        <v>998</v>
      </c>
      <c r="H64">
        <v>60</v>
      </c>
      <c r="I64">
        <v>80</v>
      </c>
      <c r="J64">
        <v>100</v>
      </c>
      <c r="K64">
        <v>180</v>
      </c>
      <c r="L64">
        <v>435</v>
      </c>
      <c r="M64">
        <v>1</v>
      </c>
      <c r="N64" s="25">
        <v>42124</v>
      </c>
      <c r="O64" t="s">
        <v>38</v>
      </c>
      <c r="P64" t="s">
        <v>21</v>
      </c>
      <c r="Q64" t="s">
        <v>19</v>
      </c>
      <c r="R64" t="s">
        <v>44</v>
      </c>
      <c r="S64" t="s">
        <v>47</v>
      </c>
      <c r="T64" t="s">
        <v>52</v>
      </c>
    </row>
    <row r="65" spans="1:20" x14ac:dyDescent="0.2">
      <c r="A65">
        <v>48</v>
      </c>
      <c r="B65">
        <v>74</v>
      </c>
      <c r="C65">
        <v>124</v>
      </c>
      <c r="D65">
        <v>51</v>
      </c>
      <c r="E65">
        <v>36</v>
      </c>
      <c r="F65">
        <v>16</v>
      </c>
      <c r="G65">
        <v>265</v>
      </c>
      <c r="H65">
        <v>40</v>
      </c>
      <c r="I65">
        <v>39</v>
      </c>
      <c r="J65">
        <v>70</v>
      </c>
      <c r="K65">
        <v>109</v>
      </c>
      <c r="L65">
        <v>603</v>
      </c>
      <c r="M65">
        <v>1</v>
      </c>
      <c r="N65" s="25">
        <v>42124</v>
      </c>
      <c r="O65" t="s">
        <v>41</v>
      </c>
      <c r="P65" t="s">
        <v>18</v>
      </c>
      <c r="Q65" t="s">
        <v>19</v>
      </c>
      <c r="R65" t="s">
        <v>44</v>
      </c>
      <c r="S65" t="s">
        <v>47</v>
      </c>
      <c r="T65" t="s">
        <v>52</v>
      </c>
    </row>
    <row r="66" spans="1:20" x14ac:dyDescent="0.2">
      <c r="A66">
        <v>23</v>
      </c>
      <c r="B66">
        <v>72</v>
      </c>
      <c r="C66">
        <v>129</v>
      </c>
      <c r="D66">
        <v>58</v>
      </c>
      <c r="E66">
        <v>51</v>
      </c>
      <c r="F66">
        <v>22</v>
      </c>
      <c r="G66">
        <v>338</v>
      </c>
      <c r="H66">
        <v>20</v>
      </c>
      <c r="I66">
        <v>61</v>
      </c>
      <c r="J66">
        <v>70</v>
      </c>
      <c r="K66">
        <v>131</v>
      </c>
      <c r="L66">
        <v>414</v>
      </c>
      <c r="M66">
        <v>1</v>
      </c>
      <c r="N66" s="25">
        <v>42124</v>
      </c>
      <c r="O66" t="s">
        <v>32</v>
      </c>
      <c r="P66" t="s">
        <v>28</v>
      </c>
      <c r="Q66" t="s">
        <v>19</v>
      </c>
      <c r="R66" t="s">
        <v>44</v>
      </c>
      <c r="S66" t="s">
        <v>47</v>
      </c>
      <c r="T66" t="s">
        <v>52</v>
      </c>
    </row>
    <row r="67" spans="1:20" x14ac:dyDescent="0.2">
      <c r="A67">
        <v>37</v>
      </c>
      <c r="B67">
        <v>71</v>
      </c>
      <c r="C67">
        <v>122</v>
      </c>
      <c r="D67">
        <v>52</v>
      </c>
      <c r="E67">
        <v>41</v>
      </c>
      <c r="F67">
        <v>17</v>
      </c>
      <c r="G67">
        <v>361</v>
      </c>
      <c r="H67">
        <v>40</v>
      </c>
      <c r="I67">
        <v>50</v>
      </c>
      <c r="J67">
        <v>70</v>
      </c>
      <c r="K67">
        <v>121</v>
      </c>
      <c r="L67">
        <v>216</v>
      </c>
      <c r="M67">
        <v>1</v>
      </c>
      <c r="N67" s="25">
        <v>42124</v>
      </c>
      <c r="O67" t="s">
        <v>27</v>
      </c>
      <c r="P67" t="s">
        <v>28</v>
      </c>
      <c r="Q67" t="s">
        <v>23</v>
      </c>
      <c r="R67" t="s">
        <v>44</v>
      </c>
      <c r="S67" t="s">
        <v>47</v>
      </c>
      <c r="T67" t="s">
        <v>52</v>
      </c>
    </row>
    <row r="68" spans="1:20" x14ac:dyDescent="0.2">
      <c r="A68">
        <v>17</v>
      </c>
      <c r="B68">
        <v>29</v>
      </c>
      <c r="C68">
        <v>49</v>
      </c>
      <c r="D68">
        <v>20</v>
      </c>
      <c r="E68">
        <v>16</v>
      </c>
      <c r="F68">
        <v>5</v>
      </c>
      <c r="G68">
        <v>829</v>
      </c>
      <c r="H68">
        <v>20</v>
      </c>
      <c r="I68">
        <v>20</v>
      </c>
      <c r="J68">
        <v>30</v>
      </c>
      <c r="K68">
        <v>51</v>
      </c>
      <c r="L68">
        <v>319</v>
      </c>
      <c r="M68">
        <v>1</v>
      </c>
      <c r="N68" s="25">
        <v>42124</v>
      </c>
      <c r="O68" t="s">
        <v>35</v>
      </c>
      <c r="P68" t="s">
        <v>28</v>
      </c>
      <c r="Q68" t="s">
        <v>19</v>
      </c>
      <c r="R68" t="s">
        <v>44</v>
      </c>
      <c r="S68" t="s">
        <v>47</v>
      </c>
      <c r="T68" t="s">
        <v>52</v>
      </c>
    </row>
    <row r="69" spans="1:20" x14ac:dyDescent="0.2">
      <c r="A69">
        <v>153</v>
      </c>
      <c r="B69">
        <v>152</v>
      </c>
      <c r="C69">
        <v>254</v>
      </c>
      <c r="D69">
        <v>88</v>
      </c>
      <c r="E69">
        <v>38</v>
      </c>
      <c r="F69">
        <v>29</v>
      </c>
      <c r="G69">
        <v>821</v>
      </c>
      <c r="H69">
        <v>120</v>
      </c>
      <c r="I69">
        <v>124</v>
      </c>
      <c r="J69">
        <v>150</v>
      </c>
      <c r="K69">
        <v>261</v>
      </c>
      <c r="L69">
        <v>720</v>
      </c>
      <c r="M69">
        <v>1</v>
      </c>
      <c r="N69" s="25">
        <v>42124</v>
      </c>
      <c r="O69" t="s">
        <v>33</v>
      </c>
      <c r="P69" t="s">
        <v>28</v>
      </c>
      <c r="Q69" t="s">
        <v>23</v>
      </c>
      <c r="R69" t="s">
        <v>44</v>
      </c>
      <c r="S69" t="s">
        <v>47</v>
      </c>
      <c r="T69" t="s">
        <v>52</v>
      </c>
    </row>
    <row r="70" spans="1:20" x14ac:dyDescent="0.2">
      <c r="A70">
        <v>-4</v>
      </c>
      <c r="B70">
        <v>73</v>
      </c>
      <c r="C70">
        <v>133</v>
      </c>
      <c r="D70">
        <v>52</v>
      </c>
      <c r="E70">
        <v>76</v>
      </c>
      <c r="F70">
        <v>47</v>
      </c>
      <c r="G70">
        <v>433</v>
      </c>
      <c r="H70">
        <v>30</v>
      </c>
      <c r="I70">
        <v>59</v>
      </c>
      <c r="J70">
        <v>90</v>
      </c>
      <c r="K70">
        <v>149</v>
      </c>
      <c r="L70">
        <v>503</v>
      </c>
      <c r="M70">
        <v>1</v>
      </c>
      <c r="N70" s="25">
        <v>42094</v>
      </c>
      <c r="O70" t="s">
        <v>39</v>
      </c>
      <c r="P70" t="s">
        <v>21</v>
      </c>
      <c r="Q70" t="s">
        <v>19</v>
      </c>
      <c r="R70" t="s">
        <v>44</v>
      </c>
      <c r="S70" t="s">
        <v>47</v>
      </c>
      <c r="T70" t="s">
        <v>52</v>
      </c>
    </row>
    <row r="71" spans="1:20" x14ac:dyDescent="0.2">
      <c r="A71">
        <v>-113</v>
      </c>
      <c r="B71">
        <v>-13</v>
      </c>
      <c r="C71">
        <v>117</v>
      </c>
      <c r="D71">
        <v>117</v>
      </c>
      <c r="E71">
        <v>63</v>
      </c>
      <c r="F71">
        <v>39</v>
      </c>
      <c r="G71">
        <v>964</v>
      </c>
      <c r="H71">
        <v>-70</v>
      </c>
      <c r="I71">
        <v>189</v>
      </c>
      <c r="J71">
        <v>-20</v>
      </c>
      <c r="K71">
        <v>129</v>
      </c>
      <c r="L71">
        <v>562</v>
      </c>
      <c r="M71">
        <v>1</v>
      </c>
      <c r="N71" s="25">
        <v>42094</v>
      </c>
      <c r="O71" t="s">
        <v>22</v>
      </c>
      <c r="P71" t="s">
        <v>21</v>
      </c>
      <c r="Q71" t="s">
        <v>23</v>
      </c>
      <c r="R71" t="s">
        <v>44</v>
      </c>
      <c r="S71" t="s">
        <v>47</v>
      </c>
      <c r="T71" t="s">
        <v>52</v>
      </c>
    </row>
    <row r="72" spans="1:20" x14ac:dyDescent="0.2">
      <c r="A72">
        <v>70</v>
      </c>
      <c r="B72">
        <v>91</v>
      </c>
      <c r="C72">
        <v>178</v>
      </c>
      <c r="D72">
        <v>76</v>
      </c>
      <c r="E72">
        <v>44</v>
      </c>
      <c r="F72">
        <v>23</v>
      </c>
      <c r="G72">
        <v>965</v>
      </c>
      <c r="H72">
        <v>70</v>
      </c>
      <c r="I72">
        <v>90</v>
      </c>
      <c r="J72">
        <v>110</v>
      </c>
      <c r="K72">
        <v>201</v>
      </c>
      <c r="L72">
        <v>801</v>
      </c>
      <c r="M72">
        <v>1</v>
      </c>
      <c r="N72" s="25">
        <v>42094</v>
      </c>
      <c r="O72" t="s">
        <v>38</v>
      </c>
      <c r="P72" t="s">
        <v>21</v>
      </c>
      <c r="Q72" t="s">
        <v>19</v>
      </c>
      <c r="R72" t="s">
        <v>44</v>
      </c>
      <c r="S72" t="s">
        <v>47</v>
      </c>
      <c r="T72" t="s">
        <v>52</v>
      </c>
    </row>
    <row r="73" spans="1:20" x14ac:dyDescent="0.2">
      <c r="A73">
        <v>49</v>
      </c>
      <c r="B73">
        <v>72</v>
      </c>
      <c r="C73">
        <v>129</v>
      </c>
      <c r="D73">
        <v>49</v>
      </c>
      <c r="E73">
        <v>39</v>
      </c>
      <c r="F73">
        <v>15</v>
      </c>
      <c r="G73">
        <v>241</v>
      </c>
      <c r="H73">
        <v>40</v>
      </c>
      <c r="I73">
        <v>39</v>
      </c>
      <c r="J73">
        <v>70</v>
      </c>
      <c r="K73">
        <v>111</v>
      </c>
      <c r="L73">
        <v>603</v>
      </c>
      <c r="M73">
        <v>1</v>
      </c>
      <c r="N73" s="25">
        <v>42094</v>
      </c>
      <c r="O73" t="s">
        <v>41</v>
      </c>
      <c r="P73" t="s">
        <v>18</v>
      </c>
      <c r="Q73" t="s">
        <v>19</v>
      </c>
      <c r="R73" t="s">
        <v>44</v>
      </c>
      <c r="S73" t="s">
        <v>47</v>
      </c>
      <c r="T73" t="s">
        <v>52</v>
      </c>
    </row>
    <row r="74" spans="1:20" x14ac:dyDescent="0.2">
      <c r="A74">
        <v>24</v>
      </c>
      <c r="B74">
        <v>70</v>
      </c>
      <c r="C74">
        <v>135</v>
      </c>
      <c r="D74">
        <v>57</v>
      </c>
      <c r="E74">
        <v>54</v>
      </c>
      <c r="F74">
        <v>21</v>
      </c>
      <c r="G74">
        <v>313</v>
      </c>
      <c r="H74">
        <v>20</v>
      </c>
      <c r="I74">
        <v>60</v>
      </c>
      <c r="J74">
        <v>70</v>
      </c>
      <c r="K74">
        <v>129</v>
      </c>
      <c r="L74">
        <v>715</v>
      </c>
      <c r="M74">
        <v>1</v>
      </c>
      <c r="N74" s="25">
        <v>42094</v>
      </c>
      <c r="O74" t="s">
        <v>32</v>
      </c>
      <c r="P74" t="s">
        <v>28</v>
      </c>
      <c r="Q74" t="s">
        <v>19</v>
      </c>
      <c r="R74" t="s">
        <v>44</v>
      </c>
      <c r="S74" t="s">
        <v>47</v>
      </c>
      <c r="T74" t="s">
        <v>52</v>
      </c>
    </row>
    <row r="75" spans="1:20" x14ac:dyDescent="0.2">
      <c r="A75">
        <v>42</v>
      </c>
      <c r="B75">
        <v>74</v>
      </c>
      <c r="C75">
        <v>137</v>
      </c>
      <c r="D75">
        <v>55</v>
      </c>
      <c r="E75">
        <v>46</v>
      </c>
      <c r="F75">
        <v>18</v>
      </c>
      <c r="G75">
        <v>336</v>
      </c>
      <c r="H75">
        <v>50</v>
      </c>
      <c r="I75">
        <v>51</v>
      </c>
      <c r="J75">
        <v>80</v>
      </c>
      <c r="K75">
        <v>131</v>
      </c>
      <c r="L75">
        <v>567</v>
      </c>
      <c r="M75">
        <v>1</v>
      </c>
      <c r="N75" s="25">
        <v>42094</v>
      </c>
      <c r="O75" t="s">
        <v>27</v>
      </c>
      <c r="P75" t="s">
        <v>28</v>
      </c>
      <c r="Q75" t="s">
        <v>23</v>
      </c>
      <c r="R75" t="s">
        <v>44</v>
      </c>
      <c r="S75" t="s">
        <v>47</v>
      </c>
      <c r="T75" t="s">
        <v>52</v>
      </c>
    </row>
    <row r="76" spans="1:20" x14ac:dyDescent="0.2">
      <c r="A76">
        <v>16</v>
      </c>
      <c r="B76">
        <v>28</v>
      </c>
      <c r="C76">
        <v>50</v>
      </c>
      <c r="D76">
        <v>19</v>
      </c>
      <c r="E76">
        <v>17</v>
      </c>
      <c r="F76">
        <v>5</v>
      </c>
      <c r="G76">
        <v>820</v>
      </c>
      <c r="H76">
        <v>10</v>
      </c>
      <c r="I76">
        <v>20</v>
      </c>
      <c r="J76">
        <v>20</v>
      </c>
      <c r="K76">
        <v>41</v>
      </c>
      <c r="L76">
        <v>515</v>
      </c>
      <c r="M76">
        <v>1</v>
      </c>
      <c r="N76" s="25">
        <v>42094</v>
      </c>
      <c r="O76" t="s">
        <v>35</v>
      </c>
      <c r="P76" t="s">
        <v>28</v>
      </c>
      <c r="Q76" t="s">
        <v>19</v>
      </c>
      <c r="R76" t="s">
        <v>44</v>
      </c>
      <c r="S76" t="s">
        <v>47</v>
      </c>
      <c r="T76" t="s">
        <v>52</v>
      </c>
    </row>
    <row r="77" spans="1:20" x14ac:dyDescent="0.2">
      <c r="A77">
        <v>142</v>
      </c>
      <c r="B77">
        <v>132</v>
      </c>
      <c r="C77">
        <v>238</v>
      </c>
      <c r="D77">
        <v>91</v>
      </c>
      <c r="E77">
        <v>36</v>
      </c>
      <c r="F77">
        <v>25</v>
      </c>
      <c r="G77">
        <v>777</v>
      </c>
      <c r="H77">
        <v>110</v>
      </c>
      <c r="I77">
        <v>90</v>
      </c>
      <c r="J77">
        <v>140</v>
      </c>
      <c r="K77">
        <v>231</v>
      </c>
      <c r="L77">
        <v>970</v>
      </c>
      <c r="M77">
        <v>1</v>
      </c>
      <c r="N77" s="25">
        <v>42094</v>
      </c>
      <c r="O77" t="s">
        <v>33</v>
      </c>
      <c r="P77" t="s">
        <v>28</v>
      </c>
      <c r="Q77" t="s">
        <v>23</v>
      </c>
      <c r="R77" t="s">
        <v>44</v>
      </c>
      <c r="S77" t="s">
        <v>47</v>
      </c>
      <c r="T77" t="s">
        <v>52</v>
      </c>
    </row>
    <row r="78" spans="1:20" x14ac:dyDescent="0.2">
      <c r="A78">
        <v>-4</v>
      </c>
      <c r="B78">
        <v>73</v>
      </c>
      <c r="C78">
        <v>133</v>
      </c>
      <c r="D78">
        <v>52</v>
      </c>
      <c r="E78">
        <v>76</v>
      </c>
      <c r="F78">
        <v>47</v>
      </c>
      <c r="G78">
        <v>421</v>
      </c>
      <c r="H78">
        <v>30</v>
      </c>
      <c r="I78">
        <v>60</v>
      </c>
      <c r="J78">
        <v>90</v>
      </c>
      <c r="K78">
        <v>150</v>
      </c>
      <c r="L78">
        <v>971</v>
      </c>
      <c r="M78">
        <v>1</v>
      </c>
      <c r="N78" s="25">
        <v>42063</v>
      </c>
      <c r="O78" t="s">
        <v>39</v>
      </c>
      <c r="P78" t="s">
        <v>21</v>
      </c>
      <c r="Q78" t="s">
        <v>19</v>
      </c>
      <c r="R78" t="s">
        <v>44</v>
      </c>
      <c r="S78" t="s">
        <v>47</v>
      </c>
      <c r="T78" t="s">
        <v>52</v>
      </c>
    </row>
    <row r="79" spans="1:20" x14ac:dyDescent="0.2">
      <c r="A79">
        <v>-61</v>
      </c>
      <c r="B79">
        <v>16</v>
      </c>
      <c r="C79">
        <v>133</v>
      </c>
      <c r="D79">
        <v>150</v>
      </c>
      <c r="E79">
        <v>57</v>
      </c>
      <c r="F79">
        <v>34</v>
      </c>
      <c r="G79">
        <v>796</v>
      </c>
      <c r="H79">
        <v>-30</v>
      </c>
      <c r="I79">
        <v>106</v>
      </c>
      <c r="J79">
        <v>20</v>
      </c>
      <c r="K79">
        <v>149</v>
      </c>
      <c r="L79">
        <v>916</v>
      </c>
      <c r="M79">
        <v>1</v>
      </c>
      <c r="N79" s="25">
        <v>42063</v>
      </c>
      <c r="O79" t="s">
        <v>22</v>
      </c>
      <c r="P79" t="s">
        <v>21</v>
      </c>
      <c r="Q79" t="s">
        <v>23</v>
      </c>
      <c r="R79" t="s">
        <v>44</v>
      </c>
      <c r="S79" t="s">
        <v>47</v>
      </c>
      <c r="T79" t="s">
        <v>52</v>
      </c>
    </row>
    <row r="80" spans="1:20" x14ac:dyDescent="0.2">
      <c r="A80">
        <v>67</v>
      </c>
      <c r="B80">
        <v>89</v>
      </c>
      <c r="C80">
        <v>174</v>
      </c>
      <c r="D80">
        <v>74</v>
      </c>
      <c r="E80">
        <v>44</v>
      </c>
      <c r="F80">
        <v>22</v>
      </c>
      <c r="G80">
        <v>949</v>
      </c>
      <c r="H80">
        <v>70</v>
      </c>
      <c r="I80">
        <v>90</v>
      </c>
      <c r="J80">
        <v>110</v>
      </c>
      <c r="K80">
        <v>200</v>
      </c>
      <c r="L80">
        <v>435</v>
      </c>
      <c r="M80">
        <v>1</v>
      </c>
      <c r="N80" s="25">
        <v>42063</v>
      </c>
      <c r="O80" t="s">
        <v>38</v>
      </c>
      <c r="P80" t="s">
        <v>21</v>
      </c>
      <c r="Q80" t="s">
        <v>19</v>
      </c>
      <c r="R80" t="s">
        <v>44</v>
      </c>
      <c r="S80" t="s">
        <v>47</v>
      </c>
      <c r="T80" t="s">
        <v>52</v>
      </c>
    </row>
    <row r="81" spans="1:20" x14ac:dyDescent="0.2">
      <c r="A81">
        <v>43</v>
      </c>
      <c r="B81">
        <v>64</v>
      </c>
      <c r="C81">
        <v>114</v>
      </c>
      <c r="D81">
        <v>43</v>
      </c>
      <c r="E81">
        <v>35</v>
      </c>
      <c r="F81">
        <v>13</v>
      </c>
      <c r="G81">
        <v>231</v>
      </c>
      <c r="H81">
        <v>40</v>
      </c>
      <c r="I81">
        <v>40</v>
      </c>
      <c r="J81">
        <v>60</v>
      </c>
      <c r="K81">
        <v>99</v>
      </c>
      <c r="L81">
        <v>603</v>
      </c>
      <c r="M81">
        <v>1</v>
      </c>
      <c r="N81" s="25">
        <v>42063</v>
      </c>
      <c r="O81" t="s">
        <v>41</v>
      </c>
      <c r="P81" t="s">
        <v>18</v>
      </c>
      <c r="Q81" t="s">
        <v>19</v>
      </c>
      <c r="R81" t="s">
        <v>44</v>
      </c>
      <c r="S81" t="s">
        <v>47</v>
      </c>
      <c r="T81" t="s">
        <v>52</v>
      </c>
    </row>
    <row r="82" spans="1:20" x14ac:dyDescent="0.2">
      <c r="A82">
        <v>19</v>
      </c>
      <c r="B82">
        <v>66</v>
      </c>
      <c r="C82">
        <v>128</v>
      </c>
      <c r="D82">
        <v>54</v>
      </c>
      <c r="E82">
        <v>53</v>
      </c>
      <c r="F82">
        <v>20</v>
      </c>
      <c r="G82">
        <v>301</v>
      </c>
      <c r="H82">
        <v>30</v>
      </c>
      <c r="I82">
        <v>51</v>
      </c>
      <c r="J82">
        <v>70</v>
      </c>
      <c r="K82">
        <v>121</v>
      </c>
      <c r="L82">
        <v>262</v>
      </c>
      <c r="M82">
        <v>1</v>
      </c>
      <c r="N82" s="25">
        <v>42063</v>
      </c>
      <c r="O82" t="s">
        <v>32</v>
      </c>
      <c r="P82" t="s">
        <v>28</v>
      </c>
      <c r="Q82" t="s">
        <v>19</v>
      </c>
      <c r="R82" t="s">
        <v>44</v>
      </c>
      <c r="S82" t="s">
        <v>47</v>
      </c>
      <c r="T82" t="s">
        <v>52</v>
      </c>
    </row>
    <row r="83" spans="1:20" x14ac:dyDescent="0.2">
      <c r="A83">
        <v>47</v>
      </c>
      <c r="B83">
        <v>77</v>
      </c>
      <c r="C83">
        <v>143</v>
      </c>
      <c r="D83">
        <v>57</v>
      </c>
      <c r="E83">
        <v>45</v>
      </c>
      <c r="F83">
        <v>18</v>
      </c>
      <c r="G83">
        <v>323</v>
      </c>
      <c r="H83">
        <v>50</v>
      </c>
      <c r="I83">
        <v>61</v>
      </c>
      <c r="J83">
        <v>80</v>
      </c>
      <c r="K83">
        <v>140</v>
      </c>
      <c r="L83">
        <v>614</v>
      </c>
      <c r="M83">
        <v>1</v>
      </c>
      <c r="N83" s="25">
        <v>42063</v>
      </c>
      <c r="O83" t="s">
        <v>27</v>
      </c>
      <c r="P83" t="s">
        <v>28</v>
      </c>
      <c r="Q83" t="s">
        <v>23</v>
      </c>
      <c r="R83" t="s">
        <v>44</v>
      </c>
      <c r="S83" t="s">
        <v>47</v>
      </c>
      <c r="T83" t="s">
        <v>52</v>
      </c>
    </row>
    <row r="84" spans="1:20" x14ac:dyDescent="0.2">
      <c r="A84">
        <v>20</v>
      </c>
      <c r="B84">
        <v>55</v>
      </c>
      <c r="C84">
        <v>93</v>
      </c>
      <c r="D84">
        <v>38</v>
      </c>
      <c r="E84">
        <v>35</v>
      </c>
      <c r="F84">
        <v>12</v>
      </c>
      <c r="G84">
        <v>241</v>
      </c>
      <c r="H84">
        <v>30</v>
      </c>
      <c r="I84">
        <v>30</v>
      </c>
      <c r="J84">
        <v>50</v>
      </c>
      <c r="K84">
        <v>79</v>
      </c>
      <c r="L84">
        <v>603</v>
      </c>
      <c r="M84">
        <v>1</v>
      </c>
      <c r="N84" s="25">
        <v>41639</v>
      </c>
      <c r="O84" t="s">
        <v>41</v>
      </c>
      <c r="P84" t="s">
        <v>18</v>
      </c>
      <c r="Q84" t="s">
        <v>19</v>
      </c>
      <c r="R84" t="s">
        <v>44</v>
      </c>
      <c r="S84" t="s">
        <v>47</v>
      </c>
      <c r="T84" t="s">
        <v>52</v>
      </c>
    </row>
    <row r="85" spans="1:20" x14ac:dyDescent="0.2">
      <c r="A85">
        <v>15</v>
      </c>
      <c r="B85">
        <v>27</v>
      </c>
      <c r="C85">
        <v>48</v>
      </c>
      <c r="D85">
        <v>18</v>
      </c>
      <c r="E85">
        <v>17</v>
      </c>
      <c r="F85">
        <v>5</v>
      </c>
      <c r="G85">
        <v>816</v>
      </c>
      <c r="H85">
        <v>20</v>
      </c>
      <c r="I85">
        <v>10</v>
      </c>
      <c r="J85">
        <v>30</v>
      </c>
      <c r="K85">
        <v>39</v>
      </c>
      <c r="L85">
        <v>712</v>
      </c>
      <c r="M85">
        <v>1</v>
      </c>
      <c r="N85" s="25">
        <v>42063</v>
      </c>
      <c r="O85" t="s">
        <v>35</v>
      </c>
      <c r="P85" t="s">
        <v>28</v>
      </c>
      <c r="Q85" t="s">
        <v>19</v>
      </c>
      <c r="R85" t="s">
        <v>44</v>
      </c>
      <c r="S85" t="s">
        <v>47</v>
      </c>
      <c r="T85" t="s">
        <v>52</v>
      </c>
    </row>
    <row r="86" spans="1:20" x14ac:dyDescent="0.2">
      <c r="A86">
        <v>134</v>
      </c>
      <c r="B86">
        <v>126</v>
      </c>
      <c r="C86">
        <v>227</v>
      </c>
      <c r="D86">
        <v>87</v>
      </c>
      <c r="E86">
        <v>36</v>
      </c>
      <c r="F86">
        <v>24</v>
      </c>
      <c r="G86">
        <v>756</v>
      </c>
      <c r="H86">
        <v>100</v>
      </c>
      <c r="I86">
        <v>89</v>
      </c>
      <c r="J86">
        <v>130</v>
      </c>
      <c r="K86">
        <v>221</v>
      </c>
      <c r="L86">
        <v>303</v>
      </c>
      <c r="M86">
        <v>1</v>
      </c>
      <c r="N86" s="25">
        <v>42063</v>
      </c>
      <c r="O86" t="s">
        <v>33</v>
      </c>
      <c r="P86" t="s">
        <v>28</v>
      </c>
      <c r="Q86" t="s">
        <v>23</v>
      </c>
      <c r="R86" t="s">
        <v>44</v>
      </c>
      <c r="S86" t="s">
        <v>47</v>
      </c>
      <c r="T86" t="s">
        <v>52</v>
      </c>
    </row>
    <row r="87" spans="1:20" x14ac:dyDescent="0.2">
      <c r="A87">
        <v>-6</v>
      </c>
      <c r="B87">
        <v>75</v>
      </c>
      <c r="C87">
        <v>137</v>
      </c>
      <c r="D87">
        <v>54</v>
      </c>
      <c r="E87">
        <v>79</v>
      </c>
      <c r="F87">
        <v>49</v>
      </c>
      <c r="G87">
        <v>427</v>
      </c>
      <c r="H87">
        <v>40</v>
      </c>
      <c r="I87">
        <v>59</v>
      </c>
      <c r="J87">
        <v>100</v>
      </c>
      <c r="K87">
        <v>159</v>
      </c>
      <c r="L87">
        <v>541</v>
      </c>
      <c r="M87">
        <v>1</v>
      </c>
      <c r="N87" s="25">
        <v>42035</v>
      </c>
      <c r="O87" t="s">
        <v>39</v>
      </c>
      <c r="P87" t="s">
        <v>21</v>
      </c>
      <c r="Q87" t="s">
        <v>19</v>
      </c>
      <c r="R87" t="s">
        <v>44</v>
      </c>
      <c r="S87" t="s">
        <v>47</v>
      </c>
      <c r="T87" t="s">
        <v>52</v>
      </c>
    </row>
    <row r="88" spans="1:20" x14ac:dyDescent="0.2">
      <c r="A88">
        <v>-40</v>
      </c>
      <c r="B88">
        <v>28</v>
      </c>
      <c r="C88">
        <v>141</v>
      </c>
      <c r="D88">
        <v>150</v>
      </c>
      <c r="E88">
        <v>55</v>
      </c>
      <c r="F88">
        <v>33</v>
      </c>
      <c r="G88">
        <v>685</v>
      </c>
      <c r="H88">
        <v>-20</v>
      </c>
      <c r="I88">
        <v>129</v>
      </c>
      <c r="J88">
        <v>30</v>
      </c>
      <c r="K88">
        <v>161</v>
      </c>
      <c r="L88">
        <v>626</v>
      </c>
      <c r="M88">
        <v>1</v>
      </c>
      <c r="N88" s="25">
        <v>42035</v>
      </c>
      <c r="O88" t="s">
        <v>22</v>
      </c>
      <c r="P88" t="s">
        <v>21</v>
      </c>
      <c r="Q88" t="s">
        <v>23</v>
      </c>
      <c r="R88" t="s">
        <v>44</v>
      </c>
      <c r="S88" t="s">
        <v>47</v>
      </c>
      <c r="T88" t="s">
        <v>52</v>
      </c>
    </row>
    <row r="89" spans="1:20" x14ac:dyDescent="0.2">
      <c r="A89">
        <v>68</v>
      </c>
      <c r="B89">
        <v>90</v>
      </c>
      <c r="C89">
        <v>176</v>
      </c>
      <c r="D89">
        <v>75</v>
      </c>
      <c r="E89">
        <v>44</v>
      </c>
      <c r="F89">
        <v>23</v>
      </c>
      <c r="G89">
        <v>956</v>
      </c>
      <c r="H89">
        <v>70</v>
      </c>
      <c r="I89">
        <v>90</v>
      </c>
      <c r="J89">
        <v>110</v>
      </c>
      <c r="K89">
        <v>199</v>
      </c>
      <c r="L89">
        <v>801</v>
      </c>
      <c r="M89">
        <v>1</v>
      </c>
      <c r="N89" s="25">
        <v>42035</v>
      </c>
      <c r="O89" t="s">
        <v>38</v>
      </c>
      <c r="P89" t="s">
        <v>21</v>
      </c>
      <c r="Q89" t="s">
        <v>19</v>
      </c>
      <c r="R89" t="s">
        <v>44</v>
      </c>
      <c r="S89" t="s">
        <v>47</v>
      </c>
      <c r="T89" t="s">
        <v>52</v>
      </c>
    </row>
    <row r="90" spans="1:20" x14ac:dyDescent="0.2">
      <c r="A90">
        <v>37</v>
      </c>
      <c r="B90">
        <v>60</v>
      </c>
      <c r="C90">
        <v>108</v>
      </c>
      <c r="D90">
        <v>41</v>
      </c>
      <c r="E90">
        <v>35</v>
      </c>
      <c r="F90">
        <v>13</v>
      </c>
      <c r="G90">
        <v>236</v>
      </c>
      <c r="H90">
        <v>40</v>
      </c>
      <c r="I90">
        <v>30</v>
      </c>
      <c r="J90">
        <v>60</v>
      </c>
      <c r="K90">
        <v>89</v>
      </c>
      <c r="L90">
        <v>603</v>
      </c>
      <c r="M90">
        <v>1</v>
      </c>
      <c r="N90" s="25">
        <v>42035</v>
      </c>
      <c r="O90" t="s">
        <v>41</v>
      </c>
      <c r="P90" t="s">
        <v>18</v>
      </c>
      <c r="Q90" t="s">
        <v>19</v>
      </c>
      <c r="R90" t="s">
        <v>44</v>
      </c>
      <c r="S90" t="s">
        <v>47</v>
      </c>
      <c r="T90" t="s">
        <v>52</v>
      </c>
    </row>
    <row r="91" spans="1:20" x14ac:dyDescent="0.2">
      <c r="A91">
        <v>18</v>
      </c>
      <c r="B91">
        <v>65</v>
      </c>
      <c r="C91">
        <v>126</v>
      </c>
      <c r="D91">
        <v>53</v>
      </c>
      <c r="E91">
        <v>53</v>
      </c>
      <c r="F91">
        <v>20</v>
      </c>
      <c r="G91">
        <v>306</v>
      </c>
      <c r="H91">
        <v>30</v>
      </c>
      <c r="I91">
        <v>50</v>
      </c>
      <c r="J91">
        <v>70</v>
      </c>
      <c r="K91">
        <v>119</v>
      </c>
      <c r="L91">
        <v>715</v>
      </c>
      <c r="M91">
        <v>1</v>
      </c>
      <c r="N91" s="25">
        <v>42035</v>
      </c>
      <c r="O91" t="s">
        <v>32</v>
      </c>
      <c r="P91" t="s">
        <v>28</v>
      </c>
      <c r="Q91" t="s">
        <v>19</v>
      </c>
      <c r="R91" t="s">
        <v>44</v>
      </c>
      <c r="S91" t="s">
        <v>47</v>
      </c>
      <c r="T91" t="s">
        <v>52</v>
      </c>
    </row>
    <row r="92" spans="1:20" x14ac:dyDescent="0.2">
      <c r="A92">
        <v>49</v>
      </c>
      <c r="B92">
        <v>80</v>
      </c>
      <c r="C92">
        <v>149</v>
      </c>
      <c r="D92">
        <v>60</v>
      </c>
      <c r="E92">
        <v>47</v>
      </c>
      <c r="F92">
        <v>19</v>
      </c>
      <c r="G92">
        <v>329</v>
      </c>
      <c r="H92">
        <v>50</v>
      </c>
      <c r="I92">
        <v>59</v>
      </c>
      <c r="J92">
        <v>80</v>
      </c>
      <c r="K92">
        <v>140</v>
      </c>
      <c r="L92">
        <v>330</v>
      </c>
      <c r="M92">
        <v>1</v>
      </c>
      <c r="N92" s="25">
        <v>42035</v>
      </c>
      <c r="O92" t="s">
        <v>27</v>
      </c>
      <c r="P92" t="s">
        <v>28</v>
      </c>
      <c r="Q92" t="s">
        <v>23</v>
      </c>
      <c r="R92" t="s">
        <v>44</v>
      </c>
      <c r="S92" t="s">
        <v>47</v>
      </c>
      <c r="T92" t="s">
        <v>52</v>
      </c>
    </row>
    <row r="93" spans="1:20" x14ac:dyDescent="0.2">
      <c r="A93">
        <v>15</v>
      </c>
      <c r="B93">
        <v>27</v>
      </c>
      <c r="C93">
        <v>48</v>
      </c>
      <c r="D93">
        <v>18</v>
      </c>
      <c r="E93">
        <v>17</v>
      </c>
      <c r="F93">
        <v>5</v>
      </c>
      <c r="G93">
        <v>818</v>
      </c>
      <c r="H93">
        <v>20</v>
      </c>
      <c r="I93">
        <v>10</v>
      </c>
      <c r="J93">
        <v>30</v>
      </c>
      <c r="K93">
        <v>39</v>
      </c>
      <c r="L93">
        <v>319</v>
      </c>
      <c r="M93">
        <v>1</v>
      </c>
      <c r="N93" s="25">
        <v>42035</v>
      </c>
      <c r="O93" t="s">
        <v>35</v>
      </c>
      <c r="P93" t="s">
        <v>28</v>
      </c>
      <c r="Q93" t="s">
        <v>19</v>
      </c>
      <c r="R93" t="s">
        <v>44</v>
      </c>
      <c r="S93" t="s">
        <v>47</v>
      </c>
      <c r="T93" t="s">
        <v>52</v>
      </c>
    </row>
    <row r="94" spans="1:20" x14ac:dyDescent="0.2">
      <c r="A94">
        <v>156</v>
      </c>
      <c r="B94">
        <v>144</v>
      </c>
      <c r="C94">
        <v>259</v>
      </c>
      <c r="D94">
        <v>99</v>
      </c>
      <c r="E94">
        <v>39</v>
      </c>
      <c r="F94">
        <v>27</v>
      </c>
      <c r="G94">
        <v>766</v>
      </c>
      <c r="H94">
        <v>120</v>
      </c>
      <c r="I94">
        <v>151</v>
      </c>
      <c r="J94">
        <v>150</v>
      </c>
      <c r="K94">
        <v>250</v>
      </c>
      <c r="L94">
        <v>720</v>
      </c>
      <c r="M94">
        <v>1</v>
      </c>
      <c r="N94" s="25">
        <v>42035</v>
      </c>
      <c r="O94" t="s">
        <v>33</v>
      </c>
      <c r="P94" t="s">
        <v>28</v>
      </c>
      <c r="Q94" t="s">
        <v>23</v>
      </c>
      <c r="R94" t="s">
        <v>44</v>
      </c>
      <c r="S94" t="s">
        <v>47</v>
      </c>
      <c r="T94" t="s">
        <v>52</v>
      </c>
    </row>
    <row r="95" spans="1:20" x14ac:dyDescent="0.2">
      <c r="A95">
        <v>2</v>
      </c>
      <c r="B95">
        <v>87</v>
      </c>
      <c r="C95">
        <v>168</v>
      </c>
      <c r="D95">
        <v>63</v>
      </c>
      <c r="E95">
        <v>90</v>
      </c>
      <c r="F95">
        <v>57</v>
      </c>
      <c r="G95">
        <v>435</v>
      </c>
      <c r="H95">
        <v>40</v>
      </c>
      <c r="I95">
        <v>69</v>
      </c>
      <c r="J95">
        <v>110</v>
      </c>
      <c r="K95">
        <v>179</v>
      </c>
      <c r="L95">
        <v>503</v>
      </c>
      <c r="M95">
        <v>1</v>
      </c>
      <c r="N95" s="25">
        <v>42004</v>
      </c>
      <c r="O95" t="s">
        <v>39</v>
      </c>
      <c r="P95" t="s">
        <v>21</v>
      </c>
      <c r="Q95" t="s">
        <v>19</v>
      </c>
      <c r="R95" t="s">
        <v>44</v>
      </c>
      <c r="S95" t="s">
        <v>47</v>
      </c>
      <c r="T95" t="s">
        <v>52</v>
      </c>
    </row>
    <row r="96" spans="1:20" x14ac:dyDescent="0.2">
      <c r="A96">
        <v>-3</v>
      </c>
      <c r="B96">
        <v>50</v>
      </c>
      <c r="C96">
        <v>162</v>
      </c>
      <c r="D96">
        <v>95</v>
      </c>
      <c r="E96">
        <v>55</v>
      </c>
      <c r="F96">
        <v>30</v>
      </c>
      <c r="G96">
        <v>608</v>
      </c>
      <c r="H96">
        <v>30</v>
      </c>
      <c r="I96">
        <v>103</v>
      </c>
      <c r="J96">
        <v>70</v>
      </c>
      <c r="K96">
        <v>181</v>
      </c>
      <c r="L96">
        <v>209</v>
      </c>
      <c r="M96">
        <v>1</v>
      </c>
      <c r="N96" s="25">
        <v>42004</v>
      </c>
      <c r="O96" t="s">
        <v>22</v>
      </c>
      <c r="P96" t="s">
        <v>21</v>
      </c>
      <c r="Q96" t="s">
        <v>23</v>
      </c>
      <c r="R96" t="s">
        <v>44</v>
      </c>
      <c r="S96" t="s">
        <v>47</v>
      </c>
      <c r="T96" t="s">
        <v>52</v>
      </c>
    </row>
    <row r="97" spans="1:20" x14ac:dyDescent="0.2">
      <c r="A97">
        <v>73</v>
      </c>
      <c r="B97">
        <v>92</v>
      </c>
      <c r="C97">
        <v>190</v>
      </c>
      <c r="D97">
        <v>78</v>
      </c>
      <c r="E97">
        <v>47</v>
      </c>
      <c r="F97">
        <v>24</v>
      </c>
      <c r="G97">
        <v>965</v>
      </c>
      <c r="H97">
        <v>80</v>
      </c>
      <c r="I97">
        <v>90</v>
      </c>
      <c r="J97">
        <v>120</v>
      </c>
      <c r="K97">
        <v>211</v>
      </c>
      <c r="L97">
        <v>801</v>
      </c>
      <c r="M97">
        <v>1</v>
      </c>
      <c r="N97" s="25">
        <v>42004</v>
      </c>
      <c r="O97" t="s">
        <v>38</v>
      </c>
      <c r="P97" t="s">
        <v>21</v>
      </c>
      <c r="Q97" t="s">
        <v>19</v>
      </c>
      <c r="R97" t="s">
        <v>44</v>
      </c>
      <c r="S97" t="s">
        <v>47</v>
      </c>
      <c r="T97" t="s">
        <v>52</v>
      </c>
    </row>
    <row r="98" spans="1:20" x14ac:dyDescent="0.2">
      <c r="A98">
        <v>31</v>
      </c>
      <c r="B98">
        <v>55</v>
      </c>
      <c r="C98">
        <v>104</v>
      </c>
      <c r="D98">
        <v>38</v>
      </c>
      <c r="E98">
        <v>37</v>
      </c>
      <c r="F98">
        <v>12</v>
      </c>
      <c r="G98">
        <v>241</v>
      </c>
      <c r="H98">
        <v>30</v>
      </c>
      <c r="I98">
        <v>31</v>
      </c>
      <c r="J98">
        <v>50</v>
      </c>
      <c r="K98">
        <v>81</v>
      </c>
      <c r="L98">
        <v>603</v>
      </c>
      <c r="M98">
        <v>1</v>
      </c>
      <c r="N98" s="25">
        <v>42004</v>
      </c>
      <c r="O98" t="s">
        <v>41</v>
      </c>
      <c r="P98" t="s">
        <v>18</v>
      </c>
      <c r="Q98" t="s">
        <v>19</v>
      </c>
      <c r="R98" t="s">
        <v>44</v>
      </c>
      <c r="S98" t="s">
        <v>47</v>
      </c>
      <c r="T98" t="s">
        <v>52</v>
      </c>
    </row>
    <row r="99" spans="1:20" x14ac:dyDescent="0.2">
      <c r="A99">
        <v>20</v>
      </c>
      <c r="B99">
        <v>66</v>
      </c>
      <c r="C99">
        <v>134</v>
      </c>
      <c r="D99">
        <v>54</v>
      </c>
      <c r="E99">
        <v>56</v>
      </c>
      <c r="F99">
        <v>20</v>
      </c>
      <c r="G99">
        <v>312</v>
      </c>
      <c r="H99">
        <v>30</v>
      </c>
      <c r="I99">
        <v>51</v>
      </c>
      <c r="J99">
        <v>70</v>
      </c>
      <c r="K99">
        <v>120</v>
      </c>
      <c r="L99">
        <v>608</v>
      </c>
      <c r="M99">
        <v>1</v>
      </c>
      <c r="N99" s="25">
        <v>42004</v>
      </c>
      <c r="O99" t="s">
        <v>32</v>
      </c>
      <c r="P99" t="s">
        <v>28</v>
      </c>
      <c r="Q99" t="s">
        <v>19</v>
      </c>
      <c r="R99" t="s">
        <v>44</v>
      </c>
      <c r="S99" t="s">
        <v>47</v>
      </c>
      <c r="T99" t="s">
        <v>52</v>
      </c>
    </row>
    <row r="100" spans="1:20" x14ac:dyDescent="0.2">
      <c r="A100">
        <v>53</v>
      </c>
      <c r="B100">
        <v>80</v>
      </c>
      <c r="C100">
        <v>157</v>
      </c>
      <c r="D100">
        <v>60</v>
      </c>
      <c r="E100">
        <v>48</v>
      </c>
      <c r="F100">
        <v>19</v>
      </c>
      <c r="G100">
        <v>336</v>
      </c>
      <c r="H100">
        <v>50</v>
      </c>
      <c r="I100">
        <v>59</v>
      </c>
      <c r="J100">
        <v>80</v>
      </c>
      <c r="K100">
        <v>140</v>
      </c>
      <c r="L100">
        <v>330</v>
      </c>
      <c r="M100">
        <v>1</v>
      </c>
      <c r="N100" s="25">
        <v>42004</v>
      </c>
      <c r="O100" t="s">
        <v>27</v>
      </c>
      <c r="P100" t="s">
        <v>28</v>
      </c>
      <c r="Q100" t="s">
        <v>23</v>
      </c>
      <c r="R100" t="s">
        <v>44</v>
      </c>
      <c r="S100" t="s">
        <v>47</v>
      </c>
      <c r="T100" t="s">
        <v>52</v>
      </c>
    </row>
    <row r="101" spans="1:20" x14ac:dyDescent="0.2">
      <c r="A101">
        <v>17</v>
      </c>
      <c r="B101">
        <v>27</v>
      </c>
      <c r="C101">
        <v>50</v>
      </c>
      <c r="D101">
        <v>18</v>
      </c>
      <c r="E101">
        <v>17</v>
      </c>
      <c r="F101">
        <v>5</v>
      </c>
      <c r="G101">
        <v>821</v>
      </c>
      <c r="H101">
        <v>20</v>
      </c>
      <c r="I101">
        <v>10</v>
      </c>
      <c r="J101">
        <v>30</v>
      </c>
      <c r="K101">
        <v>39</v>
      </c>
      <c r="L101">
        <v>563</v>
      </c>
      <c r="M101">
        <v>1</v>
      </c>
      <c r="N101" s="25">
        <v>42004</v>
      </c>
      <c r="O101" t="s">
        <v>35</v>
      </c>
      <c r="P101" t="s">
        <v>28</v>
      </c>
      <c r="Q101" t="s">
        <v>19</v>
      </c>
      <c r="R101" t="s">
        <v>44</v>
      </c>
      <c r="S101" t="s">
        <v>47</v>
      </c>
      <c r="T101" t="s">
        <v>52</v>
      </c>
    </row>
    <row r="102" spans="1:20" x14ac:dyDescent="0.2">
      <c r="A102">
        <v>146</v>
      </c>
      <c r="B102">
        <v>130</v>
      </c>
      <c r="C102">
        <v>245</v>
      </c>
      <c r="D102">
        <v>89</v>
      </c>
      <c r="E102">
        <v>38</v>
      </c>
      <c r="F102">
        <v>24</v>
      </c>
      <c r="G102">
        <v>777</v>
      </c>
      <c r="H102">
        <v>100</v>
      </c>
      <c r="I102">
        <v>90</v>
      </c>
      <c r="J102">
        <v>130</v>
      </c>
      <c r="K102">
        <v>220</v>
      </c>
      <c r="L102">
        <v>719</v>
      </c>
      <c r="M102">
        <v>1</v>
      </c>
      <c r="N102" s="25">
        <v>42004</v>
      </c>
      <c r="O102" t="s">
        <v>33</v>
      </c>
      <c r="P102" t="s">
        <v>28</v>
      </c>
      <c r="Q102" t="s">
        <v>23</v>
      </c>
      <c r="R102" t="s">
        <v>44</v>
      </c>
      <c r="S102" t="s">
        <v>47</v>
      </c>
      <c r="T102" t="s">
        <v>52</v>
      </c>
    </row>
    <row r="103" spans="1:20" x14ac:dyDescent="0.2">
      <c r="A103">
        <v>-7</v>
      </c>
      <c r="B103">
        <v>65</v>
      </c>
      <c r="C103">
        <v>112</v>
      </c>
      <c r="D103">
        <v>47</v>
      </c>
      <c r="E103">
        <v>72</v>
      </c>
      <c r="F103">
        <v>42</v>
      </c>
      <c r="G103">
        <v>521</v>
      </c>
      <c r="H103">
        <v>20</v>
      </c>
      <c r="I103">
        <v>49</v>
      </c>
      <c r="J103">
        <v>80</v>
      </c>
      <c r="K103">
        <v>130</v>
      </c>
      <c r="L103">
        <v>503</v>
      </c>
      <c r="M103">
        <v>1</v>
      </c>
      <c r="N103" s="25">
        <v>41973</v>
      </c>
      <c r="O103" t="s">
        <v>39</v>
      </c>
      <c r="P103" t="s">
        <v>21</v>
      </c>
      <c r="Q103" t="s">
        <v>19</v>
      </c>
      <c r="R103" t="s">
        <v>44</v>
      </c>
      <c r="S103" t="s">
        <v>47</v>
      </c>
      <c r="T103" t="s">
        <v>52</v>
      </c>
    </row>
    <row r="104" spans="1:20" x14ac:dyDescent="0.2">
      <c r="A104">
        <v>-88</v>
      </c>
      <c r="B104">
        <v>-25</v>
      </c>
      <c r="C104">
        <v>102</v>
      </c>
      <c r="D104">
        <v>88</v>
      </c>
      <c r="E104">
        <v>63</v>
      </c>
      <c r="F104">
        <v>40</v>
      </c>
      <c r="G104">
        <v>2947</v>
      </c>
      <c r="H104">
        <v>-90</v>
      </c>
      <c r="I104">
        <v>163</v>
      </c>
      <c r="J104">
        <v>-30</v>
      </c>
      <c r="K104">
        <v>120</v>
      </c>
      <c r="L104">
        <v>951</v>
      </c>
      <c r="M104">
        <v>1</v>
      </c>
      <c r="N104" s="25">
        <v>41973</v>
      </c>
      <c r="O104" t="s">
        <v>22</v>
      </c>
      <c r="P104" t="s">
        <v>21</v>
      </c>
      <c r="Q104" t="s">
        <v>23</v>
      </c>
      <c r="R104" t="s">
        <v>44</v>
      </c>
      <c r="S104" t="s">
        <v>47</v>
      </c>
      <c r="T104" t="s">
        <v>52</v>
      </c>
    </row>
    <row r="105" spans="1:20" x14ac:dyDescent="0.2">
      <c r="A105">
        <v>36</v>
      </c>
      <c r="B105">
        <v>76</v>
      </c>
      <c r="C105">
        <v>139</v>
      </c>
      <c r="D105">
        <v>63</v>
      </c>
      <c r="E105">
        <v>40</v>
      </c>
      <c r="F105">
        <v>19</v>
      </c>
      <c r="G105">
        <v>1075</v>
      </c>
      <c r="H105">
        <v>50</v>
      </c>
      <c r="I105">
        <v>70</v>
      </c>
      <c r="J105">
        <v>90</v>
      </c>
      <c r="K105">
        <v>159</v>
      </c>
      <c r="L105">
        <v>435</v>
      </c>
      <c r="M105">
        <v>1</v>
      </c>
      <c r="N105" s="25">
        <v>41973</v>
      </c>
      <c r="O105" t="s">
        <v>38</v>
      </c>
      <c r="P105" t="s">
        <v>21</v>
      </c>
      <c r="Q105" t="s">
        <v>19</v>
      </c>
      <c r="R105" t="s">
        <v>44</v>
      </c>
      <c r="S105" t="s">
        <v>47</v>
      </c>
      <c r="T105" t="s">
        <v>52</v>
      </c>
    </row>
    <row r="106" spans="1:20" x14ac:dyDescent="0.2">
      <c r="A106">
        <v>37</v>
      </c>
      <c r="B106">
        <v>75</v>
      </c>
      <c r="C106">
        <v>127</v>
      </c>
      <c r="D106">
        <v>52</v>
      </c>
      <c r="E106">
        <v>38</v>
      </c>
      <c r="F106">
        <v>16</v>
      </c>
      <c r="G106">
        <v>327</v>
      </c>
      <c r="H106">
        <v>50</v>
      </c>
      <c r="I106">
        <v>39</v>
      </c>
      <c r="J106">
        <v>70</v>
      </c>
      <c r="K106">
        <v>109</v>
      </c>
      <c r="L106">
        <v>603</v>
      </c>
      <c r="M106">
        <v>1</v>
      </c>
      <c r="N106" s="25">
        <v>41973</v>
      </c>
      <c r="O106" t="s">
        <v>41</v>
      </c>
      <c r="P106" t="s">
        <v>18</v>
      </c>
      <c r="Q106" t="s">
        <v>19</v>
      </c>
      <c r="R106" t="s">
        <v>44</v>
      </c>
      <c r="S106" t="s">
        <v>47</v>
      </c>
      <c r="T106" t="s">
        <v>52</v>
      </c>
    </row>
    <row r="107" spans="1:20" x14ac:dyDescent="0.2">
      <c r="A107">
        <v>22</v>
      </c>
      <c r="B107">
        <v>80</v>
      </c>
      <c r="C107">
        <v>145</v>
      </c>
      <c r="D107">
        <v>65</v>
      </c>
      <c r="E107">
        <v>58</v>
      </c>
      <c r="F107">
        <v>24</v>
      </c>
      <c r="G107">
        <v>403</v>
      </c>
      <c r="H107">
        <v>30</v>
      </c>
      <c r="I107">
        <v>60</v>
      </c>
      <c r="J107">
        <v>80</v>
      </c>
      <c r="K107">
        <v>140</v>
      </c>
      <c r="L107">
        <v>715</v>
      </c>
      <c r="M107">
        <v>1</v>
      </c>
      <c r="N107" s="25">
        <v>41973</v>
      </c>
      <c r="O107" t="s">
        <v>32</v>
      </c>
      <c r="P107" t="s">
        <v>28</v>
      </c>
      <c r="Q107" t="s">
        <v>19</v>
      </c>
      <c r="R107" t="s">
        <v>44</v>
      </c>
      <c r="S107" t="s">
        <v>47</v>
      </c>
      <c r="T107" t="s">
        <v>52</v>
      </c>
    </row>
    <row r="108" spans="1:20" x14ac:dyDescent="0.2">
      <c r="A108">
        <v>29</v>
      </c>
      <c r="B108">
        <v>73</v>
      </c>
      <c r="C108">
        <v>127</v>
      </c>
      <c r="D108">
        <v>54</v>
      </c>
      <c r="E108">
        <v>44</v>
      </c>
      <c r="F108">
        <v>17</v>
      </c>
      <c r="G108">
        <v>424</v>
      </c>
      <c r="H108">
        <v>40</v>
      </c>
      <c r="I108">
        <v>50</v>
      </c>
      <c r="J108">
        <v>70</v>
      </c>
      <c r="K108">
        <v>121</v>
      </c>
      <c r="L108">
        <v>513</v>
      </c>
      <c r="M108">
        <v>1</v>
      </c>
      <c r="N108" s="25">
        <v>41973</v>
      </c>
      <c r="O108" t="s">
        <v>27</v>
      </c>
      <c r="P108" t="s">
        <v>28</v>
      </c>
      <c r="Q108" t="s">
        <v>23</v>
      </c>
      <c r="R108" t="s">
        <v>44</v>
      </c>
      <c r="S108" t="s">
        <v>47</v>
      </c>
      <c r="T108" t="s">
        <v>52</v>
      </c>
    </row>
    <row r="109" spans="1:20" x14ac:dyDescent="0.2">
      <c r="A109">
        <v>10</v>
      </c>
      <c r="B109">
        <v>25</v>
      </c>
      <c r="C109">
        <v>41</v>
      </c>
      <c r="D109">
        <v>16</v>
      </c>
      <c r="E109">
        <v>15</v>
      </c>
      <c r="F109">
        <v>4</v>
      </c>
      <c r="G109">
        <v>851</v>
      </c>
      <c r="H109">
        <v>20</v>
      </c>
      <c r="I109">
        <v>10</v>
      </c>
      <c r="J109">
        <v>30</v>
      </c>
      <c r="K109">
        <v>39</v>
      </c>
      <c r="L109">
        <v>641</v>
      </c>
      <c r="M109">
        <v>1</v>
      </c>
      <c r="N109" s="25">
        <v>41973</v>
      </c>
      <c r="O109" t="s">
        <v>35</v>
      </c>
      <c r="P109" t="s">
        <v>28</v>
      </c>
      <c r="Q109" t="s">
        <v>19</v>
      </c>
      <c r="R109" t="s">
        <v>44</v>
      </c>
      <c r="S109" t="s">
        <v>47</v>
      </c>
      <c r="T109" t="s">
        <v>52</v>
      </c>
    </row>
    <row r="110" spans="1:20" x14ac:dyDescent="0.2">
      <c r="A110">
        <v>134</v>
      </c>
      <c r="B110">
        <v>179</v>
      </c>
      <c r="C110">
        <v>302</v>
      </c>
      <c r="D110">
        <v>90</v>
      </c>
      <c r="E110">
        <v>45</v>
      </c>
      <c r="F110">
        <v>34</v>
      </c>
      <c r="G110">
        <v>959</v>
      </c>
      <c r="H110">
        <v>130</v>
      </c>
      <c r="I110">
        <v>168</v>
      </c>
      <c r="J110">
        <v>170</v>
      </c>
      <c r="K110">
        <v>290</v>
      </c>
      <c r="L110">
        <v>719</v>
      </c>
      <c r="M110">
        <v>1</v>
      </c>
      <c r="N110" s="25">
        <v>41973</v>
      </c>
      <c r="O110" t="s">
        <v>33</v>
      </c>
      <c r="P110" t="s">
        <v>28</v>
      </c>
      <c r="Q110" t="s">
        <v>23</v>
      </c>
      <c r="R110" t="s">
        <v>44</v>
      </c>
      <c r="S110" t="s">
        <v>47</v>
      </c>
      <c r="T110" t="s">
        <v>52</v>
      </c>
    </row>
    <row r="111" spans="1:20" x14ac:dyDescent="0.2">
      <c r="A111">
        <v>-4</v>
      </c>
      <c r="B111">
        <v>73</v>
      </c>
      <c r="C111">
        <v>125</v>
      </c>
      <c r="D111">
        <v>52</v>
      </c>
      <c r="E111">
        <v>77</v>
      </c>
      <c r="F111">
        <v>47</v>
      </c>
      <c r="G111">
        <v>509</v>
      </c>
      <c r="H111">
        <v>10</v>
      </c>
      <c r="I111">
        <v>59</v>
      </c>
      <c r="J111">
        <v>80</v>
      </c>
      <c r="K111">
        <v>140</v>
      </c>
      <c r="L111">
        <v>541</v>
      </c>
      <c r="M111">
        <v>1</v>
      </c>
      <c r="N111" s="25">
        <v>41943</v>
      </c>
      <c r="O111" t="s">
        <v>39</v>
      </c>
      <c r="P111" t="s">
        <v>21</v>
      </c>
      <c r="Q111" t="s">
        <v>19</v>
      </c>
      <c r="R111" t="s">
        <v>44</v>
      </c>
      <c r="S111" t="s">
        <v>47</v>
      </c>
      <c r="T111" t="s">
        <v>52</v>
      </c>
    </row>
    <row r="112" spans="1:20" x14ac:dyDescent="0.2">
      <c r="A112">
        <v>-56</v>
      </c>
      <c r="B112">
        <v>3</v>
      </c>
      <c r="C112">
        <v>116</v>
      </c>
      <c r="D112">
        <v>104</v>
      </c>
      <c r="E112">
        <v>59</v>
      </c>
      <c r="F112">
        <v>36</v>
      </c>
      <c r="G112">
        <v>2758</v>
      </c>
      <c r="H112">
        <v>-50</v>
      </c>
      <c r="I112">
        <v>153</v>
      </c>
      <c r="J112">
        <v>0</v>
      </c>
      <c r="K112">
        <v>129</v>
      </c>
      <c r="L112">
        <v>619</v>
      </c>
      <c r="M112">
        <v>1</v>
      </c>
      <c r="N112" s="25">
        <v>41943</v>
      </c>
      <c r="O112" t="s">
        <v>22</v>
      </c>
      <c r="P112" t="s">
        <v>21</v>
      </c>
      <c r="Q112" t="s">
        <v>23</v>
      </c>
      <c r="R112" t="s">
        <v>44</v>
      </c>
      <c r="S112" t="s">
        <v>47</v>
      </c>
      <c r="T112" t="s">
        <v>52</v>
      </c>
    </row>
    <row r="113" spans="1:20" x14ac:dyDescent="0.2">
      <c r="A113">
        <v>39</v>
      </c>
      <c r="B113">
        <v>81</v>
      </c>
      <c r="C113">
        <v>150</v>
      </c>
      <c r="D113">
        <v>69</v>
      </c>
      <c r="E113">
        <v>42</v>
      </c>
      <c r="F113">
        <v>21</v>
      </c>
      <c r="G113">
        <v>1060</v>
      </c>
      <c r="H113">
        <v>50</v>
      </c>
      <c r="I113">
        <v>80</v>
      </c>
      <c r="J113">
        <v>90</v>
      </c>
      <c r="K113">
        <v>170</v>
      </c>
      <c r="L113">
        <v>801</v>
      </c>
      <c r="M113">
        <v>1</v>
      </c>
      <c r="N113" s="25">
        <v>41943</v>
      </c>
      <c r="O113" t="s">
        <v>38</v>
      </c>
      <c r="P113" t="s">
        <v>21</v>
      </c>
      <c r="Q113" t="s">
        <v>19</v>
      </c>
      <c r="R113" t="s">
        <v>44</v>
      </c>
      <c r="S113" t="s">
        <v>47</v>
      </c>
      <c r="T113" t="s">
        <v>52</v>
      </c>
    </row>
    <row r="114" spans="1:20" x14ac:dyDescent="0.2">
      <c r="A114">
        <v>30</v>
      </c>
      <c r="B114">
        <v>67</v>
      </c>
      <c r="C114">
        <v>113</v>
      </c>
      <c r="D114">
        <v>46</v>
      </c>
      <c r="E114">
        <v>37</v>
      </c>
      <c r="F114">
        <v>14</v>
      </c>
      <c r="G114">
        <v>316</v>
      </c>
      <c r="H114">
        <v>40</v>
      </c>
      <c r="I114">
        <v>39</v>
      </c>
      <c r="J114">
        <v>60</v>
      </c>
      <c r="K114">
        <v>101</v>
      </c>
      <c r="L114">
        <v>603</v>
      </c>
      <c r="M114">
        <v>1</v>
      </c>
      <c r="N114" s="25">
        <v>41943</v>
      </c>
      <c r="O114" t="s">
        <v>41</v>
      </c>
      <c r="P114" t="s">
        <v>18</v>
      </c>
      <c r="Q114" t="s">
        <v>19</v>
      </c>
      <c r="R114" t="s">
        <v>44</v>
      </c>
      <c r="S114" t="s">
        <v>47</v>
      </c>
      <c r="T114" t="s">
        <v>52</v>
      </c>
    </row>
    <row r="115" spans="1:20" x14ac:dyDescent="0.2">
      <c r="A115">
        <v>14</v>
      </c>
      <c r="B115">
        <v>67</v>
      </c>
      <c r="C115">
        <v>121</v>
      </c>
      <c r="D115">
        <v>54</v>
      </c>
      <c r="E115">
        <v>53</v>
      </c>
      <c r="F115">
        <v>20</v>
      </c>
      <c r="G115">
        <v>391</v>
      </c>
      <c r="H115">
        <v>20</v>
      </c>
      <c r="I115">
        <v>50</v>
      </c>
      <c r="J115">
        <v>60</v>
      </c>
      <c r="K115">
        <v>111</v>
      </c>
      <c r="L115">
        <v>262</v>
      </c>
      <c r="M115">
        <v>1</v>
      </c>
      <c r="N115" s="25">
        <v>41943</v>
      </c>
      <c r="O115" t="s">
        <v>32</v>
      </c>
      <c r="P115" t="s">
        <v>28</v>
      </c>
      <c r="Q115" t="s">
        <v>19</v>
      </c>
      <c r="R115" t="s">
        <v>44</v>
      </c>
      <c r="S115" t="s">
        <v>47</v>
      </c>
      <c r="T115" t="s">
        <v>52</v>
      </c>
    </row>
    <row r="116" spans="1:20" x14ac:dyDescent="0.2">
      <c r="A116">
        <v>33</v>
      </c>
      <c r="B116">
        <v>79</v>
      </c>
      <c r="C116">
        <v>138</v>
      </c>
      <c r="D116">
        <v>59</v>
      </c>
      <c r="E116">
        <v>46</v>
      </c>
      <c r="F116">
        <v>19</v>
      </c>
      <c r="G116">
        <v>411</v>
      </c>
      <c r="H116">
        <v>50</v>
      </c>
      <c r="I116">
        <v>51</v>
      </c>
      <c r="J116">
        <v>80</v>
      </c>
      <c r="K116">
        <v>130</v>
      </c>
      <c r="L116">
        <v>330</v>
      </c>
      <c r="M116">
        <v>1</v>
      </c>
      <c r="N116" s="25">
        <v>41943</v>
      </c>
      <c r="O116" t="s">
        <v>27</v>
      </c>
      <c r="P116" t="s">
        <v>28</v>
      </c>
      <c r="Q116" t="s">
        <v>23</v>
      </c>
      <c r="R116" t="s">
        <v>44</v>
      </c>
      <c r="S116" t="s">
        <v>47</v>
      </c>
      <c r="T116" t="s">
        <v>52</v>
      </c>
    </row>
    <row r="117" spans="1:20" x14ac:dyDescent="0.2">
      <c r="A117">
        <v>8</v>
      </c>
      <c r="B117">
        <v>24</v>
      </c>
      <c r="C117">
        <v>39</v>
      </c>
      <c r="D117">
        <v>15</v>
      </c>
      <c r="E117">
        <v>16</v>
      </c>
      <c r="F117">
        <v>4</v>
      </c>
      <c r="G117">
        <v>848</v>
      </c>
      <c r="H117">
        <v>10</v>
      </c>
      <c r="I117">
        <v>10</v>
      </c>
      <c r="J117">
        <v>20</v>
      </c>
      <c r="K117">
        <v>31</v>
      </c>
      <c r="L117">
        <v>563</v>
      </c>
      <c r="M117">
        <v>1</v>
      </c>
      <c r="N117" s="25">
        <v>41943</v>
      </c>
      <c r="O117" t="s">
        <v>35</v>
      </c>
      <c r="P117" t="s">
        <v>28</v>
      </c>
      <c r="Q117" t="s">
        <v>19</v>
      </c>
      <c r="R117" t="s">
        <v>44</v>
      </c>
      <c r="S117" t="s">
        <v>47</v>
      </c>
      <c r="T117" t="s">
        <v>52</v>
      </c>
    </row>
    <row r="118" spans="1:20" x14ac:dyDescent="0.2">
      <c r="A118">
        <v>128</v>
      </c>
      <c r="B118">
        <v>172</v>
      </c>
      <c r="C118">
        <v>290</v>
      </c>
      <c r="D118">
        <v>62</v>
      </c>
      <c r="E118">
        <v>44</v>
      </c>
      <c r="F118">
        <v>33</v>
      </c>
      <c r="G118">
        <v>930</v>
      </c>
      <c r="H118">
        <v>130</v>
      </c>
      <c r="I118">
        <v>164</v>
      </c>
      <c r="J118">
        <v>170</v>
      </c>
      <c r="K118">
        <v>280</v>
      </c>
      <c r="L118">
        <v>970</v>
      </c>
      <c r="M118">
        <v>1</v>
      </c>
      <c r="N118" s="25">
        <v>41943</v>
      </c>
      <c r="O118" t="s">
        <v>33</v>
      </c>
      <c r="P118" t="s">
        <v>28</v>
      </c>
      <c r="Q118" t="s">
        <v>23</v>
      </c>
      <c r="R118" t="s">
        <v>44</v>
      </c>
      <c r="S118" t="s">
        <v>47</v>
      </c>
      <c r="T118" t="s">
        <v>52</v>
      </c>
    </row>
    <row r="119" spans="1:20" x14ac:dyDescent="0.2">
      <c r="A119">
        <v>-5</v>
      </c>
      <c r="B119">
        <v>71</v>
      </c>
      <c r="C119">
        <v>122</v>
      </c>
      <c r="D119">
        <v>51</v>
      </c>
      <c r="E119">
        <v>76</v>
      </c>
      <c r="F119">
        <v>46</v>
      </c>
      <c r="G119">
        <v>503</v>
      </c>
      <c r="H119">
        <v>50</v>
      </c>
      <c r="I119">
        <v>70</v>
      </c>
      <c r="J119">
        <v>100</v>
      </c>
      <c r="K119">
        <v>170</v>
      </c>
      <c r="L119">
        <v>971</v>
      </c>
      <c r="M119">
        <v>1</v>
      </c>
      <c r="N119" s="25">
        <v>41912</v>
      </c>
      <c r="O119" t="s">
        <v>39</v>
      </c>
      <c r="P119" t="s">
        <v>21</v>
      </c>
      <c r="Q119" t="s">
        <v>19</v>
      </c>
      <c r="R119" t="s">
        <v>44</v>
      </c>
      <c r="S119" t="s">
        <v>47</v>
      </c>
      <c r="T119" t="s">
        <v>52</v>
      </c>
    </row>
    <row r="120" spans="1:20" x14ac:dyDescent="0.2">
      <c r="A120">
        <v>-74</v>
      </c>
      <c r="B120">
        <v>-13</v>
      </c>
      <c r="C120">
        <v>109</v>
      </c>
      <c r="D120">
        <v>147</v>
      </c>
      <c r="E120">
        <v>61</v>
      </c>
      <c r="F120">
        <v>39</v>
      </c>
      <c r="G120">
        <v>2555</v>
      </c>
      <c r="H120">
        <v>-60</v>
      </c>
      <c r="I120">
        <v>211</v>
      </c>
      <c r="J120">
        <v>-20</v>
      </c>
      <c r="K120">
        <v>151</v>
      </c>
      <c r="L120">
        <v>818</v>
      </c>
      <c r="M120">
        <v>1</v>
      </c>
      <c r="N120" s="25">
        <v>41912</v>
      </c>
      <c r="O120" t="s">
        <v>22</v>
      </c>
      <c r="P120" t="s">
        <v>21</v>
      </c>
      <c r="Q120" t="s">
        <v>23</v>
      </c>
      <c r="R120" t="s">
        <v>44</v>
      </c>
      <c r="S120" t="s">
        <v>47</v>
      </c>
      <c r="T120" t="s">
        <v>52</v>
      </c>
    </row>
    <row r="121" spans="1:20" x14ac:dyDescent="0.2">
      <c r="A121">
        <v>36</v>
      </c>
      <c r="B121">
        <v>77</v>
      </c>
      <c r="C121">
        <v>142</v>
      </c>
      <c r="D121">
        <v>65</v>
      </c>
      <c r="E121">
        <v>41</v>
      </c>
      <c r="F121">
        <v>20</v>
      </c>
      <c r="G121">
        <v>1053</v>
      </c>
      <c r="H121">
        <v>90</v>
      </c>
      <c r="I121">
        <v>89</v>
      </c>
      <c r="J121">
        <v>110</v>
      </c>
      <c r="K121">
        <v>200</v>
      </c>
      <c r="L121">
        <v>435</v>
      </c>
      <c r="M121">
        <v>1</v>
      </c>
      <c r="N121" s="25">
        <v>41912</v>
      </c>
      <c r="O121" t="s">
        <v>38</v>
      </c>
      <c r="P121" t="s">
        <v>21</v>
      </c>
      <c r="Q121" t="s">
        <v>19</v>
      </c>
      <c r="R121" t="s">
        <v>44</v>
      </c>
      <c r="S121" t="s">
        <v>47</v>
      </c>
      <c r="T121" t="s">
        <v>52</v>
      </c>
    </row>
    <row r="122" spans="1:20" x14ac:dyDescent="0.2">
      <c r="A122">
        <v>33</v>
      </c>
      <c r="B122">
        <v>71</v>
      </c>
      <c r="C122">
        <v>120</v>
      </c>
      <c r="D122">
        <v>49</v>
      </c>
      <c r="E122">
        <v>38</v>
      </c>
      <c r="F122">
        <v>15</v>
      </c>
      <c r="G122">
        <v>310</v>
      </c>
      <c r="H122">
        <v>60</v>
      </c>
      <c r="I122">
        <v>29</v>
      </c>
      <c r="J122">
        <v>60</v>
      </c>
      <c r="K122">
        <v>89</v>
      </c>
      <c r="L122">
        <v>603</v>
      </c>
      <c r="M122">
        <v>1</v>
      </c>
      <c r="N122" s="25">
        <v>41912</v>
      </c>
      <c r="O122" t="s">
        <v>41</v>
      </c>
      <c r="P122" t="s">
        <v>18</v>
      </c>
      <c r="Q122" t="s">
        <v>19</v>
      </c>
      <c r="R122" t="s">
        <v>44</v>
      </c>
      <c r="S122" t="s">
        <v>47</v>
      </c>
      <c r="T122" t="s">
        <v>52</v>
      </c>
    </row>
    <row r="123" spans="1:20" x14ac:dyDescent="0.2">
      <c r="A123">
        <v>15</v>
      </c>
      <c r="B123">
        <v>70</v>
      </c>
      <c r="C123">
        <v>126</v>
      </c>
      <c r="D123">
        <v>56</v>
      </c>
      <c r="E123">
        <v>55</v>
      </c>
      <c r="F123">
        <v>21</v>
      </c>
      <c r="G123">
        <v>385</v>
      </c>
      <c r="H123">
        <v>50</v>
      </c>
      <c r="I123">
        <v>39</v>
      </c>
      <c r="J123">
        <v>80</v>
      </c>
      <c r="K123">
        <v>120</v>
      </c>
      <c r="L123">
        <v>715</v>
      </c>
      <c r="M123">
        <v>1</v>
      </c>
      <c r="N123" s="25">
        <v>41912</v>
      </c>
      <c r="O123" t="s">
        <v>32</v>
      </c>
      <c r="P123" t="s">
        <v>28</v>
      </c>
      <c r="Q123" t="s">
        <v>19</v>
      </c>
      <c r="R123" t="s">
        <v>44</v>
      </c>
      <c r="S123" t="s">
        <v>47</v>
      </c>
      <c r="T123" t="s">
        <v>52</v>
      </c>
    </row>
    <row r="124" spans="1:20" x14ac:dyDescent="0.2">
      <c r="A124">
        <v>26</v>
      </c>
      <c r="B124">
        <v>71</v>
      </c>
      <c r="C124">
        <v>123</v>
      </c>
      <c r="D124">
        <v>52</v>
      </c>
      <c r="E124">
        <v>45</v>
      </c>
      <c r="F124">
        <v>17</v>
      </c>
      <c r="G124">
        <v>405</v>
      </c>
      <c r="H124">
        <v>60</v>
      </c>
      <c r="I124">
        <v>41</v>
      </c>
      <c r="J124">
        <v>70</v>
      </c>
      <c r="K124">
        <v>109</v>
      </c>
      <c r="L124">
        <v>440</v>
      </c>
      <c r="M124">
        <v>1</v>
      </c>
      <c r="N124" s="25">
        <v>41912</v>
      </c>
      <c r="O124" t="s">
        <v>27</v>
      </c>
      <c r="P124" t="s">
        <v>28</v>
      </c>
      <c r="Q124" t="s">
        <v>23</v>
      </c>
      <c r="R124" t="s">
        <v>44</v>
      </c>
      <c r="S124" t="s">
        <v>47</v>
      </c>
      <c r="T124" t="s">
        <v>52</v>
      </c>
    </row>
    <row r="125" spans="1:20" x14ac:dyDescent="0.2">
      <c r="A125">
        <v>15</v>
      </c>
      <c r="B125">
        <v>31</v>
      </c>
      <c r="C125">
        <v>52</v>
      </c>
      <c r="D125">
        <v>21</v>
      </c>
      <c r="E125">
        <v>16</v>
      </c>
      <c r="F125">
        <v>5</v>
      </c>
      <c r="G125">
        <v>846</v>
      </c>
      <c r="H125">
        <v>30</v>
      </c>
      <c r="I125">
        <v>10</v>
      </c>
      <c r="J125">
        <v>30</v>
      </c>
      <c r="K125">
        <v>40</v>
      </c>
      <c r="L125">
        <v>563</v>
      </c>
      <c r="M125">
        <v>1</v>
      </c>
      <c r="N125" s="25">
        <v>41912</v>
      </c>
      <c r="O125" t="s">
        <v>35</v>
      </c>
      <c r="P125" t="s">
        <v>28</v>
      </c>
      <c r="Q125" t="s">
        <v>19</v>
      </c>
      <c r="R125" t="s">
        <v>44</v>
      </c>
      <c r="S125" t="s">
        <v>47</v>
      </c>
      <c r="T125" t="s">
        <v>52</v>
      </c>
    </row>
    <row r="126" spans="1:20" x14ac:dyDescent="0.2">
      <c r="A126">
        <v>133</v>
      </c>
      <c r="B126">
        <v>179</v>
      </c>
      <c r="C126">
        <v>302</v>
      </c>
      <c r="D126">
        <v>115</v>
      </c>
      <c r="E126">
        <v>46</v>
      </c>
      <c r="F126">
        <v>34</v>
      </c>
      <c r="G126">
        <v>915</v>
      </c>
      <c r="H126">
        <v>160</v>
      </c>
      <c r="I126">
        <v>107</v>
      </c>
      <c r="J126">
        <v>180</v>
      </c>
      <c r="K126">
        <v>299</v>
      </c>
      <c r="L126">
        <v>970</v>
      </c>
      <c r="M126">
        <v>1</v>
      </c>
      <c r="N126" s="25">
        <v>41912</v>
      </c>
      <c r="O126" t="s">
        <v>33</v>
      </c>
      <c r="P126" t="s">
        <v>28</v>
      </c>
      <c r="Q126" t="s">
        <v>23</v>
      </c>
      <c r="R126" t="s">
        <v>44</v>
      </c>
      <c r="S126" t="s">
        <v>47</v>
      </c>
      <c r="T126" t="s">
        <v>52</v>
      </c>
    </row>
    <row r="127" spans="1:20" x14ac:dyDescent="0.2">
      <c r="A127">
        <v>-3</v>
      </c>
      <c r="B127">
        <v>74</v>
      </c>
      <c r="C127">
        <v>126</v>
      </c>
      <c r="D127">
        <v>52</v>
      </c>
      <c r="E127">
        <v>77</v>
      </c>
      <c r="F127">
        <v>47</v>
      </c>
      <c r="G127">
        <v>509</v>
      </c>
      <c r="H127">
        <v>30</v>
      </c>
      <c r="I127">
        <v>61</v>
      </c>
      <c r="J127">
        <v>90</v>
      </c>
      <c r="K127">
        <v>151</v>
      </c>
      <c r="L127">
        <v>541</v>
      </c>
      <c r="M127">
        <v>1</v>
      </c>
      <c r="N127" s="25">
        <v>41882</v>
      </c>
      <c r="O127" t="s">
        <v>39</v>
      </c>
      <c r="P127" t="s">
        <v>21</v>
      </c>
      <c r="Q127" t="s">
        <v>19</v>
      </c>
      <c r="R127" t="s">
        <v>44</v>
      </c>
      <c r="S127" t="s">
        <v>47</v>
      </c>
      <c r="T127" t="s">
        <v>52</v>
      </c>
    </row>
    <row r="128" spans="1:20" x14ac:dyDescent="0.2">
      <c r="A128">
        <v>-74</v>
      </c>
      <c r="B128">
        <v>-13</v>
      </c>
      <c r="C128">
        <v>109</v>
      </c>
      <c r="D128">
        <v>108</v>
      </c>
      <c r="E128">
        <v>61</v>
      </c>
      <c r="F128">
        <v>39</v>
      </c>
      <c r="G128">
        <v>2378</v>
      </c>
      <c r="H128">
        <v>-70</v>
      </c>
      <c r="I128">
        <v>124</v>
      </c>
      <c r="J128">
        <v>-20</v>
      </c>
      <c r="K128">
        <v>129</v>
      </c>
      <c r="L128">
        <v>714</v>
      </c>
      <c r="M128">
        <v>1</v>
      </c>
      <c r="N128" s="25">
        <v>41882</v>
      </c>
      <c r="O128" t="s">
        <v>22</v>
      </c>
      <c r="P128" t="s">
        <v>21</v>
      </c>
      <c r="Q128" t="s">
        <v>23</v>
      </c>
      <c r="R128" t="s">
        <v>44</v>
      </c>
      <c r="S128" t="s">
        <v>47</v>
      </c>
      <c r="T128" t="s">
        <v>52</v>
      </c>
    </row>
    <row r="129" spans="1:20" x14ac:dyDescent="0.2">
      <c r="A129">
        <v>33</v>
      </c>
      <c r="B129">
        <v>74</v>
      </c>
      <c r="C129">
        <v>136</v>
      </c>
      <c r="D129">
        <v>62</v>
      </c>
      <c r="E129">
        <v>41</v>
      </c>
      <c r="F129">
        <v>19</v>
      </c>
      <c r="G129">
        <v>1059</v>
      </c>
      <c r="H129">
        <v>70</v>
      </c>
      <c r="I129">
        <v>70</v>
      </c>
      <c r="J129">
        <v>100</v>
      </c>
      <c r="K129">
        <v>169</v>
      </c>
      <c r="L129">
        <v>801</v>
      </c>
      <c r="M129">
        <v>1</v>
      </c>
      <c r="N129" s="25">
        <v>41882</v>
      </c>
      <c r="O129" t="s">
        <v>38</v>
      </c>
      <c r="P129" t="s">
        <v>21</v>
      </c>
      <c r="Q129" t="s">
        <v>19</v>
      </c>
      <c r="R129" t="s">
        <v>44</v>
      </c>
      <c r="S129" t="s">
        <v>47</v>
      </c>
      <c r="T129" t="s">
        <v>52</v>
      </c>
    </row>
    <row r="130" spans="1:20" x14ac:dyDescent="0.2">
      <c r="A130">
        <v>33</v>
      </c>
      <c r="B130">
        <v>71</v>
      </c>
      <c r="C130">
        <v>120</v>
      </c>
      <c r="D130">
        <v>49</v>
      </c>
      <c r="E130">
        <v>38</v>
      </c>
      <c r="F130">
        <v>15</v>
      </c>
      <c r="G130">
        <v>315</v>
      </c>
      <c r="H130">
        <v>50</v>
      </c>
      <c r="I130">
        <v>40</v>
      </c>
      <c r="J130">
        <v>70</v>
      </c>
      <c r="K130">
        <v>109</v>
      </c>
      <c r="L130">
        <v>603</v>
      </c>
      <c r="M130">
        <v>1</v>
      </c>
      <c r="N130" s="25">
        <v>41882</v>
      </c>
      <c r="O130" t="s">
        <v>41</v>
      </c>
      <c r="P130" t="s">
        <v>18</v>
      </c>
      <c r="Q130" t="s">
        <v>19</v>
      </c>
      <c r="R130" t="s">
        <v>44</v>
      </c>
      <c r="S130" t="s">
        <v>47</v>
      </c>
      <c r="T130" t="s">
        <v>52</v>
      </c>
    </row>
    <row r="131" spans="1:20" x14ac:dyDescent="0.2">
      <c r="A131">
        <v>23</v>
      </c>
      <c r="B131">
        <v>82</v>
      </c>
      <c r="C131">
        <v>149</v>
      </c>
      <c r="D131">
        <v>67</v>
      </c>
      <c r="E131">
        <v>59</v>
      </c>
      <c r="F131">
        <v>25</v>
      </c>
      <c r="G131">
        <v>391</v>
      </c>
      <c r="H131">
        <v>30</v>
      </c>
      <c r="I131">
        <v>71</v>
      </c>
      <c r="J131">
        <v>80</v>
      </c>
      <c r="K131">
        <v>150</v>
      </c>
      <c r="L131">
        <v>414</v>
      </c>
      <c r="M131">
        <v>1</v>
      </c>
      <c r="N131" s="25">
        <v>41882</v>
      </c>
      <c r="O131" t="s">
        <v>32</v>
      </c>
      <c r="P131" t="s">
        <v>28</v>
      </c>
      <c r="Q131" t="s">
        <v>19</v>
      </c>
      <c r="R131" t="s">
        <v>44</v>
      </c>
      <c r="S131" t="s">
        <v>47</v>
      </c>
      <c r="T131" t="s">
        <v>52</v>
      </c>
    </row>
    <row r="132" spans="1:20" x14ac:dyDescent="0.2">
      <c r="A132">
        <v>47</v>
      </c>
      <c r="B132">
        <v>92</v>
      </c>
      <c r="C132">
        <v>170</v>
      </c>
      <c r="D132">
        <v>78</v>
      </c>
      <c r="E132">
        <v>45</v>
      </c>
      <c r="F132">
        <v>24</v>
      </c>
      <c r="G132">
        <v>965</v>
      </c>
      <c r="H132">
        <v>80</v>
      </c>
      <c r="I132">
        <v>91</v>
      </c>
      <c r="J132">
        <v>120</v>
      </c>
      <c r="K132">
        <v>210</v>
      </c>
      <c r="L132">
        <v>801</v>
      </c>
      <c r="M132">
        <v>1</v>
      </c>
      <c r="N132" s="25">
        <v>41639</v>
      </c>
      <c r="O132" t="s">
        <v>38</v>
      </c>
      <c r="P132" t="s">
        <v>21</v>
      </c>
      <c r="Q132" t="s">
        <v>19</v>
      </c>
      <c r="R132" t="s">
        <v>44</v>
      </c>
      <c r="S132" t="s">
        <v>47</v>
      </c>
      <c r="T132" t="s">
        <v>52</v>
      </c>
    </row>
    <row r="133" spans="1:20" x14ac:dyDescent="0.2">
      <c r="A133">
        <v>28</v>
      </c>
      <c r="B133">
        <v>72</v>
      </c>
      <c r="C133">
        <v>125</v>
      </c>
      <c r="D133">
        <v>53</v>
      </c>
      <c r="E133">
        <v>44</v>
      </c>
      <c r="F133">
        <v>17</v>
      </c>
      <c r="G133">
        <v>410</v>
      </c>
      <c r="H133">
        <v>50</v>
      </c>
      <c r="I133">
        <v>50</v>
      </c>
      <c r="J133">
        <v>80</v>
      </c>
      <c r="K133">
        <v>129</v>
      </c>
      <c r="L133">
        <v>614</v>
      </c>
      <c r="M133">
        <v>1</v>
      </c>
      <c r="N133" s="25">
        <v>41882</v>
      </c>
      <c r="O133" t="s">
        <v>27</v>
      </c>
      <c r="P133" t="s">
        <v>28</v>
      </c>
      <c r="Q133" t="s">
        <v>23</v>
      </c>
      <c r="R133" t="s">
        <v>44</v>
      </c>
      <c r="S133" t="s">
        <v>47</v>
      </c>
      <c r="T133" t="s">
        <v>52</v>
      </c>
    </row>
    <row r="134" spans="1:20" x14ac:dyDescent="0.2">
      <c r="A134">
        <v>13</v>
      </c>
      <c r="B134">
        <v>29</v>
      </c>
      <c r="C134">
        <v>48</v>
      </c>
      <c r="D134">
        <v>19</v>
      </c>
      <c r="E134">
        <v>16</v>
      </c>
      <c r="F134">
        <v>5</v>
      </c>
      <c r="G134">
        <v>848</v>
      </c>
      <c r="H134">
        <v>20</v>
      </c>
      <c r="I134">
        <v>20</v>
      </c>
      <c r="J134">
        <v>30</v>
      </c>
      <c r="K134">
        <v>51</v>
      </c>
      <c r="L134">
        <v>319</v>
      </c>
      <c r="M134">
        <v>1</v>
      </c>
      <c r="N134" s="25">
        <v>41882</v>
      </c>
      <c r="O134" t="s">
        <v>35</v>
      </c>
      <c r="P134" t="s">
        <v>28</v>
      </c>
      <c r="Q134" t="s">
        <v>19</v>
      </c>
      <c r="R134" t="s">
        <v>44</v>
      </c>
      <c r="S134" t="s">
        <v>47</v>
      </c>
      <c r="T134" t="s">
        <v>52</v>
      </c>
    </row>
    <row r="135" spans="1:20" x14ac:dyDescent="0.2">
      <c r="A135">
        <v>134</v>
      </c>
      <c r="B135">
        <v>179</v>
      </c>
      <c r="C135">
        <v>302</v>
      </c>
      <c r="D135">
        <v>114</v>
      </c>
      <c r="E135">
        <v>45</v>
      </c>
      <c r="F135">
        <v>34</v>
      </c>
      <c r="G135">
        <v>928</v>
      </c>
      <c r="H135">
        <v>140</v>
      </c>
      <c r="I135">
        <v>178</v>
      </c>
      <c r="J135">
        <v>180</v>
      </c>
      <c r="K135">
        <v>311</v>
      </c>
      <c r="L135">
        <v>970</v>
      </c>
      <c r="M135">
        <v>1</v>
      </c>
      <c r="N135" s="25">
        <v>41882</v>
      </c>
      <c r="O135" t="s">
        <v>33</v>
      </c>
      <c r="P135" t="s">
        <v>28</v>
      </c>
      <c r="Q135" t="s">
        <v>23</v>
      </c>
      <c r="R135" t="s">
        <v>44</v>
      </c>
      <c r="S135" t="s">
        <v>47</v>
      </c>
      <c r="T135" t="s">
        <v>52</v>
      </c>
    </row>
    <row r="136" spans="1:20" x14ac:dyDescent="0.2">
      <c r="A136">
        <v>-11</v>
      </c>
      <c r="B136">
        <v>52</v>
      </c>
      <c r="C136">
        <v>89</v>
      </c>
      <c r="D136">
        <v>37</v>
      </c>
      <c r="E136">
        <v>63</v>
      </c>
      <c r="F136">
        <v>33</v>
      </c>
      <c r="G136">
        <v>513</v>
      </c>
      <c r="H136">
        <v>20</v>
      </c>
      <c r="I136">
        <v>40</v>
      </c>
      <c r="J136">
        <v>70</v>
      </c>
      <c r="K136">
        <v>111</v>
      </c>
      <c r="L136">
        <v>541</v>
      </c>
      <c r="M136">
        <v>1</v>
      </c>
      <c r="N136" s="25">
        <v>41851</v>
      </c>
      <c r="O136" t="s">
        <v>39</v>
      </c>
      <c r="P136" t="s">
        <v>21</v>
      </c>
      <c r="Q136" t="s">
        <v>19</v>
      </c>
      <c r="R136" t="s">
        <v>44</v>
      </c>
      <c r="S136" t="s">
        <v>47</v>
      </c>
      <c r="T136" t="s">
        <v>52</v>
      </c>
    </row>
    <row r="137" spans="1:20" x14ac:dyDescent="0.2">
      <c r="A137">
        <v>-139</v>
      </c>
      <c r="B137">
        <v>-67</v>
      </c>
      <c r="C137">
        <v>87</v>
      </c>
      <c r="D137">
        <v>178</v>
      </c>
      <c r="E137">
        <v>72</v>
      </c>
      <c r="F137">
        <v>49</v>
      </c>
      <c r="G137">
        <v>2105</v>
      </c>
      <c r="H137">
        <v>-150</v>
      </c>
      <c r="I137">
        <v>185</v>
      </c>
      <c r="J137">
        <v>-90</v>
      </c>
      <c r="K137">
        <v>99</v>
      </c>
      <c r="L137">
        <v>562</v>
      </c>
      <c r="M137">
        <v>1</v>
      </c>
      <c r="N137" s="25">
        <v>41851</v>
      </c>
      <c r="O137" t="s">
        <v>22</v>
      </c>
      <c r="P137" t="s">
        <v>21</v>
      </c>
      <c r="Q137" t="s">
        <v>23</v>
      </c>
      <c r="R137" t="s">
        <v>44</v>
      </c>
      <c r="S137" t="s">
        <v>47</v>
      </c>
      <c r="T137" t="s">
        <v>52</v>
      </c>
    </row>
    <row r="138" spans="1:20" x14ac:dyDescent="0.2">
      <c r="A138">
        <v>24</v>
      </c>
      <c r="B138">
        <v>60</v>
      </c>
      <c r="C138">
        <v>110</v>
      </c>
      <c r="D138">
        <v>50</v>
      </c>
      <c r="E138">
        <v>36</v>
      </c>
      <c r="F138">
        <v>15</v>
      </c>
      <c r="G138">
        <v>1064</v>
      </c>
      <c r="H138">
        <v>40</v>
      </c>
      <c r="I138">
        <v>59</v>
      </c>
      <c r="J138">
        <v>70</v>
      </c>
      <c r="K138">
        <v>129</v>
      </c>
      <c r="L138">
        <v>801</v>
      </c>
      <c r="M138">
        <v>1</v>
      </c>
      <c r="N138" s="25">
        <v>41851</v>
      </c>
      <c r="O138" t="s">
        <v>38</v>
      </c>
      <c r="P138" t="s">
        <v>21</v>
      </c>
      <c r="Q138" t="s">
        <v>19</v>
      </c>
      <c r="R138" t="s">
        <v>44</v>
      </c>
      <c r="S138" t="s">
        <v>47</v>
      </c>
      <c r="T138" t="s">
        <v>52</v>
      </c>
    </row>
    <row r="139" spans="1:20" x14ac:dyDescent="0.2">
      <c r="A139">
        <v>48</v>
      </c>
      <c r="B139">
        <v>90</v>
      </c>
      <c r="C139">
        <v>151</v>
      </c>
      <c r="D139">
        <v>61</v>
      </c>
      <c r="E139">
        <v>42</v>
      </c>
      <c r="F139">
        <v>19</v>
      </c>
      <c r="G139">
        <v>322</v>
      </c>
      <c r="H139">
        <v>70</v>
      </c>
      <c r="I139">
        <v>51</v>
      </c>
      <c r="J139">
        <v>90</v>
      </c>
      <c r="K139">
        <v>141</v>
      </c>
      <c r="L139">
        <v>603</v>
      </c>
      <c r="M139">
        <v>1</v>
      </c>
      <c r="N139" s="25">
        <v>41851</v>
      </c>
      <c r="O139" t="s">
        <v>41</v>
      </c>
      <c r="P139" t="s">
        <v>18</v>
      </c>
      <c r="Q139" t="s">
        <v>19</v>
      </c>
      <c r="R139" t="s">
        <v>44</v>
      </c>
      <c r="S139" t="s">
        <v>47</v>
      </c>
      <c r="T139" t="s">
        <v>52</v>
      </c>
    </row>
    <row r="140" spans="1:20" x14ac:dyDescent="0.2">
      <c r="A140">
        <v>21</v>
      </c>
      <c r="B140">
        <v>77</v>
      </c>
      <c r="C140">
        <v>140</v>
      </c>
      <c r="D140">
        <v>63</v>
      </c>
      <c r="E140">
        <v>56</v>
      </c>
      <c r="F140">
        <v>23</v>
      </c>
      <c r="G140">
        <v>397</v>
      </c>
      <c r="H140">
        <v>30</v>
      </c>
      <c r="I140">
        <v>61</v>
      </c>
      <c r="J140">
        <v>80</v>
      </c>
      <c r="K140">
        <v>140</v>
      </c>
      <c r="L140">
        <v>715</v>
      </c>
      <c r="M140">
        <v>1</v>
      </c>
      <c r="N140" s="25">
        <v>41851</v>
      </c>
      <c r="O140" t="s">
        <v>32</v>
      </c>
      <c r="P140" t="s">
        <v>28</v>
      </c>
      <c r="Q140" t="s">
        <v>19</v>
      </c>
      <c r="R140" t="s">
        <v>44</v>
      </c>
      <c r="S140" t="s">
        <v>47</v>
      </c>
      <c r="T140" t="s">
        <v>52</v>
      </c>
    </row>
    <row r="141" spans="1:20" x14ac:dyDescent="0.2">
      <c r="A141">
        <v>19</v>
      </c>
      <c r="B141">
        <v>62</v>
      </c>
      <c r="C141">
        <v>108</v>
      </c>
      <c r="D141">
        <v>46</v>
      </c>
      <c r="E141">
        <v>43</v>
      </c>
      <c r="F141">
        <v>15</v>
      </c>
      <c r="G141">
        <v>415</v>
      </c>
      <c r="H141">
        <v>40</v>
      </c>
      <c r="I141">
        <v>40</v>
      </c>
      <c r="J141">
        <v>70</v>
      </c>
      <c r="K141">
        <v>111</v>
      </c>
      <c r="L141">
        <v>234</v>
      </c>
      <c r="M141">
        <v>1</v>
      </c>
      <c r="N141" s="25">
        <v>41851</v>
      </c>
      <c r="O141" t="s">
        <v>27</v>
      </c>
      <c r="P141" t="s">
        <v>28</v>
      </c>
      <c r="Q141" t="s">
        <v>23</v>
      </c>
      <c r="R141" t="s">
        <v>44</v>
      </c>
      <c r="S141" t="s">
        <v>47</v>
      </c>
      <c r="T141" t="s">
        <v>52</v>
      </c>
    </row>
    <row r="142" spans="1:20" x14ac:dyDescent="0.2">
      <c r="A142">
        <v>19</v>
      </c>
      <c r="B142">
        <v>38</v>
      </c>
      <c r="C142">
        <v>63</v>
      </c>
      <c r="D142">
        <v>25</v>
      </c>
      <c r="E142">
        <v>19</v>
      </c>
      <c r="F142">
        <v>7</v>
      </c>
      <c r="G142">
        <v>851</v>
      </c>
      <c r="H142">
        <v>30</v>
      </c>
      <c r="I142">
        <v>20</v>
      </c>
      <c r="J142">
        <v>40</v>
      </c>
      <c r="K142">
        <v>60</v>
      </c>
      <c r="L142">
        <v>641</v>
      </c>
      <c r="M142">
        <v>1</v>
      </c>
      <c r="N142" s="25">
        <v>41851</v>
      </c>
      <c r="O142" t="s">
        <v>35</v>
      </c>
      <c r="P142" t="s">
        <v>28</v>
      </c>
      <c r="Q142" t="s">
        <v>19</v>
      </c>
      <c r="R142" t="s">
        <v>44</v>
      </c>
      <c r="S142" t="s">
        <v>47</v>
      </c>
      <c r="T142" t="s">
        <v>52</v>
      </c>
    </row>
    <row r="143" spans="1:20" x14ac:dyDescent="0.2">
      <c r="A143">
        <v>133</v>
      </c>
      <c r="B143">
        <v>178</v>
      </c>
      <c r="C143">
        <v>301</v>
      </c>
      <c r="D143">
        <v>156</v>
      </c>
      <c r="E143">
        <v>45</v>
      </c>
      <c r="F143">
        <v>34</v>
      </c>
      <c r="G143">
        <v>941</v>
      </c>
      <c r="H143">
        <v>140</v>
      </c>
      <c r="I143">
        <v>78</v>
      </c>
      <c r="J143">
        <v>180</v>
      </c>
      <c r="K143">
        <v>310</v>
      </c>
      <c r="L143">
        <v>720</v>
      </c>
      <c r="M143">
        <v>1</v>
      </c>
      <c r="N143" s="25">
        <v>41851</v>
      </c>
      <c r="O143" t="s">
        <v>33</v>
      </c>
      <c r="P143" t="s">
        <v>28</v>
      </c>
      <c r="Q143" t="s">
        <v>23</v>
      </c>
      <c r="R143" t="s">
        <v>44</v>
      </c>
      <c r="S143" t="s">
        <v>47</v>
      </c>
      <c r="T143" t="s">
        <v>52</v>
      </c>
    </row>
    <row r="144" spans="1:20" x14ac:dyDescent="0.2">
      <c r="A144">
        <v>-2</v>
      </c>
      <c r="B144">
        <v>50</v>
      </c>
      <c r="C144">
        <v>145</v>
      </c>
      <c r="D144">
        <v>95</v>
      </c>
      <c r="E144">
        <v>52</v>
      </c>
      <c r="F144">
        <v>30</v>
      </c>
      <c r="G144">
        <v>608</v>
      </c>
      <c r="H144">
        <v>30</v>
      </c>
      <c r="I144">
        <v>108</v>
      </c>
      <c r="J144">
        <v>70</v>
      </c>
      <c r="K144">
        <v>179</v>
      </c>
      <c r="L144">
        <v>916</v>
      </c>
      <c r="M144">
        <v>1</v>
      </c>
      <c r="N144" s="25">
        <v>41639</v>
      </c>
      <c r="O144" t="s">
        <v>22</v>
      </c>
      <c r="P144" t="s">
        <v>21</v>
      </c>
      <c r="Q144" t="s">
        <v>23</v>
      </c>
      <c r="R144" t="s">
        <v>44</v>
      </c>
      <c r="S144" t="s">
        <v>47</v>
      </c>
      <c r="T144" t="s">
        <v>52</v>
      </c>
    </row>
    <row r="145" spans="1:20" x14ac:dyDescent="0.2">
      <c r="A145">
        <v>-10</v>
      </c>
      <c r="B145">
        <v>56</v>
      </c>
      <c r="C145">
        <v>95</v>
      </c>
      <c r="D145">
        <v>39</v>
      </c>
      <c r="E145">
        <v>66</v>
      </c>
      <c r="F145">
        <v>36</v>
      </c>
      <c r="G145">
        <v>517</v>
      </c>
      <c r="H145">
        <v>20</v>
      </c>
      <c r="I145">
        <v>41</v>
      </c>
      <c r="J145">
        <v>70</v>
      </c>
      <c r="K145">
        <v>110</v>
      </c>
      <c r="L145">
        <v>971</v>
      </c>
      <c r="M145">
        <v>1</v>
      </c>
      <c r="N145" s="25">
        <v>41820</v>
      </c>
      <c r="O145" t="s">
        <v>39</v>
      </c>
      <c r="P145" t="s">
        <v>21</v>
      </c>
      <c r="Q145" t="s">
        <v>19</v>
      </c>
      <c r="R145" t="s">
        <v>44</v>
      </c>
      <c r="S145" t="s">
        <v>47</v>
      </c>
      <c r="T145" t="s">
        <v>52</v>
      </c>
    </row>
    <row r="146" spans="1:20" x14ac:dyDescent="0.2">
      <c r="A146">
        <v>-138</v>
      </c>
      <c r="B146">
        <v>-67</v>
      </c>
      <c r="C146">
        <v>87</v>
      </c>
      <c r="D146">
        <v>128</v>
      </c>
      <c r="E146">
        <v>71</v>
      </c>
      <c r="F146">
        <v>49</v>
      </c>
      <c r="G146">
        <v>1832</v>
      </c>
      <c r="H146">
        <v>-150</v>
      </c>
      <c r="I146">
        <v>255</v>
      </c>
      <c r="J146">
        <v>-90</v>
      </c>
      <c r="K146">
        <v>101</v>
      </c>
      <c r="L146">
        <v>209</v>
      </c>
      <c r="M146">
        <v>1</v>
      </c>
      <c r="N146" s="25">
        <v>41820</v>
      </c>
      <c r="O146" t="s">
        <v>22</v>
      </c>
      <c r="P146" t="s">
        <v>21</v>
      </c>
      <c r="Q146" t="s">
        <v>23</v>
      </c>
      <c r="R146" t="s">
        <v>44</v>
      </c>
      <c r="S146" t="s">
        <v>47</v>
      </c>
      <c r="T146" t="s">
        <v>52</v>
      </c>
    </row>
    <row r="147" spans="1:20" x14ac:dyDescent="0.2">
      <c r="A147">
        <v>32</v>
      </c>
      <c r="B147">
        <v>72</v>
      </c>
      <c r="C147">
        <v>132</v>
      </c>
      <c r="D147">
        <v>60</v>
      </c>
      <c r="E147">
        <v>40</v>
      </c>
      <c r="F147">
        <v>18</v>
      </c>
      <c r="G147">
        <v>1070</v>
      </c>
      <c r="H147">
        <v>60</v>
      </c>
      <c r="I147">
        <v>70</v>
      </c>
      <c r="J147">
        <v>90</v>
      </c>
      <c r="K147">
        <v>160</v>
      </c>
      <c r="L147">
        <v>435</v>
      </c>
      <c r="M147">
        <v>1</v>
      </c>
      <c r="N147" s="25">
        <v>41820</v>
      </c>
      <c r="O147" t="s">
        <v>38</v>
      </c>
      <c r="P147" t="s">
        <v>21</v>
      </c>
      <c r="Q147" t="s">
        <v>19</v>
      </c>
      <c r="R147" t="s">
        <v>44</v>
      </c>
      <c r="S147" t="s">
        <v>47</v>
      </c>
      <c r="T147" t="s">
        <v>52</v>
      </c>
    </row>
    <row r="148" spans="1:20" x14ac:dyDescent="0.2">
      <c r="A148">
        <v>49</v>
      </c>
      <c r="B148">
        <v>90</v>
      </c>
      <c r="C148">
        <v>151</v>
      </c>
      <c r="D148">
        <v>61</v>
      </c>
      <c r="E148">
        <v>41</v>
      </c>
      <c r="F148">
        <v>19</v>
      </c>
      <c r="G148">
        <v>329</v>
      </c>
      <c r="H148">
        <v>70</v>
      </c>
      <c r="I148">
        <v>49</v>
      </c>
      <c r="J148">
        <v>90</v>
      </c>
      <c r="K148">
        <v>139</v>
      </c>
      <c r="L148">
        <v>603</v>
      </c>
      <c r="M148">
        <v>1</v>
      </c>
      <c r="N148" s="25">
        <v>41820</v>
      </c>
      <c r="O148" t="s">
        <v>41</v>
      </c>
      <c r="P148" t="s">
        <v>18</v>
      </c>
      <c r="Q148" t="s">
        <v>19</v>
      </c>
      <c r="R148" t="s">
        <v>44</v>
      </c>
      <c r="S148" t="s">
        <v>47</v>
      </c>
      <c r="T148" t="s">
        <v>52</v>
      </c>
    </row>
    <row r="149" spans="1:20" x14ac:dyDescent="0.2">
      <c r="A149">
        <v>18</v>
      </c>
      <c r="B149">
        <v>74</v>
      </c>
      <c r="C149">
        <v>133</v>
      </c>
      <c r="D149">
        <v>59</v>
      </c>
      <c r="E149">
        <v>56</v>
      </c>
      <c r="F149">
        <v>22</v>
      </c>
      <c r="G149">
        <v>403</v>
      </c>
      <c r="H149">
        <v>20</v>
      </c>
      <c r="I149">
        <v>59</v>
      </c>
      <c r="J149">
        <v>70</v>
      </c>
      <c r="K149">
        <v>130</v>
      </c>
      <c r="L149">
        <v>920</v>
      </c>
      <c r="M149">
        <v>1</v>
      </c>
      <c r="N149" s="25">
        <v>41820</v>
      </c>
      <c r="O149" t="s">
        <v>32</v>
      </c>
      <c r="P149" t="s">
        <v>28</v>
      </c>
      <c r="Q149" t="s">
        <v>19</v>
      </c>
      <c r="R149" t="s">
        <v>44</v>
      </c>
      <c r="S149" t="s">
        <v>47</v>
      </c>
      <c r="T149" t="s">
        <v>52</v>
      </c>
    </row>
    <row r="150" spans="1:20" x14ac:dyDescent="0.2">
      <c r="A150">
        <v>20</v>
      </c>
      <c r="B150">
        <v>63</v>
      </c>
      <c r="C150">
        <v>110</v>
      </c>
      <c r="D150">
        <v>47</v>
      </c>
      <c r="E150">
        <v>43</v>
      </c>
      <c r="F150">
        <v>15</v>
      </c>
      <c r="G150">
        <v>420</v>
      </c>
      <c r="H150">
        <v>40</v>
      </c>
      <c r="I150">
        <v>41</v>
      </c>
      <c r="J150">
        <v>70</v>
      </c>
      <c r="K150">
        <v>110</v>
      </c>
      <c r="L150">
        <v>614</v>
      </c>
      <c r="M150">
        <v>1</v>
      </c>
      <c r="N150" s="25">
        <v>41820</v>
      </c>
      <c r="O150" t="s">
        <v>27</v>
      </c>
      <c r="P150" t="s">
        <v>28</v>
      </c>
      <c r="Q150" t="s">
        <v>23</v>
      </c>
      <c r="R150" t="s">
        <v>44</v>
      </c>
      <c r="S150" t="s">
        <v>47</v>
      </c>
      <c r="T150" t="s">
        <v>52</v>
      </c>
    </row>
    <row r="151" spans="1:20" x14ac:dyDescent="0.2">
      <c r="A151">
        <v>17</v>
      </c>
      <c r="B151">
        <v>36</v>
      </c>
      <c r="C151">
        <v>61</v>
      </c>
      <c r="D151">
        <v>25</v>
      </c>
      <c r="E151">
        <v>19</v>
      </c>
      <c r="F151">
        <v>7</v>
      </c>
      <c r="G151">
        <v>854</v>
      </c>
      <c r="H151">
        <v>30</v>
      </c>
      <c r="I151">
        <v>20</v>
      </c>
      <c r="J151">
        <v>40</v>
      </c>
      <c r="K151">
        <v>59</v>
      </c>
      <c r="L151">
        <v>319</v>
      </c>
      <c r="M151">
        <v>1</v>
      </c>
      <c r="N151" s="25">
        <v>41820</v>
      </c>
      <c r="O151" t="s">
        <v>35</v>
      </c>
      <c r="P151" t="s">
        <v>28</v>
      </c>
      <c r="Q151" t="s">
        <v>19</v>
      </c>
      <c r="R151" t="s">
        <v>44</v>
      </c>
      <c r="S151" t="s">
        <v>47</v>
      </c>
      <c r="T151" t="s">
        <v>52</v>
      </c>
    </row>
    <row r="152" spans="1:20" x14ac:dyDescent="0.2">
      <c r="A152">
        <v>111</v>
      </c>
      <c r="B152">
        <v>152</v>
      </c>
      <c r="C152">
        <v>256</v>
      </c>
      <c r="D152">
        <v>86</v>
      </c>
      <c r="E152">
        <v>41</v>
      </c>
      <c r="F152">
        <v>29</v>
      </c>
      <c r="G152">
        <v>952</v>
      </c>
      <c r="H152">
        <v>120</v>
      </c>
      <c r="I152">
        <v>59</v>
      </c>
      <c r="J152">
        <v>150</v>
      </c>
      <c r="K152">
        <v>259</v>
      </c>
      <c r="L152">
        <v>720</v>
      </c>
      <c r="M152">
        <v>1</v>
      </c>
      <c r="N152" s="25">
        <v>41820</v>
      </c>
      <c r="O152" t="s">
        <v>33</v>
      </c>
      <c r="P152" t="s">
        <v>28</v>
      </c>
      <c r="Q152" t="s">
        <v>23</v>
      </c>
      <c r="R152" t="s">
        <v>44</v>
      </c>
      <c r="S152" t="s">
        <v>47</v>
      </c>
      <c r="T152" t="s">
        <v>52</v>
      </c>
    </row>
    <row r="153" spans="1:20" x14ac:dyDescent="0.2">
      <c r="A153">
        <v>-6</v>
      </c>
      <c r="B153">
        <v>63</v>
      </c>
      <c r="C153">
        <v>107</v>
      </c>
      <c r="D153">
        <v>44</v>
      </c>
      <c r="E153">
        <v>69</v>
      </c>
      <c r="F153">
        <v>40</v>
      </c>
      <c r="G153">
        <v>496</v>
      </c>
      <c r="H153">
        <v>30</v>
      </c>
      <c r="I153">
        <v>50</v>
      </c>
      <c r="J153">
        <v>80</v>
      </c>
      <c r="K153">
        <v>131</v>
      </c>
      <c r="L153">
        <v>541</v>
      </c>
      <c r="M153">
        <v>1</v>
      </c>
      <c r="N153" s="25">
        <v>41790</v>
      </c>
      <c r="O153" t="s">
        <v>39</v>
      </c>
      <c r="P153" t="s">
        <v>21</v>
      </c>
      <c r="Q153" t="s">
        <v>19</v>
      </c>
      <c r="R153" t="s">
        <v>44</v>
      </c>
      <c r="S153" t="s">
        <v>47</v>
      </c>
      <c r="T153" t="s">
        <v>52</v>
      </c>
    </row>
    <row r="154" spans="1:20" x14ac:dyDescent="0.2">
      <c r="A154">
        <v>-113</v>
      </c>
      <c r="B154">
        <v>-45</v>
      </c>
      <c r="C154">
        <v>96</v>
      </c>
      <c r="D154">
        <v>165</v>
      </c>
      <c r="E154">
        <v>68</v>
      </c>
      <c r="F154">
        <v>45</v>
      </c>
      <c r="G154">
        <v>1514</v>
      </c>
      <c r="H154">
        <v>-110</v>
      </c>
      <c r="I154">
        <v>183</v>
      </c>
      <c r="J154">
        <v>-50</v>
      </c>
      <c r="K154">
        <v>121</v>
      </c>
      <c r="L154">
        <v>707</v>
      </c>
      <c r="M154">
        <v>1</v>
      </c>
      <c r="N154" s="25">
        <v>41790</v>
      </c>
      <c r="O154" t="s">
        <v>22</v>
      </c>
      <c r="P154" t="s">
        <v>21</v>
      </c>
      <c r="Q154" t="s">
        <v>23</v>
      </c>
      <c r="R154" t="s">
        <v>44</v>
      </c>
      <c r="S154" t="s">
        <v>47</v>
      </c>
      <c r="T154" t="s">
        <v>52</v>
      </c>
    </row>
    <row r="155" spans="1:20" x14ac:dyDescent="0.2">
      <c r="A155">
        <v>36</v>
      </c>
      <c r="B155">
        <v>77</v>
      </c>
      <c r="C155">
        <v>142</v>
      </c>
      <c r="D155">
        <v>65</v>
      </c>
      <c r="E155">
        <v>41</v>
      </c>
      <c r="F155">
        <v>20</v>
      </c>
      <c r="G155">
        <v>1042</v>
      </c>
      <c r="H155">
        <v>60</v>
      </c>
      <c r="I155">
        <v>79</v>
      </c>
      <c r="J155">
        <v>90</v>
      </c>
      <c r="K155">
        <v>169</v>
      </c>
      <c r="L155">
        <v>435</v>
      </c>
      <c r="M155">
        <v>1</v>
      </c>
      <c r="N155" s="25">
        <v>41790</v>
      </c>
      <c r="O155" t="s">
        <v>38</v>
      </c>
      <c r="P155" t="s">
        <v>21</v>
      </c>
      <c r="Q155" t="s">
        <v>19</v>
      </c>
      <c r="R155" t="s">
        <v>44</v>
      </c>
      <c r="S155" t="s">
        <v>47</v>
      </c>
      <c r="T155" t="s">
        <v>52</v>
      </c>
    </row>
    <row r="156" spans="1:20" x14ac:dyDescent="0.2">
      <c r="A156">
        <v>41</v>
      </c>
      <c r="B156">
        <v>82</v>
      </c>
      <c r="C156">
        <v>138</v>
      </c>
      <c r="D156">
        <v>56</v>
      </c>
      <c r="E156">
        <v>41</v>
      </c>
      <c r="F156">
        <v>17</v>
      </c>
      <c r="G156">
        <v>302</v>
      </c>
      <c r="H156">
        <v>50</v>
      </c>
      <c r="I156">
        <v>51</v>
      </c>
      <c r="J156">
        <v>80</v>
      </c>
      <c r="K156">
        <v>131</v>
      </c>
      <c r="L156">
        <v>603</v>
      </c>
      <c r="M156">
        <v>1</v>
      </c>
      <c r="N156" s="25">
        <v>41790</v>
      </c>
      <c r="O156" t="s">
        <v>41</v>
      </c>
      <c r="P156" t="s">
        <v>18</v>
      </c>
      <c r="Q156" t="s">
        <v>19</v>
      </c>
      <c r="R156" t="s">
        <v>44</v>
      </c>
      <c r="S156" t="s">
        <v>47</v>
      </c>
      <c r="T156" t="s">
        <v>52</v>
      </c>
    </row>
    <row r="157" spans="1:20" x14ac:dyDescent="0.2">
      <c r="A157">
        <v>19</v>
      </c>
      <c r="B157">
        <v>74</v>
      </c>
      <c r="C157">
        <v>133</v>
      </c>
      <c r="D157">
        <v>59</v>
      </c>
      <c r="E157">
        <v>55</v>
      </c>
      <c r="F157">
        <v>22</v>
      </c>
      <c r="G157">
        <v>377</v>
      </c>
      <c r="H157">
        <v>20</v>
      </c>
      <c r="I157">
        <v>60</v>
      </c>
      <c r="J157">
        <v>70</v>
      </c>
      <c r="K157">
        <v>129</v>
      </c>
      <c r="L157">
        <v>715</v>
      </c>
      <c r="M157">
        <v>1</v>
      </c>
      <c r="N157" s="25">
        <v>41790</v>
      </c>
      <c r="O157" t="s">
        <v>32</v>
      </c>
      <c r="P157" t="s">
        <v>28</v>
      </c>
      <c r="Q157" t="s">
        <v>19</v>
      </c>
      <c r="R157" t="s">
        <v>44</v>
      </c>
      <c r="S157" t="s">
        <v>47</v>
      </c>
      <c r="T157" t="s">
        <v>52</v>
      </c>
    </row>
    <row r="158" spans="1:20" x14ac:dyDescent="0.2">
      <c r="A158">
        <v>24</v>
      </c>
      <c r="B158">
        <v>68</v>
      </c>
      <c r="C158">
        <v>118</v>
      </c>
      <c r="D158">
        <v>50</v>
      </c>
      <c r="E158">
        <v>44</v>
      </c>
      <c r="F158">
        <v>16</v>
      </c>
      <c r="G158">
        <v>397</v>
      </c>
      <c r="H158">
        <v>40</v>
      </c>
      <c r="I158">
        <v>51</v>
      </c>
      <c r="J158">
        <v>70</v>
      </c>
      <c r="K158">
        <v>121</v>
      </c>
      <c r="L158">
        <v>513</v>
      </c>
      <c r="M158">
        <v>1</v>
      </c>
      <c r="N158" s="25">
        <v>41790</v>
      </c>
      <c r="O158" t="s">
        <v>27</v>
      </c>
      <c r="P158" t="s">
        <v>28</v>
      </c>
      <c r="Q158" t="s">
        <v>23</v>
      </c>
      <c r="R158" t="s">
        <v>44</v>
      </c>
      <c r="S158" t="s">
        <v>47</v>
      </c>
      <c r="T158" t="s">
        <v>52</v>
      </c>
    </row>
    <row r="159" spans="1:20" x14ac:dyDescent="0.2">
      <c r="A159">
        <v>18</v>
      </c>
      <c r="B159">
        <v>35</v>
      </c>
      <c r="C159">
        <v>58</v>
      </c>
      <c r="D159">
        <v>23</v>
      </c>
      <c r="E159">
        <v>17</v>
      </c>
      <c r="F159">
        <v>6</v>
      </c>
      <c r="G159">
        <v>843</v>
      </c>
      <c r="H159">
        <v>30</v>
      </c>
      <c r="I159">
        <v>20</v>
      </c>
      <c r="J159">
        <v>40</v>
      </c>
      <c r="K159">
        <v>61</v>
      </c>
      <c r="L159">
        <v>641</v>
      </c>
      <c r="M159">
        <v>1</v>
      </c>
      <c r="N159" s="25">
        <v>41790</v>
      </c>
      <c r="O159" t="s">
        <v>35</v>
      </c>
      <c r="P159" t="s">
        <v>28</v>
      </c>
      <c r="Q159" t="s">
        <v>19</v>
      </c>
      <c r="R159" t="s">
        <v>44</v>
      </c>
      <c r="S159" t="s">
        <v>47</v>
      </c>
      <c r="T159" t="s">
        <v>52</v>
      </c>
    </row>
    <row r="160" spans="1:20" x14ac:dyDescent="0.2">
      <c r="A160">
        <v>121</v>
      </c>
      <c r="B160">
        <v>163</v>
      </c>
      <c r="C160">
        <v>276</v>
      </c>
      <c r="D160">
        <v>89</v>
      </c>
      <c r="E160">
        <v>42</v>
      </c>
      <c r="F160">
        <v>31</v>
      </c>
      <c r="G160">
        <v>897</v>
      </c>
      <c r="H160">
        <v>130</v>
      </c>
      <c r="I160">
        <v>87</v>
      </c>
      <c r="J160">
        <v>170</v>
      </c>
      <c r="K160">
        <v>280</v>
      </c>
      <c r="L160">
        <v>719</v>
      </c>
      <c r="M160">
        <v>1</v>
      </c>
      <c r="N160" s="25">
        <v>41790</v>
      </c>
      <c r="O160" t="s">
        <v>33</v>
      </c>
      <c r="P160" t="s">
        <v>28</v>
      </c>
      <c r="Q160" t="s">
        <v>23</v>
      </c>
      <c r="R160" t="s">
        <v>44</v>
      </c>
      <c r="S160" t="s">
        <v>47</v>
      </c>
      <c r="T160" t="s">
        <v>52</v>
      </c>
    </row>
    <row r="161" spans="1:20" x14ac:dyDescent="0.2">
      <c r="A161">
        <v>-2</v>
      </c>
      <c r="B161">
        <v>75</v>
      </c>
      <c r="C161">
        <v>128</v>
      </c>
      <c r="D161">
        <v>53</v>
      </c>
      <c r="E161">
        <v>77</v>
      </c>
      <c r="F161">
        <v>48</v>
      </c>
      <c r="G161">
        <v>458</v>
      </c>
      <c r="H161">
        <v>40</v>
      </c>
      <c r="I161">
        <v>61</v>
      </c>
      <c r="J161">
        <v>100</v>
      </c>
      <c r="K161">
        <v>161</v>
      </c>
      <c r="L161">
        <v>503</v>
      </c>
      <c r="M161">
        <v>1</v>
      </c>
      <c r="N161" s="25">
        <v>41759</v>
      </c>
      <c r="O161" t="s">
        <v>39</v>
      </c>
      <c r="P161" t="s">
        <v>21</v>
      </c>
      <c r="Q161" t="s">
        <v>19</v>
      </c>
      <c r="R161" t="s">
        <v>44</v>
      </c>
      <c r="S161" t="s">
        <v>47</v>
      </c>
      <c r="T161" t="s">
        <v>52</v>
      </c>
    </row>
    <row r="162" spans="1:20" x14ac:dyDescent="0.2">
      <c r="A162">
        <v>-84</v>
      </c>
      <c r="B162">
        <v>-21</v>
      </c>
      <c r="C162">
        <v>106</v>
      </c>
      <c r="D162">
        <v>103</v>
      </c>
      <c r="E162">
        <v>63</v>
      </c>
      <c r="F162">
        <v>40</v>
      </c>
      <c r="G162">
        <v>1215</v>
      </c>
      <c r="H162">
        <v>-80</v>
      </c>
      <c r="I162">
        <v>184</v>
      </c>
      <c r="J162">
        <v>-30</v>
      </c>
      <c r="K162">
        <v>129</v>
      </c>
      <c r="L162">
        <v>209</v>
      </c>
      <c r="M162">
        <v>1</v>
      </c>
      <c r="N162" s="25">
        <v>41759</v>
      </c>
      <c r="O162" t="s">
        <v>22</v>
      </c>
      <c r="P162" t="s">
        <v>21</v>
      </c>
      <c r="Q162" t="s">
        <v>23</v>
      </c>
      <c r="R162" t="s">
        <v>44</v>
      </c>
      <c r="S162" t="s">
        <v>47</v>
      </c>
      <c r="T162" t="s">
        <v>52</v>
      </c>
    </row>
    <row r="163" spans="1:20" x14ac:dyDescent="0.2">
      <c r="A163">
        <v>38</v>
      </c>
      <c r="B163">
        <v>80</v>
      </c>
      <c r="C163">
        <v>148</v>
      </c>
      <c r="D163">
        <v>68</v>
      </c>
      <c r="E163">
        <v>42</v>
      </c>
      <c r="F163">
        <v>21</v>
      </c>
      <c r="G163">
        <v>998</v>
      </c>
      <c r="H163">
        <v>60</v>
      </c>
      <c r="I163">
        <v>81</v>
      </c>
      <c r="J163">
        <v>100</v>
      </c>
      <c r="K163">
        <v>179</v>
      </c>
      <c r="L163">
        <v>435</v>
      </c>
      <c r="M163">
        <v>1</v>
      </c>
      <c r="N163" s="25">
        <v>41759</v>
      </c>
      <c r="O163" t="s">
        <v>38</v>
      </c>
      <c r="P163" t="s">
        <v>21</v>
      </c>
      <c r="Q163" t="s">
        <v>19</v>
      </c>
      <c r="R163" t="s">
        <v>44</v>
      </c>
      <c r="S163" t="s">
        <v>47</v>
      </c>
      <c r="T163" t="s">
        <v>52</v>
      </c>
    </row>
    <row r="164" spans="1:20" x14ac:dyDescent="0.2">
      <c r="A164">
        <v>35</v>
      </c>
      <c r="B164">
        <v>74</v>
      </c>
      <c r="C164">
        <v>125</v>
      </c>
      <c r="D164">
        <v>51</v>
      </c>
      <c r="E164">
        <v>39</v>
      </c>
      <c r="F164">
        <v>16</v>
      </c>
      <c r="G164">
        <v>265</v>
      </c>
      <c r="H164">
        <v>40</v>
      </c>
      <c r="I164">
        <v>39</v>
      </c>
      <c r="J164">
        <v>70</v>
      </c>
      <c r="K164">
        <v>109</v>
      </c>
      <c r="L164">
        <v>603</v>
      </c>
      <c r="M164">
        <v>1</v>
      </c>
      <c r="N164" s="25">
        <v>41759</v>
      </c>
      <c r="O164" t="s">
        <v>41</v>
      </c>
      <c r="P164" t="s">
        <v>18</v>
      </c>
      <c r="Q164" t="s">
        <v>19</v>
      </c>
      <c r="R164" t="s">
        <v>44</v>
      </c>
      <c r="S164" t="s">
        <v>47</v>
      </c>
      <c r="T164" t="s">
        <v>52</v>
      </c>
    </row>
    <row r="165" spans="1:20" x14ac:dyDescent="0.2">
      <c r="A165">
        <v>17</v>
      </c>
      <c r="B165">
        <v>72</v>
      </c>
      <c r="C165">
        <v>130</v>
      </c>
      <c r="D165">
        <v>58</v>
      </c>
      <c r="E165">
        <v>55</v>
      </c>
      <c r="F165">
        <v>22</v>
      </c>
      <c r="G165">
        <v>338</v>
      </c>
      <c r="H165">
        <v>20</v>
      </c>
      <c r="I165">
        <v>61</v>
      </c>
      <c r="J165">
        <v>70</v>
      </c>
      <c r="K165">
        <v>129</v>
      </c>
      <c r="L165">
        <v>262</v>
      </c>
      <c r="M165">
        <v>1</v>
      </c>
      <c r="N165" s="25">
        <v>41759</v>
      </c>
      <c r="O165" t="s">
        <v>32</v>
      </c>
      <c r="P165" t="s">
        <v>28</v>
      </c>
      <c r="Q165" t="s">
        <v>19</v>
      </c>
      <c r="R165" t="s">
        <v>44</v>
      </c>
      <c r="S165" t="s">
        <v>47</v>
      </c>
      <c r="T165" t="s">
        <v>52</v>
      </c>
    </row>
    <row r="166" spans="1:20" x14ac:dyDescent="0.2">
      <c r="A166">
        <v>27</v>
      </c>
      <c r="B166">
        <v>71</v>
      </c>
      <c r="C166">
        <v>123</v>
      </c>
      <c r="D166">
        <v>52</v>
      </c>
      <c r="E166">
        <v>44</v>
      </c>
      <c r="F166">
        <v>17</v>
      </c>
      <c r="G166">
        <v>361</v>
      </c>
      <c r="H166">
        <v>40</v>
      </c>
      <c r="I166">
        <v>49</v>
      </c>
      <c r="J166">
        <v>70</v>
      </c>
      <c r="K166">
        <v>120</v>
      </c>
      <c r="L166">
        <v>330</v>
      </c>
      <c r="M166">
        <v>1</v>
      </c>
      <c r="N166" s="25">
        <v>41759</v>
      </c>
      <c r="O166" t="s">
        <v>27</v>
      </c>
      <c r="P166" t="s">
        <v>28</v>
      </c>
      <c r="Q166" t="s">
        <v>23</v>
      </c>
      <c r="R166" t="s">
        <v>44</v>
      </c>
      <c r="S166" t="s">
        <v>47</v>
      </c>
      <c r="T166" t="s">
        <v>52</v>
      </c>
    </row>
    <row r="167" spans="1:20" x14ac:dyDescent="0.2">
      <c r="A167">
        <v>1</v>
      </c>
      <c r="B167">
        <v>87</v>
      </c>
      <c r="C167">
        <v>150</v>
      </c>
      <c r="D167">
        <v>63</v>
      </c>
      <c r="E167">
        <v>86</v>
      </c>
      <c r="F167">
        <v>57</v>
      </c>
      <c r="G167">
        <v>435</v>
      </c>
      <c r="H167">
        <v>40</v>
      </c>
      <c r="I167">
        <v>69</v>
      </c>
      <c r="J167">
        <v>110</v>
      </c>
      <c r="K167">
        <v>180</v>
      </c>
      <c r="L167">
        <v>541</v>
      </c>
      <c r="M167">
        <v>1</v>
      </c>
      <c r="N167" s="25">
        <v>41639</v>
      </c>
      <c r="O167" t="s">
        <v>39</v>
      </c>
      <c r="P167" t="s">
        <v>21</v>
      </c>
      <c r="Q167" t="s">
        <v>19</v>
      </c>
      <c r="R167" t="s">
        <v>44</v>
      </c>
      <c r="S167" t="s">
        <v>47</v>
      </c>
      <c r="T167" t="s">
        <v>52</v>
      </c>
    </row>
    <row r="168" spans="1:20" x14ac:dyDescent="0.2">
      <c r="A168">
        <v>12</v>
      </c>
      <c r="B168">
        <v>29</v>
      </c>
      <c r="C168">
        <v>49</v>
      </c>
      <c r="D168">
        <v>20</v>
      </c>
      <c r="E168">
        <v>17</v>
      </c>
      <c r="F168">
        <v>5</v>
      </c>
      <c r="G168">
        <v>829</v>
      </c>
      <c r="H168">
        <v>20</v>
      </c>
      <c r="I168">
        <v>20</v>
      </c>
      <c r="J168">
        <v>30</v>
      </c>
      <c r="K168">
        <v>50</v>
      </c>
      <c r="L168">
        <v>712</v>
      </c>
      <c r="M168">
        <v>1</v>
      </c>
      <c r="N168" s="25">
        <v>41759</v>
      </c>
      <c r="O168" t="s">
        <v>35</v>
      </c>
      <c r="P168" t="s">
        <v>28</v>
      </c>
      <c r="Q168" t="s">
        <v>19</v>
      </c>
      <c r="R168" t="s">
        <v>44</v>
      </c>
      <c r="S168" t="s">
        <v>47</v>
      </c>
      <c r="T168" t="s">
        <v>52</v>
      </c>
    </row>
    <row r="169" spans="1:20" x14ac:dyDescent="0.2">
      <c r="A169">
        <v>111</v>
      </c>
      <c r="B169">
        <v>152</v>
      </c>
      <c r="C169">
        <v>256</v>
      </c>
      <c r="D169">
        <v>85</v>
      </c>
      <c r="E169">
        <v>41</v>
      </c>
      <c r="F169">
        <v>29</v>
      </c>
      <c r="G169">
        <v>821</v>
      </c>
      <c r="H169">
        <v>120</v>
      </c>
      <c r="I169">
        <v>97</v>
      </c>
      <c r="J169">
        <v>150</v>
      </c>
      <c r="K169">
        <v>259</v>
      </c>
      <c r="L169">
        <v>720</v>
      </c>
      <c r="M169">
        <v>1</v>
      </c>
      <c r="N169" s="25">
        <v>41759</v>
      </c>
      <c r="O169" t="s">
        <v>33</v>
      </c>
      <c r="P169" t="s">
        <v>28</v>
      </c>
      <c r="Q169" t="s">
        <v>23</v>
      </c>
      <c r="R169" t="s">
        <v>44</v>
      </c>
      <c r="S169" t="s">
        <v>47</v>
      </c>
      <c r="T169" t="s">
        <v>52</v>
      </c>
    </row>
    <row r="170" spans="1:20" x14ac:dyDescent="0.2">
      <c r="A170">
        <v>-3</v>
      </c>
      <c r="B170">
        <v>73</v>
      </c>
      <c r="C170">
        <v>125</v>
      </c>
      <c r="D170">
        <v>52</v>
      </c>
      <c r="E170">
        <v>76</v>
      </c>
      <c r="F170">
        <v>47</v>
      </c>
      <c r="G170">
        <v>433</v>
      </c>
      <c r="H170">
        <v>30</v>
      </c>
      <c r="I170">
        <v>60</v>
      </c>
      <c r="J170">
        <v>90</v>
      </c>
      <c r="K170">
        <v>151</v>
      </c>
      <c r="L170">
        <v>971</v>
      </c>
      <c r="M170">
        <v>1</v>
      </c>
      <c r="N170" s="25">
        <v>41729</v>
      </c>
      <c r="O170" t="s">
        <v>39</v>
      </c>
      <c r="P170" t="s">
        <v>21</v>
      </c>
      <c r="Q170" t="s">
        <v>19</v>
      </c>
      <c r="R170" t="s">
        <v>44</v>
      </c>
      <c r="S170" t="s">
        <v>47</v>
      </c>
      <c r="T170" t="s">
        <v>52</v>
      </c>
    </row>
    <row r="171" spans="1:20" x14ac:dyDescent="0.2">
      <c r="A171">
        <v>-76</v>
      </c>
      <c r="B171">
        <v>-13</v>
      </c>
      <c r="C171">
        <v>110</v>
      </c>
      <c r="D171">
        <v>58</v>
      </c>
      <c r="E171">
        <v>63</v>
      </c>
      <c r="F171">
        <v>39</v>
      </c>
      <c r="G171">
        <v>964</v>
      </c>
      <c r="H171">
        <v>-70</v>
      </c>
      <c r="I171">
        <v>145</v>
      </c>
      <c r="J171">
        <v>-20</v>
      </c>
      <c r="K171">
        <v>131</v>
      </c>
      <c r="L171">
        <v>818</v>
      </c>
      <c r="M171">
        <v>1</v>
      </c>
      <c r="N171" s="25">
        <v>41729</v>
      </c>
      <c r="O171" t="s">
        <v>22</v>
      </c>
      <c r="P171" t="s">
        <v>21</v>
      </c>
      <c r="Q171" t="s">
        <v>23</v>
      </c>
      <c r="R171" t="s">
        <v>44</v>
      </c>
      <c r="S171" t="s">
        <v>47</v>
      </c>
      <c r="T171" t="s">
        <v>52</v>
      </c>
    </row>
    <row r="172" spans="1:20" x14ac:dyDescent="0.2">
      <c r="A172">
        <v>47</v>
      </c>
      <c r="B172">
        <v>91</v>
      </c>
      <c r="C172">
        <v>167</v>
      </c>
      <c r="D172">
        <v>76</v>
      </c>
      <c r="E172">
        <v>44</v>
      </c>
      <c r="F172">
        <v>23</v>
      </c>
      <c r="G172">
        <v>965</v>
      </c>
      <c r="H172">
        <v>70</v>
      </c>
      <c r="I172">
        <v>89</v>
      </c>
      <c r="J172">
        <v>110</v>
      </c>
      <c r="K172">
        <v>199</v>
      </c>
      <c r="L172">
        <v>435</v>
      </c>
      <c r="M172">
        <v>1</v>
      </c>
      <c r="N172" s="25">
        <v>41729</v>
      </c>
      <c r="O172" t="s">
        <v>38</v>
      </c>
      <c r="P172" t="s">
        <v>21</v>
      </c>
      <c r="Q172" t="s">
        <v>19</v>
      </c>
      <c r="R172" t="s">
        <v>44</v>
      </c>
      <c r="S172" t="s">
        <v>47</v>
      </c>
      <c r="T172" t="s">
        <v>52</v>
      </c>
    </row>
    <row r="173" spans="1:20" x14ac:dyDescent="0.2">
      <c r="A173">
        <v>33</v>
      </c>
      <c r="B173">
        <v>72</v>
      </c>
      <c r="C173">
        <v>121</v>
      </c>
      <c r="D173">
        <v>49</v>
      </c>
      <c r="E173">
        <v>39</v>
      </c>
      <c r="F173">
        <v>15</v>
      </c>
      <c r="G173">
        <v>241</v>
      </c>
      <c r="H173">
        <v>40</v>
      </c>
      <c r="I173">
        <v>41</v>
      </c>
      <c r="J173">
        <v>70</v>
      </c>
      <c r="K173">
        <v>109</v>
      </c>
      <c r="L173">
        <v>603</v>
      </c>
      <c r="M173">
        <v>1</v>
      </c>
      <c r="N173" s="25">
        <v>41729</v>
      </c>
      <c r="O173" t="s">
        <v>41</v>
      </c>
      <c r="P173" t="s">
        <v>18</v>
      </c>
      <c r="Q173" t="s">
        <v>19</v>
      </c>
      <c r="R173" t="s">
        <v>44</v>
      </c>
      <c r="S173" t="s">
        <v>47</v>
      </c>
      <c r="T173" t="s">
        <v>52</v>
      </c>
    </row>
    <row r="174" spans="1:20" x14ac:dyDescent="0.2">
      <c r="A174">
        <v>16</v>
      </c>
      <c r="B174">
        <v>70</v>
      </c>
      <c r="C174">
        <v>127</v>
      </c>
      <c r="D174">
        <v>57</v>
      </c>
      <c r="E174">
        <v>54</v>
      </c>
      <c r="F174">
        <v>21</v>
      </c>
      <c r="G174">
        <v>313</v>
      </c>
      <c r="H174">
        <v>20</v>
      </c>
      <c r="I174">
        <v>59</v>
      </c>
      <c r="J174">
        <v>70</v>
      </c>
      <c r="K174">
        <v>129</v>
      </c>
      <c r="L174">
        <v>920</v>
      </c>
      <c r="M174">
        <v>1</v>
      </c>
      <c r="N174" s="25">
        <v>41729</v>
      </c>
      <c r="O174" t="s">
        <v>32</v>
      </c>
      <c r="P174" t="s">
        <v>28</v>
      </c>
      <c r="Q174" t="s">
        <v>19</v>
      </c>
      <c r="R174" t="s">
        <v>44</v>
      </c>
      <c r="S174" t="s">
        <v>47</v>
      </c>
      <c r="T174" t="s">
        <v>52</v>
      </c>
    </row>
    <row r="175" spans="1:20" x14ac:dyDescent="0.2">
      <c r="A175">
        <v>28</v>
      </c>
      <c r="B175">
        <v>74</v>
      </c>
      <c r="C175">
        <v>129</v>
      </c>
      <c r="D175">
        <v>55</v>
      </c>
      <c r="E175">
        <v>46</v>
      </c>
      <c r="F175">
        <v>18</v>
      </c>
      <c r="G175">
        <v>336</v>
      </c>
      <c r="H175">
        <v>50</v>
      </c>
      <c r="I175">
        <v>51</v>
      </c>
      <c r="J175">
        <v>80</v>
      </c>
      <c r="K175">
        <v>130</v>
      </c>
      <c r="L175">
        <v>740</v>
      </c>
      <c r="M175">
        <v>1</v>
      </c>
      <c r="N175" s="25">
        <v>41729</v>
      </c>
      <c r="O175" t="s">
        <v>27</v>
      </c>
      <c r="P175" t="s">
        <v>28</v>
      </c>
      <c r="Q175" t="s">
        <v>23</v>
      </c>
      <c r="R175" t="s">
        <v>44</v>
      </c>
      <c r="S175" t="s">
        <v>47</v>
      </c>
      <c r="T175" t="s">
        <v>52</v>
      </c>
    </row>
    <row r="176" spans="1:20" x14ac:dyDescent="0.2">
      <c r="A176">
        <v>11</v>
      </c>
      <c r="B176">
        <v>28</v>
      </c>
      <c r="C176">
        <v>47</v>
      </c>
      <c r="D176">
        <v>19</v>
      </c>
      <c r="E176">
        <v>17</v>
      </c>
      <c r="F176">
        <v>5</v>
      </c>
      <c r="G176">
        <v>820</v>
      </c>
      <c r="H176">
        <v>10</v>
      </c>
      <c r="I176">
        <v>20</v>
      </c>
      <c r="J176">
        <v>20</v>
      </c>
      <c r="K176">
        <v>40</v>
      </c>
      <c r="L176">
        <v>515</v>
      </c>
      <c r="M176">
        <v>1</v>
      </c>
      <c r="N176" s="25">
        <v>41729</v>
      </c>
      <c r="O176" t="s">
        <v>35</v>
      </c>
      <c r="P176" t="s">
        <v>28</v>
      </c>
      <c r="Q176" t="s">
        <v>19</v>
      </c>
      <c r="R176" t="s">
        <v>44</v>
      </c>
      <c r="S176" t="s">
        <v>47</v>
      </c>
      <c r="T176" t="s">
        <v>52</v>
      </c>
    </row>
    <row r="177" spans="1:20" x14ac:dyDescent="0.2">
      <c r="A177">
        <v>96</v>
      </c>
      <c r="B177">
        <v>132</v>
      </c>
      <c r="C177">
        <v>223</v>
      </c>
      <c r="D177">
        <v>91</v>
      </c>
      <c r="E177">
        <v>36</v>
      </c>
      <c r="F177">
        <v>25</v>
      </c>
      <c r="G177">
        <v>777</v>
      </c>
      <c r="H177">
        <v>110</v>
      </c>
      <c r="I177">
        <v>89</v>
      </c>
      <c r="J177">
        <v>140</v>
      </c>
      <c r="K177">
        <v>231</v>
      </c>
      <c r="L177">
        <v>720</v>
      </c>
      <c r="M177">
        <v>1</v>
      </c>
      <c r="N177" s="25">
        <v>41729</v>
      </c>
      <c r="O177" t="s">
        <v>33</v>
      </c>
      <c r="P177" t="s">
        <v>28</v>
      </c>
      <c r="Q177" t="s">
        <v>23</v>
      </c>
      <c r="R177" t="s">
        <v>44</v>
      </c>
      <c r="S177" t="s">
        <v>47</v>
      </c>
      <c r="T177" t="s">
        <v>52</v>
      </c>
    </row>
    <row r="178" spans="1:20" x14ac:dyDescent="0.2">
      <c r="A178">
        <v>-3</v>
      </c>
      <c r="B178">
        <v>73</v>
      </c>
      <c r="C178">
        <v>125</v>
      </c>
      <c r="D178">
        <v>52</v>
      </c>
      <c r="E178">
        <v>76</v>
      </c>
      <c r="F178">
        <v>47</v>
      </c>
      <c r="G178">
        <v>421</v>
      </c>
      <c r="H178">
        <v>30</v>
      </c>
      <c r="I178">
        <v>61</v>
      </c>
      <c r="J178">
        <v>90</v>
      </c>
      <c r="K178">
        <v>149</v>
      </c>
      <c r="L178">
        <v>503</v>
      </c>
      <c r="M178">
        <v>1</v>
      </c>
      <c r="N178" s="25">
        <v>41698</v>
      </c>
      <c r="O178" t="s">
        <v>39</v>
      </c>
      <c r="P178" t="s">
        <v>21</v>
      </c>
      <c r="Q178" t="s">
        <v>19</v>
      </c>
      <c r="R178" t="s">
        <v>44</v>
      </c>
      <c r="S178" t="s">
        <v>47</v>
      </c>
      <c r="T178" t="s">
        <v>52</v>
      </c>
    </row>
    <row r="179" spans="1:20" x14ac:dyDescent="0.2">
      <c r="A179">
        <v>105</v>
      </c>
      <c r="B179">
        <v>144</v>
      </c>
      <c r="C179">
        <v>243</v>
      </c>
      <c r="D179">
        <v>99</v>
      </c>
      <c r="E179">
        <v>39</v>
      </c>
      <c r="F179">
        <v>27</v>
      </c>
      <c r="G179">
        <v>766</v>
      </c>
      <c r="H179">
        <v>120</v>
      </c>
      <c r="I179">
        <v>79</v>
      </c>
      <c r="J179">
        <v>150</v>
      </c>
      <c r="K179">
        <v>251</v>
      </c>
      <c r="L179">
        <v>303</v>
      </c>
      <c r="M179">
        <v>1</v>
      </c>
      <c r="N179" s="25">
        <v>41670</v>
      </c>
      <c r="O179" t="s">
        <v>33</v>
      </c>
      <c r="P179" t="s">
        <v>28</v>
      </c>
      <c r="Q179" t="s">
        <v>23</v>
      </c>
      <c r="R179" t="s">
        <v>44</v>
      </c>
      <c r="S179" t="s">
        <v>47</v>
      </c>
      <c r="T179" t="s">
        <v>52</v>
      </c>
    </row>
    <row r="180" spans="1:20" x14ac:dyDescent="0.2">
      <c r="A180">
        <v>-41</v>
      </c>
      <c r="B180">
        <v>16</v>
      </c>
      <c r="C180">
        <v>125</v>
      </c>
      <c r="D180">
        <v>135</v>
      </c>
      <c r="E180">
        <v>57</v>
      </c>
      <c r="F180">
        <v>34</v>
      </c>
      <c r="G180">
        <v>796</v>
      </c>
      <c r="H180">
        <v>-30</v>
      </c>
      <c r="I180">
        <v>79</v>
      </c>
      <c r="J180">
        <v>20</v>
      </c>
      <c r="K180">
        <v>150</v>
      </c>
      <c r="L180">
        <v>925</v>
      </c>
      <c r="M180">
        <v>1</v>
      </c>
      <c r="N180" s="25">
        <v>41698</v>
      </c>
      <c r="O180" t="s">
        <v>22</v>
      </c>
      <c r="P180" t="s">
        <v>21</v>
      </c>
      <c r="Q180" t="s">
        <v>23</v>
      </c>
      <c r="R180" t="s">
        <v>44</v>
      </c>
      <c r="S180" t="s">
        <v>47</v>
      </c>
      <c r="T180" t="s">
        <v>52</v>
      </c>
    </row>
    <row r="181" spans="1:20" x14ac:dyDescent="0.2">
      <c r="A181">
        <v>45</v>
      </c>
      <c r="B181">
        <v>89</v>
      </c>
      <c r="C181">
        <v>163</v>
      </c>
      <c r="D181">
        <v>74</v>
      </c>
      <c r="E181">
        <v>44</v>
      </c>
      <c r="F181">
        <v>22</v>
      </c>
      <c r="G181">
        <v>949</v>
      </c>
      <c r="H181">
        <v>70</v>
      </c>
      <c r="I181">
        <v>90</v>
      </c>
      <c r="J181">
        <v>110</v>
      </c>
      <c r="K181">
        <v>201</v>
      </c>
      <c r="L181">
        <v>435</v>
      </c>
      <c r="M181">
        <v>1</v>
      </c>
      <c r="N181" s="25">
        <v>41698</v>
      </c>
      <c r="O181" t="s">
        <v>38</v>
      </c>
      <c r="P181" t="s">
        <v>21</v>
      </c>
      <c r="Q181" t="s">
        <v>19</v>
      </c>
      <c r="R181" t="s">
        <v>44</v>
      </c>
      <c r="S181" t="s">
        <v>47</v>
      </c>
      <c r="T181" t="s">
        <v>52</v>
      </c>
    </row>
    <row r="182" spans="1:20" x14ac:dyDescent="0.2">
      <c r="A182">
        <v>29</v>
      </c>
      <c r="B182">
        <v>64</v>
      </c>
      <c r="C182">
        <v>107</v>
      </c>
      <c r="D182">
        <v>43</v>
      </c>
      <c r="E182">
        <v>35</v>
      </c>
      <c r="F182">
        <v>13</v>
      </c>
      <c r="G182">
        <v>231</v>
      </c>
      <c r="H182">
        <v>40</v>
      </c>
      <c r="I182">
        <v>39</v>
      </c>
      <c r="J182">
        <v>60</v>
      </c>
      <c r="K182">
        <v>100</v>
      </c>
      <c r="L182">
        <v>603</v>
      </c>
      <c r="M182">
        <v>1</v>
      </c>
      <c r="N182" s="25">
        <v>41698</v>
      </c>
      <c r="O182" t="s">
        <v>41</v>
      </c>
      <c r="P182" t="s">
        <v>18</v>
      </c>
      <c r="Q182" t="s">
        <v>19</v>
      </c>
      <c r="R182" t="s">
        <v>44</v>
      </c>
      <c r="S182" t="s">
        <v>47</v>
      </c>
      <c r="T182" t="s">
        <v>52</v>
      </c>
    </row>
    <row r="183" spans="1:20" x14ac:dyDescent="0.2">
      <c r="A183">
        <v>13</v>
      </c>
      <c r="B183">
        <v>66</v>
      </c>
      <c r="C183">
        <v>120</v>
      </c>
      <c r="D183">
        <v>54</v>
      </c>
      <c r="E183">
        <v>53</v>
      </c>
      <c r="F183">
        <v>20</v>
      </c>
      <c r="G183">
        <v>301</v>
      </c>
      <c r="H183">
        <v>30</v>
      </c>
      <c r="I183">
        <v>50</v>
      </c>
      <c r="J183">
        <v>70</v>
      </c>
      <c r="K183">
        <v>120</v>
      </c>
      <c r="L183">
        <v>262</v>
      </c>
      <c r="M183">
        <v>1</v>
      </c>
      <c r="N183" s="25">
        <v>41698</v>
      </c>
      <c r="O183" t="s">
        <v>32</v>
      </c>
      <c r="P183" t="s">
        <v>28</v>
      </c>
      <c r="Q183" t="s">
        <v>19</v>
      </c>
      <c r="R183" t="s">
        <v>44</v>
      </c>
      <c r="S183" t="s">
        <v>47</v>
      </c>
      <c r="T183" t="s">
        <v>52</v>
      </c>
    </row>
    <row r="184" spans="1:20" x14ac:dyDescent="0.2">
      <c r="A184">
        <v>32</v>
      </c>
      <c r="B184">
        <v>77</v>
      </c>
      <c r="C184">
        <v>134</v>
      </c>
      <c r="D184">
        <v>57</v>
      </c>
      <c r="E184">
        <v>45</v>
      </c>
      <c r="F184">
        <v>18</v>
      </c>
      <c r="G184">
        <v>323</v>
      </c>
      <c r="H184">
        <v>50</v>
      </c>
      <c r="I184">
        <v>60</v>
      </c>
      <c r="J184">
        <v>80</v>
      </c>
      <c r="K184">
        <v>139</v>
      </c>
      <c r="L184">
        <v>937</v>
      </c>
      <c r="M184">
        <v>1</v>
      </c>
      <c r="N184" s="25">
        <v>41698</v>
      </c>
      <c r="O184" t="s">
        <v>27</v>
      </c>
      <c r="P184" t="s">
        <v>28</v>
      </c>
      <c r="Q184" t="s">
        <v>23</v>
      </c>
      <c r="R184" t="s">
        <v>44</v>
      </c>
      <c r="S184" t="s">
        <v>47</v>
      </c>
      <c r="T184" t="s">
        <v>52</v>
      </c>
    </row>
    <row r="185" spans="1:20" x14ac:dyDescent="0.2">
      <c r="A185">
        <v>10</v>
      </c>
      <c r="B185">
        <v>27</v>
      </c>
      <c r="C185">
        <v>45</v>
      </c>
      <c r="D185">
        <v>18</v>
      </c>
      <c r="E185">
        <v>17</v>
      </c>
      <c r="F185">
        <v>5</v>
      </c>
      <c r="G185">
        <v>816</v>
      </c>
      <c r="H185">
        <v>20</v>
      </c>
      <c r="I185">
        <v>10</v>
      </c>
      <c r="J185">
        <v>30</v>
      </c>
      <c r="K185">
        <v>41</v>
      </c>
      <c r="L185">
        <v>712</v>
      </c>
      <c r="M185">
        <v>1</v>
      </c>
      <c r="N185" s="25">
        <v>41698</v>
      </c>
      <c r="O185" t="s">
        <v>35</v>
      </c>
      <c r="P185" t="s">
        <v>28</v>
      </c>
      <c r="Q185" t="s">
        <v>19</v>
      </c>
      <c r="R185" t="s">
        <v>44</v>
      </c>
      <c r="S185" t="s">
        <v>47</v>
      </c>
      <c r="T185" t="s">
        <v>52</v>
      </c>
    </row>
    <row r="186" spans="1:20" x14ac:dyDescent="0.2">
      <c r="A186">
        <v>90</v>
      </c>
      <c r="B186">
        <v>126</v>
      </c>
      <c r="C186">
        <v>213</v>
      </c>
      <c r="D186">
        <v>87</v>
      </c>
      <c r="E186">
        <v>36</v>
      </c>
      <c r="F186">
        <v>24</v>
      </c>
      <c r="G186">
        <v>756</v>
      </c>
      <c r="H186">
        <v>100</v>
      </c>
      <c r="I186">
        <v>91</v>
      </c>
      <c r="J186">
        <v>130</v>
      </c>
      <c r="K186">
        <v>221</v>
      </c>
      <c r="L186">
        <v>720</v>
      </c>
      <c r="M186">
        <v>1</v>
      </c>
      <c r="N186" s="25">
        <v>41698</v>
      </c>
      <c r="O186" t="s">
        <v>33</v>
      </c>
      <c r="P186" t="s">
        <v>28</v>
      </c>
      <c r="Q186" t="s">
        <v>23</v>
      </c>
      <c r="R186" t="s">
        <v>44</v>
      </c>
      <c r="S186" t="s">
        <v>47</v>
      </c>
      <c r="T186" t="s">
        <v>52</v>
      </c>
    </row>
    <row r="187" spans="1:20" x14ac:dyDescent="0.2">
      <c r="A187">
        <v>-4</v>
      </c>
      <c r="B187">
        <v>75</v>
      </c>
      <c r="C187">
        <v>129</v>
      </c>
      <c r="D187">
        <v>54</v>
      </c>
      <c r="E187">
        <v>79</v>
      </c>
      <c r="F187">
        <v>49</v>
      </c>
      <c r="G187">
        <v>427</v>
      </c>
      <c r="H187">
        <v>40</v>
      </c>
      <c r="I187">
        <v>59</v>
      </c>
      <c r="J187">
        <v>100</v>
      </c>
      <c r="K187">
        <v>160</v>
      </c>
      <c r="L187">
        <v>971</v>
      </c>
      <c r="M187">
        <v>1</v>
      </c>
      <c r="N187" s="25">
        <v>41670</v>
      </c>
      <c r="O187" t="s">
        <v>39</v>
      </c>
      <c r="P187" t="s">
        <v>21</v>
      </c>
      <c r="Q187" t="s">
        <v>19</v>
      </c>
      <c r="R187" t="s">
        <v>44</v>
      </c>
      <c r="S187" t="s">
        <v>47</v>
      </c>
      <c r="T187" t="s">
        <v>52</v>
      </c>
    </row>
    <row r="188" spans="1:20" x14ac:dyDescent="0.2">
      <c r="A188">
        <v>-27</v>
      </c>
      <c r="B188">
        <v>28</v>
      </c>
      <c r="C188">
        <v>132</v>
      </c>
      <c r="D188">
        <v>85</v>
      </c>
      <c r="E188">
        <v>55</v>
      </c>
      <c r="F188">
        <v>33</v>
      </c>
      <c r="G188">
        <v>685</v>
      </c>
      <c r="H188">
        <v>-20</v>
      </c>
      <c r="I188">
        <v>53</v>
      </c>
      <c r="J188">
        <v>30</v>
      </c>
      <c r="K188">
        <v>160</v>
      </c>
      <c r="L188">
        <v>909</v>
      </c>
      <c r="M188">
        <v>1</v>
      </c>
      <c r="N188" s="25">
        <v>41670</v>
      </c>
      <c r="O188" t="s">
        <v>22</v>
      </c>
      <c r="P188" t="s">
        <v>21</v>
      </c>
      <c r="Q188" t="s">
        <v>23</v>
      </c>
      <c r="R188" t="s">
        <v>44</v>
      </c>
      <c r="S188" t="s">
        <v>47</v>
      </c>
      <c r="T188" t="s">
        <v>52</v>
      </c>
    </row>
    <row r="189" spans="1:20" x14ac:dyDescent="0.2">
      <c r="A189">
        <v>46</v>
      </c>
      <c r="B189">
        <v>90</v>
      </c>
      <c r="C189">
        <v>165</v>
      </c>
      <c r="D189">
        <v>75</v>
      </c>
      <c r="E189">
        <v>44</v>
      </c>
      <c r="F189">
        <v>23</v>
      </c>
      <c r="G189">
        <v>956</v>
      </c>
      <c r="H189">
        <v>70</v>
      </c>
      <c r="I189">
        <v>90</v>
      </c>
      <c r="J189">
        <v>110</v>
      </c>
      <c r="K189">
        <v>201</v>
      </c>
      <c r="L189">
        <v>435</v>
      </c>
      <c r="M189">
        <v>1</v>
      </c>
      <c r="N189" s="25">
        <v>41670</v>
      </c>
      <c r="O189" t="s">
        <v>38</v>
      </c>
      <c r="P189" t="s">
        <v>21</v>
      </c>
      <c r="Q189" t="s">
        <v>19</v>
      </c>
      <c r="R189" t="s">
        <v>44</v>
      </c>
      <c r="S189" t="s">
        <v>47</v>
      </c>
      <c r="T189" t="s">
        <v>52</v>
      </c>
    </row>
    <row r="190" spans="1:20" x14ac:dyDescent="0.2">
      <c r="A190">
        <v>25</v>
      </c>
      <c r="B190">
        <v>60</v>
      </c>
      <c r="C190">
        <v>101</v>
      </c>
      <c r="D190">
        <v>41</v>
      </c>
      <c r="E190">
        <v>35</v>
      </c>
      <c r="F190">
        <v>13</v>
      </c>
      <c r="G190">
        <v>236</v>
      </c>
      <c r="H190">
        <v>40</v>
      </c>
      <c r="I190">
        <v>31</v>
      </c>
      <c r="J190">
        <v>60</v>
      </c>
      <c r="K190">
        <v>90</v>
      </c>
      <c r="L190">
        <v>603</v>
      </c>
      <c r="M190">
        <v>1</v>
      </c>
      <c r="N190" s="25">
        <v>41670</v>
      </c>
      <c r="O190" t="s">
        <v>41</v>
      </c>
      <c r="P190" t="s">
        <v>18</v>
      </c>
      <c r="Q190" t="s">
        <v>19</v>
      </c>
      <c r="R190" t="s">
        <v>44</v>
      </c>
      <c r="S190" t="s">
        <v>47</v>
      </c>
      <c r="T190" t="s">
        <v>52</v>
      </c>
    </row>
    <row r="191" spans="1:20" x14ac:dyDescent="0.2">
      <c r="A191">
        <v>12</v>
      </c>
      <c r="B191">
        <v>65</v>
      </c>
      <c r="C191">
        <v>118</v>
      </c>
      <c r="D191">
        <v>53</v>
      </c>
      <c r="E191">
        <v>53</v>
      </c>
      <c r="F191">
        <v>20</v>
      </c>
      <c r="G191">
        <v>306</v>
      </c>
      <c r="H191">
        <v>30</v>
      </c>
      <c r="I191">
        <v>49</v>
      </c>
      <c r="J191">
        <v>70</v>
      </c>
      <c r="K191">
        <v>120</v>
      </c>
      <c r="L191">
        <v>262</v>
      </c>
      <c r="M191">
        <v>1</v>
      </c>
      <c r="N191" s="25">
        <v>41670</v>
      </c>
      <c r="O191" t="s">
        <v>32</v>
      </c>
      <c r="P191" t="s">
        <v>28</v>
      </c>
      <c r="Q191" t="s">
        <v>19</v>
      </c>
      <c r="R191" t="s">
        <v>44</v>
      </c>
      <c r="S191" t="s">
        <v>47</v>
      </c>
      <c r="T191" t="s">
        <v>52</v>
      </c>
    </row>
    <row r="192" spans="1:20" x14ac:dyDescent="0.2">
      <c r="A192">
        <v>33</v>
      </c>
      <c r="B192">
        <v>80</v>
      </c>
      <c r="C192">
        <v>140</v>
      </c>
      <c r="D192">
        <v>60</v>
      </c>
      <c r="E192">
        <v>47</v>
      </c>
      <c r="F192">
        <v>19</v>
      </c>
      <c r="G192">
        <v>329</v>
      </c>
      <c r="H192">
        <v>50</v>
      </c>
      <c r="I192">
        <v>61</v>
      </c>
      <c r="J192">
        <v>80</v>
      </c>
      <c r="K192">
        <v>141</v>
      </c>
      <c r="L192">
        <v>937</v>
      </c>
      <c r="M192">
        <v>1</v>
      </c>
      <c r="N192" s="25">
        <v>41670</v>
      </c>
      <c r="O192" t="s">
        <v>27</v>
      </c>
      <c r="P192" t="s">
        <v>28</v>
      </c>
      <c r="Q192" t="s">
        <v>23</v>
      </c>
      <c r="R192" t="s">
        <v>44</v>
      </c>
      <c r="S192" t="s">
        <v>47</v>
      </c>
      <c r="T192" t="s">
        <v>52</v>
      </c>
    </row>
    <row r="193" spans="1:20" x14ac:dyDescent="0.2">
      <c r="A193">
        <v>10</v>
      </c>
      <c r="B193">
        <v>27</v>
      </c>
      <c r="C193">
        <v>45</v>
      </c>
      <c r="D193">
        <v>18</v>
      </c>
      <c r="E193">
        <v>17</v>
      </c>
      <c r="F193">
        <v>5</v>
      </c>
      <c r="G193">
        <v>818</v>
      </c>
      <c r="H193">
        <v>20</v>
      </c>
      <c r="I193">
        <v>10</v>
      </c>
      <c r="J193">
        <v>30</v>
      </c>
      <c r="K193">
        <v>39</v>
      </c>
      <c r="L193">
        <v>712</v>
      </c>
      <c r="M193">
        <v>1</v>
      </c>
      <c r="N193" s="25">
        <v>41670</v>
      </c>
      <c r="O193" t="s">
        <v>35</v>
      </c>
      <c r="P193" t="s">
        <v>28</v>
      </c>
      <c r="Q193" t="s">
        <v>19</v>
      </c>
      <c r="R193" t="s">
        <v>44</v>
      </c>
      <c r="S193" t="s">
        <v>47</v>
      </c>
      <c r="T193" t="s">
        <v>52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A4" sqref="A4:A16"/>
    </sheetView>
  </sheetViews>
  <sheetFormatPr defaultRowHeight="12.75" x14ac:dyDescent="0.2"/>
  <cols>
    <col min="1" max="1" width="15.625" customWidth="1"/>
    <col min="2" max="2" width="12.75" bestFit="1" customWidth="1"/>
    <col min="3" max="88" width="5.375" customWidth="1"/>
    <col min="89" max="132" width="4.25" customWidth="1"/>
    <col min="133" max="141" width="3.125" customWidth="1"/>
    <col min="142" max="151" width="2.25" customWidth="1"/>
    <col min="152" max="241" width="3.375" customWidth="1"/>
    <col min="242" max="467" width="4.5" customWidth="1"/>
    <col min="468" max="468" width="11.5" bestFit="1" customWidth="1"/>
  </cols>
  <sheetData>
    <row r="1" spans="1:2" x14ac:dyDescent="0.2">
      <c r="A1" s="51" t="s">
        <v>16</v>
      </c>
      <c r="B1" t="s">
        <v>141</v>
      </c>
    </row>
    <row r="3" spans="1:2" x14ac:dyDescent="0.2">
      <c r="A3" s="51" t="s">
        <v>137</v>
      </c>
      <c r="B3" t="s">
        <v>140</v>
      </c>
    </row>
    <row r="4" spans="1:2" x14ac:dyDescent="0.2">
      <c r="A4" s="52" t="s">
        <v>52</v>
      </c>
      <c r="B4" s="15">
        <v>4890</v>
      </c>
    </row>
    <row r="5" spans="1:2" x14ac:dyDescent="0.2">
      <c r="A5" s="52" t="s">
        <v>55</v>
      </c>
      <c r="B5" s="15">
        <v>11375</v>
      </c>
    </row>
    <row r="6" spans="1:2" x14ac:dyDescent="0.2">
      <c r="A6" s="52" t="s">
        <v>56</v>
      </c>
      <c r="B6" s="15">
        <v>17678</v>
      </c>
    </row>
    <row r="7" spans="1:2" x14ac:dyDescent="0.2">
      <c r="A7" s="52" t="s">
        <v>59</v>
      </c>
      <c r="B7" s="15">
        <v>27231</v>
      </c>
    </row>
    <row r="8" spans="1:2" x14ac:dyDescent="0.2">
      <c r="A8" s="52" t="s">
        <v>53</v>
      </c>
      <c r="B8" s="15">
        <v>55804</v>
      </c>
    </row>
    <row r="9" spans="1:2" x14ac:dyDescent="0.2">
      <c r="A9" s="52" t="s">
        <v>62</v>
      </c>
      <c r="B9" s="15">
        <v>29053</v>
      </c>
    </row>
    <row r="10" spans="1:2" x14ac:dyDescent="0.2">
      <c r="A10" s="52" t="s">
        <v>57</v>
      </c>
      <c r="B10" s="15">
        <v>29502</v>
      </c>
    </row>
    <row r="11" spans="1:2" x14ac:dyDescent="0.2">
      <c r="A11" s="52" t="s">
        <v>54</v>
      </c>
      <c r="B11" s="15">
        <v>13989</v>
      </c>
    </row>
    <row r="12" spans="1:2" x14ac:dyDescent="0.2">
      <c r="A12" s="52" t="s">
        <v>63</v>
      </c>
      <c r="B12" s="15">
        <v>24164</v>
      </c>
    </row>
    <row r="13" spans="1:2" x14ac:dyDescent="0.2">
      <c r="A13" s="52" t="s">
        <v>64</v>
      </c>
      <c r="B13" s="15">
        <v>-231</v>
      </c>
    </row>
    <row r="14" spans="1:2" x14ac:dyDescent="0.2">
      <c r="A14" s="52" t="s">
        <v>60</v>
      </c>
      <c r="B14" s="15">
        <v>29869</v>
      </c>
    </row>
    <row r="15" spans="1:2" x14ac:dyDescent="0.2">
      <c r="A15" s="52" t="s">
        <v>61</v>
      </c>
      <c r="B15" s="15">
        <v>6154</v>
      </c>
    </row>
    <row r="16" spans="1:2" x14ac:dyDescent="0.2">
      <c r="A16" s="52" t="s">
        <v>58</v>
      </c>
      <c r="B16" s="15">
        <v>10065</v>
      </c>
    </row>
    <row r="17" spans="1:2" x14ac:dyDescent="0.2">
      <c r="A17" s="52" t="s">
        <v>138</v>
      </c>
      <c r="B17" s="15">
        <v>259543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C28" sqref="C28"/>
    </sheetView>
  </sheetViews>
  <sheetFormatPr defaultRowHeight="12.75" x14ac:dyDescent="0.2"/>
  <cols>
    <col min="1" max="1" width="15.625" customWidth="1"/>
    <col min="2" max="2" width="17" bestFit="1" customWidth="1"/>
  </cols>
  <sheetData>
    <row r="1" spans="1:2" x14ac:dyDescent="0.2">
      <c r="A1" s="51" t="s">
        <v>15</v>
      </c>
      <c r="B1" t="s">
        <v>18</v>
      </c>
    </row>
    <row r="3" spans="1:2" x14ac:dyDescent="0.2">
      <c r="A3" s="51" t="s">
        <v>137</v>
      </c>
      <c r="B3" t="s">
        <v>142</v>
      </c>
    </row>
    <row r="4" spans="1:2" x14ac:dyDescent="0.2">
      <c r="A4" s="52" t="s">
        <v>52</v>
      </c>
      <c r="B4" s="15">
        <v>368</v>
      </c>
    </row>
    <row r="5" spans="1:2" x14ac:dyDescent="0.2">
      <c r="A5" s="52" t="s">
        <v>56</v>
      </c>
      <c r="B5" s="15">
        <v>8430</v>
      </c>
    </row>
    <row r="6" spans="1:2" x14ac:dyDescent="0.2">
      <c r="A6" s="52" t="s">
        <v>59</v>
      </c>
      <c r="B6" s="15">
        <v>292</v>
      </c>
    </row>
    <row r="7" spans="1:2" x14ac:dyDescent="0.2">
      <c r="A7" s="52" t="s">
        <v>53</v>
      </c>
      <c r="B7" s="15">
        <v>4994</v>
      </c>
    </row>
    <row r="8" spans="1:2" x14ac:dyDescent="0.2">
      <c r="A8" s="52" t="s">
        <v>62</v>
      </c>
      <c r="B8" s="15">
        <v>1518</v>
      </c>
    </row>
    <row r="9" spans="1:2" x14ac:dyDescent="0.2">
      <c r="A9" s="52" t="s">
        <v>57</v>
      </c>
      <c r="B9" s="15">
        <v>1044</v>
      </c>
    </row>
    <row r="10" spans="1:2" x14ac:dyDescent="0.2">
      <c r="A10" s="52" t="s">
        <v>54</v>
      </c>
      <c r="B10" s="15">
        <v>782</v>
      </c>
    </row>
    <row r="11" spans="1:2" x14ac:dyDescent="0.2">
      <c r="A11" s="52" t="s">
        <v>63</v>
      </c>
      <c r="B11" s="15">
        <v>716</v>
      </c>
    </row>
    <row r="12" spans="1:2" x14ac:dyDescent="0.2">
      <c r="A12" s="52" t="s">
        <v>64</v>
      </c>
      <c r="B12" s="15">
        <v>1134</v>
      </c>
    </row>
    <row r="13" spans="1:2" x14ac:dyDescent="0.2">
      <c r="A13" s="52" t="s">
        <v>60</v>
      </c>
      <c r="B13" s="15">
        <v>4400</v>
      </c>
    </row>
    <row r="14" spans="1:2" x14ac:dyDescent="0.2">
      <c r="A14" s="52" t="s">
        <v>61</v>
      </c>
      <c r="B14" s="15">
        <v>2818</v>
      </c>
    </row>
    <row r="15" spans="1:2" x14ac:dyDescent="0.2">
      <c r="A15" s="52" t="s">
        <v>58</v>
      </c>
      <c r="B15" s="15">
        <v>2946</v>
      </c>
    </row>
    <row r="16" spans="1:2" x14ac:dyDescent="0.2">
      <c r="A16" s="52" t="s">
        <v>138</v>
      </c>
      <c r="B16" s="15">
        <v>29442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H33" sqref="H33"/>
    </sheetView>
  </sheetViews>
  <sheetFormatPr defaultRowHeight="12.75" x14ac:dyDescent="0.2"/>
  <cols>
    <col min="1" max="1" width="25.75" bestFit="1" customWidth="1"/>
    <col min="2" max="2" width="16.5" customWidth="1"/>
    <col min="3" max="3" width="8" customWidth="1"/>
    <col min="4" max="4" width="11.5" bestFit="1" customWidth="1"/>
  </cols>
  <sheetData>
    <row r="1" spans="1:4" x14ac:dyDescent="0.2">
      <c r="A1" s="51" t="s">
        <v>15</v>
      </c>
      <c r="B1" t="s">
        <v>21</v>
      </c>
    </row>
    <row r="3" spans="1:4" x14ac:dyDescent="0.2">
      <c r="A3" s="51" t="s">
        <v>143</v>
      </c>
      <c r="B3" s="51" t="s">
        <v>139</v>
      </c>
    </row>
    <row r="4" spans="1:4" x14ac:dyDescent="0.2">
      <c r="A4" s="51" t="s">
        <v>137</v>
      </c>
      <c r="B4" t="s">
        <v>45</v>
      </c>
      <c r="C4" t="s">
        <v>44</v>
      </c>
      <c r="D4" t="s">
        <v>138</v>
      </c>
    </row>
    <row r="5" spans="1:4" x14ac:dyDescent="0.2">
      <c r="A5" s="52" t="s">
        <v>22</v>
      </c>
      <c r="B5" s="53">
        <v>77</v>
      </c>
      <c r="C5" s="53">
        <v>83.226190476190482</v>
      </c>
      <c r="D5" s="53">
        <v>80.631944444444443</v>
      </c>
    </row>
    <row r="6" spans="1:4" x14ac:dyDescent="0.2">
      <c r="A6" s="52" t="s">
        <v>42</v>
      </c>
      <c r="B6" s="53">
        <v>72.283333333333331</v>
      </c>
      <c r="C6" s="53">
        <v>68.833333333333329</v>
      </c>
      <c r="D6" s="53">
        <v>70.401515151515156</v>
      </c>
    </row>
    <row r="7" spans="1:4" x14ac:dyDescent="0.2">
      <c r="A7" s="52" t="s">
        <v>39</v>
      </c>
      <c r="B7" s="53">
        <v>38.40625</v>
      </c>
      <c r="C7" s="53">
        <v>52.148809523809526</v>
      </c>
      <c r="D7" s="53">
        <v>47.151515151515149</v>
      </c>
    </row>
    <row r="8" spans="1:4" x14ac:dyDescent="0.2">
      <c r="A8" s="52" t="s">
        <v>38</v>
      </c>
      <c r="B8" s="53">
        <v>44.758333333333333</v>
      </c>
      <c r="C8" s="53">
        <v>41.892857142857146</v>
      </c>
      <c r="D8" s="53">
        <v>43.086805555555557</v>
      </c>
    </row>
    <row r="9" spans="1:4" x14ac:dyDescent="0.2">
      <c r="A9" s="52" t="s">
        <v>20</v>
      </c>
      <c r="B9" s="53">
        <v>63.572916666666664</v>
      </c>
      <c r="C9" s="53">
        <v>46.847222222222221</v>
      </c>
      <c r="D9" s="53">
        <v>53.537500000000001</v>
      </c>
    </row>
    <row r="10" spans="1:4" x14ac:dyDescent="0.2">
      <c r="A10" s="52" t="s">
        <v>138</v>
      </c>
      <c r="B10" s="53">
        <v>59.918478260869563</v>
      </c>
      <c r="C10" s="53">
        <v>58.63510101010101</v>
      </c>
      <c r="D10" s="53">
        <v>59.16220238095238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E28" sqref="E28"/>
    </sheetView>
  </sheetViews>
  <sheetFormatPr defaultRowHeight="12.75" x14ac:dyDescent="0.2"/>
  <cols>
    <col min="1" max="1" width="13.25" customWidth="1"/>
    <col min="2" max="2" width="16.5" customWidth="1"/>
    <col min="3" max="3" width="12.875" customWidth="1"/>
    <col min="4" max="4" width="11.5" bestFit="1" customWidth="1"/>
  </cols>
  <sheetData>
    <row r="1" spans="1:4" x14ac:dyDescent="0.2">
      <c r="A1" s="51" t="s">
        <v>46</v>
      </c>
      <c r="B1" t="s">
        <v>50</v>
      </c>
    </row>
    <row r="3" spans="1:4" x14ac:dyDescent="0.2">
      <c r="A3" s="51" t="s">
        <v>144</v>
      </c>
      <c r="B3" s="51" t="s">
        <v>139</v>
      </c>
    </row>
    <row r="4" spans="1:4" x14ac:dyDescent="0.2">
      <c r="A4" s="51" t="s">
        <v>137</v>
      </c>
      <c r="B4" t="s">
        <v>23</v>
      </c>
      <c r="C4" t="s">
        <v>19</v>
      </c>
      <c r="D4" t="s">
        <v>138</v>
      </c>
    </row>
    <row r="5" spans="1:4" x14ac:dyDescent="0.2">
      <c r="A5" s="52" t="s">
        <v>62</v>
      </c>
      <c r="B5" s="15">
        <v>12105</v>
      </c>
      <c r="C5" s="15">
        <v>18751</v>
      </c>
      <c r="D5" s="15">
        <v>30856</v>
      </c>
    </row>
    <row r="6" spans="1:4" x14ac:dyDescent="0.2">
      <c r="A6" s="52" t="s">
        <v>63</v>
      </c>
      <c r="B6" s="15">
        <v>9860</v>
      </c>
      <c r="C6" s="15">
        <v>18780</v>
      </c>
      <c r="D6" s="15">
        <v>28640</v>
      </c>
    </row>
    <row r="7" spans="1:4" x14ac:dyDescent="0.2">
      <c r="A7" s="52" t="s">
        <v>64</v>
      </c>
      <c r="B7" s="15">
        <v>6468</v>
      </c>
      <c r="C7" s="15">
        <v>12223</v>
      </c>
      <c r="D7" s="15">
        <v>18691</v>
      </c>
    </row>
    <row r="8" spans="1:4" x14ac:dyDescent="0.2">
      <c r="A8" s="52" t="s">
        <v>138</v>
      </c>
      <c r="B8" s="15">
        <v>28433</v>
      </c>
      <c r="C8" s="15">
        <v>49754</v>
      </c>
      <c r="D8" s="15">
        <v>78187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9"/>
  <sheetViews>
    <sheetView workbookViewId="0">
      <selection activeCell="F30" sqref="F30"/>
    </sheetView>
  </sheetViews>
  <sheetFormatPr defaultRowHeight="12.75" x14ac:dyDescent="0.2"/>
  <cols>
    <col min="1" max="1" width="18.375" customWidth="1"/>
    <col min="2" max="2" width="16.5" customWidth="1"/>
    <col min="3" max="3" width="5.125" customWidth="1"/>
    <col min="4" max="4" width="6.375" customWidth="1"/>
    <col min="5" max="5" width="5.75" customWidth="1"/>
    <col min="6" max="6" width="11.5" bestFit="1" customWidth="1"/>
  </cols>
  <sheetData>
    <row r="3" spans="1:6" x14ac:dyDescent="0.2">
      <c r="A3" s="51" t="s">
        <v>145</v>
      </c>
      <c r="B3" s="51" t="s">
        <v>139</v>
      </c>
    </row>
    <row r="4" spans="1:6" x14ac:dyDescent="0.2">
      <c r="A4" s="51" t="s">
        <v>137</v>
      </c>
      <c r="B4" t="s">
        <v>28</v>
      </c>
      <c r="C4" t="s">
        <v>18</v>
      </c>
      <c r="D4" t="s">
        <v>25</v>
      </c>
      <c r="E4" t="s">
        <v>21</v>
      </c>
      <c r="F4" t="s">
        <v>138</v>
      </c>
    </row>
    <row r="5" spans="1:6" x14ac:dyDescent="0.2">
      <c r="A5" s="54" t="s">
        <v>47</v>
      </c>
      <c r="B5" s="15">
        <v>384</v>
      </c>
      <c r="C5" s="15">
        <v>168</v>
      </c>
      <c r="D5" s="15">
        <v>192</v>
      </c>
      <c r="E5" s="15">
        <v>312</v>
      </c>
      <c r="F5" s="15">
        <v>1056</v>
      </c>
    </row>
    <row r="6" spans="1:6" x14ac:dyDescent="0.2">
      <c r="A6" s="54" t="s">
        <v>48</v>
      </c>
      <c r="B6" s="15">
        <v>288</v>
      </c>
      <c r="C6" s="15">
        <v>240</v>
      </c>
      <c r="D6" s="15">
        <v>288</v>
      </c>
      <c r="E6" s="15">
        <v>360</v>
      </c>
      <c r="F6" s="15">
        <v>1176</v>
      </c>
    </row>
    <row r="7" spans="1:6" x14ac:dyDescent="0.2">
      <c r="A7" s="54" t="s">
        <v>49</v>
      </c>
      <c r="B7" s="15">
        <v>336</v>
      </c>
      <c r="C7" s="15">
        <v>216</v>
      </c>
      <c r="D7" s="15">
        <v>192</v>
      </c>
      <c r="E7" s="15">
        <v>312</v>
      </c>
      <c r="F7" s="15">
        <v>1056</v>
      </c>
    </row>
    <row r="8" spans="1:6" x14ac:dyDescent="0.2">
      <c r="A8" s="54" t="s">
        <v>50</v>
      </c>
      <c r="B8" s="15">
        <v>336</v>
      </c>
      <c r="C8" s="15">
        <v>264</v>
      </c>
      <c r="D8" s="15"/>
      <c r="E8" s="15">
        <v>360</v>
      </c>
      <c r="F8" s="15">
        <v>960</v>
      </c>
    </row>
    <row r="9" spans="1:6" x14ac:dyDescent="0.2">
      <c r="A9" s="52" t="s">
        <v>138</v>
      </c>
      <c r="B9" s="15">
        <v>1344</v>
      </c>
      <c r="C9" s="15">
        <v>888</v>
      </c>
      <c r="D9" s="15">
        <v>672</v>
      </c>
      <c r="E9" s="15">
        <v>1344</v>
      </c>
      <c r="F9" s="15">
        <v>4248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I28" sqref="I28"/>
    </sheetView>
  </sheetViews>
  <sheetFormatPr defaultRowHeight="12.75" x14ac:dyDescent="0.2"/>
  <cols>
    <col min="1" max="1" width="13.25" customWidth="1"/>
    <col min="2" max="2" width="12.75" bestFit="1" customWidth="1"/>
  </cols>
  <sheetData>
    <row r="1" spans="1:2" x14ac:dyDescent="0.2">
      <c r="A1" s="51" t="s">
        <v>46</v>
      </c>
      <c r="B1" t="s">
        <v>50</v>
      </c>
    </row>
    <row r="3" spans="1:2" x14ac:dyDescent="0.2">
      <c r="A3" s="51" t="s">
        <v>137</v>
      </c>
      <c r="B3" t="s">
        <v>146</v>
      </c>
    </row>
    <row r="4" spans="1:2" x14ac:dyDescent="0.2">
      <c r="A4" s="52" t="s">
        <v>62</v>
      </c>
      <c r="B4" s="55">
        <v>0.42339370156216538</v>
      </c>
    </row>
    <row r="5" spans="1:2" x14ac:dyDescent="0.2">
      <c r="A5" s="52" t="s">
        <v>63</v>
      </c>
      <c r="B5" s="55">
        <v>0.38647242335318599</v>
      </c>
    </row>
    <row r="6" spans="1:2" x14ac:dyDescent="0.2">
      <c r="A6" s="52" t="s">
        <v>64</v>
      </c>
      <c r="B6" s="55">
        <v>0.19013387508464863</v>
      </c>
    </row>
    <row r="7" spans="1:2" x14ac:dyDescent="0.2">
      <c r="A7" s="52" t="s">
        <v>138</v>
      </c>
      <c r="B7" s="55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zoomScaleNormal="100" workbookViewId="0">
      <selection activeCell="D18" sqref="D18"/>
    </sheetView>
  </sheetViews>
  <sheetFormatPr defaultRowHeight="12.75" x14ac:dyDescent="0.2"/>
  <cols>
    <col min="1" max="1" width="13.25" customWidth="1"/>
    <col min="2" max="2" width="16.5" bestFit="1" customWidth="1"/>
    <col min="3" max="3" width="12.875" customWidth="1"/>
    <col min="4" max="4" width="11.5" bestFit="1" customWidth="1"/>
  </cols>
  <sheetData>
    <row r="1" spans="1:4" x14ac:dyDescent="0.2">
      <c r="A1" s="51" t="s">
        <v>46</v>
      </c>
      <c r="B1" t="s">
        <v>49</v>
      </c>
    </row>
    <row r="3" spans="1:4" x14ac:dyDescent="0.2">
      <c r="A3" s="51" t="s">
        <v>144</v>
      </c>
      <c r="B3" s="51" t="s">
        <v>139</v>
      </c>
    </row>
    <row r="4" spans="1:4" x14ac:dyDescent="0.2">
      <c r="A4" s="51" t="s">
        <v>137</v>
      </c>
      <c r="B4" t="s">
        <v>23</v>
      </c>
      <c r="C4" t="s">
        <v>19</v>
      </c>
      <c r="D4" t="s">
        <v>138</v>
      </c>
    </row>
    <row r="5" spans="1:4" x14ac:dyDescent="0.2">
      <c r="A5" s="52" t="s">
        <v>148</v>
      </c>
      <c r="B5" s="15"/>
      <c r="C5" s="15"/>
      <c r="D5" s="15"/>
    </row>
    <row r="6" spans="1:4" x14ac:dyDescent="0.2">
      <c r="A6" s="57" t="s">
        <v>132</v>
      </c>
      <c r="B6" s="15">
        <v>1881</v>
      </c>
      <c r="C6" s="15">
        <v>1767</v>
      </c>
      <c r="D6" s="15">
        <v>3648</v>
      </c>
    </row>
    <row r="7" spans="1:4" x14ac:dyDescent="0.2">
      <c r="A7" s="57" t="s">
        <v>133</v>
      </c>
      <c r="B7" s="15">
        <v>1808</v>
      </c>
      <c r="C7" s="15">
        <v>1902</v>
      </c>
      <c r="D7" s="15">
        <v>3710</v>
      </c>
    </row>
    <row r="8" spans="1:4" x14ac:dyDescent="0.2">
      <c r="A8" s="57" t="s">
        <v>149</v>
      </c>
      <c r="B8" s="15">
        <v>1691</v>
      </c>
      <c r="C8" s="15">
        <v>1944</v>
      </c>
      <c r="D8" s="15">
        <v>3635</v>
      </c>
    </row>
    <row r="9" spans="1:4" x14ac:dyDescent="0.2">
      <c r="A9" s="57" t="s">
        <v>150</v>
      </c>
      <c r="B9" s="15">
        <v>1772</v>
      </c>
      <c r="C9" s="15">
        <v>2029</v>
      </c>
      <c r="D9" s="15">
        <v>3801</v>
      </c>
    </row>
    <row r="10" spans="1:4" x14ac:dyDescent="0.2">
      <c r="A10" s="57" t="s">
        <v>151</v>
      </c>
      <c r="B10" s="15">
        <v>1830</v>
      </c>
      <c r="C10" s="15">
        <v>1925</v>
      </c>
      <c r="D10" s="15">
        <v>3755</v>
      </c>
    </row>
    <row r="11" spans="1:4" x14ac:dyDescent="0.2">
      <c r="A11" s="57" t="s">
        <v>152</v>
      </c>
      <c r="B11" s="15">
        <v>1887</v>
      </c>
      <c r="C11" s="15">
        <v>1950</v>
      </c>
      <c r="D11" s="15">
        <v>3837</v>
      </c>
    </row>
    <row r="12" spans="1:4" x14ac:dyDescent="0.2">
      <c r="A12" s="57" t="s">
        <v>153</v>
      </c>
      <c r="B12" s="15">
        <v>1974</v>
      </c>
      <c r="C12" s="15">
        <v>2274</v>
      </c>
      <c r="D12" s="15">
        <v>4248</v>
      </c>
    </row>
    <row r="13" spans="1:4" x14ac:dyDescent="0.2">
      <c r="A13" s="57" t="s">
        <v>154</v>
      </c>
      <c r="B13" s="15">
        <v>2113</v>
      </c>
      <c r="C13" s="15">
        <v>2358</v>
      </c>
      <c r="D13" s="15">
        <v>4471</v>
      </c>
    </row>
    <row r="14" spans="1:4" x14ac:dyDescent="0.2">
      <c r="A14" s="57" t="s">
        <v>155</v>
      </c>
      <c r="B14" s="15">
        <v>1894</v>
      </c>
      <c r="C14" s="15">
        <v>2141</v>
      </c>
      <c r="D14" s="15">
        <v>4035</v>
      </c>
    </row>
    <row r="15" spans="1:4" x14ac:dyDescent="0.2">
      <c r="A15" s="57" t="s">
        <v>156</v>
      </c>
      <c r="B15" s="15">
        <v>1746</v>
      </c>
      <c r="C15" s="15">
        <v>2047</v>
      </c>
      <c r="D15" s="15">
        <v>3793</v>
      </c>
    </row>
    <row r="16" spans="1:4" x14ac:dyDescent="0.2">
      <c r="A16" s="57" t="s">
        <v>157</v>
      </c>
      <c r="B16" s="15">
        <v>1791</v>
      </c>
      <c r="C16" s="15">
        <v>1902</v>
      </c>
      <c r="D16" s="15">
        <v>3693</v>
      </c>
    </row>
    <row r="17" spans="1:4" x14ac:dyDescent="0.2">
      <c r="A17" s="57" t="s">
        <v>158</v>
      </c>
      <c r="B17" s="15">
        <v>1763</v>
      </c>
      <c r="C17" s="15">
        <v>1949</v>
      </c>
      <c r="D17" s="15">
        <v>3712</v>
      </c>
    </row>
    <row r="18" spans="1:4" x14ac:dyDescent="0.2">
      <c r="A18" s="52" t="s">
        <v>159</v>
      </c>
      <c r="B18" s="15"/>
      <c r="C18" s="15"/>
      <c r="D18" s="15"/>
    </row>
    <row r="19" spans="1:4" x14ac:dyDescent="0.2">
      <c r="A19" s="57" t="s">
        <v>132</v>
      </c>
      <c r="B19" s="15">
        <v>1870</v>
      </c>
      <c r="C19" s="15">
        <v>1855</v>
      </c>
      <c r="D19" s="15">
        <v>3725</v>
      </c>
    </row>
    <row r="20" spans="1:4" x14ac:dyDescent="0.2">
      <c r="A20" s="57" t="s">
        <v>133</v>
      </c>
      <c r="B20" s="15">
        <v>1914</v>
      </c>
      <c r="C20" s="15">
        <v>1828</v>
      </c>
      <c r="D20" s="15">
        <v>3742</v>
      </c>
    </row>
    <row r="21" spans="1:4" x14ac:dyDescent="0.2">
      <c r="A21" s="57" t="s">
        <v>149</v>
      </c>
      <c r="B21" s="15">
        <v>1754</v>
      </c>
      <c r="C21" s="15">
        <v>2016</v>
      </c>
      <c r="D21" s="15">
        <v>3770</v>
      </c>
    </row>
    <row r="22" spans="1:4" x14ac:dyDescent="0.2">
      <c r="A22" s="57" t="s">
        <v>150</v>
      </c>
      <c r="B22" s="15">
        <v>1622</v>
      </c>
      <c r="C22" s="15">
        <v>2011</v>
      </c>
      <c r="D22" s="15">
        <v>3633</v>
      </c>
    </row>
    <row r="23" spans="1:4" x14ac:dyDescent="0.2">
      <c r="A23" s="57" t="s">
        <v>151</v>
      </c>
      <c r="B23" s="15">
        <v>1841</v>
      </c>
      <c r="C23" s="15">
        <v>1951</v>
      </c>
      <c r="D23" s="15">
        <v>3792</v>
      </c>
    </row>
    <row r="24" spans="1:4" x14ac:dyDescent="0.2">
      <c r="A24" s="57" t="s">
        <v>152</v>
      </c>
      <c r="B24" s="15">
        <v>1808</v>
      </c>
      <c r="C24" s="15">
        <v>2054</v>
      </c>
      <c r="D24" s="15">
        <v>3862</v>
      </c>
    </row>
    <row r="25" spans="1:4" x14ac:dyDescent="0.2">
      <c r="A25" s="57" t="s">
        <v>153</v>
      </c>
      <c r="B25" s="15">
        <v>1978</v>
      </c>
      <c r="C25" s="15">
        <v>2238</v>
      </c>
      <c r="D25" s="15">
        <v>4216</v>
      </c>
    </row>
    <row r="26" spans="1:4" x14ac:dyDescent="0.2">
      <c r="A26" s="57" t="s">
        <v>154</v>
      </c>
      <c r="B26" s="15">
        <v>1929</v>
      </c>
      <c r="C26" s="15">
        <v>2349</v>
      </c>
      <c r="D26" s="15">
        <v>4278</v>
      </c>
    </row>
    <row r="27" spans="1:4" x14ac:dyDescent="0.2">
      <c r="A27" s="57" t="s">
        <v>155</v>
      </c>
      <c r="B27" s="15">
        <v>1906</v>
      </c>
      <c r="C27" s="15">
        <v>2029</v>
      </c>
      <c r="D27" s="15">
        <v>3935</v>
      </c>
    </row>
    <row r="28" spans="1:4" x14ac:dyDescent="0.2">
      <c r="A28" s="57" t="s">
        <v>156</v>
      </c>
      <c r="B28" s="15">
        <v>1730</v>
      </c>
      <c r="C28" s="15">
        <v>2000</v>
      </c>
      <c r="D28" s="15">
        <v>3730</v>
      </c>
    </row>
    <row r="29" spans="1:4" x14ac:dyDescent="0.2">
      <c r="A29" s="57" t="s">
        <v>157</v>
      </c>
      <c r="B29" s="15">
        <v>1699</v>
      </c>
      <c r="C29" s="15">
        <v>2096</v>
      </c>
      <c r="D29" s="15">
        <v>3795</v>
      </c>
    </row>
    <row r="30" spans="1:4" x14ac:dyDescent="0.2">
      <c r="A30" s="57" t="s">
        <v>158</v>
      </c>
      <c r="B30" s="15">
        <v>1780</v>
      </c>
      <c r="C30" s="15">
        <v>2091</v>
      </c>
      <c r="D30" s="15">
        <v>3871</v>
      </c>
    </row>
    <row r="31" spans="1:4" x14ac:dyDescent="0.2">
      <c r="A31" s="52" t="s">
        <v>138</v>
      </c>
      <c r="B31" s="15">
        <v>43981</v>
      </c>
      <c r="C31" s="15">
        <v>48706</v>
      </c>
      <c r="D31" s="15">
        <v>92687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topLeftCell="B1" workbookViewId="0">
      <selection activeCell="C6" sqref="C6"/>
    </sheetView>
  </sheetViews>
  <sheetFormatPr defaultRowHeight="12.75" x14ac:dyDescent="0.2"/>
  <cols>
    <col min="1" max="1" width="17" customWidth="1"/>
    <col min="2" max="2" width="16.5" bestFit="1" customWidth="1"/>
    <col min="3" max="3" width="9.375" customWidth="1"/>
    <col min="4" max="4" width="10.875" customWidth="1"/>
    <col min="5" max="5" width="11.5" customWidth="1"/>
    <col min="6" max="6" width="11.5" bestFit="1" customWidth="1"/>
  </cols>
  <sheetData>
    <row r="1" spans="1:5" x14ac:dyDescent="0.2">
      <c r="A1" s="51" t="s">
        <v>15</v>
      </c>
      <c r="B1" t="s">
        <v>25</v>
      </c>
    </row>
    <row r="3" spans="1:5" x14ac:dyDescent="0.2">
      <c r="A3" s="51" t="s">
        <v>147</v>
      </c>
      <c r="B3" s="51" t="s">
        <v>139</v>
      </c>
    </row>
    <row r="4" spans="1:5" x14ac:dyDescent="0.2">
      <c r="A4" s="51" t="s">
        <v>137</v>
      </c>
      <c r="B4" t="s">
        <v>47</v>
      </c>
      <c r="C4" t="s">
        <v>48</v>
      </c>
      <c r="D4" t="s">
        <v>49</v>
      </c>
      <c r="E4" t="s">
        <v>138</v>
      </c>
    </row>
    <row r="5" spans="1:5" x14ac:dyDescent="0.2">
      <c r="A5" s="56" t="s">
        <v>132</v>
      </c>
      <c r="B5" s="15">
        <v>10966</v>
      </c>
      <c r="C5" s="15">
        <v>10672</v>
      </c>
      <c r="D5" s="15">
        <v>8932</v>
      </c>
      <c r="E5" s="15">
        <v>30570</v>
      </c>
    </row>
    <row r="6" spans="1:5" x14ac:dyDescent="0.2">
      <c r="A6" s="56" t="s">
        <v>133</v>
      </c>
      <c r="B6" s="15">
        <v>11050</v>
      </c>
      <c r="C6" s="15">
        <v>9264</v>
      </c>
      <c r="D6" s="15">
        <v>8826</v>
      </c>
      <c r="E6" s="15">
        <v>29140</v>
      </c>
    </row>
    <row r="7" spans="1:5" x14ac:dyDescent="0.2">
      <c r="A7" s="56" t="s">
        <v>149</v>
      </c>
      <c r="B7" s="15">
        <v>11126</v>
      </c>
      <c r="C7" s="15">
        <v>7888</v>
      </c>
      <c r="D7" s="15">
        <v>8736</v>
      </c>
      <c r="E7" s="15">
        <v>27750</v>
      </c>
    </row>
    <row r="8" spans="1:5" x14ac:dyDescent="0.2">
      <c r="A8" s="56" t="s">
        <v>150</v>
      </c>
      <c r="B8" s="15">
        <v>11514</v>
      </c>
      <c r="C8" s="15">
        <v>6834</v>
      </c>
      <c r="D8" s="15">
        <v>8898</v>
      </c>
      <c r="E8" s="15">
        <v>27246</v>
      </c>
    </row>
    <row r="9" spans="1:5" x14ac:dyDescent="0.2">
      <c r="A9" s="56" t="s">
        <v>151</v>
      </c>
      <c r="B9" s="15">
        <v>12094</v>
      </c>
      <c r="C9" s="15">
        <v>5942</v>
      </c>
      <c r="D9" s="15">
        <v>9230</v>
      </c>
      <c r="E9" s="15">
        <v>27266</v>
      </c>
    </row>
    <row r="10" spans="1:5" x14ac:dyDescent="0.2">
      <c r="A10" s="56" t="s">
        <v>152</v>
      </c>
      <c r="B10" s="15">
        <v>12964</v>
      </c>
      <c r="C10" s="15">
        <v>5284</v>
      </c>
      <c r="D10" s="15">
        <v>9730</v>
      </c>
      <c r="E10" s="15">
        <v>27978</v>
      </c>
    </row>
    <row r="11" spans="1:5" x14ac:dyDescent="0.2">
      <c r="A11" s="56" t="s">
        <v>153</v>
      </c>
      <c r="B11" s="15">
        <v>13714</v>
      </c>
      <c r="C11" s="15">
        <v>4510</v>
      </c>
      <c r="D11" s="15">
        <v>10072</v>
      </c>
      <c r="E11" s="15">
        <v>28296</v>
      </c>
    </row>
    <row r="12" spans="1:5" x14ac:dyDescent="0.2">
      <c r="A12" s="56" t="s">
        <v>154</v>
      </c>
      <c r="B12" s="15">
        <v>13808</v>
      </c>
      <c r="C12" s="15">
        <v>3044</v>
      </c>
      <c r="D12" s="15">
        <v>9980</v>
      </c>
      <c r="E12" s="15">
        <v>26832</v>
      </c>
    </row>
    <row r="13" spans="1:5" x14ac:dyDescent="0.2">
      <c r="A13" s="56" t="s">
        <v>155</v>
      </c>
      <c r="B13" s="15">
        <v>13950</v>
      </c>
      <c r="C13" s="15">
        <v>1748</v>
      </c>
      <c r="D13" s="15">
        <v>9878</v>
      </c>
      <c r="E13" s="15">
        <v>25576</v>
      </c>
    </row>
    <row r="14" spans="1:5" x14ac:dyDescent="0.2">
      <c r="A14" s="56" t="s">
        <v>156</v>
      </c>
      <c r="B14" s="15">
        <v>14086</v>
      </c>
      <c r="C14" s="15">
        <v>448</v>
      </c>
      <c r="D14" s="15">
        <v>9790</v>
      </c>
      <c r="E14" s="15">
        <v>24324</v>
      </c>
    </row>
    <row r="15" spans="1:5" x14ac:dyDescent="0.2">
      <c r="A15" s="56" t="s">
        <v>157</v>
      </c>
      <c r="B15" s="15">
        <v>14354</v>
      </c>
      <c r="C15" s="15">
        <v>-668</v>
      </c>
      <c r="D15" s="15">
        <v>9848</v>
      </c>
      <c r="E15" s="15">
        <v>23534</v>
      </c>
    </row>
    <row r="16" spans="1:5" x14ac:dyDescent="0.2">
      <c r="A16" s="56" t="s">
        <v>158</v>
      </c>
      <c r="B16" s="15">
        <v>14682</v>
      </c>
      <c r="C16" s="15">
        <v>-1788</v>
      </c>
      <c r="D16" s="15">
        <v>9994</v>
      </c>
      <c r="E16" s="15">
        <v>22888</v>
      </c>
    </row>
    <row r="17" spans="1:5" x14ac:dyDescent="0.2">
      <c r="A17" s="56" t="s">
        <v>138</v>
      </c>
      <c r="B17" s="15">
        <v>154308</v>
      </c>
      <c r="C17" s="15">
        <v>53178</v>
      </c>
      <c r="D17" s="15">
        <v>113914</v>
      </c>
      <c r="E17" s="15">
        <v>321400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157"/>
  <sheetViews>
    <sheetView workbookViewId="0">
      <selection activeCell="B2" sqref="B2"/>
    </sheetView>
  </sheetViews>
  <sheetFormatPr defaultColWidth="9" defaultRowHeight="12.75" x14ac:dyDescent="0.2"/>
  <cols>
    <col min="2" max="2" width="20.75" style="22" customWidth="1"/>
    <col min="3" max="5" width="20.75" customWidth="1"/>
  </cols>
  <sheetData>
    <row r="1" spans="2:5" x14ac:dyDescent="0.2">
      <c r="B1" s="23" t="s">
        <v>11</v>
      </c>
      <c r="C1" s="3" t="s">
        <v>14</v>
      </c>
      <c r="D1" s="3" t="s">
        <v>15</v>
      </c>
      <c r="E1" s="3" t="s">
        <v>16</v>
      </c>
    </row>
    <row r="2" spans="2:5" x14ac:dyDescent="0.2">
      <c r="B2" s="22">
        <v>203</v>
      </c>
      <c r="C2" t="s">
        <v>17</v>
      </c>
      <c r="D2" t="s">
        <v>18</v>
      </c>
      <c r="E2" t="s">
        <v>19</v>
      </c>
    </row>
    <row r="3" spans="2:5" x14ac:dyDescent="0.2">
      <c r="B3" s="22">
        <v>206</v>
      </c>
      <c r="C3" t="s">
        <v>20</v>
      </c>
      <c r="D3" t="s">
        <v>21</v>
      </c>
      <c r="E3" t="s">
        <v>19</v>
      </c>
    </row>
    <row r="4" spans="2:5" x14ac:dyDescent="0.2">
      <c r="B4" s="22">
        <v>209</v>
      </c>
      <c r="C4" t="s">
        <v>22</v>
      </c>
      <c r="D4" t="s">
        <v>21</v>
      </c>
      <c r="E4" t="s">
        <v>23</v>
      </c>
    </row>
    <row r="5" spans="2:5" x14ac:dyDescent="0.2">
      <c r="B5" s="22">
        <v>210</v>
      </c>
      <c r="C5" t="s">
        <v>24</v>
      </c>
      <c r="D5" t="s">
        <v>25</v>
      </c>
      <c r="E5" t="s">
        <v>23</v>
      </c>
    </row>
    <row r="6" spans="2:5" x14ac:dyDescent="0.2">
      <c r="B6" s="22">
        <v>212</v>
      </c>
      <c r="C6" t="s">
        <v>26</v>
      </c>
      <c r="D6" t="s">
        <v>18</v>
      </c>
      <c r="E6" t="s">
        <v>23</v>
      </c>
    </row>
    <row r="7" spans="2:5" x14ac:dyDescent="0.2">
      <c r="B7" s="22">
        <v>213</v>
      </c>
      <c r="C7" t="s">
        <v>22</v>
      </c>
      <c r="D7" t="s">
        <v>21</v>
      </c>
      <c r="E7" t="s">
        <v>23</v>
      </c>
    </row>
    <row r="8" spans="2:5" x14ac:dyDescent="0.2">
      <c r="B8" s="22">
        <v>214</v>
      </c>
      <c r="C8" t="s">
        <v>24</v>
      </c>
      <c r="D8" t="s">
        <v>25</v>
      </c>
      <c r="E8" t="s">
        <v>23</v>
      </c>
    </row>
    <row r="9" spans="2:5" x14ac:dyDescent="0.2">
      <c r="B9" s="22">
        <v>216</v>
      </c>
      <c r="C9" t="s">
        <v>27</v>
      </c>
      <c r="D9" t="s">
        <v>28</v>
      </c>
      <c r="E9" t="s">
        <v>23</v>
      </c>
    </row>
    <row r="10" spans="2:5" x14ac:dyDescent="0.2">
      <c r="B10" s="22">
        <v>217</v>
      </c>
      <c r="C10" t="s">
        <v>29</v>
      </c>
      <c r="D10" t="s">
        <v>28</v>
      </c>
      <c r="E10" t="s">
        <v>23</v>
      </c>
    </row>
    <row r="11" spans="2:5" x14ac:dyDescent="0.2">
      <c r="B11" s="22">
        <v>224</v>
      </c>
      <c r="C11" t="s">
        <v>29</v>
      </c>
      <c r="D11" t="s">
        <v>28</v>
      </c>
      <c r="E11" t="s">
        <v>23</v>
      </c>
    </row>
    <row r="12" spans="2:5" x14ac:dyDescent="0.2">
      <c r="B12" s="22">
        <v>225</v>
      </c>
      <c r="C12" t="s">
        <v>30</v>
      </c>
      <c r="D12" t="s">
        <v>25</v>
      </c>
      <c r="E12" t="s">
        <v>19</v>
      </c>
    </row>
    <row r="13" spans="2:5" x14ac:dyDescent="0.2">
      <c r="B13" s="22">
        <v>234</v>
      </c>
      <c r="C13" t="s">
        <v>27</v>
      </c>
      <c r="D13" t="s">
        <v>28</v>
      </c>
      <c r="E13" t="s">
        <v>23</v>
      </c>
    </row>
    <row r="14" spans="2:5" x14ac:dyDescent="0.2">
      <c r="B14" s="22">
        <v>239</v>
      </c>
      <c r="C14" t="s">
        <v>31</v>
      </c>
      <c r="D14" t="s">
        <v>18</v>
      </c>
      <c r="E14" t="s">
        <v>23</v>
      </c>
    </row>
    <row r="15" spans="2:5" x14ac:dyDescent="0.2">
      <c r="B15" s="22">
        <v>253</v>
      </c>
      <c r="C15" t="s">
        <v>20</v>
      </c>
      <c r="D15" t="s">
        <v>21</v>
      </c>
      <c r="E15" t="s">
        <v>19</v>
      </c>
    </row>
    <row r="16" spans="2:5" x14ac:dyDescent="0.2">
      <c r="B16" s="22">
        <v>254</v>
      </c>
      <c r="C16" t="s">
        <v>24</v>
      </c>
      <c r="D16" t="s">
        <v>25</v>
      </c>
      <c r="E16" t="s">
        <v>23</v>
      </c>
    </row>
    <row r="17" spans="2:5" x14ac:dyDescent="0.2">
      <c r="B17" s="22">
        <v>262</v>
      </c>
      <c r="C17" t="s">
        <v>32</v>
      </c>
      <c r="D17" t="s">
        <v>28</v>
      </c>
      <c r="E17" t="s">
        <v>19</v>
      </c>
    </row>
    <row r="18" spans="2:5" x14ac:dyDescent="0.2">
      <c r="B18" s="22">
        <v>281</v>
      </c>
      <c r="C18" t="s">
        <v>24</v>
      </c>
      <c r="D18" t="s">
        <v>25</v>
      </c>
      <c r="E18" t="s">
        <v>23</v>
      </c>
    </row>
    <row r="19" spans="2:5" x14ac:dyDescent="0.2">
      <c r="B19" s="22">
        <v>303</v>
      </c>
      <c r="C19" t="s">
        <v>33</v>
      </c>
      <c r="D19" t="s">
        <v>28</v>
      </c>
      <c r="E19" t="s">
        <v>23</v>
      </c>
    </row>
    <row r="20" spans="2:5" x14ac:dyDescent="0.2">
      <c r="B20" s="22">
        <v>305</v>
      </c>
      <c r="C20" t="s">
        <v>31</v>
      </c>
      <c r="D20" t="s">
        <v>18</v>
      </c>
      <c r="E20" t="s">
        <v>23</v>
      </c>
    </row>
    <row r="21" spans="2:5" x14ac:dyDescent="0.2">
      <c r="B21" s="22">
        <v>309</v>
      </c>
      <c r="C21" t="s">
        <v>29</v>
      </c>
      <c r="D21" t="s">
        <v>28</v>
      </c>
      <c r="E21" t="s">
        <v>23</v>
      </c>
    </row>
    <row r="22" spans="2:5" x14ac:dyDescent="0.2">
      <c r="B22" s="22">
        <v>310</v>
      </c>
      <c r="C22" t="s">
        <v>22</v>
      </c>
      <c r="D22" t="s">
        <v>21</v>
      </c>
      <c r="E22" t="s">
        <v>23</v>
      </c>
    </row>
    <row r="23" spans="2:5" x14ac:dyDescent="0.2">
      <c r="B23" s="22">
        <v>312</v>
      </c>
      <c r="C23" t="s">
        <v>29</v>
      </c>
      <c r="D23" t="s">
        <v>28</v>
      </c>
      <c r="E23" t="s">
        <v>23</v>
      </c>
    </row>
    <row r="24" spans="2:5" x14ac:dyDescent="0.2">
      <c r="B24" s="22">
        <v>314</v>
      </c>
      <c r="C24" t="s">
        <v>34</v>
      </c>
      <c r="D24" t="s">
        <v>28</v>
      </c>
      <c r="E24" t="s">
        <v>19</v>
      </c>
    </row>
    <row r="25" spans="2:5" x14ac:dyDescent="0.2">
      <c r="B25" s="22">
        <v>315</v>
      </c>
      <c r="C25" t="s">
        <v>26</v>
      </c>
      <c r="D25" t="s">
        <v>18</v>
      </c>
      <c r="E25" t="s">
        <v>23</v>
      </c>
    </row>
    <row r="26" spans="2:5" x14ac:dyDescent="0.2">
      <c r="B26" s="22">
        <v>318</v>
      </c>
      <c r="C26" t="s">
        <v>30</v>
      </c>
      <c r="D26" t="s">
        <v>25</v>
      </c>
      <c r="E26" t="s">
        <v>19</v>
      </c>
    </row>
    <row r="27" spans="2:5" x14ac:dyDescent="0.2">
      <c r="B27" s="22">
        <v>319</v>
      </c>
      <c r="C27" t="s">
        <v>35</v>
      </c>
      <c r="D27" t="s">
        <v>28</v>
      </c>
      <c r="E27" t="s">
        <v>19</v>
      </c>
    </row>
    <row r="28" spans="2:5" x14ac:dyDescent="0.2">
      <c r="B28" s="22">
        <v>321</v>
      </c>
      <c r="C28" t="s">
        <v>31</v>
      </c>
      <c r="D28" t="s">
        <v>18</v>
      </c>
      <c r="E28" t="s">
        <v>23</v>
      </c>
    </row>
    <row r="29" spans="2:5" x14ac:dyDescent="0.2">
      <c r="B29" s="22">
        <v>323</v>
      </c>
      <c r="C29" t="s">
        <v>22</v>
      </c>
      <c r="D29" t="s">
        <v>21</v>
      </c>
      <c r="E29" t="s">
        <v>23</v>
      </c>
    </row>
    <row r="30" spans="2:5" x14ac:dyDescent="0.2">
      <c r="B30" s="22">
        <v>325</v>
      </c>
      <c r="C30" t="s">
        <v>24</v>
      </c>
      <c r="D30" t="s">
        <v>25</v>
      </c>
      <c r="E30" t="s">
        <v>23</v>
      </c>
    </row>
    <row r="31" spans="2:5" x14ac:dyDescent="0.2">
      <c r="B31" s="22">
        <v>330</v>
      </c>
      <c r="C31" t="s">
        <v>27</v>
      </c>
      <c r="D31" t="s">
        <v>28</v>
      </c>
      <c r="E31" t="s">
        <v>23</v>
      </c>
    </row>
    <row r="32" spans="2:5" x14ac:dyDescent="0.2">
      <c r="B32" s="22">
        <v>337</v>
      </c>
      <c r="C32" t="s">
        <v>30</v>
      </c>
      <c r="D32" t="s">
        <v>25</v>
      </c>
      <c r="E32" t="s">
        <v>19</v>
      </c>
    </row>
    <row r="33" spans="2:5" x14ac:dyDescent="0.2">
      <c r="B33" s="22">
        <v>339</v>
      </c>
      <c r="C33" t="s">
        <v>36</v>
      </c>
      <c r="D33" t="s">
        <v>18</v>
      </c>
      <c r="E33" t="s">
        <v>23</v>
      </c>
    </row>
    <row r="34" spans="2:5" x14ac:dyDescent="0.2">
      <c r="B34" s="22">
        <v>347</v>
      </c>
      <c r="C34" t="s">
        <v>26</v>
      </c>
      <c r="D34" t="s">
        <v>18</v>
      </c>
      <c r="E34" t="s">
        <v>23</v>
      </c>
    </row>
    <row r="35" spans="2:5" x14ac:dyDescent="0.2">
      <c r="B35" s="22">
        <v>351</v>
      </c>
      <c r="C35" t="s">
        <v>36</v>
      </c>
      <c r="D35" t="s">
        <v>18</v>
      </c>
      <c r="E35" t="s">
        <v>23</v>
      </c>
    </row>
    <row r="36" spans="2:5" x14ac:dyDescent="0.2">
      <c r="B36" s="22">
        <v>352</v>
      </c>
      <c r="C36" t="s">
        <v>31</v>
      </c>
      <c r="D36" t="s">
        <v>18</v>
      </c>
      <c r="E36" t="s">
        <v>23</v>
      </c>
    </row>
    <row r="37" spans="2:5" x14ac:dyDescent="0.2">
      <c r="B37" s="22">
        <v>360</v>
      </c>
      <c r="C37" t="s">
        <v>20</v>
      </c>
      <c r="D37" t="s">
        <v>21</v>
      </c>
      <c r="E37" t="s">
        <v>19</v>
      </c>
    </row>
    <row r="38" spans="2:5" x14ac:dyDescent="0.2">
      <c r="B38" s="22">
        <v>361</v>
      </c>
      <c r="C38" t="s">
        <v>24</v>
      </c>
      <c r="D38" t="s">
        <v>25</v>
      </c>
      <c r="E38" t="s">
        <v>23</v>
      </c>
    </row>
    <row r="39" spans="2:5" x14ac:dyDescent="0.2">
      <c r="B39" s="22">
        <v>386</v>
      </c>
      <c r="C39" t="s">
        <v>31</v>
      </c>
      <c r="D39" t="s">
        <v>18</v>
      </c>
      <c r="E39" t="s">
        <v>23</v>
      </c>
    </row>
    <row r="40" spans="2:5" x14ac:dyDescent="0.2">
      <c r="B40" s="22">
        <v>405</v>
      </c>
      <c r="C40" t="s">
        <v>37</v>
      </c>
      <c r="D40" t="s">
        <v>25</v>
      </c>
      <c r="E40" t="s">
        <v>19</v>
      </c>
    </row>
    <row r="41" spans="2:5" x14ac:dyDescent="0.2">
      <c r="B41" s="22">
        <v>407</v>
      </c>
      <c r="C41" t="s">
        <v>31</v>
      </c>
      <c r="D41" t="s">
        <v>18</v>
      </c>
      <c r="E41" t="s">
        <v>23</v>
      </c>
    </row>
    <row r="42" spans="2:5" x14ac:dyDescent="0.2">
      <c r="B42" s="22">
        <v>408</v>
      </c>
      <c r="C42" t="s">
        <v>22</v>
      </c>
      <c r="D42" t="s">
        <v>21</v>
      </c>
      <c r="E42" t="s">
        <v>23</v>
      </c>
    </row>
    <row r="43" spans="2:5" x14ac:dyDescent="0.2">
      <c r="B43" s="22">
        <v>409</v>
      </c>
      <c r="C43" t="s">
        <v>24</v>
      </c>
      <c r="D43" t="s">
        <v>25</v>
      </c>
      <c r="E43" t="s">
        <v>23</v>
      </c>
    </row>
    <row r="44" spans="2:5" x14ac:dyDescent="0.2">
      <c r="B44" s="22">
        <v>413</v>
      </c>
      <c r="C44" t="s">
        <v>36</v>
      </c>
      <c r="D44" t="s">
        <v>18</v>
      </c>
      <c r="E44" t="s">
        <v>23</v>
      </c>
    </row>
    <row r="45" spans="2:5" x14ac:dyDescent="0.2">
      <c r="B45" s="22">
        <v>414</v>
      </c>
      <c r="C45" t="s">
        <v>32</v>
      </c>
      <c r="D45" t="s">
        <v>28</v>
      </c>
      <c r="E45" t="s">
        <v>19</v>
      </c>
    </row>
    <row r="46" spans="2:5" x14ac:dyDescent="0.2">
      <c r="B46" s="22">
        <v>415</v>
      </c>
      <c r="C46" t="s">
        <v>22</v>
      </c>
      <c r="D46" t="s">
        <v>21</v>
      </c>
      <c r="E46" t="s">
        <v>23</v>
      </c>
    </row>
    <row r="47" spans="2:5" x14ac:dyDescent="0.2">
      <c r="B47" s="22">
        <v>417</v>
      </c>
      <c r="C47" t="s">
        <v>34</v>
      </c>
      <c r="D47" t="s">
        <v>28</v>
      </c>
      <c r="E47" t="s">
        <v>19</v>
      </c>
    </row>
    <row r="48" spans="2:5" x14ac:dyDescent="0.2">
      <c r="B48" s="22">
        <v>419</v>
      </c>
      <c r="C48" t="s">
        <v>27</v>
      </c>
      <c r="D48" t="s">
        <v>28</v>
      </c>
      <c r="E48" t="s">
        <v>23</v>
      </c>
    </row>
    <row r="49" spans="2:5" x14ac:dyDescent="0.2">
      <c r="B49" s="22">
        <v>425</v>
      </c>
      <c r="C49" t="s">
        <v>20</v>
      </c>
      <c r="D49" t="s">
        <v>21</v>
      </c>
      <c r="E49" t="s">
        <v>19</v>
      </c>
    </row>
    <row r="50" spans="2:5" x14ac:dyDescent="0.2">
      <c r="B50" s="22">
        <v>430</v>
      </c>
      <c r="C50" t="s">
        <v>24</v>
      </c>
      <c r="D50" t="s">
        <v>25</v>
      </c>
      <c r="E50" t="s">
        <v>23</v>
      </c>
    </row>
    <row r="51" spans="2:5" x14ac:dyDescent="0.2">
      <c r="B51" s="22">
        <v>432</v>
      </c>
      <c r="C51" t="s">
        <v>24</v>
      </c>
      <c r="D51" t="s">
        <v>25</v>
      </c>
      <c r="E51" t="s">
        <v>23</v>
      </c>
    </row>
    <row r="52" spans="2:5" x14ac:dyDescent="0.2">
      <c r="B52" s="22">
        <v>435</v>
      </c>
      <c r="C52" t="s">
        <v>38</v>
      </c>
      <c r="D52" t="s">
        <v>21</v>
      </c>
      <c r="E52" t="s">
        <v>19</v>
      </c>
    </row>
    <row r="53" spans="2:5" x14ac:dyDescent="0.2">
      <c r="B53" s="22">
        <v>440</v>
      </c>
      <c r="C53" t="s">
        <v>27</v>
      </c>
      <c r="D53" t="s">
        <v>28</v>
      </c>
      <c r="E53" t="s">
        <v>23</v>
      </c>
    </row>
    <row r="54" spans="2:5" x14ac:dyDescent="0.2">
      <c r="B54" s="22">
        <v>469</v>
      </c>
      <c r="C54" t="s">
        <v>24</v>
      </c>
      <c r="D54" t="s">
        <v>25</v>
      </c>
      <c r="E54" t="s">
        <v>23</v>
      </c>
    </row>
    <row r="55" spans="2:5" x14ac:dyDescent="0.2">
      <c r="B55" s="22">
        <v>475</v>
      </c>
      <c r="C55" t="s">
        <v>17</v>
      </c>
      <c r="D55" t="s">
        <v>18</v>
      </c>
      <c r="E55" t="s">
        <v>19</v>
      </c>
    </row>
    <row r="56" spans="2:5" x14ac:dyDescent="0.2">
      <c r="B56" s="22">
        <v>503</v>
      </c>
      <c r="C56" t="s">
        <v>39</v>
      </c>
      <c r="D56" t="s">
        <v>21</v>
      </c>
      <c r="E56" t="s">
        <v>19</v>
      </c>
    </row>
    <row r="57" spans="2:5" x14ac:dyDescent="0.2">
      <c r="B57" s="22">
        <v>504</v>
      </c>
      <c r="C57" t="s">
        <v>30</v>
      </c>
      <c r="D57" t="s">
        <v>25</v>
      </c>
      <c r="E57" t="s">
        <v>19</v>
      </c>
    </row>
    <row r="58" spans="2:5" x14ac:dyDescent="0.2">
      <c r="B58" s="22">
        <v>505</v>
      </c>
      <c r="C58" t="s">
        <v>40</v>
      </c>
      <c r="D58" t="s">
        <v>25</v>
      </c>
      <c r="E58" t="s">
        <v>19</v>
      </c>
    </row>
    <row r="59" spans="2:5" x14ac:dyDescent="0.2">
      <c r="B59" s="22">
        <v>508</v>
      </c>
      <c r="C59" t="s">
        <v>36</v>
      </c>
      <c r="D59" t="s">
        <v>18</v>
      </c>
      <c r="E59" t="s">
        <v>23</v>
      </c>
    </row>
    <row r="60" spans="2:5" x14ac:dyDescent="0.2">
      <c r="B60" s="22">
        <v>509</v>
      </c>
      <c r="C60" t="s">
        <v>20</v>
      </c>
      <c r="D60" t="s">
        <v>21</v>
      </c>
      <c r="E60" t="s">
        <v>19</v>
      </c>
    </row>
    <row r="61" spans="2:5" x14ac:dyDescent="0.2">
      <c r="B61" s="22">
        <v>510</v>
      </c>
      <c r="C61" t="s">
        <v>22</v>
      </c>
      <c r="D61" t="s">
        <v>21</v>
      </c>
      <c r="E61" t="s">
        <v>23</v>
      </c>
    </row>
    <row r="62" spans="2:5" x14ac:dyDescent="0.2">
      <c r="B62" s="22">
        <v>512</v>
      </c>
      <c r="C62" t="s">
        <v>24</v>
      </c>
      <c r="D62" t="s">
        <v>25</v>
      </c>
      <c r="E62" t="s">
        <v>23</v>
      </c>
    </row>
    <row r="63" spans="2:5" x14ac:dyDescent="0.2">
      <c r="B63" s="22">
        <v>513</v>
      </c>
      <c r="C63" t="s">
        <v>27</v>
      </c>
      <c r="D63" t="s">
        <v>28</v>
      </c>
      <c r="E63" t="s">
        <v>23</v>
      </c>
    </row>
    <row r="64" spans="2:5" x14ac:dyDescent="0.2">
      <c r="B64" s="22">
        <v>515</v>
      </c>
      <c r="C64" t="s">
        <v>35</v>
      </c>
      <c r="D64" t="s">
        <v>28</v>
      </c>
      <c r="E64" t="s">
        <v>19</v>
      </c>
    </row>
    <row r="65" spans="2:5" x14ac:dyDescent="0.2">
      <c r="B65" s="22">
        <v>516</v>
      </c>
      <c r="C65" t="s">
        <v>26</v>
      </c>
      <c r="D65" t="s">
        <v>18</v>
      </c>
      <c r="E65" t="s">
        <v>23</v>
      </c>
    </row>
    <row r="66" spans="2:5" x14ac:dyDescent="0.2">
      <c r="B66" s="22">
        <v>518</v>
      </c>
      <c r="C66" t="s">
        <v>26</v>
      </c>
      <c r="D66" t="s">
        <v>18</v>
      </c>
      <c r="E66" t="s">
        <v>23</v>
      </c>
    </row>
    <row r="67" spans="2:5" x14ac:dyDescent="0.2">
      <c r="B67" s="22">
        <v>530</v>
      </c>
      <c r="C67" t="s">
        <v>22</v>
      </c>
      <c r="D67" t="s">
        <v>21</v>
      </c>
      <c r="E67" t="s">
        <v>23</v>
      </c>
    </row>
    <row r="68" spans="2:5" x14ac:dyDescent="0.2">
      <c r="B68" s="22">
        <v>541</v>
      </c>
      <c r="C68" t="s">
        <v>39</v>
      </c>
      <c r="D68" t="s">
        <v>21</v>
      </c>
      <c r="E68" t="s">
        <v>19</v>
      </c>
    </row>
    <row r="69" spans="2:5" x14ac:dyDescent="0.2">
      <c r="B69" s="22">
        <v>559</v>
      </c>
      <c r="C69" t="s">
        <v>22</v>
      </c>
      <c r="D69" t="s">
        <v>21</v>
      </c>
      <c r="E69" t="s">
        <v>23</v>
      </c>
    </row>
    <row r="70" spans="2:5" x14ac:dyDescent="0.2">
      <c r="B70" s="22">
        <v>561</v>
      </c>
      <c r="C70" t="s">
        <v>31</v>
      </c>
      <c r="D70" t="s">
        <v>18</v>
      </c>
      <c r="E70" t="s">
        <v>23</v>
      </c>
    </row>
    <row r="71" spans="2:5" x14ac:dyDescent="0.2">
      <c r="B71" s="22">
        <v>562</v>
      </c>
      <c r="C71" t="s">
        <v>22</v>
      </c>
      <c r="D71" t="s">
        <v>21</v>
      </c>
      <c r="E71" t="s">
        <v>23</v>
      </c>
    </row>
    <row r="72" spans="2:5" x14ac:dyDescent="0.2">
      <c r="B72" s="22">
        <v>563</v>
      </c>
      <c r="C72" t="s">
        <v>35</v>
      </c>
      <c r="D72" t="s">
        <v>28</v>
      </c>
      <c r="E72" t="s">
        <v>19</v>
      </c>
    </row>
    <row r="73" spans="2:5" x14ac:dyDescent="0.2">
      <c r="B73" s="22">
        <v>567</v>
      </c>
      <c r="C73" t="s">
        <v>27</v>
      </c>
      <c r="D73" t="s">
        <v>28</v>
      </c>
      <c r="E73" t="s">
        <v>23</v>
      </c>
    </row>
    <row r="74" spans="2:5" x14ac:dyDescent="0.2">
      <c r="B74" s="22">
        <v>573</v>
      </c>
      <c r="C74" t="s">
        <v>34</v>
      </c>
      <c r="D74" t="s">
        <v>28</v>
      </c>
      <c r="E74" t="s">
        <v>19</v>
      </c>
    </row>
    <row r="75" spans="2:5" x14ac:dyDescent="0.2">
      <c r="B75" s="22">
        <v>580</v>
      </c>
      <c r="C75" t="s">
        <v>37</v>
      </c>
      <c r="D75" t="s">
        <v>25</v>
      </c>
      <c r="E75" t="s">
        <v>19</v>
      </c>
    </row>
    <row r="76" spans="2:5" x14ac:dyDescent="0.2">
      <c r="B76" s="22">
        <v>585</v>
      </c>
      <c r="C76" t="s">
        <v>26</v>
      </c>
      <c r="D76" t="s">
        <v>18</v>
      </c>
      <c r="E76" t="s">
        <v>23</v>
      </c>
    </row>
    <row r="77" spans="2:5" x14ac:dyDescent="0.2">
      <c r="B77" s="22">
        <v>603</v>
      </c>
      <c r="C77" t="s">
        <v>41</v>
      </c>
      <c r="D77" t="s">
        <v>18</v>
      </c>
      <c r="E77" t="s">
        <v>19</v>
      </c>
    </row>
    <row r="78" spans="2:5" x14ac:dyDescent="0.2">
      <c r="B78" s="22">
        <v>607</v>
      </c>
      <c r="C78" t="s">
        <v>26</v>
      </c>
      <c r="D78" t="s">
        <v>18</v>
      </c>
      <c r="E78" t="s">
        <v>23</v>
      </c>
    </row>
    <row r="79" spans="2:5" x14ac:dyDescent="0.2">
      <c r="B79" s="22">
        <v>608</v>
      </c>
      <c r="C79" t="s">
        <v>32</v>
      </c>
      <c r="D79" t="s">
        <v>28</v>
      </c>
      <c r="E79" t="s">
        <v>19</v>
      </c>
    </row>
    <row r="80" spans="2:5" x14ac:dyDescent="0.2">
      <c r="B80" s="22">
        <v>614</v>
      </c>
      <c r="C80" t="s">
        <v>27</v>
      </c>
      <c r="D80" t="s">
        <v>28</v>
      </c>
      <c r="E80" t="s">
        <v>23</v>
      </c>
    </row>
    <row r="81" spans="2:5" x14ac:dyDescent="0.2">
      <c r="B81" s="22">
        <v>617</v>
      </c>
      <c r="C81" t="s">
        <v>36</v>
      </c>
      <c r="D81" t="s">
        <v>18</v>
      </c>
      <c r="E81" t="s">
        <v>23</v>
      </c>
    </row>
    <row r="82" spans="2:5" x14ac:dyDescent="0.2">
      <c r="B82" s="22">
        <v>618</v>
      </c>
      <c r="C82" t="s">
        <v>29</v>
      </c>
      <c r="D82" t="s">
        <v>28</v>
      </c>
      <c r="E82" t="s">
        <v>23</v>
      </c>
    </row>
    <row r="83" spans="2:5" x14ac:dyDescent="0.2">
      <c r="B83" s="22">
        <v>619</v>
      </c>
      <c r="C83" t="s">
        <v>22</v>
      </c>
      <c r="D83" t="s">
        <v>21</v>
      </c>
      <c r="E83" t="s">
        <v>23</v>
      </c>
    </row>
    <row r="84" spans="2:5" x14ac:dyDescent="0.2">
      <c r="B84" s="22">
        <v>626</v>
      </c>
      <c r="C84" t="s">
        <v>22</v>
      </c>
      <c r="D84" t="s">
        <v>21</v>
      </c>
      <c r="E84" t="s">
        <v>23</v>
      </c>
    </row>
    <row r="85" spans="2:5" x14ac:dyDescent="0.2">
      <c r="B85" s="22">
        <v>630</v>
      </c>
      <c r="C85" t="s">
        <v>29</v>
      </c>
      <c r="D85" t="s">
        <v>28</v>
      </c>
      <c r="E85" t="s">
        <v>23</v>
      </c>
    </row>
    <row r="86" spans="2:5" x14ac:dyDescent="0.2">
      <c r="B86" s="22">
        <v>631</v>
      </c>
      <c r="C86" t="s">
        <v>26</v>
      </c>
      <c r="D86" t="s">
        <v>18</v>
      </c>
      <c r="E86" t="s">
        <v>23</v>
      </c>
    </row>
    <row r="87" spans="2:5" x14ac:dyDescent="0.2">
      <c r="B87" s="22">
        <v>636</v>
      </c>
      <c r="C87" t="s">
        <v>34</v>
      </c>
      <c r="D87" t="s">
        <v>28</v>
      </c>
      <c r="E87" t="s">
        <v>19</v>
      </c>
    </row>
    <row r="88" spans="2:5" x14ac:dyDescent="0.2">
      <c r="B88" s="22">
        <v>641</v>
      </c>
      <c r="C88" t="s">
        <v>35</v>
      </c>
      <c r="D88" t="s">
        <v>28</v>
      </c>
      <c r="E88" t="s">
        <v>19</v>
      </c>
    </row>
    <row r="89" spans="2:5" x14ac:dyDescent="0.2">
      <c r="B89" s="22">
        <v>646</v>
      </c>
      <c r="C89" t="s">
        <v>26</v>
      </c>
      <c r="D89" t="s">
        <v>18</v>
      </c>
      <c r="E89" t="s">
        <v>23</v>
      </c>
    </row>
    <row r="90" spans="2:5" x14ac:dyDescent="0.2">
      <c r="B90" s="22">
        <v>650</v>
      </c>
      <c r="C90" t="s">
        <v>22</v>
      </c>
      <c r="D90" t="s">
        <v>21</v>
      </c>
      <c r="E90" t="s">
        <v>23</v>
      </c>
    </row>
    <row r="91" spans="2:5" x14ac:dyDescent="0.2">
      <c r="B91" s="22">
        <v>660</v>
      </c>
      <c r="C91" t="s">
        <v>34</v>
      </c>
      <c r="D91" t="s">
        <v>28</v>
      </c>
      <c r="E91" t="s">
        <v>19</v>
      </c>
    </row>
    <row r="92" spans="2:5" x14ac:dyDescent="0.2">
      <c r="B92" s="22">
        <v>661</v>
      </c>
      <c r="C92" t="s">
        <v>22</v>
      </c>
      <c r="D92" t="s">
        <v>21</v>
      </c>
      <c r="E92" t="s">
        <v>23</v>
      </c>
    </row>
    <row r="93" spans="2:5" x14ac:dyDescent="0.2">
      <c r="B93" s="22">
        <v>682</v>
      </c>
      <c r="C93" t="s">
        <v>24</v>
      </c>
      <c r="D93" t="s">
        <v>25</v>
      </c>
      <c r="E93" t="s">
        <v>23</v>
      </c>
    </row>
    <row r="94" spans="2:5" x14ac:dyDescent="0.2">
      <c r="B94" s="22">
        <v>702</v>
      </c>
      <c r="C94" t="s">
        <v>42</v>
      </c>
      <c r="D94" t="s">
        <v>21</v>
      </c>
      <c r="E94" t="s">
        <v>19</v>
      </c>
    </row>
    <row r="95" spans="2:5" x14ac:dyDescent="0.2">
      <c r="B95" s="22">
        <v>707</v>
      </c>
      <c r="C95" t="s">
        <v>22</v>
      </c>
      <c r="D95" t="s">
        <v>21</v>
      </c>
      <c r="E95" t="s">
        <v>23</v>
      </c>
    </row>
    <row r="96" spans="2:5" x14ac:dyDescent="0.2">
      <c r="B96" s="22">
        <v>708</v>
      </c>
      <c r="C96" t="s">
        <v>29</v>
      </c>
      <c r="D96" t="s">
        <v>28</v>
      </c>
      <c r="E96" t="s">
        <v>23</v>
      </c>
    </row>
    <row r="97" spans="2:5" x14ac:dyDescent="0.2">
      <c r="B97" s="22">
        <v>712</v>
      </c>
      <c r="C97" t="s">
        <v>35</v>
      </c>
      <c r="D97" t="s">
        <v>28</v>
      </c>
      <c r="E97" t="s">
        <v>19</v>
      </c>
    </row>
    <row r="98" spans="2:5" x14ac:dyDescent="0.2">
      <c r="B98" s="22">
        <v>713</v>
      </c>
      <c r="C98" t="s">
        <v>24</v>
      </c>
      <c r="D98" t="s">
        <v>25</v>
      </c>
      <c r="E98" t="s">
        <v>23</v>
      </c>
    </row>
    <row r="99" spans="2:5" x14ac:dyDescent="0.2">
      <c r="B99" s="22">
        <v>714</v>
      </c>
      <c r="C99" t="s">
        <v>22</v>
      </c>
      <c r="D99" t="s">
        <v>21</v>
      </c>
      <c r="E99" t="s">
        <v>23</v>
      </c>
    </row>
    <row r="100" spans="2:5" x14ac:dyDescent="0.2">
      <c r="B100" s="22">
        <v>715</v>
      </c>
      <c r="C100" t="s">
        <v>32</v>
      </c>
      <c r="D100" t="s">
        <v>28</v>
      </c>
      <c r="E100" t="s">
        <v>19</v>
      </c>
    </row>
    <row r="101" spans="2:5" x14ac:dyDescent="0.2">
      <c r="B101" s="22">
        <v>716</v>
      </c>
      <c r="C101" t="s">
        <v>26</v>
      </c>
      <c r="D101" t="s">
        <v>18</v>
      </c>
      <c r="E101" t="s">
        <v>23</v>
      </c>
    </row>
    <row r="102" spans="2:5" x14ac:dyDescent="0.2">
      <c r="B102" s="22">
        <v>718</v>
      </c>
      <c r="C102" t="s">
        <v>26</v>
      </c>
      <c r="D102" t="s">
        <v>18</v>
      </c>
      <c r="E102" t="s">
        <v>23</v>
      </c>
    </row>
    <row r="103" spans="2:5" x14ac:dyDescent="0.2">
      <c r="B103" s="22">
        <v>719</v>
      </c>
      <c r="C103" t="s">
        <v>33</v>
      </c>
      <c r="D103" t="s">
        <v>28</v>
      </c>
      <c r="E103" t="s">
        <v>23</v>
      </c>
    </row>
    <row r="104" spans="2:5" x14ac:dyDescent="0.2">
      <c r="B104" s="22">
        <v>720</v>
      </c>
      <c r="C104" t="s">
        <v>33</v>
      </c>
      <c r="D104" t="s">
        <v>28</v>
      </c>
      <c r="E104" t="s">
        <v>23</v>
      </c>
    </row>
    <row r="105" spans="2:5" x14ac:dyDescent="0.2">
      <c r="B105" s="22">
        <v>727</v>
      </c>
      <c r="C105" t="s">
        <v>31</v>
      </c>
      <c r="D105" t="s">
        <v>18</v>
      </c>
      <c r="E105" t="s">
        <v>23</v>
      </c>
    </row>
    <row r="106" spans="2:5" x14ac:dyDescent="0.2">
      <c r="B106" s="22">
        <v>740</v>
      </c>
      <c r="C106" t="s">
        <v>27</v>
      </c>
      <c r="D106" t="s">
        <v>28</v>
      </c>
      <c r="E106" t="s">
        <v>23</v>
      </c>
    </row>
    <row r="107" spans="2:5" x14ac:dyDescent="0.2">
      <c r="B107" s="22">
        <v>754</v>
      </c>
      <c r="C107" t="s">
        <v>31</v>
      </c>
      <c r="D107" t="s">
        <v>18</v>
      </c>
      <c r="E107" t="s">
        <v>23</v>
      </c>
    </row>
    <row r="108" spans="2:5" x14ac:dyDescent="0.2">
      <c r="B108" s="22">
        <v>760</v>
      </c>
      <c r="C108" t="s">
        <v>22</v>
      </c>
      <c r="D108" t="s">
        <v>21</v>
      </c>
      <c r="E108" t="s">
        <v>23</v>
      </c>
    </row>
    <row r="109" spans="2:5" x14ac:dyDescent="0.2">
      <c r="B109" s="22">
        <v>772</v>
      </c>
      <c r="C109" t="s">
        <v>31</v>
      </c>
      <c r="D109" t="s">
        <v>18</v>
      </c>
      <c r="E109" t="s">
        <v>23</v>
      </c>
    </row>
    <row r="110" spans="2:5" x14ac:dyDescent="0.2">
      <c r="B110" s="22">
        <v>773</v>
      </c>
      <c r="C110" t="s">
        <v>29</v>
      </c>
      <c r="D110" t="s">
        <v>28</v>
      </c>
      <c r="E110" t="s">
        <v>23</v>
      </c>
    </row>
    <row r="111" spans="2:5" x14ac:dyDescent="0.2">
      <c r="B111" s="22">
        <v>774</v>
      </c>
      <c r="C111" t="s">
        <v>36</v>
      </c>
      <c r="D111" t="s">
        <v>18</v>
      </c>
      <c r="E111" t="s">
        <v>23</v>
      </c>
    </row>
    <row r="112" spans="2:5" x14ac:dyDescent="0.2">
      <c r="B112" s="22">
        <v>775</v>
      </c>
      <c r="C112" t="s">
        <v>42</v>
      </c>
      <c r="D112" t="s">
        <v>21</v>
      </c>
      <c r="E112" t="s">
        <v>19</v>
      </c>
    </row>
    <row r="113" spans="2:5" x14ac:dyDescent="0.2">
      <c r="B113" s="22">
        <v>781</v>
      </c>
      <c r="C113" t="s">
        <v>36</v>
      </c>
      <c r="D113" t="s">
        <v>18</v>
      </c>
      <c r="E113" t="s">
        <v>23</v>
      </c>
    </row>
    <row r="114" spans="2:5" x14ac:dyDescent="0.2">
      <c r="B114" s="22">
        <v>786</v>
      </c>
      <c r="C114" t="s">
        <v>31</v>
      </c>
      <c r="D114" t="s">
        <v>18</v>
      </c>
      <c r="E114" t="s">
        <v>23</v>
      </c>
    </row>
    <row r="115" spans="2:5" x14ac:dyDescent="0.2">
      <c r="B115" s="22">
        <v>801</v>
      </c>
      <c r="C115" t="s">
        <v>38</v>
      </c>
      <c r="D115" t="s">
        <v>21</v>
      </c>
      <c r="E115" t="s">
        <v>19</v>
      </c>
    </row>
    <row r="116" spans="2:5" x14ac:dyDescent="0.2">
      <c r="B116" s="22">
        <v>805</v>
      </c>
      <c r="C116" t="s">
        <v>22</v>
      </c>
      <c r="D116" t="s">
        <v>21</v>
      </c>
      <c r="E116" t="s">
        <v>23</v>
      </c>
    </row>
    <row r="117" spans="2:5" x14ac:dyDescent="0.2">
      <c r="B117" s="22">
        <v>806</v>
      </c>
      <c r="C117" t="s">
        <v>24</v>
      </c>
      <c r="D117" t="s">
        <v>25</v>
      </c>
      <c r="E117" t="s">
        <v>23</v>
      </c>
    </row>
    <row r="118" spans="2:5" x14ac:dyDescent="0.2">
      <c r="B118" s="22">
        <v>813</v>
      </c>
      <c r="C118" t="s">
        <v>31</v>
      </c>
      <c r="D118" t="s">
        <v>18</v>
      </c>
      <c r="E118" t="s">
        <v>23</v>
      </c>
    </row>
    <row r="119" spans="2:5" x14ac:dyDescent="0.2">
      <c r="B119" s="22">
        <v>815</v>
      </c>
      <c r="C119" t="s">
        <v>29</v>
      </c>
      <c r="D119" t="s">
        <v>28</v>
      </c>
      <c r="E119" t="s">
        <v>23</v>
      </c>
    </row>
    <row r="120" spans="2:5" x14ac:dyDescent="0.2">
      <c r="B120" s="22">
        <v>816</v>
      </c>
      <c r="C120" t="s">
        <v>34</v>
      </c>
      <c r="D120" t="s">
        <v>28</v>
      </c>
      <c r="E120" t="s">
        <v>19</v>
      </c>
    </row>
    <row r="121" spans="2:5" x14ac:dyDescent="0.2">
      <c r="B121" s="22">
        <v>817</v>
      </c>
      <c r="C121" t="s">
        <v>24</v>
      </c>
      <c r="D121" t="s">
        <v>25</v>
      </c>
      <c r="E121" t="s">
        <v>23</v>
      </c>
    </row>
    <row r="122" spans="2:5" x14ac:dyDescent="0.2">
      <c r="B122" s="22">
        <v>818</v>
      </c>
      <c r="C122" t="s">
        <v>22</v>
      </c>
      <c r="D122" t="s">
        <v>21</v>
      </c>
      <c r="E122" t="s">
        <v>23</v>
      </c>
    </row>
    <row r="123" spans="2:5" x14ac:dyDescent="0.2">
      <c r="B123" s="22">
        <v>830</v>
      </c>
      <c r="C123" t="s">
        <v>24</v>
      </c>
      <c r="D123" t="s">
        <v>25</v>
      </c>
      <c r="E123" t="s">
        <v>23</v>
      </c>
    </row>
    <row r="124" spans="2:5" x14ac:dyDescent="0.2">
      <c r="B124" s="22">
        <v>831</v>
      </c>
      <c r="C124" t="s">
        <v>22</v>
      </c>
      <c r="D124" t="s">
        <v>21</v>
      </c>
      <c r="E124" t="s">
        <v>23</v>
      </c>
    </row>
    <row r="125" spans="2:5" x14ac:dyDescent="0.2">
      <c r="B125" s="22">
        <v>832</v>
      </c>
      <c r="C125" t="s">
        <v>24</v>
      </c>
      <c r="D125" t="s">
        <v>25</v>
      </c>
      <c r="E125" t="s">
        <v>23</v>
      </c>
    </row>
    <row r="126" spans="2:5" x14ac:dyDescent="0.2">
      <c r="B126" s="22">
        <v>845</v>
      </c>
      <c r="C126" t="s">
        <v>26</v>
      </c>
      <c r="D126" t="s">
        <v>18</v>
      </c>
      <c r="E126" t="s">
        <v>23</v>
      </c>
    </row>
    <row r="127" spans="2:5" x14ac:dyDescent="0.2">
      <c r="B127" s="22">
        <v>847</v>
      </c>
      <c r="C127" t="s">
        <v>29</v>
      </c>
      <c r="D127" t="s">
        <v>28</v>
      </c>
      <c r="E127" t="s">
        <v>23</v>
      </c>
    </row>
    <row r="128" spans="2:5" x14ac:dyDescent="0.2">
      <c r="B128" s="22">
        <v>850</v>
      </c>
      <c r="C128" t="s">
        <v>31</v>
      </c>
      <c r="D128" t="s">
        <v>18</v>
      </c>
      <c r="E128" t="s">
        <v>23</v>
      </c>
    </row>
    <row r="129" spans="2:5" x14ac:dyDescent="0.2">
      <c r="B129" s="22">
        <v>857</v>
      </c>
      <c r="C129" t="s">
        <v>36</v>
      </c>
      <c r="D129" t="s">
        <v>18</v>
      </c>
      <c r="E129" t="s">
        <v>23</v>
      </c>
    </row>
    <row r="130" spans="2:5" x14ac:dyDescent="0.2">
      <c r="B130" s="22">
        <v>858</v>
      </c>
      <c r="C130" t="s">
        <v>22</v>
      </c>
      <c r="D130" t="s">
        <v>21</v>
      </c>
      <c r="E130" t="s">
        <v>23</v>
      </c>
    </row>
    <row r="131" spans="2:5" x14ac:dyDescent="0.2">
      <c r="B131" s="22">
        <v>860</v>
      </c>
      <c r="C131" t="s">
        <v>17</v>
      </c>
      <c r="D131" t="s">
        <v>18</v>
      </c>
      <c r="E131" t="s">
        <v>19</v>
      </c>
    </row>
    <row r="132" spans="2:5" x14ac:dyDescent="0.2">
      <c r="B132" s="22">
        <v>863</v>
      </c>
      <c r="C132" t="s">
        <v>31</v>
      </c>
      <c r="D132" t="s">
        <v>18</v>
      </c>
      <c r="E132" t="s">
        <v>23</v>
      </c>
    </row>
    <row r="133" spans="2:5" x14ac:dyDescent="0.2">
      <c r="B133" s="22">
        <v>903</v>
      </c>
      <c r="C133" t="s">
        <v>24</v>
      </c>
      <c r="D133" t="s">
        <v>25</v>
      </c>
      <c r="E133" t="s">
        <v>23</v>
      </c>
    </row>
    <row r="134" spans="2:5" x14ac:dyDescent="0.2">
      <c r="B134" s="22">
        <v>904</v>
      </c>
      <c r="C134" t="s">
        <v>31</v>
      </c>
      <c r="D134" t="s">
        <v>18</v>
      </c>
      <c r="E134" t="s">
        <v>23</v>
      </c>
    </row>
    <row r="135" spans="2:5" x14ac:dyDescent="0.2">
      <c r="B135" s="22">
        <v>909</v>
      </c>
      <c r="C135" t="s">
        <v>22</v>
      </c>
      <c r="D135" t="s">
        <v>21</v>
      </c>
      <c r="E135" t="s">
        <v>23</v>
      </c>
    </row>
    <row r="136" spans="2:5" x14ac:dyDescent="0.2">
      <c r="B136" s="22">
        <v>914</v>
      </c>
      <c r="C136" t="s">
        <v>26</v>
      </c>
      <c r="D136" t="s">
        <v>18</v>
      </c>
      <c r="E136" t="s">
        <v>23</v>
      </c>
    </row>
    <row r="137" spans="2:5" x14ac:dyDescent="0.2">
      <c r="B137" s="22">
        <v>915</v>
      </c>
      <c r="C137" t="s">
        <v>24</v>
      </c>
      <c r="D137" t="s">
        <v>25</v>
      </c>
      <c r="E137" t="s">
        <v>23</v>
      </c>
    </row>
    <row r="138" spans="2:5" x14ac:dyDescent="0.2">
      <c r="B138" s="22">
        <v>916</v>
      </c>
      <c r="C138" t="s">
        <v>22</v>
      </c>
      <c r="D138" t="s">
        <v>21</v>
      </c>
      <c r="E138" t="s">
        <v>23</v>
      </c>
    </row>
    <row r="139" spans="2:5" x14ac:dyDescent="0.2">
      <c r="B139" s="22">
        <v>917</v>
      </c>
      <c r="C139" t="s">
        <v>26</v>
      </c>
      <c r="D139" t="s">
        <v>18</v>
      </c>
      <c r="E139" t="s">
        <v>23</v>
      </c>
    </row>
    <row r="140" spans="2:5" x14ac:dyDescent="0.2">
      <c r="B140" s="22">
        <v>918</v>
      </c>
      <c r="C140" t="s">
        <v>37</v>
      </c>
      <c r="D140" t="s">
        <v>25</v>
      </c>
      <c r="E140" t="s">
        <v>19</v>
      </c>
    </row>
    <row r="141" spans="2:5" x14ac:dyDescent="0.2">
      <c r="B141" s="22">
        <v>920</v>
      </c>
      <c r="C141" t="s">
        <v>32</v>
      </c>
      <c r="D141" t="s">
        <v>28</v>
      </c>
      <c r="E141" t="s">
        <v>19</v>
      </c>
    </row>
    <row r="142" spans="2:5" x14ac:dyDescent="0.2">
      <c r="B142" s="22">
        <v>925</v>
      </c>
      <c r="C142" t="s">
        <v>22</v>
      </c>
      <c r="D142" t="s">
        <v>21</v>
      </c>
      <c r="E142" t="s">
        <v>23</v>
      </c>
    </row>
    <row r="143" spans="2:5" x14ac:dyDescent="0.2">
      <c r="B143" s="22">
        <v>936</v>
      </c>
      <c r="C143" t="s">
        <v>24</v>
      </c>
      <c r="D143" t="s">
        <v>25</v>
      </c>
      <c r="E143" t="s">
        <v>23</v>
      </c>
    </row>
    <row r="144" spans="2:5" x14ac:dyDescent="0.2">
      <c r="B144" s="22">
        <v>937</v>
      </c>
      <c r="C144" t="s">
        <v>27</v>
      </c>
      <c r="D144" t="s">
        <v>28</v>
      </c>
      <c r="E144" t="s">
        <v>23</v>
      </c>
    </row>
    <row r="145" spans="2:5" x14ac:dyDescent="0.2">
      <c r="B145" s="22">
        <v>940</v>
      </c>
      <c r="C145" t="s">
        <v>24</v>
      </c>
      <c r="D145" t="s">
        <v>25</v>
      </c>
      <c r="E145" t="s">
        <v>23</v>
      </c>
    </row>
    <row r="146" spans="2:5" x14ac:dyDescent="0.2">
      <c r="B146" s="22">
        <v>941</v>
      </c>
      <c r="C146" t="s">
        <v>31</v>
      </c>
      <c r="D146" t="s">
        <v>18</v>
      </c>
      <c r="E146" t="s">
        <v>23</v>
      </c>
    </row>
    <row r="147" spans="2:5" x14ac:dyDescent="0.2">
      <c r="B147" s="22">
        <v>949</v>
      </c>
      <c r="C147" t="s">
        <v>22</v>
      </c>
      <c r="D147" t="s">
        <v>21</v>
      </c>
      <c r="E147" t="s">
        <v>23</v>
      </c>
    </row>
    <row r="148" spans="2:5" x14ac:dyDescent="0.2">
      <c r="B148" s="22">
        <v>951</v>
      </c>
      <c r="C148" t="s">
        <v>22</v>
      </c>
      <c r="D148" t="s">
        <v>21</v>
      </c>
      <c r="E148" t="s">
        <v>23</v>
      </c>
    </row>
    <row r="149" spans="2:5" x14ac:dyDescent="0.2">
      <c r="B149" s="22">
        <v>954</v>
      </c>
      <c r="C149" t="s">
        <v>31</v>
      </c>
      <c r="D149" t="s">
        <v>18</v>
      </c>
      <c r="E149" t="s">
        <v>23</v>
      </c>
    </row>
    <row r="150" spans="2:5" x14ac:dyDescent="0.2">
      <c r="B150" s="22">
        <v>956</v>
      </c>
      <c r="C150" t="s">
        <v>24</v>
      </c>
      <c r="D150" t="s">
        <v>25</v>
      </c>
      <c r="E150" t="s">
        <v>23</v>
      </c>
    </row>
    <row r="151" spans="2:5" x14ac:dyDescent="0.2">
      <c r="B151" s="22">
        <v>959</v>
      </c>
      <c r="C151" t="s">
        <v>17</v>
      </c>
      <c r="D151" t="s">
        <v>18</v>
      </c>
      <c r="E151" t="s">
        <v>19</v>
      </c>
    </row>
    <row r="152" spans="2:5" x14ac:dyDescent="0.2">
      <c r="B152" s="22">
        <v>970</v>
      </c>
      <c r="C152" t="s">
        <v>33</v>
      </c>
      <c r="D152" t="s">
        <v>28</v>
      </c>
      <c r="E152" t="s">
        <v>23</v>
      </c>
    </row>
    <row r="153" spans="2:5" x14ac:dyDescent="0.2">
      <c r="B153" s="22">
        <v>971</v>
      </c>
      <c r="C153" t="s">
        <v>39</v>
      </c>
      <c r="D153" t="s">
        <v>21</v>
      </c>
      <c r="E153" t="s">
        <v>19</v>
      </c>
    </row>
    <row r="154" spans="2:5" x14ac:dyDescent="0.2">
      <c r="B154" s="22">
        <v>972</v>
      </c>
      <c r="C154" t="s">
        <v>24</v>
      </c>
      <c r="D154" t="s">
        <v>25</v>
      </c>
      <c r="E154" t="s">
        <v>23</v>
      </c>
    </row>
    <row r="155" spans="2:5" x14ac:dyDescent="0.2">
      <c r="B155" s="22">
        <v>978</v>
      </c>
      <c r="C155" t="s">
        <v>36</v>
      </c>
      <c r="D155" t="s">
        <v>18</v>
      </c>
      <c r="E155" t="s">
        <v>23</v>
      </c>
    </row>
    <row r="156" spans="2:5" x14ac:dyDescent="0.2">
      <c r="B156" s="22">
        <v>979</v>
      </c>
      <c r="C156" t="s">
        <v>24</v>
      </c>
      <c r="D156" t="s">
        <v>25</v>
      </c>
      <c r="E156" t="s">
        <v>23</v>
      </c>
    </row>
    <row r="157" spans="2:5" x14ac:dyDescent="0.2">
      <c r="B157" s="22">
        <v>985</v>
      </c>
      <c r="C157" t="s">
        <v>30</v>
      </c>
      <c r="D157" t="s">
        <v>25</v>
      </c>
      <c r="E157" t="s">
        <v>19</v>
      </c>
    </row>
  </sheetData>
  <autoFilter ref="B1:E157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O7"/>
  <sheetViews>
    <sheetView workbookViewId="0">
      <selection activeCell="E15" sqref="E15"/>
    </sheetView>
  </sheetViews>
  <sheetFormatPr defaultColWidth="9" defaultRowHeight="12.75" x14ac:dyDescent="0.2"/>
  <cols>
    <col min="1" max="1" width="12" customWidth="1"/>
    <col min="2" max="2" width="12.625" customWidth="1"/>
    <col min="3" max="15" width="10.25" customWidth="1"/>
  </cols>
  <sheetData>
    <row r="4" spans="2:15" x14ac:dyDescent="0.2">
      <c r="B4" s="3" t="s">
        <v>12</v>
      </c>
      <c r="C4" s="22">
        <v>1</v>
      </c>
      <c r="D4" s="22">
        <v>2</v>
      </c>
      <c r="E4" s="22">
        <v>3</v>
      </c>
      <c r="F4" s="22">
        <v>4</v>
      </c>
      <c r="G4" s="22">
        <v>5</v>
      </c>
      <c r="H4" s="22">
        <v>6</v>
      </c>
      <c r="I4" s="22">
        <v>7</v>
      </c>
      <c r="J4" s="22">
        <v>8</v>
      </c>
      <c r="K4" s="22">
        <v>9</v>
      </c>
      <c r="L4" s="22">
        <v>10</v>
      </c>
      <c r="M4" s="22">
        <v>11</v>
      </c>
      <c r="N4" s="22">
        <v>12</v>
      </c>
      <c r="O4" s="22">
        <v>13</v>
      </c>
    </row>
    <row r="5" spans="2:15" x14ac:dyDescent="0.2">
      <c r="B5" s="3" t="s">
        <v>43</v>
      </c>
      <c r="C5" t="s">
        <v>44</v>
      </c>
      <c r="D5" t="s">
        <v>44</v>
      </c>
      <c r="E5" t="s">
        <v>45</v>
      </c>
      <c r="F5" t="s">
        <v>44</v>
      </c>
      <c r="G5" t="s">
        <v>44</v>
      </c>
      <c r="H5" t="s">
        <v>45</v>
      </c>
      <c r="I5" t="s">
        <v>44</v>
      </c>
      <c r="J5" t="s">
        <v>45</v>
      </c>
      <c r="K5" t="s">
        <v>45</v>
      </c>
      <c r="L5" t="s">
        <v>45</v>
      </c>
      <c r="M5" t="s">
        <v>44</v>
      </c>
      <c r="N5" t="s">
        <v>44</v>
      </c>
      <c r="O5" t="s">
        <v>44</v>
      </c>
    </row>
    <row r="6" spans="2:15" x14ac:dyDescent="0.2">
      <c r="B6" s="3" t="s">
        <v>46</v>
      </c>
      <c r="C6" t="s">
        <v>47</v>
      </c>
      <c r="D6" t="s">
        <v>47</v>
      </c>
      <c r="E6" t="s">
        <v>47</v>
      </c>
      <c r="F6" t="s">
        <v>48</v>
      </c>
      <c r="G6" t="s">
        <v>48</v>
      </c>
      <c r="H6" t="s">
        <v>48</v>
      </c>
      <c r="I6" t="s">
        <v>48</v>
      </c>
      <c r="J6" t="s">
        <v>49</v>
      </c>
      <c r="K6" t="s">
        <v>49</v>
      </c>
      <c r="L6" t="s">
        <v>49</v>
      </c>
      <c r="M6" t="s">
        <v>50</v>
      </c>
      <c r="N6" t="s">
        <v>50</v>
      </c>
      <c r="O6" t="s">
        <v>50</v>
      </c>
    </row>
    <row r="7" spans="2:15" x14ac:dyDescent="0.2">
      <c r="B7" s="3" t="s">
        <v>51</v>
      </c>
      <c r="C7" t="s">
        <v>52</v>
      </c>
      <c r="D7" t="s">
        <v>53</v>
      </c>
      <c r="E7" t="s">
        <v>54</v>
      </c>
      <c r="F7" t="s">
        <v>55</v>
      </c>
      <c r="G7" t="s">
        <v>56</v>
      </c>
      <c r="H7" t="s">
        <v>57</v>
      </c>
      <c r="I7" t="s">
        <v>58</v>
      </c>
      <c r="J7" t="s">
        <v>59</v>
      </c>
      <c r="K7" t="s">
        <v>60</v>
      </c>
      <c r="L7" t="s">
        <v>61</v>
      </c>
      <c r="M7" t="s">
        <v>62</v>
      </c>
      <c r="N7" t="s">
        <v>63</v>
      </c>
      <c r="O7" t="s">
        <v>64</v>
      </c>
    </row>
  </sheetData>
  <autoFilter ref="A1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H5" sqref="H5"/>
    </sheetView>
  </sheetViews>
  <sheetFormatPr defaultColWidth="12.25" defaultRowHeight="22.5" x14ac:dyDescent="0.3"/>
  <cols>
    <col min="1" max="16384" width="12.25" style="19"/>
  </cols>
  <sheetData>
    <row r="1" spans="1:4" ht="23.25" x14ac:dyDescent="0.35">
      <c r="A1" s="20" t="s">
        <v>51</v>
      </c>
      <c r="B1" s="20" t="s">
        <v>65</v>
      </c>
      <c r="C1" s="20" t="s">
        <v>67</v>
      </c>
      <c r="D1" s="20" t="s">
        <v>66</v>
      </c>
    </row>
    <row r="2" spans="1:4" ht="23.25" x14ac:dyDescent="0.35">
      <c r="A2" s="21" t="s">
        <v>68</v>
      </c>
      <c r="B2" s="21">
        <v>21</v>
      </c>
      <c r="C2" s="21">
        <v>31</v>
      </c>
      <c r="D2" s="21">
        <v>16</v>
      </c>
    </row>
    <row r="3" spans="1:4" ht="23.25" x14ac:dyDescent="0.35">
      <c r="A3" s="21" t="s">
        <v>69</v>
      </c>
      <c r="B3" s="21">
        <v>40</v>
      </c>
      <c r="C3" s="21">
        <v>77</v>
      </c>
      <c r="D3" s="21">
        <v>46</v>
      </c>
    </row>
    <row r="4" spans="1:4" ht="23.25" x14ac:dyDescent="0.35">
      <c r="A4" s="21" t="s">
        <v>70</v>
      </c>
      <c r="B4" s="21">
        <v>78</v>
      </c>
      <c r="C4" s="21">
        <v>87</v>
      </c>
      <c r="D4" s="21">
        <v>28</v>
      </c>
    </row>
    <row r="5" spans="1:4" ht="23.25" x14ac:dyDescent="0.35">
      <c r="A5" s="21" t="s">
        <v>71</v>
      </c>
      <c r="B5" s="21">
        <v>57</v>
      </c>
      <c r="C5" s="21">
        <v>25</v>
      </c>
      <c r="D5" s="21">
        <v>87</v>
      </c>
    </row>
    <row r="6" spans="1:4" ht="23.25" x14ac:dyDescent="0.35">
      <c r="A6" s="21" t="s">
        <v>69</v>
      </c>
      <c r="B6" s="21">
        <v>95</v>
      </c>
      <c r="C6" s="21">
        <v>13</v>
      </c>
      <c r="D6" s="21">
        <v>10</v>
      </c>
    </row>
    <row r="7" spans="1:4" ht="23.25" x14ac:dyDescent="0.35">
      <c r="A7" s="21" t="s">
        <v>70</v>
      </c>
      <c r="B7" s="21">
        <v>72</v>
      </c>
      <c r="C7" s="21">
        <v>22</v>
      </c>
      <c r="D7" s="21">
        <v>74</v>
      </c>
    </row>
    <row r="8" spans="1:4" ht="23.25" x14ac:dyDescent="0.35">
      <c r="A8" s="21" t="s">
        <v>71</v>
      </c>
      <c r="B8" s="21">
        <v>11</v>
      </c>
      <c r="C8" s="21">
        <v>33</v>
      </c>
      <c r="D8" s="21">
        <v>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workbookViewId="0">
      <selection activeCell="K21" sqref="K21"/>
    </sheetView>
  </sheetViews>
  <sheetFormatPr defaultColWidth="9" defaultRowHeight="12.75" x14ac:dyDescent="0.2"/>
  <cols>
    <col min="6" max="6" width="9.875" customWidth="1"/>
    <col min="9" max="9" width="11.25" customWidth="1"/>
    <col min="11" max="11" width="10.5" customWidth="1"/>
    <col min="12" max="13" width="8.5" customWidth="1"/>
    <col min="14" max="14" width="13.75" customWidth="1"/>
    <col min="15" max="15" width="16" customWidth="1"/>
    <col min="16" max="16" width="15.25" customWidth="1"/>
  </cols>
  <sheetData>
    <row r="1" spans="1:16" ht="28.5" x14ac:dyDescent="0.2">
      <c r="A1" s="1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3" t="s">
        <v>72</v>
      </c>
      <c r="K1" s="12" t="s">
        <v>0</v>
      </c>
      <c r="L1" s="13" t="s">
        <v>2</v>
      </c>
      <c r="M1" s="13" t="s">
        <v>3</v>
      </c>
      <c r="N1" s="14" t="s">
        <v>4</v>
      </c>
      <c r="O1" s="14" t="s">
        <v>5</v>
      </c>
      <c r="P1" s="14" t="s">
        <v>6</v>
      </c>
    </row>
    <row r="2" spans="1:16" x14ac:dyDescent="0.2">
      <c r="A2" s="4">
        <v>94</v>
      </c>
      <c r="B2" s="5">
        <v>219</v>
      </c>
      <c r="C2" s="5">
        <v>89</v>
      </c>
      <c r="D2" s="5">
        <v>36</v>
      </c>
      <c r="E2" s="5">
        <v>24</v>
      </c>
      <c r="F2" s="5">
        <v>777</v>
      </c>
      <c r="G2" s="6" t="s">
        <v>73</v>
      </c>
      <c r="J2" t="s">
        <v>74</v>
      </c>
      <c r="K2" s="15">
        <f t="shared" ref="K2:P2" si="0">SUM(A$2:A$26)</f>
        <v>1546</v>
      </c>
      <c r="L2" s="15">
        <f t="shared" si="0"/>
        <v>4743</v>
      </c>
      <c r="M2" s="15">
        <f t="shared" si="0"/>
        <v>2132</v>
      </c>
      <c r="N2" s="15">
        <f t="shared" si="0"/>
        <v>1148</v>
      </c>
      <c r="O2" s="15">
        <f t="shared" si="0"/>
        <v>653</v>
      </c>
      <c r="P2" s="15">
        <f t="shared" si="0"/>
        <v>18460</v>
      </c>
    </row>
    <row r="3" spans="1:16" x14ac:dyDescent="0.2">
      <c r="A3" s="7">
        <v>68</v>
      </c>
      <c r="B3" s="8">
        <v>190</v>
      </c>
      <c r="C3" s="8">
        <v>83</v>
      </c>
      <c r="D3" s="8">
        <v>39</v>
      </c>
      <c r="E3" s="8">
        <v>27</v>
      </c>
      <c r="F3" s="8">
        <v>623</v>
      </c>
      <c r="G3" s="9" t="s">
        <v>75</v>
      </c>
    </row>
    <row r="4" spans="1:16" x14ac:dyDescent="0.2">
      <c r="A4" s="10">
        <v>101</v>
      </c>
      <c r="B4" s="11">
        <v>234</v>
      </c>
      <c r="C4" s="11">
        <v>95</v>
      </c>
      <c r="D4" s="11">
        <v>38</v>
      </c>
      <c r="E4" s="11">
        <v>26</v>
      </c>
      <c r="F4" s="11">
        <v>821</v>
      </c>
      <c r="G4" s="6" t="s">
        <v>76</v>
      </c>
      <c r="J4" t="s">
        <v>77</v>
      </c>
      <c r="K4">
        <f t="shared" ref="K4:P4" si="1">AVERAGE(A2:A26)</f>
        <v>61.84</v>
      </c>
      <c r="L4">
        <f t="shared" si="1"/>
        <v>189.72</v>
      </c>
      <c r="M4">
        <f t="shared" si="1"/>
        <v>85.28</v>
      </c>
      <c r="N4">
        <f t="shared" si="1"/>
        <v>45.92</v>
      </c>
      <c r="O4">
        <f t="shared" si="1"/>
        <v>26.12</v>
      </c>
      <c r="P4">
        <f t="shared" si="1"/>
        <v>738.4</v>
      </c>
    </row>
    <row r="5" spans="1:16" x14ac:dyDescent="0.2">
      <c r="A5" s="7">
        <v>30</v>
      </c>
      <c r="B5" s="8">
        <v>100</v>
      </c>
      <c r="C5" s="8">
        <v>44</v>
      </c>
      <c r="D5" s="8">
        <v>26</v>
      </c>
      <c r="E5" s="8">
        <v>14</v>
      </c>
      <c r="F5" s="8">
        <v>623</v>
      </c>
      <c r="G5" s="9" t="s">
        <v>78</v>
      </c>
    </row>
    <row r="6" spans="1:16" x14ac:dyDescent="0.2">
      <c r="A6" s="10">
        <v>54</v>
      </c>
      <c r="B6" s="11">
        <v>134</v>
      </c>
      <c r="C6" s="11">
        <v>54</v>
      </c>
      <c r="D6" s="11">
        <v>26</v>
      </c>
      <c r="E6" s="11">
        <v>15</v>
      </c>
      <c r="F6" s="11">
        <v>456</v>
      </c>
      <c r="G6" s="6" t="s">
        <v>78</v>
      </c>
      <c r="J6" t="s">
        <v>79</v>
      </c>
      <c r="K6">
        <f t="shared" ref="K6:P6" si="2">_xlfn.STDEV.S(A2:A26)</f>
        <v>49.134746700612318</v>
      </c>
      <c r="L6">
        <f t="shared" si="2"/>
        <v>125.11678544463969</v>
      </c>
      <c r="M6">
        <f t="shared" si="2"/>
        <v>64.392364971840152</v>
      </c>
      <c r="N6">
        <f t="shared" si="2"/>
        <v>25.586324472264472</v>
      </c>
      <c r="O6">
        <f t="shared" si="2"/>
        <v>18.764594320155179</v>
      </c>
      <c r="P6">
        <f t="shared" si="2"/>
        <v>275.67160414764038</v>
      </c>
    </row>
    <row r="7" spans="1:16" x14ac:dyDescent="0.2">
      <c r="A7" s="7">
        <v>53</v>
      </c>
      <c r="B7" s="8">
        <v>180</v>
      </c>
      <c r="C7" s="8">
        <v>72</v>
      </c>
      <c r="D7" s="8">
        <v>55</v>
      </c>
      <c r="E7" s="8">
        <v>23</v>
      </c>
      <c r="F7" s="8">
        <v>558</v>
      </c>
      <c r="G7" s="9" t="s">
        <v>73</v>
      </c>
    </row>
    <row r="8" spans="1:16" x14ac:dyDescent="0.2">
      <c r="A8" s="10">
        <v>99</v>
      </c>
      <c r="B8" s="11">
        <v>341</v>
      </c>
      <c r="C8" s="11">
        <v>223</v>
      </c>
      <c r="D8" s="11">
        <v>72</v>
      </c>
      <c r="E8" s="11">
        <v>47</v>
      </c>
      <c r="F8" s="11">
        <v>1091</v>
      </c>
      <c r="G8" s="6" t="s">
        <v>73</v>
      </c>
      <c r="J8" t="s">
        <v>80</v>
      </c>
      <c r="K8">
        <f t="shared" ref="K8:P8" si="3">_xlfn.VAR.S(A2:A26)</f>
        <v>2414.2233333333334</v>
      </c>
      <c r="L8">
        <f t="shared" si="3"/>
        <v>15654.210000000001</v>
      </c>
      <c r="M8">
        <f t="shared" si="3"/>
        <v>4146.376666666667</v>
      </c>
      <c r="N8">
        <f t="shared" si="3"/>
        <v>654.65999999999985</v>
      </c>
      <c r="O8">
        <f t="shared" si="3"/>
        <v>352.10999999999996</v>
      </c>
      <c r="P8">
        <f t="shared" si="3"/>
        <v>75994.833333333328</v>
      </c>
    </row>
    <row r="9" spans="1:16" x14ac:dyDescent="0.2">
      <c r="A9" s="7">
        <v>0</v>
      </c>
      <c r="B9" s="8">
        <v>150</v>
      </c>
      <c r="C9" s="8">
        <v>63</v>
      </c>
      <c r="D9" s="8">
        <v>87</v>
      </c>
      <c r="E9" s="8">
        <v>57</v>
      </c>
      <c r="F9" s="8">
        <v>435</v>
      </c>
      <c r="G9" s="9" t="s">
        <v>76</v>
      </c>
    </row>
    <row r="10" spans="1:16" x14ac:dyDescent="0.2">
      <c r="A10" s="10">
        <v>33</v>
      </c>
      <c r="B10" s="11">
        <v>140</v>
      </c>
      <c r="C10" s="11">
        <v>60</v>
      </c>
      <c r="D10" s="11">
        <v>47</v>
      </c>
      <c r="E10" s="11">
        <v>19</v>
      </c>
      <c r="F10" s="11">
        <v>336</v>
      </c>
      <c r="G10" s="6" t="s">
        <v>75</v>
      </c>
      <c r="J10" t="s">
        <v>81</v>
      </c>
      <c r="K10">
        <f t="shared" ref="K10:P10" si="4">MEDIAN(A2:A26)</f>
        <v>54</v>
      </c>
      <c r="L10">
        <f t="shared" si="4"/>
        <v>180</v>
      </c>
      <c r="M10">
        <f t="shared" si="4"/>
        <v>72</v>
      </c>
      <c r="N10">
        <f t="shared" si="4"/>
        <v>39</v>
      </c>
      <c r="O10">
        <f t="shared" si="4"/>
        <v>23</v>
      </c>
      <c r="P10">
        <f t="shared" si="4"/>
        <v>777</v>
      </c>
    </row>
    <row r="11" spans="1:16" x14ac:dyDescent="0.2">
      <c r="A11" s="7">
        <v>17</v>
      </c>
      <c r="B11" s="8">
        <v>130</v>
      </c>
      <c r="C11" s="8">
        <v>58</v>
      </c>
      <c r="D11" s="8">
        <v>55</v>
      </c>
      <c r="E11" s="8">
        <v>22</v>
      </c>
      <c r="F11" s="8">
        <v>338</v>
      </c>
      <c r="G11" s="9" t="s">
        <v>76</v>
      </c>
    </row>
    <row r="12" spans="1:16" x14ac:dyDescent="0.2">
      <c r="A12" s="10">
        <v>36</v>
      </c>
      <c r="B12" s="11">
        <v>140</v>
      </c>
      <c r="C12" s="11">
        <v>64</v>
      </c>
      <c r="D12" s="11">
        <v>40</v>
      </c>
      <c r="E12" s="11">
        <v>19</v>
      </c>
      <c r="F12" s="11">
        <v>965</v>
      </c>
      <c r="G12" s="6" t="s">
        <v>78</v>
      </c>
      <c r="J12" t="s">
        <v>82</v>
      </c>
      <c r="K12">
        <f t="shared" ref="K12:P12" si="5">MODE(A2:A26)</f>
        <v>68</v>
      </c>
      <c r="L12">
        <f t="shared" si="5"/>
        <v>234</v>
      </c>
      <c r="M12">
        <f t="shared" si="5"/>
        <v>95</v>
      </c>
      <c r="N12">
        <f t="shared" si="5"/>
        <v>39</v>
      </c>
      <c r="O12">
        <f t="shared" si="5"/>
        <v>24</v>
      </c>
      <c r="P12">
        <f t="shared" si="5"/>
        <v>777</v>
      </c>
    </row>
    <row r="13" spans="1:16" x14ac:dyDescent="0.2">
      <c r="A13" s="7">
        <v>111</v>
      </c>
      <c r="B13" s="8">
        <v>345</v>
      </c>
      <c r="C13" s="8">
        <v>223</v>
      </c>
      <c r="D13" s="8">
        <v>90</v>
      </c>
      <c r="E13" s="8">
        <v>47</v>
      </c>
      <c r="F13" s="8">
        <v>862</v>
      </c>
      <c r="G13" s="9" t="s">
        <v>78</v>
      </c>
    </row>
    <row r="14" spans="1:16" x14ac:dyDescent="0.2">
      <c r="A14" s="10">
        <v>87</v>
      </c>
      <c r="B14" s="11">
        <v>234</v>
      </c>
      <c r="C14" s="11">
        <v>95</v>
      </c>
      <c r="D14" s="11">
        <v>52</v>
      </c>
      <c r="E14" s="11">
        <v>30</v>
      </c>
      <c r="F14" s="11">
        <v>608</v>
      </c>
      <c r="G14" s="6" t="s">
        <v>75</v>
      </c>
    </row>
    <row r="15" spans="1:16" x14ac:dyDescent="0.2">
      <c r="A15" s="7">
        <v>203</v>
      </c>
      <c r="B15" s="8">
        <v>546</v>
      </c>
      <c r="C15" s="8">
        <v>254</v>
      </c>
      <c r="D15" s="8">
        <v>109</v>
      </c>
      <c r="E15" s="8">
        <v>77</v>
      </c>
      <c r="F15" s="8">
        <v>1310</v>
      </c>
      <c r="G15" s="9" t="s">
        <v>73</v>
      </c>
    </row>
    <row r="16" spans="1:16" x14ac:dyDescent="0.2">
      <c r="A16" s="10">
        <v>140</v>
      </c>
      <c r="B16" s="11">
        <v>456</v>
      </c>
      <c r="C16" s="11">
        <v>159</v>
      </c>
      <c r="D16" s="11">
        <v>88</v>
      </c>
      <c r="E16" s="11">
        <v>63</v>
      </c>
      <c r="F16" s="11">
        <v>1459</v>
      </c>
      <c r="G16" s="6" t="s">
        <v>75</v>
      </c>
      <c r="J16" t="s">
        <v>73</v>
      </c>
      <c r="K16">
        <f>SUMIF($G$2:$G$26,"Shoes",A$2:A$26)</f>
        <v>560</v>
      </c>
      <c r="L16">
        <f t="shared" ref="L16:P16" si="6">SUMIF($G$2:$G$26,"Shoes",B2:B26)</f>
        <v>1563</v>
      </c>
      <c r="M16">
        <f t="shared" si="6"/>
        <v>750</v>
      </c>
      <c r="N16">
        <f t="shared" si="6"/>
        <v>326</v>
      </c>
      <c r="O16">
        <f t="shared" si="6"/>
        <v>201</v>
      </c>
      <c r="P16">
        <f t="shared" si="6"/>
        <v>5334</v>
      </c>
    </row>
    <row r="17" spans="1:16" x14ac:dyDescent="0.2">
      <c r="A17" s="7">
        <v>95</v>
      </c>
      <c r="B17" s="8">
        <v>219</v>
      </c>
      <c r="C17" s="8">
        <v>89</v>
      </c>
      <c r="D17" s="8">
        <v>35</v>
      </c>
      <c r="E17" s="8">
        <v>24</v>
      </c>
      <c r="F17" s="8">
        <v>777</v>
      </c>
      <c r="G17" s="9" t="s">
        <v>76</v>
      </c>
      <c r="J17" t="s">
        <v>75</v>
      </c>
      <c r="K17" s="16">
        <f>SUMIF($G$2:$G$26,"Trauser",A$2:A$26)</f>
        <v>387</v>
      </c>
      <c r="L17">
        <f t="shared" ref="L17:P17" si="7">SUMIF($G$2:$G$26,"Trauser",B$2:B$26)</f>
        <v>1262</v>
      </c>
      <c r="M17">
        <f t="shared" si="7"/>
        <v>497</v>
      </c>
      <c r="N17">
        <f t="shared" si="7"/>
        <v>309</v>
      </c>
      <c r="O17">
        <f t="shared" si="7"/>
        <v>170</v>
      </c>
      <c r="P17">
        <f t="shared" si="7"/>
        <v>4549</v>
      </c>
    </row>
    <row r="18" spans="1:16" x14ac:dyDescent="0.2">
      <c r="A18" s="10">
        <v>68</v>
      </c>
      <c r="B18" s="11">
        <v>190</v>
      </c>
      <c r="C18" s="11">
        <v>83</v>
      </c>
      <c r="D18" s="11">
        <v>39</v>
      </c>
      <c r="E18" s="11">
        <v>27</v>
      </c>
      <c r="F18" s="11">
        <v>623</v>
      </c>
      <c r="G18" s="6" t="s">
        <v>78</v>
      </c>
      <c r="J18" t="s">
        <v>76</v>
      </c>
      <c r="K18" s="16">
        <f>SUMIF($G$2:$G$26,"Desktop",A$2:A$26)</f>
        <v>225</v>
      </c>
      <c r="L18" s="16">
        <f t="shared" ref="L18:P18" si="8">SUMIF($G$2:$G$26,"Desktop",B$2:B$26)</f>
        <v>787</v>
      </c>
      <c r="M18" s="16">
        <f t="shared" si="8"/>
        <v>328</v>
      </c>
      <c r="N18" s="16">
        <f t="shared" si="8"/>
        <v>234</v>
      </c>
      <c r="O18" s="16">
        <f t="shared" si="8"/>
        <v>136</v>
      </c>
      <c r="P18" s="16">
        <f t="shared" si="8"/>
        <v>2994</v>
      </c>
    </row>
    <row r="19" spans="1:16" x14ac:dyDescent="0.2">
      <c r="A19" s="7">
        <v>101</v>
      </c>
      <c r="B19" s="8">
        <v>234</v>
      </c>
      <c r="C19" s="8">
        <v>95</v>
      </c>
      <c r="D19" s="8">
        <v>38</v>
      </c>
      <c r="E19" s="8">
        <v>26</v>
      </c>
      <c r="F19" s="8">
        <v>821</v>
      </c>
      <c r="G19" s="9" t="s">
        <v>73</v>
      </c>
      <c r="J19" t="s">
        <v>78</v>
      </c>
      <c r="K19" s="16">
        <f>SUMIF($G$2:$G$26,"Kitchen",A$2:A$26)</f>
        <v>374</v>
      </c>
      <c r="L19" s="16">
        <f t="shared" ref="L19:P19" si="9">SUMIF($G$2:$G$26,"Kitchen",B$2:B$26)</f>
        <v>1131</v>
      </c>
      <c r="M19" s="16">
        <f t="shared" si="9"/>
        <v>557</v>
      </c>
      <c r="N19" s="16">
        <f t="shared" si="9"/>
        <v>279</v>
      </c>
      <c r="O19" s="16">
        <f t="shared" si="9"/>
        <v>146</v>
      </c>
      <c r="P19" s="16">
        <f t="shared" si="9"/>
        <v>5583</v>
      </c>
    </row>
    <row r="20" spans="1:16" x14ac:dyDescent="0.2">
      <c r="A20" s="10">
        <v>53</v>
      </c>
      <c r="B20" s="11">
        <v>134</v>
      </c>
      <c r="C20" s="11">
        <v>54</v>
      </c>
      <c r="D20" s="11">
        <v>27</v>
      </c>
      <c r="E20" s="11">
        <v>15</v>
      </c>
      <c r="F20" s="11">
        <v>456</v>
      </c>
      <c r="G20" s="6" t="s">
        <v>83</v>
      </c>
    </row>
    <row r="21" spans="1:16" x14ac:dyDescent="0.2">
      <c r="A21" s="7">
        <v>54</v>
      </c>
      <c r="B21" s="8">
        <v>180</v>
      </c>
      <c r="C21" s="8">
        <v>72</v>
      </c>
      <c r="D21" s="8">
        <v>54</v>
      </c>
      <c r="E21" s="8">
        <v>23</v>
      </c>
      <c r="F21" s="8">
        <v>558</v>
      </c>
      <c r="G21" s="9" t="s">
        <v>75</v>
      </c>
      <c r="K21">
        <f>SUM(K16:K19)</f>
        <v>1546</v>
      </c>
      <c r="L21">
        <f t="shared" ref="L21:P21" si="10">SUM(L16:L19)</f>
        <v>4743</v>
      </c>
      <c r="M21">
        <f t="shared" si="10"/>
        <v>2132</v>
      </c>
      <c r="N21">
        <f t="shared" si="10"/>
        <v>1148</v>
      </c>
      <c r="O21">
        <f t="shared" si="10"/>
        <v>653</v>
      </c>
      <c r="P21">
        <f t="shared" si="10"/>
        <v>18460</v>
      </c>
    </row>
    <row r="22" spans="1:16" x14ac:dyDescent="0.2">
      <c r="A22" s="10">
        <v>11</v>
      </c>
      <c r="B22" s="11">
        <v>45</v>
      </c>
      <c r="C22" s="11">
        <v>18</v>
      </c>
      <c r="D22" s="11">
        <v>16</v>
      </c>
      <c r="E22" s="11">
        <v>5</v>
      </c>
      <c r="F22" s="11">
        <v>821</v>
      </c>
      <c r="G22" s="6" t="s">
        <v>78</v>
      </c>
    </row>
    <row r="23" spans="1:16" x14ac:dyDescent="0.2">
      <c r="A23" s="7">
        <v>5</v>
      </c>
      <c r="B23" s="8">
        <v>62</v>
      </c>
      <c r="C23" s="8">
        <v>28</v>
      </c>
      <c r="D23" s="8">
        <v>29</v>
      </c>
      <c r="E23" s="8">
        <v>8</v>
      </c>
      <c r="F23" s="8">
        <v>965</v>
      </c>
      <c r="G23" s="9" t="s">
        <v>75</v>
      </c>
      <c r="K23" t="str">
        <f>IF(K21=K2,"sahi hai","Galat hai")</f>
        <v>sahi hai</v>
      </c>
      <c r="L23" t="str">
        <f t="shared" ref="L23:P23" si="11">IF(L21=L2,"sahi hai")</f>
        <v>sahi hai</v>
      </c>
      <c r="M23" t="str">
        <f t="shared" si="11"/>
        <v>sahi hai</v>
      </c>
      <c r="N23" t="str">
        <f t="shared" si="11"/>
        <v>sahi hai</v>
      </c>
      <c r="O23" t="str">
        <f t="shared" si="11"/>
        <v>sahi hai</v>
      </c>
      <c r="P23" t="str">
        <f t="shared" si="11"/>
        <v>sahi hai</v>
      </c>
    </row>
    <row r="24" spans="1:16" x14ac:dyDescent="0.2">
      <c r="A24" s="10">
        <v>12</v>
      </c>
      <c r="B24" s="11">
        <v>54</v>
      </c>
      <c r="C24" s="11">
        <v>23</v>
      </c>
      <c r="D24" s="11">
        <v>19</v>
      </c>
      <c r="E24" s="11">
        <v>7</v>
      </c>
      <c r="F24" s="11">
        <v>623</v>
      </c>
      <c r="G24" s="6" t="s">
        <v>84</v>
      </c>
    </row>
    <row r="25" spans="1:16" x14ac:dyDescent="0.2">
      <c r="A25" s="7">
        <v>11</v>
      </c>
      <c r="B25" s="8">
        <v>43</v>
      </c>
      <c r="C25" s="8">
        <v>17</v>
      </c>
      <c r="D25" s="8">
        <v>15</v>
      </c>
      <c r="E25" s="8">
        <v>4</v>
      </c>
      <c r="F25" s="8">
        <v>777</v>
      </c>
      <c r="G25" s="9" t="s">
        <v>78</v>
      </c>
    </row>
    <row r="26" spans="1:16" x14ac:dyDescent="0.2">
      <c r="A26" s="10">
        <v>10</v>
      </c>
      <c r="B26" s="11">
        <v>43</v>
      </c>
      <c r="C26" s="11">
        <v>17</v>
      </c>
      <c r="D26" s="11">
        <v>16</v>
      </c>
      <c r="E26" s="11">
        <v>4</v>
      </c>
      <c r="F26" s="11">
        <v>777</v>
      </c>
      <c r="G26" s="6" t="s">
        <v>73</v>
      </c>
      <c r="J26" s="2" t="s">
        <v>75</v>
      </c>
      <c r="K26">
        <f>COUNTIF($G$2:$G$26,J26)</f>
        <v>6</v>
      </c>
    </row>
    <row r="29" spans="1:16" x14ac:dyDescent="0.2">
      <c r="J29" s="2" t="s">
        <v>73</v>
      </c>
      <c r="K29">
        <f>COUNTIFS($G$2:$G$26,J29,F2:F26,"&gt;=1000")</f>
        <v>2</v>
      </c>
    </row>
    <row r="30" spans="1:16" x14ac:dyDescent="0.2">
      <c r="I30" s="16" t="s">
        <v>85</v>
      </c>
      <c r="J30" s="17">
        <v>500</v>
      </c>
      <c r="K30">
        <f>COUNTIFS($G$2:$G$26,J29,F2:F26,"&gt;="&amp;J30)</f>
        <v>6</v>
      </c>
    </row>
    <row r="31" spans="1:16" x14ac:dyDescent="0.2">
      <c r="I31" s="16" t="s">
        <v>86</v>
      </c>
      <c r="J31" s="18">
        <v>800</v>
      </c>
      <c r="K31">
        <f>COUNTIFS($G$2:$G$26,J29,F2:F26,"&lt;="&amp;J31)</f>
        <v>3</v>
      </c>
    </row>
  </sheetData>
  <dataValidations count="3">
    <dataValidation type="list" allowBlank="1" showInputMessage="1" showErrorMessage="1" sqref="J26 J29">
      <formula1>$J$16:$J$19</formula1>
    </dataValidation>
    <dataValidation type="list" allowBlank="1" showInputMessage="1" showErrorMessage="1" sqref="J30">
      <formula1>"600,500,800"</formula1>
    </dataValidation>
    <dataValidation type="list" allowBlank="1" showInputMessage="1" showErrorMessage="1" sqref="J31">
      <formula1>"500,600,700,800,900,1000"</formula1>
    </dataValidation>
  </dataValidation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I35" sqref="I35"/>
    </sheetView>
  </sheetViews>
  <sheetFormatPr defaultColWidth="9" defaultRowHeight="12.75" x14ac:dyDescent="0.2"/>
  <cols>
    <col min="9" max="9" width="14.5" customWidth="1"/>
    <col min="10" max="10" width="14.125" customWidth="1"/>
    <col min="11" max="11" width="19.125" customWidth="1"/>
  </cols>
  <sheetData>
    <row r="1" spans="1:14" x14ac:dyDescent="0.2">
      <c r="A1" s="1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3" t="s">
        <v>72</v>
      </c>
      <c r="I1" s="3" t="s">
        <v>87</v>
      </c>
      <c r="J1" s="3" t="s">
        <v>88</v>
      </c>
      <c r="L1" s="28" t="s">
        <v>89</v>
      </c>
      <c r="M1" s="28" t="s">
        <v>90</v>
      </c>
      <c r="N1" s="28" t="s">
        <v>91</v>
      </c>
    </row>
    <row r="2" spans="1:14" x14ac:dyDescent="0.2">
      <c r="A2" s="4">
        <v>-94</v>
      </c>
      <c r="B2" s="5">
        <v>219</v>
      </c>
      <c r="C2" s="5">
        <v>89</v>
      </c>
      <c r="D2" s="5">
        <v>36</v>
      </c>
      <c r="E2" s="5">
        <v>24</v>
      </c>
      <c r="F2" s="5">
        <v>777</v>
      </c>
      <c r="G2" s="6" t="s">
        <v>73</v>
      </c>
      <c r="I2" t="str">
        <f>IF(A2&lt;0,"Loss",IF(A2&gt;0,"Profit","No loss No Profit"))</f>
        <v>Loss</v>
      </c>
      <c r="J2" t="str">
        <f>IF(B2&gt;300,"Excellent",IF(B2&gt;=100,"Moderate","Poor"))</f>
        <v>Moderate</v>
      </c>
      <c r="K2" s="29" t="s">
        <v>92</v>
      </c>
      <c r="L2">
        <f>COUNTIFS(J2:J26,"Excellent",I2:I26,"Loss")</f>
        <v>0</v>
      </c>
      <c r="M2">
        <f>COUNTIFS(J2:J26,"Moderate",I2:I26,"Loss")</f>
        <v>2</v>
      </c>
      <c r="N2">
        <f>COUNTIFS(J2:J26,"Poor",I2:I26,"Loss")</f>
        <v>1</v>
      </c>
    </row>
    <row r="3" spans="1:14" x14ac:dyDescent="0.2">
      <c r="A3" s="7">
        <v>68</v>
      </c>
      <c r="B3" s="8">
        <v>190</v>
      </c>
      <c r="C3" s="8">
        <v>83</v>
      </c>
      <c r="D3" s="8">
        <v>39</v>
      </c>
      <c r="E3" s="8">
        <v>27</v>
      </c>
      <c r="F3" s="8">
        <v>623</v>
      </c>
      <c r="G3" s="9" t="s">
        <v>75</v>
      </c>
      <c r="I3" t="str">
        <f t="shared" ref="I3:I26" si="0">IF(A3&lt;0,"Loss",IF(A3&gt;0,"Profit","No loss No Profit"))</f>
        <v>Profit</v>
      </c>
      <c r="J3" t="str">
        <f t="shared" ref="J3:J26" si="1">IF(B3&gt;300,"Excellent",IF(B3&gt;=100,"Moderate","Poor"))</f>
        <v>Moderate</v>
      </c>
      <c r="K3" s="29" t="s">
        <v>0</v>
      </c>
      <c r="L3">
        <f>COUNTIFS(J2:J26,"Excellent",I2:I26,"Profit")</f>
        <v>4</v>
      </c>
      <c r="M3">
        <f>COUNTIFS(J2:J26,"Moderate",I2:I26,"Profit")</f>
        <v>13</v>
      </c>
      <c r="N3">
        <f>COUNTIFS(J2:J26,"Poor",I2:I26,"Profit")</f>
        <v>4</v>
      </c>
    </row>
    <row r="4" spans="1:14" x14ac:dyDescent="0.2">
      <c r="A4" s="10">
        <v>101</v>
      </c>
      <c r="B4" s="11">
        <v>234</v>
      </c>
      <c r="C4" s="11">
        <v>95</v>
      </c>
      <c r="D4" s="11">
        <v>38</v>
      </c>
      <c r="E4" s="11">
        <v>26</v>
      </c>
      <c r="F4" s="11">
        <v>821</v>
      </c>
      <c r="G4" s="6" t="s">
        <v>76</v>
      </c>
      <c r="I4" t="str">
        <f t="shared" si="0"/>
        <v>Profit</v>
      </c>
      <c r="J4" t="str">
        <f t="shared" si="1"/>
        <v>Moderate</v>
      </c>
      <c r="K4" s="29" t="s">
        <v>93</v>
      </c>
      <c r="L4">
        <f>COUNTIFS(J2:J26,"Excellent",I2:I26,"No loss No Profit")</f>
        <v>0</v>
      </c>
      <c r="M4">
        <f>COUNTIFS(J2:J26,"Moderate",I2:I26,"No loss No Profit")</f>
        <v>1</v>
      </c>
      <c r="N4">
        <f>COUNTIFS(J2:J26,"Poor",I2:I26,"No loss No Profit")</f>
        <v>0</v>
      </c>
    </row>
    <row r="5" spans="1:14" x14ac:dyDescent="0.2">
      <c r="A5" s="7">
        <v>30</v>
      </c>
      <c r="B5" s="8">
        <v>100</v>
      </c>
      <c r="C5" s="8">
        <v>44</v>
      </c>
      <c r="D5" s="8">
        <v>26</v>
      </c>
      <c r="E5" s="8">
        <v>14</v>
      </c>
      <c r="F5" s="8">
        <v>623</v>
      </c>
      <c r="G5" s="9" t="s">
        <v>78</v>
      </c>
      <c r="I5" t="str">
        <f t="shared" si="0"/>
        <v>Profit</v>
      </c>
      <c r="J5" t="str">
        <f t="shared" si="1"/>
        <v>Moderate</v>
      </c>
    </row>
    <row r="6" spans="1:14" x14ac:dyDescent="0.2">
      <c r="A6" s="10">
        <v>54</v>
      </c>
      <c r="B6" s="11">
        <v>134</v>
      </c>
      <c r="C6" s="11">
        <v>54</v>
      </c>
      <c r="D6" s="11">
        <v>26</v>
      </c>
      <c r="E6" s="11">
        <v>15</v>
      </c>
      <c r="F6" s="11">
        <v>456</v>
      </c>
      <c r="G6" s="6" t="s">
        <v>78</v>
      </c>
      <c r="I6" t="str">
        <f t="shared" si="0"/>
        <v>Profit</v>
      </c>
      <c r="J6" t="str">
        <f t="shared" si="1"/>
        <v>Moderate</v>
      </c>
    </row>
    <row r="7" spans="1:14" x14ac:dyDescent="0.2">
      <c r="A7" s="7">
        <v>53</v>
      </c>
      <c r="B7" s="8">
        <v>180</v>
      </c>
      <c r="C7" s="8">
        <v>72</v>
      </c>
      <c r="D7" s="8">
        <v>55</v>
      </c>
      <c r="E7" s="8">
        <v>23</v>
      </c>
      <c r="F7" s="8">
        <v>558</v>
      </c>
      <c r="G7" s="9" t="s">
        <v>73</v>
      </c>
      <c r="I7" t="str">
        <f t="shared" si="0"/>
        <v>Profit</v>
      </c>
      <c r="J7" t="str">
        <f t="shared" si="1"/>
        <v>Moderate</v>
      </c>
    </row>
    <row r="8" spans="1:14" x14ac:dyDescent="0.2">
      <c r="A8" s="10">
        <v>99</v>
      </c>
      <c r="B8" s="11">
        <v>341</v>
      </c>
      <c r="C8" s="11">
        <v>223</v>
      </c>
      <c r="D8" s="11">
        <v>72</v>
      </c>
      <c r="E8" s="11">
        <v>47</v>
      </c>
      <c r="F8" s="11">
        <v>1091</v>
      </c>
      <c r="G8" s="6" t="s">
        <v>73</v>
      </c>
      <c r="I8" t="str">
        <f t="shared" si="0"/>
        <v>Profit</v>
      </c>
      <c r="J8" t="str">
        <f t="shared" si="1"/>
        <v>Excellent</v>
      </c>
    </row>
    <row r="9" spans="1:14" x14ac:dyDescent="0.2">
      <c r="A9" s="7">
        <v>0</v>
      </c>
      <c r="B9" s="8">
        <v>150</v>
      </c>
      <c r="C9" s="8">
        <v>63</v>
      </c>
      <c r="D9" s="8">
        <v>87</v>
      </c>
      <c r="E9" s="8">
        <v>57</v>
      </c>
      <c r="F9" s="8">
        <v>435</v>
      </c>
      <c r="G9" s="9" t="s">
        <v>76</v>
      </c>
      <c r="I9" t="str">
        <f>IF(A9&lt;0,"Loss",IF(A9&gt;0,"Profit","No loss No Profit"))</f>
        <v>No loss No Profit</v>
      </c>
      <c r="J9" t="str">
        <f t="shared" si="1"/>
        <v>Moderate</v>
      </c>
    </row>
    <row r="10" spans="1:14" x14ac:dyDescent="0.2">
      <c r="A10" s="10">
        <v>33</v>
      </c>
      <c r="B10" s="11">
        <v>140</v>
      </c>
      <c r="C10" s="11">
        <v>60</v>
      </c>
      <c r="D10" s="11">
        <v>47</v>
      </c>
      <c r="E10" s="11">
        <v>19</v>
      </c>
      <c r="F10" s="11">
        <v>336</v>
      </c>
      <c r="G10" s="6" t="s">
        <v>75</v>
      </c>
      <c r="I10" t="str">
        <f t="shared" si="0"/>
        <v>Profit</v>
      </c>
      <c r="J10" t="str">
        <f t="shared" si="1"/>
        <v>Moderate</v>
      </c>
    </row>
    <row r="11" spans="1:14" x14ac:dyDescent="0.2">
      <c r="A11" s="7">
        <v>17</v>
      </c>
      <c r="B11" s="8">
        <v>130</v>
      </c>
      <c r="C11" s="8">
        <v>58</v>
      </c>
      <c r="D11" s="8">
        <v>55</v>
      </c>
      <c r="E11" s="8">
        <v>22</v>
      </c>
      <c r="F11" s="8">
        <v>338</v>
      </c>
      <c r="G11" s="9" t="s">
        <v>76</v>
      </c>
      <c r="I11" t="str">
        <f t="shared" si="0"/>
        <v>Profit</v>
      </c>
      <c r="J11" t="str">
        <f t="shared" si="1"/>
        <v>Moderate</v>
      </c>
    </row>
    <row r="12" spans="1:14" x14ac:dyDescent="0.2">
      <c r="A12" s="10">
        <v>36</v>
      </c>
      <c r="B12" s="11">
        <v>140</v>
      </c>
      <c r="C12" s="11">
        <v>64</v>
      </c>
      <c r="D12" s="11">
        <v>40</v>
      </c>
      <c r="E12" s="11">
        <v>19</v>
      </c>
      <c r="F12" s="11">
        <v>965</v>
      </c>
      <c r="G12" s="6" t="s">
        <v>78</v>
      </c>
      <c r="I12" t="str">
        <f t="shared" si="0"/>
        <v>Profit</v>
      </c>
      <c r="J12" t="str">
        <f t="shared" si="1"/>
        <v>Moderate</v>
      </c>
    </row>
    <row r="13" spans="1:14" x14ac:dyDescent="0.2">
      <c r="A13" s="7">
        <v>111</v>
      </c>
      <c r="B13" s="8">
        <v>345</v>
      </c>
      <c r="C13" s="8">
        <v>223</v>
      </c>
      <c r="D13" s="8">
        <v>90</v>
      </c>
      <c r="E13" s="8">
        <v>47</v>
      </c>
      <c r="F13" s="8">
        <v>862</v>
      </c>
      <c r="G13" s="9" t="s">
        <v>78</v>
      </c>
      <c r="I13" t="str">
        <f t="shared" si="0"/>
        <v>Profit</v>
      </c>
      <c r="J13" t="str">
        <f t="shared" si="1"/>
        <v>Excellent</v>
      </c>
    </row>
    <row r="14" spans="1:14" x14ac:dyDescent="0.2">
      <c r="A14" s="10">
        <v>87</v>
      </c>
      <c r="B14" s="11">
        <v>234</v>
      </c>
      <c r="C14" s="11">
        <v>95</v>
      </c>
      <c r="D14" s="11">
        <v>52</v>
      </c>
      <c r="E14" s="11">
        <v>30</v>
      </c>
      <c r="F14" s="11">
        <v>608</v>
      </c>
      <c r="G14" s="6" t="s">
        <v>75</v>
      </c>
      <c r="I14" t="str">
        <f t="shared" si="0"/>
        <v>Profit</v>
      </c>
      <c r="J14" t="str">
        <f t="shared" si="1"/>
        <v>Moderate</v>
      </c>
    </row>
    <row r="15" spans="1:14" x14ac:dyDescent="0.2">
      <c r="A15" s="7">
        <v>203</v>
      </c>
      <c r="B15" s="8">
        <v>546</v>
      </c>
      <c r="C15" s="8">
        <v>254</v>
      </c>
      <c r="D15" s="8">
        <v>109</v>
      </c>
      <c r="E15" s="8">
        <v>77</v>
      </c>
      <c r="F15" s="8">
        <v>1310</v>
      </c>
      <c r="G15" s="9" t="s">
        <v>73</v>
      </c>
      <c r="I15" t="str">
        <f t="shared" si="0"/>
        <v>Profit</v>
      </c>
      <c r="J15" t="str">
        <f t="shared" si="1"/>
        <v>Excellent</v>
      </c>
    </row>
    <row r="16" spans="1:14" x14ac:dyDescent="0.2">
      <c r="A16" s="10">
        <v>140</v>
      </c>
      <c r="B16" s="11">
        <v>456</v>
      </c>
      <c r="C16" s="11">
        <v>159</v>
      </c>
      <c r="D16" s="11">
        <v>88</v>
      </c>
      <c r="E16" s="11">
        <v>63</v>
      </c>
      <c r="F16" s="11">
        <v>1459</v>
      </c>
      <c r="G16" s="6" t="s">
        <v>75</v>
      </c>
      <c r="I16" t="str">
        <f t="shared" si="0"/>
        <v>Profit</v>
      </c>
      <c r="J16" t="str">
        <f t="shared" si="1"/>
        <v>Excellent</v>
      </c>
    </row>
    <row r="17" spans="1:10" x14ac:dyDescent="0.2">
      <c r="A17" s="7">
        <v>95</v>
      </c>
      <c r="B17" s="8">
        <v>219</v>
      </c>
      <c r="C17" s="8">
        <v>89</v>
      </c>
      <c r="D17" s="8">
        <v>35</v>
      </c>
      <c r="E17" s="8">
        <v>24</v>
      </c>
      <c r="F17" s="8">
        <v>777</v>
      </c>
      <c r="G17" s="9" t="s">
        <v>76</v>
      </c>
      <c r="I17" t="str">
        <f t="shared" si="0"/>
        <v>Profit</v>
      </c>
      <c r="J17" t="str">
        <f t="shared" si="1"/>
        <v>Moderate</v>
      </c>
    </row>
    <row r="18" spans="1:10" x14ac:dyDescent="0.2">
      <c r="A18" s="10">
        <v>68</v>
      </c>
      <c r="B18" s="11">
        <v>190</v>
      </c>
      <c r="C18" s="11">
        <v>83</v>
      </c>
      <c r="D18" s="11">
        <v>39</v>
      </c>
      <c r="E18" s="11">
        <v>27</v>
      </c>
      <c r="F18" s="11">
        <v>623</v>
      </c>
      <c r="G18" s="6" t="s">
        <v>78</v>
      </c>
      <c r="I18" t="str">
        <f t="shared" si="0"/>
        <v>Profit</v>
      </c>
      <c r="J18" t="str">
        <f t="shared" si="1"/>
        <v>Moderate</v>
      </c>
    </row>
    <row r="19" spans="1:10" x14ac:dyDescent="0.2">
      <c r="A19" s="7">
        <v>-101</v>
      </c>
      <c r="B19" s="8">
        <v>234</v>
      </c>
      <c r="C19" s="8">
        <v>95</v>
      </c>
      <c r="D19" s="8">
        <v>38</v>
      </c>
      <c r="E19" s="8">
        <v>26</v>
      </c>
      <c r="F19" s="8">
        <v>821</v>
      </c>
      <c r="G19" s="9" t="s">
        <v>73</v>
      </c>
      <c r="I19" t="str">
        <f t="shared" si="0"/>
        <v>Loss</v>
      </c>
      <c r="J19" t="str">
        <f t="shared" si="1"/>
        <v>Moderate</v>
      </c>
    </row>
    <row r="20" spans="1:10" x14ac:dyDescent="0.2">
      <c r="A20" s="10">
        <v>53</v>
      </c>
      <c r="B20" s="11">
        <v>134</v>
      </c>
      <c r="C20" s="11">
        <v>54</v>
      </c>
      <c r="D20" s="11">
        <v>27</v>
      </c>
      <c r="E20" s="11">
        <v>15</v>
      </c>
      <c r="F20" s="11">
        <v>456</v>
      </c>
      <c r="G20" s="6" t="s">
        <v>83</v>
      </c>
      <c r="I20" t="str">
        <f t="shared" si="0"/>
        <v>Profit</v>
      </c>
      <c r="J20" t="str">
        <f t="shared" si="1"/>
        <v>Moderate</v>
      </c>
    </row>
    <row r="21" spans="1:10" x14ac:dyDescent="0.2">
      <c r="A21" s="7">
        <v>54</v>
      </c>
      <c r="B21" s="8">
        <v>180</v>
      </c>
      <c r="C21" s="8">
        <v>72</v>
      </c>
      <c r="D21" s="8">
        <v>54</v>
      </c>
      <c r="E21" s="8">
        <v>23</v>
      </c>
      <c r="F21" s="8">
        <v>558</v>
      </c>
      <c r="G21" s="9" t="s">
        <v>75</v>
      </c>
      <c r="I21" t="str">
        <f t="shared" si="0"/>
        <v>Profit</v>
      </c>
      <c r="J21" t="str">
        <f t="shared" si="1"/>
        <v>Moderate</v>
      </c>
    </row>
    <row r="22" spans="1:10" x14ac:dyDescent="0.2">
      <c r="A22" s="10">
        <v>11</v>
      </c>
      <c r="B22" s="11">
        <v>45</v>
      </c>
      <c r="C22" s="11">
        <v>18</v>
      </c>
      <c r="D22" s="11">
        <v>16</v>
      </c>
      <c r="E22" s="11">
        <v>5</v>
      </c>
      <c r="F22" s="11">
        <v>821</v>
      </c>
      <c r="G22" s="6" t="s">
        <v>78</v>
      </c>
      <c r="I22" t="str">
        <f t="shared" si="0"/>
        <v>Profit</v>
      </c>
      <c r="J22" t="str">
        <f t="shared" si="1"/>
        <v>Poor</v>
      </c>
    </row>
    <row r="23" spans="1:10" x14ac:dyDescent="0.2">
      <c r="A23" s="7">
        <v>5</v>
      </c>
      <c r="B23" s="8">
        <v>62</v>
      </c>
      <c r="C23" s="8">
        <v>28</v>
      </c>
      <c r="D23" s="8">
        <v>29</v>
      </c>
      <c r="E23" s="8">
        <v>8</v>
      </c>
      <c r="F23" s="8">
        <v>965</v>
      </c>
      <c r="G23" s="9" t="s">
        <v>75</v>
      </c>
      <c r="I23" t="str">
        <f t="shared" si="0"/>
        <v>Profit</v>
      </c>
      <c r="J23" t="str">
        <f t="shared" si="1"/>
        <v>Poor</v>
      </c>
    </row>
    <row r="24" spans="1:10" x14ac:dyDescent="0.2">
      <c r="A24" s="10">
        <v>12</v>
      </c>
      <c r="B24" s="11">
        <v>54</v>
      </c>
      <c r="C24" s="11">
        <v>23</v>
      </c>
      <c r="D24" s="11">
        <v>19</v>
      </c>
      <c r="E24" s="11">
        <v>7</v>
      </c>
      <c r="F24" s="11">
        <v>623</v>
      </c>
      <c r="G24" s="6" t="s">
        <v>84</v>
      </c>
      <c r="I24" t="str">
        <f t="shared" si="0"/>
        <v>Profit</v>
      </c>
      <c r="J24" t="str">
        <f t="shared" si="1"/>
        <v>Poor</v>
      </c>
    </row>
    <row r="25" spans="1:10" x14ac:dyDescent="0.2">
      <c r="A25" s="7">
        <v>11</v>
      </c>
      <c r="B25" s="8">
        <v>43</v>
      </c>
      <c r="C25" s="8">
        <v>17</v>
      </c>
      <c r="D25" s="8">
        <v>15</v>
      </c>
      <c r="E25" s="8">
        <v>4</v>
      </c>
      <c r="F25" s="8">
        <v>777</v>
      </c>
      <c r="G25" s="9" t="s">
        <v>78</v>
      </c>
      <c r="I25" t="str">
        <f t="shared" si="0"/>
        <v>Profit</v>
      </c>
      <c r="J25" t="str">
        <f t="shared" si="1"/>
        <v>Poor</v>
      </c>
    </row>
    <row r="26" spans="1:10" x14ac:dyDescent="0.2">
      <c r="A26" s="10">
        <v>-10</v>
      </c>
      <c r="B26" s="11">
        <v>43</v>
      </c>
      <c r="C26" s="11">
        <v>17</v>
      </c>
      <c r="D26" s="11">
        <v>16</v>
      </c>
      <c r="E26" s="11">
        <v>4</v>
      </c>
      <c r="F26" s="11">
        <v>777</v>
      </c>
      <c r="G26" s="6" t="s">
        <v>73</v>
      </c>
      <c r="I26" t="str">
        <f t="shared" si="0"/>
        <v>Loss</v>
      </c>
      <c r="J26" t="str">
        <f t="shared" si="1"/>
        <v>Poor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"/>
  <sheetViews>
    <sheetView workbookViewId="0">
      <selection activeCell="G29" sqref="G29"/>
    </sheetView>
  </sheetViews>
  <sheetFormatPr defaultRowHeight="12.75" x14ac:dyDescent="0.2"/>
  <cols>
    <col min="4" max="4" width="14.625" customWidth="1"/>
    <col min="5" max="5" width="11.375" customWidth="1"/>
    <col min="6" max="6" width="11.625" customWidth="1"/>
    <col min="7" max="7" width="11.75" customWidth="1"/>
    <col min="9" max="9" width="13.75" customWidth="1"/>
  </cols>
  <sheetData>
    <row r="1" spans="1:12" x14ac:dyDescent="0.2">
      <c r="A1" s="24" t="s">
        <v>0</v>
      </c>
      <c r="B1" s="24" t="s">
        <v>2</v>
      </c>
      <c r="C1" s="24" t="s">
        <v>3</v>
      </c>
      <c r="D1" s="24" t="s">
        <v>4</v>
      </c>
      <c r="E1" s="24" t="s">
        <v>5</v>
      </c>
      <c r="F1" s="24" t="s">
        <v>6</v>
      </c>
      <c r="G1" s="24" t="s">
        <v>72</v>
      </c>
      <c r="I1" s="16" t="s">
        <v>94</v>
      </c>
      <c r="J1">
        <v>77</v>
      </c>
      <c r="L1">
        <v>1459</v>
      </c>
    </row>
    <row r="2" spans="1:12" x14ac:dyDescent="0.2">
      <c r="A2">
        <v>-94</v>
      </c>
      <c r="B2">
        <v>219</v>
      </c>
      <c r="C2">
        <v>89</v>
      </c>
      <c r="D2">
        <v>36</v>
      </c>
      <c r="E2">
        <v>24</v>
      </c>
      <c r="F2">
        <v>777</v>
      </c>
      <c r="G2" t="s">
        <v>73</v>
      </c>
      <c r="I2" s="16" t="s">
        <v>95</v>
      </c>
      <c r="J2">
        <v>4</v>
      </c>
      <c r="L2">
        <v>336</v>
      </c>
    </row>
    <row r="3" spans="1:12" x14ac:dyDescent="0.2">
      <c r="A3">
        <v>68</v>
      </c>
      <c r="B3">
        <v>190</v>
      </c>
      <c r="C3">
        <v>83</v>
      </c>
      <c r="D3">
        <v>39</v>
      </c>
      <c r="E3">
        <v>27</v>
      </c>
      <c r="F3">
        <v>623</v>
      </c>
      <c r="G3" t="s">
        <v>75</v>
      </c>
    </row>
    <row r="4" spans="1:12" x14ac:dyDescent="0.2">
      <c r="A4">
        <v>101</v>
      </c>
      <c r="B4">
        <v>234</v>
      </c>
      <c r="C4">
        <v>95</v>
      </c>
      <c r="D4">
        <v>38</v>
      </c>
      <c r="E4">
        <v>26</v>
      </c>
      <c r="F4">
        <v>821</v>
      </c>
      <c r="G4" t="s">
        <v>76</v>
      </c>
      <c r="I4" s="16" t="s">
        <v>96</v>
      </c>
      <c r="J4">
        <v>73</v>
      </c>
      <c r="L4">
        <f>L1-L2</f>
        <v>1123</v>
      </c>
    </row>
    <row r="5" spans="1:12" x14ac:dyDescent="0.2">
      <c r="A5">
        <v>30</v>
      </c>
      <c r="B5">
        <v>100</v>
      </c>
      <c r="C5">
        <v>44</v>
      </c>
      <c r="D5">
        <v>26</v>
      </c>
      <c r="E5">
        <v>14</v>
      </c>
      <c r="F5">
        <v>623</v>
      </c>
      <c r="G5" t="s">
        <v>78</v>
      </c>
      <c r="L5">
        <v>336</v>
      </c>
    </row>
    <row r="6" spans="1:12" x14ac:dyDescent="0.2">
      <c r="A6">
        <v>54</v>
      </c>
      <c r="B6">
        <v>134</v>
      </c>
      <c r="C6">
        <v>54</v>
      </c>
      <c r="D6">
        <v>26</v>
      </c>
      <c r="E6">
        <v>15</v>
      </c>
      <c r="F6">
        <v>456</v>
      </c>
      <c r="G6" t="s">
        <v>78</v>
      </c>
      <c r="I6" s="16" t="s">
        <v>97</v>
      </c>
      <c r="J6">
        <f>J4/3</f>
        <v>24.333333333333332</v>
      </c>
      <c r="L6">
        <f>(L4/4)+336</f>
        <v>616.75</v>
      </c>
    </row>
    <row r="7" spans="1:12" x14ac:dyDescent="0.2">
      <c r="A7">
        <v>53</v>
      </c>
      <c r="B7">
        <v>180</v>
      </c>
      <c r="C7">
        <v>72</v>
      </c>
      <c r="D7">
        <v>55</v>
      </c>
      <c r="E7">
        <v>23</v>
      </c>
      <c r="F7">
        <v>558</v>
      </c>
      <c r="G7" t="s">
        <v>73</v>
      </c>
      <c r="I7" s="16" t="s">
        <v>98</v>
      </c>
      <c r="J7">
        <f>J4*2/3</f>
        <v>48.666666666666664</v>
      </c>
      <c r="L7">
        <f>336+(L4/2)</f>
        <v>897.5</v>
      </c>
    </row>
    <row r="8" spans="1:12" x14ac:dyDescent="0.2">
      <c r="A8">
        <v>99</v>
      </c>
      <c r="B8">
        <v>341</v>
      </c>
      <c r="C8">
        <v>223</v>
      </c>
      <c r="D8">
        <v>72</v>
      </c>
      <c r="E8">
        <v>47</v>
      </c>
      <c r="F8">
        <v>1091</v>
      </c>
      <c r="G8" t="s">
        <v>73</v>
      </c>
      <c r="L8">
        <f>336+(L4*0.75)</f>
        <v>1178.25</v>
      </c>
    </row>
    <row r="9" spans="1:12" x14ac:dyDescent="0.2">
      <c r="A9">
        <v>0</v>
      </c>
      <c r="B9">
        <v>150</v>
      </c>
      <c r="C9">
        <v>63</v>
      </c>
      <c r="D9">
        <v>87</v>
      </c>
      <c r="E9">
        <v>57</v>
      </c>
      <c r="F9">
        <v>435</v>
      </c>
      <c r="G9" t="s">
        <v>76</v>
      </c>
      <c r="I9" s="16" t="s">
        <v>99</v>
      </c>
      <c r="J9" s="16">
        <f>J2+J6</f>
        <v>28.333333333333332</v>
      </c>
      <c r="L9">
        <v>1459</v>
      </c>
    </row>
    <row r="10" spans="1:12" x14ac:dyDescent="0.2">
      <c r="A10">
        <v>33</v>
      </c>
      <c r="B10">
        <v>140</v>
      </c>
      <c r="C10">
        <v>60</v>
      </c>
      <c r="D10">
        <v>47</v>
      </c>
      <c r="E10">
        <v>19</v>
      </c>
      <c r="F10">
        <v>336</v>
      </c>
      <c r="G10" t="s">
        <v>75</v>
      </c>
      <c r="I10" s="16" t="s">
        <v>100</v>
      </c>
      <c r="J10">
        <f>J2+J7</f>
        <v>52.666666666666664</v>
      </c>
    </row>
    <row r="11" spans="1:12" x14ac:dyDescent="0.2">
      <c r="A11">
        <v>17</v>
      </c>
      <c r="B11">
        <v>130</v>
      </c>
      <c r="C11">
        <v>58</v>
      </c>
      <c r="D11">
        <v>55</v>
      </c>
      <c r="E11">
        <v>22</v>
      </c>
      <c r="F11">
        <v>338</v>
      </c>
      <c r="G11" t="s">
        <v>76</v>
      </c>
    </row>
    <row r="12" spans="1:12" x14ac:dyDescent="0.2">
      <c r="A12">
        <v>36</v>
      </c>
      <c r="B12">
        <v>140</v>
      </c>
      <c r="C12">
        <v>64</v>
      </c>
      <c r="D12">
        <v>40</v>
      </c>
      <c r="E12">
        <v>19</v>
      </c>
      <c r="F12">
        <v>965</v>
      </c>
      <c r="G12" t="s">
        <v>78</v>
      </c>
    </row>
    <row r="13" spans="1:12" x14ac:dyDescent="0.2">
      <c r="A13">
        <v>111</v>
      </c>
      <c r="B13">
        <v>345</v>
      </c>
      <c r="C13">
        <v>223</v>
      </c>
      <c r="D13">
        <v>90</v>
      </c>
      <c r="E13">
        <v>47</v>
      </c>
      <c r="F13">
        <v>862</v>
      </c>
      <c r="G13" t="s">
        <v>78</v>
      </c>
    </row>
    <row r="14" spans="1:12" x14ac:dyDescent="0.2">
      <c r="A14">
        <v>87</v>
      </c>
      <c r="B14">
        <v>234</v>
      </c>
      <c r="C14">
        <v>95</v>
      </c>
      <c r="D14">
        <v>52</v>
      </c>
      <c r="E14">
        <v>30</v>
      </c>
      <c r="F14">
        <v>608</v>
      </c>
      <c r="G14" t="s">
        <v>75</v>
      </c>
    </row>
    <row r="15" spans="1:12" x14ac:dyDescent="0.2">
      <c r="A15">
        <v>203</v>
      </c>
      <c r="B15">
        <v>546</v>
      </c>
      <c r="C15">
        <v>254</v>
      </c>
      <c r="D15">
        <v>109</v>
      </c>
      <c r="E15">
        <v>77</v>
      </c>
      <c r="F15">
        <v>1310</v>
      </c>
      <c r="G15" t="s">
        <v>73</v>
      </c>
    </row>
    <row r="16" spans="1:12" x14ac:dyDescent="0.2">
      <c r="A16">
        <v>140</v>
      </c>
      <c r="B16">
        <v>456</v>
      </c>
      <c r="C16">
        <v>159</v>
      </c>
      <c r="D16">
        <v>88</v>
      </c>
      <c r="E16">
        <v>63</v>
      </c>
      <c r="F16">
        <v>1459</v>
      </c>
      <c r="G16" t="s">
        <v>75</v>
      </c>
    </row>
    <row r="17" spans="1:7" x14ac:dyDescent="0.2">
      <c r="A17">
        <v>95</v>
      </c>
      <c r="B17">
        <v>219</v>
      </c>
      <c r="C17">
        <v>89</v>
      </c>
      <c r="D17">
        <v>35</v>
      </c>
      <c r="E17">
        <v>24</v>
      </c>
      <c r="F17">
        <v>777</v>
      </c>
      <c r="G17" t="s">
        <v>76</v>
      </c>
    </row>
    <row r="18" spans="1:7" x14ac:dyDescent="0.2">
      <c r="A18">
        <v>68</v>
      </c>
      <c r="B18">
        <v>190</v>
      </c>
      <c r="C18">
        <v>83</v>
      </c>
      <c r="D18">
        <v>39</v>
      </c>
      <c r="E18">
        <v>27</v>
      </c>
      <c r="F18">
        <v>623</v>
      </c>
      <c r="G18" t="s">
        <v>78</v>
      </c>
    </row>
    <row r="19" spans="1:7" x14ac:dyDescent="0.2">
      <c r="A19">
        <v>-101</v>
      </c>
      <c r="B19">
        <v>234</v>
      </c>
      <c r="C19">
        <v>95</v>
      </c>
      <c r="D19">
        <v>38</v>
      </c>
      <c r="E19">
        <v>26</v>
      </c>
      <c r="F19">
        <v>821</v>
      </c>
      <c r="G19" t="s">
        <v>73</v>
      </c>
    </row>
    <row r="20" spans="1:7" x14ac:dyDescent="0.2">
      <c r="A20">
        <v>53</v>
      </c>
      <c r="B20">
        <v>134</v>
      </c>
      <c r="C20">
        <v>54</v>
      </c>
      <c r="D20">
        <v>27</v>
      </c>
      <c r="E20">
        <v>15</v>
      </c>
      <c r="F20">
        <v>456</v>
      </c>
      <c r="G20" t="s">
        <v>83</v>
      </c>
    </row>
    <row r="21" spans="1:7" x14ac:dyDescent="0.2">
      <c r="A21">
        <v>54</v>
      </c>
      <c r="B21">
        <v>180</v>
      </c>
      <c r="C21">
        <v>72</v>
      </c>
      <c r="D21">
        <v>54</v>
      </c>
      <c r="E21">
        <v>23</v>
      </c>
      <c r="F21">
        <v>558</v>
      </c>
      <c r="G21" t="s">
        <v>75</v>
      </c>
    </row>
    <row r="22" spans="1:7" x14ac:dyDescent="0.2">
      <c r="A22">
        <v>11</v>
      </c>
      <c r="B22">
        <v>45</v>
      </c>
      <c r="C22">
        <v>18</v>
      </c>
      <c r="D22">
        <v>16</v>
      </c>
      <c r="E22">
        <v>5</v>
      </c>
      <c r="F22">
        <v>821</v>
      </c>
      <c r="G22" t="s">
        <v>78</v>
      </c>
    </row>
    <row r="23" spans="1:7" x14ac:dyDescent="0.2">
      <c r="A23">
        <v>5</v>
      </c>
      <c r="B23">
        <v>62</v>
      </c>
      <c r="C23">
        <v>28</v>
      </c>
      <c r="D23">
        <v>29</v>
      </c>
      <c r="E23">
        <v>8</v>
      </c>
      <c r="F23">
        <v>965</v>
      </c>
      <c r="G23" t="s">
        <v>75</v>
      </c>
    </row>
    <row r="24" spans="1:7" x14ac:dyDescent="0.2">
      <c r="A24">
        <v>12</v>
      </c>
      <c r="B24">
        <v>54</v>
      </c>
      <c r="C24">
        <v>23</v>
      </c>
      <c r="D24">
        <v>19</v>
      </c>
      <c r="E24">
        <v>7</v>
      </c>
      <c r="F24">
        <v>623</v>
      </c>
      <c r="G24" t="s">
        <v>84</v>
      </c>
    </row>
    <row r="25" spans="1:7" x14ac:dyDescent="0.2">
      <c r="A25">
        <v>11</v>
      </c>
      <c r="B25">
        <v>43</v>
      </c>
      <c r="C25">
        <v>17</v>
      </c>
      <c r="D25">
        <v>15</v>
      </c>
      <c r="E25">
        <v>4</v>
      </c>
      <c r="F25">
        <v>777</v>
      </c>
      <c r="G25" t="s">
        <v>78</v>
      </c>
    </row>
    <row r="26" spans="1:7" x14ac:dyDescent="0.2">
      <c r="A26">
        <v>-10</v>
      </c>
      <c r="B26">
        <v>43</v>
      </c>
      <c r="C26">
        <v>17</v>
      </c>
      <c r="D26">
        <v>16</v>
      </c>
      <c r="E26">
        <v>4</v>
      </c>
      <c r="F26">
        <v>777</v>
      </c>
      <c r="G26" t="s">
        <v>73</v>
      </c>
    </row>
  </sheetData>
  <conditionalFormatting sqref="A2:A26">
    <cfRule type="cellIs" dxfId="8" priority="12" operator="lessThan">
      <formula>25</formula>
    </cfRule>
    <cfRule type="cellIs" dxfId="7" priority="13" operator="greaterThan">
      <formula>75</formula>
    </cfRule>
  </conditionalFormatting>
  <conditionalFormatting sqref="C2:C26">
    <cfRule type="cellIs" dxfId="6" priority="11" operator="lessThan">
      <formula>80</formula>
    </cfRule>
  </conditionalFormatting>
  <conditionalFormatting sqref="B2:B26">
    <cfRule type="cellIs" dxfId="5" priority="10" operator="between">
      <formula>200</formula>
      <formula>300</formula>
    </cfRule>
  </conditionalFormatting>
  <conditionalFormatting sqref="A1:G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26">
    <cfRule type="top10" dxfId="4" priority="8" rank="5"/>
  </conditionalFormatting>
  <conditionalFormatting sqref="E2:E26">
    <cfRule type="iconSet" priority="7">
      <iconSet>
        <cfvo type="percent" val="0"/>
        <cfvo type="percent" val="33"/>
        <cfvo type="percent" val="67"/>
      </iconSet>
    </cfRule>
  </conditionalFormatting>
  <conditionalFormatting sqref="F2:F26">
    <cfRule type="iconSet" priority="5">
      <iconSet iconSet="4RedToBlack">
        <cfvo type="percent" val="0"/>
        <cfvo type="percent" val="25"/>
        <cfvo type="percent" val="50"/>
        <cfvo type="percent" val="75"/>
      </iconSet>
    </cfRule>
  </conditionalFormatting>
  <conditionalFormatting sqref="G2:G26">
    <cfRule type="containsText" dxfId="3" priority="1" operator="containsText" text="Kitchen">
      <formula>NOT(ISERROR(SEARCH("Kitchen",G2)))</formula>
    </cfRule>
    <cfRule type="containsText" dxfId="2" priority="2" operator="containsText" text="Desktop">
      <formula>NOT(ISERROR(SEARCH("Desktop",G2)))</formula>
    </cfRule>
    <cfRule type="containsText" dxfId="1" priority="3" operator="containsText" text="Trauser">
      <formula>NOT(ISERROR(SEARCH("Trauser",G2)))</formula>
    </cfRule>
    <cfRule type="containsText" dxfId="0" priority="4" operator="containsText" text="Shoes">
      <formula>NOT(ISERROR(SEARCH("Shoes",G2)))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D2" sqref="D2"/>
    </sheetView>
  </sheetViews>
  <sheetFormatPr defaultRowHeight="12.75" x14ac:dyDescent="0.2"/>
  <cols>
    <col min="1" max="1" width="10.75" customWidth="1"/>
    <col min="2" max="2" width="11.125" customWidth="1"/>
    <col min="4" max="4" width="14.375" customWidth="1"/>
  </cols>
  <sheetData>
    <row r="1" spans="1:4" x14ac:dyDescent="0.2">
      <c r="A1" s="16" t="s">
        <v>101</v>
      </c>
      <c r="B1" s="16" t="s">
        <v>102</v>
      </c>
      <c r="C1" s="16" t="s">
        <v>103</v>
      </c>
      <c r="D1" s="16" t="s">
        <v>104</v>
      </c>
    </row>
    <row r="2" spans="1:4" x14ac:dyDescent="0.2">
      <c r="A2">
        <v>100000</v>
      </c>
      <c r="B2" s="30">
        <v>0.08</v>
      </c>
      <c r="C2">
        <v>360</v>
      </c>
      <c r="D2" s="31">
        <f>PMT($B$2/12,$C$2,A2)</f>
        <v>-733.76457387937614</v>
      </c>
    </row>
    <row r="3" spans="1:4" x14ac:dyDescent="0.2">
      <c r="A3">
        <v>200000</v>
      </c>
      <c r="D3" s="31">
        <f t="shared" ref="D3:D11" si="0">PMT($B$2/12,$C$2,A3)</f>
        <v>-1467.5291477587523</v>
      </c>
    </row>
    <row r="4" spans="1:4" x14ac:dyDescent="0.2">
      <c r="A4">
        <v>300000</v>
      </c>
      <c r="D4" s="31">
        <f t="shared" si="0"/>
        <v>-2201.2937216381288</v>
      </c>
    </row>
    <row r="5" spans="1:4" x14ac:dyDescent="0.2">
      <c r="A5">
        <v>400000</v>
      </c>
      <c r="D5" s="31">
        <f t="shared" si="0"/>
        <v>-2935.0582955175046</v>
      </c>
    </row>
    <row r="6" spans="1:4" x14ac:dyDescent="0.2">
      <c r="A6">
        <v>500000</v>
      </c>
      <c r="D6" s="31">
        <f t="shared" si="0"/>
        <v>-3668.8228693968813</v>
      </c>
    </row>
    <row r="7" spans="1:4" x14ac:dyDescent="0.2">
      <c r="A7">
        <v>600000</v>
      </c>
      <c r="D7" s="31">
        <f t="shared" si="0"/>
        <v>-4402.5874432762575</v>
      </c>
    </row>
    <row r="8" spans="1:4" x14ac:dyDescent="0.2">
      <c r="A8">
        <v>700000</v>
      </c>
      <c r="D8" s="31">
        <f t="shared" si="0"/>
        <v>-5136.3520171556329</v>
      </c>
    </row>
    <row r="9" spans="1:4" x14ac:dyDescent="0.2">
      <c r="A9">
        <v>800000</v>
      </c>
      <c r="D9" s="31">
        <f t="shared" si="0"/>
        <v>-5870.1165910350092</v>
      </c>
    </row>
    <row r="10" spans="1:4" x14ac:dyDescent="0.2">
      <c r="A10">
        <v>900000</v>
      </c>
      <c r="D10" s="31">
        <f t="shared" si="0"/>
        <v>-6603.8811649143854</v>
      </c>
    </row>
    <row r="11" spans="1:4" x14ac:dyDescent="0.2">
      <c r="A11">
        <v>1000000</v>
      </c>
      <c r="D11" s="31">
        <f t="shared" si="0"/>
        <v>-7337.6457387937626</v>
      </c>
    </row>
    <row r="13" spans="1:4" x14ac:dyDescent="0.2">
      <c r="D13" s="3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"/>
  <sheetViews>
    <sheetView workbookViewId="0">
      <selection activeCell="J28" sqref="J28"/>
    </sheetView>
  </sheetViews>
  <sheetFormatPr defaultRowHeight="12.75" x14ac:dyDescent="0.2"/>
  <sheetData>
    <row r="1" spans="1:17" ht="13.5" thickBot="1" x14ac:dyDescent="0.25">
      <c r="A1" s="1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J1" s="16" t="s">
        <v>113</v>
      </c>
      <c r="P1" s="16" t="s">
        <v>113</v>
      </c>
    </row>
    <row r="2" spans="1:17" ht="13.5" thickTop="1" x14ac:dyDescent="0.2">
      <c r="A2" s="4">
        <v>-94</v>
      </c>
      <c r="B2" s="5">
        <v>219</v>
      </c>
      <c r="C2" s="5">
        <v>89</v>
      </c>
      <c r="D2" s="5">
        <v>36</v>
      </c>
      <c r="E2" s="5">
        <v>24</v>
      </c>
      <c r="F2" s="5">
        <v>777</v>
      </c>
      <c r="H2" s="24">
        <v>-101</v>
      </c>
      <c r="N2">
        <v>17</v>
      </c>
    </row>
    <row r="3" spans="1:17" x14ac:dyDescent="0.2">
      <c r="A3" s="7">
        <v>68</v>
      </c>
      <c r="B3" s="8">
        <v>190</v>
      </c>
      <c r="C3" s="8">
        <v>83</v>
      </c>
      <c r="D3" s="8">
        <v>39</v>
      </c>
      <c r="E3" s="8">
        <v>27</v>
      </c>
      <c r="F3" s="8">
        <v>623</v>
      </c>
      <c r="H3" s="24">
        <v>-94</v>
      </c>
      <c r="N3">
        <v>17</v>
      </c>
    </row>
    <row r="4" spans="1:17" x14ac:dyDescent="0.2">
      <c r="A4" s="10">
        <v>101</v>
      </c>
      <c r="B4" s="11">
        <v>234</v>
      </c>
      <c r="C4" s="11">
        <v>95</v>
      </c>
      <c r="D4" s="11">
        <v>38</v>
      </c>
      <c r="E4" s="11">
        <v>26</v>
      </c>
      <c r="F4" s="11">
        <v>821</v>
      </c>
      <c r="H4" s="24">
        <v>-53</v>
      </c>
      <c r="J4" s="16" t="s">
        <v>109</v>
      </c>
      <c r="K4">
        <f>H20-H7</f>
        <v>82</v>
      </c>
      <c r="N4">
        <v>18</v>
      </c>
      <c r="P4" s="16" t="s">
        <v>109</v>
      </c>
      <c r="Q4">
        <f>N20-N7</f>
        <v>51</v>
      </c>
    </row>
    <row r="5" spans="1:17" x14ac:dyDescent="0.2">
      <c r="A5" s="7">
        <v>30</v>
      </c>
      <c r="B5" s="8">
        <v>100</v>
      </c>
      <c r="C5" s="8">
        <v>44</v>
      </c>
      <c r="D5" s="8">
        <v>26</v>
      </c>
      <c r="E5" s="8">
        <v>14</v>
      </c>
      <c r="F5" s="8">
        <v>623</v>
      </c>
      <c r="H5" s="24">
        <v>-10</v>
      </c>
      <c r="N5">
        <v>23</v>
      </c>
    </row>
    <row r="6" spans="1:17" x14ac:dyDescent="0.2">
      <c r="A6" s="10">
        <v>54</v>
      </c>
      <c r="B6" s="11">
        <v>134</v>
      </c>
      <c r="C6" s="11">
        <v>54</v>
      </c>
      <c r="D6" s="11">
        <v>26</v>
      </c>
      <c r="E6" s="11">
        <v>15</v>
      </c>
      <c r="F6" s="11">
        <v>456</v>
      </c>
      <c r="H6" s="24">
        <v>0</v>
      </c>
      <c r="N6">
        <v>28</v>
      </c>
    </row>
    <row r="7" spans="1:17" x14ac:dyDescent="0.2">
      <c r="A7" s="7">
        <v>-53</v>
      </c>
      <c r="B7" s="8">
        <v>180</v>
      </c>
      <c r="C7" s="8">
        <v>72</v>
      </c>
      <c r="D7" s="8">
        <v>55</v>
      </c>
      <c r="E7" s="8">
        <v>23</v>
      </c>
      <c r="F7" s="8">
        <v>558</v>
      </c>
      <c r="H7" s="24">
        <v>5</v>
      </c>
      <c r="I7" s="16" t="s">
        <v>105</v>
      </c>
      <c r="N7">
        <v>44</v>
      </c>
      <c r="O7" s="16" t="s">
        <v>105</v>
      </c>
      <c r="P7" s="16" t="s">
        <v>110</v>
      </c>
      <c r="Q7">
        <f>Q4*1.5</f>
        <v>76.5</v>
      </c>
    </row>
    <row r="8" spans="1:17" x14ac:dyDescent="0.2">
      <c r="A8" s="10">
        <v>99</v>
      </c>
      <c r="B8" s="11">
        <v>341</v>
      </c>
      <c r="C8" s="11">
        <v>223</v>
      </c>
      <c r="D8" s="11">
        <v>72</v>
      </c>
      <c r="E8" s="11">
        <v>47</v>
      </c>
      <c r="F8" s="11">
        <v>1091</v>
      </c>
      <c r="H8" s="33">
        <v>11</v>
      </c>
      <c r="J8" s="16" t="s">
        <v>110</v>
      </c>
      <c r="K8">
        <f>K4*1.5</f>
        <v>123</v>
      </c>
      <c r="N8">
        <v>54</v>
      </c>
    </row>
    <row r="9" spans="1:17" x14ac:dyDescent="0.2">
      <c r="A9" s="7">
        <v>0</v>
      </c>
      <c r="B9" s="8">
        <v>150</v>
      </c>
      <c r="C9" s="8">
        <v>63</v>
      </c>
      <c r="D9" s="8">
        <v>87</v>
      </c>
      <c r="E9" s="8">
        <v>57</v>
      </c>
      <c r="F9" s="8">
        <v>435</v>
      </c>
      <c r="H9" s="33">
        <v>11</v>
      </c>
      <c r="N9">
        <v>54</v>
      </c>
    </row>
    <row r="10" spans="1:17" x14ac:dyDescent="0.2">
      <c r="A10" s="10">
        <v>33</v>
      </c>
      <c r="B10" s="11">
        <v>140</v>
      </c>
      <c r="C10" s="11">
        <v>60</v>
      </c>
      <c r="D10" s="11">
        <v>47</v>
      </c>
      <c r="E10" s="11">
        <v>19</v>
      </c>
      <c r="F10" s="11">
        <v>336</v>
      </c>
      <c r="H10" s="33">
        <v>12</v>
      </c>
      <c r="N10">
        <v>58</v>
      </c>
      <c r="P10" s="16" t="s">
        <v>114</v>
      </c>
      <c r="Q10">
        <f>H20+Q7</f>
        <v>163.5</v>
      </c>
    </row>
    <row r="11" spans="1:17" x14ac:dyDescent="0.2">
      <c r="A11" s="7">
        <v>17</v>
      </c>
      <c r="B11" s="8">
        <v>130</v>
      </c>
      <c r="C11" s="8">
        <v>58</v>
      </c>
      <c r="D11" s="8">
        <v>55</v>
      </c>
      <c r="E11" s="8">
        <v>22</v>
      </c>
      <c r="F11" s="8">
        <v>338</v>
      </c>
      <c r="H11" s="33">
        <v>17</v>
      </c>
      <c r="N11">
        <v>60</v>
      </c>
    </row>
    <row r="12" spans="1:17" x14ac:dyDescent="0.2">
      <c r="A12" s="10">
        <v>36</v>
      </c>
      <c r="B12" s="11">
        <v>140</v>
      </c>
      <c r="C12" s="11">
        <v>64</v>
      </c>
      <c r="D12" s="11">
        <v>40</v>
      </c>
      <c r="E12" s="11">
        <v>19</v>
      </c>
      <c r="F12" s="11">
        <v>965</v>
      </c>
      <c r="H12" s="33">
        <v>30</v>
      </c>
      <c r="J12" s="16" t="s">
        <v>111</v>
      </c>
      <c r="K12">
        <f>K4+K8</f>
        <v>205</v>
      </c>
      <c r="N12">
        <v>63</v>
      </c>
    </row>
    <row r="13" spans="1:17" x14ac:dyDescent="0.2">
      <c r="A13" s="7">
        <v>111</v>
      </c>
      <c r="B13" s="8">
        <v>345</v>
      </c>
      <c r="C13" s="8">
        <v>223</v>
      </c>
      <c r="D13" s="8">
        <v>90</v>
      </c>
      <c r="E13" s="8">
        <v>47</v>
      </c>
      <c r="F13" s="8">
        <v>862</v>
      </c>
      <c r="H13" s="33">
        <v>33</v>
      </c>
      <c r="N13">
        <v>64</v>
      </c>
      <c r="P13" s="16" t="s">
        <v>115</v>
      </c>
      <c r="Q13">
        <f>H7-76.5</f>
        <v>-71.5</v>
      </c>
    </row>
    <row r="14" spans="1:17" x14ac:dyDescent="0.2">
      <c r="A14" s="10">
        <v>87</v>
      </c>
      <c r="B14" s="11">
        <v>234</v>
      </c>
      <c r="C14" s="11">
        <v>95</v>
      </c>
      <c r="D14" s="11">
        <v>52</v>
      </c>
      <c r="E14" s="11">
        <v>30</v>
      </c>
      <c r="F14" s="11">
        <v>608</v>
      </c>
      <c r="H14" s="33">
        <v>36</v>
      </c>
      <c r="I14" s="16" t="s">
        <v>106</v>
      </c>
      <c r="N14">
        <v>72</v>
      </c>
      <c r="O14" s="16" t="s">
        <v>106</v>
      </c>
    </row>
    <row r="15" spans="1:17" x14ac:dyDescent="0.2">
      <c r="A15" s="7">
        <v>203</v>
      </c>
      <c r="B15" s="8">
        <v>546</v>
      </c>
      <c r="C15" s="8">
        <v>254</v>
      </c>
      <c r="D15" s="8">
        <v>109</v>
      </c>
      <c r="E15" s="8">
        <v>77</v>
      </c>
      <c r="F15" s="8">
        <v>1310</v>
      </c>
      <c r="H15" s="34">
        <v>53</v>
      </c>
      <c r="J15" s="16" t="s">
        <v>112</v>
      </c>
      <c r="K15">
        <f>H7-K8</f>
        <v>-118</v>
      </c>
      <c r="N15">
        <v>72</v>
      </c>
    </row>
    <row r="16" spans="1:17" x14ac:dyDescent="0.2">
      <c r="A16" s="10">
        <v>140</v>
      </c>
      <c r="B16" s="11">
        <v>456</v>
      </c>
      <c r="C16" s="11">
        <v>159</v>
      </c>
      <c r="D16" s="11">
        <v>88</v>
      </c>
      <c r="E16" s="11">
        <v>63</v>
      </c>
      <c r="F16" s="11">
        <v>1459</v>
      </c>
      <c r="H16" s="34">
        <v>54</v>
      </c>
      <c r="N16">
        <v>83</v>
      </c>
    </row>
    <row r="17" spans="1:15" x14ac:dyDescent="0.2">
      <c r="A17" s="7">
        <v>95</v>
      </c>
      <c r="B17" s="8">
        <v>219</v>
      </c>
      <c r="C17" s="8">
        <v>89</v>
      </c>
      <c r="D17" s="8">
        <v>35</v>
      </c>
      <c r="E17" s="8">
        <v>24</v>
      </c>
      <c r="F17" s="8">
        <v>777</v>
      </c>
      <c r="H17" s="34">
        <v>54</v>
      </c>
      <c r="N17">
        <v>83</v>
      </c>
    </row>
    <row r="18" spans="1:15" x14ac:dyDescent="0.2">
      <c r="A18" s="10">
        <v>68</v>
      </c>
      <c r="B18" s="11">
        <v>190</v>
      </c>
      <c r="C18" s="11">
        <v>83</v>
      </c>
      <c r="D18" s="11">
        <v>39</v>
      </c>
      <c r="E18" s="11">
        <v>27</v>
      </c>
      <c r="F18" s="11">
        <v>623</v>
      </c>
      <c r="H18" s="34">
        <v>68</v>
      </c>
      <c r="N18">
        <v>89</v>
      </c>
    </row>
    <row r="19" spans="1:15" x14ac:dyDescent="0.2">
      <c r="A19" s="7">
        <v>-101</v>
      </c>
      <c r="B19" s="8">
        <v>234</v>
      </c>
      <c r="C19" s="8">
        <v>95</v>
      </c>
      <c r="D19" s="8">
        <v>38</v>
      </c>
      <c r="E19" s="8">
        <v>26</v>
      </c>
      <c r="F19" s="8">
        <v>821</v>
      </c>
      <c r="H19" s="34">
        <v>68</v>
      </c>
      <c r="N19">
        <v>89</v>
      </c>
    </row>
    <row r="20" spans="1:15" x14ac:dyDescent="0.2">
      <c r="A20" s="10">
        <v>53</v>
      </c>
      <c r="B20" s="11">
        <v>134</v>
      </c>
      <c r="C20" s="11">
        <v>54</v>
      </c>
      <c r="D20" s="11">
        <v>27</v>
      </c>
      <c r="E20" s="11">
        <v>15</v>
      </c>
      <c r="F20" s="11">
        <v>456</v>
      </c>
      <c r="H20" s="34">
        <v>87</v>
      </c>
      <c r="I20" s="16" t="s">
        <v>107</v>
      </c>
      <c r="N20">
        <v>95</v>
      </c>
      <c r="O20" s="16" t="s">
        <v>107</v>
      </c>
    </row>
    <row r="21" spans="1:15" x14ac:dyDescent="0.2">
      <c r="A21" s="7">
        <v>54</v>
      </c>
      <c r="B21" s="8">
        <v>180</v>
      </c>
      <c r="C21" s="8">
        <v>72</v>
      </c>
      <c r="D21" s="8">
        <v>54</v>
      </c>
      <c r="E21" s="8">
        <v>23</v>
      </c>
      <c r="F21" s="8">
        <v>558</v>
      </c>
      <c r="H21" s="32">
        <v>95</v>
      </c>
      <c r="N21">
        <v>95</v>
      </c>
    </row>
    <row r="22" spans="1:15" x14ac:dyDescent="0.2">
      <c r="A22" s="10">
        <v>11</v>
      </c>
      <c r="B22" s="11">
        <v>45</v>
      </c>
      <c r="C22" s="11">
        <v>18</v>
      </c>
      <c r="D22" s="11">
        <v>16</v>
      </c>
      <c r="E22" s="11">
        <v>5</v>
      </c>
      <c r="F22" s="11">
        <v>821</v>
      </c>
      <c r="H22" s="32">
        <v>99</v>
      </c>
      <c r="N22">
        <v>95</v>
      </c>
    </row>
    <row r="23" spans="1:15" x14ac:dyDescent="0.2">
      <c r="A23" s="7">
        <v>5</v>
      </c>
      <c r="B23" s="8">
        <v>62</v>
      </c>
      <c r="C23" s="8">
        <v>28</v>
      </c>
      <c r="D23" s="8">
        <v>29</v>
      </c>
      <c r="E23" s="8">
        <v>8</v>
      </c>
      <c r="F23" s="8">
        <v>965</v>
      </c>
      <c r="H23" s="32">
        <v>101</v>
      </c>
      <c r="N23">
        <v>159</v>
      </c>
    </row>
    <row r="24" spans="1:15" x14ac:dyDescent="0.2">
      <c r="A24" s="10">
        <v>12</v>
      </c>
      <c r="B24" s="11">
        <v>54</v>
      </c>
      <c r="C24" s="11">
        <v>23</v>
      </c>
      <c r="D24" s="11">
        <v>19</v>
      </c>
      <c r="E24" s="11">
        <v>7</v>
      </c>
      <c r="F24" s="11">
        <v>623</v>
      </c>
      <c r="H24" s="32">
        <v>111</v>
      </c>
      <c r="N24">
        <v>223</v>
      </c>
    </row>
    <row r="25" spans="1:15" x14ac:dyDescent="0.2">
      <c r="A25" s="7">
        <v>11</v>
      </c>
      <c r="B25" s="8">
        <v>43</v>
      </c>
      <c r="C25" s="8">
        <v>17</v>
      </c>
      <c r="D25" s="8">
        <v>15</v>
      </c>
      <c r="E25" s="8">
        <v>4</v>
      </c>
      <c r="F25" s="8">
        <v>777</v>
      </c>
      <c r="H25" s="32">
        <v>140</v>
      </c>
      <c r="N25">
        <v>223</v>
      </c>
    </row>
    <row r="26" spans="1:15" x14ac:dyDescent="0.2">
      <c r="A26" s="10">
        <v>-10</v>
      </c>
      <c r="B26" s="11">
        <v>43</v>
      </c>
      <c r="C26" s="11">
        <v>17</v>
      </c>
      <c r="D26" s="11">
        <v>16</v>
      </c>
      <c r="E26" s="11">
        <v>4</v>
      </c>
      <c r="F26" s="11">
        <v>777</v>
      </c>
      <c r="H26" s="32">
        <v>203</v>
      </c>
      <c r="I26" s="16" t="s">
        <v>108</v>
      </c>
      <c r="N26">
        <v>254</v>
      </c>
      <c r="O26" s="16" t="s">
        <v>108</v>
      </c>
    </row>
  </sheetData>
  <sortState ref="N2:N26">
    <sortCondition ref="N2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"/>
  <sheetViews>
    <sheetView workbookViewId="0">
      <selection activeCell="J28" sqref="J28"/>
    </sheetView>
  </sheetViews>
  <sheetFormatPr defaultRowHeight="12.75" x14ac:dyDescent="0.2"/>
  <cols>
    <col min="7" max="7" width="16.5" customWidth="1"/>
  </cols>
  <sheetData>
    <row r="1" spans="1:8" ht="13.5" thickBot="1" x14ac:dyDescent="0.25">
      <c r="A1" s="1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</row>
    <row r="2" spans="1:8" ht="13.5" thickTop="1" x14ac:dyDescent="0.2">
      <c r="A2" s="4">
        <v>-94</v>
      </c>
      <c r="B2" s="5">
        <v>219</v>
      </c>
      <c r="C2" s="5">
        <v>89</v>
      </c>
      <c r="D2" s="5">
        <v>36</v>
      </c>
      <c r="E2" s="5">
        <v>24</v>
      </c>
      <c r="F2" s="5">
        <v>777</v>
      </c>
    </row>
    <row r="3" spans="1:8" x14ac:dyDescent="0.2">
      <c r="A3" s="7">
        <v>68</v>
      </c>
      <c r="B3" s="8">
        <v>190</v>
      </c>
      <c r="C3" s="8">
        <v>83</v>
      </c>
      <c r="D3" s="8">
        <v>39</v>
      </c>
      <c r="E3" s="8">
        <v>27</v>
      </c>
      <c r="F3" s="8">
        <v>623</v>
      </c>
    </row>
    <row r="4" spans="1:8" x14ac:dyDescent="0.2">
      <c r="A4" s="10">
        <v>101</v>
      </c>
      <c r="B4" s="11">
        <v>234</v>
      </c>
      <c r="C4" s="11">
        <v>95</v>
      </c>
      <c r="D4" s="11">
        <v>38</v>
      </c>
      <c r="E4" s="11">
        <v>26</v>
      </c>
      <c r="F4" s="11">
        <v>821</v>
      </c>
      <c r="G4" s="16" t="s">
        <v>116</v>
      </c>
      <c r="H4">
        <f>CORREL(A2:A26,B2:B26)</f>
        <v>0.6295285923838545</v>
      </c>
    </row>
    <row r="5" spans="1:8" x14ac:dyDescent="0.2">
      <c r="A5" s="7">
        <v>30</v>
      </c>
      <c r="B5" s="8">
        <v>100</v>
      </c>
      <c r="C5" s="8">
        <v>44</v>
      </c>
      <c r="D5" s="8">
        <v>26</v>
      </c>
      <c r="E5" s="8">
        <v>14</v>
      </c>
      <c r="F5" s="8">
        <v>623</v>
      </c>
    </row>
    <row r="6" spans="1:8" x14ac:dyDescent="0.2">
      <c r="A6" s="10">
        <v>54</v>
      </c>
      <c r="B6" s="11">
        <v>134</v>
      </c>
      <c r="C6" s="11">
        <v>54</v>
      </c>
      <c r="D6" s="11">
        <v>26</v>
      </c>
      <c r="E6" s="11">
        <v>15</v>
      </c>
      <c r="F6" s="11">
        <v>456</v>
      </c>
      <c r="G6" s="16" t="s">
        <v>117</v>
      </c>
      <c r="H6">
        <f>CORREL(A2:A26,C2:C26)</f>
        <v>0.62316214503590905</v>
      </c>
    </row>
    <row r="7" spans="1:8" x14ac:dyDescent="0.2">
      <c r="A7" s="7">
        <v>-53</v>
      </c>
      <c r="B7" s="8">
        <v>180</v>
      </c>
      <c r="C7" s="8">
        <v>72</v>
      </c>
      <c r="D7" s="8">
        <v>55</v>
      </c>
      <c r="E7" s="8">
        <v>23</v>
      </c>
      <c r="F7" s="8">
        <v>558</v>
      </c>
    </row>
    <row r="8" spans="1:8" x14ac:dyDescent="0.2">
      <c r="A8" s="10">
        <v>99</v>
      </c>
      <c r="B8" s="11">
        <v>341</v>
      </c>
      <c r="C8" s="11">
        <v>223</v>
      </c>
      <c r="D8" s="11">
        <v>72</v>
      </c>
      <c r="E8" s="11">
        <v>47</v>
      </c>
      <c r="F8" s="11">
        <v>1091</v>
      </c>
      <c r="G8" s="16" t="s">
        <v>118</v>
      </c>
      <c r="H8">
        <f>CORREL(B2:B26,F2:F26)</f>
        <v>0.63455514061631224</v>
      </c>
    </row>
    <row r="9" spans="1:8" x14ac:dyDescent="0.2">
      <c r="A9" s="7">
        <v>0</v>
      </c>
      <c r="B9" s="8">
        <v>150</v>
      </c>
      <c r="C9" s="8">
        <v>63</v>
      </c>
      <c r="D9" s="8">
        <v>87</v>
      </c>
      <c r="E9" s="8">
        <v>57</v>
      </c>
      <c r="F9" s="8">
        <v>435</v>
      </c>
    </row>
    <row r="10" spans="1:8" x14ac:dyDescent="0.2">
      <c r="A10" s="10">
        <v>33</v>
      </c>
      <c r="B10" s="11">
        <v>140</v>
      </c>
      <c r="C10" s="11">
        <v>60</v>
      </c>
      <c r="D10" s="11">
        <v>47</v>
      </c>
      <c r="E10" s="11">
        <v>19</v>
      </c>
      <c r="F10" s="11">
        <v>336</v>
      </c>
      <c r="G10" s="16" t="s">
        <v>119</v>
      </c>
      <c r="H10">
        <f>CORREL(C2:C26,E2:E26)</f>
        <v>0.85434182980989293</v>
      </c>
    </row>
    <row r="11" spans="1:8" x14ac:dyDescent="0.2">
      <c r="A11" s="7">
        <v>17</v>
      </c>
      <c r="B11" s="8">
        <v>130</v>
      </c>
      <c r="C11" s="8">
        <v>58</v>
      </c>
      <c r="D11" s="8">
        <v>55</v>
      </c>
      <c r="E11" s="8">
        <v>22</v>
      </c>
      <c r="F11" s="8">
        <v>338</v>
      </c>
    </row>
    <row r="12" spans="1:8" x14ac:dyDescent="0.2">
      <c r="A12" s="10">
        <v>36</v>
      </c>
      <c r="B12" s="11">
        <v>140</v>
      </c>
      <c r="C12" s="11">
        <v>64</v>
      </c>
      <c r="D12" s="11">
        <v>40</v>
      </c>
      <c r="E12" s="11">
        <v>19</v>
      </c>
      <c r="F12" s="11">
        <v>965</v>
      </c>
    </row>
    <row r="13" spans="1:8" x14ac:dyDescent="0.2">
      <c r="A13" s="7">
        <v>111</v>
      </c>
      <c r="B13" s="8">
        <v>345</v>
      </c>
      <c r="C13" s="8">
        <v>223</v>
      </c>
      <c r="D13" s="8">
        <v>90</v>
      </c>
      <c r="E13" s="8">
        <v>47</v>
      </c>
      <c r="F13" s="8">
        <v>862</v>
      </c>
    </row>
    <row r="14" spans="1:8" x14ac:dyDescent="0.2">
      <c r="A14" s="10">
        <v>87</v>
      </c>
      <c r="B14" s="11">
        <v>234</v>
      </c>
      <c r="C14" s="11">
        <v>95</v>
      </c>
      <c r="D14" s="11">
        <v>52</v>
      </c>
      <c r="E14" s="11">
        <v>30</v>
      </c>
      <c r="F14" s="11">
        <v>608</v>
      </c>
    </row>
    <row r="15" spans="1:8" x14ac:dyDescent="0.2">
      <c r="A15" s="7">
        <v>203</v>
      </c>
      <c r="B15" s="8">
        <v>546</v>
      </c>
      <c r="C15" s="8">
        <v>254</v>
      </c>
      <c r="D15" s="8">
        <v>109</v>
      </c>
      <c r="E15" s="8">
        <v>77</v>
      </c>
      <c r="F15" s="8">
        <v>1310</v>
      </c>
    </row>
    <row r="16" spans="1:8" x14ac:dyDescent="0.2">
      <c r="A16" s="10">
        <v>140</v>
      </c>
      <c r="B16" s="11">
        <v>456</v>
      </c>
      <c r="C16" s="11">
        <v>159</v>
      </c>
      <c r="D16" s="11">
        <v>88</v>
      </c>
      <c r="E16" s="11">
        <v>63</v>
      </c>
      <c r="F16" s="11">
        <v>1459</v>
      </c>
    </row>
    <row r="17" spans="1:6" x14ac:dyDescent="0.2">
      <c r="A17" s="7">
        <v>95</v>
      </c>
      <c r="B17" s="8">
        <v>219</v>
      </c>
      <c r="C17" s="8">
        <v>89</v>
      </c>
      <c r="D17" s="8">
        <v>35</v>
      </c>
      <c r="E17" s="8">
        <v>24</v>
      </c>
      <c r="F17" s="8">
        <v>777</v>
      </c>
    </row>
    <row r="18" spans="1:6" x14ac:dyDescent="0.2">
      <c r="A18" s="10">
        <v>68</v>
      </c>
      <c r="B18" s="11">
        <v>190</v>
      </c>
      <c r="C18" s="11">
        <v>83</v>
      </c>
      <c r="D18" s="11">
        <v>39</v>
      </c>
      <c r="E18" s="11">
        <v>27</v>
      </c>
      <c r="F18" s="11">
        <v>623</v>
      </c>
    </row>
    <row r="19" spans="1:6" x14ac:dyDescent="0.2">
      <c r="A19" s="7">
        <v>-101</v>
      </c>
      <c r="B19" s="8">
        <v>234</v>
      </c>
      <c r="C19" s="8">
        <v>95</v>
      </c>
      <c r="D19" s="8">
        <v>38</v>
      </c>
      <c r="E19" s="8">
        <v>26</v>
      </c>
      <c r="F19" s="8">
        <v>821</v>
      </c>
    </row>
    <row r="20" spans="1:6" x14ac:dyDescent="0.2">
      <c r="A20" s="10">
        <v>53</v>
      </c>
      <c r="B20" s="11">
        <v>134</v>
      </c>
      <c r="C20" s="11">
        <v>54</v>
      </c>
      <c r="D20" s="11">
        <v>27</v>
      </c>
      <c r="E20" s="11">
        <v>15</v>
      </c>
      <c r="F20" s="11">
        <v>456</v>
      </c>
    </row>
    <row r="21" spans="1:6" x14ac:dyDescent="0.2">
      <c r="A21" s="7">
        <v>54</v>
      </c>
      <c r="B21" s="8">
        <v>180</v>
      </c>
      <c r="C21" s="8">
        <v>72</v>
      </c>
      <c r="D21" s="8">
        <v>54</v>
      </c>
      <c r="E21" s="8">
        <v>23</v>
      </c>
      <c r="F21" s="8">
        <v>558</v>
      </c>
    </row>
    <row r="22" spans="1:6" x14ac:dyDescent="0.2">
      <c r="A22" s="10">
        <v>11</v>
      </c>
      <c r="B22" s="11">
        <v>45</v>
      </c>
      <c r="C22" s="11">
        <v>18</v>
      </c>
      <c r="D22" s="11">
        <v>16</v>
      </c>
      <c r="E22" s="11">
        <v>5</v>
      </c>
      <c r="F22" s="11">
        <v>821</v>
      </c>
    </row>
    <row r="23" spans="1:6" x14ac:dyDescent="0.2">
      <c r="A23" s="7">
        <v>5</v>
      </c>
      <c r="B23" s="8">
        <v>62</v>
      </c>
      <c r="C23" s="8">
        <v>28</v>
      </c>
      <c r="D23" s="8">
        <v>29</v>
      </c>
      <c r="E23" s="8">
        <v>8</v>
      </c>
      <c r="F23" s="8">
        <v>965</v>
      </c>
    </row>
    <row r="24" spans="1:6" x14ac:dyDescent="0.2">
      <c r="A24" s="10">
        <v>12</v>
      </c>
      <c r="B24" s="11">
        <v>54</v>
      </c>
      <c r="C24" s="11">
        <v>23</v>
      </c>
      <c r="D24" s="11">
        <v>19</v>
      </c>
      <c r="E24" s="11">
        <v>7</v>
      </c>
      <c r="F24" s="11">
        <v>623</v>
      </c>
    </row>
    <row r="25" spans="1:6" x14ac:dyDescent="0.2">
      <c r="A25" s="7">
        <v>11</v>
      </c>
      <c r="B25" s="8">
        <v>43</v>
      </c>
      <c r="C25" s="8">
        <v>17</v>
      </c>
      <c r="D25" s="8">
        <v>15</v>
      </c>
      <c r="E25" s="8">
        <v>4</v>
      </c>
      <c r="F25" s="8">
        <v>777</v>
      </c>
    </row>
    <row r="26" spans="1:6" x14ac:dyDescent="0.2">
      <c r="A26" s="10">
        <v>-10</v>
      </c>
      <c r="B26" s="11">
        <v>43</v>
      </c>
      <c r="C26" s="11">
        <v>17</v>
      </c>
      <c r="D26" s="11">
        <v>16</v>
      </c>
      <c r="E26" s="11">
        <v>4</v>
      </c>
      <c r="F26" s="11">
        <v>777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1"/>
  <sheetViews>
    <sheetView workbookViewId="0">
      <selection activeCell="I17" sqref="I17"/>
    </sheetView>
  </sheetViews>
  <sheetFormatPr defaultRowHeight="19.5" x14ac:dyDescent="0.25"/>
  <cols>
    <col min="1" max="1" width="12.5" style="35" bestFit="1" customWidth="1"/>
    <col min="2" max="2" width="9" style="35"/>
    <col min="3" max="3" width="11.875" style="35" customWidth="1"/>
    <col min="4" max="4" width="11.125" style="35" customWidth="1"/>
    <col min="5" max="5" width="10.5" style="35" customWidth="1"/>
    <col min="6" max="6" width="11.625" style="35" customWidth="1"/>
    <col min="7" max="7" width="12.125" style="35" customWidth="1"/>
    <col min="8" max="8" width="9" style="35"/>
    <col min="9" max="9" width="10.75" style="35" customWidth="1"/>
    <col min="10" max="10" width="11" style="35" customWidth="1"/>
    <col min="11" max="11" width="10.75" style="35" customWidth="1"/>
    <col min="12" max="16384" width="9" style="35"/>
  </cols>
  <sheetData>
    <row r="1" spans="1:12" x14ac:dyDescent="0.25">
      <c r="A1" s="35" t="s">
        <v>120</v>
      </c>
      <c r="B1" s="35" t="s">
        <v>121</v>
      </c>
      <c r="C1" s="35" t="s">
        <v>122</v>
      </c>
      <c r="D1" s="35" t="s">
        <v>123</v>
      </c>
      <c r="E1" s="35" t="s">
        <v>124</v>
      </c>
      <c r="G1" s="39" t="s">
        <v>120</v>
      </c>
      <c r="H1" s="39" t="s">
        <v>121</v>
      </c>
      <c r="I1" s="39" t="s">
        <v>122</v>
      </c>
      <c r="J1" s="39" t="s">
        <v>123</v>
      </c>
      <c r="K1" s="39" t="s">
        <v>124</v>
      </c>
    </row>
    <row r="2" spans="1:12" x14ac:dyDescent="0.25">
      <c r="A2" s="35">
        <v>5</v>
      </c>
      <c r="B2" s="35">
        <v>1</v>
      </c>
      <c r="C2" s="35">
        <v>3</v>
      </c>
      <c r="D2" s="35">
        <v>1</v>
      </c>
      <c r="E2" s="35">
        <v>3</v>
      </c>
      <c r="F2" s="37">
        <v>1</v>
      </c>
      <c r="G2" s="40">
        <f>COUNTIF(A$2:A$101,F2)</f>
        <v>24</v>
      </c>
      <c r="H2" s="40">
        <f>COUNTIF(B$2:B$101,F2)</f>
        <v>20</v>
      </c>
      <c r="I2" s="40">
        <f>COUNTIF(C$2:C$101,F2)</f>
        <v>22</v>
      </c>
      <c r="J2" s="40">
        <f>COUNTIF(D$2:D$101,F2)</f>
        <v>16</v>
      </c>
      <c r="K2" s="40">
        <f>COUNTIF(E$2:E$101,F2)</f>
        <v>15</v>
      </c>
      <c r="L2" s="35">
        <f>SUM(G2:K2)</f>
        <v>97</v>
      </c>
    </row>
    <row r="3" spans="1:12" x14ac:dyDescent="0.25">
      <c r="A3" s="35">
        <v>4</v>
      </c>
      <c r="B3" s="35">
        <v>1</v>
      </c>
      <c r="C3" s="35">
        <v>2</v>
      </c>
      <c r="D3" s="35">
        <v>2</v>
      </c>
      <c r="E3" s="35">
        <v>2</v>
      </c>
      <c r="F3" s="37">
        <v>2</v>
      </c>
      <c r="G3" s="41">
        <f t="shared" ref="G3:G5" si="0">COUNTIF(A$2:A$101,F3)</f>
        <v>17</v>
      </c>
      <c r="H3" s="41">
        <f t="shared" ref="H3:H6" si="1">COUNTIF(B$2:B$101,F3)</f>
        <v>18</v>
      </c>
      <c r="I3" s="41">
        <f t="shared" ref="I3:I6" si="2">COUNTIF(C$2:C$101,F3)</f>
        <v>22</v>
      </c>
      <c r="J3" s="41">
        <f t="shared" ref="J3:J6" si="3">COUNTIF(D$2:D$101,F3)</f>
        <v>26</v>
      </c>
      <c r="K3" s="41">
        <f t="shared" ref="K3:K6" si="4">COUNTIF(E$2:E$101,F3)</f>
        <v>24</v>
      </c>
    </row>
    <row r="4" spans="1:12" x14ac:dyDescent="0.25">
      <c r="A4" s="35">
        <v>4</v>
      </c>
      <c r="B4" s="35">
        <v>3</v>
      </c>
      <c r="C4" s="35">
        <v>2</v>
      </c>
      <c r="D4" s="35">
        <v>2</v>
      </c>
      <c r="E4" s="35">
        <v>2</v>
      </c>
      <c r="F4" s="37">
        <v>3</v>
      </c>
      <c r="G4" s="41">
        <f t="shared" si="0"/>
        <v>16</v>
      </c>
      <c r="H4" s="41">
        <f t="shared" si="1"/>
        <v>23</v>
      </c>
      <c r="I4" s="41">
        <f t="shared" si="2"/>
        <v>24</v>
      </c>
      <c r="J4" s="41">
        <f t="shared" si="3"/>
        <v>24</v>
      </c>
      <c r="K4" s="41">
        <f t="shared" si="4"/>
        <v>21</v>
      </c>
    </row>
    <row r="5" spans="1:12" x14ac:dyDescent="0.25">
      <c r="A5" s="35">
        <v>1</v>
      </c>
      <c r="B5" s="35">
        <v>1</v>
      </c>
      <c r="C5" s="35">
        <v>4</v>
      </c>
      <c r="D5" s="35">
        <v>1</v>
      </c>
      <c r="E5" s="35">
        <v>1</v>
      </c>
      <c r="F5" s="37">
        <v>4</v>
      </c>
      <c r="G5" s="41">
        <f t="shared" si="0"/>
        <v>21</v>
      </c>
      <c r="H5" s="41">
        <f t="shared" si="1"/>
        <v>21</v>
      </c>
      <c r="I5" s="41">
        <f t="shared" si="2"/>
        <v>16</v>
      </c>
      <c r="J5" s="41">
        <f t="shared" si="3"/>
        <v>15</v>
      </c>
      <c r="K5" s="41">
        <f t="shared" si="4"/>
        <v>20</v>
      </c>
    </row>
    <row r="6" spans="1:12" x14ac:dyDescent="0.25">
      <c r="A6" s="35">
        <v>2</v>
      </c>
      <c r="B6" s="35">
        <v>5</v>
      </c>
      <c r="C6" s="35">
        <v>5</v>
      </c>
      <c r="D6" s="35">
        <v>4</v>
      </c>
      <c r="E6" s="35">
        <v>5</v>
      </c>
      <c r="F6" s="37">
        <v>5</v>
      </c>
      <c r="G6" s="42">
        <f>COUNTIF(A$2:A$101,F6)</f>
        <v>22</v>
      </c>
      <c r="H6" s="42">
        <f t="shared" si="1"/>
        <v>18</v>
      </c>
      <c r="I6" s="42">
        <f t="shared" si="2"/>
        <v>16</v>
      </c>
      <c r="J6" s="42">
        <f t="shared" si="3"/>
        <v>19</v>
      </c>
      <c r="K6" s="42">
        <f t="shared" si="4"/>
        <v>20</v>
      </c>
    </row>
    <row r="7" spans="1:12" x14ac:dyDescent="0.25">
      <c r="A7" s="35">
        <v>5</v>
      </c>
      <c r="B7" s="35">
        <v>2</v>
      </c>
      <c r="C7" s="35">
        <v>3</v>
      </c>
      <c r="D7" s="35">
        <v>5</v>
      </c>
      <c r="E7" s="35">
        <v>5</v>
      </c>
    </row>
    <row r="8" spans="1:12" x14ac:dyDescent="0.25">
      <c r="A8" s="35">
        <v>5</v>
      </c>
      <c r="B8" s="35">
        <v>4</v>
      </c>
      <c r="C8" s="35">
        <v>3</v>
      </c>
      <c r="D8" s="35">
        <v>4</v>
      </c>
      <c r="E8" s="35">
        <v>5</v>
      </c>
    </row>
    <row r="9" spans="1:12" x14ac:dyDescent="0.25">
      <c r="A9" s="35">
        <v>3</v>
      </c>
      <c r="B9" s="35">
        <v>3</v>
      </c>
      <c r="C9" s="35">
        <v>4</v>
      </c>
      <c r="D9" s="35">
        <v>3</v>
      </c>
      <c r="E9" s="35">
        <v>2</v>
      </c>
    </row>
    <row r="10" spans="1:12" x14ac:dyDescent="0.25">
      <c r="A10" s="35">
        <v>5</v>
      </c>
      <c r="B10" s="35">
        <v>4</v>
      </c>
      <c r="C10" s="35">
        <v>2</v>
      </c>
      <c r="D10" s="35">
        <v>5</v>
      </c>
      <c r="E10" s="35">
        <v>1</v>
      </c>
    </row>
    <row r="11" spans="1:12" x14ac:dyDescent="0.25">
      <c r="A11" s="35">
        <v>2</v>
      </c>
      <c r="B11" s="35">
        <v>2</v>
      </c>
      <c r="C11" s="35">
        <v>2</v>
      </c>
      <c r="D11" s="35">
        <v>5</v>
      </c>
      <c r="E11" s="35">
        <v>4</v>
      </c>
      <c r="H11" s="35" t="s">
        <v>74</v>
      </c>
      <c r="I11" s="38">
        <f>SUM(G2:K6)</f>
        <v>500</v>
      </c>
    </row>
    <row r="12" spans="1:12" x14ac:dyDescent="0.25">
      <c r="A12" s="35">
        <v>2</v>
      </c>
      <c r="B12" s="35">
        <v>2</v>
      </c>
      <c r="C12" s="35">
        <v>5</v>
      </c>
      <c r="D12" s="35">
        <v>5</v>
      </c>
      <c r="E12" s="35">
        <v>1</v>
      </c>
    </row>
    <row r="13" spans="1:12" x14ac:dyDescent="0.25">
      <c r="A13" s="35">
        <v>1</v>
      </c>
      <c r="B13" s="35">
        <v>4</v>
      </c>
      <c r="C13" s="35">
        <v>5</v>
      </c>
      <c r="D13" s="35">
        <v>1</v>
      </c>
      <c r="E13" s="35">
        <v>1</v>
      </c>
    </row>
    <row r="14" spans="1:12" x14ac:dyDescent="0.25">
      <c r="A14" s="35">
        <v>1</v>
      </c>
      <c r="B14" s="35">
        <v>3</v>
      </c>
      <c r="C14" s="35">
        <v>2</v>
      </c>
      <c r="D14" s="35">
        <v>1</v>
      </c>
      <c r="E14" s="35">
        <v>5</v>
      </c>
    </row>
    <row r="15" spans="1:12" x14ac:dyDescent="0.25">
      <c r="A15" s="35">
        <v>1</v>
      </c>
      <c r="B15" s="35">
        <v>4</v>
      </c>
      <c r="C15" s="35">
        <v>5</v>
      </c>
      <c r="D15" s="35">
        <v>4</v>
      </c>
      <c r="E15" s="35">
        <v>5</v>
      </c>
    </row>
    <row r="16" spans="1:12" x14ac:dyDescent="0.25">
      <c r="A16" s="35">
        <v>1</v>
      </c>
      <c r="B16" s="35">
        <v>2</v>
      </c>
      <c r="C16" s="35">
        <v>4</v>
      </c>
      <c r="D16" s="35">
        <v>5</v>
      </c>
      <c r="E16" s="35">
        <v>5</v>
      </c>
    </row>
    <row r="17" spans="1:5" x14ac:dyDescent="0.25">
      <c r="A17" s="35">
        <v>5</v>
      </c>
      <c r="B17" s="35">
        <v>5</v>
      </c>
      <c r="C17" s="35">
        <v>3</v>
      </c>
      <c r="D17" s="35">
        <v>4</v>
      </c>
      <c r="E17" s="35">
        <v>5</v>
      </c>
    </row>
    <row r="18" spans="1:5" x14ac:dyDescent="0.25">
      <c r="A18" s="35">
        <v>2</v>
      </c>
      <c r="B18" s="35">
        <v>1</v>
      </c>
      <c r="C18" s="35">
        <v>4</v>
      </c>
      <c r="D18" s="35">
        <v>3</v>
      </c>
      <c r="E18" s="35">
        <v>4</v>
      </c>
    </row>
    <row r="19" spans="1:5" x14ac:dyDescent="0.25">
      <c r="A19" s="35">
        <v>1</v>
      </c>
      <c r="B19" s="35">
        <v>5</v>
      </c>
      <c r="C19" s="35">
        <v>3</v>
      </c>
      <c r="D19" s="35">
        <v>3</v>
      </c>
      <c r="E19" s="35">
        <v>2</v>
      </c>
    </row>
    <row r="20" spans="1:5" x14ac:dyDescent="0.25">
      <c r="A20" s="35">
        <v>3</v>
      </c>
      <c r="B20" s="35">
        <v>3</v>
      </c>
      <c r="C20" s="35">
        <v>5</v>
      </c>
      <c r="D20" s="35">
        <v>5</v>
      </c>
      <c r="E20" s="35">
        <v>4</v>
      </c>
    </row>
    <row r="21" spans="1:5" x14ac:dyDescent="0.25">
      <c r="A21" s="35">
        <v>1</v>
      </c>
      <c r="B21" s="35">
        <v>4</v>
      </c>
      <c r="C21" s="35">
        <v>3</v>
      </c>
      <c r="D21" s="35">
        <v>2</v>
      </c>
      <c r="E21" s="35">
        <v>2</v>
      </c>
    </row>
    <row r="22" spans="1:5" x14ac:dyDescent="0.25">
      <c r="A22" s="35">
        <v>1</v>
      </c>
      <c r="B22" s="35">
        <v>2</v>
      </c>
      <c r="C22" s="35">
        <v>1</v>
      </c>
      <c r="D22" s="35">
        <v>4</v>
      </c>
      <c r="E22" s="35">
        <v>4</v>
      </c>
    </row>
    <row r="23" spans="1:5" x14ac:dyDescent="0.25">
      <c r="A23" s="35">
        <v>3</v>
      </c>
      <c r="B23" s="35">
        <v>2</v>
      </c>
      <c r="C23" s="35">
        <v>2</v>
      </c>
      <c r="D23" s="35">
        <v>1</v>
      </c>
      <c r="E23" s="35">
        <v>1</v>
      </c>
    </row>
    <row r="24" spans="1:5" x14ac:dyDescent="0.25">
      <c r="A24" s="35">
        <v>1</v>
      </c>
      <c r="B24" s="35">
        <v>2</v>
      </c>
      <c r="C24" s="35">
        <v>1</v>
      </c>
      <c r="D24" s="35">
        <v>4</v>
      </c>
      <c r="E24" s="35">
        <v>5</v>
      </c>
    </row>
    <row r="25" spans="1:5" x14ac:dyDescent="0.25">
      <c r="A25" s="35">
        <v>5</v>
      </c>
      <c r="B25" s="35">
        <v>4</v>
      </c>
      <c r="C25" s="35">
        <v>2</v>
      </c>
      <c r="D25" s="35">
        <v>2</v>
      </c>
      <c r="E25" s="35">
        <v>2</v>
      </c>
    </row>
    <row r="26" spans="1:5" x14ac:dyDescent="0.25">
      <c r="A26" s="35">
        <v>5</v>
      </c>
      <c r="B26" s="35">
        <v>2</v>
      </c>
      <c r="C26" s="35">
        <v>1</v>
      </c>
      <c r="D26" s="35">
        <v>4</v>
      </c>
      <c r="E26" s="35">
        <v>3</v>
      </c>
    </row>
    <row r="27" spans="1:5" x14ac:dyDescent="0.25">
      <c r="A27" s="35">
        <v>5</v>
      </c>
      <c r="B27" s="35">
        <v>2</v>
      </c>
      <c r="C27" s="35">
        <v>5</v>
      </c>
      <c r="D27" s="35">
        <v>4</v>
      </c>
      <c r="E27" s="35">
        <v>4</v>
      </c>
    </row>
    <row r="28" spans="1:5" x14ac:dyDescent="0.25">
      <c r="A28" s="35">
        <v>4</v>
      </c>
      <c r="B28" s="35">
        <v>2</v>
      </c>
      <c r="C28" s="35">
        <v>5</v>
      </c>
      <c r="D28" s="35">
        <v>4</v>
      </c>
      <c r="E28" s="35">
        <v>1</v>
      </c>
    </row>
    <row r="29" spans="1:5" x14ac:dyDescent="0.25">
      <c r="A29" s="35">
        <v>4</v>
      </c>
      <c r="B29" s="35">
        <v>4</v>
      </c>
      <c r="C29" s="35">
        <v>1</v>
      </c>
      <c r="D29" s="35">
        <v>4</v>
      </c>
      <c r="E29" s="35">
        <v>3</v>
      </c>
    </row>
    <row r="30" spans="1:5" x14ac:dyDescent="0.25">
      <c r="A30" s="35">
        <v>3</v>
      </c>
      <c r="B30" s="35">
        <v>1</v>
      </c>
      <c r="C30" s="35">
        <v>3</v>
      </c>
      <c r="D30" s="35">
        <v>4</v>
      </c>
      <c r="E30" s="35">
        <v>4</v>
      </c>
    </row>
    <row r="31" spans="1:5" x14ac:dyDescent="0.25">
      <c r="A31" s="35">
        <v>5</v>
      </c>
      <c r="B31" s="35">
        <v>3</v>
      </c>
      <c r="C31" s="35">
        <v>4</v>
      </c>
      <c r="D31" s="35">
        <v>2</v>
      </c>
      <c r="E31" s="35">
        <v>2</v>
      </c>
    </row>
    <row r="32" spans="1:5" x14ac:dyDescent="0.25">
      <c r="A32" s="35">
        <v>3</v>
      </c>
      <c r="B32" s="35">
        <v>3</v>
      </c>
      <c r="C32" s="35">
        <v>2</v>
      </c>
      <c r="D32" s="35">
        <v>1</v>
      </c>
      <c r="E32" s="35">
        <v>2</v>
      </c>
    </row>
    <row r="33" spans="1:5" x14ac:dyDescent="0.25">
      <c r="A33" s="35">
        <v>3</v>
      </c>
      <c r="B33" s="35">
        <v>2</v>
      </c>
      <c r="C33" s="35">
        <v>2</v>
      </c>
      <c r="D33" s="35">
        <v>2</v>
      </c>
      <c r="E33" s="35">
        <v>4</v>
      </c>
    </row>
    <row r="34" spans="1:5" x14ac:dyDescent="0.25">
      <c r="A34" s="35">
        <v>4</v>
      </c>
      <c r="B34" s="35">
        <v>3</v>
      </c>
      <c r="C34" s="35">
        <v>3</v>
      </c>
      <c r="D34" s="35">
        <v>4</v>
      </c>
      <c r="E34" s="35">
        <v>2</v>
      </c>
    </row>
    <row r="35" spans="1:5" x14ac:dyDescent="0.25">
      <c r="A35" s="35">
        <v>5</v>
      </c>
      <c r="B35" s="35">
        <v>3</v>
      </c>
      <c r="C35" s="35">
        <v>2</v>
      </c>
      <c r="D35" s="35">
        <v>2</v>
      </c>
      <c r="E35" s="35">
        <v>2</v>
      </c>
    </row>
    <row r="36" spans="1:5" x14ac:dyDescent="0.25">
      <c r="A36" s="35">
        <v>1</v>
      </c>
      <c r="B36" s="35">
        <v>3</v>
      </c>
      <c r="C36" s="35">
        <v>1</v>
      </c>
      <c r="D36" s="35">
        <v>5</v>
      </c>
      <c r="E36" s="35">
        <v>3</v>
      </c>
    </row>
    <row r="37" spans="1:5" x14ac:dyDescent="0.25">
      <c r="A37" s="35">
        <v>3</v>
      </c>
      <c r="B37" s="35">
        <v>5</v>
      </c>
      <c r="C37" s="35">
        <v>4</v>
      </c>
      <c r="D37" s="35">
        <v>5</v>
      </c>
      <c r="E37" s="35">
        <v>3</v>
      </c>
    </row>
    <row r="38" spans="1:5" x14ac:dyDescent="0.25">
      <c r="A38" s="35">
        <v>4</v>
      </c>
      <c r="B38" s="35">
        <v>5</v>
      </c>
      <c r="C38" s="35">
        <v>4</v>
      </c>
      <c r="D38" s="35">
        <v>3</v>
      </c>
      <c r="E38" s="35">
        <v>2</v>
      </c>
    </row>
    <row r="39" spans="1:5" x14ac:dyDescent="0.25">
      <c r="A39" s="35">
        <v>5</v>
      </c>
      <c r="B39" s="35">
        <v>1</v>
      </c>
      <c r="C39" s="35">
        <v>5</v>
      </c>
      <c r="D39" s="35">
        <v>3</v>
      </c>
      <c r="E39" s="35">
        <v>3</v>
      </c>
    </row>
    <row r="40" spans="1:5" x14ac:dyDescent="0.25">
      <c r="A40" s="35">
        <v>2</v>
      </c>
      <c r="B40" s="35">
        <v>1</v>
      </c>
      <c r="C40" s="35">
        <v>2</v>
      </c>
      <c r="D40" s="35">
        <v>2</v>
      </c>
      <c r="E40" s="35">
        <v>4</v>
      </c>
    </row>
    <row r="41" spans="1:5" x14ac:dyDescent="0.25">
      <c r="A41" s="35">
        <v>1</v>
      </c>
      <c r="B41" s="35">
        <v>5</v>
      </c>
      <c r="C41" s="35">
        <v>1</v>
      </c>
      <c r="D41" s="35">
        <v>2</v>
      </c>
      <c r="E41" s="35">
        <v>4</v>
      </c>
    </row>
    <row r="42" spans="1:5" x14ac:dyDescent="0.25">
      <c r="A42" s="35">
        <v>3</v>
      </c>
      <c r="B42" s="35">
        <v>3</v>
      </c>
      <c r="C42" s="35">
        <v>3</v>
      </c>
      <c r="D42" s="35">
        <v>5</v>
      </c>
      <c r="E42" s="35">
        <v>2</v>
      </c>
    </row>
    <row r="43" spans="1:5" x14ac:dyDescent="0.25">
      <c r="A43" s="35">
        <v>1</v>
      </c>
      <c r="B43" s="35">
        <v>3</v>
      </c>
      <c r="C43" s="35">
        <v>3</v>
      </c>
      <c r="D43" s="35">
        <v>5</v>
      </c>
      <c r="E43" s="35">
        <v>3</v>
      </c>
    </row>
    <row r="44" spans="1:5" x14ac:dyDescent="0.25">
      <c r="A44" s="35">
        <v>4</v>
      </c>
      <c r="B44" s="35">
        <v>4</v>
      </c>
      <c r="C44" s="35">
        <v>3</v>
      </c>
      <c r="D44" s="35">
        <v>5</v>
      </c>
      <c r="E44" s="35">
        <v>1</v>
      </c>
    </row>
    <row r="45" spans="1:5" x14ac:dyDescent="0.25">
      <c r="A45" s="35">
        <v>5</v>
      </c>
      <c r="B45" s="35">
        <v>5</v>
      </c>
      <c r="C45" s="35">
        <v>3</v>
      </c>
      <c r="D45" s="35">
        <v>1</v>
      </c>
      <c r="E45" s="35">
        <v>1</v>
      </c>
    </row>
    <row r="46" spans="1:5" x14ac:dyDescent="0.25">
      <c r="A46" s="35">
        <v>2</v>
      </c>
      <c r="B46" s="35">
        <v>4</v>
      </c>
      <c r="C46" s="35">
        <v>1</v>
      </c>
      <c r="D46" s="35">
        <v>4</v>
      </c>
      <c r="E46" s="35">
        <v>1</v>
      </c>
    </row>
    <row r="47" spans="1:5" x14ac:dyDescent="0.25">
      <c r="A47" s="35">
        <v>4</v>
      </c>
      <c r="B47" s="35">
        <v>4</v>
      </c>
      <c r="C47" s="35">
        <v>3</v>
      </c>
      <c r="D47" s="35">
        <v>2</v>
      </c>
      <c r="E47" s="35">
        <v>3</v>
      </c>
    </row>
    <row r="48" spans="1:5" x14ac:dyDescent="0.25">
      <c r="A48" s="35">
        <v>2</v>
      </c>
      <c r="B48" s="35">
        <v>1</v>
      </c>
      <c r="C48" s="35">
        <v>2</v>
      </c>
      <c r="D48" s="35">
        <v>3</v>
      </c>
      <c r="E48" s="35">
        <v>4</v>
      </c>
    </row>
    <row r="49" spans="1:5" x14ac:dyDescent="0.25">
      <c r="A49" s="35">
        <v>4</v>
      </c>
      <c r="B49" s="35">
        <v>5</v>
      </c>
      <c r="C49" s="35">
        <v>4</v>
      </c>
      <c r="D49" s="35">
        <v>3</v>
      </c>
      <c r="E49" s="35">
        <v>2</v>
      </c>
    </row>
    <row r="50" spans="1:5" x14ac:dyDescent="0.25">
      <c r="A50" s="35">
        <v>4</v>
      </c>
      <c r="B50" s="35">
        <v>1</v>
      </c>
      <c r="C50" s="35">
        <v>5</v>
      </c>
      <c r="D50" s="35">
        <v>5</v>
      </c>
      <c r="E50" s="35">
        <v>5</v>
      </c>
    </row>
    <row r="51" spans="1:5" x14ac:dyDescent="0.25">
      <c r="A51" s="35">
        <v>1</v>
      </c>
      <c r="B51" s="35">
        <v>1</v>
      </c>
      <c r="C51" s="35">
        <v>4</v>
      </c>
      <c r="D51" s="35">
        <v>1</v>
      </c>
      <c r="E51" s="35">
        <v>2</v>
      </c>
    </row>
    <row r="52" spans="1:5" x14ac:dyDescent="0.25">
      <c r="A52" s="35">
        <v>1</v>
      </c>
      <c r="B52" s="35">
        <v>3</v>
      </c>
      <c r="C52" s="35">
        <v>3</v>
      </c>
      <c r="D52" s="35">
        <v>3</v>
      </c>
      <c r="E52" s="35">
        <v>3</v>
      </c>
    </row>
    <row r="53" spans="1:5" x14ac:dyDescent="0.25">
      <c r="A53" s="35">
        <v>2</v>
      </c>
      <c r="B53" s="35">
        <v>1</v>
      </c>
      <c r="C53" s="35">
        <v>4</v>
      </c>
      <c r="D53" s="35">
        <v>2</v>
      </c>
      <c r="E53" s="35">
        <v>4</v>
      </c>
    </row>
    <row r="54" spans="1:5" x14ac:dyDescent="0.25">
      <c r="A54" s="35">
        <v>4</v>
      </c>
      <c r="B54" s="35">
        <v>1</v>
      </c>
      <c r="C54" s="35">
        <v>3</v>
      </c>
      <c r="D54" s="35">
        <v>3</v>
      </c>
      <c r="E54" s="35">
        <v>2</v>
      </c>
    </row>
    <row r="55" spans="1:5" x14ac:dyDescent="0.25">
      <c r="A55" s="35">
        <v>3</v>
      </c>
      <c r="B55" s="35">
        <v>3</v>
      </c>
      <c r="C55" s="35">
        <v>4</v>
      </c>
      <c r="D55" s="35">
        <v>5</v>
      </c>
      <c r="E55" s="35">
        <v>2</v>
      </c>
    </row>
    <row r="56" spans="1:5" x14ac:dyDescent="0.25">
      <c r="A56" s="35">
        <v>5</v>
      </c>
      <c r="B56" s="35">
        <v>2</v>
      </c>
      <c r="C56" s="35">
        <v>5</v>
      </c>
      <c r="D56" s="35">
        <v>1</v>
      </c>
      <c r="E56" s="35">
        <v>4</v>
      </c>
    </row>
    <row r="57" spans="1:5" x14ac:dyDescent="0.25">
      <c r="A57" s="35">
        <v>5</v>
      </c>
      <c r="B57" s="35">
        <v>5</v>
      </c>
      <c r="C57" s="35">
        <v>1</v>
      </c>
      <c r="D57" s="35">
        <v>2</v>
      </c>
      <c r="E57" s="35">
        <v>3</v>
      </c>
    </row>
    <row r="58" spans="1:5" x14ac:dyDescent="0.25">
      <c r="A58" s="35">
        <v>4</v>
      </c>
      <c r="B58" s="35">
        <v>5</v>
      </c>
      <c r="C58" s="35">
        <v>5</v>
      </c>
      <c r="D58" s="35">
        <v>1</v>
      </c>
      <c r="E58" s="35">
        <v>3</v>
      </c>
    </row>
    <row r="59" spans="1:5" x14ac:dyDescent="0.25">
      <c r="A59" s="35">
        <v>1</v>
      </c>
      <c r="B59" s="35">
        <v>1</v>
      </c>
      <c r="C59" s="35">
        <v>3</v>
      </c>
      <c r="D59" s="35">
        <v>3</v>
      </c>
      <c r="E59" s="35">
        <v>5</v>
      </c>
    </row>
    <row r="60" spans="1:5" x14ac:dyDescent="0.25">
      <c r="A60" s="35">
        <v>3</v>
      </c>
      <c r="B60" s="35">
        <v>4</v>
      </c>
      <c r="C60" s="35">
        <v>3</v>
      </c>
      <c r="D60" s="35">
        <v>3</v>
      </c>
      <c r="E60" s="35">
        <v>1</v>
      </c>
    </row>
    <row r="61" spans="1:5" x14ac:dyDescent="0.25">
      <c r="A61" s="35">
        <v>4</v>
      </c>
      <c r="B61" s="35">
        <v>1</v>
      </c>
      <c r="C61" s="35">
        <v>3</v>
      </c>
      <c r="D61" s="35">
        <v>5</v>
      </c>
      <c r="E61" s="35">
        <v>1</v>
      </c>
    </row>
    <row r="62" spans="1:5" x14ac:dyDescent="0.25">
      <c r="A62" s="35">
        <v>4</v>
      </c>
      <c r="B62" s="35">
        <v>2</v>
      </c>
      <c r="C62" s="35">
        <v>3</v>
      </c>
      <c r="D62" s="35">
        <v>1</v>
      </c>
      <c r="E62" s="35">
        <v>2</v>
      </c>
    </row>
    <row r="63" spans="1:5" x14ac:dyDescent="0.25">
      <c r="A63" s="35">
        <v>1</v>
      </c>
      <c r="B63" s="35">
        <v>2</v>
      </c>
      <c r="C63" s="35">
        <v>2</v>
      </c>
      <c r="D63" s="35">
        <v>3</v>
      </c>
      <c r="E63" s="35">
        <v>1</v>
      </c>
    </row>
    <row r="64" spans="1:5" x14ac:dyDescent="0.25">
      <c r="A64" s="35">
        <v>5</v>
      </c>
      <c r="B64" s="35">
        <v>4</v>
      </c>
      <c r="C64" s="35">
        <v>5</v>
      </c>
      <c r="D64" s="35">
        <v>3</v>
      </c>
      <c r="E64" s="35">
        <v>5</v>
      </c>
    </row>
    <row r="65" spans="1:5" x14ac:dyDescent="0.25">
      <c r="A65" s="35">
        <v>1</v>
      </c>
      <c r="B65" s="35">
        <v>3</v>
      </c>
      <c r="C65" s="35">
        <v>2</v>
      </c>
      <c r="D65" s="35">
        <v>3</v>
      </c>
      <c r="E65" s="35">
        <v>2</v>
      </c>
    </row>
    <row r="66" spans="1:5" x14ac:dyDescent="0.25">
      <c r="A66" s="35">
        <v>2</v>
      </c>
      <c r="B66" s="35">
        <v>4</v>
      </c>
      <c r="C66" s="35">
        <v>1</v>
      </c>
      <c r="D66" s="35">
        <v>5</v>
      </c>
      <c r="E66" s="35">
        <v>5</v>
      </c>
    </row>
    <row r="67" spans="1:5" x14ac:dyDescent="0.25">
      <c r="A67" s="35">
        <v>2</v>
      </c>
      <c r="B67" s="35">
        <v>4</v>
      </c>
      <c r="C67" s="35">
        <v>1</v>
      </c>
      <c r="D67" s="35">
        <v>3</v>
      </c>
      <c r="E67" s="35">
        <v>4</v>
      </c>
    </row>
    <row r="68" spans="1:5" x14ac:dyDescent="0.25">
      <c r="A68" s="35">
        <v>5</v>
      </c>
      <c r="B68" s="35">
        <v>2</v>
      </c>
      <c r="C68" s="35">
        <v>1</v>
      </c>
      <c r="D68" s="35">
        <v>2</v>
      </c>
      <c r="E68" s="35">
        <v>1</v>
      </c>
    </row>
    <row r="69" spans="1:5" x14ac:dyDescent="0.25">
      <c r="A69" s="35">
        <v>5</v>
      </c>
      <c r="B69" s="35">
        <v>3</v>
      </c>
      <c r="C69" s="35">
        <v>1</v>
      </c>
      <c r="D69" s="35">
        <v>3</v>
      </c>
      <c r="E69" s="35">
        <v>2</v>
      </c>
    </row>
    <row r="70" spans="1:5" x14ac:dyDescent="0.25">
      <c r="A70" s="35">
        <v>4</v>
      </c>
      <c r="B70" s="35">
        <v>2</v>
      </c>
      <c r="C70" s="35">
        <v>1</v>
      </c>
      <c r="D70" s="35">
        <v>2</v>
      </c>
      <c r="E70" s="35">
        <v>2</v>
      </c>
    </row>
    <row r="71" spans="1:5" x14ac:dyDescent="0.25">
      <c r="A71" s="35">
        <v>3</v>
      </c>
      <c r="B71" s="35">
        <v>3</v>
      </c>
      <c r="C71" s="35">
        <v>5</v>
      </c>
      <c r="D71" s="35">
        <v>3</v>
      </c>
      <c r="E71" s="35">
        <v>5</v>
      </c>
    </row>
    <row r="72" spans="1:5" x14ac:dyDescent="0.25">
      <c r="A72" s="35">
        <v>3</v>
      </c>
      <c r="B72" s="35">
        <v>3</v>
      </c>
      <c r="C72" s="35">
        <v>3</v>
      </c>
      <c r="D72" s="35">
        <v>5</v>
      </c>
      <c r="E72" s="35">
        <v>5</v>
      </c>
    </row>
    <row r="73" spans="1:5" x14ac:dyDescent="0.25">
      <c r="A73" s="35">
        <v>4</v>
      </c>
      <c r="B73" s="35">
        <v>5</v>
      </c>
      <c r="C73" s="35">
        <v>2</v>
      </c>
      <c r="D73" s="35">
        <v>5</v>
      </c>
      <c r="E73" s="35">
        <v>3</v>
      </c>
    </row>
    <row r="74" spans="1:5" x14ac:dyDescent="0.25">
      <c r="A74" s="35">
        <v>1</v>
      </c>
      <c r="B74" s="35">
        <v>5</v>
      </c>
      <c r="C74" s="35">
        <v>1</v>
      </c>
      <c r="D74" s="35">
        <v>5</v>
      </c>
      <c r="E74" s="35">
        <v>2</v>
      </c>
    </row>
    <row r="75" spans="1:5" x14ac:dyDescent="0.25">
      <c r="A75" s="35">
        <v>4</v>
      </c>
      <c r="B75" s="35">
        <v>4</v>
      </c>
      <c r="C75" s="35">
        <v>4</v>
      </c>
      <c r="D75" s="35">
        <v>2</v>
      </c>
      <c r="E75" s="35">
        <v>2</v>
      </c>
    </row>
    <row r="76" spans="1:5" x14ac:dyDescent="0.25">
      <c r="A76" s="35">
        <v>2</v>
      </c>
      <c r="B76" s="35">
        <v>5</v>
      </c>
      <c r="C76" s="35">
        <v>3</v>
      </c>
      <c r="D76" s="35">
        <v>1</v>
      </c>
      <c r="E76" s="35">
        <v>4</v>
      </c>
    </row>
    <row r="77" spans="1:5" x14ac:dyDescent="0.25">
      <c r="A77" s="35">
        <v>2</v>
      </c>
      <c r="B77" s="35">
        <v>4</v>
      </c>
      <c r="C77" s="35">
        <v>4</v>
      </c>
      <c r="D77" s="35">
        <v>3</v>
      </c>
      <c r="E77" s="35">
        <v>4</v>
      </c>
    </row>
    <row r="78" spans="1:5" x14ac:dyDescent="0.25">
      <c r="A78" s="35">
        <v>1</v>
      </c>
      <c r="B78" s="35">
        <v>1</v>
      </c>
      <c r="C78" s="35">
        <v>2</v>
      </c>
      <c r="D78" s="35">
        <v>2</v>
      </c>
      <c r="E78" s="35">
        <v>5</v>
      </c>
    </row>
    <row r="79" spans="1:5" x14ac:dyDescent="0.25">
      <c r="A79" s="35">
        <v>1</v>
      </c>
      <c r="B79" s="35">
        <v>5</v>
      </c>
      <c r="C79" s="35">
        <v>3</v>
      </c>
      <c r="D79" s="35">
        <v>2</v>
      </c>
      <c r="E79" s="35">
        <v>3</v>
      </c>
    </row>
    <row r="80" spans="1:5" x14ac:dyDescent="0.25">
      <c r="A80" s="35">
        <v>1</v>
      </c>
      <c r="B80" s="35">
        <v>3</v>
      </c>
      <c r="C80" s="35">
        <v>4</v>
      </c>
      <c r="D80" s="35">
        <v>2</v>
      </c>
      <c r="E80" s="35">
        <v>3</v>
      </c>
    </row>
    <row r="81" spans="1:5" x14ac:dyDescent="0.25">
      <c r="A81" s="35">
        <v>5</v>
      </c>
      <c r="B81" s="35">
        <v>5</v>
      </c>
      <c r="C81" s="35">
        <v>4</v>
      </c>
      <c r="D81" s="35">
        <v>2</v>
      </c>
      <c r="E81" s="35">
        <v>5</v>
      </c>
    </row>
    <row r="82" spans="1:5" x14ac:dyDescent="0.25">
      <c r="A82" s="35">
        <v>3</v>
      </c>
      <c r="B82" s="35">
        <v>3</v>
      </c>
      <c r="C82" s="35">
        <v>1</v>
      </c>
      <c r="D82" s="35">
        <v>2</v>
      </c>
      <c r="E82" s="35">
        <v>4</v>
      </c>
    </row>
    <row r="83" spans="1:5" x14ac:dyDescent="0.25">
      <c r="A83" s="35">
        <v>4</v>
      </c>
      <c r="B83" s="35">
        <v>1</v>
      </c>
      <c r="C83" s="35">
        <v>1</v>
      </c>
      <c r="D83" s="35">
        <v>2</v>
      </c>
      <c r="E83" s="35">
        <v>1</v>
      </c>
    </row>
    <row r="84" spans="1:5" x14ac:dyDescent="0.25">
      <c r="A84" s="35">
        <v>5</v>
      </c>
      <c r="B84" s="35">
        <v>4</v>
      </c>
      <c r="C84" s="35">
        <v>2</v>
      </c>
      <c r="D84" s="35">
        <v>3</v>
      </c>
      <c r="E84" s="35">
        <v>4</v>
      </c>
    </row>
    <row r="85" spans="1:5" x14ac:dyDescent="0.25">
      <c r="A85" s="35">
        <v>5</v>
      </c>
      <c r="B85" s="35">
        <v>4</v>
      </c>
      <c r="C85" s="35">
        <v>5</v>
      </c>
      <c r="D85" s="35">
        <v>4</v>
      </c>
      <c r="E85" s="35">
        <v>3</v>
      </c>
    </row>
    <row r="86" spans="1:5" x14ac:dyDescent="0.25">
      <c r="A86" s="35">
        <v>3</v>
      </c>
      <c r="B86" s="35">
        <v>1</v>
      </c>
      <c r="C86" s="35">
        <v>1</v>
      </c>
      <c r="D86" s="35">
        <v>3</v>
      </c>
      <c r="E86" s="35">
        <v>4</v>
      </c>
    </row>
    <row r="87" spans="1:5" x14ac:dyDescent="0.25">
      <c r="A87" s="35">
        <v>2</v>
      </c>
      <c r="B87" s="35">
        <v>4</v>
      </c>
      <c r="C87" s="35">
        <v>1</v>
      </c>
      <c r="D87" s="35">
        <v>3</v>
      </c>
      <c r="E87" s="35">
        <v>4</v>
      </c>
    </row>
    <row r="88" spans="1:5" x14ac:dyDescent="0.25">
      <c r="A88" s="35">
        <v>4</v>
      </c>
      <c r="B88" s="35">
        <v>1</v>
      </c>
      <c r="C88" s="35">
        <v>2</v>
      </c>
      <c r="D88" s="35">
        <v>4</v>
      </c>
      <c r="E88" s="35">
        <v>3</v>
      </c>
    </row>
    <row r="89" spans="1:5" x14ac:dyDescent="0.25">
      <c r="A89" s="35">
        <v>3</v>
      </c>
      <c r="B89" s="35">
        <v>3</v>
      </c>
      <c r="C89" s="35">
        <v>5</v>
      </c>
      <c r="D89" s="35">
        <v>3</v>
      </c>
      <c r="E89" s="35">
        <v>3</v>
      </c>
    </row>
    <row r="90" spans="1:5" x14ac:dyDescent="0.25">
      <c r="A90" s="35">
        <v>5</v>
      </c>
      <c r="B90" s="35">
        <v>1</v>
      </c>
      <c r="C90" s="35">
        <v>2</v>
      </c>
      <c r="D90" s="35">
        <v>2</v>
      </c>
      <c r="E90" s="35">
        <v>5</v>
      </c>
    </row>
    <row r="91" spans="1:5" x14ac:dyDescent="0.25">
      <c r="A91" s="35">
        <v>2</v>
      </c>
      <c r="B91" s="35">
        <v>3</v>
      </c>
      <c r="C91" s="35">
        <v>2</v>
      </c>
      <c r="D91" s="35">
        <v>2</v>
      </c>
      <c r="E91" s="35">
        <v>3</v>
      </c>
    </row>
    <row r="92" spans="1:5" x14ac:dyDescent="0.25">
      <c r="A92" s="35">
        <v>4</v>
      </c>
      <c r="B92" s="35">
        <v>3</v>
      </c>
      <c r="C92" s="35">
        <v>1</v>
      </c>
      <c r="D92" s="35">
        <v>5</v>
      </c>
      <c r="E92" s="35">
        <v>5</v>
      </c>
    </row>
    <row r="93" spans="1:5" x14ac:dyDescent="0.25">
      <c r="A93" s="35">
        <v>2</v>
      </c>
      <c r="B93" s="35">
        <v>5</v>
      </c>
      <c r="C93" s="35">
        <v>3</v>
      </c>
      <c r="D93" s="35">
        <v>2</v>
      </c>
      <c r="E93" s="35">
        <v>1</v>
      </c>
    </row>
    <row r="94" spans="1:5" x14ac:dyDescent="0.25">
      <c r="A94" s="35">
        <v>1</v>
      </c>
      <c r="B94" s="35">
        <v>2</v>
      </c>
      <c r="C94" s="35">
        <v>5</v>
      </c>
      <c r="D94" s="35">
        <v>1</v>
      </c>
      <c r="E94" s="35">
        <v>3</v>
      </c>
    </row>
    <row r="95" spans="1:5" x14ac:dyDescent="0.25">
      <c r="A95" s="35">
        <v>2</v>
      </c>
      <c r="B95" s="35">
        <v>5</v>
      </c>
      <c r="C95" s="35">
        <v>1</v>
      </c>
      <c r="D95" s="35">
        <v>2</v>
      </c>
      <c r="E95" s="35">
        <v>2</v>
      </c>
    </row>
    <row r="96" spans="1:5" x14ac:dyDescent="0.25">
      <c r="A96" s="35">
        <v>4</v>
      </c>
      <c r="B96" s="35">
        <v>4</v>
      </c>
      <c r="C96" s="35">
        <v>2</v>
      </c>
      <c r="D96" s="35">
        <v>1</v>
      </c>
      <c r="E96" s="35">
        <v>4</v>
      </c>
    </row>
    <row r="97" spans="1:5" x14ac:dyDescent="0.25">
      <c r="A97" s="35">
        <v>3</v>
      </c>
      <c r="B97" s="35">
        <v>4</v>
      </c>
      <c r="C97" s="35">
        <v>1</v>
      </c>
      <c r="D97" s="35">
        <v>3</v>
      </c>
      <c r="E97" s="35">
        <v>2</v>
      </c>
    </row>
    <row r="98" spans="1:5" x14ac:dyDescent="0.25">
      <c r="A98" s="35">
        <v>5</v>
      </c>
      <c r="B98" s="35">
        <v>2</v>
      </c>
      <c r="C98" s="35">
        <v>1</v>
      </c>
      <c r="D98" s="35">
        <v>2</v>
      </c>
      <c r="E98" s="35">
        <v>3</v>
      </c>
    </row>
    <row r="99" spans="1:5" x14ac:dyDescent="0.25">
      <c r="A99" s="35">
        <v>1</v>
      </c>
      <c r="B99" s="35">
        <v>3</v>
      </c>
      <c r="C99" s="35">
        <v>3</v>
      </c>
      <c r="D99" s="35">
        <v>1</v>
      </c>
      <c r="E99" s="35">
        <v>3</v>
      </c>
    </row>
    <row r="100" spans="1:5" x14ac:dyDescent="0.25">
      <c r="A100" s="35">
        <v>1</v>
      </c>
      <c r="B100" s="35">
        <v>5</v>
      </c>
      <c r="C100" s="35">
        <v>4</v>
      </c>
      <c r="D100" s="35">
        <v>1</v>
      </c>
      <c r="E100" s="35">
        <v>5</v>
      </c>
    </row>
    <row r="101" spans="1:5" x14ac:dyDescent="0.25">
      <c r="A101" s="35">
        <v>2</v>
      </c>
      <c r="B101" s="35">
        <v>1</v>
      </c>
      <c r="C101" s="35">
        <v>2</v>
      </c>
      <c r="D101" s="35">
        <v>3</v>
      </c>
      <c r="E101" s="35">
        <v>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E6" sqref="E6"/>
    </sheetView>
  </sheetViews>
  <sheetFormatPr defaultRowHeight="22.5" x14ac:dyDescent="0.3"/>
  <cols>
    <col min="1" max="1" width="21.5" style="36" customWidth="1"/>
    <col min="2" max="2" width="10.875" style="36" customWidth="1"/>
    <col min="3" max="3" width="20.5" style="36" customWidth="1"/>
    <col min="4" max="4" width="9" style="36"/>
    <col min="5" max="5" width="25.5" style="36" customWidth="1"/>
    <col min="6" max="16384" width="9" style="36"/>
  </cols>
  <sheetData>
    <row r="1" spans="1:3" x14ac:dyDescent="0.3">
      <c r="A1" s="45" t="s">
        <v>126</v>
      </c>
      <c r="C1" s="44" t="s">
        <v>0</v>
      </c>
    </row>
    <row r="2" spans="1:3" x14ac:dyDescent="0.3">
      <c r="A2" s="45">
        <v>78</v>
      </c>
      <c r="C2" s="44">
        <v>33</v>
      </c>
    </row>
    <row r="3" spans="1:3" x14ac:dyDescent="0.3">
      <c r="A3" s="45">
        <v>55</v>
      </c>
      <c r="C3" s="44">
        <v>-28</v>
      </c>
    </row>
    <row r="4" spans="1:3" x14ac:dyDescent="0.3">
      <c r="A4" s="45">
        <v>21</v>
      </c>
      <c r="C4" s="44">
        <v>25</v>
      </c>
    </row>
    <row r="5" spans="1:3" x14ac:dyDescent="0.3">
      <c r="A5" s="45">
        <v>40</v>
      </c>
      <c r="C5" s="44">
        <v>29</v>
      </c>
    </row>
    <row r="6" spans="1:3" x14ac:dyDescent="0.3">
      <c r="A6" s="45">
        <v>33</v>
      </c>
      <c r="C6" s="44">
        <v>63</v>
      </c>
    </row>
    <row r="7" spans="1:3" x14ac:dyDescent="0.3">
      <c r="A7" s="45">
        <v>69</v>
      </c>
      <c r="C7" s="44">
        <v>-78</v>
      </c>
    </row>
    <row r="8" spans="1:3" x14ac:dyDescent="0.3">
      <c r="A8" s="45">
        <v>90</v>
      </c>
      <c r="C8" s="44">
        <v>-28</v>
      </c>
    </row>
    <row r="9" spans="1:3" x14ac:dyDescent="0.3">
      <c r="A9" s="45">
        <v>11</v>
      </c>
      <c r="C9" s="44">
        <v>-70</v>
      </c>
    </row>
    <row r="10" spans="1:3" x14ac:dyDescent="0.3">
      <c r="A10" s="45">
        <v>38</v>
      </c>
      <c r="C10" s="44">
        <v>-48</v>
      </c>
    </row>
    <row r="11" spans="1:3" x14ac:dyDescent="0.3">
      <c r="A11" s="45">
        <v>48</v>
      </c>
      <c r="C11" s="44">
        <v>60</v>
      </c>
    </row>
    <row r="12" spans="1:3" x14ac:dyDescent="0.3">
      <c r="C12" s="44">
        <v>-14</v>
      </c>
    </row>
    <row r="13" spans="1:3" x14ac:dyDescent="0.3">
      <c r="C13" s="44">
        <v>-89</v>
      </c>
    </row>
    <row r="14" spans="1:3" x14ac:dyDescent="0.3">
      <c r="C14" s="44">
        <v>-33</v>
      </c>
    </row>
    <row r="15" spans="1:3" x14ac:dyDescent="0.3">
      <c r="C15" s="44">
        <v>21</v>
      </c>
    </row>
    <row r="16" spans="1:3" x14ac:dyDescent="0.3">
      <c r="C16" s="44">
        <v>78</v>
      </c>
    </row>
  </sheetData>
  <dataValidations count="2">
    <dataValidation type="whole" operator="greaterThanOrEqual" allowBlank="1" showInputMessage="1" showErrorMessage="1" errorTitle="Krupaya ikade laksha dya" error="Nit tak na be values._x000a_0 te 100 madhe" prompt="0 to 100 only" sqref="A2:A11">
      <formula1>40</formula1>
    </dataValidation>
    <dataValidation type="whole" operator="greaterThanOrEqual" allowBlank="1" showInputMessage="1" showErrorMessage="1" sqref="C2:C16">
      <formula1>0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workbookViewId="0">
      <selection activeCell="H16" sqref="H16"/>
    </sheetView>
  </sheetViews>
  <sheetFormatPr defaultColWidth="14.25" defaultRowHeight="22.5" x14ac:dyDescent="0.3"/>
  <cols>
    <col min="1" max="5" width="14.25" style="19"/>
    <col min="6" max="6" width="19.375" style="19" bestFit="1" customWidth="1"/>
    <col min="7" max="16384" width="14.25" style="19"/>
  </cols>
  <sheetData>
    <row r="1" spans="1:10" ht="23.25" x14ac:dyDescent="0.35">
      <c r="A1" s="20" t="s">
        <v>51</v>
      </c>
      <c r="B1" s="20" t="s">
        <v>65</v>
      </c>
      <c r="C1" s="20" t="s">
        <v>66</v>
      </c>
      <c r="D1" s="20" t="s">
        <v>67</v>
      </c>
      <c r="F1" s="49" t="s">
        <v>127</v>
      </c>
      <c r="G1" s="48" t="s">
        <v>132</v>
      </c>
      <c r="H1" s="48" t="s">
        <v>133</v>
      </c>
      <c r="I1" s="48" t="s">
        <v>134</v>
      </c>
      <c r="J1" s="48" t="s">
        <v>135</v>
      </c>
    </row>
    <row r="2" spans="1:10" ht="23.25" x14ac:dyDescent="0.35">
      <c r="A2" s="21" t="s">
        <v>68</v>
      </c>
      <c r="B2" s="21">
        <v>81</v>
      </c>
      <c r="C2" s="21">
        <v>73</v>
      </c>
      <c r="D2" s="21">
        <v>69</v>
      </c>
      <c r="F2" s="50" t="s">
        <v>128</v>
      </c>
      <c r="G2" s="19">
        <v>71</v>
      </c>
      <c r="H2" s="19">
        <v>66</v>
      </c>
      <c r="I2" s="19">
        <v>80</v>
      </c>
      <c r="J2" s="19">
        <v>19</v>
      </c>
    </row>
    <row r="3" spans="1:10" ht="23.25" x14ac:dyDescent="0.35">
      <c r="A3" s="21" t="s">
        <v>69</v>
      </c>
      <c r="B3" s="21">
        <v>22</v>
      </c>
      <c r="C3" s="21">
        <v>22</v>
      </c>
      <c r="D3" s="21">
        <v>33</v>
      </c>
      <c r="F3" s="50" t="s">
        <v>5</v>
      </c>
      <c r="G3" s="19">
        <v>47</v>
      </c>
      <c r="H3" s="19">
        <v>72</v>
      </c>
      <c r="I3" s="19">
        <v>20</v>
      </c>
      <c r="J3" s="19">
        <v>71</v>
      </c>
    </row>
    <row r="4" spans="1:10" ht="23.25" x14ac:dyDescent="0.35">
      <c r="A4" s="21" t="s">
        <v>70</v>
      </c>
      <c r="B4" s="21">
        <v>18</v>
      </c>
      <c r="C4" s="21">
        <v>76</v>
      </c>
      <c r="D4" s="21">
        <v>48</v>
      </c>
      <c r="F4" s="50" t="s">
        <v>129</v>
      </c>
      <c r="G4" s="19">
        <v>77</v>
      </c>
      <c r="H4" s="19">
        <v>91</v>
      </c>
      <c r="I4" s="19">
        <v>96</v>
      </c>
      <c r="J4" s="19">
        <v>90</v>
      </c>
    </row>
    <row r="5" spans="1:10" ht="23.25" x14ac:dyDescent="0.35">
      <c r="A5" s="21" t="s">
        <v>71</v>
      </c>
      <c r="B5" s="21">
        <v>48</v>
      </c>
      <c r="C5" s="21">
        <v>28</v>
      </c>
      <c r="D5" s="21">
        <v>82</v>
      </c>
      <c r="F5" s="50" t="s">
        <v>130</v>
      </c>
      <c r="G5" s="19">
        <v>26</v>
      </c>
      <c r="H5" s="19">
        <v>83</v>
      </c>
      <c r="I5" s="19">
        <v>73</v>
      </c>
      <c r="J5" s="19">
        <v>66</v>
      </c>
    </row>
    <row r="6" spans="1:10" ht="23.25" x14ac:dyDescent="0.35">
      <c r="A6" s="21" t="s">
        <v>68</v>
      </c>
      <c r="B6" s="21">
        <v>63</v>
      </c>
      <c r="C6" s="21">
        <v>44</v>
      </c>
      <c r="D6" s="21">
        <v>61</v>
      </c>
      <c r="F6" s="50" t="s">
        <v>131</v>
      </c>
      <c r="G6" s="19">
        <v>24</v>
      </c>
      <c r="H6" s="19">
        <v>42</v>
      </c>
      <c r="I6" s="19">
        <v>43</v>
      </c>
      <c r="J6" s="19">
        <v>27</v>
      </c>
    </row>
    <row r="7" spans="1:10" ht="23.25" x14ac:dyDescent="0.35">
      <c r="A7" s="21" t="s">
        <v>69</v>
      </c>
      <c r="B7" s="21">
        <v>51</v>
      </c>
      <c r="C7" s="21">
        <v>39</v>
      </c>
      <c r="D7" s="21">
        <v>57</v>
      </c>
    </row>
    <row r="8" spans="1:10" ht="23.25" x14ac:dyDescent="0.35">
      <c r="A8" s="21" t="s">
        <v>70</v>
      </c>
      <c r="B8" s="21">
        <v>95</v>
      </c>
      <c r="C8" s="21">
        <v>10</v>
      </c>
      <c r="D8" s="21">
        <v>13</v>
      </c>
    </row>
    <row r="9" spans="1:10" ht="23.25" x14ac:dyDescent="0.35">
      <c r="A9" s="21" t="s">
        <v>71</v>
      </c>
      <c r="B9" s="21">
        <v>72</v>
      </c>
      <c r="C9" s="21">
        <v>74</v>
      </c>
      <c r="D9" s="21">
        <v>22</v>
      </c>
      <c r="F9" s="49" t="s">
        <v>127</v>
      </c>
      <c r="G9" s="48" t="s">
        <v>132</v>
      </c>
      <c r="H9" s="48" t="s">
        <v>133</v>
      </c>
      <c r="I9" s="48" t="s">
        <v>134</v>
      </c>
      <c r="J9" s="48" t="s">
        <v>135</v>
      </c>
    </row>
    <row r="10" spans="1:10" ht="23.25" x14ac:dyDescent="0.35">
      <c r="A10" s="21" t="s">
        <v>68</v>
      </c>
      <c r="B10" s="21">
        <v>11</v>
      </c>
      <c r="C10" s="21">
        <v>22</v>
      </c>
      <c r="D10" s="21">
        <v>33</v>
      </c>
      <c r="F10" s="50" t="s">
        <v>130</v>
      </c>
      <c r="G10" s="19">
        <v>11</v>
      </c>
      <c r="H10" s="19">
        <v>75</v>
      </c>
      <c r="I10" s="19">
        <v>92</v>
      </c>
      <c r="J10" s="19">
        <v>51</v>
      </c>
    </row>
    <row r="11" spans="1:10" x14ac:dyDescent="0.3">
      <c r="F11" s="50" t="s">
        <v>5</v>
      </c>
      <c r="G11" s="19">
        <v>87</v>
      </c>
      <c r="H11" s="19">
        <v>45</v>
      </c>
      <c r="I11" s="19">
        <v>62</v>
      </c>
      <c r="J11" s="19">
        <v>98</v>
      </c>
    </row>
    <row r="12" spans="1:10" x14ac:dyDescent="0.3">
      <c r="F12" s="50" t="s">
        <v>136</v>
      </c>
      <c r="G12" s="19">
        <v>10</v>
      </c>
      <c r="H12" s="19">
        <v>53</v>
      </c>
      <c r="I12" s="19">
        <v>99</v>
      </c>
      <c r="J12" s="19">
        <v>91</v>
      </c>
    </row>
    <row r="13" spans="1:10" x14ac:dyDescent="0.3">
      <c r="F13" s="50" t="s">
        <v>128</v>
      </c>
      <c r="G13" s="19">
        <v>63</v>
      </c>
      <c r="H13" s="19">
        <v>92</v>
      </c>
      <c r="I13" s="19">
        <v>37</v>
      </c>
      <c r="J13" s="19">
        <v>37</v>
      </c>
    </row>
  </sheetData>
  <sortState ref="F10:J14">
    <sortCondition descending="1" ref="F10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249"/>
  <sheetViews>
    <sheetView topLeftCell="H1" zoomScale="88" zoomScaleNormal="88" workbookViewId="0">
      <pane ySplit="1" topLeftCell="A2" activePane="bottomLeft" state="frozen"/>
      <selection pane="bottomLeft" activeCell="T1" sqref="T1:T1048576"/>
    </sheetView>
  </sheetViews>
  <sheetFormatPr defaultColWidth="9" defaultRowHeight="12.75" x14ac:dyDescent="0.2"/>
  <cols>
    <col min="1" max="1" width="11.375" customWidth="1"/>
    <col min="2" max="2" width="10.625" customWidth="1"/>
    <col min="3" max="3" width="10.75" customWidth="1"/>
    <col min="4" max="4" width="12.75" customWidth="1"/>
    <col min="5" max="5" width="10.125" customWidth="1"/>
    <col min="6" max="6" width="12.5" customWidth="1"/>
    <col min="7" max="7" width="10.875" customWidth="1"/>
    <col min="8" max="8" width="13.875" customWidth="1"/>
    <col min="9" max="9" width="15" customWidth="1"/>
    <col min="10" max="10" width="19" customWidth="1"/>
    <col min="11" max="11" width="15.25" customWidth="1"/>
    <col min="12" max="12" width="11.375" customWidth="1"/>
    <col min="13" max="13" width="11.25" customWidth="1"/>
    <col min="14" max="14" width="15.25" style="25" customWidth="1"/>
    <col min="15" max="15" width="16.875" customWidth="1"/>
    <col min="16" max="16" width="14.625" customWidth="1"/>
    <col min="17" max="17" width="14.375" customWidth="1"/>
    <col min="18" max="18" width="12.625" customWidth="1"/>
    <col min="19" max="19" width="16.125" customWidth="1"/>
    <col min="20" max="20" width="16.875" customWidth="1"/>
  </cols>
  <sheetData>
    <row r="1" spans="1:20" ht="23.4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26" t="s">
        <v>13</v>
      </c>
      <c r="O1" s="26" t="s">
        <v>14</v>
      </c>
      <c r="P1" s="26" t="s">
        <v>15</v>
      </c>
      <c r="Q1" s="26" t="s">
        <v>16</v>
      </c>
      <c r="R1" s="26" t="s">
        <v>43</v>
      </c>
      <c r="S1" s="26" t="s">
        <v>46</v>
      </c>
      <c r="T1" s="26" t="s">
        <v>125</v>
      </c>
    </row>
    <row r="2" spans="1:20" x14ac:dyDescent="0.2">
      <c r="A2">
        <v>94</v>
      </c>
      <c r="B2">
        <v>130</v>
      </c>
      <c r="C2">
        <v>219</v>
      </c>
      <c r="D2">
        <v>89</v>
      </c>
      <c r="E2">
        <v>36</v>
      </c>
      <c r="F2">
        <v>24</v>
      </c>
      <c r="G2">
        <v>777</v>
      </c>
      <c r="H2">
        <v>100</v>
      </c>
      <c r="I2">
        <v>90</v>
      </c>
      <c r="J2">
        <v>130</v>
      </c>
      <c r="K2">
        <v>219</v>
      </c>
      <c r="L2">
        <v>719</v>
      </c>
      <c r="M2">
        <v>1</v>
      </c>
      <c r="N2" s="25">
        <v>41639</v>
      </c>
      <c r="O2" t="str">
        <f>VLOOKUP(Coffee_data[[#This Row],[Area Code]],Location!$B$1:$E$157,2,FALSE)</f>
        <v>Colorado</v>
      </c>
      <c r="P2" t="str">
        <f>VLOOKUP(Coffee_data[[#This Row],[Area Code]],Location!$B$1:$E$157,3,FALSE)</f>
        <v>Central</v>
      </c>
      <c r="Q2" t="str">
        <f>VLOOKUP(Coffee_data[[#This Row],[Area Code]],Location!$B$1:$E$157,4,FALSE)</f>
        <v>Major Market</v>
      </c>
      <c r="R2" s="15" t="str">
        <f>HLOOKUP(Coffee_data[[#This Row],[ProductId]],Product!$B$4:$O$7,2,FALSE)</f>
        <v>Regular</v>
      </c>
      <c r="S2" s="15" t="str">
        <f>HLOOKUP(Coffee_data[[#This Row],[ProductId]],Product!$B$4:$O$7,3,FALSE)</f>
        <v>Coffee</v>
      </c>
      <c r="T2" s="15" t="str">
        <f>HLOOKUP(Coffee_data[[#This Row],[ProductId]],Product!$B$4:$O$7,4,FALSE)</f>
        <v>Amaretto</v>
      </c>
    </row>
    <row r="3" spans="1:20" x14ac:dyDescent="0.2">
      <c r="A3">
        <v>68</v>
      </c>
      <c r="B3">
        <v>107</v>
      </c>
      <c r="C3">
        <v>190</v>
      </c>
      <c r="D3">
        <v>83</v>
      </c>
      <c r="E3">
        <v>39</v>
      </c>
      <c r="F3">
        <v>27</v>
      </c>
      <c r="G3">
        <v>623</v>
      </c>
      <c r="H3">
        <v>80</v>
      </c>
      <c r="I3">
        <v>80</v>
      </c>
      <c r="J3">
        <v>110</v>
      </c>
      <c r="K3">
        <v>192</v>
      </c>
      <c r="L3">
        <v>970</v>
      </c>
      <c r="M3">
        <v>2</v>
      </c>
      <c r="N3" s="25">
        <v>41639</v>
      </c>
      <c r="O3" t="str">
        <f>VLOOKUP(Coffee_data[[#This Row],[Area Code]],Location!$B$1:$E$157,2,FALSE)</f>
        <v>Colorado</v>
      </c>
      <c r="P3" t="str">
        <f>VLOOKUP(Coffee_data[[#This Row],[Area Code]],Location!$B$1:$E$157,3,FALSE)</f>
        <v>Central</v>
      </c>
      <c r="Q3" t="str">
        <f>VLOOKUP(Coffee_data[[#This Row],[Area Code]],Location!$B$1:$E$157,4,FALSE)</f>
        <v>Major Market</v>
      </c>
      <c r="R3" s="15" t="str">
        <f>HLOOKUP(Coffee_data[[#This Row],[ProductId]],Product!$B$4:$O$7,2,FALSE)</f>
        <v>Regular</v>
      </c>
      <c r="S3" s="15" t="str">
        <f>HLOOKUP(Coffee_data[[#This Row],[ProductId]],Product!$B$4:$O$7,3,FALSE)</f>
        <v>Coffee</v>
      </c>
      <c r="T3" s="15" t="str">
        <f>HLOOKUP(Coffee_data[[#This Row],[ProductId]],Product!$B$4:$O$7,4,FALSE)</f>
        <v>Columbian</v>
      </c>
    </row>
    <row r="4" spans="1:20" x14ac:dyDescent="0.2">
      <c r="A4">
        <v>101</v>
      </c>
      <c r="B4">
        <v>139</v>
      </c>
      <c r="C4">
        <v>234</v>
      </c>
      <c r="D4">
        <v>95</v>
      </c>
      <c r="E4">
        <v>38</v>
      </c>
      <c r="F4">
        <v>26</v>
      </c>
      <c r="G4">
        <v>821</v>
      </c>
      <c r="H4">
        <v>110</v>
      </c>
      <c r="I4">
        <v>76</v>
      </c>
      <c r="J4">
        <v>140</v>
      </c>
      <c r="K4">
        <v>240</v>
      </c>
      <c r="L4">
        <v>970</v>
      </c>
      <c r="M4">
        <v>3</v>
      </c>
      <c r="N4" s="25">
        <v>41639</v>
      </c>
      <c r="O4" t="str">
        <f>VLOOKUP(Coffee_data[[#This Row],[Area Code]],Location!$B$1:$E$157,2,FALSE)</f>
        <v>Colorado</v>
      </c>
      <c r="P4" t="str">
        <f>VLOOKUP(Coffee_data[[#This Row],[Area Code]],Location!$B$1:$E$157,3,FALSE)</f>
        <v>Central</v>
      </c>
      <c r="Q4" t="str">
        <f>VLOOKUP(Coffee_data[[#This Row],[Area Code]],Location!$B$1:$E$157,4,FALSE)</f>
        <v>Major Market</v>
      </c>
      <c r="R4" s="15" t="str">
        <f>HLOOKUP(Coffee_data[[#This Row],[ProductId]],Product!$B$4:$O$7,2,FALSE)</f>
        <v>Decaf</v>
      </c>
      <c r="S4" s="15" t="str">
        <f>HLOOKUP(Coffee_data[[#This Row],[ProductId]],Product!$B$4:$O$7,3,FALSE)</f>
        <v>Coffee</v>
      </c>
      <c r="T4" s="15" t="str">
        <f>HLOOKUP(Coffee_data[[#This Row],[ProductId]],Product!$B$4:$O$7,4,FALSE)</f>
        <v>Decaf Irish Cream</v>
      </c>
    </row>
    <row r="5" spans="1:20" x14ac:dyDescent="0.2">
      <c r="A5">
        <v>30</v>
      </c>
      <c r="B5">
        <v>56</v>
      </c>
      <c r="C5">
        <v>100</v>
      </c>
      <c r="D5">
        <v>44</v>
      </c>
      <c r="E5">
        <v>26</v>
      </c>
      <c r="F5">
        <v>14</v>
      </c>
      <c r="G5">
        <v>623</v>
      </c>
      <c r="H5">
        <v>30</v>
      </c>
      <c r="I5">
        <v>17</v>
      </c>
      <c r="J5">
        <v>50</v>
      </c>
      <c r="K5">
        <v>93</v>
      </c>
      <c r="L5">
        <v>303</v>
      </c>
      <c r="M5">
        <v>13</v>
      </c>
      <c r="N5" s="25">
        <v>41639</v>
      </c>
      <c r="O5" t="str">
        <f>VLOOKUP(Coffee_data[[#This Row],[Area Code]],Location!$B$1:$E$157,2,FALSE)</f>
        <v>Colorado</v>
      </c>
      <c r="P5" t="str">
        <f>VLOOKUP(Coffee_data[[#This Row],[Area Code]],Location!$B$1:$E$157,3,FALSE)</f>
        <v>Central</v>
      </c>
      <c r="Q5" t="str">
        <f>VLOOKUP(Coffee_data[[#This Row],[Area Code]],Location!$B$1:$E$157,4,FALSE)</f>
        <v>Major Market</v>
      </c>
      <c r="R5" s="15" t="str">
        <f>HLOOKUP(Coffee_data[[#This Row],[ProductId]],Product!$B$4:$O$7,2,FALSE)</f>
        <v>Regular</v>
      </c>
      <c r="S5" s="15" t="str">
        <f>HLOOKUP(Coffee_data[[#This Row],[ProductId]],Product!$B$4:$O$7,3,FALSE)</f>
        <v>Tea</v>
      </c>
      <c r="T5" s="15" t="str">
        <f>HLOOKUP(Coffee_data[[#This Row],[ProductId]],Product!$B$4:$O$7,4,FALSE)</f>
        <v>Green Tea</v>
      </c>
    </row>
    <row r="6" spans="1:20" x14ac:dyDescent="0.2">
      <c r="A6">
        <v>54</v>
      </c>
      <c r="B6">
        <v>80</v>
      </c>
      <c r="C6">
        <v>134</v>
      </c>
      <c r="D6">
        <v>54</v>
      </c>
      <c r="E6">
        <v>26</v>
      </c>
      <c r="F6">
        <v>15</v>
      </c>
      <c r="G6">
        <v>456</v>
      </c>
      <c r="H6">
        <v>70</v>
      </c>
      <c r="I6">
        <v>60</v>
      </c>
      <c r="J6">
        <v>90</v>
      </c>
      <c r="K6">
        <v>150</v>
      </c>
      <c r="L6">
        <v>303</v>
      </c>
      <c r="M6">
        <v>5</v>
      </c>
      <c r="N6" s="25">
        <v>41639</v>
      </c>
      <c r="O6" t="str">
        <f>VLOOKUP(Coffee_data[[#This Row],[Area Code]],Location!$B$1:$E$157,2,FALSE)</f>
        <v>Colorado</v>
      </c>
      <c r="P6" t="str">
        <f>VLOOKUP(Coffee_data[[#This Row],[Area Code]],Location!$B$1:$E$157,3,FALSE)</f>
        <v>Central</v>
      </c>
      <c r="Q6" t="str">
        <f>VLOOKUP(Coffee_data[[#This Row],[Area Code]],Location!$B$1:$E$157,4,FALSE)</f>
        <v>Major Market</v>
      </c>
      <c r="R6" s="15" t="str">
        <f>HLOOKUP(Coffee_data[[#This Row],[ProductId]],Product!$B$4:$O$7,2,FALSE)</f>
        <v>Regular</v>
      </c>
      <c r="S6" s="15" t="str">
        <f>HLOOKUP(Coffee_data[[#This Row],[ProductId]],Product!$B$4:$O$7,3,FALSE)</f>
        <v>Espresso</v>
      </c>
      <c r="T6" s="15" t="str">
        <f>HLOOKUP(Coffee_data[[#This Row],[ProductId]],Product!$B$4:$O$7,4,FALSE)</f>
        <v>Caffe Mocha</v>
      </c>
    </row>
    <row r="7" spans="1:20" x14ac:dyDescent="0.2">
      <c r="A7">
        <v>53</v>
      </c>
      <c r="B7">
        <v>108</v>
      </c>
      <c r="C7">
        <v>180</v>
      </c>
      <c r="D7">
        <v>72</v>
      </c>
      <c r="E7">
        <v>55</v>
      </c>
      <c r="F7">
        <v>23</v>
      </c>
      <c r="G7">
        <v>558</v>
      </c>
      <c r="H7">
        <v>80</v>
      </c>
      <c r="I7">
        <v>80</v>
      </c>
      <c r="J7">
        <v>130</v>
      </c>
      <c r="K7">
        <v>204</v>
      </c>
      <c r="L7">
        <v>720</v>
      </c>
      <c r="M7">
        <v>6</v>
      </c>
      <c r="N7" s="25">
        <v>41639</v>
      </c>
      <c r="O7" t="str">
        <f>VLOOKUP(Coffee_data[[#This Row],[Area Code]],Location!$B$1:$E$157,2,FALSE)</f>
        <v>Colorado</v>
      </c>
      <c r="P7" t="str">
        <f>VLOOKUP(Coffee_data[[#This Row],[Area Code]],Location!$B$1:$E$157,3,FALSE)</f>
        <v>Central</v>
      </c>
      <c r="Q7" t="str">
        <f>VLOOKUP(Coffee_data[[#This Row],[Area Code]],Location!$B$1:$E$157,4,FALSE)</f>
        <v>Major Market</v>
      </c>
      <c r="R7" s="15" t="str">
        <f>HLOOKUP(Coffee_data[[#This Row],[ProductId]],Product!$B$4:$O$7,2,FALSE)</f>
        <v>Decaf</v>
      </c>
      <c r="S7" s="15" t="str">
        <f>HLOOKUP(Coffee_data[[#This Row],[ProductId]],Product!$B$4:$O$7,3,FALSE)</f>
        <v>Espresso</v>
      </c>
      <c r="T7" s="15" t="str">
        <f>HLOOKUP(Coffee_data[[#This Row],[ProductId]],Product!$B$4:$O$7,4,FALSE)</f>
        <v>Decaf Espresso</v>
      </c>
    </row>
    <row r="8" spans="1:20" x14ac:dyDescent="0.2">
      <c r="A8">
        <v>99</v>
      </c>
      <c r="B8">
        <v>171</v>
      </c>
      <c r="C8">
        <v>341</v>
      </c>
      <c r="D8">
        <v>223</v>
      </c>
      <c r="E8">
        <v>72</v>
      </c>
      <c r="F8">
        <v>47</v>
      </c>
      <c r="G8">
        <v>1091</v>
      </c>
      <c r="H8">
        <v>110</v>
      </c>
      <c r="I8">
        <v>152</v>
      </c>
      <c r="J8">
        <v>160</v>
      </c>
      <c r="K8">
        <v>292</v>
      </c>
      <c r="L8">
        <v>970</v>
      </c>
      <c r="M8">
        <v>8</v>
      </c>
      <c r="N8" s="25">
        <v>41639</v>
      </c>
      <c r="O8" t="str">
        <f>VLOOKUP(Coffee_data[[#This Row],[Area Code]],Location!$B$1:$E$157,2,FALSE)</f>
        <v>Colorado</v>
      </c>
      <c r="P8" t="str">
        <f>VLOOKUP(Coffee_data[[#This Row],[Area Code]],Location!$B$1:$E$157,3,FALSE)</f>
        <v>Central</v>
      </c>
      <c r="Q8" t="str">
        <f>VLOOKUP(Coffee_data[[#This Row],[Area Code]],Location!$B$1:$E$157,4,FALSE)</f>
        <v>Major Market</v>
      </c>
      <c r="R8" s="15" t="str">
        <f>HLOOKUP(Coffee_data[[#This Row],[ProductId]],Product!$B$4:$O$7,2,FALSE)</f>
        <v>Decaf</v>
      </c>
      <c r="S8" s="15" t="str">
        <f>HLOOKUP(Coffee_data[[#This Row],[ProductId]],Product!$B$4:$O$7,3,FALSE)</f>
        <v>Herbal Tea</v>
      </c>
      <c r="T8" s="15" t="str">
        <f>HLOOKUP(Coffee_data[[#This Row],[ProductId]],Product!$B$4:$O$7,4,FALSE)</f>
        <v>Chamomile</v>
      </c>
    </row>
    <row r="9" spans="1:20" x14ac:dyDescent="0.2">
      <c r="A9">
        <v>0</v>
      </c>
      <c r="B9">
        <v>87</v>
      </c>
      <c r="C9">
        <v>150</v>
      </c>
      <c r="D9">
        <v>63</v>
      </c>
      <c r="E9">
        <v>87</v>
      </c>
      <c r="F9">
        <v>57</v>
      </c>
      <c r="G9">
        <v>435</v>
      </c>
      <c r="H9">
        <v>20</v>
      </c>
      <c r="I9">
        <v>41</v>
      </c>
      <c r="J9">
        <v>80</v>
      </c>
      <c r="K9">
        <v>139</v>
      </c>
      <c r="L9">
        <v>719</v>
      </c>
      <c r="M9">
        <v>9</v>
      </c>
      <c r="N9" s="25">
        <v>41639</v>
      </c>
      <c r="O9" t="str">
        <f>VLOOKUP(Coffee_data[[#This Row],[Area Code]],Location!$B$1:$E$157,2,FALSE)</f>
        <v>Colorado</v>
      </c>
      <c r="P9" t="str">
        <f>VLOOKUP(Coffee_data[[#This Row],[Area Code]],Location!$B$1:$E$157,3,FALSE)</f>
        <v>Central</v>
      </c>
      <c r="Q9" t="str">
        <f>VLOOKUP(Coffee_data[[#This Row],[Area Code]],Location!$B$1:$E$157,4,FALSE)</f>
        <v>Major Market</v>
      </c>
      <c r="R9" s="15" t="str">
        <f>HLOOKUP(Coffee_data[[#This Row],[ProductId]],Product!$B$4:$O$7,2,FALSE)</f>
        <v>Decaf</v>
      </c>
      <c r="S9" s="15" t="str">
        <f>HLOOKUP(Coffee_data[[#This Row],[ProductId]],Product!$B$4:$O$7,3,FALSE)</f>
        <v>Herbal Tea</v>
      </c>
      <c r="T9" s="15" t="str">
        <f>HLOOKUP(Coffee_data[[#This Row],[ProductId]],Product!$B$4:$O$7,4,FALSE)</f>
        <v>Lemon</v>
      </c>
    </row>
    <row r="10" spans="1:20" x14ac:dyDescent="0.2">
      <c r="A10">
        <v>33</v>
      </c>
      <c r="B10">
        <v>80</v>
      </c>
      <c r="C10">
        <v>140</v>
      </c>
      <c r="D10">
        <v>60</v>
      </c>
      <c r="E10">
        <v>47</v>
      </c>
      <c r="F10">
        <v>19</v>
      </c>
      <c r="G10">
        <v>336</v>
      </c>
      <c r="H10">
        <v>40</v>
      </c>
      <c r="I10">
        <v>60</v>
      </c>
      <c r="J10">
        <v>70</v>
      </c>
      <c r="K10">
        <v>120</v>
      </c>
      <c r="L10">
        <v>970</v>
      </c>
      <c r="M10">
        <v>10</v>
      </c>
      <c r="N10" s="25">
        <v>41639</v>
      </c>
      <c r="O10" t="str">
        <f>VLOOKUP(Coffee_data[[#This Row],[Area Code]],Location!$B$1:$E$157,2,FALSE)</f>
        <v>Colorado</v>
      </c>
      <c r="P10" t="str">
        <f>VLOOKUP(Coffee_data[[#This Row],[Area Code]],Location!$B$1:$E$157,3,FALSE)</f>
        <v>Central</v>
      </c>
      <c r="Q10" t="str">
        <f>VLOOKUP(Coffee_data[[#This Row],[Area Code]],Location!$B$1:$E$157,4,FALSE)</f>
        <v>Major Market</v>
      </c>
      <c r="R10" s="15" t="str">
        <f>HLOOKUP(Coffee_data[[#This Row],[ProductId]],Product!$B$4:$O$7,2,FALSE)</f>
        <v>Decaf</v>
      </c>
      <c r="S10" s="15" t="str">
        <f>HLOOKUP(Coffee_data[[#This Row],[ProductId]],Product!$B$4:$O$7,3,FALSE)</f>
        <v>Herbal Tea</v>
      </c>
      <c r="T10" s="15" t="str">
        <f>HLOOKUP(Coffee_data[[#This Row],[ProductId]],Product!$B$4:$O$7,4,FALSE)</f>
        <v>Mint</v>
      </c>
    </row>
    <row r="11" spans="1:20" x14ac:dyDescent="0.2">
      <c r="A11">
        <v>17</v>
      </c>
      <c r="B11">
        <v>72</v>
      </c>
      <c r="C11">
        <v>130</v>
      </c>
      <c r="D11">
        <v>58</v>
      </c>
      <c r="E11">
        <v>55</v>
      </c>
      <c r="F11">
        <v>22</v>
      </c>
      <c r="G11">
        <v>338</v>
      </c>
      <c r="H11">
        <v>20</v>
      </c>
      <c r="I11">
        <v>51</v>
      </c>
      <c r="J11">
        <v>70</v>
      </c>
      <c r="K11">
        <v>110</v>
      </c>
      <c r="L11">
        <v>719</v>
      </c>
      <c r="M11">
        <v>11</v>
      </c>
      <c r="N11" s="25">
        <v>41639</v>
      </c>
      <c r="O11" t="str">
        <f>VLOOKUP(Coffee_data[[#This Row],[Area Code]],Location!$B$1:$E$157,2,FALSE)</f>
        <v>Colorado</v>
      </c>
      <c r="P11" t="str">
        <f>VLOOKUP(Coffee_data[[#This Row],[Area Code]],Location!$B$1:$E$157,3,FALSE)</f>
        <v>Central</v>
      </c>
      <c r="Q11" t="str">
        <f>VLOOKUP(Coffee_data[[#This Row],[Area Code]],Location!$B$1:$E$157,4,FALSE)</f>
        <v>Major Market</v>
      </c>
      <c r="R11" s="15" t="str">
        <f>HLOOKUP(Coffee_data[[#This Row],[ProductId]],Product!$B$4:$O$7,2,FALSE)</f>
        <v>Regular</v>
      </c>
      <c r="S11" s="15" t="str">
        <f>HLOOKUP(Coffee_data[[#This Row],[ProductId]],Product!$B$4:$O$7,3,FALSE)</f>
        <v>Tea</v>
      </c>
      <c r="T11" s="15" t="str">
        <f>HLOOKUP(Coffee_data[[#This Row],[ProductId]],Product!$B$4:$O$7,4,FALSE)</f>
        <v>Darjeeling</v>
      </c>
    </row>
    <row r="12" spans="1:20" x14ac:dyDescent="0.2">
      <c r="A12">
        <v>36</v>
      </c>
      <c r="B12">
        <v>76</v>
      </c>
      <c r="C12">
        <v>140</v>
      </c>
      <c r="D12">
        <v>64</v>
      </c>
      <c r="E12">
        <v>40</v>
      </c>
      <c r="F12">
        <v>19</v>
      </c>
      <c r="G12">
        <v>965</v>
      </c>
      <c r="H12">
        <v>40</v>
      </c>
      <c r="I12">
        <v>50</v>
      </c>
      <c r="J12">
        <v>70</v>
      </c>
      <c r="K12">
        <v>120</v>
      </c>
      <c r="L12">
        <v>303</v>
      </c>
      <c r="M12">
        <v>12</v>
      </c>
      <c r="N12" s="25">
        <v>41639</v>
      </c>
      <c r="O12" t="str">
        <f>VLOOKUP(Coffee_data[[#This Row],[Area Code]],Location!$B$1:$E$157,2,FALSE)</f>
        <v>Colorado</v>
      </c>
      <c r="P12" t="str">
        <f>VLOOKUP(Coffee_data[[#This Row],[Area Code]],Location!$B$1:$E$157,3,FALSE)</f>
        <v>Central</v>
      </c>
      <c r="Q12" t="str">
        <f>VLOOKUP(Coffee_data[[#This Row],[Area Code]],Location!$B$1:$E$157,4,FALSE)</f>
        <v>Major Market</v>
      </c>
      <c r="R12" s="15" t="str">
        <f>HLOOKUP(Coffee_data[[#This Row],[ProductId]],Product!$B$4:$O$7,2,FALSE)</f>
        <v>Regular</v>
      </c>
      <c r="S12" s="15" t="str">
        <f>HLOOKUP(Coffee_data[[#This Row],[ProductId]],Product!$B$4:$O$7,3,FALSE)</f>
        <v>Tea</v>
      </c>
      <c r="T12" s="15" t="str">
        <f>HLOOKUP(Coffee_data[[#This Row],[ProductId]],Product!$B$4:$O$7,4,FALSE)</f>
        <v>Earl Grey</v>
      </c>
    </row>
    <row r="13" spans="1:20" x14ac:dyDescent="0.2">
      <c r="A13">
        <v>111</v>
      </c>
      <c r="B13">
        <v>201</v>
      </c>
      <c r="C13">
        <v>345</v>
      </c>
      <c r="D13">
        <v>223</v>
      </c>
      <c r="E13">
        <v>90</v>
      </c>
      <c r="F13">
        <v>47</v>
      </c>
      <c r="G13">
        <v>862</v>
      </c>
      <c r="H13">
        <v>130</v>
      </c>
      <c r="I13">
        <v>211</v>
      </c>
      <c r="J13">
        <v>210</v>
      </c>
      <c r="K13">
        <v>358</v>
      </c>
      <c r="L13">
        <v>217</v>
      </c>
      <c r="M13">
        <v>2</v>
      </c>
      <c r="N13" s="25">
        <v>41639</v>
      </c>
      <c r="O13" t="str">
        <f>VLOOKUP(Coffee_data[[#This Row],[Area Code]],Location!$B$1:$E$157,2,FALSE)</f>
        <v>Illinois</v>
      </c>
      <c r="P13" t="str">
        <f>VLOOKUP(Coffee_data[[#This Row],[Area Code]],Location!$B$1:$E$157,3,FALSE)</f>
        <v>Central</v>
      </c>
      <c r="Q13" t="str">
        <f>VLOOKUP(Coffee_data[[#This Row],[Area Code]],Location!$B$1:$E$157,4,FALSE)</f>
        <v>Major Market</v>
      </c>
      <c r="R13" s="15" t="str">
        <f>HLOOKUP(Coffee_data[[#This Row],[ProductId]],Product!$B$4:$O$7,2,FALSE)</f>
        <v>Regular</v>
      </c>
      <c r="S13" s="15" t="str">
        <f>HLOOKUP(Coffee_data[[#This Row],[ProductId]],Product!$B$4:$O$7,3,FALSE)</f>
        <v>Coffee</v>
      </c>
      <c r="T13" s="15" t="str">
        <f>HLOOKUP(Coffee_data[[#This Row],[ProductId]],Product!$B$4:$O$7,4,FALSE)</f>
        <v>Columbian</v>
      </c>
    </row>
    <row r="14" spans="1:20" x14ac:dyDescent="0.2">
      <c r="A14">
        <v>87</v>
      </c>
      <c r="B14">
        <v>139</v>
      </c>
      <c r="C14">
        <v>234</v>
      </c>
      <c r="D14">
        <v>95</v>
      </c>
      <c r="E14">
        <v>52</v>
      </c>
      <c r="F14">
        <v>30</v>
      </c>
      <c r="G14">
        <v>608</v>
      </c>
      <c r="H14">
        <v>100</v>
      </c>
      <c r="I14">
        <v>95</v>
      </c>
      <c r="J14">
        <v>140</v>
      </c>
      <c r="K14">
        <v>240</v>
      </c>
      <c r="L14">
        <v>309</v>
      </c>
      <c r="M14">
        <v>3</v>
      </c>
      <c r="N14" s="25">
        <v>41639</v>
      </c>
      <c r="O14" t="str">
        <f>VLOOKUP(Coffee_data[[#This Row],[Area Code]],Location!$B$1:$E$157,2,FALSE)</f>
        <v>Illinois</v>
      </c>
      <c r="P14" t="str">
        <f>VLOOKUP(Coffee_data[[#This Row],[Area Code]],Location!$B$1:$E$157,3,FALSE)</f>
        <v>Central</v>
      </c>
      <c r="Q14" t="str">
        <f>VLOOKUP(Coffee_data[[#This Row],[Area Code]],Location!$B$1:$E$157,4,FALSE)</f>
        <v>Major Market</v>
      </c>
      <c r="R14" s="15" t="str">
        <f>HLOOKUP(Coffee_data[[#This Row],[ProductId]],Product!$B$4:$O$7,2,FALSE)</f>
        <v>Decaf</v>
      </c>
      <c r="S14" s="15" t="str">
        <f>HLOOKUP(Coffee_data[[#This Row],[ProductId]],Product!$B$4:$O$7,3,FALSE)</f>
        <v>Coffee</v>
      </c>
      <c r="T14" s="15" t="str">
        <f>HLOOKUP(Coffee_data[[#This Row],[ProductId]],Product!$B$4:$O$7,4,FALSE)</f>
        <v>Decaf Irish Cream</v>
      </c>
    </row>
    <row r="15" spans="1:20" x14ac:dyDescent="0.2">
      <c r="A15">
        <v>203</v>
      </c>
      <c r="B15">
        <v>312</v>
      </c>
      <c r="C15">
        <v>546</v>
      </c>
      <c r="D15">
        <v>254</v>
      </c>
      <c r="E15">
        <v>109</v>
      </c>
      <c r="F15">
        <v>77</v>
      </c>
      <c r="G15">
        <v>1310</v>
      </c>
      <c r="H15">
        <v>260</v>
      </c>
      <c r="I15">
        <v>187</v>
      </c>
      <c r="J15">
        <v>370</v>
      </c>
      <c r="K15">
        <v>640</v>
      </c>
      <c r="L15">
        <v>309</v>
      </c>
      <c r="M15">
        <v>5</v>
      </c>
      <c r="N15" s="25">
        <v>41639</v>
      </c>
      <c r="O15" t="str">
        <f>VLOOKUP(Coffee_data[[#This Row],[Area Code]],Location!$B$1:$E$157,2,FALSE)</f>
        <v>Illinois</v>
      </c>
      <c r="P15" t="str">
        <f>VLOOKUP(Coffee_data[[#This Row],[Area Code]],Location!$B$1:$E$157,3,FALSE)</f>
        <v>Central</v>
      </c>
      <c r="Q15" t="str">
        <f>VLOOKUP(Coffee_data[[#This Row],[Area Code]],Location!$B$1:$E$157,4,FALSE)</f>
        <v>Major Market</v>
      </c>
      <c r="R15" s="15" t="str">
        <f>HLOOKUP(Coffee_data[[#This Row],[ProductId]],Product!$B$4:$O$7,2,FALSE)</f>
        <v>Regular</v>
      </c>
      <c r="S15" s="15" t="str">
        <f>HLOOKUP(Coffee_data[[#This Row],[ProductId]],Product!$B$4:$O$7,3,FALSE)</f>
        <v>Espresso</v>
      </c>
      <c r="T15" s="15" t="str">
        <f>HLOOKUP(Coffee_data[[#This Row],[ProductId]],Product!$B$4:$O$7,4,FALSE)</f>
        <v>Caffe Mocha</v>
      </c>
    </row>
    <row r="16" spans="1:20" x14ac:dyDescent="0.2">
      <c r="A16">
        <v>140</v>
      </c>
      <c r="B16">
        <v>228</v>
      </c>
      <c r="C16">
        <v>456</v>
      </c>
      <c r="D16">
        <v>159</v>
      </c>
      <c r="E16">
        <v>88</v>
      </c>
      <c r="F16">
        <v>63</v>
      </c>
      <c r="G16">
        <v>1459</v>
      </c>
      <c r="H16">
        <v>180</v>
      </c>
      <c r="I16">
        <v>232</v>
      </c>
      <c r="J16">
        <v>270</v>
      </c>
      <c r="K16">
        <v>524</v>
      </c>
      <c r="L16">
        <v>630</v>
      </c>
      <c r="M16">
        <v>6</v>
      </c>
      <c r="N16" s="25">
        <v>41639</v>
      </c>
      <c r="O16" t="str">
        <f>VLOOKUP(Coffee_data[[#This Row],[Area Code]],Location!$B$1:$E$157,2,FALSE)</f>
        <v>Illinois</v>
      </c>
      <c r="P16" t="str">
        <f>VLOOKUP(Coffee_data[[#This Row],[Area Code]],Location!$B$1:$E$157,3,FALSE)</f>
        <v>Central</v>
      </c>
      <c r="Q16" t="str">
        <f>VLOOKUP(Coffee_data[[#This Row],[Area Code]],Location!$B$1:$E$157,4,FALSE)</f>
        <v>Major Market</v>
      </c>
      <c r="R16" s="15" t="str">
        <f>HLOOKUP(Coffee_data[[#This Row],[ProductId]],Product!$B$4:$O$7,2,FALSE)</f>
        <v>Decaf</v>
      </c>
      <c r="S16" s="15" t="str">
        <f>HLOOKUP(Coffee_data[[#This Row],[ProductId]],Product!$B$4:$O$7,3,FALSE)</f>
        <v>Espresso</v>
      </c>
      <c r="T16" s="15" t="str">
        <f>HLOOKUP(Coffee_data[[#This Row],[ProductId]],Product!$B$4:$O$7,4,FALSE)</f>
        <v>Decaf Espresso</v>
      </c>
    </row>
    <row r="17" spans="1:20" x14ac:dyDescent="0.2">
      <c r="A17">
        <v>95</v>
      </c>
      <c r="B17">
        <v>130</v>
      </c>
      <c r="C17">
        <v>219</v>
      </c>
      <c r="D17">
        <v>89</v>
      </c>
      <c r="E17">
        <v>35</v>
      </c>
      <c r="F17">
        <v>24</v>
      </c>
      <c r="G17">
        <v>777</v>
      </c>
      <c r="H17">
        <v>100</v>
      </c>
      <c r="I17">
        <v>78</v>
      </c>
      <c r="J17">
        <v>120</v>
      </c>
      <c r="K17">
        <v>190</v>
      </c>
      <c r="L17">
        <v>312</v>
      </c>
      <c r="M17">
        <v>8</v>
      </c>
      <c r="N17" s="25">
        <v>41639</v>
      </c>
      <c r="O17" t="str">
        <f>VLOOKUP(Coffee_data[[#This Row],[Area Code]],Location!$B$1:$E$157,2,FALSE)</f>
        <v>Illinois</v>
      </c>
      <c r="P17" t="str">
        <f>VLOOKUP(Coffee_data[[#This Row],[Area Code]],Location!$B$1:$E$157,3,FALSE)</f>
        <v>Central</v>
      </c>
      <c r="Q17" t="str">
        <f>VLOOKUP(Coffee_data[[#This Row],[Area Code]],Location!$B$1:$E$157,4,FALSE)</f>
        <v>Major Market</v>
      </c>
      <c r="R17" s="15" t="str">
        <f>HLOOKUP(Coffee_data[[#This Row],[ProductId]],Product!$B$4:$O$7,2,FALSE)</f>
        <v>Decaf</v>
      </c>
      <c r="S17" s="15" t="str">
        <f>HLOOKUP(Coffee_data[[#This Row],[ProductId]],Product!$B$4:$O$7,3,FALSE)</f>
        <v>Herbal Tea</v>
      </c>
      <c r="T17" s="15" t="str">
        <f>HLOOKUP(Coffee_data[[#This Row],[ProductId]],Product!$B$4:$O$7,4,FALSE)</f>
        <v>Chamomile</v>
      </c>
    </row>
    <row r="18" spans="1:20" x14ac:dyDescent="0.2">
      <c r="A18">
        <v>68</v>
      </c>
      <c r="B18">
        <v>107</v>
      </c>
      <c r="C18">
        <v>190</v>
      </c>
      <c r="D18">
        <v>83</v>
      </c>
      <c r="E18">
        <v>39</v>
      </c>
      <c r="F18">
        <v>27</v>
      </c>
      <c r="G18">
        <v>623</v>
      </c>
      <c r="H18">
        <v>60</v>
      </c>
      <c r="I18">
        <v>79</v>
      </c>
      <c r="J18">
        <v>90</v>
      </c>
      <c r="K18">
        <v>151</v>
      </c>
      <c r="L18">
        <v>630</v>
      </c>
      <c r="M18">
        <v>9</v>
      </c>
      <c r="N18" s="25">
        <v>41639</v>
      </c>
      <c r="O18" t="str">
        <f>VLOOKUP(Coffee_data[[#This Row],[Area Code]],Location!$B$1:$E$157,2,FALSE)</f>
        <v>Illinois</v>
      </c>
      <c r="P18" t="str">
        <f>VLOOKUP(Coffee_data[[#This Row],[Area Code]],Location!$B$1:$E$157,3,FALSE)</f>
        <v>Central</v>
      </c>
      <c r="Q18" t="str">
        <f>VLOOKUP(Coffee_data[[#This Row],[Area Code]],Location!$B$1:$E$157,4,FALSE)</f>
        <v>Major Market</v>
      </c>
      <c r="R18" s="15" t="str">
        <f>HLOOKUP(Coffee_data[[#This Row],[ProductId]],Product!$B$4:$O$7,2,FALSE)</f>
        <v>Decaf</v>
      </c>
      <c r="S18" s="15" t="str">
        <f>HLOOKUP(Coffee_data[[#This Row],[ProductId]],Product!$B$4:$O$7,3,FALSE)</f>
        <v>Herbal Tea</v>
      </c>
      <c r="T18" s="15" t="str">
        <f>HLOOKUP(Coffee_data[[#This Row],[ProductId]],Product!$B$4:$O$7,4,FALSE)</f>
        <v>Lemon</v>
      </c>
    </row>
    <row r="19" spans="1:20" x14ac:dyDescent="0.2">
      <c r="A19">
        <v>101</v>
      </c>
      <c r="B19">
        <v>139</v>
      </c>
      <c r="C19">
        <v>234</v>
      </c>
      <c r="D19">
        <v>95</v>
      </c>
      <c r="E19">
        <v>38</v>
      </c>
      <c r="F19">
        <v>26</v>
      </c>
      <c r="G19">
        <v>821</v>
      </c>
      <c r="H19">
        <v>100</v>
      </c>
      <c r="I19">
        <v>70</v>
      </c>
      <c r="J19">
        <v>120</v>
      </c>
      <c r="K19">
        <v>200</v>
      </c>
      <c r="L19">
        <v>773</v>
      </c>
      <c r="M19">
        <v>10</v>
      </c>
      <c r="N19" s="25">
        <v>41639</v>
      </c>
      <c r="O19" t="str">
        <f>VLOOKUP(Coffee_data[[#This Row],[Area Code]],Location!$B$1:$E$157,2,FALSE)</f>
        <v>Illinois</v>
      </c>
      <c r="P19" t="str">
        <f>VLOOKUP(Coffee_data[[#This Row],[Area Code]],Location!$B$1:$E$157,3,FALSE)</f>
        <v>Central</v>
      </c>
      <c r="Q19" t="str">
        <f>VLOOKUP(Coffee_data[[#This Row],[Area Code]],Location!$B$1:$E$157,4,FALSE)</f>
        <v>Major Market</v>
      </c>
      <c r="R19" s="15" t="str">
        <f>HLOOKUP(Coffee_data[[#This Row],[ProductId]],Product!$B$4:$O$7,2,FALSE)</f>
        <v>Decaf</v>
      </c>
      <c r="S19" s="15" t="str">
        <f>HLOOKUP(Coffee_data[[#This Row],[ProductId]],Product!$B$4:$O$7,3,FALSE)</f>
        <v>Herbal Tea</v>
      </c>
      <c r="T19" s="15" t="str">
        <f>HLOOKUP(Coffee_data[[#This Row],[ProductId]],Product!$B$4:$O$7,4,FALSE)</f>
        <v>Mint</v>
      </c>
    </row>
    <row r="20" spans="1:20" x14ac:dyDescent="0.2">
      <c r="A20">
        <v>53</v>
      </c>
      <c r="B20">
        <v>80</v>
      </c>
      <c r="C20">
        <v>134</v>
      </c>
      <c r="D20">
        <v>54</v>
      </c>
      <c r="E20">
        <v>27</v>
      </c>
      <c r="F20">
        <v>15</v>
      </c>
      <c r="G20">
        <v>456</v>
      </c>
      <c r="H20">
        <v>50</v>
      </c>
      <c r="I20">
        <v>29</v>
      </c>
      <c r="J20">
        <v>70</v>
      </c>
      <c r="K20">
        <v>121</v>
      </c>
      <c r="L20">
        <v>217</v>
      </c>
      <c r="M20">
        <v>11</v>
      </c>
      <c r="N20" s="25">
        <v>41639</v>
      </c>
      <c r="O20" t="str">
        <f>VLOOKUP(Coffee_data[[#This Row],[Area Code]],Location!$B$1:$E$157,2,FALSE)</f>
        <v>Illinois</v>
      </c>
      <c r="P20" t="str">
        <f>VLOOKUP(Coffee_data[[#This Row],[Area Code]],Location!$B$1:$E$157,3,FALSE)</f>
        <v>Central</v>
      </c>
      <c r="Q20" t="str">
        <f>VLOOKUP(Coffee_data[[#This Row],[Area Code]],Location!$B$1:$E$157,4,FALSE)</f>
        <v>Major Market</v>
      </c>
      <c r="R20" s="15" t="str">
        <f>HLOOKUP(Coffee_data[[#This Row],[ProductId]],Product!$B$4:$O$7,2,FALSE)</f>
        <v>Regular</v>
      </c>
      <c r="S20" s="15" t="str">
        <f>HLOOKUP(Coffee_data[[#This Row],[ProductId]],Product!$B$4:$O$7,3,FALSE)</f>
        <v>Tea</v>
      </c>
      <c r="T20" s="15" t="str">
        <f>HLOOKUP(Coffee_data[[#This Row],[ProductId]],Product!$B$4:$O$7,4,FALSE)</f>
        <v>Darjeeling</v>
      </c>
    </row>
    <row r="21" spans="1:20" x14ac:dyDescent="0.2">
      <c r="A21">
        <v>54</v>
      </c>
      <c r="B21">
        <v>108</v>
      </c>
      <c r="C21">
        <v>180</v>
      </c>
      <c r="D21">
        <v>72</v>
      </c>
      <c r="E21">
        <v>54</v>
      </c>
      <c r="F21">
        <v>23</v>
      </c>
      <c r="G21">
        <v>558</v>
      </c>
      <c r="H21">
        <v>40</v>
      </c>
      <c r="I21">
        <v>48</v>
      </c>
      <c r="J21">
        <v>90</v>
      </c>
      <c r="K21">
        <v>150</v>
      </c>
      <c r="L21">
        <v>708</v>
      </c>
      <c r="M21">
        <v>12</v>
      </c>
      <c r="N21" s="25">
        <v>41639</v>
      </c>
      <c r="O21" t="str">
        <f>VLOOKUP(Coffee_data[[#This Row],[Area Code]],Location!$B$1:$E$157,2,FALSE)</f>
        <v>Illinois</v>
      </c>
      <c r="P21" t="str">
        <f>VLOOKUP(Coffee_data[[#This Row],[Area Code]],Location!$B$1:$E$157,3,FALSE)</f>
        <v>Central</v>
      </c>
      <c r="Q21" t="str">
        <f>VLOOKUP(Coffee_data[[#This Row],[Area Code]],Location!$B$1:$E$157,4,FALSE)</f>
        <v>Major Market</v>
      </c>
      <c r="R21" s="15" t="str">
        <f>HLOOKUP(Coffee_data[[#This Row],[ProductId]],Product!$B$4:$O$7,2,FALSE)</f>
        <v>Regular</v>
      </c>
      <c r="S21" s="15" t="str">
        <f>HLOOKUP(Coffee_data[[#This Row],[ProductId]],Product!$B$4:$O$7,3,FALSE)</f>
        <v>Tea</v>
      </c>
      <c r="T21" s="15" t="str">
        <f>HLOOKUP(Coffee_data[[#This Row],[ProductId]],Product!$B$4:$O$7,4,FALSE)</f>
        <v>Earl Grey</v>
      </c>
    </row>
    <row r="22" spans="1:20" x14ac:dyDescent="0.2">
      <c r="A22">
        <v>11</v>
      </c>
      <c r="B22">
        <v>27</v>
      </c>
      <c r="C22">
        <v>45</v>
      </c>
      <c r="D22">
        <v>18</v>
      </c>
      <c r="E22">
        <v>16</v>
      </c>
      <c r="F22">
        <v>5</v>
      </c>
      <c r="G22">
        <v>821</v>
      </c>
      <c r="H22">
        <v>20</v>
      </c>
      <c r="I22">
        <v>10</v>
      </c>
      <c r="J22">
        <v>30</v>
      </c>
      <c r="K22">
        <v>39</v>
      </c>
      <c r="L22">
        <v>319</v>
      </c>
      <c r="M22">
        <v>1</v>
      </c>
      <c r="N22" s="25">
        <v>41639</v>
      </c>
      <c r="O22" t="str">
        <f>VLOOKUP(Coffee_data[[#This Row],[Area Code]],Location!$B$1:$E$157,2,FALSE)</f>
        <v>Iowa</v>
      </c>
      <c r="P22" t="str">
        <f>VLOOKUP(Coffee_data[[#This Row],[Area Code]],Location!$B$1:$E$157,3,FALSE)</f>
        <v>Central</v>
      </c>
      <c r="Q22" t="str">
        <f>VLOOKUP(Coffee_data[[#This Row],[Area Code]],Location!$B$1:$E$157,4,FALSE)</f>
        <v>Small Market</v>
      </c>
      <c r="R22" s="15" t="str">
        <f>HLOOKUP(Coffee_data[[#This Row],[ProductId]],Product!$B$4:$O$7,2,FALSE)</f>
        <v>Regular</v>
      </c>
      <c r="S22" s="15" t="str">
        <f>HLOOKUP(Coffee_data[[#This Row],[ProductId]],Product!$B$4:$O$7,3,FALSE)</f>
        <v>Coffee</v>
      </c>
      <c r="T22" s="15" t="str">
        <f>HLOOKUP(Coffee_data[[#This Row],[ProductId]],Product!$B$4:$O$7,4,FALSE)</f>
        <v>Amaretto</v>
      </c>
    </row>
    <row r="23" spans="1:20" x14ac:dyDescent="0.2">
      <c r="A23">
        <v>5</v>
      </c>
      <c r="B23">
        <v>34</v>
      </c>
      <c r="C23">
        <v>62</v>
      </c>
      <c r="D23">
        <v>28</v>
      </c>
      <c r="E23">
        <v>29</v>
      </c>
      <c r="F23">
        <v>8</v>
      </c>
      <c r="G23">
        <v>965</v>
      </c>
      <c r="H23">
        <v>20</v>
      </c>
      <c r="I23">
        <v>20</v>
      </c>
      <c r="J23">
        <v>40</v>
      </c>
      <c r="K23">
        <v>62</v>
      </c>
      <c r="L23">
        <v>641</v>
      </c>
      <c r="M23">
        <v>2</v>
      </c>
      <c r="N23" s="25">
        <v>41639</v>
      </c>
      <c r="O23" t="str">
        <f>VLOOKUP(Coffee_data[[#This Row],[Area Code]],Location!$B$1:$E$157,2,FALSE)</f>
        <v>Iowa</v>
      </c>
      <c r="P23" t="str">
        <f>VLOOKUP(Coffee_data[[#This Row],[Area Code]],Location!$B$1:$E$157,3,FALSE)</f>
        <v>Central</v>
      </c>
      <c r="Q23" t="str">
        <f>VLOOKUP(Coffee_data[[#This Row],[Area Code]],Location!$B$1:$E$157,4,FALSE)</f>
        <v>Small Market</v>
      </c>
      <c r="R23" s="15" t="str">
        <f>HLOOKUP(Coffee_data[[#This Row],[ProductId]],Product!$B$4:$O$7,2,FALSE)</f>
        <v>Regular</v>
      </c>
      <c r="S23" s="15" t="str">
        <f>HLOOKUP(Coffee_data[[#This Row],[ProductId]],Product!$B$4:$O$7,3,FALSE)</f>
        <v>Coffee</v>
      </c>
      <c r="T23" s="15" t="str">
        <f>HLOOKUP(Coffee_data[[#This Row],[ProductId]],Product!$B$4:$O$7,4,FALSE)</f>
        <v>Columbian</v>
      </c>
    </row>
    <row r="24" spans="1:20" x14ac:dyDescent="0.2">
      <c r="A24">
        <v>12</v>
      </c>
      <c r="B24">
        <v>31</v>
      </c>
      <c r="C24">
        <v>54</v>
      </c>
      <c r="D24">
        <v>23</v>
      </c>
      <c r="E24">
        <v>19</v>
      </c>
      <c r="F24">
        <v>7</v>
      </c>
      <c r="G24">
        <v>623</v>
      </c>
      <c r="H24">
        <v>20</v>
      </c>
      <c r="I24">
        <v>20</v>
      </c>
      <c r="J24">
        <v>30</v>
      </c>
      <c r="K24">
        <v>50</v>
      </c>
      <c r="L24">
        <v>712</v>
      </c>
      <c r="M24">
        <v>3</v>
      </c>
      <c r="N24" s="25">
        <v>41639</v>
      </c>
      <c r="O24" t="str">
        <f>VLOOKUP(Coffee_data[[#This Row],[Area Code]],Location!$B$1:$E$157,2,FALSE)</f>
        <v>Iowa</v>
      </c>
      <c r="P24" t="str">
        <f>VLOOKUP(Coffee_data[[#This Row],[Area Code]],Location!$B$1:$E$157,3,FALSE)</f>
        <v>Central</v>
      </c>
      <c r="Q24" t="str">
        <f>VLOOKUP(Coffee_data[[#This Row],[Area Code]],Location!$B$1:$E$157,4,FALSE)</f>
        <v>Small Market</v>
      </c>
      <c r="R24" s="15" t="str">
        <f>HLOOKUP(Coffee_data[[#This Row],[ProductId]],Product!$B$4:$O$7,2,FALSE)</f>
        <v>Decaf</v>
      </c>
      <c r="S24" s="15" t="str">
        <f>HLOOKUP(Coffee_data[[#This Row],[ProductId]],Product!$B$4:$O$7,3,FALSE)</f>
        <v>Coffee</v>
      </c>
      <c r="T24" s="15" t="str">
        <f>HLOOKUP(Coffee_data[[#This Row],[ProductId]],Product!$B$4:$O$7,4,FALSE)</f>
        <v>Decaf Irish Cream</v>
      </c>
    </row>
    <row r="25" spans="1:20" x14ac:dyDescent="0.2">
      <c r="A25">
        <v>11</v>
      </c>
      <c r="B25">
        <v>26</v>
      </c>
      <c r="C25">
        <v>43</v>
      </c>
      <c r="D25">
        <v>17</v>
      </c>
      <c r="E25">
        <v>15</v>
      </c>
      <c r="F25">
        <v>4</v>
      </c>
      <c r="G25">
        <v>777</v>
      </c>
      <c r="H25">
        <v>30</v>
      </c>
      <c r="I25">
        <v>10</v>
      </c>
      <c r="J25">
        <v>40</v>
      </c>
      <c r="K25">
        <v>55</v>
      </c>
      <c r="L25">
        <v>563</v>
      </c>
      <c r="M25">
        <v>5</v>
      </c>
      <c r="N25" s="25">
        <v>41639</v>
      </c>
      <c r="O25" t="str">
        <f>VLOOKUP(Coffee_data[[#This Row],[Area Code]],Location!$B$1:$E$157,2,FALSE)</f>
        <v>Iowa</v>
      </c>
      <c r="P25" t="str">
        <f>VLOOKUP(Coffee_data[[#This Row],[Area Code]],Location!$B$1:$E$157,3,FALSE)</f>
        <v>Central</v>
      </c>
      <c r="Q25" t="str">
        <f>VLOOKUP(Coffee_data[[#This Row],[Area Code]],Location!$B$1:$E$157,4,FALSE)</f>
        <v>Small Market</v>
      </c>
      <c r="R25" s="15" t="str">
        <f>HLOOKUP(Coffee_data[[#This Row],[ProductId]],Product!$B$4:$O$7,2,FALSE)</f>
        <v>Regular</v>
      </c>
      <c r="S25" s="15" t="str">
        <f>HLOOKUP(Coffee_data[[#This Row],[ProductId]],Product!$B$4:$O$7,3,FALSE)</f>
        <v>Espresso</v>
      </c>
      <c r="T25" s="15" t="str">
        <f>HLOOKUP(Coffee_data[[#This Row],[ProductId]],Product!$B$4:$O$7,4,FALSE)</f>
        <v>Caffe Mocha</v>
      </c>
    </row>
    <row r="26" spans="1:20" x14ac:dyDescent="0.2">
      <c r="A26">
        <v>10</v>
      </c>
      <c r="B26">
        <v>26</v>
      </c>
      <c r="C26">
        <v>43</v>
      </c>
      <c r="D26">
        <v>17</v>
      </c>
      <c r="E26">
        <v>16</v>
      </c>
      <c r="F26">
        <v>4</v>
      </c>
      <c r="G26">
        <v>777</v>
      </c>
      <c r="H26">
        <v>30</v>
      </c>
      <c r="I26">
        <v>10</v>
      </c>
      <c r="J26">
        <v>40</v>
      </c>
      <c r="K26">
        <v>44</v>
      </c>
      <c r="L26">
        <v>563</v>
      </c>
      <c r="M26">
        <v>6</v>
      </c>
      <c r="N26" s="25">
        <v>41639</v>
      </c>
      <c r="O26" t="str">
        <f>VLOOKUP(Coffee_data[[#This Row],[Area Code]],Location!$B$1:$E$157,2,FALSE)</f>
        <v>Iowa</v>
      </c>
      <c r="P26" t="str">
        <f>VLOOKUP(Coffee_data[[#This Row],[Area Code]],Location!$B$1:$E$157,3,FALSE)</f>
        <v>Central</v>
      </c>
      <c r="Q26" t="str">
        <f>VLOOKUP(Coffee_data[[#This Row],[Area Code]],Location!$B$1:$E$157,4,FALSE)</f>
        <v>Small Market</v>
      </c>
      <c r="R26" s="15" t="str">
        <f>HLOOKUP(Coffee_data[[#This Row],[ProductId]],Product!$B$4:$O$7,2,FALSE)</f>
        <v>Decaf</v>
      </c>
      <c r="S26" s="15" t="str">
        <f>HLOOKUP(Coffee_data[[#This Row],[ProductId]],Product!$B$4:$O$7,3,FALSE)</f>
        <v>Espresso</v>
      </c>
      <c r="T26" s="15" t="str">
        <f>HLOOKUP(Coffee_data[[#This Row],[ProductId]],Product!$B$4:$O$7,4,FALSE)</f>
        <v>Decaf Espresso</v>
      </c>
    </row>
    <row r="27" spans="1:20" x14ac:dyDescent="0.2">
      <c r="A27">
        <v>202</v>
      </c>
      <c r="B27">
        <v>312</v>
      </c>
      <c r="C27">
        <v>546</v>
      </c>
      <c r="D27">
        <v>203</v>
      </c>
      <c r="E27">
        <v>110</v>
      </c>
      <c r="F27">
        <v>77</v>
      </c>
      <c r="G27">
        <v>1310</v>
      </c>
      <c r="H27">
        <v>200</v>
      </c>
      <c r="I27">
        <v>206</v>
      </c>
      <c r="J27">
        <v>280</v>
      </c>
      <c r="K27">
        <v>480</v>
      </c>
      <c r="L27">
        <v>641</v>
      </c>
      <c r="M27">
        <v>8</v>
      </c>
      <c r="N27" s="25">
        <v>41639</v>
      </c>
      <c r="O27" t="str">
        <f>VLOOKUP(Coffee_data[[#This Row],[Area Code]],Location!$B$1:$E$157,2,FALSE)</f>
        <v>Iowa</v>
      </c>
      <c r="P27" t="str">
        <f>VLOOKUP(Coffee_data[[#This Row],[Area Code]],Location!$B$1:$E$157,3,FALSE)</f>
        <v>Central</v>
      </c>
      <c r="Q27" t="str">
        <f>VLOOKUP(Coffee_data[[#This Row],[Area Code]],Location!$B$1:$E$157,4,FALSE)</f>
        <v>Small Market</v>
      </c>
      <c r="R27" s="15" t="str">
        <f>HLOOKUP(Coffee_data[[#This Row],[ProductId]],Product!$B$4:$O$7,2,FALSE)</f>
        <v>Decaf</v>
      </c>
      <c r="S27" s="15" t="str">
        <f>HLOOKUP(Coffee_data[[#This Row],[ProductId]],Product!$B$4:$O$7,3,FALSE)</f>
        <v>Herbal Tea</v>
      </c>
      <c r="T27" s="15" t="str">
        <f>HLOOKUP(Coffee_data[[#This Row],[ProductId]],Product!$B$4:$O$7,4,FALSE)</f>
        <v>Chamomile</v>
      </c>
    </row>
    <row r="28" spans="1:20" x14ac:dyDescent="0.2">
      <c r="A28">
        <v>86</v>
      </c>
      <c r="B28">
        <v>139</v>
      </c>
      <c r="C28">
        <v>234</v>
      </c>
      <c r="D28">
        <v>95</v>
      </c>
      <c r="E28">
        <v>53</v>
      </c>
      <c r="F28">
        <v>30</v>
      </c>
      <c r="G28">
        <v>608</v>
      </c>
      <c r="H28">
        <v>90</v>
      </c>
      <c r="I28">
        <v>71</v>
      </c>
      <c r="J28">
        <v>120</v>
      </c>
      <c r="K28">
        <v>191</v>
      </c>
      <c r="L28">
        <v>563</v>
      </c>
      <c r="M28">
        <v>9</v>
      </c>
      <c r="N28" s="25">
        <v>41639</v>
      </c>
      <c r="O28" t="str">
        <f>VLOOKUP(Coffee_data[[#This Row],[Area Code]],Location!$B$1:$E$157,2,FALSE)</f>
        <v>Iowa</v>
      </c>
      <c r="P28" t="str">
        <f>VLOOKUP(Coffee_data[[#This Row],[Area Code]],Location!$B$1:$E$157,3,FALSE)</f>
        <v>Central</v>
      </c>
      <c r="Q28" t="str">
        <f>VLOOKUP(Coffee_data[[#This Row],[Area Code]],Location!$B$1:$E$157,4,FALSE)</f>
        <v>Small Market</v>
      </c>
      <c r="R28" s="15" t="str">
        <f>HLOOKUP(Coffee_data[[#This Row],[ProductId]],Product!$B$4:$O$7,2,FALSE)</f>
        <v>Decaf</v>
      </c>
      <c r="S28" s="15" t="str">
        <f>HLOOKUP(Coffee_data[[#This Row],[ProductId]],Product!$B$4:$O$7,3,FALSE)</f>
        <v>Herbal Tea</v>
      </c>
      <c r="T28" s="15" t="str">
        <f>HLOOKUP(Coffee_data[[#This Row],[ProductId]],Product!$B$4:$O$7,4,FALSE)</f>
        <v>Lemon</v>
      </c>
    </row>
    <row r="29" spans="1:20" x14ac:dyDescent="0.2">
      <c r="A29">
        <v>141</v>
      </c>
      <c r="B29">
        <v>228</v>
      </c>
      <c r="C29">
        <v>456</v>
      </c>
      <c r="D29">
        <v>251</v>
      </c>
      <c r="E29">
        <v>87</v>
      </c>
      <c r="F29">
        <v>63</v>
      </c>
      <c r="G29">
        <v>1459</v>
      </c>
      <c r="H29">
        <v>140</v>
      </c>
      <c r="I29">
        <v>163</v>
      </c>
      <c r="J29">
        <v>210</v>
      </c>
      <c r="K29">
        <v>411</v>
      </c>
      <c r="L29">
        <v>712</v>
      </c>
      <c r="M29">
        <v>11</v>
      </c>
      <c r="N29" s="25">
        <v>41639</v>
      </c>
      <c r="O29" t="str">
        <f>VLOOKUP(Coffee_data[[#This Row],[Area Code]],Location!$B$1:$E$157,2,FALSE)</f>
        <v>Iowa</v>
      </c>
      <c r="P29" t="str">
        <f>VLOOKUP(Coffee_data[[#This Row],[Area Code]],Location!$B$1:$E$157,3,FALSE)</f>
        <v>Central</v>
      </c>
      <c r="Q29" t="str">
        <f>VLOOKUP(Coffee_data[[#This Row],[Area Code]],Location!$B$1:$E$157,4,FALSE)</f>
        <v>Small Market</v>
      </c>
      <c r="R29" s="15" t="str">
        <f>HLOOKUP(Coffee_data[[#This Row],[ProductId]],Product!$B$4:$O$7,2,FALSE)</f>
        <v>Regular</v>
      </c>
      <c r="S29" s="15" t="str">
        <f>HLOOKUP(Coffee_data[[#This Row],[ProductId]],Product!$B$4:$O$7,3,FALSE)</f>
        <v>Tea</v>
      </c>
      <c r="T29" s="15" t="str">
        <f>HLOOKUP(Coffee_data[[#This Row],[ProductId]],Product!$B$4:$O$7,4,FALSE)</f>
        <v>Darjeeling</v>
      </c>
    </row>
    <row r="30" spans="1:20" x14ac:dyDescent="0.2">
      <c r="A30">
        <v>175</v>
      </c>
      <c r="B30">
        <v>301</v>
      </c>
      <c r="C30">
        <v>546</v>
      </c>
      <c r="D30">
        <v>321</v>
      </c>
      <c r="E30">
        <v>126</v>
      </c>
      <c r="F30">
        <v>93</v>
      </c>
      <c r="G30">
        <v>1419</v>
      </c>
      <c r="H30">
        <v>160</v>
      </c>
      <c r="I30">
        <v>248</v>
      </c>
      <c r="J30">
        <v>270</v>
      </c>
      <c r="K30">
        <v>468</v>
      </c>
      <c r="L30">
        <v>319</v>
      </c>
      <c r="M30">
        <v>12</v>
      </c>
      <c r="N30" s="25">
        <v>41639</v>
      </c>
      <c r="O30" t="str">
        <f>VLOOKUP(Coffee_data[[#This Row],[Area Code]],Location!$B$1:$E$157,2,FALSE)</f>
        <v>Iowa</v>
      </c>
      <c r="P30" t="str">
        <f>VLOOKUP(Coffee_data[[#This Row],[Area Code]],Location!$B$1:$E$157,3,FALSE)</f>
        <v>Central</v>
      </c>
      <c r="Q30" t="str">
        <f>VLOOKUP(Coffee_data[[#This Row],[Area Code]],Location!$B$1:$E$157,4,FALSE)</f>
        <v>Small Market</v>
      </c>
      <c r="R30" s="15" t="str">
        <f>HLOOKUP(Coffee_data[[#This Row],[ProductId]],Product!$B$4:$O$7,2,FALSE)</f>
        <v>Regular</v>
      </c>
      <c r="S30" s="15" t="str">
        <f>HLOOKUP(Coffee_data[[#This Row],[ProductId]],Product!$B$4:$O$7,3,FALSE)</f>
        <v>Tea</v>
      </c>
      <c r="T30" s="15" t="str">
        <f>HLOOKUP(Coffee_data[[#This Row],[ProductId]],Product!$B$4:$O$7,4,FALSE)</f>
        <v>Earl Grey</v>
      </c>
    </row>
    <row r="31" spans="1:20" x14ac:dyDescent="0.2">
      <c r="A31">
        <v>39</v>
      </c>
      <c r="B31">
        <v>105</v>
      </c>
      <c r="C31">
        <v>190</v>
      </c>
      <c r="D31">
        <v>85</v>
      </c>
      <c r="E31">
        <v>66</v>
      </c>
      <c r="F31">
        <v>32</v>
      </c>
      <c r="G31">
        <v>494</v>
      </c>
      <c r="H31">
        <v>40</v>
      </c>
      <c r="I31">
        <v>88</v>
      </c>
      <c r="J31">
        <v>100</v>
      </c>
      <c r="K31">
        <v>190</v>
      </c>
      <c r="L31">
        <v>636</v>
      </c>
      <c r="M31">
        <v>2</v>
      </c>
      <c r="N31" s="25">
        <v>41639</v>
      </c>
      <c r="O31" t="str">
        <f>VLOOKUP(Coffee_data[[#This Row],[Area Code]],Location!$B$1:$E$157,2,FALSE)</f>
        <v>Missouri</v>
      </c>
      <c r="P31" t="str">
        <f>VLOOKUP(Coffee_data[[#This Row],[Area Code]],Location!$B$1:$E$157,3,FALSE)</f>
        <v>Central</v>
      </c>
      <c r="Q31" t="str">
        <f>VLOOKUP(Coffee_data[[#This Row],[Area Code]],Location!$B$1:$E$157,4,FALSE)</f>
        <v>Small Market</v>
      </c>
      <c r="R31" s="15" t="str">
        <f>HLOOKUP(Coffee_data[[#This Row],[ProductId]],Product!$B$4:$O$7,2,FALSE)</f>
        <v>Regular</v>
      </c>
      <c r="S31" s="15" t="str">
        <f>HLOOKUP(Coffee_data[[#This Row],[ProductId]],Product!$B$4:$O$7,3,FALSE)</f>
        <v>Coffee</v>
      </c>
      <c r="T31" s="15" t="str">
        <f>HLOOKUP(Coffee_data[[#This Row],[ProductId]],Product!$B$4:$O$7,4,FALSE)</f>
        <v>Columbian</v>
      </c>
    </row>
    <row r="32" spans="1:20" x14ac:dyDescent="0.2">
      <c r="A32">
        <v>47</v>
      </c>
      <c r="B32">
        <v>92</v>
      </c>
      <c r="C32">
        <v>170</v>
      </c>
      <c r="D32">
        <v>78</v>
      </c>
      <c r="E32">
        <v>45</v>
      </c>
      <c r="F32">
        <v>24</v>
      </c>
      <c r="G32">
        <v>965</v>
      </c>
      <c r="H32">
        <v>50</v>
      </c>
      <c r="I32">
        <v>83</v>
      </c>
      <c r="J32">
        <v>90</v>
      </c>
      <c r="K32">
        <v>167</v>
      </c>
      <c r="L32">
        <v>573</v>
      </c>
      <c r="M32">
        <v>3</v>
      </c>
      <c r="N32" s="25">
        <v>41639</v>
      </c>
      <c r="O32" t="str">
        <f>VLOOKUP(Coffee_data[[#This Row],[Area Code]],Location!$B$1:$E$157,2,FALSE)</f>
        <v>Missouri</v>
      </c>
      <c r="P32" t="str">
        <f>VLOOKUP(Coffee_data[[#This Row],[Area Code]],Location!$B$1:$E$157,3,FALSE)</f>
        <v>Central</v>
      </c>
      <c r="Q32" t="str">
        <f>VLOOKUP(Coffee_data[[#This Row],[Area Code]],Location!$B$1:$E$157,4,FALSE)</f>
        <v>Small Market</v>
      </c>
      <c r="R32" s="15" t="str">
        <f>HLOOKUP(Coffee_data[[#This Row],[ProductId]],Product!$B$4:$O$7,2,FALSE)</f>
        <v>Decaf</v>
      </c>
      <c r="S32" s="15" t="str">
        <f>HLOOKUP(Coffee_data[[#This Row],[ProductId]],Product!$B$4:$O$7,3,FALSE)</f>
        <v>Coffee</v>
      </c>
      <c r="T32" s="15" t="str">
        <f>HLOOKUP(Coffee_data[[#This Row],[ProductId]],Product!$B$4:$O$7,4,FALSE)</f>
        <v>Decaf Irish Cream</v>
      </c>
    </row>
    <row r="33" spans="1:20" x14ac:dyDescent="0.2">
      <c r="A33">
        <v>-4</v>
      </c>
      <c r="B33">
        <v>42</v>
      </c>
      <c r="C33">
        <v>76</v>
      </c>
      <c r="D33">
        <v>34</v>
      </c>
      <c r="E33">
        <v>46</v>
      </c>
      <c r="F33">
        <v>12</v>
      </c>
      <c r="G33">
        <v>197</v>
      </c>
      <c r="H33">
        <v>0</v>
      </c>
      <c r="I33">
        <v>20</v>
      </c>
      <c r="J33">
        <v>40</v>
      </c>
      <c r="K33">
        <v>73</v>
      </c>
      <c r="L33">
        <v>417</v>
      </c>
      <c r="M33">
        <v>13</v>
      </c>
      <c r="N33" s="25">
        <v>41639</v>
      </c>
      <c r="O33" t="str">
        <f>VLOOKUP(Coffee_data[[#This Row],[Area Code]],Location!$B$1:$E$157,2,FALSE)</f>
        <v>Missouri</v>
      </c>
      <c r="P33" t="str">
        <f>VLOOKUP(Coffee_data[[#This Row],[Area Code]],Location!$B$1:$E$157,3,FALSE)</f>
        <v>Central</v>
      </c>
      <c r="Q33" t="str">
        <f>VLOOKUP(Coffee_data[[#This Row],[Area Code]],Location!$B$1:$E$157,4,FALSE)</f>
        <v>Small Market</v>
      </c>
      <c r="R33" s="15" t="str">
        <f>HLOOKUP(Coffee_data[[#This Row],[ProductId]],Product!$B$4:$O$7,2,FALSE)</f>
        <v>Regular</v>
      </c>
      <c r="S33" s="15" t="str">
        <f>HLOOKUP(Coffee_data[[#This Row],[ProductId]],Product!$B$4:$O$7,3,FALSE)</f>
        <v>Tea</v>
      </c>
      <c r="T33" s="15" t="str">
        <f>HLOOKUP(Coffee_data[[#This Row],[ProductId]],Product!$B$4:$O$7,4,FALSE)</f>
        <v>Green Tea</v>
      </c>
    </row>
    <row r="34" spans="1:20" x14ac:dyDescent="0.2">
      <c r="A34">
        <v>48</v>
      </c>
      <c r="B34">
        <v>73</v>
      </c>
      <c r="C34">
        <v>123</v>
      </c>
      <c r="D34">
        <v>50</v>
      </c>
      <c r="E34">
        <v>25</v>
      </c>
      <c r="F34">
        <v>14</v>
      </c>
      <c r="G34">
        <v>821</v>
      </c>
      <c r="H34">
        <v>70</v>
      </c>
      <c r="I34">
        <v>55</v>
      </c>
      <c r="J34">
        <v>90</v>
      </c>
      <c r="K34">
        <v>140</v>
      </c>
      <c r="L34">
        <v>573</v>
      </c>
      <c r="M34">
        <v>5</v>
      </c>
      <c r="N34" s="25">
        <v>41639</v>
      </c>
      <c r="O34" t="str">
        <f>VLOOKUP(Coffee_data[[#This Row],[Area Code]],Location!$B$1:$E$157,2,FALSE)</f>
        <v>Missouri</v>
      </c>
      <c r="P34" t="str">
        <f>VLOOKUP(Coffee_data[[#This Row],[Area Code]],Location!$B$1:$E$157,3,FALSE)</f>
        <v>Central</v>
      </c>
      <c r="Q34" t="str">
        <f>VLOOKUP(Coffee_data[[#This Row],[Area Code]],Location!$B$1:$E$157,4,FALSE)</f>
        <v>Small Market</v>
      </c>
      <c r="R34" s="15" t="str">
        <f>HLOOKUP(Coffee_data[[#This Row],[ProductId]],Product!$B$4:$O$7,2,FALSE)</f>
        <v>Regular</v>
      </c>
      <c r="S34" s="15" t="str">
        <f>HLOOKUP(Coffee_data[[#This Row],[ProductId]],Product!$B$4:$O$7,3,FALSE)</f>
        <v>Espresso</v>
      </c>
      <c r="T34" s="15" t="str">
        <f>HLOOKUP(Coffee_data[[#This Row],[ProductId]],Product!$B$4:$O$7,4,FALSE)</f>
        <v>Caffe Mocha</v>
      </c>
    </row>
    <row r="35" spans="1:20" x14ac:dyDescent="0.2">
      <c r="A35">
        <v>45</v>
      </c>
      <c r="B35">
        <v>68</v>
      </c>
      <c r="C35">
        <v>114</v>
      </c>
      <c r="D35">
        <v>46</v>
      </c>
      <c r="E35">
        <v>23</v>
      </c>
      <c r="F35">
        <v>12</v>
      </c>
      <c r="G35">
        <v>777</v>
      </c>
      <c r="H35">
        <v>60</v>
      </c>
      <c r="I35">
        <v>56</v>
      </c>
      <c r="J35">
        <v>80</v>
      </c>
      <c r="K35">
        <v>124</v>
      </c>
      <c r="L35">
        <v>660</v>
      </c>
      <c r="M35">
        <v>6</v>
      </c>
      <c r="N35" s="25">
        <v>41639</v>
      </c>
      <c r="O35" t="str">
        <f>VLOOKUP(Coffee_data[[#This Row],[Area Code]],Location!$B$1:$E$157,2,FALSE)</f>
        <v>Missouri</v>
      </c>
      <c r="P35" t="str">
        <f>VLOOKUP(Coffee_data[[#This Row],[Area Code]],Location!$B$1:$E$157,3,FALSE)</f>
        <v>Central</v>
      </c>
      <c r="Q35" t="str">
        <f>VLOOKUP(Coffee_data[[#This Row],[Area Code]],Location!$B$1:$E$157,4,FALSE)</f>
        <v>Small Market</v>
      </c>
      <c r="R35" s="15" t="str">
        <f>HLOOKUP(Coffee_data[[#This Row],[ProductId]],Product!$B$4:$O$7,2,FALSE)</f>
        <v>Decaf</v>
      </c>
      <c r="S35" s="15" t="str">
        <f>HLOOKUP(Coffee_data[[#This Row],[ProductId]],Product!$B$4:$O$7,3,FALSE)</f>
        <v>Espresso</v>
      </c>
      <c r="T35" s="15" t="str">
        <f>HLOOKUP(Coffee_data[[#This Row],[ProductId]],Product!$B$4:$O$7,4,FALSE)</f>
        <v>Decaf Espresso</v>
      </c>
    </row>
    <row r="36" spans="1:20" x14ac:dyDescent="0.2">
      <c r="A36">
        <v>-11</v>
      </c>
      <c r="B36">
        <v>53</v>
      </c>
      <c r="C36">
        <v>90</v>
      </c>
      <c r="D36">
        <v>37</v>
      </c>
      <c r="E36">
        <v>64</v>
      </c>
      <c r="F36">
        <v>34</v>
      </c>
      <c r="G36">
        <v>261</v>
      </c>
      <c r="H36">
        <v>0</v>
      </c>
      <c r="I36">
        <v>30</v>
      </c>
      <c r="J36">
        <v>40</v>
      </c>
      <c r="K36">
        <v>78</v>
      </c>
      <c r="L36">
        <v>573</v>
      </c>
      <c r="M36">
        <v>8</v>
      </c>
      <c r="N36" s="25">
        <v>41639</v>
      </c>
      <c r="O36" t="str">
        <f>VLOOKUP(Coffee_data[[#This Row],[Area Code]],Location!$B$1:$E$157,2,FALSE)</f>
        <v>Missouri</v>
      </c>
      <c r="P36" t="str">
        <f>VLOOKUP(Coffee_data[[#This Row],[Area Code]],Location!$B$1:$E$157,3,FALSE)</f>
        <v>Central</v>
      </c>
      <c r="Q36" t="str">
        <f>VLOOKUP(Coffee_data[[#This Row],[Area Code]],Location!$B$1:$E$157,4,FALSE)</f>
        <v>Small Market</v>
      </c>
      <c r="R36" s="15" t="str">
        <f>HLOOKUP(Coffee_data[[#This Row],[ProductId]],Product!$B$4:$O$7,2,FALSE)</f>
        <v>Decaf</v>
      </c>
      <c r="S36" s="15" t="str">
        <f>HLOOKUP(Coffee_data[[#This Row],[ProductId]],Product!$B$4:$O$7,3,FALSE)</f>
        <v>Herbal Tea</v>
      </c>
      <c r="T36" s="15" t="str">
        <f>HLOOKUP(Coffee_data[[#This Row],[ProductId]],Product!$B$4:$O$7,4,FALSE)</f>
        <v>Chamomile</v>
      </c>
    </row>
    <row r="37" spans="1:20" x14ac:dyDescent="0.2">
      <c r="A37">
        <v>-39</v>
      </c>
      <c r="B37">
        <v>11</v>
      </c>
      <c r="C37">
        <v>99</v>
      </c>
      <c r="D37">
        <v>88</v>
      </c>
      <c r="E37">
        <v>50</v>
      </c>
      <c r="F37">
        <v>27</v>
      </c>
      <c r="G37">
        <v>525</v>
      </c>
      <c r="H37">
        <v>-20</v>
      </c>
      <c r="I37">
        <v>79</v>
      </c>
      <c r="J37">
        <v>10</v>
      </c>
      <c r="K37">
        <v>80</v>
      </c>
      <c r="L37">
        <v>314</v>
      </c>
      <c r="M37">
        <v>9</v>
      </c>
      <c r="N37" s="25">
        <v>41639</v>
      </c>
      <c r="O37" t="str">
        <f>VLOOKUP(Coffee_data[[#This Row],[Area Code]],Location!$B$1:$E$157,2,FALSE)</f>
        <v>Missouri</v>
      </c>
      <c r="P37" t="str">
        <f>VLOOKUP(Coffee_data[[#This Row],[Area Code]],Location!$B$1:$E$157,3,FALSE)</f>
        <v>Central</v>
      </c>
      <c r="Q37" t="str">
        <f>VLOOKUP(Coffee_data[[#This Row],[Area Code]],Location!$B$1:$E$157,4,FALSE)</f>
        <v>Small Market</v>
      </c>
      <c r="R37" s="15" t="str">
        <f>HLOOKUP(Coffee_data[[#This Row],[ProductId]],Product!$B$4:$O$7,2,FALSE)</f>
        <v>Decaf</v>
      </c>
      <c r="S37" s="15" t="str">
        <f>HLOOKUP(Coffee_data[[#This Row],[ProductId]],Product!$B$4:$O$7,3,FALSE)</f>
        <v>Herbal Tea</v>
      </c>
      <c r="T37" s="15" t="str">
        <f>HLOOKUP(Coffee_data[[#This Row],[ProductId]],Product!$B$4:$O$7,4,FALSE)</f>
        <v>Lemon</v>
      </c>
    </row>
    <row r="38" spans="1:20" x14ac:dyDescent="0.2">
      <c r="A38">
        <v>9</v>
      </c>
      <c r="B38">
        <v>47</v>
      </c>
      <c r="C38">
        <v>82</v>
      </c>
      <c r="D38">
        <v>35</v>
      </c>
      <c r="E38">
        <v>38</v>
      </c>
      <c r="F38">
        <v>11</v>
      </c>
      <c r="G38">
        <v>196</v>
      </c>
      <c r="H38">
        <v>10</v>
      </c>
      <c r="I38">
        <v>19</v>
      </c>
      <c r="J38">
        <v>40</v>
      </c>
      <c r="K38">
        <v>81</v>
      </c>
      <c r="L38">
        <v>314</v>
      </c>
      <c r="M38">
        <v>11</v>
      </c>
      <c r="N38" s="25">
        <v>41639</v>
      </c>
      <c r="O38" t="str">
        <f>VLOOKUP(Coffee_data[[#This Row],[Area Code]],Location!$B$1:$E$157,2,FALSE)</f>
        <v>Missouri</v>
      </c>
      <c r="P38" t="str">
        <f>VLOOKUP(Coffee_data[[#This Row],[Area Code]],Location!$B$1:$E$157,3,FALSE)</f>
        <v>Central</v>
      </c>
      <c r="Q38" t="str">
        <f>VLOOKUP(Coffee_data[[#This Row],[Area Code]],Location!$B$1:$E$157,4,FALSE)</f>
        <v>Small Market</v>
      </c>
      <c r="R38" s="15" t="str">
        <f>HLOOKUP(Coffee_data[[#This Row],[ProductId]],Product!$B$4:$O$7,2,FALSE)</f>
        <v>Regular</v>
      </c>
      <c r="S38" s="15" t="str">
        <f>HLOOKUP(Coffee_data[[#This Row],[ProductId]],Product!$B$4:$O$7,3,FALSE)</f>
        <v>Tea</v>
      </c>
      <c r="T38" s="15" t="str">
        <f>HLOOKUP(Coffee_data[[#This Row],[ProductId]],Product!$B$4:$O$7,4,FALSE)</f>
        <v>Darjeeling</v>
      </c>
    </row>
    <row r="39" spans="1:20" x14ac:dyDescent="0.2">
      <c r="A39">
        <v>-9</v>
      </c>
      <c r="B39">
        <v>36</v>
      </c>
      <c r="C39">
        <v>65</v>
      </c>
      <c r="D39">
        <v>29</v>
      </c>
      <c r="E39">
        <v>45</v>
      </c>
      <c r="F39">
        <v>11</v>
      </c>
      <c r="G39">
        <v>169</v>
      </c>
      <c r="H39">
        <v>-10</v>
      </c>
      <c r="I39">
        <v>20</v>
      </c>
      <c r="J39">
        <v>30</v>
      </c>
      <c r="K39">
        <v>38</v>
      </c>
      <c r="L39">
        <v>573</v>
      </c>
      <c r="M39">
        <v>12</v>
      </c>
      <c r="N39" s="25">
        <v>41639</v>
      </c>
      <c r="O39" t="str">
        <f>VLOOKUP(Coffee_data[[#This Row],[Area Code]],Location!$B$1:$E$157,2,FALSE)</f>
        <v>Missouri</v>
      </c>
      <c r="P39" t="str">
        <f>VLOOKUP(Coffee_data[[#This Row],[Area Code]],Location!$B$1:$E$157,3,FALSE)</f>
        <v>Central</v>
      </c>
      <c r="Q39" t="str">
        <f>VLOOKUP(Coffee_data[[#This Row],[Area Code]],Location!$B$1:$E$157,4,FALSE)</f>
        <v>Small Market</v>
      </c>
      <c r="R39" s="15" t="str">
        <f>HLOOKUP(Coffee_data[[#This Row],[ProductId]],Product!$B$4:$O$7,2,FALSE)</f>
        <v>Regular</v>
      </c>
      <c r="S39" s="15" t="str">
        <f>HLOOKUP(Coffee_data[[#This Row],[ProductId]],Product!$B$4:$O$7,3,FALSE)</f>
        <v>Tea</v>
      </c>
      <c r="T39" s="15" t="str">
        <f>HLOOKUP(Coffee_data[[#This Row],[ProductId]],Product!$B$4:$O$7,4,FALSE)</f>
        <v>Earl Grey</v>
      </c>
    </row>
    <row r="40" spans="1:20" x14ac:dyDescent="0.2">
      <c r="A40">
        <v>34</v>
      </c>
      <c r="B40">
        <v>80</v>
      </c>
      <c r="C40">
        <v>140</v>
      </c>
      <c r="D40">
        <v>60</v>
      </c>
      <c r="E40">
        <v>46</v>
      </c>
      <c r="F40">
        <v>19</v>
      </c>
      <c r="G40">
        <v>336</v>
      </c>
      <c r="H40">
        <v>50</v>
      </c>
      <c r="I40">
        <v>60</v>
      </c>
      <c r="J40">
        <v>80</v>
      </c>
      <c r="K40">
        <v>141</v>
      </c>
      <c r="L40">
        <v>740</v>
      </c>
      <c r="M40">
        <v>1</v>
      </c>
      <c r="N40" s="25">
        <v>41639</v>
      </c>
      <c r="O40" t="str">
        <f>VLOOKUP(Coffee_data[[#This Row],[Area Code]],Location!$B$1:$E$157,2,FALSE)</f>
        <v>Ohio</v>
      </c>
      <c r="P40" t="str">
        <f>VLOOKUP(Coffee_data[[#This Row],[Area Code]],Location!$B$1:$E$157,3,FALSE)</f>
        <v>Central</v>
      </c>
      <c r="Q40" t="str">
        <f>VLOOKUP(Coffee_data[[#This Row],[Area Code]],Location!$B$1:$E$157,4,FALSE)</f>
        <v>Major Market</v>
      </c>
      <c r="R40" s="15" t="str">
        <f>HLOOKUP(Coffee_data[[#This Row],[ProductId]],Product!$B$4:$O$7,2,FALSE)</f>
        <v>Regular</v>
      </c>
      <c r="S40" s="15" t="str">
        <f>HLOOKUP(Coffee_data[[#This Row],[ProductId]],Product!$B$4:$O$7,3,FALSE)</f>
        <v>Coffee</v>
      </c>
      <c r="T40" s="15" t="str">
        <f>HLOOKUP(Coffee_data[[#This Row],[ProductId]],Product!$B$4:$O$7,4,FALSE)</f>
        <v>Amaretto</v>
      </c>
    </row>
    <row r="41" spans="1:20" x14ac:dyDescent="0.2">
      <c r="A41">
        <v>42</v>
      </c>
      <c r="B41">
        <v>83</v>
      </c>
      <c r="C41">
        <v>140</v>
      </c>
      <c r="D41">
        <v>57</v>
      </c>
      <c r="E41">
        <v>41</v>
      </c>
      <c r="F41">
        <v>18</v>
      </c>
      <c r="G41">
        <v>364</v>
      </c>
      <c r="H41">
        <v>50</v>
      </c>
      <c r="I41">
        <v>60</v>
      </c>
      <c r="J41">
        <v>80</v>
      </c>
      <c r="K41">
        <v>142</v>
      </c>
      <c r="L41">
        <v>614</v>
      </c>
      <c r="M41">
        <v>2</v>
      </c>
      <c r="N41" s="25">
        <v>41639</v>
      </c>
      <c r="O41" t="str">
        <f>VLOOKUP(Coffee_data[[#This Row],[Area Code]],Location!$B$1:$E$157,2,FALSE)</f>
        <v>Ohio</v>
      </c>
      <c r="P41" t="str">
        <f>VLOOKUP(Coffee_data[[#This Row],[Area Code]],Location!$B$1:$E$157,3,FALSE)</f>
        <v>Central</v>
      </c>
      <c r="Q41" t="str">
        <f>VLOOKUP(Coffee_data[[#This Row],[Area Code]],Location!$B$1:$E$157,4,FALSE)</f>
        <v>Major Market</v>
      </c>
      <c r="R41" s="15" t="str">
        <f>HLOOKUP(Coffee_data[[#This Row],[ProductId]],Product!$B$4:$O$7,2,FALSE)</f>
        <v>Regular</v>
      </c>
      <c r="S41" s="15" t="str">
        <f>HLOOKUP(Coffee_data[[#This Row],[ProductId]],Product!$B$4:$O$7,3,FALSE)</f>
        <v>Coffee</v>
      </c>
      <c r="T41" s="15" t="str">
        <f>HLOOKUP(Coffee_data[[#This Row],[ProductId]],Product!$B$4:$O$7,4,FALSE)</f>
        <v>Columbian</v>
      </c>
    </row>
    <row r="42" spans="1:20" x14ac:dyDescent="0.2">
      <c r="A42">
        <v>0</v>
      </c>
      <c r="B42">
        <v>87</v>
      </c>
      <c r="C42">
        <v>150</v>
      </c>
      <c r="D42">
        <v>63</v>
      </c>
      <c r="E42">
        <v>87</v>
      </c>
      <c r="F42">
        <v>57</v>
      </c>
      <c r="G42">
        <v>435</v>
      </c>
      <c r="H42">
        <v>20</v>
      </c>
      <c r="I42">
        <v>57</v>
      </c>
      <c r="J42">
        <v>90</v>
      </c>
      <c r="K42">
        <v>153</v>
      </c>
      <c r="L42">
        <v>614</v>
      </c>
      <c r="M42">
        <v>3</v>
      </c>
      <c r="N42" s="25">
        <v>41639</v>
      </c>
      <c r="O42" t="str">
        <f>VLOOKUP(Coffee_data[[#This Row],[Area Code]],Location!$B$1:$E$157,2,FALSE)</f>
        <v>Ohio</v>
      </c>
      <c r="P42" t="str">
        <f>VLOOKUP(Coffee_data[[#This Row],[Area Code]],Location!$B$1:$E$157,3,FALSE)</f>
        <v>Central</v>
      </c>
      <c r="Q42" t="str">
        <f>VLOOKUP(Coffee_data[[#This Row],[Area Code]],Location!$B$1:$E$157,4,FALSE)</f>
        <v>Major Market</v>
      </c>
      <c r="R42" s="15" t="str">
        <f>HLOOKUP(Coffee_data[[#This Row],[ProductId]],Product!$B$4:$O$7,2,FALSE)</f>
        <v>Decaf</v>
      </c>
      <c r="S42" s="15" t="str">
        <f>HLOOKUP(Coffee_data[[#This Row],[ProductId]],Product!$B$4:$O$7,3,FALSE)</f>
        <v>Coffee</v>
      </c>
      <c r="T42" s="15" t="str">
        <f>HLOOKUP(Coffee_data[[#This Row],[ProductId]],Product!$B$4:$O$7,4,FALSE)</f>
        <v>Decaf Irish Cream</v>
      </c>
    </row>
    <row r="43" spans="1:20" x14ac:dyDescent="0.2">
      <c r="A43">
        <v>67</v>
      </c>
      <c r="B43">
        <v>116</v>
      </c>
      <c r="C43">
        <v>200</v>
      </c>
      <c r="D43">
        <v>84</v>
      </c>
      <c r="E43">
        <v>49</v>
      </c>
      <c r="F43">
        <v>26</v>
      </c>
      <c r="G43">
        <v>500</v>
      </c>
      <c r="H43">
        <v>60</v>
      </c>
      <c r="I43">
        <v>70</v>
      </c>
      <c r="J43">
        <v>100</v>
      </c>
      <c r="K43">
        <v>182</v>
      </c>
      <c r="L43">
        <v>216</v>
      </c>
      <c r="M43">
        <v>12</v>
      </c>
      <c r="N43" s="25">
        <v>41639</v>
      </c>
      <c r="O43" t="str">
        <f>VLOOKUP(Coffee_data[[#This Row],[Area Code]],Location!$B$1:$E$157,2,FALSE)</f>
        <v>Ohio</v>
      </c>
      <c r="P43" t="str">
        <f>VLOOKUP(Coffee_data[[#This Row],[Area Code]],Location!$B$1:$E$157,3,FALSE)</f>
        <v>Central</v>
      </c>
      <c r="Q43" t="str">
        <f>VLOOKUP(Coffee_data[[#This Row],[Area Code]],Location!$B$1:$E$157,4,FALSE)</f>
        <v>Major Market</v>
      </c>
      <c r="R43" s="15" t="str">
        <f>HLOOKUP(Coffee_data[[#This Row],[ProductId]],Product!$B$4:$O$7,2,FALSE)</f>
        <v>Regular</v>
      </c>
      <c r="S43" s="15" t="str">
        <f>HLOOKUP(Coffee_data[[#This Row],[ProductId]],Product!$B$4:$O$7,3,FALSE)</f>
        <v>Tea</v>
      </c>
      <c r="T43" s="15" t="str">
        <f>HLOOKUP(Coffee_data[[#This Row],[ProductId]],Product!$B$4:$O$7,4,FALSE)</f>
        <v>Earl Grey</v>
      </c>
    </row>
    <row r="44" spans="1:20" x14ac:dyDescent="0.2">
      <c r="A44">
        <v>16</v>
      </c>
      <c r="B44">
        <v>72</v>
      </c>
      <c r="C44">
        <v>130</v>
      </c>
      <c r="D44">
        <v>58</v>
      </c>
      <c r="E44">
        <v>56</v>
      </c>
      <c r="F44">
        <v>22</v>
      </c>
      <c r="G44">
        <v>338</v>
      </c>
      <c r="H44">
        <v>40</v>
      </c>
      <c r="I44">
        <v>54</v>
      </c>
      <c r="J44">
        <v>90</v>
      </c>
      <c r="K44">
        <v>144</v>
      </c>
      <c r="L44">
        <v>614</v>
      </c>
      <c r="M44">
        <v>6</v>
      </c>
      <c r="N44" s="25">
        <v>41639</v>
      </c>
      <c r="O44" t="str">
        <f>VLOOKUP(Coffee_data[[#This Row],[Area Code]],Location!$B$1:$E$157,2,FALSE)</f>
        <v>Ohio</v>
      </c>
      <c r="P44" t="str">
        <f>VLOOKUP(Coffee_data[[#This Row],[Area Code]],Location!$B$1:$E$157,3,FALSE)</f>
        <v>Central</v>
      </c>
      <c r="Q44" t="str">
        <f>VLOOKUP(Coffee_data[[#This Row],[Area Code]],Location!$B$1:$E$157,4,FALSE)</f>
        <v>Major Market</v>
      </c>
      <c r="R44" s="15" t="str">
        <f>HLOOKUP(Coffee_data[[#This Row],[ProductId]],Product!$B$4:$O$7,2,FALSE)</f>
        <v>Decaf</v>
      </c>
      <c r="S44" s="15" t="str">
        <f>HLOOKUP(Coffee_data[[#This Row],[ProductId]],Product!$B$4:$O$7,3,FALSE)</f>
        <v>Espresso</v>
      </c>
      <c r="T44" s="15" t="str">
        <f>HLOOKUP(Coffee_data[[#This Row],[ProductId]],Product!$B$4:$O$7,4,FALSE)</f>
        <v>Decaf Espresso</v>
      </c>
    </row>
    <row r="45" spans="1:20" x14ac:dyDescent="0.2">
      <c r="A45">
        <v>99</v>
      </c>
      <c r="B45">
        <v>171</v>
      </c>
      <c r="C45">
        <v>341</v>
      </c>
      <c r="D45">
        <v>132</v>
      </c>
      <c r="E45">
        <v>72</v>
      </c>
      <c r="F45">
        <v>47</v>
      </c>
      <c r="G45">
        <v>1091</v>
      </c>
      <c r="H45">
        <v>140</v>
      </c>
      <c r="I45">
        <v>186</v>
      </c>
      <c r="J45">
        <v>210</v>
      </c>
      <c r="K45">
        <v>395</v>
      </c>
      <c r="L45">
        <v>614</v>
      </c>
      <c r="M45">
        <v>5</v>
      </c>
      <c r="N45" s="25">
        <v>41639</v>
      </c>
      <c r="O45" t="str">
        <f>VLOOKUP(Coffee_data[[#This Row],[Area Code]],Location!$B$1:$E$157,2,FALSE)</f>
        <v>Ohio</v>
      </c>
      <c r="P45" t="str">
        <f>VLOOKUP(Coffee_data[[#This Row],[Area Code]],Location!$B$1:$E$157,3,FALSE)</f>
        <v>Central</v>
      </c>
      <c r="Q45" t="str">
        <f>VLOOKUP(Coffee_data[[#This Row],[Area Code]],Location!$B$1:$E$157,4,FALSE)</f>
        <v>Major Market</v>
      </c>
      <c r="R45" s="15" t="str">
        <f>HLOOKUP(Coffee_data[[#This Row],[ProductId]],Product!$B$4:$O$7,2,FALSE)</f>
        <v>Regular</v>
      </c>
      <c r="S45" s="15" t="str">
        <f>HLOOKUP(Coffee_data[[#This Row],[ProductId]],Product!$B$4:$O$7,3,FALSE)</f>
        <v>Espresso</v>
      </c>
      <c r="T45" s="15" t="str">
        <f>HLOOKUP(Coffee_data[[#This Row],[ProductId]],Product!$B$4:$O$7,4,FALSE)</f>
        <v>Caffe Mocha</v>
      </c>
    </row>
    <row r="46" spans="1:20" x14ac:dyDescent="0.2">
      <c r="A46">
        <v>29</v>
      </c>
      <c r="B46">
        <v>48</v>
      </c>
      <c r="C46">
        <v>80</v>
      </c>
      <c r="D46">
        <v>32</v>
      </c>
      <c r="E46">
        <v>19</v>
      </c>
      <c r="F46">
        <v>8</v>
      </c>
      <c r="G46">
        <v>456</v>
      </c>
      <c r="H46">
        <v>50</v>
      </c>
      <c r="I46">
        <v>20</v>
      </c>
      <c r="J46">
        <v>50</v>
      </c>
      <c r="K46">
        <v>78</v>
      </c>
      <c r="L46">
        <v>937</v>
      </c>
      <c r="M46">
        <v>8</v>
      </c>
      <c r="N46" s="25">
        <v>41639</v>
      </c>
      <c r="O46" t="str">
        <f>VLOOKUP(Coffee_data[[#This Row],[Area Code]],Location!$B$1:$E$157,2,FALSE)</f>
        <v>Ohio</v>
      </c>
      <c r="P46" t="str">
        <f>VLOOKUP(Coffee_data[[#This Row],[Area Code]],Location!$B$1:$E$157,3,FALSE)</f>
        <v>Central</v>
      </c>
      <c r="Q46" t="str">
        <f>VLOOKUP(Coffee_data[[#This Row],[Area Code]],Location!$B$1:$E$157,4,FALSE)</f>
        <v>Major Market</v>
      </c>
      <c r="R46" s="15" t="str">
        <f>HLOOKUP(Coffee_data[[#This Row],[ProductId]],Product!$B$4:$O$7,2,FALSE)</f>
        <v>Decaf</v>
      </c>
      <c r="S46" s="15" t="str">
        <f>HLOOKUP(Coffee_data[[#This Row],[ProductId]],Product!$B$4:$O$7,3,FALSE)</f>
        <v>Herbal Tea</v>
      </c>
      <c r="T46" s="15" t="str">
        <f>HLOOKUP(Coffee_data[[#This Row],[ProductId]],Product!$B$4:$O$7,4,FALSE)</f>
        <v>Chamomile</v>
      </c>
    </row>
    <row r="47" spans="1:20" x14ac:dyDescent="0.2">
      <c r="A47">
        <v>29</v>
      </c>
      <c r="B47">
        <v>48</v>
      </c>
      <c r="C47">
        <v>80</v>
      </c>
      <c r="D47">
        <v>32</v>
      </c>
      <c r="E47">
        <v>19</v>
      </c>
      <c r="F47">
        <v>8</v>
      </c>
      <c r="G47">
        <v>821</v>
      </c>
      <c r="H47">
        <v>50</v>
      </c>
      <c r="I47">
        <v>20</v>
      </c>
      <c r="J47">
        <v>50</v>
      </c>
      <c r="K47">
        <v>70</v>
      </c>
      <c r="L47">
        <v>740</v>
      </c>
      <c r="M47">
        <v>9</v>
      </c>
      <c r="N47" s="25">
        <v>41639</v>
      </c>
      <c r="O47" t="str">
        <f>VLOOKUP(Coffee_data[[#This Row],[Area Code]],Location!$B$1:$E$157,2,FALSE)</f>
        <v>Ohio</v>
      </c>
      <c r="P47" t="str">
        <f>VLOOKUP(Coffee_data[[#This Row],[Area Code]],Location!$B$1:$E$157,3,FALSE)</f>
        <v>Central</v>
      </c>
      <c r="Q47" t="str">
        <f>VLOOKUP(Coffee_data[[#This Row],[Area Code]],Location!$B$1:$E$157,4,FALSE)</f>
        <v>Major Market</v>
      </c>
      <c r="R47" s="15" t="str">
        <f>HLOOKUP(Coffee_data[[#This Row],[ProductId]],Product!$B$4:$O$7,2,FALSE)</f>
        <v>Decaf</v>
      </c>
      <c r="S47" s="15" t="str">
        <f>HLOOKUP(Coffee_data[[#This Row],[ProductId]],Product!$B$4:$O$7,3,FALSE)</f>
        <v>Herbal Tea</v>
      </c>
      <c r="T47" s="15" t="str">
        <f>HLOOKUP(Coffee_data[[#This Row],[ProductId]],Product!$B$4:$O$7,4,FALSE)</f>
        <v>Lemon</v>
      </c>
    </row>
    <row r="48" spans="1:20" x14ac:dyDescent="0.2">
      <c r="A48">
        <v>68</v>
      </c>
      <c r="B48">
        <v>126</v>
      </c>
      <c r="C48">
        <v>210</v>
      </c>
      <c r="D48">
        <v>84</v>
      </c>
      <c r="E48">
        <v>58</v>
      </c>
      <c r="F48">
        <v>27</v>
      </c>
      <c r="G48">
        <v>651</v>
      </c>
      <c r="H48">
        <v>60</v>
      </c>
      <c r="I48">
        <v>70</v>
      </c>
      <c r="J48">
        <v>110</v>
      </c>
      <c r="K48">
        <v>180</v>
      </c>
      <c r="L48">
        <v>567</v>
      </c>
      <c r="M48">
        <v>11</v>
      </c>
      <c r="N48" s="25">
        <v>41639</v>
      </c>
      <c r="O48" t="str">
        <f>VLOOKUP(Coffee_data[[#This Row],[Area Code]],Location!$B$1:$E$157,2,FALSE)</f>
        <v>Ohio</v>
      </c>
      <c r="P48" t="str">
        <f>VLOOKUP(Coffee_data[[#This Row],[Area Code]],Location!$B$1:$E$157,3,FALSE)</f>
        <v>Central</v>
      </c>
      <c r="Q48" t="str">
        <f>VLOOKUP(Coffee_data[[#This Row],[Area Code]],Location!$B$1:$E$157,4,FALSE)</f>
        <v>Major Market</v>
      </c>
      <c r="R48" s="15" t="str">
        <f>HLOOKUP(Coffee_data[[#This Row],[ProductId]],Product!$B$4:$O$7,2,FALSE)</f>
        <v>Regular</v>
      </c>
      <c r="S48" s="15" t="str">
        <f>HLOOKUP(Coffee_data[[#This Row],[ProductId]],Product!$B$4:$O$7,3,FALSE)</f>
        <v>Tea</v>
      </c>
      <c r="T48" s="15" t="str">
        <f>HLOOKUP(Coffee_data[[#This Row],[ProductId]],Product!$B$4:$O$7,4,FALSE)</f>
        <v>Darjeeling</v>
      </c>
    </row>
    <row r="49" spans="1:20" x14ac:dyDescent="0.2">
      <c r="A49">
        <v>13</v>
      </c>
      <c r="B49">
        <v>66</v>
      </c>
      <c r="C49">
        <v>120</v>
      </c>
      <c r="D49">
        <v>54</v>
      </c>
      <c r="E49">
        <v>53</v>
      </c>
      <c r="F49">
        <v>20</v>
      </c>
      <c r="G49">
        <v>312</v>
      </c>
      <c r="H49">
        <v>30</v>
      </c>
      <c r="I49">
        <v>50</v>
      </c>
      <c r="J49">
        <v>70</v>
      </c>
      <c r="K49">
        <v>120</v>
      </c>
      <c r="L49">
        <v>262</v>
      </c>
      <c r="M49">
        <v>1</v>
      </c>
      <c r="N49" s="25">
        <v>41639</v>
      </c>
      <c r="O49" t="str">
        <f>VLOOKUP(Coffee_data[[#This Row],[Area Code]],Location!$B$1:$E$157,2,FALSE)</f>
        <v>Wisconsin</v>
      </c>
      <c r="P49" t="str">
        <f>VLOOKUP(Coffee_data[[#This Row],[Area Code]],Location!$B$1:$E$157,3,FALSE)</f>
        <v>Central</v>
      </c>
      <c r="Q49" t="str">
        <f>VLOOKUP(Coffee_data[[#This Row],[Area Code]],Location!$B$1:$E$157,4,FALSE)</f>
        <v>Small Market</v>
      </c>
      <c r="R49" s="15" t="str">
        <f>HLOOKUP(Coffee_data[[#This Row],[ProductId]],Product!$B$4:$O$7,2,FALSE)</f>
        <v>Regular</v>
      </c>
      <c r="S49" s="15" t="str">
        <f>HLOOKUP(Coffee_data[[#This Row],[ProductId]],Product!$B$4:$O$7,3,FALSE)</f>
        <v>Coffee</v>
      </c>
      <c r="T49" s="15" t="str">
        <f>HLOOKUP(Coffee_data[[#This Row],[ProductId]],Product!$B$4:$O$7,4,FALSE)</f>
        <v>Amaretto</v>
      </c>
    </row>
    <row r="50" spans="1:20" x14ac:dyDescent="0.2">
      <c r="A50">
        <v>9</v>
      </c>
      <c r="B50">
        <v>111</v>
      </c>
      <c r="C50">
        <v>190</v>
      </c>
      <c r="D50">
        <v>79</v>
      </c>
      <c r="E50">
        <v>102</v>
      </c>
      <c r="F50">
        <v>72</v>
      </c>
      <c r="G50">
        <v>551</v>
      </c>
      <c r="H50">
        <v>20</v>
      </c>
      <c r="I50">
        <v>78</v>
      </c>
      <c r="J50">
        <v>110</v>
      </c>
      <c r="K50">
        <v>192</v>
      </c>
      <c r="L50">
        <v>262</v>
      </c>
      <c r="M50">
        <v>2</v>
      </c>
      <c r="N50" s="25">
        <v>41639</v>
      </c>
      <c r="O50" t="str">
        <f>VLOOKUP(Coffee_data[[#This Row],[Area Code]],Location!$B$1:$E$157,2,FALSE)</f>
        <v>Wisconsin</v>
      </c>
      <c r="P50" t="str">
        <f>VLOOKUP(Coffee_data[[#This Row],[Area Code]],Location!$B$1:$E$157,3,FALSE)</f>
        <v>Central</v>
      </c>
      <c r="Q50" t="str">
        <f>VLOOKUP(Coffee_data[[#This Row],[Area Code]],Location!$B$1:$E$157,4,FALSE)</f>
        <v>Small Market</v>
      </c>
      <c r="R50" s="15" t="str">
        <f>HLOOKUP(Coffee_data[[#This Row],[ProductId]],Product!$B$4:$O$7,2,FALSE)</f>
        <v>Regular</v>
      </c>
      <c r="S50" s="15" t="str">
        <f>HLOOKUP(Coffee_data[[#This Row],[ProductId]],Product!$B$4:$O$7,3,FALSE)</f>
        <v>Coffee</v>
      </c>
      <c r="T50" s="15" t="str">
        <f>HLOOKUP(Coffee_data[[#This Row],[ProductId]],Product!$B$4:$O$7,4,FALSE)</f>
        <v>Columbian</v>
      </c>
    </row>
    <row r="51" spans="1:20" x14ac:dyDescent="0.2">
      <c r="A51">
        <v>51</v>
      </c>
      <c r="B51">
        <v>103</v>
      </c>
      <c r="C51">
        <v>180</v>
      </c>
      <c r="D51">
        <v>77</v>
      </c>
      <c r="E51">
        <v>52</v>
      </c>
      <c r="F51">
        <v>25</v>
      </c>
      <c r="G51">
        <v>432</v>
      </c>
      <c r="H51">
        <v>60</v>
      </c>
      <c r="I51">
        <v>77</v>
      </c>
      <c r="J51">
        <v>100</v>
      </c>
      <c r="K51">
        <v>183</v>
      </c>
      <c r="L51">
        <v>414</v>
      </c>
      <c r="M51">
        <v>3</v>
      </c>
      <c r="N51" s="25">
        <v>41639</v>
      </c>
      <c r="O51" t="str">
        <f>VLOOKUP(Coffee_data[[#This Row],[Area Code]],Location!$B$1:$E$157,2,FALSE)</f>
        <v>Wisconsin</v>
      </c>
      <c r="P51" t="str">
        <f>VLOOKUP(Coffee_data[[#This Row],[Area Code]],Location!$B$1:$E$157,3,FALSE)</f>
        <v>Central</v>
      </c>
      <c r="Q51" t="str">
        <f>VLOOKUP(Coffee_data[[#This Row],[Area Code]],Location!$B$1:$E$157,4,FALSE)</f>
        <v>Small Market</v>
      </c>
      <c r="R51" s="15" t="str">
        <f>HLOOKUP(Coffee_data[[#This Row],[ProductId]],Product!$B$4:$O$7,2,FALSE)</f>
        <v>Decaf</v>
      </c>
      <c r="S51" s="15" t="str">
        <f>HLOOKUP(Coffee_data[[#This Row],[ProductId]],Product!$B$4:$O$7,3,FALSE)</f>
        <v>Coffee</v>
      </c>
      <c r="T51" s="15" t="str">
        <f>HLOOKUP(Coffee_data[[#This Row],[ProductId]],Product!$B$4:$O$7,4,FALSE)</f>
        <v>Decaf Irish Cream</v>
      </c>
    </row>
    <row r="52" spans="1:20" x14ac:dyDescent="0.2">
      <c r="A52">
        <v>7</v>
      </c>
      <c r="B52">
        <v>105</v>
      </c>
      <c r="C52">
        <v>180</v>
      </c>
      <c r="D52">
        <v>75</v>
      </c>
      <c r="E52">
        <v>98</v>
      </c>
      <c r="F52">
        <v>68</v>
      </c>
      <c r="G52">
        <v>522</v>
      </c>
      <c r="H52">
        <v>10</v>
      </c>
      <c r="I52">
        <v>48</v>
      </c>
      <c r="J52">
        <v>90</v>
      </c>
      <c r="K52">
        <v>150</v>
      </c>
      <c r="L52">
        <v>262</v>
      </c>
      <c r="M52">
        <v>12</v>
      </c>
      <c r="N52" s="25">
        <v>41639</v>
      </c>
      <c r="O52" t="str">
        <f>VLOOKUP(Coffee_data[[#This Row],[Area Code]],Location!$B$1:$E$157,2,FALSE)</f>
        <v>Wisconsin</v>
      </c>
      <c r="P52" t="str">
        <f>VLOOKUP(Coffee_data[[#This Row],[Area Code]],Location!$B$1:$E$157,3,FALSE)</f>
        <v>Central</v>
      </c>
      <c r="Q52" t="str">
        <f>VLOOKUP(Coffee_data[[#This Row],[Area Code]],Location!$B$1:$E$157,4,FALSE)</f>
        <v>Small Market</v>
      </c>
      <c r="R52" s="15" t="str">
        <f>HLOOKUP(Coffee_data[[#This Row],[ProductId]],Product!$B$4:$O$7,2,FALSE)</f>
        <v>Regular</v>
      </c>
      <c r="S52" s="15" t="str">
        <f>HLOOKUP(Coffee_data[[#This Row],[ProductId]],Product!$B$4:$O$7,3,FALSE)</f>
        <v>Tea</v>
      </c>
      <c r="T52" s="15" t="str">
        <f>HLOOKUP(Coffee_data[[#This Row],[ProductId]],Product!$B$4:$O$7,4,FALSE)</f>
        <v>Earl Grey</v>
      </c>
    </row>
    <row r="53" spans="1:20" x14ac:dyDescent="0.2">
      <c r="A53">
        <v>34</v>
      </c>
      <c r="B53">
        <v>62</v>
      </c>
      <c r="C53">
        <v>110</v>
      </c>
      <c r="D53">
        <v>48</v>
      </c>
      <c r="E53">
        <v>28</v>
      </c>
      <c r="F53">
        <v>15</v>
      </c>
      <c r="G53">
        <v>623</v>
      </c>
      <c r="H53">
        <v>50</v>
      </c>
      <c r="I53">
        <v>50</v>
      </c>
      <c r="J53">
        <v>70</v>
      </c>
      <c r="K53">
        <v>120</v>
      </c>
      <c r="L53">
        <v>262</v>
      </c>
      <c r="M53">
        <v>6</v>
      </c>
      <c r="N53" s="25">
        <v>41639</v>
      </c>
      <c r="O53" t="str">
        <f>VLOOKUP(Coffee_data[[#This Row],[Area Code]],Location!$B$1:$E$157,2,FALSE)</f>
        <v>Wisconsin</v>
      </c>
      <c r="P53" t="str">
        <f>VLOOKUP(Coffee_data[[#This Row],[Area Code]],Location!$B$1:$E$157,3,FALSE)</f>
        <v>Central</v>
      </c>
      <c r="Q53" t="str">
        <f>VLOOKUP(Coffee_data[[#This Row],[Area Code]],Location!$B$1:$E$157,4,FALSE)</f>
        <v>Small Market</v>
      </c>
      <c r="R53" s="15" t="str">
        <f>HLOOKUP(Coffee_data[[#This Row],[ProductId]],Product!$B$4:$O$7,2,FALSE)</f>
        <v>Decaf</v>
      </c>
      <c r="S53" s="15" t="str">
        <f>HLOOKUP(Coffee_data[[#This Row],[ProductId]],Product!$B$4:$O$7,3,FALSE)</f>
        <v>Espresso</v>
      </c>
      <c r="T53" s="15" t="str">
        <f>HLOOKUP(Coffee_data[[#This Row],[ProductId]],Product!$B$4:$O$7,4,FALSE)</f>
        <v>Decaf Espresso</v>
      </c>
    </row>
    <row r="54" spans="1:20" x14ac:dyDescent="0.2">
      <c r="A54">
        <v>38</v>
      </c>
      <c r="B54">
        <v>81</v>
      </c>
      <c r="C54">
        <v>150</v>
      </c>
      <c r="D54">
        <v>69</v>
      </c>
      <c r="E54">
        <v>43</v>
      </c>
      <c r="F54">
        <v>21</v>
      </c>
      <c r="G54">
        <v>965</v>
      </c>
      <c r="H54">
        <v>50</v>
      </c>
      <c r="I54">
        <v>80</v>
      </c>
      <c r="J54">
        <v>90</v>
      </c>
      <c r="K54">
        <v>175</v>
      </c>
      <c r="L54">
        <v>414</v>
      </c>
      <c r="M54">
        <v>5</v>
      </c>
      <c r="N54" s="25">
        <v>41639</v>
      </c>
      <c r="O54" t="str">
        <f>VLOOKUP(Coffee_data[[#This Row],[Area Code]],Location!$B$1:$E$157,2,FALSE)</f>
        <v>Wisconsin</v>
      </c>
      <c r="P54" t="str">
        <f>VLOOKUP(Coffee_data[[#This Row],[Area Code]],Location!$B$1:$E$157,3,FALSE)</f>
        <v>Central</v>
      </c>
      <c r="Q54" t="str">
        <f>VLOOKUP(Coffee_data[[#This Row],[Area Code]],Location!$B$1:$E$157,4,FALSE)</f>
        <v>Small Market</v>
      </c>
      <c r="R54" s="15" t="str">
        <f>HLOOKUP(Coffee_data[[#This Row],[ProductId]],Product!$B$4:$O$7,2,FALSE)</f>
        <v>Regular</v>
      </c>
      <c r="S54" s="15" t="str">
        <f>HLOOKUP(Coffee_data[[#This Row],[ProductId]],Product!$B$4:$O$7,3,FALSE)</f>
        <v>Espresso</v>
      </c>
      <c r="T54" s="15" t="str">
        <f>HLOOKUP(Coffee_data[[#This Row],[ProductId]],Product!$B$4:$O$7,4,FALSE)</f>
        <v>Caffe Mocha</v>
      </c>
    </row>
    <row r="55" spans="1:20" x14ac:dyDescent="0.2">
      <c r="A55">
        <v>70</v>
      </c>
      <c r="B55">
        <v>113</v>
      </c>
      <c r="C55">
        <v>180</v>
      </c>
      <c r="D55">
        <v>67</v>
      </c>
      <c r="E55">
        <v>43</v>
      </c>
      <c r="F55">
        <v>20</v>
      </c>
      <c r="G55">
        <v>400</v>
      </c>
      <c r="H55">
        <v>80</v>
      </c>
      <c r="I55">
        <v>58</v>
      </c>
      <c r="J55">
        <v>100</v>
      </c>
      <c r="K55">
        <v>142</v>
      </c>
      <c r="L55">
        <v>715</v>
      </c>
      <c r="M55">
        <v>8</v>
      </c>
      <c r="N55" s="25">
        <v>41639</v>
      </c>
      <c r="O55" t="str">
        <f>VLOOKUP(Coffee_data[[#This Row],[Area Code]],Location!$B$1:$E$157,2,FALSE)</f>
        <v>Wisconsin</v>
      </c>
      <c r="P55" t="str">
        <f>VLOOKUP(Coffee_data[[#This Row],[Area Code]],Location!$B$1:$E$157,3,FALSE)</f>
        <v>Central</v>
      </c>
      <c r="Q55" t="str">
        <f>VLOOKUP(Coffee_data[[#This Row],[Area Code]],Location!$B$1:$E$157,4,FALSE)</f>
        <v>Small Market</v>
      </c>
      <c r="R55" s="15" t="str">
        <f>HLOOKUP(Coffee_data[[#This Row],[ProductId]],Product!$B$4:$O$7,2,FALSE)</f>
        <v>Decaf</v>
      </c>
      <c r="S55" s="15" t="str">
        <f>HLOOKUP(Coffee_data[[#This Row],[ProductId]],Product!$B$4:$O$7,3,FALSE)</f>
        <v>Herbal Tea</v>
      </c>
      <c r="T55" s="15" t="str">
        <f>HLOOKUP(Coffee_data[[#This Row],[ProductId]],Product!$B$4:$O$7,4,FALSE)</f>
        <v>Chamomile</v>
      </c>
    </row>
    <row r="56" spans="1:20" x14ac:dyDescent="0.2">
      <c r="A56">
        <v>28</v>
      </c>
      <c r="B56">
        <v>48</v>
      </c>
      <c r="C56">
        <v>81</v>
      </c>
      <c r="D56">
        <v>33</v>
      </c>
      <c r="E56">
        <v>20</v>
      </c>
      <c r="F56">
        <v>9</v>
      </c>
      <c r="G56">
        <v>777</v>
      </c>
      <c r="H56">
        <v>50</v>
      </c>
      <c r="I56">
        <v>20</v>
      </c>
      <c r="J56">
        <v>50</v>
      </c>
      <c r="K56">
        <v>79</v>
      </c>
      <c r="L56">
        <v>715</v>
      </c>
      <c r="M56">
        <v>9</v>
      </c>
      <c r="N56" s="25">
        <v>41639</v>
      </c>
      <c r="O56" t="str">
        <f>VLOOKUP(Coffee_data[[#This Row],[Area Code]],Location!$B$1:$E$157,2,FALSE)</f>
        <v>Wisconsin</v>
      </c>
      <c r="P56" t="str">
        <f>VLOOKUP(Coffee_data[[#This Row],[Area Code]],Location!$B$1:$E$157,3,FALSE)</f>
        <v>Central</v>
      </c>
      <c r="Q56" t="str">
        <f>VLOOKUP(Coffee_data[[#This Row],[Area Code]],Location!$B$1:$E$157,4,FALSE)</f>
        <v>Small Market</v>
      </c>
      <c r="R56" s="15" t="str">
        <f>HLOOKUP(Coffee_data[[#This Row],[ProductId]],Product!$B$4:$O$7,2,FALSE)</f>
        <v>Decaf</v>
      </c>
      <c r="S56" s="15" t="str">
        <f>HLOOKUP(Coffee_data[[#This Row],[ProductId]],Product!$B$4:$O$7,3,FALSE)</f>
        <v>Herbal Tea</v>
      </c>
      <c r="T56" s="15" t="str">
        <f>HLOOKUP(Coffee_data[[#This Row],[ProductId]],Product!$B$4:$O$7,4,FALSE)</f>
        <v>Lemon</v>
      </c>
    </row>
    <row r="57" spans="1:20" x14ac:dyDescent="0.2">
      <c r="A57">
        <v>47</v>
      </c>
      <c r="B57">
        <v>89</v>
      </c>
      <c r="C57">
        <v>150</v>
      </c>
      <c r="D57">
        <v>61</v>
      </c>
      <c r="E57">
        <v>42</v>
      </c>
      <c r="F57">
        <v>19</v>
      </c>
      <c r="G57">
        <v>390</v>
      </c>
      <c r="H57">
        <v>50</v>
      </c>
      <c r="I57">
        <v>61</v>
      </c>
      <c r="J57">
        <v>80</v>
      </c>
      <c r="K57">
        <v>141</v>
      </c>
      <c r="L57">
        <v>608</v>
      </c>
      <c r="M57">
        <v>11</v>
      </c>
      <c r="N57" s="25">
        <v>41639</v>
      </c>
      <c r="O57" t="str">
        <f>VLOOKUP(Coffee_data[[#This Row],[Area Code]],Location!$B$1:$E$157,2,FALSE)</f>
        <v>Wisconsin</v>
      </c>
      <c r="P57" t="str">
        <f>VLOOKUP(Coffee_data[[#This Row],[Area Code]],Location!$B$1:$E$157,3,FALSE)</f>
        <v>Central</v>
      </c>
      <c r="Q57" t="str">
        <f>VLOOKUP(Coffee_data[[#This Row],[Area Code]],Location!$B$1:$E$157,4,FALSE)</f>
        <v>Small Market</v>
      </c>
      <c r="R57" s="15" t="str">
        <f>HLOOKUP(Coffee_data[[#This Row],[ProductId]],Product!$B$4:$O$7,2,FALSE)</f>
        <v>Regular</v>
      </c>
      <c r="S57" s="15" t="str">
        <f>HLOOKUP(Coffee_data[[#This Row],[ProductId]],Product!$B$4:$O$7,3,FALSE)</f>
        <v>Tea</v>
      </c>
      <c r="T57" s="15" t="str">
        <f>HLOOKUP(Coffee_data[[#This Row],[ProductId]],Product!$B$4:$O$7,4,FALSE)</f>
        <v>Darjeeling</v>
      </c>
    </row>
    <row r="58" spans="1:20" x14ac:dyDescent="0.2">
      <c r="A58">
        <v>47</v>
      </c>
      <c r="B58">
        <v>73</v>
      </c>
      <c r="C58">
        <v>123</v>
      </c>
      <c r="D58">
        <v>50</v>
      </c>
      <c r="E58">
        <v>26</v>
      </c>
      <c r="F58">
        <v>14</v>
      </c>
      <c r="G58">
        <v>821</v>
      </c>
      <c r="H58">
        <v>60</v>
      </c>
      <c r="I58">
        <v>39</v>
      </c>
      <c r="J58">
        <v>80</v>
      </c>
      <c r="K58">
        <v>119</v>
      </c>
      <c r="L58">
        <v>475</v>
      </c>
      <c r="M58">
        <v>11</v>
      </c>
      <c r="N58" s="25">
        <v>41639</v>
      </c>
      <c r="O58" t="str">
        <f>VLOOKUP(Coffee_data[[#This Row],[Area Code]],Location!$B$1:$E$157,2,FALSE)</f>
        <v>Connecticut</v>
      </c>
      <c r="P58" t="str">
        <f>VLOOKUP(Coffee_data[[#This Row],[Area Code]],Location!$B$1:$E$157,3,FALSE)</f>
        <v>East</v>
      </c>
      <c r="Q58" t="str">
        <f>VLOOKUP(Coffee_data[[#This Row],[Area Code]],Location!$B$1:$E$157,4,FALSE)</f>
        <v>Small Market</v>
      </c>
      <c r="R58" s="15" t="str">
        <f>HLOOKUP(Coffee_data[[#This Row],[ProductId]],Product!$B$4:$O$7,2,FALSE)</f>
        <v>Regular</v>
      </c>
      <c r="S58" s="15" t="str">
        <f>HLOOKUP(Coffee_data[[#This Row],[ProductId]],Product!$B$4:$O$7,3,FALSE)</f>
        <v>Tea</v>
      </c>
      <c r="T58" s="15" t="str">
        <f>HLOOKUP(Coffee_data[[#This Row],[ProductId]],Product!$B$4:$O$7,4,FALSE)</f>
        <v>Darjeeling</v>
      </c>
    </row>
    <row r="59" spans="1:20" x14ac:dyDescent="0.2">
      <c r="A59">
        <v>35</v>
      </c>
      <c r="B59">
        <v>56</v>
      </c>
      <c r="C59">
        <v>94</v>
      </c>
      <c r="D59">
        <v>38</v>
      </c>
      <c r="E59">
        <v>21</v>
      </c>
      <c r="F59">
        <v>10</v>
      </c>
      <c r="G59">
        <v>777</v>
      </c>
      <c r="H59">
        <v>40</v>
      </c>
      <c r="I59">
        <v>27</v>
      </c>
      <c r="J59">
        <v>60</v>
      </c>
      <c r="K59">
        <v>113</v>
      </c>
      <c r="L59">
        <v>475</v>
      </c>
      <c r="M59">
        <v>13</v>
      </c>
      <c r="N59" s="25">
        <v>41639</v>
      </c>
      <c r="O59" t="str">
        <f>VLOOKUP(Coffee_data[[#This Row],[Area Code]],Location!$B$1:$E$157,2,FALSE)</f>
        <v>Connecticut</v>
      </c>
      <c r="P59" t="str">
        <f>VLOOKUP(Coffee_data[[#This Row],[Area Code]],Location!$B$1:$E$157,3,FALSE)</f>
        <v>East</v>
      </c>
      <c r="Q59" t="str">
        <f>VLOOKUP(Coffee_data[[#This Row],[Area Code]],Location!$B$1:$E$157,4,FALSE)</f>
        <v>Small Market</v>
      </c>
      <c r="R59" s="15" t="str">
        <f>HLOOKUP(Coffee_data[[#This Row],[ProductId]],Product!$B$4:$O$7,2,FALSE)</f>
        <v>Regular</v>
      </c>
      <c r="S59" s="15" t="str">
        <f>HLOOKUP(Coffee_data[[#This Row],[ProductId]],Product!$B$4:$O$7,3,FALSE)</f>
        <v>Tea</v>
      </c>
      <c r="T59" s="15" t="str">
        <f>HLOOKUP(Coffee_data[[#This Row],[ProductId]],Product!$B$4:$O$7,4,FALSE)</f>
        <v>Green Tea</v>
      </c>
    </row>
    <row r="60" spans="1:20" x14ac:dyDescent="0.2">
      <c r="A60">
        <v>30</v>
      </c>
      <c r="B60">
        <v>75</v>
      </c>
      <c r="C60">
        <v>130</v>
      </c>
      <c r="D60">
        <v>55</v>
      </c>
      <c r="E60">
        <v>45</v>
      </c>
      <c r="F60">
        <v>18</v>
      </c>
      <c r="G60">
        <v>312</v>
      </c>
      <c r="H60">
        <v>40</v>
      </c>
      <c r="I60">
        <v>44</v>
      </c>
      <c r="J60">
        <v>70</v>
      </c>
      <c r="K60">
        <v>120</v>
      </c>
      <c r="L60">
        <v>475</v>
      </c>
      <c r="M60">
        <v>6</v>
      </c>
      <c r="N60" s="25">
        <v>41639</v>
      </c>
      <c r="O60" t="str">
        <f>VLOOKUP(Coffee_data[[#This Row],[Area Code]],Location!$B$1:$E$157,2,FALSE)</f>
        <v>Connecticut</v>
      </c>
      <c r="P60" t="str">
        <f>VLOOKUP(Coffee_data[[#This Row],[Area Code]],Location!$B$1:$E$157,3,FALSE)</f>
        <v>East</v>
      </c>
      <c r="Q60" t="str">
        <f>VLOOKUP(Coffee_data[[#This Row],[Area Code]],Location!$B$1:$E$157,4,FALSE)</f>
        <v>Small Market</v>
      </c>
      <c r="R60" s="15" t="str">
        <f>HLOOKUP(Coffee_data[[#This Row],[ProductId]],Product!$B$4:$O$7,2,FALSE)</f>
        <v>Decaf</v>
      </c>
      <c r="S60" s="15" t="str">
        <f>HLOOKUP(Coffee_data[[#This Row],[ProductId]],Product!$B$4:$O$7,3,FALSE)</f>
        <v>Espresso</v>
      </c>
      <c r="T60" s="15" t="str">
        <f>HLOOKUP(Coffee_data[[#This Row],[ProductId]],Product!$B$4:$O$7,4,FALSE)</f>
        <v>Decaf Espresso</v>
      </c>
    </row>
    <row r="61" spans="1:20" x14ac:dyDescent="0.2">
      <c r="A61">
        <v>7</v>
      </c>
      <c r="B61">
        <v>105</v>
      </c>
      <c r="C61">
        <v>180</v>
      </c>
      <c r="D61">
        <v>75</v>
      </c>
      <c r="E61">
        <v>98</v>
      </c>
      <c r="F61">
        <v>68</v>
      </c>
      <c r="G61">
        <v>522</v>
      </c>
      <c r="H61">
        <v>20</v>
      </c>
      <c r="I61">
        <v>75</v>
      </c>
      <c r="J61">
        <v>100</v>
      </c>
      <c r="K61">
        <v>175</v>
      </c>
      <c r="L61">
        <v>860</v>
      </c>
      <c r="M61">
        <v>5</v>
      </c>
      <c r="N61" s="25">
        <v>41639</v>
      </c>
      <c r="O61" t="str">
        <f>VLOOKUP(Coffee_data[[#This Row],[Area Code]],Location!$B$1:$E$157,2,FALSE)</f>
        <v>Connecticut</v>
      </c>
      <c r="P61" t="str">
        <f>VLOOKUP(Coffee_data[[#This Row],[Area Code]],Location!$B$1:$E$157,3,FALSE)</f>
        <v>East</v>
      </c>
      <c r="Q61" t="str">
        <f>VLOOKUP(Coffee_data[[#This Row],[Area Code]],Location!$B$1:$E$157,4,FALSE)</f>
        <v>Small Market</v>
      </c>
      <c r="R61" s="15" t="str">
        <f>HLOOKUP(Coffee_data[[#This Row],[ProductId]],Product!$B$4:$O$7,2,FALSE)</f>
        <v>Regular</v>
      </c>
      <c r="S61" s="15" t="str">
        <f>HLOOKUP(Coffee_data[[#This Row],[ProductId]],Product!$B$4:$O$7,3,FALSE)</f>
        <v>Espresso</v>
      </c>
      <c r="T61" s="15" t="str">
        <f>HLOOKUP(Coffee_data[[#This Row],[ProductId]],Product!$B$4:$O$7,4,FALSE)</f>
        <v>Caffe Mocha</v>
      </c>
    </row>
    <row r="62" spans="1:20" x14ac:dyDescent="0.2">
      <c r="A62">
        <v>115</v>
      </c>
      <c r="B62">
        <v>186</v>
      </c>
      <c r="C62">
        <v>310</v>
      </c>
      <c r="D62">
        <v>166</v>
      </c>
      <c r="E62">
        <v>71</v>
      </c>
      <c r="F62">
        <v>40</v>
      </c>
      <c r="G62">
        <v>961</v>
      </c>
      <c r="H62">
        <v>130</v>
      </c>
      <c r="I62">
        <v>70</v>
      </c>
      <c r="J62">
        <v>180</v>
      </c>
      <c r="K62">
        <v>290</v>
      </c>
      <c r="L62">
        <v>475</v>
      </c>
      <c r="M62">
        <v>2</v>
      </c>
      <c r="N62" s="25">
        <v>41639</v>
      </c>
      <c r="O62" t="str">
        <f>VLOOKUP(Coffee_data[[#This Row],[Area Code]],Location!$B$1:$E$157,2,FALSE)</f>
        <v>Connecticut</v>
      </c>
      <c r="P62" t="str">
        <f>VLOOKUP(Coffee_data[[#This Row],[Area Code]],Location!$B$1:$E$157,3,FALSE)</f>
        <v>East</v>
      </c>
      <c r="Q62" t="str">
        <f>VLOOKUP(Coffee_data[[#This Row],[Area Code]],Location!$B$1:$E$157,4,FALSE)</f>
        <v>Small Market</v>
      </c>
      <c r="R62" s="15" t="str">
        <f>HLOOKUP(Coffee_data[[#This Row],[ProductId]],Product!$B$4:$O$7,2,FALSE)</f>
        <v>Regular</v>
      </c>
      <c r="S62" s="15" t="str">
        <f>HLOOKUP(Coffee_data[[#This Row],[ProductId]],Product!$B$4:$O$7,3,FALSE)</f>
        <v>Coffee</v>
      </c>
      <c r="T62" s="15" t="str">
        <f>HLOOKUP(Coffee_data[[#This Row],[ProductId]],Product!$B$4:$O$7,4,FALSE)</f>
        <v>Columbian</v>
      </c>
    </row>
    <row r="63" spans="1:20" x14ac:dyDescent="0.2">
      <c r="A63">
        <v>40</v>
      </c>
      <c r="B63">
        <v>105</v>
      </c>
      <c r="C63">
        <v>190</v>
      </c>
      <c r="D63">
        <v>85</v>
      </c>
      <c r="E63">
        <v>65</v>
      </c>
      <c r="F63">
        <v>32</v>
      </c>
      <c r="G63">
        <v>494</v>
      </c>
      <c r="H63">
        <v>40</v>
      </c>
      <c r="I63">
        <v>60</v>
      </c>
      <c r="J63">
        <v>80</v>
      </c>
      <c r="K63">
        <v>131</v>
      </c>
      <c r="L63">
        <v>860</v>
      </c>
      <c r="M63">
        <v>9</v>
      </c>
      <c r="N63" s="25">
        <v>41639</v>
      </c>
      <c r="O63" t="str">
        <f>VLOOKUP(Coffee_data[[#This Row],[Area Code]],Location!$B$1:$E$157,2,FALSE)</f>
        <v>Connecticut</v>
      </c>
      <c r="P63" t="str">
        <f>VLOOKUP(Coffee_data[[#This Row],[Area Code]],Location!$B$1:$E$157,3,FALSE)</f>
        <v>East</v>
      </c>
      <c r="Q63" t="str">
        <f>VLOOKUP(Coffee_data[[#This Row],[Area Code]],Location!$B$1:$E$157,4,FALSE)</f>
        <v>Small Market</v>
      </c>
      <c r="R63" s="15" t="str">
        <f>HLOOKUP(Coffee_data[[#This Row],[ProductId]],Product!$B$4:$O$7,2,FALSE)</f>
        <v>Decaf</v>
      </c>
      <c r="S63" s="15" t="str">
        <f>HLOOKUP(Coffee_data[[#This Row],[ProductId]],Product!$B$4:$O$7,3,FALSE)</f>
        <v>Herbal Tea</v>
      </c>
      <c r="T63" s="15" t="str">
        <f>HLOOKUP(Coffee_data[[#This Row],[ProductId]],Product!$B$4:$O$7,4,FALSE)</f>
        <v>Lemon</v>
      </c>
    </row>
    <row r="64" spans="1:20" x14ac:dyDescent="0.2">
      <c r="A64">
        <v>47</v>
      </c>
      <c r="B64">
        <v>92</v>
      </c>
      <c r="C64">
        <v>170</v>
      </c>
      <c r="D64">
        <v>78</v>
      </c>
      <c r="E64">
        <v>45</v>
      </c>
      <c r="F64">
        <v>24</v>
      </c>
      <c r="G64">
        <v>965</v>
      </c>
      <c r="H64">
        <v>50</v>
      </c>
      <c r="I64">
        <v>50</v>
      </c>
      <c r="J64">
        <v>80</v>
      </c>
      <c r="K64">
        <v>120</v>
      </c>
      <c r="L64">
        <v>475</v>
      </c>
      <c r="M64">
        <v>10</v>
      </c>
      <c r="N64" s="25">
        <v>41639</v>
      </c>
      <c r="O64" t="str">
        <f>VLOOKUP(Coffee_data[[#This Row],[Area Code]],Location!$B$1:$E$157,2,FALSE)</f>
        <v>Connecticut</v>
      </c>
      <c r="P64" t="str">
        <f>VLOOKUP(Coffee_data[[#This Row],[Area Code]],Location!$B$1:$E$157,3,FALSE)</f>
        <v>East</v>
      </c>
      <c r="Q64" t="str">
        <f>VLOOKUP(Coffee_data[[#This Row],[Area Code]],Location!$B$1:$E$157,4,FALSE)</f>
        <v>Small Market</v>
      </c>
      <c r="R64" s="15" t="str">
        <f>HLOOKUP(Coffee_data[[#This Row],[ProductId]],Product!$B$4:$O$7,2,FALSE)</f>
        <v>Decaf</v>
      </c>
      <c r="S64" s="15" t="str">
        <f>HLOOKUP(Coffee_data[[#This Row],[ProductId]],Product!$B$4:$O$7,3,FALSE)</f>
        <v>Herbal Tea</v>
      </c>
      <c r="T64" s="15" t="str">
        <f>HLOOKUP(Coffee_data[[#This Row],[ProductId]],Product!$B$4:$O$7,4,FALSE)</f>
        <v>Mint</v>
      </c>
    </row>
    <row r="65" spans="1:20" x14ac:dyDescent="0.2">
      <c r="A65">
        <v>28</v>
      </c>
      <c r="B65">
        <v>48</v>
      </c>
      <c r="C65">
        <v>80</v>
      </c>
      <c r="D65">
        <v>32</v>
      </c>
      <c r="E65">
        <v>20</v>
      </c>
      <c r="F65">
        <v>8</v>
      </c>
      <c r="G65">
        <v>821</v>
      </c>
      <c r="H65">
        <v>40</v>
      </c>
      <c r="I65">
        <v>19</v>
      </c>
      <c r="J65">
        <v>50</v>
      </c>
      <c r="K65">
        <v>91</v>
      </c>
      <c r="L65">
        <v>954</v>
      </c>
      <c r="M65">
        <v>11</v>
      </c>
      <c r="N65" s="25">
        <v>41639</v>
      </c>
      <c r="O65" t="str">
        <f>VLOOKUP(Coffee_data[[#This Row],[Area Code]],Location!$B$1:$E$157,2,FALSE)</f>
        <v>Florida</v>
      </c>
      <c r="P65" t="str">
        <f>VLOOKUP(Coffee_data[[#This Row],[Area Code]],Location!$B$1:$E$157,3,FALSE)</f>
        <v>East</v>
      </c>
      <c r="Q65" t="str">
        <f>VLOOKUP(Coffee_data[[#This Row],[Area Code]],Location!$B$1:$E$157,4,FALSE)</f>
        <v>Major Market</v>
      </c>
      <c r="R65" s="15" t="str">
        <f>HLOOKUP(Coffee_data[[#This Row],[ProductId]],Product!$B$4:$O$7,2,FALSE)</f>
        <v>Regular</v>
      </c>
      <c r="S65" s="15" t="str">
        <f>HLOOKUP(Coffee_data[[#This Row],[ProductId]],Product!$B$4:$O$7,3,FALSE)</f>
        <v>Tea</v>
      </c>
      <c r="T65" s="15" t="str">
        <f>HLOOKUP(Coffee_data[[#This Row],[ProductId]],Product!$B$4:$O$7,4,FALSE)</f>
        <v>Darjeeling</v>
      </c>
    </row>
    <row r="66" spans="1:20" x14ac:dyDescent="0.2">
      <c r="A66">
        <v>28</v>
      </c>
      <c r="B66">
        <v>48</v>
      </c>
      <c r="C66">
        <v>81</v>
      </c>
      <c r="D66">
        <v>33</v>
      </c>
      <c r="E66">
        <v>20</v>
      </c>
      <c r="F66">
        <v>9</v>
      </c>
      <c r="G66">
        <v>777</v>
      </c>
      <c r="H66">
        <v>40</v>
      </c>
      <c r="I66">
        <v>17</v>
      </c>
      <c r="J66">
        <v>50</v>
      </c>
      <c r="K66">
        <v>67</v>
      </c>
      <c r="L66">
        <v>754</v>
      </c>
      <c r="M66">
        <v>13</v>
      </c>
      <c r="N66" s="25">
        <v>41639</v>
      </c>
      <c r="O66" t="str">
        <f>VLOOKUP(Coffee_data[[#This Row],[Area Code]],Location!$B$1:$E$157,2,FALSE)</f>
        <v>Florida</v>
      </c>
      <c r="P66" t="str">
        <f>VLOOKUP(Coffee_data[[#This Row],[Area Code]],Location!$B$1:$E$157,3,FALSE)</f>
        <v>East</v>
      </c>
      <c r="Q66" t="str">
        <f>VLOOKUP(Coffee_data[[#This Row],[Area Code]],Location!$B$1:$E$157,4,FALSE)</f>
        <v>Major Market</v>
      </c>
      <c r="R66" s="15" t="str">
        <f>HLOOKUP(Coffee_data[[#This Row],[ProductId]],Product!$B$4:$O$7,2,FALSE)</f>
        <v>Regular</v>
      </c>
      <c r="S66" s="15" t="str">
        <f>HLOOKUP(Coffee_data[[#This Row],[ProductId]],Product!$B$4:$O$7,3,FALSE)</f>
        <v>Tea</v>
      </c>
      <c r="T66" s="15" t="str">
        <f>HLOOKUP(Coffee_data[[#This Row],[ProductId]],Product!$B$4:$O$7,4,FALSE)</f>
        <v>Green Tea</v>
      </c>
    </row>
    <row r="67" spans="1:20" x14ac:dyDescent="0.2">
      <c r="A67">
        <v>50</v>
      </c>
      <c r="B67">
        <v>103</v>
      </c>
      <c r="C67">
        <v>180</v>
      </c>
      <c r="D67">
        <v>77</v>
      </c>
      <c r="E67">
        <v>53</v>
      </c>
      <c r="F67">
        <v>25</v>
      </c>
      <c r="G67">
        <v>432</v>
      </c>
      <c r="H67">
        <v>60</v>
      </c>
      <c r="I67">
        <v>64</v>
      </c>
      <c r="J67">
        <v>100</v>
      </c>
      <c r="K67">
        <v>176</v>
      </c>
      <c r="L67">
        <v>754</v>
      </c>
      <c r="M67">
        <v>6</v>
      </c>
      <c r="N67" s="25">
        <v>41639</v>
      </c>
      <c r="O67" t="str">
        <f>VLOOKUP(Coffee_data[[#This Row],[Area Code]],Location!$B$1:$E$157,2,FALSE)</f>
        <v>Florida</v>
      </c>
      <c r="P67" t="str">
        <f>VLOOKUP(Coffee_data[[#This Row],[Area Code]],Location!$B$1:$E$157,3,FALSE)</f>
        <v>East</v>
      </c>
      <c r="Q67" t="str">
        <f>VLOOKUP(Coffee_data[[#This Row],[Area Code]],Location!$B$1:$E$157,4,FALSE)</f>
        <v>Major Market</v>
      </c>
      <c r="R67" s="15" t="str">
        <f>HLOOKUP(Coffee_data[[#This Row],[ProductId]],Product!$B$4:$O$7,2,FALSE)</f>
        <v>Decaf</v>
      </c>
      <c r="S67" s="15" t="str">
        <f>HLOOKUP(Coffee_data[[#This Row],[ProductId]],Product!$B$4:$O$7,3,FALSE)</f>
        <v>Espresso</v>
      </c>
      <c r="T67" s="15" t="str">
        <f>HLOOKUP(Coffee_data[[#This Row],[ProductId]],Product!$B$4:$O$7,4,FALSE)</f>
        <v>Decaf Espresso</v>
      </c>
    </row>
    <row r="68" spans="1:20" x14ac:dyDescent="0.2">
      <c r="A68">
        <v>9</v>
      </c>
      <c r="B68">
        <v>111</v>
      </c>
      <c r="C68">
        <v>190</v>
      </c>
      <c r="D68">
        <v>79</v>
      </c>
      <c r="E68">
        <v>102</v>
      </c>
      <c r="F68">
        <v>72</v>
      </c>
      <c r="G68">
        <v>551</v>
      </c>
      <c r="H68">
        <v>30</v>
      </c>
      <c r="I68">
        <v>70</v>
      </c>
      <c r="J68">
        <v>110</v>
      </c>
      <c r="K68">
        <v>175</v>
      </c>
      <c r="L68">
        <v>239</v>
      </c>
      <c r="M68">
        <v>5</v>
      </c>
      <c r="N68" s="25">
        <v>41639</v>
      </c>
      <c r="O68" t="str">
        <f>VLOOKUP(Coffee_data[[#This Row],[Area Code]],Location!$B$1:$E$157,2,FALSE)</f>
        <v>Florida</v>
      </c>
      <c r="P68" t="str">
        <f>VLOOKUP(Coffee_data[[#This Row],[Area Code]],Location!$B$1:$E$157,3,FALSE)</f>
        <v>East</v>
      </c>
      <c r="Q68" t="str">
        <f>VLOOKUP(Coffee_data[[#This Row],[Area Code]],Location!$B$1:$E$157,4,FALSE)</f>
        <v>Major Market</v>
      </c>
      <c r="R68" s="15" t="str">
        <f>HLOOKUP(Coffee_data[[#This Row],[ProductId]],Product!$B$4:$O$7,2,FALSE)</f>
        <v>Regular</v>
      </c>
      <c r="S68" s="15" t="str">
        <f>HLOOKUP(Coffee_data[[#This Row],[ProductId]],Product!$B$4:$O$7,3,FALSE)</f>
        <v>Espresso</v>
      </c>
      <c r="T68" s="15" t="str">
        <f>HLOOKUP(Coffee_data[[#This Row],[ProductId]],Product!$B$4:$O$7,4,FALSE)</f>
        <v>Caffe Mocha</v>
      </c>
    </row>
    <row r="69" spans="1:20" x14ac:dyDescent="0.2">
      <c r="A69">
        <v>67</v>
      </c>
      <c r="B69">
        <v>116</v>
      </c>
      <c r="C69">
        <v>200</v>
      </c>
      <c r="D69">
        <v>84</v>
      </c>
      <c r="E69">
        <v>49</v>
      </c>
      <c r="F69">
        <v>26</v>
      </c>
      <c r="G69">
        <v>500</v>
      </c>
      <c r="H69">
        <v>70</v>
      </c>
      <c r="I69">
        <v>77</v>
      </c>
      <c r="J69">
        <v>110</v>
      </c>
      <c r="K69">
        <v>190</v>
      </c>
      <c r="L69">
        <v>754</v>
      </c>
      <c r="M69">
        <v>3</v>
      </c>
      <c r="N69" s="25">
        <v>41639</v>
      </c>
      <c r="O69" t="str">
        <f>VLOOKUP(Coffee_data[[#This Row],[Area Code]],Location!$B$1:$E$157,2,FALSE)</f>
        <v>Florida</v>
      </c>
      <c r="P69" t="str">
        <f>VLOOKUP(Coffee_data[[#This Row],[Area Code]],Location!$B$1:$E$157,3,FALSE)</f>
        <v>East</v>
      </c>
      <c r="Q69" t="str">
        <f>VLOOKUP(Coffee_data[[#This Row],[Area Code]],Location!$B$1:$E$157,4,FALSE)</f>
        <v>Major Market</v>
      </c>
      <c r="R69" s="15" t="str">
        <f>HLOOKUP(Coffee_data[[#This Row],[ProductId]],Product!$B$4:$O$7,2,FALSE)</f>
        <v>Decaf</v>
      </c>
      <c r="S69" s="15" t="str">
        <f>HLOOKUP(Coffee_data[[#This Row],[ProductId]],Product!$B$4:$O$7,3,FALSE)</f>
        <v>Coffee</v>
      </c>
      <c r="T69" s="15" t="str">
        <f>HLOOKUP(Coffee_data[[#This Row],[ProductId]],Product!$B$4:$O$7,4,FALSE)</f>
        <v>Decaf Irish Cream</v>
      </c>
    </row>
    <row r="70" spans="1:20" x14ac:dyDescent="0.2">
      <c r="A70">
        <v>68</v>
      </c>
      <c r="B70">
        <v>126</v>
      </c>
      <c r="C70">
        <v>210</v>
      </c>
      <c r="D70">
        <v>84</v>
      </c>
      <c r="E70">
        <v>58</v>
      </c>
      <c r="F70">
        <v>27</v>
      </c>
      <c r="G70">
        <v>651</v>
      </c>
      <c r="H70">
        <v>70</v>
      </c>
      <c r="I70">
        <v>82</v>
      </c>
      <c r="J70">
        <v>110</v>
      </c>
      <c r="K70">
        <v>190</v>
      </c>
      <c r="L70">
        <v>954</v>
      </c>
      <c r="M70">
        <v>2</v>
      </c>
      <c r="N70" s="25">
        <v>41639</v>
      </c>
      <c r="O70" t="str">
        <f>VLOOKUP(Coffee_data[[#This Row],[Area Code]],Location!$B$1:$E$157,2,FALSE)</f>
        <v>Florida</v>
      </c>
      <c r="P70" t="str">
        <f>VLOOKUP(Coffee_data[[#This Row],[Area Code]],Location!$B$1:$E$157,3,FALSE)</f>
        <v>East</v>
      </c>
      <c r="Q70" t="str">
        <f>VLOOKUP(Coffee_data[[#This Row],[Area Code]],Location!$B$1:$E$157,4,FALSE)</f>
        <v>Major Market</v>
      </c>
      <c r="R70" s="15" t="str">
        <f>HLOOKUP(Coffee_data[[#This Row],[ProductId]],Product!$B$4:$O$7,2,FALSE)</f>
        <v>Regular</v>
      </c>
      <c r="S70" s="15" t="str">
        <f>HLOOKUP(Coffee_data[[#This Row],[ProductId]],Product!$B$4:$O$7,3,FALSE)</f>
        <v>Coffee</v>
      </c>
      <c r="T70" s="15" t="str">
        <f>HLOOKUP(Coffee_data[[#This Row],[ProductId]],Product!$B$4:$O$7,4,FALSE)</f>
        <v>Columbian</v>
      </c>
    </row>
    <row r="71" spans="1:20" x14ac:dyDescent="0.2">
      <c r="A71">
        <v>34</v>
      </c>
      <c r="B71">
        <v>62</v>
      </c>
      <c r="C71">
        <v>110</v>
      </c>
      <c r="D71">
        <v>48</v>
      </c>
      <c r="E71">
        <v>28</v>
      </c>
      <c r="F71">
        <v>15</v>
      </c>
      <c r="G71">
        <v>623</v>
      </c>
      <c r="H71">
        <v>30</v>
      </c>
      <c r="I71">
        <v>30</v>
      </c>
      <c r="J71">
        <v>50</v>
      </c>
      <c r="K71">
        <v>88</v>
      </c>
      <c r="L71">
        <v>863</v>
      </c>
      <c r="M71">
        <v>8</v>
      </c>
      <c r="N71" s="25">
        <v>41639</v>
      </c>
      <c r="O71" t="str">
        <f>VLOOKUP(Coffee_data[[#This Row],[Area Code]],Location!$B$1:$E$157,2,FALSE)</f>
        <v>Florida</v>
      </c>
      <c r="P71" t="str">
        <f>VLOOKUP(Coffee_data[[#This Row],[Area Code]],Location!$B$1:$E$157,3,FALSE)</f>
        <v>East</v>
      </c>
      <c r="Q71" t="str">
        <f>VLOOKUP(Coffee_data[[#This Row],[Area Code]],Location!$B$1:$E$157,4,FALSE)</f>
        <v>Major Market</v>
      </c>
      <c r="R71" s="15" t="str">
        <f>HLOOKUP(Coffee_data[[#This Row],[ProductId]],Product!$B$4:$O$7,2,FALSE)</f>
        <v>Decaf</v>
      </c>
      <c r="S71" s="15" t="str">
        <f>HLOOKUP(Coffee_data[[#This Row],[ProductId]],Product!$B$4:$O$7,3,FALSE)</f>
        <v>Herbal Tea</v>
      </c>
      <c r="T71" s="15" t="str">
        <f>HLOOKUP(Coffee_data[[#This Row],[ProductId]],Product!$B$4:$O$7,4,FALSE)</f>
        <v>Chamomile</v>
      </c>
    </row>
    <row r="72" spans="1:20" x14ac:dyDescent="0.2">
      <c r="A72">
        <v>13</v>
      </c>
      <c r="B72">
        <v>66</v>
      </c>
      <c r="C72">
        <v>120</v>
      </c>
      <c r="D72">
        <v>54</v>
      </c>
      <c r="E72">
        <v>53</v>
      </c>
      <c r="F72">
        <v>20</v>
      </c>
      <c r="G72">
        <v>312</v>
      </c>
      <c r="H72">
        <v>20</v>
      </c>
      <c r="I72">
        <v>31</v>
      </c>
      <c r="J72">
        <v>50</v>
      </c>
      <c r="K72">
        <v>99</v>
      </c>
      <c r="L72">
        <v>239</v>
      </c>
      <c r="M72">
        <v>9</v>
      </c>
      <c r="N72" s="25">
        <v>41639</v>
      </c>
      <c r="O72" t="str">
        <f>VLOOKUP(Coffee_data[[#This Row],[Area Code]],Location!$B$1:$E$157,2,FALSE)</f>
        <v>Florida</v>
      </c>
      <c r="P72" t="str">
        <f>VLOOKUP(Coffee_data[[#This Row],[Area Code]],Location!$B$1:$E$157,3,FALSE)</f>
        <v>East</v>
      </c>
      <c r="Q72" t="str">
        <f>VLOOKUP(Coffee_data[[#This Row],[Area Code]],Location!$B$1:$E$157,4,FALSE)</f>
        <v>Major Market</v>
      </c>
      <c r="R72" s="15" t="str">
        <f>HLOOKUP(Coffee_data[[#This Row],[ProductId]],Product!$B$4:$O$7,2,FALSE)</f>
        <v>Decaf</v>
      </c>
      <c r="S72" s="15" t="str">
        <f>HLOOKUP(Coffee_data[[#This Row],[ProductId]],Product!$B$4:$O$7,3,FALSE)</f>
        <v>Herbal Tea</v>
      </c>
      <c r="T72" s="15" t="str">
        <f>HLOOKUP(Coffee_data[[#This Row],[ProductId]],Product!$B$4:$O$7,4,FALSE)</f>
        <v>Lemon</v>
      </c>
    </row>
    <row r="73" spans="1:20" x14ac:dyDescent="0.2">
      <c r="A73">
        <v>39</v>
      </c>
      <c r="B73">
        <v>81</v>
      </c>
      <c r="C73">
        <v>150</v>
      </c>
      <c r="D73">
        <v>69</v>
      </c>
      <c r="E73">
        <v>42</v>
      </c>
      <c r="F73">
        <v>21</v>
      </c>
      <c r="G73">
        <v>965</v>
      </c>
      <c r="H73">
        <v>40</v>
      </c>
      <c r="I73">
        <v>40</v>
      </c>
      <c r="J73">
        <v>60</v>
      </c>
      <c r="K73">
        <v>110</v>
      </c>
      <c r="L73">
        <v>772</v>
      </c>
      <c r="M73">
        <v>10</v>
      </c>
      <c r="N73" s="25">
        <v>41639</v>
      </c>
      <c r="O73" t="str">
        <f>VLOOKUP(Coffee_data[[#This Row],[Area Code]],Location!$B$1:$E$157,2,FALSE)</f>
        <v>Florida</v>
      </c>
      <c r="P73" t="str">
        <f>VLOOKUP(Coffee_data[[#This Row],[Area Code]],Location!$B$1:$E$157,3,FALSE)</f>
        <v>East</v>
      </c>
      <c r="Q73" t="str">
        <f>VLOOKUP(Coffee_data[[#This Row],[Area Code]],Location!$B$1:$E$157,4,FALSE)</f>
        <v>Major Market</v>
      </c>
      <c r="R73" s="15" t="str">
        <f>HLOOKUP(Coffee_data[[#This Row],[ProductId]],Product!$B$4:$O$7,2,FALSE)</f>
        <v>Decaf</v>
      </c>
      <c r="S73" s="15" t="str">
        <f>HLOOKUP(Coffee_data[[#This Row],[ProductId]],Product!$B$4:$O$7,3,FALSE)</f>
        <v>Herbal Tea</v>
      </c>
      <c r="T73" s="15" t="str">
        <f>HLOOKUP(Coffee_data[[#This Row],[ProductId]],Product!$B$4:$O$7,4,FALSE)</f>
        <v>Mint</v>
      </c>
    </row>
    <row r="74" spans="1:20" x14ac:dyDescent="0.2">
      <c r="A74">
        <v>29</v>
      </c>
      <c r="B74">
        <v>48</v>
      </c>
      <c r="C74">
        <v>80</v>
      </c>
      <c r="D74">
        <v>32</v>
      </c>
      <c r="E74">
        <v>19</v>
      </c>
      <c r="F74">
        <v>8</v>
      </c>
      <c r="G74">
        <v>821</v>
      </c>
      <c r="H74">
        <v>40</v>
      </c>
      <c r="I74">
        <v>30</v>
      </c>
      <c r="J74">
        <v>50</v>
      </c>
      <c r="K74">
        <v>91</v>
      </c>
      <c r="L74">
        <v>508</v>
      </c>
      <c r="M74">
        <v>11</v>
      </c>
      <c r="N74" s="25">
        <v>41639</v>
      </c>
      <c r="O74" t="str">
        <f>VLOOKUP(Coffee_data[[#This Row],[Area Code]],Location!$B$1:$E$157,2,FALSE)</f>
        <v>Massachusetts</v>
      </c>
      <c r="P74" t="str">
        <f>VLOOKUP(Coffee_data[[#This Row],[Area Code]],Location!$B$1:$E$157,3,FALSE)</f>
        <v>East</v>
      </c>
      <c r="Q74" t="str">
        <f>VLOOKUP(Coffee_data[[#This Row],[Area Code]],Location!$B$1:$E$157,4,FALSE)</f>
        <v>Major Market</v>
      </c>
      <c r="R74" s="15" t="str">
        <f>HLOOKUP(Coffee_data[[#This Row],[ProductId]],Product!$B$4:$O$7,2,FALSE)</f>
        <v>Regular</v>
      </c>
      <c r="S74" s="15" t="str">
        <f>HLOOKUP(Coffee_data[[#This Row],[ProductId]],Product!$B$4:$O$7,3,FALSE)</f>
        <v>Tea</v>
      </c>
      <c r="T74" s="15" t="str">
        <f>HLOOKUP(Coffee_data[[#This Row],[ProductId]],Product!$B$4:$O$7,4,FALSE)</f>
        <v>Darjeeling</v>
      </c>
    </row>
    <row r="75" spans="1:20" x14ac:dyDescent="0.2">
      <c r="A75">
        <v>29</v>
      </c>
      <c r="B75">
        <v>48</v>
      </c>
      <c r="C75">
        <v>80</v>
      </c>
      <c r="D75">
        <v>32</v>
      </c>
      <c r="E75">
        <v>19</v>
      </c>
      <c r="F75">
        <v>8</v>
      </c>
      <c r="G75">
        <v>456</v>
      </c>
      <c r="H75">
        <v>40</v>
      </c>
      <c r="I75">
        <v>43</v>
      </c>
      <c r="J75">
        <v>50</v>
      </c>
      <c r="K75">
        <v>93</v>
      </c>
      <c r="L75">
        <v>781</v>
      </c>
      <c r="M75">
        <v>13</v>
      </c>
      <c r="N75" s="25">
        <v>41639</v>
      </c>
      <c r="O75" t="str">
        <f>VLOOKUP(Coffee_data[[#This Row],[Area Code]],Location!$B$1:$E$157,2,FALSE)</f>
        <v>Massachusetts</v>
      </c>
      <c r="P75" t="str">
        <f>VLOOKUP(Coffee_data[[#This Row],[Area Code]],Location!$B$1:$E$157,3,FALSE)</f>
        <v>East</v>
      </c>
      <c r="Q75" t="str">
        <f>VLOOKUP(Coffee_data[[#This Row],[Area Code]],Location!$B$1:$E$157,4,FALSE)</f>
        <v>Major Market</v>
      </c>
      <c r="R75" s="15" t="str">
        <f>HLOOKUP(Coffee_data[[#This Row],[ProductId]],Product!$B$4:$O$7,2,FALSE)</f>
        <v>Regular</v>
      </c>
      <c r="S75" s="15" t="str">
        <f>HLOOKUP(Coffee_data[[#This Row],[ProductId]],Product!$B$4:$O$7,3,FALSE)</f>
        <v>Tea</v>
      </c>
      <c r="T75" s="15" t="str">
        <f>HLOOKUP(Coffee_data[[#This Row],[ProductId]],Product!$B$4:$O$7,4,FALSE)</f>
        <v>Green Tea</v>
      </c>
    </row>
    <row r="76" spans="1:20" x14ac:dyDescent="0.2">
      <c r="A76">
        <v>100</v>
      </c>
      <c r="B76">
        <v>171</v>
      </c>
      <c r="C76">
        <v>341</v>
      </c>
      <c r="D76">
        <v>180</v>
      </c>
      <c r="E76">
        <v>71</v>
      </c>
      <c r="F76">
        <v>47</v>
      </c>
      <c r="G76">
        <v>1091</v>
      </c>
      <c r="H76">
        <v>110</v>
      </c>
      <c r="I76">
        <v>158</v>
      </c>
      <c r="J76">
        <v>170</v>
      </c>
      <c r="K76">
        <v>337</v>
      </c>
      <c r="L76">
        <v>978</v>
      </c>
      <c r="M76">
        <v>7</v>
      </c>
      <c r="N76" s="25">
        <v>41639</v>
      </c>
      <c r="O76" t="str">
        <f>VLOOKUP(Coffee_data[[#This Row],[Area Code]],Location!$B$1:$E$157,2,FALSE)</f>
        <v>Massachusetts</v>
      </c>
      <c r="P76" t="str">
        <f>VLOOKUP(Coffee_data[[#This Row],[Area Code]],Location!$B$1:$E$157,3,FALSE)</f>
        <v>East</v>
      </c>
      <c r="Q76" t="str">
        <f>VLOOKUP(Coffee_data[[#This Row],[Area Code]],Location!$B$1:$E$157,4,FALSE)</f>
        <v>Major Market</v>
      </c>
      <c r="R76" s="15" t="str">
        <f>HLOOKUP(Coffee_data[[#This Row],[ProductId]],Product!$B$4:$O$7,2,FALSE)</f>
        <v>Regular</v>
      </c>
      <c r="S76" s="15" t="str">
        <f>HLOOKUP(Coffee_data[[#This Row],[ProductId]],Product!$B$4:$O$7,3,FALSE)</f>
        <v>Espresso</v>
      </c>
      <c r="T76" s="15" t="str">
        <f>HLOOKUP(Coffee_data[[#This Row],[ProductId]],Product!$B$4:$O$7,4,FALSE)</f>
        <v>Regular Espresso</v>
      </c>
    </row>
    <row r="77" spans="1:20" x14ac:dyDescent="0.2">
      <c r="A77">
        <v>-23</v>
      </c>
      <c r="B77">
        <v>63</v>
      </c>
      <c r="C77">
        <v>126</v>
      </c>
      <c r="D77">
        <v>63</v>
      </c>
      <c r="E77">
        <v>86</v>
      </c>
      <c r="F77">
        <v>57</v>
      </c>
      <c r="G77">
        <v>435</v>
      </c>
      <c r="H77">
        <v>-10</v>
      </c>
      <c r="I77">
        <v>60</v>
      </c>
      <c r="J77">
        <v>60</v>
      </c>
      <c r="K77">
        <v>115</v>
      </c>
      <c r="L77">
        <v>781</v>
      </c>
      <c r="M77">
        <v>5</v>
      </c>
      <c r="N77" s="25">
        <v>41639</v>
      </c>
      <c r="O77" t="str">
        <f>VLOOKUP(Coffee_data[[#This Row],[Area Code]],Location!$B$1:$E$157,2,FALSE)</f>
        <v>Massachusetts</v>
      </c>
      <c r="P77" t="str">
        <f>VLOOKUP(Coffee_data[[#This Row],[Area Code]],Location!$B$1:$E$157,3,FALSE)</f>
        <v>East</v>
      </c>
      <c r="Q77" t="str">
        <f>VLOOKUP(Coffee_data[[#This Row],[Area Code]],Location!$B$1:$E$157,4,FALSE)</f>
        <v>Major Market</v>
      </c>
      <c r="R77" s="15" t="str">
        <f>HLOOKUP(Coffee_data[[#This Row],[ProductId]],Product!$B$4:$O$7,2,FALSE)</f>
        <v>Regular</v>
      </c>
      <c r="S77" s="15" t="str">
        <f>HLOOKUP(Coffee_data[[#This Row],[ProductId]],Product!$B$4:$O$7,3,FALSE)</f>
        <v>Espresso</v>
      </c>
      <c r="T77" s="15" t="str">
        <f>HLOOKUP(Coffee_data[[#This Row],[ProductId]],Product!$B$4:$O$7,4,FALSE)</f>
        <v>Caffe Mocha</v>
      </c>
    </row>
    <row r="78" spans="1:20" x14ac:dyDescent="0.2">
      <c r="A78">
        <v>367</v>
      </c>
      <c r="B78">
        <v>422</v>
      </c>
      <c r="C78">
        <v>494</v>
      </c>
      <c r="D78">
        <v>72</v>
      </c>
      <c r="E78">
        <v>55</v>
      </c>
      <c r="F78">
        <v>23</v>
      </c>
      <c r="G78">
        <v>558</v>
      </c>
      <c r="H78">
        <v>360</v>
      </c>
      <c r="I78">
        <v>58</v>
      </c>
      <c r="J78">
        <v>400</v>
      </c>
      <c r="K78">
        <v>462</v>
      </c>
      <c r="L78">
        <v>413</v>
      </c>
      <c r="M78">
        <v>2</v>
      </c>
      <c r="N78" s="25">
        <v>41639</v>
      </c>
      <c r="O78" t="str">
        <f>VLOOKUP(Coffee_data[[#This Row],[Area Code]],Location!$B$1:$E$157,2,FALSE)</f>
        <v>Massachusetts</v>
      </c>
      <c r="P78" t="str">
        <f>VLOOKUP(Coffee_data[[#This Row],[Area Code]],Location!$B$1:$E$157,3,FALSE)</f>
        <v>East</v>
      </c>
      <c r="Q78" t="str">
        <f>VLOOKUP(Coffee_data[[#This Row],[Area Code]],Location!$B$1:$E$157,4,FALSE)</f>
        <v>Major Market</v>
      </c>
      <c r="R78" s="15" t="str">
        <f>HLOOKUP(Coffee_data[[#This Row],[ProductId]],Product!$B$4:$O$7,2,FALSE)</f>
        <v>Regular</v>
      </c>
      <c r="S78" s="15" t="str">
        <f>HLOOKUP(Coffee_data[[#This Row],[ProductId]],Product!$B$4:$O$7,3,FALSE)</f>
        <v>Coffee</v>
      </c>
      <c r="T78" s="15" t="str">
        <f>HLOOKUP(Coffee_data[[#This Row],[ProductId]],Product!$B$4:$O$7,4,FALSE)</f>
        <v>Columbian</v>
      </c>
    </row>
    <row r="79" spans="1:20" x14ac:dyDescent="0.2">
      <c r="A79">
        <v>17</v>
      </c>
      <c r="B79">
        <v>72</v>
      </c>
      <c r="C79">
        <v>130</v>
      </c>
      <c r="D79">
        <v>58</v>
      </c>
      <c r="E79">
        <v>55</v>
      </c>
      <c r="F79">
        <v>22</v>
      </c>
      <c r="G79">
        <v>338</v>
      </c>
      <c r="H79">
        <v>30</v>
      </c>
      <c r="I79">
        <v>40</v>
      </c>
      <c r="J79">
        <v>60</v>
      </c>
      <c r="K79">
        <v>91</v>
      </c>
      <c r="L79">
        <v>339</v>
      </c>
      <c r="M79">
        <v>9</v>
      </c>
      <c r="N79" s="25">
        <v>41639</v>
      </c>
      <c r="O79" t="str">
        <f>VLOOKUP(Coffee_data[[#This Row],[Area Code]],Location!$B$1:$E$157,2,FALSE)</f>
        <v>Massachusetts</v>
      </c>
      <c r="P79" t="str">
        <f>VLOOKUP(Coffee_data[[#This Row],[Area Code]],Location!$B$1:$E$157,3,FALSE)</f>
        <v>East</v>
      </c>
      <c r="Q79" t="str">
        <f>VLOOKUP(Coffee_data[[#This Row],[Area Code]],Location!$B$1:$E$157,4,FALSE)</f>
        <v>Major Market</v>
      </c>
      <c r="R79" s="15" t="str">
        <f>HLOOKUP(Coffee_data[[#This Row],[ProductId]],Product!$B$4:$O$7,2,FALSE)</f>
        <v>Decaf</v>
      </c>
      <c r="S79" s="15" t="str">
        <f>HLOOKUP(Coffee_data[[#This Row],[ProductId]],Product!$B$4:$O$7,3,FALSE)</f>
        <v>Herbal Tea</v>
      </c>
      <c r="T79" s="15" t="str">
        <f>HLOOKUP(Coffee_data[[#This Row],[ProductId]],Product!$B$4:$O$7,4,FALSE)</f>
        <v>Lemon</v>
      </c>
    </row>
    <row r="80" spans="1:20" x14ac:dyDescent="0.2">
      <c r="A80">
        <v>10</v>
      </c>
      <c r="B80">
        <v>27</v>
      </c>
      <c r="C80">
        <v>45</v>
      </c>
      <c r="D80">
        <v>18</v>
      </c>
      <c r="E80">
        <v>17</v>
      </c>
      <c r="F80">
        <v>5</v>
      </c>
      <c r="G80">
        <v>821</v>
      </c>
      <c r="H80">
        <v>20</v>
      </c>
      <c r="I80">
        <v>10</v>
      </c>
      <c r="J80">
        <v>30</v>
      </c>
      <c r="K80">
        <v>29</v>
      </c>
      <c r="L80">
        <v>603</v>
      </c>
      <c r="M80">
        <v>11</v>
      </c>
      <c r="N80" s="25">
        <v>41639</v>
      </c>
      <c r="O80" t="str">
        <f>VLOOKUP(Coffee_data[[#This Row],[Area Code]],Location!$B$1:$E$157,2,FALSE)</f>
        <v>New Hampshire</v>
      </c>
      <c r="P80" t="str">
        <f>VLOOKUP(Coffee_data[[#This Row],[Area Code]],Location!$B$1:$E$157,3,FALSE)</f>
        <v>East</v>
      </c>
      <c r="Q80" t="str">
        <f>VLOOKUP(Coffee_data[[#This Row],[Area Code]],Location!$B$1:$E$157,4,FALSE)</f>
        <v>Small Market</v>
      </c>
      <c r="R80" s="15" t="str">
        <f>HLOOKUP(Coffee_data[[#This Row],[ProductId]],Product!$B$4:$O$7,2,FALSE)</f>
        <v>Regular</v>
      </c>
      <c r="S80" s="15" t="str">
        <f>HLOOKUP(Coffee_data[[#This Row],[ProductId]],Product!$B$4:$O$7,3,FALSE)</f>
        <v>Tea</v>
      </c>
      <c r="T80" s="15" t="str">
        <f>HLOOKUP(Coffee_data[[#This Row],[ProductId]],Product!$B$4:$O$7,4,FALSE)</f>
        <v>Darjeeling</v>
      </c>
    </row>
    <row r="81" spans="1:20" x14ac:dyDescent="0.2">
      <c r="A81">
        <v>11</v>
      </c>
      <c r="B81">
        <v>26</v>
      </c>
      <c r="C81">
        <v>43</v>
      </c>
      <c r="D81">
        <v>17</v>
      </c>
      <c r="E81">
        <v>15</v>
      </c>
      <c r="F81">
        <v>4</v>
      </c>
      <c r="G81">
        <v>777</v>
      </c>
      <c r="H81">
        <v>20</v>
      </c>
      <c r="I81">
        <v>10</v>
      </c>
      <c r="J81">
        <v>30</v>
      </c>
      <c r="K81">
        <v>27</v>
      </c>
      <c r="L81">
        <v>603</v>
      </c>
      <c r="M81">
        <v>13</v>
      </c>
      <c r="N81" s="25">
        <v>41639</v>
      </c>
      <c r="O81" t="str">
        <f>VLOOKUP(Coffee_data[[#This Row],[Area Code]],Location!$B$1:$E$157,2,FALSE)</f>
        <v>New Hampshire</v>
      </c>
      <c r="P81" t="str">
        <f>VLOOKUP(Coffee_data[[#This Row],[Area Code]],Location!$B$1:$E$157,3,FALSE)</f>
        <v>East</v>
      </c>
      <c r="Q81" t="str">
        <f>VLOOKUP(Coffee_data[[#This Row],[Area Code]],Location!$B$1:$E$157,4,FALSE)</f>
        <v>Small Market</v>
      </c>
      <c r="R81" s="15" t="str">
        <f>HLOOKUP(Coffee_data[[#This Row],[ProductId]],Product!$B$4:$O$7,2,FALSE)</f>
        <v>Regular</v>
      </c>
      <c r="S81" s="15" t="str">
        <f>HLOOKUP(Coffee_data[[#This Row],[ProductId]],Product!$B$4:$O$7,3,FALSE)</f>
        <v>Tea</v>
      </c>
      <c r="T81" s="15" t="str">
        <f>HLOOKUP(Coffee_data[[#This Row],[ProductId]],Product!$B$4:$O$7,4,FALSE)</f>
        <v>Green Tea</v>
      </c>
    </row>
    <row r="82" spans="1:20" x14ac:dyDescent="0.2">
      <c r="A82">
        <v>-8</v>
      </c>
      <c r="B82">
        <v>36</v>
      </c>
      <c r="C82">
        <v>65</v>
      </c>
      <c r="D82">
        <v>29</v>
      </c>
      <c r="E82">
        <v>44</v>
      </c>
      <c r="F82">
        <v>11</v>
      </c>
      <c r="G82">
        <v>169</v>
      </c>
      <c r="H82">
        <v>0</v>
      </c>
      <c r="I82">
        <v>20</v>
      </c>
      <c r="J82">
        <v>40</v>
      </c>
      <c r="K82">
        <v>67</v>
      </c>
      <c r="L82">
        <v>603</v>
      </c>
      <c r="M82">
        <v>7</v>
      </c>
      <c r="N82" s="25">
        <v>41639</v>
      </c>
      <c r="O82" t="str">
        <f>VLOOKUP(Coffee_data[[#This Row],[Area Code]],Location!$B$1:$E$157,2,FALSE)</f>
        <v>New Hampshire</v>
      </c>
      <c r="P82" t="str">
        <f>VLOOKUP(Coffee_data[[#This Row],[Area Code]],Location!$B$1:$E$157,3,FALSE)</f>
        <v>East</v>
      </c>
      <c r="Q82" t="str">
        <f>VLOOKUP(Coffee_data[[#This Row],[Area Code]],Location!$B$1:$E$157,4,FALSE)</f>
        <v>Small Market</v>
      </c>
      <c r="R82" s="15" t="str">
        <f>HLOOKUP(Coffee_data[[#This Row],[ProductId]],Product!$B$4:$O$7,2,FALSE)</f>
        <v>Regular</v>
      </c>
      <c r="S82" s="15" t="str">
        <f>HLOOKUP(Coffee_data[[#This Row],[ProductId]],Product!$B$4:$O$7,3,FALSE)</f>
        <v>Espresso</v>
      </c>
      <c r="T82" s="15" t="str">
        <f>HLOOKUP(Coffee_data[[#This Row],[ProductId]],Product!$B$4:$O$7,4,FALSE)</f>
        <v>Regular Espresso</v>
      </c>
    </row>
    <row r="83" spans="1:20" x14ac:dyDescent="0.2">
      <c r="A83">
        <v>-10</v>
      </c>
      <c r="B83">
        <v>53</v>
      </c>
      <c r="C83">
        <v>90</v>
      </c>
      <c r="D83">
        <v>37</v>
      </c>
      <c r="E83">
        <v>63</v>
      </c>
      <c r="F83">
        <v>34</v>
      </c>
      <c r="G83">
        <v>261</v>
      </c>
      <c r="H83">
        <v>0</v>
      </c>
      <c r="I83">
        <v>30</v>
      </c>
      <c r="J83">
        <v>50</v>
      </c>
      <c r="K83">
        <v>80</v>
      </c>
      <c r="L83">
        <v>603</v>
      </c>
      <c r="M83">
        <v>5</v>
      </c>
      <c r="N83" s="25">
        <v>41639</v>
      </c>
      <c r="O83" t="str">
        <f>VLOOKUP(Coffee_data[[#This Row],[Area Code]],Location!$B$1:$E$157,2,FALSE)</f>
        <v>New Hampshire</v>
      </c>
      <c r="P83" t="str">
        <f>VLOOKUP(Coffee_data[[#This Row],[Area Code]],Location!$B$1:$E$157,3,FALSE)</f>
        <v>East</v>
      </c>
      <c r="Q83" t="str">
        <f>VLOOKUP(Coffee_data[[#This Row],[Area Code]],Location!$B$1:$E$157,4,FALSE)</f>
        <v>Small Market</v>
      </c>
      <c r="R83" s="15" t="str">
        <f>HLOOKUP(Coffee_data[[#This Row],[ProductId]],Product!$B$4:$O$7,2,FALSE)</f>
        <v>Regular</v>
      </c>
      <c r="S83" s="15" t="str">
        <f>HLOOKUP(Coffee_data[[#This Row],[ProductId]],Product!$B$4:$O$7,3,FALSE)</f>
        <v>Espresso</v>
      </c>
      <c r="T83" s="15" t="str">
        <f>HLOOKUP(Coffee_data[[#This Row],[ProductId]],Product!$B$4:$O$7,4,FALSE)</f>
        <v>Caffe Mocha</v>
      </c>
    </row>
    <row r="84" spans="1:20" x14ac:dyDescent="0.2">
      <c r="A84">
        <v>20</v>
      </c>
      <c r="B84">
        <v>55</v>
      </c>
      <c r="C84">
        <v>93</v>
      </c>
      <c r="D84">
        <v>38</v>
      </c>
      <c r="E84">
        <v>35</v>
      </c>
      <c r="F84">
        <v>12</v>
      </c>
      <c r="G84">
        <v>241</v>
      </c>
      <c r="H84">
        <v>30</v>
      </c>
      <c r="I84">
        <v>30</v>
      </c>
      <c r="J84">
        <v>50</v>
      </c>
      <c r="K84">
        <v>79</v>
      </c>
      <c r="L84">
        <v>603</v>
      </c>
      <c r="M84">
        <v>1</v>
      </c>
      <c r="N84" s="25">
        <v>41639</v>
      </c>
      <c r="O84" t="str">
        <f>VLOOKUP(Coffee_data[[#This Row],[Area Code]],Location!$B$1:$E$157,2,FALSE)</f>
        <v>New Hampshire</v>
      </c>
      <c r="P84" t="str">
        <f>VLOOKUP(Coffee_data[[#This Row],[Area Code]],Location!$B$1:$E$157,3,FALSE)</f>
        <v>East</v>
      </c>
      <c r="Q84" t="str">
        <f>VLOOKUP(Coffee_data[[#This Row],[Area Code]],Location!$B$1:$E$157,4,FALSE)</f>
        <v>Small Market</v>
      </c>
      <c r="R84" s="15" t="str">
        <f>HLOOKUP(Coffee_data[[#This Row],[ProductId]],Product!$B$4:$O$7,2,FALSE)</f>
        <v>Regular</v>
      </c>
      <c r="S84" s="15" t="str">
        <f>HLOOKUP(Coffee_data[[#This Row],[ProductId]],Product!$B$4:$O$7,3,FALSE)</f>
        <v>Coffee</v>
      </c>
      <c r="T84" s="15" t="str">
        <f>HLOOKUP(Coffee_data[[#This Row],[ProductId]],Product!$B$4:$O$7,4,FALSE)</f>
        <v>Amaretto</v>
      </c>
    </row>
    <row r="85" spans="1:20" x14ac:dyDescent="0.2">
      <c r="A85">
        <v>25</v>
      </c>
      <c r="B85">
        <v>72</v>
      </c>
      <c r="C85">
        <v>120</v>
      </c>
      <c r="D85">
        <v>48</v>
      </c>
      <c r="E85">
        <v>47</v>
      </c>
      <c r="F85">
        <v>15</v>
      </c>
      <c r="G85">
        <v>372</v>
      </c>
      <c r="H85">
        <v>40</v>
      </c>
      <c r="I85">
        <v>38</v>
      </c>
      <c r="J85">
        <v>70</v>
      </c>
      <c r="K85">
        <v>110</v>
      </c>
      <c r="L85">
        <v>603</v>
      </c>
      <c r="M85">
        <v>2</v>
      </c>
      <c r="N85" s="25">
        <v>41639</v>
      </c>
      <c r="O85" t="str">
        <f>VLOOKUP(Coffee_data[[#This Row],[Area Code]],Location!$B$1:$E$157,2,FALSE)</f>
        <v>New Hampshire</v>
      </c>
      <c r="P85" t="str">
        <f>VLOOKUP(Coffee_data[[#This Row],[Area Code]],Location!$B$1:$E$157,3,FALSE)</f>
        <v>East</v>
      </c>
      <c r="Q85" t="str">
        <f>VLOOKUP(Coffee_data[[#This Row],[Area Code]],Location!$B$1:$E$157,4,FALSE)</f>
        <v>Small Market</v>
      </c>
      <c r="R85" s="15" t="str">
        <f>HLOOKUP(Coffee_data[[#This Row],[ProductId]],Product!$B$4:$O$7,2,FALSE)</f>
        <v>Regular</v>
      </c>
      <c r="S85" s="15" t="str">
        <f>HLOOKUP(Coffee_data[[#This Row],[ProductId]],Product!$B$4:$O$7,3,FALSE)</f>
        <v>Coffee</v>
      </c>
      <c r="T85" s="15" t="str">
        <f>HLOOKUP(Coffee_data[[#This Row],[ProductId]],Product!$B$4:$O$7,4,FALSE)</f>
        <v>Columbian</v>
      </c>
    </row>
    <row r="86" spans="1:20" x14ac:dyDescent="0.2">
      <c r="A86">
        <v>-4</v>
      </c>
      <c r="B86">
        <v>42</v>
      </c>
      <c r="C86">
        <v>76</v>
      </c>
      <c r="D86">
        <v>34</v>
      </c>
      <c r="E86">
        <v>46</v>
      </c>
      <c r="F86">
        <v>12</v>
      </c>
      <c r="G86">
        <v>197</v>
      </c>
      <c r="H86">
        <v>0</v>
      </c>
      <c r="I86">
        <v>20</v>
      </c>
      <c r="J86">
        <v>30</v>
      </c>
      <c r="K86">
        <v>59</v>
      </c>
      <c r="L86">
        <v>603</v>
      </c>
      <c r="M86">
        <v>9</v>
      </c>
      <c r="N86" s="25">
        <v>41639</v>
      </c>
      <c r="O86" t="str">
        <f>VLOOKUP(Coffee_data[[#This Row],[Area Code]],Location!$B$1:$E$157,2,FALSE)</f>
        <v>New Hampshire</v>
      </c>
      <c r="P86" t="str">
        <f>VLOOKUP(Coffee_data[[#This Row],[Area Code]],Location!$B$1:$E$157,3,FALSE)</f>
        <v>East</v>
      </c>
      <c r="Q86" t="str">
        <f>VLOOKUP(Coffee_data[[#This Row],[Area Code]],Location!$B$1:$E$157,4,FALSE)</f>
        <v>Small Market</v>
      </c>
      <c r="R86" s="15" t="str">
        <f>HLOOKUP(Coffee_data[[#This Row],[ProductId]],Product!$B$4:$O$7,2,FALSE)</f>
        <v>Decaf</v>
      </c>
      <c r="S86" s="15" t="str">
        <f>HLOOKUP(Coffee_data[[#This Row],[ProductId]],Product!$B$4:$O$7,3,FALSE)</f>
        <v>Herbal Tea</v>
      </c>
      <c r="T86" s="15" t="str">
        <f>HLOOKUP(Coffee_data[[#This Row],[ProductId]],Product!$B$4:$O$7,4,FALSE)</f>
        <v>Lemon</v>
      </c>
    </row>
    <row r="87" spans="1:20" x14ac:dyDescent="0.2">
      <c r="A87">
        <v>101</v>
      </c>
      <c r="B87">
        <v>139</v>
      </c>
      <c r="C87">
        <v>234</v>
      </c>
      <c r="D87">
        <v>95</v>
      </c>
      <c r="E87">
        <v>38</v>
      </c>
      <c r="F87">
        <v>26</v>
      </c>
      <c r="G87">
        <v>821</v>
      </c>
      <c r="H87">
        <v>120</v>
      </c>
      <c r="I87">
        <v>82</v>
      </c>
      <c r="J87">
        <v>150</v>
      </c>
      <c r="K87">
        <v>261</v>
      </c>
      <c r="L87">
        <v>347</v>
      </c>
      <c r="M87">
        <v>11</v>
      </c>
      <c r="N87" s="25">
        <v>41639</v>
      </c>
      <c r="O87" t="str">
        <f>VLOOKUP(Coffee_data[[#This Row],[Area Code]],Location!$B$1:$E$157,2,FALSE)</f>
        <v>New York</v>
      </c>
      <c r="P87" t="str">
        <f>VLOOKUP(Coffee_data[[#This Row],[Area Code]],Location!$B$1:$E$157,3,FALSE)</f>
        <v>East</v>
      </c>
      <c r="Q87" t="str">
        <f>VLOOKUP(Coffee_data[[#This Row],[Area Code]],Location!$B$1:$E$157,4,FALSE)</f>
        <v>Major Market</v>
      </c>
      <c r="R87" s="15" t="str">
        <f>HLOOKUP(Coffee_data[[#This Row],[ProductId]],Product!$B$4:$O$7,2,FALSE)</f>
        <v>Regular</v>
      </c>
      <c r="S87" s="15" t="str">
        <f>HLOOKUP(Coffee_data[[#This Row],[ProductId]],Product!$B$4:$O$7,3,FALSE)</f>
        <v>Tea</v>
      </c>
      <c r="T87" s="15" t="str">
        <f>HLOOKUP(Coffee_data[[#This Row],[ProductId]],Product!$B$4:$O$7,4,FALSE)</f>
        <v>Darjeeling</v>
      </c>
    </row>
    <row r="88" spans="1:20" x14ac:dyDescent="0.2">
      <c r="A88">
        <v>94</v>
      </c>
      <c r="B88">
        <v>130</v>
      </c>
      <c r="C88">
        <v>219</v>
      </c>
      <c r="D88">
        <v>89</v>
      </c>
      <c r="E88">
        <v>36</v>
      </c>
      <c r="F88">
        <v>24</v>
      </c>
      <c r="G88">
        <v>777</v>
      </c>
      <c r="H88">
        <v>110</v>
      </c>
      <c r="I88">
        <v>78</v>
      </c>
      <c r="J88">
        <v>140</v>
      </c>
      <c r="K88">
        <v>242</v>
      </c>
      <c r="L88">
        <v>646</v>
      </c>
      <c r="M88">
        <v>12</v>
      </c>
      <c r="N88" s="25">
        <v>41639</v>
      </c>
      <c r="O88" t="str">
        <f>VLOOKUP(Coffee_data[[#This Row],[Area Code]],Location!$B$1:$E$157,2,FALSE)</f>
        <v>New York</v>
      </c>
      <c r="P88" t="str">
        <f>VLOOKUP(Coffee_data[[#This Row],[Area Code]],Location!$B$1:$E$157,3,FALSE)</f>
        <v>East</v>
      </c>
      <c r="Q88" t="str">
        <f>VLOOKUP(Coffee_data[[#This Row],[Area Code]],Location!$B$1:$E$157,4,FALSE)</f>
        <v>Major Market</v>
      </c>
      <c r="R88" s="15" t="str">
        <f>HLOOKUP(Coffee_data[[#This Row],[ProductId]],Product!$B$4:$O$7,2,FALSE)</f>
        <v>Regular</v>
      </c>
      <c r="S88" s="15" t="str">
        <f>HLOOKUP(Coffee_data[[#This Row],[ProductId]],Product!$B$4:$O$7,3,FALSE)</f>
        <v>Tea</v>
      </c>
      <c r="T88" s="15" t="str">
        <f>HLOOKUP(Coffee_data[[#This Row],[ProductId]],Product!$B$4:$O$7,4,FALSE)</f>
        <v>Earl Grey</v>
      </c>
    </row>
    <row r="89" spans="1:20" x14ac:dyDescent="0.2">
      <c r="A89">
        <v>54</v>
      </c>
      <c r="B89">
        <v>80</v>
      </c>
      <c r="C89">
        <v>134</v>
      </c>
      <c r="D89">
        <v>54</v>
      </c>
      <c r="E89">
        <v>26</v>
      </c>
      <c r="F89">
        <v>15</v>
      </c>
      <c r="G89">
        <v>456</v>
      </c>
      <c r="H89">
        <v>70</v>
      </c>
      <c r="I89">
        <v>63</v>
      </c>
      <c r="J89">
        <v>90</v>
      </c>
      <c r="K89">
        <v>153</v>
      </c>
      <c r="L89">
        <v>347</v>
      </c>
      <c r="M89">
        <v>13</v>
      </c>
      <c r="N89" s="25">
        <v>41639</v>
      </c>
      <c r="O89" t="str">
        <f>VLOOKUP(Coffee_data[[#This Row],[Area Code]],Location!$B$1:$E$157,2,FALSE)</f>
        <v>New York</v>
      </c>
      <c r="P89" t="str">
        <f>VLOOKUP(Coffee_data[[#This Row],[Area Code]],Location!$B$1:$E$157,3,FALSE)</f>
        <v>East</v>
      </c>
      <c r="Q89" t="str">
        <f>VLOOKUP(Coffee_data[[#This Row],[Area Code]],Location!$B$1:$E$157,4,FALSE)</f>
        <v>Major Market</v>
      </c>
      <c r="R89" s="15" t="str">
        <f>HLOOKUP(Coffee_data[[#This Row],[ProductId]],Product!$B$4:$O$7,2,FALSE)</f>
        <v>Regular</v>
      </c>
      <c r="S89" s="15" t="str">
        <f>HLOOKUP(Coffee_data[[#This Row],[ProductId]],Product!$B$4:$O$7,3,FALSE)</f>
        <v>Tea</v>
      </c>
      <c r="T89" s="15" t="str">
        <f>HLOOKUP(Coffee_data[[#This Row],[ProductId]],Product!$B$4:$O$7,4,FALSE)</f>
        <v>Green Tea</v>
      </c>
    </row>
    <row r="90" spans="1:20" x14ac:dyDescent="0.2">
      <c r="A90">
        <v>175</v>
      </c>
      <c r="B90">
        <v>262</v>
      </c>
      <c r="C90">
        <v>490</v>
      </c>
      <c r="D90">
        <v>267</v>
      </c>
      <c r="E90">
        <v>87</v>
      </c>
      <c r="F90">
        <v>63</v>
      </c>
      <c r="G90">
        <v>1459</v>
      </c>
      <c r="H90">
        <v>200</v>
      </c>
      <c r="I90">
        <v>283</v>
      </c>
      <c r="J90">
        <v>270</v>
      </c>
      <c r="K90">
        <v>480</v>
      </c>
      <c r="L90">
        <v>631</v>
      </c>
      <c r="M90">
        <v>7</v>
      </c>
      <c r="N90" s="25">
        <v>41639</v>
      </c>
      <c r="O90" t="str">
        <f>VLOOKUP(Coffee_data[[#This Row],[Area Code]],Location!$B$1:$E$157,2,FALSE)</f>
        <v>New York</v>
      </c>
      <c r="P90" t="str">
        <f>VLOOKUP(Coffee_data[[#This Row],[Area Code]],Location!$B$1:$E$157,3,FALSE)</f>
        <v>East</v>
      </c>
      <c r="Q90" t="str">
        <f>VLOOKUP(Coffee_data[[#This Row],[Area Code]],Location!$B$1:$E$157,4,FALSE)</f>
        <v>Major Market</v>
      </c>
      <c r="R90" s="15" t="str">
        <f>HLOOKUP(Coffee_data[[#This Row],[ProductId]],Product!$B$4:$O$7,2,FALSE)</f>
        <v>Regular</v>
      </c>
      <c r="S90" s="15" t="str">
        <f>HLOOKUP(Coffee_data[[#This Row],[ProductId]],Product!$B$4:$O$7,3,FALSE)</f>
        <v>Espresso</v>
      </c>
      <c r="T90" s="15" t="str">
        <f>HLOOKUP(Coffee_data[[#This Row],[ProductId]],Product!$B$4:$O$7,4,FALSE)</f>
        <v>Regular Espresso</v>
      </c>
    </row>
    <row r="91" spans="1:20" x14ac:dyDescent="0.2">
      <c r="A91">
        <v>-172</v>
      </c>
      <c r="B91">
        <v>-44</v>
      </c>
      <c r="C91">
        <v>61</v>
      </c>
      <c r="D91">
        <v>85</v>
      </c>
      <c r="E91">
        <v>128</v>
      </c>
      <c r="F91">
        <v>95</v>
      </c>
      <c r="G91">
        <v>725</v>
      </c>
      <c r="H91">
        <v>-170</v>
      </c>
      <c r="I91">
        <v>72</v>
      </c>
      <c r="J91">
        <v>-50</v>
      </c>
      <c r="K91">
        <v>50</v>
      </c>
      <c r="L91">
        <v>315</v>
      </c>
      <c r="M91">
        <v>5</v>
      </c>
      <c r="N91" s="25">
        <v>41639</v>
      </c>
      <c r="O91" t="str">
        <f>VLOOKUP(Coffee_data[[#This Row],[Area Code]],Location!$B$1:$E$157,2,FALSE)</f>
        <v>New York</v>
      </c>
      <c r="P91" t="str">
        <f>VLOOKUP(Coffee_data[[#This Row],[Area Code]],Location!$B$1:$E$157,3,FALSE)</f>
        <v>East</v>
      </c>
      <c r="Q91" t="str">
        <f>VLOOKUP(Coffee_data[[#This Row],[Area Code]],Location!$B$1:$E$157,4,FALSE)</f>
        <v>Major Market</v>
      </c>
      <c r="R91" s="15" t="str">
        <f>HLOOKUP(Coffee_data[[#This Row],[ProductId]],Product!$B$4:$O$7,2,FALSE)</f>
        <v>Regular</v>
      </c>
      <c r="S91" s="15" t="str">
        <f>HLOOKUP(Coffee_data[[#This Row],[ProductId]],Product!$B$4:$O$7,3,FALSE)</f>
        <v>Espresso</v>
      </c>
      <c r="T91" s="15" t="str">
        <f>HLOOKUP(Coffee_data[[#This Row],[ProductId]],Product!$B$4:$O$7,4,FALSE)</f>
        <v>Caffe Mocha</v>
      </c>
    </row>
    <row r="92" spans="1:20" x14ac:dyDescent="0.2">
      <c r="A92">
        <v>262</v>
      </c>
      <c r="B92">
        <v>407</v>
      </c>
      <c r="C92">
        <v>678</v>
      </c>
      <c r="D92">
        <v>330</v>
      </c>
      <c r="E92">
        <v>145</v>
      </c>
      <c r="F92">
        <v>94</v>
      </c>
      <c r="G92">
        <v>2101</v>
      </c>
      <c r="H92">
        <v>260</v>
      </c>
      <c r="I92">
        <v>323</v>
      </c>
      <c r="J92">
        <v>380</v>
      </c>
      <c r="K92">
        <v>640</v>
      </c>
      <c r="L92">
        <v>716</v>
      </c>
      <c r="M92">
        <v>2</v>
      </c>
      <c r="N92" s="25">
        <v>41639</v>
      </c>
      <c r="O92" t="str">
        <f>VLOOKUP(Coffee_data[[#This Row],[Area Code]],Location!$B$1:$E$157,2,FALSE)</f>
        <v>New York</v>
      </c>
      <c r="P92" t="str">
        <f>VLOOKUP(Coffee_data[[#This Row],[Area Code]],Location!$B$1:$E$157,3,FALSE)</f>
        <v>East</v>
      </c>
      <c r="Q92" t="str">
        <f>VLOOKUP(Coffee_data[[#This Row],[Area Code]],Location!$B$1:$E$157,4,FALSE)</f>
        <v>Major Market</v>
      </c>
      <c r="R92" s="15" t="str">
        <f>HLOOKUP(Coffee_data[[#This Row],[ProductId]],Product!$B$4:$O$7,2,FALSE)</f>
        <v>Regular</v>
      </c>
      <c r="S92" s="15" t="str">
        <f>HLOOKUP(Coffee_data[[#This Row],[ProductId]],Product!$B$4:$O$7,3,FALSE)</f>
        <v>Coffee</v>
      </c>
      <c r="T92" s="15" t="str">
        <f>HLOOKUP(Coffee_data[[#This Row],[ProductId]],Product!$B$4:$O$7,4,FALSE)</f>
        <v>Columbian</v>
      </c>
    </row>
    <row r="93" spans="1:20" x14ac:dyDescent="0.2">
      <c r="A93">
        <v>111</v>
      </c>
      <c r="B93">
        <v>238</v>
      </c>
      <c r="C93">
        <v>483</v>
      </c>
      <c r="D93">
        <v>270</v>
      </c>
      <c r="E93">
        <v>127</v>
      </c>
      <c r="F93">
        <v>93</v>
      </c>
      <c r="G93">
        <v>1419</v>
      </c>
      <c r="H93">
        <v>100</v>
      </c>
      <c r="I93">
        <v>171</v>
      </c>
      <c r="J93">
        <v>190</v>
      </c>
      <c r="K93">
        <v>361</v>
      </c>
      <c r="L93">
        <v>607</v>
      </c>
      <c r="M93">
        <v>9</v>
      </c>
      <c r="N93" s="25">
        <v>41639</v>
      </c>
      <c r="O93" t="str">
        <f>VLOOKUP(Coffee_data[[#This Row],[Area Code]],Location!$B$1:$E$157,2,FALSE)</f>
        <v>New York</v>
      </c>
      <c r="P93" t="str">
        <f>VLOOKUP(Coffee_data[[#This Row],[Area Code]],Location!$B$1:$E$157,3,FALSE)</f>
        <v>East</v>
      </c>
      <c r="Q93" t="str">
        <f>VLOOKUP(Coffee_data[[#This Row],[Area Code]],Location!$B$1:$E$157,4,FALSE)</f>
        <v>Major Market</v>
      </c>
      <c r="R93" s="15" t="str">
        <f>HLOOKUP(Coffee_data[[#This Row],[ProductId]],Product!$B$4:$O$7,2,FALSE)</f>
        <v>Decaf</v>
      </c>
      <c r="S93" s="15" t="str">
        <f>HLOOKUP(Coffee_data[[#This Row],[ProductId]],Product!$B$4:$O$7,3,FALSE)</f>
        <v>Herbal Tea</v>
      </c>
      <c r="T93" s="15" t="str">
        <f>HLOOKUP(Coffee_data[[#This Row],[ProductId]],Product!$B$4:$O$7,4,FALSE)</f>
        <v>Lemon</v>
      </c>
    </row>
    <row r="94" spans="1:20" x14ac:dyDescent="0.2">
      <c r="A94">
        <v>-113</v>
      </c>
      <c r="B94">
        <v>-27</v>
      </c>
      <c r="C94">
        <v>180</v>
      </c>
      <c r="D94">
        <v>199</v>
      </c>
      <c r="E94">
        <v>86</v>
      </c>
      <c r="F94">
        <v>64</v>
      </c>
      <c r="G94">
        <v>965</v>
      </c>
      <c r="H94">
        <v>-70</v>
      </c>
      <c r="I94">
        <v>201</v>
      </c>
      <c r="J94">
        <v>-10</v>
      </c>
      <c r="K94">
        <v>140</v>
      </c>
      <c r="L94">
        <v>845</v>
      </c>
      <c r="M94">
        <v>10</v>
      </c>
      <c r="N94" s="25">
        <v>41639</v>
      </c>
      <c r="O94" t="str">
        <f>VLOOKUP(Coffee_data[[#This Row],[Area Code]],Location!$B$1:$E$157,2,FALSE)</f>
        <v>New York</v>
      </c>
      <c r="P94" t="str">
        <f>VLOOKUP(Coffee_data[[#This Row],[Area Code]],Location!$B$1:$E$157,3,FALSE)</f>
        <v>East</v>
      </c>
      <c r="Q94" t="str">
        <f>VLOOKUP(Coffee_data[[#This Row],[Area Code]],Location!$B$1:$E$157,4,FALSE)</f>
        <v>Major Market</v>
      </c>
      <c r="R94" s="15" t="str">
        <f>HLOOKUP(Coffee_data[[#This Row],[ProductId]],Product!$B$4:$O$7,2,FALSE)</f>
        <v>Decaf</v>
      </c>
      <c r="S94" s="15" t="str">
        <f>HLOOKUP(Coffee_data[[#This Row],[ProductId]],Product!$B$4:$O$7,3,FALSE)</f>
        <v>Herbal Tea</v>
      </c>
      <c r="T94" s="15" t="str">
        <f>HLOOKUP(Coffee_data[[#This Row],[ProductId]],Product!$B$4:$O$7,4,FALSE)</f>
        <v>Mint</v>
      </c>
    </row>
    <row r="95" spans="1:20" x14ac:dyDescent="0.2">
      <c r="A95">
        <v>70</v>
      </c>
      <c r="B95">
        <v>113</v>
      </c>
      <c r="C95">
        <v>180</v>
      </c>
      <c r="D95">
        <v>67</v>
      </c>
      <c r="E95">
        <v>43</v>
      </c>
      <c r="F95">
        <v>20</v>
      </c>
      <c r="G95">
        <v>400</v>
      </c>
      <c r="H95">
        <v>80</v>
      </c>
      <c r="I95">
        <v>55</v>
      </c>
      <c r="J95">
        <v>100</v>
      </c>
      <c r="K95">
        <v>145</v>
      </c>
      <c r="L95">
        <v>337</v>
      </c>
      <c r="M95">
        <v>5</v>
      </c>
      <c r="N95" s="25">
        <v>41639</v>
      </c>
      <c r="O95" t="str">
        <f>VLOOKUP(Coffee_data[[#This Row],[Area Code]],Location!$B$1:$E$157,2,FALSE)</f>
        <v>Louisiana</v>
      </c>
      <c r="P95" t="str">
        <f>VLOOKUP(Coffee_data[[#This Row],[Area Code]],Location!$B$1:$E$157,3,FALSE)</f>
        <v>South</v>
      </c>
      <c r="Q95" t="str">
        <f>VLOOKUP(Coffee_data[[#This Row],[Area Code]],Location!$B$1:$E$157,4,FALSE)</f>
        <v>Small Market</v>
      </c>
      <c r="R95" s="15" t="str">
        <f>HLOOKUP(Coffee_data[[#This Row],[ProductId]],Product!$B$4:$O$7,2,FALSE)</f>
        <v>Regular</v>
      </c>
      <c r="S95" s="15" t="str">
        <f>HLOOKUP(Coffee_data[[#This Row],[ProductId]],Product!$B$4:$O$7,3,FALSE)</f>
        <v>Espresso</v>
      </c>
      <c r="T95" s="15" t="str">
        <f>HLOOKUP(Coffee_data[[#This Row],[ProductId]],Product!$B$4:$O$7,4,FALSE)</f>
        <v>Caffe Mocha</v>
      </c>
    </row>
    <row r="96" spans="1:20" x14ac:dyDescent="0.2">
      <c r="A96">
        <v>48</v>
      </c>
      <c r="B96">
        <v>89</v>
      </c>
      <c r="C96">
        <v>150</v>
      </c>
      <c r="D96">
        <v>61</v>
      </c>
      <c r="E96">
        <v>41</v>
      </c>
      <c r="F96">
        <v>19</v>
      </c>
      <c r="G96">
        <v>390</v>
      </c>
      <c r="H96">
        <v>50</v>
      </c>
      <c r="I96">
        <v>50</v>
      </c>
      <c r="J96">
        <v>70</v>
      </c>
      <c r="K96">
        <v>126</v>
      </c>
      <c r="L96">
        <v>337</v>
      </c>
      <c r="M96">
        <v>6</v>
      </c>
      <c r="N96" s="25">
        <v>41639</v>
      </c>
      <c r="O96" t="str">
        <f>VLOOKUP(Coffee_data[[#This Row],[Area Code]],Location!$B$1:$E$157,2,FALSE)</f>
        <v>Louisiana</v>
      </c>
      <c r="P96" t="str">
        <f>VLOOKUP(Coffee_data[[#This Row],[Area Code]],Location!$B$1:$E$157,3,FALSE)</f>
        <v>South</v>
      </c>
      <c r="Q96" t="str">
        <f>VLOOKUP(Coffee_data[[#This Row],[Area Code]],Location!$B$1:$E$157,4,FALSE)</f>
        <v>Small Market</v>
      </c>
      <c r="R96" s="15" t="str">
        <f>HLOOKUP(Coffee_data[[#This Row],[ProductId]],Product!$B$4:$O$7,2,FALSE)</f>
        <v>Decaf</v>
      </c>
      <c r="S96" s="15" t="str">
        <f>HLOOKUP(Coffee_data[[#This Row],[ProductId]],Product!$B$4:$O$7,3,FALSE)</f>
        <v>Espresso</v>
      </c>
      <c r="T96" s="15" t="str">
        <f>HLOOKUP(Coffee_data[[#This Row],[ProductId]],Product!$B$4:$O$7,4,FALSE)</f>
        <v>Decaf Espresso</v>
      </c>
    </row>
    <row r="97" spans="1:20" x14ac:dyDescent="0.2">
      <c r="A97">
        <v>35</v>
      </c>
      <c r="B97">
        <v>63</v>
      </c>
      <c r="C97">
        <v>112</v>
      </c>
      <c r="D97">
        <v>49</v>
      </c>
      <c r="E97">
        <v>28</v>
      </c>
      <c r="F97">
        <v>16</v>
      </c>
      <c r="G97">
        <v>623</v>
      </c>
      <c r="H97">
        <v>40</v>
      </c>
      <c r="I97">
        <v>48</v>
      </c>
      <c r="J97">
        <v>60</v>
      </c>
      <c r="K97">
        <v>100</v>
      </c>
      <c r="L97">
        <v>337</v>
      </c>
      <c r="M97">
        <v>8</v>
      </c>
      <c r="N97" s="25">
        <v>41639</v>
      </c>
      <c r="O97" t="str">
        <f>VLOOKUP(Coffee_data[[#This Row],[Area Code]],Location!$B$1:$E$157,2,FALSE)</f>
        <v>Louisiana</v>
      </c>
      <c r="P97" t="str">
        <f>VLOOKUP(Coffee_data[[#This Row],[Area Code]],Location!$B$1:$E$157,3,FALSE)</f>
        <v>South</v>
      </c>
      <c r="Q97" t="str">
        <f>VLOOKUP(Coffee_data[[#This Row],[Area Code]],Location!$B$1:$E$157,4,FALSE)</f>
        <v>Small Market</v>
      </c>
      <c r="R97" s="15" t="str">
        <f>HLOOKUP(Coffee_data[[#This Row],[ProductId]],Product!$B$4:$O$7,2,FALSE)</f>
        <v>Decaf</v>
      </c>
      <c r="S97" s="15" t="str">
        <f>HLOOKUP(Coffee_data[[#This Row],[ProductId]],Product!$B$4:$O$7,3,FALSE)</f>
        <v>Herbal Tea</v>
      </c>
      <c r="T97" s="15" t="str">
        <f>HLOOKUP(Coffee_data[[#This Row],[ProductId]],Product!$B$4:$O$7,4,FALSE)</f>
        <v>Chamomile</v>
      </c>
    </row>
    <row r="98" spans="1:20" x14ac:dyDescent="0.2">
      <c r="A98">
        <v>40</v>
      </c>
      <c r="B98">
        <v>105</v>
      </c>
      <c r="C98">
        <v>190</v>
      </c>
      <c r="D98">
        <v>85</v>
      </c>
      <c r="E98">
        <v>65</v>
      </c>
      <c r="F98">
        <v>32</v>
      </c>
      <c r="G98">
        <v>494</v>
      </c>
      <c r="H98">
        <v>40</v>
      </c>
      <c r="I98">
        <v>80</v>
      </c>
      <c r="J98">
        <v>100</v>
      </c>
      <c r="K98">
        <v>171</v>
      </c>
      <c r="L98">
        <v>504</v>
      </c>
      <c r="M98">
        <v>9</v>
      </c>
      <c r="N98" s="25">
        <v>41639</v>
      </c>
      <c r="O98" t="str">
        <f>VLOOKUP(Coffee_data[[#This Row],[Area Code]],Location!$B$1:$E$157,2,FALSE)</f>
        <v>Louisiana</v>
      </c>
      <c r="P98" t="str">
        <f>VLOOKUP(Coffee_data[[#This Row],[Area Code]],Location!$B$1:$E$157,3,FALSE)</f>
        <v>South</v>
      </c>
      <c r="Q98" t="str">
        <f>VLOOKUP(Coffee_data[[#This Row],[Area Code]],Location!$B$1:$E$157,4,FALSE)</f>
        <v>Small Market</v>
      </c>
      <c r="R98" s="15" t="str">
        <f>HLOOKUP(Coffee_data[[#This Row],[ProductId]],Product!$B$4:$O$7,2,FALSE)</f>
        <v>Decaf</v>
      </c>
      <c r="S98" s="15" t="str">
        <f>HLOOKUP(Coffee_data[[#This Row],[ProductId]],Product!$B$4:$O$7,3,FALSE)</f>
        <v>Herbal Tea</v>
      </c>
      <c r="T98" s="15" t="str">
        <f>HLOOKUP(Coffee_data[[#This Row],[ProductId]],Product!$B$4:$O$7,4,FALSE)</f>
        <v>Lemon</v>
      </c>
    </row>
    <row r="99" spans="1:20" x14ac:dyDescent="0.2">
      <c r="A99">
        <v>8</v>
      </c>
      <c r="B99">
        <v>105</v>
      </c>
      <c r="C99">
        <v>180</v>
      </c>
      <c r="D99">
        <v>75</v>
      </c>
      <c r="E99">
        <v>97</v>
      </c>
      <c r="F99">
        <v>68</v>
      </c>
      <c r="G99">
        <v>522</v>
      </c>
      <c r="H99">
        <v>10</v>
      </c>
      <c r="I99">
        <v>64</v>
      </c>
      <c r="J99">
        <v>90</v>
      </c>
      <c r="K99">
        <v>154</v>
      </c>
      <c r="L99">
        <v>504</v>
      </c>
      <c r="M99">
        <v>4</v>
      </c>
      <c r="N99" s="25">
        <v>41639</v>
      </c>
      <c r="O99" t="str">
        <f>VLOOKUP(Coffee_data[[#This Row],[Area Code]],Location!$B$1:$E$157,2,FALSE)</f>
        <v>Louisiana</v>
      </c>
      <c r="P99" t="str">
        <f>VLOOKUP(Coffee_data[[#This Row],[Area Code]],Location!$B$1:$E$157,3,FALSE)</f>
        <v>South</v>
      </c>
      <c r="Q99" t="str">
        <f>VLOOKUP(Coffee_data[[#This Row],[Area Code]],Location!$B$1:$E$157,4,FALSE)</f>
        <v>Small Market</v>
      </c>
      <c r="R99" s="15" t="str">
        <f>HLOOKUP(Coffee_data[[#This Row],[ProductId]],Product!$B$4:$O$7,2,FALSE)</f>
        <v>Regular</v>
      </c>
      <c r="S99" s="15" t="str">
        <f>HLOOKUP(Coffee_data[[#This Row],[ProductId]],Product!$B$4:$O$7,3,FALSE)</f>
        <v>Espresso</v>
      </c>
      <c r="T99" s="15" t="str">
        <f>HLOOKUP(Coffee_data[[#This Row],[ProductId]],Product!$B$4:$O$7,4,FALSE)</f>
        <v>Caffe Latte</v>
      </c>
    </row>
    <row r="100" spans="1:20" x14ac:dyDescent="0.2">
      <c r="A100">
        <v>30</v>
      </c>
      <c r="B100">
        <v>51</v>
      </c>
      <c r="C100">
        <v>85</v>
      </c>
      <c r="D100">
        <v>34</v>
      </c>
      <c r="E100">
        <v>21</v>
      </c>
      <c r="F100">
        <v>9</v>
      </c>
      <c r="G100">
        <v>777</v>
      </c>
      <c r="H100">
        <v>50</v>
      </c>
      <c r="I100">
        <v>38</v>
      </c>
      <c r="J100">
        <v>60</v>
      </c>
      <c r="K100">
        <v>100</v>
      </c>
      <c r="L100">
        <v>225</v>
      </c>
      <c r="M100">
        <v>2</v>
      </c>
      <c r="N100" s="25">
        <v>41639</v>
      </c>
      <c r="O100" t="str">
        <f>VLOOKUP(Coffee_data[[#This Row],[Area Code]],Location!$B$1:$E$157,2,FALSE)</f>
        <v>Louisiana</v>
      </c>
      <c r="P100" t="str">
        <f>VLOOKUP(Coffee_data[[#This Row],[Area Code]],Location!$B$1:$E$157,3,FALSE)</f>
        <v>South</v>
      </c>
      <c r="Q100" t="str">
        <f>VLOOKUP(Coffee_data[[#This Row],[Area Code]],Location!$B$1:$E$157,4,FALSE)</f>
        <v>Small Market</v>
      </c>
      <c r="R100" s="15" t="str">
        <f>HLOOKUP(Coffee_data[[#This Row],[ProductId]],Product!$B$4:$O$7,2,FALSE)</f>
        <v>Regular</v>
      </c>
      <c r="S100" s="15" t="str">
        <f>HLOOKUP(Coffee_data[[#This Row],[ProductId]],Product!$B$4:$O$7,3,FALSE)</f>
        <v>Coffee</v>
      </c>
      <c r="T100" s="15" t="str">
        <f>HLOOKUP(Coffee_data[[#This Row],[ProductId]],Product!$B$4:$O$7,4,FALSE)</f>
        <v>Columbian</v>
      </c>
    </row>
    <row r="101" spans="1:20" x14ac:dyDescent="0.2">
      <c r="A101">
        <v>28</v>
      </c>
      <c r="B101">
        <v>48</v>
      </c>
      <c r="C101">
        <v>81</v>
      </c>
      <c r="D101">
        <v>33</v>
      </c>
      <c r="E101">
        <v>20</v>
      </c>
      <c r="F101">
        <v>9</v>
      </c>
      <c r="G101">
        <v>777</v>
      </c>
      <c r="H101">
        <v>50</v>
      </c>
      <c r="I101">
        <v>43</v>
      </c>
      <c r="J101">
        <v>60</v>
      </c>
      <c r="K101">
        <v>100</v>
      </c>
      <c r="L101">
        <v>985</v>
      </c>
      <c r="M101">
        <v>3</v>
      </c>
      <c r="N101" s="25">
        <v>41639</v>
      </c>
      <c r="O101" t="str">
        <f>VLOOKUP(Coffee_data[[#This Row],[Area Code]],Location!$B$1:$E$157,2,FALSE)</f>
        <v>Louisiana</v>
      </c>
      <c r="P101" t="str">
        <f>VLOOKUP(Coffee_data[[#This Row],[Area Code]],Location!$B$1:$E$157,3,FALSE)</f>
        <v>South</v>
      </c>
      <c r="Q101" t="str">
        <f>VLOOKUP(Coffee_data[[#This Row],[Area Code]],Location!$B$1:$E$157,4,FALSE)</f>
        <v>Small Market</v>
      </c>
      <c r="R101" s="15" t="str">
        <f>HLOOKUP(Coffee_data[[#This Row],[ProductId]],Product!$B$4:$O$7,2,FALSE)</f>
        <v>Decaf</v>
      </c>
      <c r="S101" s="15" t="str">
        <f>HLOOKUP(Coffee_data[[#This Row],[ProductId]],Product!$B$4:$O$7,3,FALSE)</f>
        <v>Coffee</v>
      </c>
      <c r="T101" s="15" t="str">
        <f>HLOOKUP(Coffee_data[[#This Row],[ProductId]],Product!$B$4:$O$7,4,FALSE)</f>
        <v>Decaf Irish Cream</v>
      </c>
    </row>
    <row r="102" spans="1:20" x14ac:dyDescent="0.2">
      <c r="A102">
        <v>-10</v>
      </c>
      <c r="B102">
        <v>53</v>
      </c>
      <c r="C102">
        <v>90</v>
      </c>
      <c r="D102">
        <v>37</v>
      </c>
      <c r="E102">
        <v>63</v>
      </c>
      <c r="F102">
        <v>34</v>
      </c>
      <c r="G102">
        <v>261</v>
      </c>
      <c r="H102">
        <v>-10</v>
      </c>
      <c r="I102">
        <v>35</v>
      </c>
      <c r="J102">
        <v>40</v>
      </c>
      <c r="K102">
        <v>70</v>
      </c>
      <c r="L102">
        <v>505</v>
      </c>
      <c r="M102">
        <v>5</v>
      </c>
      <c r="N102" s="25">
        <v>41639</v>
      </c>
      <c r="O102" t="str">
        <f>VLOOKUP(Coffee_data[[#This Row],[Area Code]],Location!$B$1:$E$157,2,FALSE)</f>
        <v>New Mexico</v>
      </c>
      <c r="P102" t="str">
        <f>VLOOKUP(Coffee_data[[#This Row],[Area Code]],Location!$B$1:$E$157,3,FALSE)</f>
        <v>South</v>
      </c>
      <c r="Q102" t="str">
        <f>VLOOKUP(Coffee_data[[#This Row],[Area Code]],Location!$B$1:$E$157,4,FALSE)</f>
        <v>Small Market</v>
      </c>
      <c r="R102" s="15" t="str">
        <f>HLOOKUP(Coffee_data[[#This Row],[ProductId]],Product!$B$4:$O$7,2,FALSE)</f>
        <v>Regular</v>
      </c>
      <c r="S102" s="15" t="str">
        <f>HLOOKUP(Coffee_data[[#This Row],[ProductId]],Product!$B$4:$O$7,3,FALSE)</f>
        <v>Espresso</v>
      </c>
      <c r="T102" s="15" t="str">
        <f>HLOOKUP(Coffee_data[[#This Row],[ProductId]],Product!$B$4:$O$7,4,FALSE)</f>
        <v>Caffe Mocha</v>
      </c>
    </row>
    <row r="103" spans="1:20" x14ac:dyDescent="0.2">
      <c r="A103">
        <v>9</v>
      </c>
      <c r="B103">
        <v>47</v>
      </c>
      <c r="C103">
        <v>82</v>
      </c>
      <c r="D103">
        <v>35</v>
      </c>
      <c r="E103">
        <v>38</v>
      </c>
      <c r="F103">
        <v>11</v>
      </c>
      <c r="G103">
        <v>196</v>
      </c>
      <c r="H103">
        <v>10</v>
      </c>
      <c r="I103">
        <v>36</v>
      </c>
      <c r="J103">
        <v>40</v>
      </c>
      <c r="K103">
        <v>70</v>
      </c>
      <c r="L103">
        <v>505</v>
      </c>
      <c r="M103">
        <v>6</v>
      </c>
      <c r="N103" s="25">
        <v>41639</v>
      </c>
      <c r="O103" t="str">
        <f>VLOOKUP(Coffee_data[[#This Row],[Area Code]],Location!$B$1:$E$157,2,FALSE)</f>
        <v>New Mexico</v>
      </c>
      <c r="P103" t="str">
        <f>VLOOKUP(Coffee_data[[#This Row],[Area Code]],Location!$B$1:$E$157,3,FALSE)</f>
        <v>South</v>
      </c>
      <c r="Q103" t="str">
        <f>VLOOKUP(Coffee_data[[#This Row],[Area Code]],Location!$B$1:$E$157,4,FALSE)</f>
        <v>Small Market</v>
      </c>
      <c r="R103" s="15" t="str">
        <f>HLOOKUP(Coffee_data[[#This Row],[ProductId]],Product!$B$4:$O$7,2,FALSE)</f>
        <v>Decaf</v>
      </c>
      <c r="S103" s="15" t="str">
        <f>HLOOKUP(Coffee_data[[#This Row],[ProductId]],Product!$B$4:$O$7,3,FALSE)</f>
        <v>Espresso</v>
      </c>
      <c r="T103" s="15" t="str">
        <f>HLOOKUP(Coffee_data[[#This Row],[ProductId]],Product!$B$4:$O$7,4,FALSE)</f>
        <v>Decaf Espresso</v>
      </c>
    </row>
    <row r="104" spans="1:20" x14ac:dyDescent="0.2">
      <c r="A104">
        <v>11</v>
      </c>
      <c r="B104">
        <v>27</v>
      </c>
      <c r="C104">
        <v>45</v>
      </c>
      <c r="D104">
        <v>18</v>
      </c>
      <c r="E104">
        <v>16</v>
      </c>
      <c r="F104">
        <v>5</v>
      </c>
      <c r="G104">
        <v>821</v>
      </c>
      <c r="H104">
        <v>20</v>
      </c>
      <c r="I104">
        <v>10</v>
      </c>
      <c r="J104">
        <v>30</v>
      </c>
      <c r="K104">
        <v>32</v>
      </c>
      <c r="L104">
        <v>505</v>
      </c>
      <c r="M104">
        <v>8</v>
      </c>
      <c r="N104" s="25">
        <v>41639</v>
      </c>
      <c r="O104" t="str">
        <f>VLOOKUP(Coffee_data[[#This Row],[Area Code]],Location!$B$1:$E$157,2,FALSE)</f>
        <v>New Mexico</v>
      </c>
      <c r="P104" t="str">
        <f>VLOOKUP(Coffee_data[[#This Row],[Area Code]],Location!$B$1:$E$157,3,FALSE)</f>
        <v>South</v>
      </c>
      <c r="Q104" t="str">
        <f>VLOOKUP(Coffee_data[[#This Row],[Area Code]],Location!$B$1:$E$157,4,FALSE)</f>
        <v>Small Market</v>
      </c>
      <c r="R104" s="15" t="str">
        <f>HLOOKUP(Coffee_data[[#This Row],[ProductId]],Product!$B$4:$O$7,2,FALSE)</f>
        <v>Decaf</v>
      </c>
      <c r="S104" s="15" t="str">
        <f>HLOOKUP(Coffee_data[[#This Row],[ProductId]],Product!$B$4:$O$7,3,FALSE)</f>
        <v>Herbal Tea</v>
      </c>
      <c r="T104" s="15" t="str">
        <f>HLOOKUP(Coffee_data[[#This Row],[ProductId]],Product!$B$4:$O$7,4,FALSE)</f>
        <v>Chamomile</v>
      </c>
    </row>
    <row r="105" spans="1:20" x14ac:dyDescent="0.2">
      <c r="A105">
        <v>4</v>
      </c>
      <c r="B105">
        <v>34</v>
      </c>
      <c r="C105">
        <v>62</v>
      </c>
      <c r="D105">
        <v>28</v>
      </c>
      <c r="E105">
        <v>30</v>
      </c>
      <c r="F105">
        <v>8</v>
      </c>
      <c r="G105">
        <v>965</v>
      </c>
      <c r="H105">
        <v>20</v>
      </c>
      <c r="I105">
        <v>20</v>
      </c>
      <c r="J105">
        <v>40</v>
      </c>
      <c r="K105">
        <v>60</v>
      </c>
      <c r="L105">
        <v>505</v>
      </c>
      <c r="M105">
        <v>9</v>
      </c>
      <c r="N105" s="25">
        <v>41639</v>
      </c>
      <c r="O105" t="str">
        <f>VLOOKUP(Coffee_data[[#This Row],[Area Code]],Location!$B$1:$E$157,2,FALSE)</f>
        <v>New Mexico</v>
      </c>
      <c r="P105" t="str">
        <f>VLOOKUP(Coffee_data[[#This Row],[Area Code]],Location!$B$1:$E$157,3,FALSE)</f>
        <v>South</v>
      </c>
      <c r="Q105" t="str">
        <f>VLOOKUP(Coffee_data[[#This Row],[Area Code]],Location!$B$1:$E$157,4,FALSE)</f>
        <v>Small Market</v>
      </c>
      <c r="R105" s="15" t="str">
        <f>HLOOKUP(Coffee_data[[#This Row],[ProductId]],Product!$B$4:$O$7,2,FALSE)</f>
        <v>Decaf</v>
      </c>
      <c r="S105" s="15" t="str">
        <f>HLOOKUP(Coffee_data[[#This Row],[ProductId]],Product!$B$4:$O$7,3,FALSE)</f>
        <v>Herbal Tea</v>
      </c>
      <c r="T105" s="15" t="str">
        <f>HLOOKUP(Coffee_data[[#This Row],[ProductId]],Product!$B$4:$O$7,4,FALSE)</f>
        <v>Lemon</v>
      </c>
    </row>
    <row r="106" spans="1:20" x14ac:dyDescent="0.2">
      <c r="A106">
        <v>-8</v>
      </c>
      <c r="B106">
        <v>36</v>
      </c>
      <c r="C106">
        <v>65</v>
      </c>
      <c r="D106">
        <v>29</v>
      </c>
      <c r="E106">
        <v>44</v>
      </c>
      <c r="F106">
        <v>11</v>
      </c>
      <c r="G106">
        <v>169</v>
      </c>
      <c r="H106">
        <v>0</v>
      </c>
      <c r="I106">
        <v>20</v>
      </c>
      <c r="J106">
        <v>30</v>
      </c>
      <c r="K106">
        <v>50</v>
      </c>
      <c r="L106">
        <v>505</v>
      </c>
      <c r="M106">
        <v>4</v>
      </c>
      <c r="N106" s="25">
        <v>41639</v>
      </c>
      <c r="O106" t="str">
        <f>VLOOKUP(Coffee_data[[#This Row],[Area Code]],Location!$B$1:$E$157,2,FALSE)</f>
        <v>New Mexico</v>
      </c>
      <c r="P106" t="str">
        <f>VLOOKUP(Coffee_data[[#This Row],[Area Code]],Location!$B$1:$E$157,3,FALSE)</f>
        <v>South</v>
      </c>
      <c r="Q106" t="str">
        <f>VLOOKUP(Coffee_data[[#This Row],[Area Code]],Location!$B$1:$E$157,4,FALSE)</f>
        <v>Small Market</v>
      </c>
      <c r="R106" s="15" t="str">
        <f>HLOOKUP(Coffee_data[[#This Row],[ProductId]],Product!$B$4:$O$7,2,FALSE)</f>
        <v>Regular</v>
      </c>
      <c r="S106" s="15" t="str">
        <f>HLOOKUP(Coffee_data[[#This Row],[ProductId]],Product!$B$4:$O$7,3,FALSE)</f>
        <v>Espresso</v>
      </c>
      <c r="T106" s="15" t="str">
        <f>HLOOKUP(Coffee_data[[#This Row],[ProductId]],Product!$B$4:$O$7,4,FALSE)</f>
        <v>Caffe Latte</v>
      </c>
    </row>
    <row r="107" spans="1:20" x14ac:dyDescent="0.2">
      <c r="A107">
        <v>26</v>
      </c>
      <c r="B107">
        <v>72</v>
      </c>
      <c r="C107">
        <v>120</v>
      </c>
      <c r="D107">
        <v>48</v>
      </c>
      <c r="E107">
        <v>46</v>
      </c>
      <c r="F107">
        <v>15</v>
      </c>
      <c r="G107">
        <v>372</v>
      </c>
      <c r="H107">
        <v>50</v>
      </c>
      <c r="I107">
        <v>60</v>
      </c>
      <c r="J107">
        <v>90</v>
      </c>
      <c r="K107">
        <v>152</v>
      </c>
      <c r="L107">
        <v>505</v>
      </c>
      <c r="M107">
        <v>2</v>
      </c>
      <c r="N107" s="25">
        <v>41639</v>
      </c>
      <c r="O107" t="str">
        <f>VLOOKUP(Coffee_data[[#This Row],[Area Code]],Location!$B$1:$E$157,2,FALSE)</f>
        <v>New Mexico</v>
      </c>
      <c r="P107" t="str">
        <f>VLOOKUP(Coffee_data[[#This Row],[Area Code]],Location!$B$1:$E$157,3,FALSE)</f>
        <v>South</v>
      </c>
      <c r="Q107" t="str">
        <f>VLOOKUP(Coffee_data[[#This Row],[Area Code]],Location!$B$1:$E$157,4,FALSE)</f>
        <v>Small Market</v>
      </c>
      <c r="R107" s="15" t="str">
        <f>HLOOKUP(Coffee_data[[#This Row],[ProductId]],Product!$B$4:$O$7,2,FALSE)</f>
        <v>Regular</v>
      </c>
      <c r="S107" s="15" t="str">
        <f>HLOOKUP(Coffee_data[[#This Row],[ProductId]],Product!$B$4:$O$7,3,FALSE)</f>
        <v>Coffee</v>
      </c>
      <c r="T107" s="15" t="str">
        <f>HLOOKUP(Coffee_data[[#This Row],[ProductId]],Product!$B$4:$O$7,4,FALSE)</f>
        <v>Columbian</v>
      </c>
    </row>
    <row r="108" spans="1:20" x14ac:dyDescent="0.2">
      <c r="A108">
        <v>-39</v>
      </c>
      <c r="B108">
        <v>11</v>
      </c>
      <c r="C108">
        <v>99</v>
      </c>
      <c r="D108">
        <v>88</v>
      </c>
      <c r="E108">
        <v>50</v>
      </c>
      <c r="F108">
        <v>27</v>
      </c>
      <c r="G108">
        <v>525</v>
      </c>
      <c r="H108">
        <v>-30</v>
      </c>
      <c r="I108">
        <v>100</v>
      </c>
      <c r="J108">
        <v>10</v>
      </c>
      <c r="K108">
        <v>120</v>
      </c>
      <c r="L108">
        <v>505</v>
      </c>
      <c r="M108">
        <v>3</v>
      </c>
      <c r="N108" s="25">
        <v>41639</v>
      </c>
      <c r="O108" t="str">
        <f>VLOOKUP(Coffee_data[[#This Row],[Area Code]],Location!$B$1:$E$157,2,FALSE)</f>
        <v>New Mexico</v>
      </c>
      <c r="P108" t="str">
        <f>VLOOKUP(Coffee_data[[#This Row],[Area Code]],Location!$B$1:$E$157,3,FALSE)</f>
        <v>South</v>
      </c>
      <c r="Q108" t="str">
        <f>VLOOKUP(Coffee_data[[#This Row],[Area Code]],Location!$B$1:$E$157,4,FALSE)</f>
        <v>Small Market</v>
      </c>
      <c r="R108" s="15" t="str">
        <f>HLOOKUP(Coffee_data[[#This Row],[ProductId]],Product!$B$4:$O$7,2,FALSE)</f>
        <v>Decaf</v>
      </c>
      <c r="S108" s="15" t="str">
        <f>HLOOKUP(Coffee_data[[#This Row],[ProductId]],Product!$B$4:$O$7,3,FALSE)</f>
        <v>Coffee</v>
      </c>
      <c r="T108" s="15" t="str">
        <f>HLOOKUP(Coffee_data[[#This Row],[ProductId]],Product!$B$4:$O$7,4,FALSE)</f>
        <v>Decaf Irish Cream</v>
      </c>
    </row>
    <row r="109" spans="1:20" x14ac:dyDescent="0.2">
      <c r="A109">
        <v>28</v>
      </c>
      <c r="B109">
        <v>48</v>
      </c>
      <c r="C109">
        <v>80</v>
      </c>
      <c r="D109">
        <v>32</v>
      </c>
      <c r="E109">
        <v>20</v>
      </c>
      <c r="F109">
        <v>8</v>
      </c>
      <c r="G109">
        <v>456</v>
      </c>
      <c r="H109">
        <v>40</v>
      </c>
      <c r="I109">
        <v>20</v>
      </c>
      <c r="J109">
        <v>40</v>
      </c>
      <c r="K109">
        <v>55</v>
      </c>
      <c r="L109">
        <v>405</v>
      </c>
      <c r="M109">
        <v>5</v>
      </c>
      <c r="N109" s="25">
        <v>41639</v>
      </c>
      <c r="O109" t="str">
        <f>VLOOKUP(Coffee_data[[#This Row],[Area Code]],Location!$B$1:$E$157,2,FALSE)</f>
        <v>Oklahoma</v>
      </c>
      <c r="P109" t="str">
        <f>VLOOKUP(Coffee_data[[#This Row],[Area Code]],Location!$B$1:$E$157,3,FALSE)</f>
        <v>South</v>
      </c>
      <c r="Q109" t="str">
        <f>VLOOKUP(Coffee_data[[#This Row],[Area Code]],Location!$B$1:$E$157,4,FALSE)</f>
        <v>Small Market</v>
      </c>
      <c r="R109" s="15" t="str">
        <f>HLOOKUP(Coffee_data[[#This Row],[ProductId]],Product!$B$4:$O$7,2,FALSE)</f>
        <v>Regular</v>
      </c>
      <c r="S109" s="15" t="str">
        <f>HLOOKUP(Coffee_data[[#This Row],[ProductId]],Product!$B$4:$O$7,3,FALSE)</f>
        <v>Espresso</v>
      </c>
      <c r="T109" s="15" t="str">
        <f>HLOOKUP(Coffee_data[[#This Row],[ProductId]],Product!$B$4:$O$7,4,FALSE)</f>
        <v>Caffe Mocha</v>
      </c>
    </row>
    <row r="110" spans="1:20" x14ac:dyDescent="0.2">
      <c r="A110">
        <v>67</v>
      </c>
      <c r="B110">
        <v>126</v>
      </c>
      <c r="C110">
        <v>210</v>
      </c>
      <c r="D110">
        <v>84</v>
      </c>
      <c r="E110">
        <v>59</v>
      </c>
      <c r="F110">
        <v>27</v>
      </c>
      <c r="G110">
        <v>651</v>
      </c>
      <c r="H110">
        <v>70</v>
      </c>
      <c r="I110">
        <v>70</v>
      </c>
      <c r="J110">
        <v>110</v>
      </c>
      <c r="K110">
        <v>180</v>
      </c>
      <c r="L110">
        <v>405</v>
      </c>
      <c r="M110">
        <v>6</v>
      </c>
      <c r="N110" s="25">
        <v>41639</v>
      </c>
      <c r="O110" t="str">
        <f>VLOOKUP(Coffee_data[[#This Row],[Area Code]],Location!$B$1:$E$157,2,FALSE)</f>
        <v>Oklahoma</v>
      </c>
      <c r="P110" t="str">
        <f>VLOOKUP(Coffee_data[[#This Row],[Area Code]],Location!$B$1:$E$157,3,FALSE)</f>
        <v>South</v>
      </c>
      <c r="Q110" t="str">
        <f>VLOOKUP(Coffee_data[[#This Row],[Area Code]],Location!$B$1:$E$157,4,FALSE)</f>
        <v>Small Market</v>
      </c>
      <c r="R110" s="15" t="str">
        <f>HLOOKUP(Coffee_data[[#This Row],[ProductId]],Product!$B$4:$O$7,2,FALSE)</f>
        <v>Decaf</v>
      </c>
      <c r="S110" s="15" t="str">
        <f>HLOOKUP(Coffee_data[[#This Row],[ProductId]],Product!$B$4:$O$7,3,FALSE)</f>
        <v>Espresso</v>
      </c>
      <c r="T110" s="15" t="str">
        <f>HLOOKUP(Coffee_data[[#This Row],[ProductId]],Product!$B$4:$O$7,4,FALSE)</f>
        <v>Decaf Espresso</v>
      </c>
    </row>
    <row r="111" spans="1:20" x14ac:dyDescent="0.2">
      <c r="A111">
        <v>13</v>
      </c>
      <c r="B111">
        <v>66</v>
      </c>
      <c r="C111">
        <v>120</v>
      </c>
      <c r="D111">
        <v>54</v>
      </c>
      <c r="E111">
        <v>53</v>
      </c>
      <c r="F111">
        <v>20</v>
      </c>
      <c r="G111">
        <v>312</v>
      </c>
      <c r="H111">
        <v>20</v>
      </c>
      <c r="I111">
        <v>50</v>
      </c>
      <c r="J111">
        <v>60</v>
      </c>
      <c r="K111">
        <v>110</v>
      </c>
      <c r="L111">
        <v>918</v>
      </c>
      <c r="M111">
        <v>8</v>
      </c>
      <c r="N111" s="25">
        <v>41639</v>
      </c>
      <c r="O111" t="str">
        <f>VLOOKUP(Coffee_data[[#This Row],[Area Code]],Location!$B$1:$E$157,2,FALSE)</f>
        <v>Oklahoma</v>
      </c>
      <c r="P111" t="str">
        <f>VLOOKUP(Coffee_data[[#This Row],[Area Code]],Location!$B$1:$E$157,3,FALSE)</f>
        <v>South</v>
      </c>
      <c r="Q111" t="str">
        <f>VLOOKUP(Coffee_data[[#This Row],[Area Code]],Location!$B$1:$E$157,4,FALSE)</f>
        <v>Small Market</v>
      </c>
      <c r="R111" s="15" t="str">
        <f>HLOOKUP(Coffee_data[[#This Row],[ProductId]],Product!$B$4:$O$7,2,FALSE)</f>
        <v>Decaf</v>
      </c>
      <c r="S111" s="15" t="str">
        <f>HLOOKUP(Coffee_data[[#This Row],[ProductId]],Product!$B$4:$O$7,3,FALSE)</f>
        <v>Herbal Tea</v>
      </c>
      <c r="T111" s="15" t="str">
        <f>HLOOKUP(Coffee_data[[#This Row],[ProductId]],Product!$B$4:$O$7,4,FALSE)</f>
        <v>Chamomile</v>
      </c>
    </row>
    <row r="112" spans="1:20" x14ac:dyDescent="0.2">
      <c r="A112">
        <v>10</v>
      </c>
      <c r="B112">
        <v>111</v>
      </c>
      <c r="C112">
        <v>190</v>
      </c>
      <c r="D112">
        <v>79</v>
      </c>
      <c r="E112">
        <v>101</v>
      </c>
      <c r="F112">
        <v>72</v>
      </c>
      <c r="G112">
        <v>551</v>
      </c>
      <c r="H112">
        <v>30</v>
      </c>
      <c r="I112">
        <v>79</v>
      </c>
      <c r="J112">
        <v>110</v>
      </c>
      <c r="K112">
        <v>189</v>
      </c>
      <c r="L112">
        <v>580</v>
      </c>
      <c r="M112">
        <v>9</v>
      </c>
      <c r="N112" s="25">
        <v>41639</v>
      </c>
      <c r="O112" t="str">
        <f>VLOOKUP(Coffee_data[[#This Row],[Area Code]],Location!$B$1:$E$157,2,FALSE)</f>
        <v>Oklahoma</v>
      </c>
      <c r="P112" t="str">
        <f>VLOOKUP(Coffee_data[[#This Row],[Area Code]],Location!$B$1:$E$157,3,FALSE)</f>
        <v>South</v>
      </c>
      <c r="Q112" t="str">
        <f>VLOOKUP(Coffee_data[[#This Row],[Area Code]],Location!$B$1:$E$157,4,FALSE)</f>
        <v>Small Market</v>
      </c>
      <c r="R112" s="15" t="str">
        <f>HLOOKUP(Coffee_data[[#This Row],[ProductId]],Product!$B$4:$O$7,2,FALSE)</f>
        <v>Decaf</v>
      </c>
      <c r="S112" s="15" t="str">
        <f>HLOOKUP(Coffee_data[[#This Row],[ProductId]],Product!$B$4:$O$7,3,FALSE)</f>
        <v>Herbal Tea</v>
      </c>
      <c r="T112" s="15" t="str">
        <f>HLOOKUP(Coffee_data[[#This Row],[ProductId]],Product!$B$4:$O$7,4,FALSE)</f>
        <v>Lemon</v>
      </c>
    </row>
    <row r="113" spans="1:20" x14ac:dyDescent="0.2">
      <c r="A113">
        <v>66</v>
      </c>
      <c r="B113">
        <v>116</v>
      </c>
      <c r="C113">
        <v>200</v>
      </c>
      <c r="D113">
        <v>84</v>
      </c>
      <c r="E113">
        <v>50</v>
      </c>
      <c r="F113">
        <v>26</v>
      </c>
      <c r="G113">
        <v>500</v>
      </c>
      <c r="H113">
        <v>70</v>
      </c>
      <c r="I113">
        <v>70</v>
      </c>
      <c r="J113">
        <v>100</v>
      </c>
      <c r="K113">
        <v>166</v>
      </c>
      <c r="L113">
        <v>405</v>
      </c>
      <c r="M113">
        <v>4</v>
      </c>
      <c r="N113" s="25">
        <v>41639</v>
      </c>
      <c r="O113" t="str">
        <f>VLOOKUP(Coffee_data[[#This Row],[Area Code]],Location!$B$1:$E$157,2,FALSE)</f>
        <v>Oklahoma</v>
      </c>
      <c r="P113" t="str">
        <f>VLOOKUP(Coffee_data[[#This Row],[Area Code]],Location!$B$1:$E$157,3,FALSE)</f>
        <v>South</v>
      </c>
      <c r="Q113" t="str">
        <f>VLOOKUP(Coffee_data[[#This Row],[Area Code]],Location!$B$1:$E$157,4,FALSE)</f>
        <v>Small Market</v>
      </c>
      <c r="R113" s="15" t="str">
        <f>HLOOKUP(Coffee_data[[#This Row],[ProductId]],Product!$B$4:$O$7,2,FALSE)</f>
        <v>Regular</v>
      </c>
      <c r="S113" s="15" t="str">
        <f>HLOOKUP(Coffee_data[[#This Row],[ProductId]],Product!$B$4:$O$7,3,FALSE)</f>
        <v>Espresso</v>
      </c>
      <c r="T113" s="15" t="str">
        <f>HLOOKUP(Coffee_data[[#This Row],[ProductId]],Product!$B$4:$O$7,4,FALSE)</f>
        <v>Caffe Latte</v>
      </c>
    </row>
    <row r="114" spans="1:20" x14ac:dyDescent="0.2">
      <c r="A114">
        <v>29</v>
      </c>
      <c r="B114">
        <v>56</v>
      </c>
      <c r="C114">
        <v>100</v>
      </c>
      <c r="D114">
        <v>44</v>
      </c>
      <c r="E114">
        <v>27</v>
      </c>
      <c r="F114">
        <v>14</v>
      </c>
      <c r="G114">
        <v>623</v>
      </c>
      <c r="H114">
        <v>50</v>
      </c>
      <c r="I114">
        <v>50</v>
      </c>
      <c r="J114">
        <v>70</v>
      </c>
      <c r="K114">
        <v>122</v>
      </c>
      <c r="L114">
        <v>580</v>
      </c>
      <c r="M114">
        <v>2</v>
      </c>
      <c r="N114" s="25">
        <v>41639</v>
      </c>
      <c r="O114" t="str">
        <f>VLOOKUP(Coffee_data[[#This Row],[Area Code]],Location!$B$1:$E$157,2,FALSE)</f>
        <v>Oklahoma</v>
      </c>
      <c r="P114" t="str">
        <f>VLOOKUP(Coffee_data[[#This Row],[Area Code]],Location!$B$1:$E$157,3,FALSE)</f>
        <v>South</v>
      </c>
      <c r="Q114" t="str">
        <f>VLOOKUP(Coffee_data[[#This Row],[Area Code]],Location!$B$1:$E$157,4,FALSE)</f>
        <v>Small Market</v>
      </c>
      <c r="R114" s="15" t="str">
        <f>HLOOKUP(Coffee_data[[#This Row],[ProductId]],Product!$B$4:$O$7,2,FALSE)</f>
        <v>Regular</v>
      </c>
      <c r="S114" s="15" t="str">
        <f>HLOOKUP(Coffee_data[[#This Row],[ProductId]],Product!$B$4:$O$7,3,FALSE)</f>
        <v>Coffee</v>
      </c>
      <c r="T114" s="15" t="str">
        <f>HLOOKUP(Coffee_data[[#This Row],[ProductId]],Product!$B$4:$O$7,4,FALSE)</f>
        <v>Columbian</v>
      </c>
    </row>
    <row r="115" spans="1:20" x14ac:dyDescent="0.2">
      <c r="A115">
        <v>28</v>
      </c>
      <c r="B115">
        <v>48</v>
      </c>
      <c r="C115">
        <v>80</v>
      </c>
      <c r="D115">
        <v>32</v>
      </c>
      <c r="E115">
        <v>20</v>
      </c>
      <c r="F115">
        <v>8</v>
      </c>
      <c r="G115">
        <v>821</v>
      </c>
      <c r="H115">
        <v>50</v>
      </c>
      <c r="I115">
        <v>40</v>
      </c>
      <c r="J115">
        <v>60</v>
      </c>
      <c r="K115">
        <v>103</v>
      </c>
      <c r="L115">
        <v>580</v>
      </c>
      <c r="M115">
        <v>3</v>
      </c>
      <c r="N115" s="25">
        <v>41639</v>
      </c>
      <c r="O115" t="str">
        <f>VLOOKUP(Coffee_data[[#This Row],[Area Code]],Location!$B$1:$E$157,2,FALSE)</f>
        <v>Oklahoma</v>
      </c>
      <c r="P115" t="str">
        <f>VLOOKUP(Coffee_data[[#This Row],[Area Code]],Location!$B$1:$E$157,3,FALSE)</f>
        <v>South</v>
      </c>
      <c r="Q115" t="str">
        <f>VLOOKUP(Coffee_data[[#This Row],[Area Code]],Location!$B$1:$E$157,4,FALSE)</f>
        <v>Small Market</v>
      </c>
      <c r="R115" s="15" t="str">
        <f>HLOOKUP(Coffee_data[[#This Row],[ProductId]],Product!$B$4:$O$7,2,FALSE)</f>
        <v>Decaf</v>
      </c>
      <c r="S115" s="15" t="str">
        <f>HLOOKUP(Coffee_data[[#This Row],[ProductId]],Product!$B$4:$O$7,3,FALSE)</f>
        <v>Coffee</v>
      </c>
      <c r="T115" s="15" t="str">
        <f>HLOOKUP(Coffee_data[[#This Row],[ProductId]],Product!$B$4:$O$7,4,FALSE)</f>
        <v>Decaf Irish Cream</v>
      </c>
    </row>
    <row r="116" spans="1:20" x14ac:dyDescent="0.2">
      <c r="A116">
        <v>95</v>
      </c>
      <c r="B116">
        <v>130</v>
      </c>
      <c r="C116">
        <v>219</v>
      </c>
      <c r="D116">
        <v>89</v>
      </c>
      <c r="E116">
        <v>35</v>
      </c>
      <c r="F116">
        <v>24</v>
      </c>
      <c r="G116">
        <v>777</v>
      </c>
      <c r="H116">
        <v>90</v>
      </c>
      <c r="I116">
        <v>75</v>
      </c>
      <c r="J116">
        <v>110</v>
      </c>
      <c r="K116">
        <v>180</v>
      </c>
      <c r="L116">
        <v>325</v>
      </c>
      <c r="M116">
        <v>5</v>
      </c>
      <c r="N116" s="25">
        <v>41639</v>
      </c>
      <c r="O116" t="str">
        <f>VLOOKUP(Coffee_data[[#This Row],[Area Code]],Location!$B$1:$E$157,2,FALSE)</f>
        <v>Texas</v>
      </c>
      <c r="P116" t="str">
        <f>VLOOKUP(Coffee_data[[#This Row],[Area Code]],Location!$B$1:$E$157,3,FALSE)</f>
        <v>South</v>
      </c>
      <c r="Q116" t="str">
        <f>VLOOKUP(Coffee_data[[#This Row],[Area Code]],Location!$B$1:$E$157,4,FALSE)</f>
        <v>Major Market</v>
      </c>
      <c r="R116" s="15" t="str">
        <f>HLOOKUP(Coffee_data[[#This Row],[ProductId]],Product!$B$4:$O$7,2,FALSE)</f>
        <v>Regular</v>
      </c>
      <c r="S116" s="15" t="str">
        <f>HLOOKUP(Coffee_data[[#This Row],[ProductId]],Product!$B$4:$O$7,3,FALSE)</f>
        <v>Espresso</v>
      </c>
      <c r="T116" s="15" t="str">
        <f>HLOOKUP(Coffee_data[[#This Row],[ProductId]],Product!$B$4:$O$7,4,FALSE)</f>
        <v>Caffe Mocha</v>
      </c>
    </row>
    <row r="117" spans="1:20" x14ac:dyDescent="0.2">
      <c r="A117">
        <v>54</v>
      </c>
      <c r="B117">
        <v>80</v>
      </c>
      <c r="C117">
        <v>134</v>
      </c>
      <c r="D117">
        <v>54</v>
      </c>
      <c r="E117">
        <v>26</v>
      </c>
      <c r="F117">
        <v>15</v>
      </c>
      <c r="G117">
        <v>456</v>
      </c>
      <c r="H117">
        <v>60</v>
      </c>
      <c r="I117">
        <v>34</v>
      </c>
      <c r="J117">
        <v>70</v>
      </c>
      <c r="K117">
        <v>104</v>
      </c>
      <c r="L117">
        <v>956</v>
      </c>
      <c r="M117">
        <v>6</v>
      </c>
      <c r="N117" s="25">
        <v>41639</v>
      </c>
      <c r="O117" t="str">
        <f>VLOOKUP(Coffee_data[[#This Row],[Area Code]],Location!$B$1:$E$157,2,FALSE)</f>
        <v>Texas</v>
      </c>
      <c r="P117" t="str">
        <f>VLOOKUP(Coffee_data[[#This Row],[Area Code]],Location!$B$1:$E$157,3,FALSE)</f>
        <v>South</v>
      </c>
      <c r="Q117" t="str">
        <f>VLOOKUP(Coffee_data[[#This Row],[Area Code]],Location!$B$1:$E$157,4,FALSE)</f>
        <v>Major Market</v>
      </c>
      <c r="R117" s="15" t="str">
        <f>HLOOKUP(Coffee_data[[#This Row],[ProductId]],Product!$B$4:$O$7,2,FALSE)</f>
        <v>Decaf</v>
      </c>
      <c r="S117" s="15" t="str">
        <f>HLOOKUP(Coffee_data[[#This Row],[ProductId]],Product!$B$4:$O$7,3,FALSE)</f>
        <v>Espresso</v>
      </c>
      <c r="T117" s="15" t="str">
        <f>HLOOKUP(Coffee_data[[#This Row],[ProductId]],Product!$B$4:$O$7,4,FALSE)</f>
        <v>Decaf Espresso</v>
      </c>
    </row>
    <row r="118" spans="1:20" x14ac:dyDescent="0.2">
      <c r="A118">
        <v>33</v>
      </c>
      <c r="B118">
        <v>80</v>
      </c>
      <c r="C118">
        <v>140</v>
      </c>
      <c r="D118">
        <v>60</v>
      </c>
      <c r="E118">
        <v>47</v>
      </c>
      <c r="F118">
        <v>19</v>
      </c>
      <c r="G118">
        <v>336</v>
      </c>
      <c r="H118">
        <v>50</v>
      </c>
      <c r="I118">
        <v>58</v>
      </c>
      <c r="J118">
        <v>80</v>
      </c>
      <c r="K118">
        <v>138</v>
      </c>
      <c r="L118">
        <v>281</v>
      </c>
      <c r="M118">
        <v>8</v>
      </c>
      <c r="N118" s="25">
        <v>41639</v>
      </c>
      <c r="O118" t="str">
        <f>VLOOKUP(Coffee_data[[#This Row],[Area Code]],Location!$B$1:$E$157,2,FALSE)</f>
        <v>Texas</v>
      </c>
      <c r="P118" t="str">
        <f>VLOOKUP(Coffee_data[[#This Row],[Area Code]],Location!$B$1:$E$157,3,FALSE)</f>
        <v>South</v>
      </c>
      <c r="Q118" t="str">
        <f>VLOOKUP(Coffee_data[[#This Row],[Area Code]],Location!$B$1:$E$157,4,FALSE)</f>
        <v>Major Market</v>
      </c>
      <c r="R118" s="15" t="str">
        <f>HLOOKUP(Coffee_data[[#This Row],[ProductId]],Product!$B$4:$O$7,2,FALSE)</f>
        <v>Decaf</v>
      </c>
      <c r="S118" s="15" t="str">
        <f>HLOOKUP(Coffee_data[[#This Row],[ProductId]],Product!$B$4:$O$7,3,FALSE)</f>
        <v>Herbal Tea</v>
      </c>
      <c r="T118" s="15" t="str">
        <f>HLOOKUP(Coffee_data[[#This Row],[ProductId]],Product!$B$4:$O$7,4,FALSE)</f>
        <v>Chamomile</v>
      </c>
    </row>
    <row r="119" spans="1:20" x14ac:dyDescent="0.2">
      <c r="A119">
        <v>42</v>
      </c>
      <c r="B119">
        <v>83</v>
      </c>
      <c r="C119">
        <v>140</v>
      </c>
      <c r="D119">
        <v>57</v>
      </c>
      <c r="E119">
        <v>41</v>
      </c>
      <c r="F119">
        <v>18</v>
      </c>
      <c r="G119">
        <v>364</v>
      </c>
      <c r="H119">
        <v>50</v>
      </c>
      <c r="I119">
        <v>50</v>
      </c>
      <c r="J119">
        <v>80</v>
      </c>
      <c r="K119">
        <v>130</v>
      </c>
      <c r="L119">
        <v>254</v>
      </c>
      <c r="M119">
        <v>9</v>
      </c>
      <c r="N119" s="25">
        <v>41639</v>
      </c>
      <c r="O119" t="str">
        <f>VLOOKUP(Coffee_data[[#This Row],[Area Code]],Location!$B$1:$E$157,2,FALSE)</f>
        <v>Texas</v>
      </c>
      <c r="P119" t="str">
        <f>VLOOKUP(Coffee_data[[#This Row],[Area Code]],Location!$B$1:$E$157,3,FALSE)</f>
        <v>South</v>
      </c>
      <c r="Q119" t="str">
        <f>VLOOKUP(Coffee_data[[#This Row],[Area Code]],Location!$B$1:$E$157,4,FALSE)</f>
        <v>Major Market</v>
      </c>
      <c r="R119" s="15" t="str">
        <f>HLOOKUP(Coffee_data[[#This Row],[ProductId]],Product!$B$4:$O$7,2,FALSE)</f>
        <v>Decaf</v>
      </c>
      <c r="S119" s="15" t="str">
        <f>HLOOKUP(Coffee_data[[#This Row],[ProductId]],Product!$B$4:$O$7,3,FALSE)</f>
        <v>Herbal Tea</v>
      </c>
      <c r="T119" s="15" t="str">
        <f>HLOOKUP(Coffee_data[[#This Row],[ProductId]],Product!$B$4:$O$7,4,FALSE)</f>
        <v>Lemon</v>
      </c>
    </row>
    <row r="120" spans="1:20" x14ac:dyDescent="0.2">
      <c r="A120">
        <v>53</v>
      </c>
      <c r="B120">
        <v>108</v>
      </c>
      <c r="C120">
        <v>180</v>
      </c>
      <c r="D120">
        <v>72</v>
      </c>
      <c r="E120">
        <v>55</v>
      </c>
      <c r="F120">
        <v>23</v>
      </c>
      <c r="G120">
        <v>558</v>
      </c>
      <c r="H120">
        <v>50</v>
      </c>
      <c r="I120">
        <v>56</v>
      </c>
      <c r="J120">
        <v>90</v>
      </c>
      <c r="K120">
        <v>154</v>
      </c>
      <c r="L120">
        <v>830</v>
      </c>
      <c r="M120">
        <v>4</v>
      </c>
      <c r="N120" s="25">
        <v>41639</v>
      </c>
      <c r="O120" t="str">
        <f>VLOOKUP(Coffee_data[[#This Row],[Area Code]],Location!$B$1:$E$157,2,FALSE)</f>
        <v>Texas</v>
      </c>
      <c r="P120" t="str">
        <f>VLOOKUP(Coffee_data[[#This Row],[Area Code]],Location!$B$1:$E$157,3,FALSE)</f>
        <v>South</v>
      </c>
      <c r="Q120" t="str">
        <f>VLOOKUP(Coffee_data[[#This Row],[Area Code]],Location!$B$1:$E$157,4,FALSE)</f>
        <v>Major Market</v>
      </c>
      <c r="R120" s="15" t="str">
        <f>HLOOKUP(Coffee_data[[#This Row],[ProductId]],Product!$B$4:$O$7,2,FALSE)</f>
        <v>Regular</v>
      </c>
      <c r="S120" s="15" t="str">
        <f>HLOOKUP(Coffee_data[[#This Row],[ProductId]],Product!$B$4:$O$7,3,FALSE)</f>
        <v>Espresso</v>
      </c>
      <c r="T120" s="15" t="str">
        <f>HLOOKUP(Coffee_data[[#This Row],[ProductId]],Product!$B$4:$O$7,4,FALSE)</f>
        <v>Caffe Latte</v>
      </c>
    </row>
    <row r="121" spans="1:20" x14ac:dyDescent="0.2">
      <c r="A121">
        <v>159</v>
      </c>
      <c r="B121">
        <v>245</v>
      </c>
      <c r="C121">
        <v>452</v>
      </c>
      <c r="D121">
        <v>197</v>
      </c>
      <c r="E121">
        <v>86</v>
      </c>
      <c r="F121">
        <v>64</v>
      </c>
      <c r="G121">
        <v>965</v>
      </c>
      <c r="H121">
        <v>220</v>
      </c>
      <c r="I121">
        <v>275</v>
      </c>
      <c r="J121">
        <v>300</v>
      </c>
      <c r="K121">
        <v>560</v>
      </c>
      <c r="L121">
        <v>409</v>
      </c>
      <c r="M121">
        <v>2</v>
      </c>
      <c r="N121" s="25">
        <v>41639</v>
      </c>
      <c r="O121" t="str">
        <f>VLOOKUP(Coffee_data[[#This Row],[Area Code]],Location!$B$1:$E$157,2,FALSE)</f>
        <v>Texas</v>
      </c>
      <c r="P121" t="str">
        <f>VLOOKUP(Coffee_data[[#This Row],[Area Code]],Location!$B$1:$E$157,3,FALSE)</f>
        <v>South</v>
      </c>
      <c r="Q121" t="str">
        <f>VLOOKUP(Coffee_data[[#This Row],[Area Code]],Location!$B$1:$E$157,4,FALSE)</f>
        <v>Major Market</v>
      </c>
      <c r="R121" s="15" t="str">
        <f>HLOOKUP(Coffee_data[[#This Row],[ProductId]],Product!$B$4:$O$7,2,FALSE)</f>
        <v>Regular</v>
      </c>
      <c r="S121" s="15" t="str">
        <f>HLOOKUP(Coffee_data[[#This Row],[ProductId]],Product!$B$4:$O$7,3,FALSE)</f>
        <v>Coffee</v>
      </c>
      <c r="T121" s="15" t="str">
        <f>HLOOKUP(Coffee_data[[#This Row],[ProductId]],Product!$B$4:$O$7,4,FALSE)</f>
        <v>Columbian</v>
      </c>
    </row>
    <row r="122" spans="1:20" x14ac:dyDescent="0.2">
      <c r="A122">
        <v>68</v>
      </c>
      <c r="B122">
        <v>107</v>
      </c>
      <c r="C122">
        <v>190</v>
      </c>
      <c r="D122">
        <v>83</v>
      </c>
      <c r="E122">
        <v>39</v>
      </c>
      <c r="F122">
        <v>27</v>
      </c>
      <c r="G122">
        <v>623</v>
      </c>
      <c r="H122">
        <v>100</v>
      </c>
      <c r="I122">
        <v>154</v>
      </c>
      <c r="J122">
        <v>130</v>
      </c>
      <c r="K122">
        <v>230</v>
      </c>
      <c r="L122">
        <v>325</v>
      </c>
      <c r="M122">
        <v>3</v>
      </c>
      <c r="N122" s="25">
        <v>41639</v>
      </c>
      <c r="O122" t="str">
        <f>VLOOKUP(Coffee_data[[#This Row],[Area Code]],Location!$B$1:$E$157,2,FALSE)</f>
        <v>Texas</v>
      </c>
      <c r="P122" t="str">
        <f>VLOOKUP(Coffee_data[[#This Row],[Area Code]],Location!$B$1:$E$157,3,FALSE)</f>
        <v>South</v>
      </c>
      <c r="Q122" t="str">
        <f>VLOOKUP(Coffee_data[[#This Row],[Area Code]],Location!$B$1:$E$157,4,FALSE)</f>
        <v>Major Market</v>
      </c>
      <c r="R122" s="15" t="str">
        <f>HLOOKUP(Coffee_data[[#This Row],[ProductId]],Product!$B$4:$O$7,2,FALSE)</f>
        <v>Decaf</v>
      </c>
      <c r="S122" s="15" t="str">
        <f>HLOOKUP(Coffee_data[[#This Row],[ProductId]],Product!$B$4:$O$7,3,FALSE)</f>
        <v>Coffee</v>
      </c>
      <c r="T122" s="15" t="str">
        <f>HLOOKUP(Coffee_data[[#This Row],[ProductId]],Product!$B$4:$O$7,4,FALSE)</f>
        <v>Decaf Irish Cream</v>
      </c>
    </row>
    <row r="123" spans="1:20" x14ac:dyDescent="0.2">
      <c r="A123">
        <v>44</v>
      </c>
      <c r="B123">
        <v>68</v>
      </c>
      <c r="C123">
        <v>114</v>
      </c>
      <c r="D123">
        <v>46</v>
      </c>
      <c r="E123">
        <v>24</v>
      </c>
      <c r="F123">
        <v>12</v>
      </c>
      <c r="G123">
        <v>777</v>
      </c>
      <c r="H123">
        <v>40</v>
      </c>
      <c r="I123">
        <v>36</v>
      </c>
      <c r="J123">
        <v>60</v>
      </c>
      <c r="K123">
        <v>100</v>
      </c>
      <c r="L123">
        <v>435</v>
      </c>
      <c r="M123">
        <v>4</v>
      </c>
      <c r="N123" s="25">
        <v>41639</v>
      </c>
      <c r="O123" t="str">
        <f>VLOOKUP(Coffee_data[[#This Row],[Area Code]],Location!$B$1:$E$157,2,FALSE)</f>
        <v>Utah</v>
      </c>
      <c r="P123" t="str">
        <f>VLOOKUP(Coffee_data[[#This Row],[Area Code]],Location!$B$1:$E$157,3,FALSE)</f>
        <v>West</v>
      </c>
      <c r="Q123" t="str">
        <f>VLOOKUP(Coffee_data[[#This Row],[Area Code]],Location!$B$1:$E$157,4,FALSE)</f>
        <v>Small Market</v>
      </c>
      <c r="R123" s="15" t="str">
        <f>HLOOKUP(Coffee_data[[#This Row],[ProductId]],Product!$B$4:$O$7,2,FALSE)</f>
        <v>Regular</v>
      </c>
      <c r="S123" s="15" t="str">
        <f>HLOOKUP(Coffee_data[[#This Row],[ProductId]],Product!$B$4:$O$7,3,FALSE)</f>
        <v>Espresso</v>
      </c>
      <c r="T123" s="15" t="str">
        <f>HLOOKUP(Coffee_data[[#This Row],[ProductId]],Product!$B$4:$O$7,4,FALSE)</f>
        <v>Caffe Latte</v>
      </c>
    </row>
    <row r="124" spans="1:20" x14ac:dyDescent="0.2">
      <c r="A124">
        <v>34</v>
      </c>
      <c r="B124">
        <v>63</v>
      </c>
      <c r="C124">
        <v>112</v>
      </c>
      <c r="D124">
        <v>49</v>
      </c>
      <c r="E124">
        <v>29</v>
      </c>
      <c r="F124">
        <v>16</v>
      </c>
      <c r="G124">
        <v>623</v>
      </c>
      <c r="H124">
        <v>40</v>
      </c>
      <c r="I124">
        <v>45</v>
      </c>
      <c r="J124">
        <v>60</v>
      </c>
      <c r="K124">
        <v>100</v>
      </c>
      <c r="L124">
        <v>435</v>
      </c>
      <c r="M124">
        <v>5</v>
      </c>
      <c r="N124" s="25">
        <v>41639</v>
      </c>
      <c r="O124" t="str">
        <f>VLOOKUP(Coffee_data[[#This Row],[Area Code]],Location!$B$1:$E$157,2,FALSE)</f>
        <v>Utah</v>
      </c>
      <c r="P124" t="str">
        <f>VLOOKUP(Coffee_data[[#This Row],[Area Code]],Location!$B$1:$E$157,3,FALSE)</f>
        <v>West</v>
      </c>
      <c r="Q124" t="str">
        <f>VLOOKUP(Coffee_data[[#This Row],[Area Code]],Location!$B$1:$E$157,4,FALSE)</f>
        <v>Small Market</v>
      </c>
      <c r="R124" s="15" t="str">
        <f>HLOOKUP(Coffee_data[[#This Row],[ProductId]],Product!$B$4:$O$7,2,FALSE)</f>
        <v>Regular</v>
      </c>
      <c r="S124" s="15" t="str">
        <f>HLOOKUP(Coffee_data[[#This Row],[ProductId]],Product!$B$4:$O$7,3,FALSE)</f>
        <v>Espresso</v>
      </c>
      <c r="T124" s="15" t="str">
        <f>HLOOKUP(Coffee_data[[#This Row],[ProductId]],Product!$B$4:$O$7,4,FALSE)</f>
        <v>Caffe Mocha</v>
      </c>
    </row>
    <row r="125" spans="1:20" x14ac:dyDescent="0.2">
      <c r="A125">
        <v>47</v>
      </c>
      <c r="B125">
        <v>73</v>
      </c>
      <c r="C125">
        <v>123</v>
      </c>
      <c r="D125">
        <v>50</v>
      </c>
      <c r="E125">
        <v>26</v>
      </c>
      <c r="F125">
        <v>14</v>
      </c>
      <c r="G125">
        <v>821</v>
      </c>
      <c r="H125">
        <v>50</v>
      </c>
      <c r="I125">
        <v>46</v>
      </c>
      <c r="J125">
        <v>70</v>
      </c>
      <c r="K125">
        <v>110</v>
      </c>
      <c r="L125">
        <v>435</v>
      </c>
      <c r="M125">
        <v>6</v>
      </c>
      <c r="N125" s="25">
        <v>41639</v>
      </c>
      <c r="O125" t="str">
        <f>VLOOKUP(Coffee_data[[#This Row],[Area Code]],Location!$B$1:$E$157,2,FALSE)</f>
        <v>Utah</v>
      </c>
      <c r="P125" t="str">
        <f>VLOOKUP(Coffee_data[[#This Row],[Area Code]],Location!$B$1:$E$157,3,FALSE)</f>
        <v>West</v>
      </c>
      <c r="Q125" t="str">
        <f>VLOOKUP(Coffee_data[[#This Row],[Area Code]],Location!$B$1:$E$157,4,FALSE)</f>
        <v>Small Market</v>
      </c>
      <c r="R125" s="15" t="str">
        <f>HLOOKUP(Coffee_data[[#This Row],[ProductId]],Product!$B$4:$O$7,2,FALSE)</f>
        <v>Decaf</v>
      </c>
      <c r="S125" s="15" t="str">
        <f>HLOOKUP(Coffee_data[[#This Row],[ProductId]],Product!$B$4:$O$7,3,FALSE)</f>
        <v>Espresso</v>
      </c>
      <c r="T125" s="15" t="str">
        <f>HLOOKUP(Coffee_data[[#This Row],[ProductId]],Product!$B$4:$O$7,4,FALSE)</f>
        <v>Decaf Espresso</v>
      </c>
    </row>
    <row r="126" spans="1:20" x14ac:dyDescent="0.2">
      <c r="A126">
        <v>21</v>
      </c>
      <c r="B126">
        <v>55</v>
      </c>
      <c r="C126">
        <v>93</v>
      </c>
      <c r="D126">
        <v>38</v>
      </c>
      <c r="E126">
        <v>34</v>
      </c>
      <c r="F126">
        <v>12</v>
      </c>
      <c r="G126">
        <v>241</v>
      </c>
      <c r="H126">
        <v>30</v>
      </c>
      <c r="I126">
        <v>22</v>
      </c>
      <c r="J126">
        <v>50</v>
      </c>
      <c r="K126">
        <v>72</v>
      </c>
      <c r="L126">
        <v>801</v>
      </c>
      <c r="M126">
        <v>8</v>
      </c>
      <c r="N126" s="25">
        <v>41639</v>
      </c>
      <c r="O126" t="str">
        <f>VLOOKUP(Coffee_data[[#This Row],[Area Code]],Location!$B$1:$E$157,2,FALSE)</f>
        <v>Utah</v>
      </c>
      <c r="P126" t="str">
        <f>VLOOKUP(Coffee_data[[#This Row],[Area Code]],Location!$B$1:$E$157,3,FALSE)</f>
        <v>West</v>
      </c>
      <c r="Q126" t="str">
        <f>VLOOKUP(Coffee_data[[#This Row],[Area Code]],Location!$B$1:$E$157,4,FALSE)</f>
        <v>Small Market</v>
      </c>
      <c r="R126" s="15" t="str">
        <f>HLOOKUP(Coffee_data[[#This Row],[ProductId]],Product!$B$4:$O$7,2,FALSE)</f>
        <v>Decaf</v>
      </c>
      <c r="S126" s="15" t="str">
        <f>HLOOKUP(Coffee_data[[#This Row],[ProductId]],Product!$B$4:$O$7,3,FALSE)</f>
        <v>Herbal Tea</v>
      </c>
      <c r="T126" s="15" t="str">
        <f>HLOOKUP(Coffee_data[[#This Row],[ProductId]],Product!$B$4:$O$7,4,FALSE)</f>
        <v>Chamomile</v>
      </c>
    </row>
    <row r="127" spans="1:20" x14ac:dyDescent="0.2">
      <c r="A127">
        <v>25</v>
      </c>
      <c r="B127">
        <v>72</v>
      </c>
      <c r="C127">
        <v>120</v>
      </c>
      <c r="D127">
        <v>48</v>
      </c>
      <c r="E127">
        <v>47</v>
      </c>
      <c r="F127">
        <v>15</v>
      </c>
      <c r="G127">
        <v>372</v>
      </c>
      <c r="H127">
        <v>30</v>
      </c>
      <c r="I127">
        <v>40</v>
      </c>
      <c r="J127">
        <v>60</v>
      </c>
      <c r="K127">
        <v>91</v>
      </c>
      <c r="L127">
        <v>435</v>
      </c>
      <c r="M127">
        <v>9</v>
      </c>
      <c r="N127" s="25">
        <v>41639</v>
      </c>
      <c r="O127" t="str">
        <f>VLOOKUP(Coffee_data[[#This Row],[Area Code]],Location!$B$1:$E$157,2,FALSE)</f>
        <v>Utah</v>
      </c>
      <c r="P127" t="str">
        <f>VLOOKUP(Coffee_data[[#This Row],[Area Code]],Location!$B$1:$E$157,3,FALSE)</f>
        <v>West</v>
      </c>
      <c r="Q127" t="str">
        <f>VLOOKUP(Coffee_data[[#This Row],[Area Code]],Location!$B$1:$E$157,4,FALSE)</f>
        <v>Small Market</v>
      </c>
      <c r="R127" s="15" t="str">
        <f>HLOOKUP(Coffee_data[[#This Row],[ProductId]],Product!$B$4:$O$7,2,FALSE)</f>
        <v>Decaf</v>
      </c>
      <c r="S127" s="15" t="str">
        <f>HLOOKUP(Coffee_data[[#This Row],[ProductId]],Product!$B$4:$O$7,3,FALSE)</f>
        <v>Herbal Tea</v>
      </c>
      <c r="T127" s="15" t="str">
        <f>HLOOKUP(Coffee_data[[#This Row],[ProductId]],Product!$B$4:$O$7,4,FALSE)</f>
        <v>Lemon</v>
      </c>
    </row>
    <row r="128" spans="1:20" x14ac:dyDescent="0.2">
      <c r="A128">
        <v>-40</v>
      </c>
      <c r="B128">
        <v>11</v>
      </c>
      <c r="C128">
        <v>99</v>
      </c>
      <c r="D128">
        <v>88</v>
      </c>
      <c r="E128">
        <v>51</v>
      </c>
      <c r="F128">
        <v>27</v>
      </c>
      <c r="G128">
        <v>525</v>
      </c>
      <c r="H128">
        <v>-30</v>
      </c>
      <c r="I128">
        <v>80</v>
      </c>
      <c r="J128">
        <v>10</v>
      </c>
      <c r="K128">
        <v>90</v>
      </c>
      <c r="L128">
        <v>435</v>
      </c>
      <c r="M128">
        <v>10</v>
      </c>
      <c r="N128" s="25">
        <v>41639</v>
      </c>
      <c r="O128" t="str">
        <f>VLOOKUP(Coffee_data[[#This Row],[Area Code]],Location!$B$1:$E$157,2,FALSE)</f>
        <v>Utah</v>
      </c>
      <c r="P128" t="str">
        <f>VLOOKUP(Coffee_data[[#This Row],[Area Code]],Location!$B$1:$E$157,3,FALSE)</f>
        <v>West</v>
      </c>
      <c r="Q128" t="str">
        <f>VLOOKUP(Coffee_data[[#This Row],[Area Code]],Location!$B$1:$E$157,4,FALSE)</f>
        <v>Small Market</v>
      </c>
      <c r="R128" s="15" t="str">
        <f>HLOOKUP(Coffee_data[[#This Row],[ProductId]],Product!$B$4:$O$7,2,FALSE)</f>
        <v>Decaf</v>
      </c>
      <c r="S128" s="15" t="str">
        <f>HLOOKUP(Coffee_data[[#This Row],[ProductId]],Product!$B$4:$O$7,3,FALSE)</f>
        <v>Herbal Tea</v>
      </c>
      <c r="T128" s="15" t="str">
        <f>HLOOKUP(Coffee_data[[#This Row],[ProductId]],Product!$B$4:$O$7,4,FALSE)</f>
        <v>Mint</v>
      </c>
    </row>
    <row r="129" spans="1:20" x14ac:dyDescent="0.2">
      <c r="A129">
        <v>-10</v>
      </c>
      <c r="B129">
        <v>53</v>
      </c>
      <c r="C129">
        <v>90</v>
      </c>
      <c r="D129">
        <v>37</v>
      </c>
      <c r="E129">
        <v>63</v>
      </c>
      <c r="F129">
        <v>34</v>
      </c>
      <c r="G129">
        <v>261</v>
      </c>
      <c r="H129">
        <v>0</v>
      </c>
      <c r="I129">
        <v>20</v>
      </c>
      <c r="J129">
        <v>40</v>
      </c>
      <c r="K129">
        <v>49</v>
      </c>
      <c r="L129">
        <v>435</v>
      </c>
      <c r="M129">
        <v>11</v>
      </c>
      <c r="N129" s="25">
        <v>41639</v>
      </c>
      <c r="O129" t="str">
        <f>VLOOKUP(Coffee_data[[#This Row],[Area Code]],Location!$B$1:$E$157,2,FALSE)</f>
        <v>Utah</v>
      </c>
      <c r="P129" t="str">
        <f>VLOOKUP(Coffee_data[[#This Row],[Area Code]],Location!$B$1:$E$157,3,FALSE)</f>
        <v>West</v>
      </c>
      <c r="Q129" t="str">
        <f>VLOOKUP(Coffee_data[[#This Row],[Area Code]],Location!$B$1:$E$157,4,FALSE)</f>
        <v>Small Market</v>
      </c>
      <c r="R129" s="15" t="str">
        <f>HLOOKUP(Coffee_data[[#This Row],[ProductId]],Product!$B$4:$O$7,2,FALSE)</f>
        <v>Regular</v>
      </c>
      <c r="S129" s="15" t="str">
        <f>HLOOKUP(Coffee_data[[#This Row],[ProductId]],Product!$B$4:$O$7,3,FALSE)</f>
        <v>Tea</v>
      </c>
      <c r="T129" s="15" t="str">
        <f>HLOOKUP(Coffee_data[[#This Row],[ProductId]],Product!$B$4:$O$7,4,FALSE)</f>
        <v>Darjeeling</v>
      </c>
    </row>
    <row r="130" spans="1:20" x14ac:dyDescent="0.2">
      <c r="A130">
        <v>9</v>
      </c>
      <c r="B130">
        <v>47</v>
      </c>
      <c r="C130">
        <v>82</v>
      </c>
      <c r="D130">
        <v>35</v>
      </c>
      <c r="E130">
        <v>38</v>
      </c>
      <c r="F130">
        <v>11</v>
      </c>
      <c r="G130">
        <v>196</v>
      </c>
      <c r="H130">
        <v>10</v>
      </c>
      <c r="I130">
        <v>20</v>
      </c>
      <c r="J130">
        <v>30</v>
      </c>
      <c r="K130">
        <v>38</v>
      </c>
      <c r="L130">
        <v>435</v>
      </c>
      <c r="M130">
        <v>12</v>
      </c>
      <c r="N130" s="25">
        <v>41639</v>
      </c>
      <c r="O130" t="str">
        <f>VLOOKUP(Coffee_data[[#This Row],[Area Code]],Location!$B$1:$E$157,2,FALSE)</f>
        <v>Utah</v>
      </c>
      <c r="P130" t="str">
        <f>VLOOKUP(Coffee_data[[#This Row],[Area Code]],Location!$B$1:$E$157,3,FALSE)</f>
        <v>West</v>
      </c>
      <c r="Q130" t="str">
        <f>VLOOKUP(Coffee_data[[#This Row],[Area Code]],Location!$B$1:$E$157,4,FALSE)</f>
        <v>Small Market</v>
      </c>
      <c r="R130" s="15" t="str">
        <f>HLOOKUP(Coffee_data[[#This Row],[ProductId]],Product!$B$4:$O$7,2,FALSE)</f>
        <v>Regular</v>
      </c>
      <c r="S130" s="15" t="str">
        <f>HLOOKUP(Coffee_data[[#This Row],[ProductId]],Product!$B$4:$O$7,3,FALSE)</f>
        <v>Tea</v>
      </c>
      <c r="T130" s="15" t="str">
        <f>HLOOKUP(Coffee_data[[#This Row],[ProductId]],Product!$B$4:$O$7,4,FALSE)</f>
        <v>Earl Grey</v>
      </c>
    </row>
    <row r="131" spans="1:20" x14ac:dyDescent="0.2">
      <c r="A131">
        <v>-9</v>
      </c>
      <c r="B131">
        <v>36</v>
      </c>
      <c r="C131">
        <v>65</v>
      </c>
      <c r="D131">
        <v>29</v>
      </c>
      <c r="E131">
        <v>45</v>
      </c>
      <c r="F131">
        <v>11</v>
      </c>
      <c r="G131">
        <v>169</v>
      </c>
      <c r="H131">
        <v>10</v>
      </c>
      <c r="I131">
        <v>10</v>
      </c>
      <c r="J131">
        <v>30</v>
      </c>
      <c r="K131">
        <v>40</v>
      </c>
      <c r="L131">
        <v>435</v>
      </c>
      <c r="M131">
        <v>13</v>
      </c>
      <c r="N131" s="25">
        <v>41639</v>
      </c>
      <c r="O131" t="str">
        <f>VLOOKUP(Coffee_data[[#This Row],[Area Code]],Location!$B$1:$E$157,2,FALSE)</f>
        <v>Utah</v>
      </c>
      <c r="P131" t="str">
        <f>VLOOKUP(Coffee_data[[#This Row],[Area Code]],Location!$B$1:$E$157,3,FALSE)</f>
        <v>West</v>
      </c>
      <c r="Q131" t="str">
        <f>VLOOKUP(Coffee_data[[#This Row],[Area Code]],Location!$B$1:$E$157,4,FALSE)</f>
        <v>Small Market</v>
      </c>
      <c r="R131" s="15" t="str">
        <f>HLOOKUP(Coffee_data[[#This Row],[ProductId]],Product!$B$4:$O$7,2,FALSE)</f>
        <v>Regular</v>
      </c>
      <c r="S131" s="15" t="str">
        <f>HLOOKUP(Coffee_data[[#This Row],[ProductId]],Product!$B$4:$O$7,3,FALSE)</f>
        <v>Tea</v>
      </c>
      <c r="T131" s="15" t="str">
        <f>HLOOKUP(Coffee_data[[#This Row],[ProductId]],Product!$B$4:$O$7,4,FALSE)</f>
        <v>Green Tea</v>
      </c>
    </row>
    <row r="132" spans="1:20" x14ac:dyDescent="0.2">
      <c r="A132">
        <v>47</v>
      </c>
      <c r="B132">
        <v>92</v>
      </c>
      <c r="C132">
        <v>170</v>
      </c>
      <c r="D132">
        <v>78</v>
      </c>
      <c r="E132">
        <v>45</v>
      </c>
      <c r="F132">
        <v>24</v>
      </c>
      <c r="G132">
        <v>965</v>
      </c>
      <c r="H132">
        <v>80</v>
      </c>
      <c r="I132">
        <v>91</v>
      </c>
      <c r="J132">
        <v>120</v>
      </c>
      <c r="K132">
        <v>210</v>
      </c>
      <c r="L132">
        <v>801</v>
      </c>
      <c r="M132">
        <v>1</v>
      </c>
      <c r="N132" s="25">
        <v>41639</v>
      </c>
      <c r="O132" t="str">
        <f>VLOOKUP(Coffee_data[[#This Row],[Area Code]],Location!$B$1:$E$157,2,FALSE)</f>
        <v>Utah</v>
      </c>
      <c r="P132" t="str">
        <f>VLOOKUP(Coffee_data[[#This Row],[Area Code]],Location!$B$1:$E$157,3,FALSE)</f>
        <v>West</v>
      </c>
      <c r="Q132" t="str">
        <f>VLOOKUP(Coffee_data[[#This Row],[Area Code]],Location!$B$1:$E$157,4,FALSE)</f>
        <v>Small Market</v>
      </c>
      <c r="R132" s="15" t="str">
        <f>HLOOKUP(Coffee_data[[#This Row],[ProductId]],Product!$B$4:$O$7,2,FALSE)</f>
        <v>Regular</v>
      </c>
      <c r="S132" s="15" t="str">
        <f>HLOOKUP(Coffee_data[[#This Row],[ProductId]],Product!$B$4:$O$7,3,FALSE)</f>
        <v>Coffee</v>
      </c>
      <c r="T132" s="15" t="str">
        <f>HLOOKUP(Coffee_data[[#This Row],[ProductId]],Product!$B$4:$O$7,4,FALSE)</f>
        <v>Amaretto</v>
      </c>
    </row>
    <row r="133" spans="1:20" x14ac:dyDescent="0.2">
      <c r="A133">
        <v>30</v>
      </c>
      <c r="B133">
        <v>75</v>
      </c>
      <c r="C133">
        <v>130</v>
      </c>
      <c r="D133">
        <v>55</v>
      </c>
      <c r="E133">
        <v>45</v>
      </c>
      <c r="F133">
        <v>18</v>
      </c>
      <c r="G133">
        <v>312</v>
      </c>
      <c r="H133">
        <v>70</v>
      </c>
      <c r="I133">
        <v>58</v>
      </c>
      <c r="J133">
        <v>100</v>
      </c>
      <c r="K133">
        <v>162</v>
      </c>
      <c r="L133">
        <v>435</v>
      </c>
      <c r="M133">
        <v>2</v>
      </c>
      <c r="N133" s="25">
        <v>41639</v>
      </c>
      <c r="O133" t="str">
        <f>VLOOKUP(Coffee_data[[#This Row],[Area Code]],Location!$B$1:$E$157,2,FALSE)</f>
        <v>Utah</v>
      </c>
      <c r="P133" t="str">
        <f>VLOOKUP(Coffee_data[[#This Row],[Area Code]],Location!$B$1:$E$157,3,FALSE)</f>
        <v>West</v>
      </c>
      <c r="Q133" t="str">
        <f>VLOOKUP(Coffee_data[[#This Row],[Area Code]],Location!$B$1:$E$157,4,FALSE)</f>
        <v>Small Market</v>
      </c>
      <c r="R133" s="15" t="str">
        <f>HLOOKUP(Coffee_data[[#This Row],[ProductId]],Product!$B$4:$O$7,2,FALSE)</f>
        <v>Regular</v>
      </c>
      <c r="S133" s="15" t="str">
        <f>HLOOKUP(Coffee_data[[#This Row],[ProductId]],Product!$B$4:$O$7,3,FALSE)</f>
        <v>Coffee</v>
      </c>
      <c r="T133" s="15" t="str">
        <f>HLOOKUP(Coffee_data[[#This Row],[ProductId]],Product!$B$4:$O$7,4,FALSE)</f>
        <v>Columbian</v>
      </c>
    </row>
    <row r="134" spans="1:20" x14ac:dyDescent="0.2">
      <c r="A134">
        <v>39</v>
      </c>
      <c r="B134">
        <v>105</v>
      </c>
      <c r="C134">
        <v>190</v>
      </c>
      <c r="D134">
        <v>85</v>
      </c>
      <c r="E134">
        <v>66</v>
      </c>
      <c r="F134">
        <v>32</v>
      </c>
      <c r="G134">
        <v>494</v>
      </c>
      <c r="H134">
        <v>70</v>
      </c>
      <c r="I134">
        <v>67</v>
      </c>
      <c r="J134">
        <v>130</v>
      </c>
      <c r="K134">
        <v>233</v>
      </c>
      <c r="L134">
        <v>801</v>
      </c>
      <c r="M134">
        <v>3</v>
      </c>
      <c r="N134" s="25">
        <v>41639</v>
      </c>
      <c r="O134" t="str">
        <f>VLOOKUP(Coffee_data[[#This Row],[Area Code]],Location!$B$1:$E$157,2,FALSE)</f>
        <v>Utah</v>
      </c>
      <c r="P134" t="str">
        <f>VLOOKUP(Coffee_data[[#This Row],[Area Code]],Location!$B$1:$E$157,3,FALSE)</f>
        <v>West</v>
      </c>
      <c r="Q134" t="str">
        <f>VLOOKUP(Coffee_data[[#This Row],[Area Code]],Location!$B$1:$E$157,4,FALSE)</f>
        <v>Small Market</v>
      </c>
      <c r="R134" s="15" t="str">
        <f>HLOOKUP(Coffee_data[[#This Row],[ProductId]],Product!$B$4:$O$7,2,FALSE)</f>
        <v>Decaf</v>
      </c>
      <c r="S134" s="15" t="str">
        <f>HLOOKUP(Coffee_data[[#This Row],[ProductId]],Product!$B$4:$O$7,3,FALSE)</f>
        <v>Coffee</v>
      </c>
      <c r="T134" s="15" t="str">
        <f>HLOOKUP(Coffee_data[[#This Row],[ProductId]],Product!$B$4:$O$7,4,FALSE)</f>
        <v>Decaf Irish Cream</v>
      </c>
    </row>
    <row r="135" spans="1:20" x14ac:dyDescent="0.2">
      <c r="A135">
        <v>140</v>
      </c>
      <c r="B135">
        <v>228</v>
      </c>
      <c r="C135">
        <v>456</v>
      </c>
      <c r="D135">
        <v>328</v>
      </c>
      <c r="E135">
        <v>88</v>
      </c>
      <c r="F135">
        <v>63</v>
      </c>
      <c r="G135">
        <v>1459</v>
      </c>
      <c r="H135">
        <v>150</v>
      </c>
      <c r="I135">
        <v>194</v>
      </c>
      <c r="J135">
        <v>220</v>
      </c>
      <c r="K135">
        <v>430</v>
      </c>
      <c r="L135">
        <v>661</v>
      </c>
      <c r="M135">
        <v>4</v>
      </c>
      <c r="N135" s="25">
        <v>41639</v>
      </c>
      <c r="O135" t="str">
        <f>VLOOKUP(Coffee_data[[#This Row],[Area Code]],Location!$B$1:$E$157,2,FALSE)</f>
        <v>California</v>
      </c>
      <c r="P135" t="str">
        <f>VLOOKUP(Coffee_data[[#This Row],[Area Code]],Location!$B$1:$E$157,3,FALSE)</f>
        <v>West</v>
      </c>
      <c r="Q135" t="str">
        <f>VLOOKUP(Coffee_data[[#This Row],[Area Code]],Location!$B$1:$E$157,4,FALSE)</f>
        <v>Major Market</v>
      </c>
      <c r="R135" s="15" t="str">
        <f>HLOOKUP(Coffee_data[[#This Row],[ProductId]],Product!$B$4:$O$7,2,FALSE)</f>
        <v>Regular</v>
      </c>
      <c r="S135" s="15" t="str">
        <f>HLOOKUP(Coffee_data[[#This Row],[ProductId]],Product!$B$4:$O$7,3,FALSE)</f>
        <v>Espresso</v>
      </c>
      <c r="T135" s="15" t="str">
        <f>HLOOKUP(Coffee_data[[#This Row],[ProductId]],Product!$B$4:$O$7,4,FALSE)</f>
        <v>Caffe Latte</v>
      </c>
    </row>
    <row r="136" spans="1:20" x14ac:dyDescent="0.2">
      <c r="A136">
        <v>17</v>
      </c>
      <c r="B136">
        <v>145</v>
      </c>
      <c r="C136">
        <v>250</v>
      </c>
      <c r="D136">
        <v>121</v>
      </c>
      <c r="E136">
        <v>128</v>
      </c>
      <c r="F136">
        <v>95</v>
      </c>
      <c r="G136">
        <v>725</v>
      </c>
      <c r="H136">
        <v>20</v>
      </c>
      <c r="I136">
        <v>94</v>
      </c>
      <c r="J136">
        <v>140</v>
      </c>
      <c r="K136">
        <v>245</v>
      </c>
      <c r="L136">
        <v>818</v>
      </c>
      <c r="M136">
        <v>5</v>
      </c>
      <c r="N136" s="25">
        <v>41639</v>
      </c>
      <c r="O136" t="str">
        <f>VLOOKUP(Coffee_data[[#This Row],[Area Code]],Location!$B$1:$E$157,2,FALSE)</f>
        <v>California</v>
      </c>
      <c r="P136" t="str">
        <f>VLOOKUP(Coffee_data[[#This Row],[Area Code]],Location!$B$1:$E$157,3,FALSE)</f>
        <v>West</v>
      </c>
      <c r="Q136" t="str">
        <f>VLOOKUP(Coffee_data[[#This Row],[Area Code]],Location!$B$1:$E$157,4,FALSE)</f>
        <v>Major Market</v>
      </c>
      <c r="R136" s="15" t="str">
        <f>HLOOKUP(Coffee_data[[#This Row],[ProductId]],Product!$B$4:$O$7,2,FALSE)</f>
        <v>Regular</v>
      </c>
      <c r="S136" s="15" t="str">
        <f>HLOOKUP(Coffee_data[[#This Row],[ProductId]],Product!$B$4:$O$7,3,FALSE)</f>
        <v>Espresso</v>
      </c>
      <c r="T136" s="15" t="str">
        <f>HLOOKUP(Coffee_data[[#This Row],[ProductId]],Product!$B$4:$O$7,4,FALSE)</f>
        <v>Caffe Mocha</v>
      </c>
    </row>
    <row r="137" spans="1:20" x14ac:dyDescent="0.2">
      <c r="A137">
        <v>203</v>
      </c>
      <c r="B137">
        <v>312</v>
      </c>
      <c r="C137">
        <v>546</v>
      </c>
      <c r="D137">
        <v>223</v>
      </c>
      <c r="E137">
        <v>109</v>
      </c>
      <c r="F137">
        <v>77</v>
      </c>
      <c r="G137">
        <v>1310</v>
      </c>
      <c r="H137">
        <v>200</v>
      </c>
      <c r="I137">
        <v>262</v>
      </c>
      <c r="J137">
        <v>300</v>
      </c>
      <c r="K137">
        <v>520</v>
      </c>
      <c r="L137">
        <v>213</v>
      </c>
      <c r="M137">
        <v>6</v>
      </c>
      <c r="N137" s="25">
        <v>41639</v>
      </c>
      <c r="O137" t="str">
        <f>VLOOKUP(Coffee_data[[#This Row],[Area Code]],Location!$B$1:$E$157,2,FALSE)</f>
        <v>California</v>
      </c>
      <c r="P137" t="str">
        <f>VLOOKUP(Coffee_data[[#This Row],[Area Code]],Location!$B$1:$E$157,3,FALSE)</f>
        <v>West</v>
      </c>
      <c r="Q137" t="str">
        <f>VLOOKUP(Coffee_data[[#This Row],[Area Code]],Location!$B$1:$E$157,4,FALSE)</f>
        <v>Major Market</v>
      </c>
      <c r="R137" s="15" t="str">
        <f>HLOOKUP(Coffee_data[[#This Row],[ProductId]],Product!$B$4:$O$7,2,FALSE)</f>
        <v>Decaf</v>
      </c>
      <c r="S137" s="15" t="str">
        <f>HLOOKUP(Coffee_data[[#This Row],[ProductId]],Product!$B$4:$O$7,3,FALSE)</f>
        <v>Espresso</v>
      </c>
      <c r="T137" s="15" t="str">
        <f>HLOOKUP(Coffee_data[[#This Row],[ProductId]],Product!$B$4:$O$7,4,FALSE)</f>
        <v>Decaf Espresso</v>
      </c>
    </row>
    <row r="138" spans="1:20" x14ac:dyDescent="0.2">
      <c r="A138">
        <v>102</v>
      </c>
      <c r="B138">
        <v>139</v>
      </c>
      <c r="C138">
        <v>234</v>
      </c>
      <c r="D138">
        <v>95</v>
      </c>
      <c r="E138">
        <v>37</v>
      </c>
      <c r="F138">
        <v>26</v>
      </c>
      <c r="G138">
        <v>821</v>
      </c>
      <c r="H138">
        <v>100</v>
      </c>
      <c r="I138">
        <v>72</v>
      </c>
      <c r="J138">
        <v>120</v>
      </c>
      <c r="K138">
        <v>192</v>
      </c>
      <c r="L138">
        <v>510</v>
      </c>
      <c r="M138">
        <v>8</v>
      </c>
      <c r="N138" s="25">
        <v>41639</v>
      </c>
      <c r="O138" t="str">
        <f>VLOOKUP(Coffee_data[[#This Row],[Area Code]],Location!$B$1:$E$157,2,FALSE)</f>
        <v>California</v>
      </c>
      <c r="P138" t="str">
        <f>VLOOKUP(Coffee_data[[#This Row],[Area Code]],Location!$B$1:$E$157,3,FALSE)</f>
        <v>West</v>
      </c>
      <c r="Q138" t="str">
        <f>VLOOKUP(Coffee_data[[#This Row],[Area Code]],Location!$B$1:$E$157,4,FALSE)</f>
        <v>Major Market</v>
      </c>
      <c r="R138" s="15" t="str">
        <f>HLOOKUP(Coffee_data[[#This Row],[ProductId]],Product!$B$4:$O$7,2,FALSE)</f>
        <v>Decaf</v>
      </c>
      <c r="S138" s="15" t="str">
        <f>HLOOKUP(Coffee_data[[#This Row],[ProductId]],Product!$B$4:$O$7,3,FALSE)</f>
        <v>Herbal Tea</v>
      </c>
      <c r="T138" s="15" t="str">
        <f>HLOOKUP(Coffee_data[[#This Row],[ProductId]],Product!$B$4:$O$7,4,FALSE)</f>
        <v>Chamomile</v>
      </c>
    </row>
    <row r="139" spans="1:20" x14ac:dyDescent="0.2">
      <c r="A139">
        <v>160</v>
      </c>
      <c r="B139">
        <v>245</v>
      </c>
      <c r="C139">
        <v>452</v>
      </c>
      <c r="D139">
        <v>211</v>
      </c>
      <c r="E139">
        <v>85</v>
      </c>
      <c r="F139">
        <v>64</v>
      </c>
      <c r="G139">
        <v>965</v>
      </c>
      <c r="H139">
        <v>160</v>
      </c>
      <c r="I139">
        <v>201</v>
      </c>
      <c r="J139">
        <v>220</v>
      </c>
      <c r="K139">
        <v>399</v>
      </c>
      <c r="L139">
        <v>310</v>
      </c>
      <c r="M139">
        <v>9</v>
      </c>
      <c r="N139" s="25">
        <v>41639</v>
      </c>
      <c r="O139" t="str">
        <f>VLOOKUP(Coffee_data[[#This Row],[Area Code]],Location!$B$1:$E$157,2,FALSE)</f>
        <v>California</v>
      </c>
      <c r="P139" t="str">
        <f>VLOOKUP(Coffee_data[[#This Row],[Area Code]],Location!$B$1:$E$157,3,FALSE)</f>
        <v>West</v>
      </c>
      <c r="Q139" t="str">
        <f>VLOOKUP(Coffee_data[[#This Row],[Area Code]],Location!$B$1:$E$157,4,FALSE)</f>
        <v>Major Market</v>
      </c>
      <c r="R139" s="15" t="str">
        <f>HLOOKUP(Coffee_data[[#This Row],[ProductId]],Product!$B$4:$O$7,2,FALSE)</f>
        <v>Decaf</v>
      </c>
      <c r="S139" s="15" t="str">
        <f>HLOOKUP(Coffee_data[[#This Row],[ProductId]],Product!$B$4:$O$7,3,FALSE)</f>
        <v>Herbal Tea</v>
      </c>
      <c r="T139" s="15" t="str">
        <f>HLOOKUP(Coffee_data[[#This Row],[ProductId]],Product!$B$4:$O$7,4,FALSE)</f>
        <v>Lemon</v>
      </c>
    </row>
    <row r="140" spans="1:20" x14ac:dyDescent="0.2">
      <c r="A140">
        <v>67</v>
      </c>
      <c r="B140">
        <v>107</v>
      </c>
      <c r="C140">
        <v>190</v>
      </c>
      <c r="D140">
        <v>83</v>
      </c>
      <c r="E140">
        <v>40</v>
      </c>
      <c r="F140">
        <v>27</v>
      </c>
      <c r="G140">
        <v>623</v>
      </c>
      <c r="H140">
        <v>60</v>
      </c>
      <c r="I140">
        <v>80</v>
      </c>
      <c r="J140">
        <v>90</v>
      </c>
      <c r="K140">
        <v>160</v>
      </c>
      <c r="L140">
        <v>707</v>
      </c>
      <c r="M140">
        <v>10</v>
      </c>
      <c r="N140" s="25">
        <v>41639</v>
      </c>
      <c r="O140" t="str">
        <f>VLOOKUP(Coffee_data[[#This Row],[Area Code]],Location!$B$1:$E$157,2,FALSE)</f>
        <v>California</v>
      </c>
      <c r="P140" t="str">
        <f>VLOOKUP(Coffee_data[[#This Row],[Area Code]],Location!$B$1:$E$157,3,FALSE)</f>
        <v>West</v>
      </c>
      <c r="Q140" t="str">
        <f>VLOOKUP(Coffee_data[[#This Row],[Area Code]],Location!$B$1:$E$157,4,FALSE)</f>
        <v>Major Market</v>
      </c>
      <c r="R140" s="15" t="str">
        <f>HLOOKUP(Coffee_data[[#This Row],[ProductId]],Product!$B$4:$O$7,2,FALSE)</f>
        <v>Decaf</v>
      </c>
      <c r="S140" s="15" t="str">
        <f>HLOOKUP(Coffee_data[[#This Row],[ProductId]],Product!$B$4:$O$7,3,FALSE)</f>
        <v>Herbal Tea</v>
      </c>
      <c r="T140" s="15" t="str">
        <f>HLOOKUP(Coffee_data[[#This Row],[ProductId]],Product!$B$4:$O$7,4,FALSE)</f>
        <v>Mint</v>
      </c>
    </row>
    <row r="141" spans="1:20" x14ac:dyDescent="0.2">
      <c r="A141">
        <v>94</v>
      </c>
      <c r="B141">
        <v>130</v>
      </c>
      <c r="C141">
        <v>219</v>
      </c>
      <c r="D141">
        <v>89</v>
      </c>
      <c r="E141">
        <v>36</v>
      </c>
      <c r="F141">
        <v>24</v>
      </c>
      <c r="G141">
        <v>777</v>
      </c>
      <c r="H141">
        <v>80</v>
      </c>
      <c r="I141">
        <v>39</v>
      </c>
      <c r="J141">
        <v>90</v>
      </c>
      <c r="K141">
        <v>129</v>
      </c>
      <c r="L141">
        <v>619</v>
      </c>
      <c r="M141">
        <v>11</v>
      </c>
      <c r="N141" s="25">
        <v>41639</v>
      </c>
      <c r="O141" t="str">
        <f>VLOOKUP(Coffee_data[[#This Row],[Area Code]],Location!$B$1:$E$157,2,FALSE)</f>
        <v>California</v>
      </c>
      <c r="P141" t="str">
        <f>VLOOKUP(Coffee_data[[#This Row],[Area Code]],Location!$B$1:$E$157,3,FALSE)</f>
        <v>West</v>
      </c>
      <c r="Q141" t="str">
        <f>VLOOKUP(Coffee_data[[#This Row],[Area Code]],Location!$B$1:$E$157,4,FALSE)</f>
        <v>Major Market</v>
      </c>
      <c r="R141" s="15" t="str">
        <f>HLOOKUP(Coffee_data[[#This Row],[ProductId]],Product!$B$4:$O$7,2,FALSE)</f>
        <v>Regular</v>
      </c>
      <c r="S141" s="15" t="str">
        <f>HLOOKUP(Coffee_data[[#This Row],[ProductId]],Product!$B$4:$O$7,3,FALSE)</f>
        <v>Tea</v>
      </c>
      <c r="T141" s="15" t="str">
        <f>HLOOKUP(Coffee_data[[#This Row],[ProductId]],Product!$B$4:$O$7,4,FALSE)</f>
        <v>Darjeeling</v>
      </c>
    </row>
    <row r="142" spans="1:20" x14ac:dyDescent="0.2">
      <c r="A142">
        <v>54</v>
      </c>
      <c r="B142">
        <v>80</v>
      </c>
      <c r="C142">
        <v>134</v>
      </c>
      <c r="D142">
        <v>54</v>
      </c>
      <c r="E142">
        <v>26</v>
      </c>
      <c r="F142">
        <v>15</v>
      </c>
      <c r="G142">
        <v>456</v>
      </c>
      <c r="H142">
        <v>60</v>
      </c>
      <c r="I142">
        <v>30</v>
      </c>
      <c r="J142">
        <v>60</v>
      </c>
      <c r="K142">
        <v>102</v>
      </c>
      <c r="L142">
        <v>650</v>
      </c>
      <c r="M142">
        <v>12</v>
      </c>
      <c r="N142" s="25">
        <v>41639</v>
      </c>
      <c r="O142" t="str">
        <f>VLOOKUP(Coffee_data[[#This Row],[Area Code]],Location!$B$1:$E$157,2,FALSE)</f>
        <v>California</v>
      </c>
      <c r="P142" t="str">
        <f>VLOOKUP(Coffee_data[[#This Row],[Area Code]],Location!$B$1:$E$157,3,FALSE)</f>
        <v>West</v>
      </c>
      <c r="Q142" t="str">
        <f>VLOOKUP(Coffee_data[[#This Row],[Area Code]],Location!$B$1:$E$157,4,FALSE)</f>
        <v>Major Market</v>
      </c>
      <c r="R142" s="15" t="str">
        <f>HLOOKUP(Coffee_data[[#This Row],[ProductId]],Product!$B$4:$O$7,2,FALSE)</f>
        <v>Regular</v>
      </c>
      <c r="S142" s="15" t="str">
        <f>HLOOKUP(Coffee_data[[#This Row],[ProductId]],Product!$B$4:$O$7,3,FALSE)</f>
        <v>Tea</v>
      </c>
      <c r="T142" s="15" t="str">
        <f>HLOOKUP(Coffee_data[[#This Row],[ProductId]],Product!$B$4:$O$7,4,FALSE)</f>
        <v>Earl Grey</v>
      </c>
    </row>
    <row r="143" spans="1:20" x14ac:dyDescent="0.2">
      <c r="A143">
        <v>54</v>
      </c>
      <c r="B143">
        <v>108</v>
      </c>
      <c r="C143">
        <v>180</v>
      </c>
      <c r="D143">
        <v>72</v>
      </c>
      <c r="E143">
        <v>54</v>
      </c>
      <c r="F143">
        <v>23</v>
      </c>
      <c r="G143">
        <v>558</v>
      </c>
      <c r="H143">
        <v>50</v>
      </c>
      <c r="I143">
        <v>40</v>
      </c>
      <c r="J143">
        <v>80</v>
      </c>
      <c r="K143">
        <v>133</v>
      </c>
      <c r="L143">
        <v>760</v>
      </c>
      <c r="M143">
        <v>13</v>
      </c>
      <c r="N143" s="25">
        <v>41639</v>
      </c>
      <c r="O143" t="str">
        <f>VLOOKUP(Coffee_data[[#This Row],[Area Code]],Location!$B$1:$E$157,2,FALSE)</f>
        <v>California</v>
      </c>
      <c r="P143" t="str">
        <f>VLOOKUP(Coffee_data[[#This Row],[Area Code]],Location!$B$1:$E$157,3,FALSE)</f>
        <v>West</v>
      </c>
      <c r="Q143" t="str">
        <f>VLOOKUP(Coffee_data[[#This Row],[Area Code]],Location!$B$1:$E$157,4,FALSE)</f>
        <v>Major Market</v>
      </c>
      <c r="R143" s="15" t="str">
        <f>HLOOKUP(Coffee_data[[#This Row],[ProductId]],Product!$B$4:$O$7,2,FALSE)</f>
        <v>Regular</v>
      </c>
      <c r="S143" s="15" t="str">
        <f>HLOOKUP(Coffee_data[[#This Row],[ProductId]],Product!$B$4:$O$7,3,FALSE)</f>
        <v>Tea</v>
      </c>
      <c r="T143" s="15" t="str">
        <f>HLOOKUP(Coffee_data[[#This Row],[ProductId]],Product!$B$4:$O$7,4,FALSE)</f>
        <v>Green Tea</v>
      </c>
    </row>
    <row r="144" spans="1:20" x14ac:dyDescent="0.2">
      <c r="A144">
        <v>-2</v>
      </c>
      <c r="B144">
        <v>50</v>
      </c>
      <c r="C144">
        <v>145</v>
      </c>
      <c r="D144">
        <v>95</v>
      </c>
      <c r="E144">
        <v>52</v>
      </c>
      <c r="F144">
        <v>30</v>
      </c>
      <c r="G144">
        <v>608</v>
      </c>
      <c r="H144">
        <v>30</v>
      </c>
      <c r="I144">
        <v>108</v>
      </c>
      <c r="J144">
        <v>70</v>
      </c>
      <c r="K144">
        <v>179</v>
      </c>
      <c r="L144">
        <v>916</v>
      </c>
      <c r="M144">
        <v>1</v>
      </c>
      <c r="N144" s="25">
        <v>41639</v>
      </c>
      <c r="O144" t="str">
        <f>VLOOKUP(Coffee_data[[#This Row],[Area Code]],Location!$B$1:$E$157,2,FALSE)</f>
        <v>California</v>
      </c>
      <c r="P144" t="str">
        <f>VLOOKUP(Coffee_data[[#This Row],[Area Code]],Location!$B$1:$E$157,3,FALSE)</f>
        <v>West</v>
      </c>
      <c r="Q144" t="str">
        <f>VLOOKUP(Coffee_data[[#This Row],[Area Code]],Location!$B$1:$E$157,4,FALSE)</f>
        <v>Major Market</v>
      </c>
      <c r="R144" s="15" t="str">
        <f>HLOOKUP(Coffee_data[[#This Row],[ProductId]],Product!$B$4:$O$7,2,FALSE)</f>
        <v>Regular</v>
      </c>
      <c r="S144" s="15" t="str">
        <f>HLOOKUP(Coffee_data[[#This Row],[ProductId]],Product!$B$4:$O$7,3,FALSE)</f>
        <v>Coffee</v>
      </c>
      <c r="T144" s="15" t="str">
        <f>HLOOKUP(Coffee_data[[#This Row],[ProductId]],Product!$B$4:$O$7,4,FALSE)</f>
        <v>Amaretto</v>
      </c>
    </row>
    <row r="145" spans="1:20" x14ac:dyDescent="0.2">
      <c r="A145">
        <v>262</v>
      </c>
      <c r="B145">
        <v>407</v>
      </c>
      <c r="C145">
        <v>678</v>
      </c>
      <c r="D145">
        <v>288</v>
      </c>
      <c r="E145">
        <v>145</v>
      </c>
      <c r="F145">
        <v>94</v>
      </c>
      <c r="G145">
        <v>2101</v>
      </c>
      <c r="H145">
        <v>370</v>
      </c>
      <c r="I145">
        <v>408</v>
      </c>
      <c r="J145">
        <v>500</v>
      </c>
      <c r="K145">
        <v>842</v>
      </c>
      <c r="L145">
        <v>559</v>
      </c>
      <c r="M145">
        <v>2</v>
      </c>
      <c r="N145" s="25">
        <v>41639</v>
      </c>
      <c r="O145" t="str">
        <f>VLOOKUP(Coffee_data[[#This Row],[Area Code]],Location!$B$1:$E$157,2,FALSE)</f>
        <v>California</v>
      </c>
      <c r="P145" t="str">
        <f>VLOOKUP(Coffee_data[[#This Row],[Area Code]],Location!$B$1:$E$157,3,FALSE)</f>
        <v>West</v>
      </c>
      <c r="Q145" t="str">
        <f>VLOOKUP(Coffee_data[[#This Row],[Area Code]],Location!$B$1:$E$157,4,FALSE)</f>
        <v>Major Market</v>
      </c>
      <c r="R145" s="15" t="str">
        <f>HLOOKUP(Coffee_data[[#This Row],[ProductId]],Product!$B$4:$O$7,2,FALSE)</f>
        <v>Regular</v>
      </c>
      <c r="S145" s="15" t="str">
        <f>HLOOKUP(Coffee_data[[#This Row],[ProductId]],Product!$B$4:$O$7,3,FALSE)</f>
        <v>Coffee</v>
      </c>
      <c r="T145" s="15" t="str">
        <f>HLOOKUP(Coffee_data[[#This Row],[ProductId]],Product!$B$4:$O$7,4,FALSE)</f>
        <v>Columbian</v>
      </c>
    </row>
    <row r="146" spans="1:20" x14ac:dyDescent="0.2">
      <c r="A146">
        <v>-117</v>
      </c>
      <c r="B146">
        <v>-26</v>
      </c>
      <c r="C146">
        <v>118</v>
      </c>
      <c r="D146">
        <v>132</v>
      </c>
      <c r="E146">
        <v>91</v>
      </c>
      <c r="F146">
        <v>47</v>
      </c>
      <c r="G146">
        <v>862</v>
      </c>
      <c r="H146">
        <v>-120</v>
      </c>
      <c r="I146">
        <v>134</v>
      </c>
      <c r="J146">
        <v>-40</v>
      </c>
      <c r="K146">
        <v>137</v>
      </c>
      <c r="L146">
        <v>650</v>
      </c>
      <c r="M146">
        <v>3</v>
      </c>
      <c r="N146" s="25">
        <v>41639</v>
      </c>
      <c r="O146" t="str">
        <f>VLOOKUP(Coffee_data[[#This Row],[Area Code]],Location!$B$1:$E$157,2,FALSE)</f>
        <v>California</v>
      </c>
      <c r="P146" t="str">
        <f>VLOOKUP(Coffee_data[[#This Row],[Area Code]],Location!$B$1:$E$157,3,FALSE)</f>
        <v>West</v>
      </c>
      <c r="Q146" t="str">
        <f>VLOOKUP(Coffee_data[[#This Row],[Area Code]],Location!$B$1:$E$157,4,FALSE)</f>
        <v>Major Market</v>
      </c>
      <c r="R146" s="15" t="str">
        <f>HLOOKUP(Coffee_data[[#This Row],[ProductId]],Product!$B$4:$O$7,2,FALSE)</f>
        <v>Decaf</v>
      </c>
      <c r="S146" s="15" t="str">
        <f>HLOOKUP(Coffee_data[[#This Row],[ProductId]],Product!$B$4:$O$7,3,FALSE)</f>
        <v>Coffee</v>
      </c>
      <c r="T146" s="15" t="str">
        <f>HLOOKUP(Coffee_data[[#This Row],[ProductId]],Product!$B$4:$O$7,4,FALSE)</f>
        <v>Decaf Irish Cream</v>
      </c>
    </row>
    <row r="147" spans="1:20" x14ac:dyDescent="0.2">
      <c r="A147">
        <v>11</v>
      </c>
      <c r="B147">
        <v>26</v>
      </c>
      <c r="C147">
        <v>43</v>
      </c>
      <c r="D147">
        <v>17</v>
      </c>
      <c r="E147">
        <v>15</v>
      </c>
      <c r="F147">
        <v>4</v>
      </c>
      <c r="G147">
        <v>777</v>
      </c>
      <c r="H147">
        <v>20</v>
      </c>
      <c r="I147">
        <v>10</v>
      </c>
      <c r="J147">
        <v>30</v>
      </c>
      <c r="K147">
        <v>40</v>
      </c>
      <c r="L147">
        <v>775</v>
      </c>
      <c r="M147">
        <v>4</v>
      </c>
      <c r="N147" s="25">
        <v>41639</v>
      </c>
      <c r="O147" t="str">
        <f>VLOOKUP(Coffee_data[[#This Row],[Area Code]],Location!$B$1:$E$157,2,FALSE)</f>
        <v>Nevada</v>
      </c>
      <c r="P147" t="str">
        <f>VLOOKUP(Coffee_data[[#This Row],[Area Code]],Location!$B$1:$E$157,3,FALSE)</f>
        <v>West</v>
      </c>
      <c r="Q147" t="str">
        <f>VLOOKUP(Coffee_data[[#This Row],[Area Code]],Location!$B$1:$E$157,4,FALSE)</f>
        <v>Small Market</v>
      </c>
      <c r="R147" s="15" t="str">
        <f>HLOOKUP(Coffee_data[[#This Row],[ProductId]],Product!$B$4:$O$7,2,FALSE)</f>
        <v>Regular</v>
      </c>
      <c r="S147" s="15" t="str">
        <f>HLOOKUP(Coffee_data[[#This Row],[ProductId]],Product!$B$4:$O$7,3,FALSE)</f>
        <v>Espresso</v>
      </c>
      <c r="T147" s="15" t="str">
        <f>HLOOKUP(Coffee_data[[#This Row],[ProductId]],Product!$B$4:$O$7,4,FALSE)</f>
        <v>Caffe Latte</v>
      </c>
    </row>
    <row r="148" spans="1:20" x14ac:dyDescent="0.2">
      <c r="A148">
        <v>10</v>
      </c>
      <c r="B148">
        <v>27</v>
      </c>
      <c r="C148">
        <v>45</v>
      </c>
      <c r="D148">
        <v>18</v>
      </c>
      <c r="E148">
        <v>17</v>
      </c>
      <c r="F148">
        <v>5</v>
      </c>
      <c r="G148">
        <v>821</v>
      </c>
      <c r="H148">
        <v>20</v>
      </c>
      <c r="I148">
        <v>10</v>
      </c>
      <c r="J148">
        <v>30</v>
      </c>
      <c r="K148">
        <v>45</v>
      </c>
      <c r="L148">
        <v>702</v>
      </c>
      <c r="M148">
        <v>5</v>
      </c>
      <c r="N148" s="25">
        <v>41639</v>
      </c>
      <c r="O148" t="str">
        <f>VLOOKUP(Coffee_data[[#This Row],[Area Code]],Location!$B$1:$E$157,2,FALSE)</f>
        <v>Nevada</v>
      </c>
      <c r="P148" t="str">
        <f>VLOOKUP(Coffee_data[[#This Row],[Area Code]],Location!$B$1:$E$157,3,FALSE)</f>
        <v>West</v>
      </c>
      <c r="Q148" t="str">
        <f>VLOOKUP(Coffee_data[[#This Row],[Area Code]],Location!$B$1:$E$157,4,FALSE)</f>
        <v>Small Market</v>
      </c>
      <c r="R148" s="15" t="str">
        <f>HLOOKUP(Coffee_data[[#This Row],[ProductId]],Product!$B$4:$O$7,2,FALSE)</f>
        <v>Regular</v>
      </c>
      <c r="S148" s="15" t="str">
        <f>HLOOKUP(Coffee_data[[#This Row],[ProductId]],Product!$B$4:$O$7,3,FALSE)</f>
        <v>Espresso</v>
      </c>
      <c r="T148" s="15" t="str">
        <f>HLOOKUP(Coffee_data[[#This Row],[ProductId]],Product!$B$4:$O$7,4,FALSE)</f>
        <v>Caffe Mocha</v>
      </c>
    </row>
    <row r="149" spans="1:20" x14ac:dyDescent="0.2">
      <c r="A149">
        <v>11</v>
      </c>
      <c r="B149">
        <v>26</v>
      </c>
      <c r="C149">
        <v>43</v>
      </c>
      <c r="D149">
        <v>17</v>
      </c>
      <c r="E149">
        <v>15</v>
      </c>
      <c r="F149">
        <v>4</v>
      </c>
      <c r="G149">
        <v>777</v>
      </c>
      <c r="H149">
        <v>20</v>
      </c>
      <c r="I149">
        <v>10</v>
      </c>
      <c r="J149">
        <v>30</v>
      </c>
      <c r="K149">
        <v>40</v>
      </c>
      <c r="L149">
        <v>775</v>
      </c>
      <c r="M149">
        <v>6</v>
      </c>
      <c r="N149" s="25">
        <v>41639</v>
      </c>
      <c r="O149" t="str">
        <f>VLOOKUP(Coffee_data[[#This Row],[Area Code]],Location!$B$1:$E$157,2,FALSE)</f>
        <v>Nevada</v>
      </c>
      <c r="P149" t="str">
        <f>VLOOKUP(Coffee_data[[#This Row],[Area Code]],Location!$B$1:$E$157,3,FALSE)</f>
        <v>West</v>
      </c>
      <c r="Q149" t="str">
        <f>VLOOKUP(Coffee_data[[#This Row],[Area Code]],Location!$B$1:$E$157,4,FALSE)</f>
        <v>Small Market</v>
      </c>
      <c r="R149" s="15" t="str">
        <f>HLOOKUP(Coffee_data[[#This Row],[ProductId]],Product!$B$4:$O$7,2,FALSE)</f>
        <v>Decaf</v>
      </c>
      <c r="S149" s="15" t="str">
        <f>HLOOKUP(Coffee_data[[#This Row],[ProductId]],Product!$B$4:$O$7,3,FALSE)</f>
        <v>Espresso</v>
      </c>
      <c r="T149" s="15" t="str">
        <f>HLOOKUP(Coffee_data[[#This Row],[ProductId]],Product!$B$4:$O$7,4,FALSE)</f>
        <v>Decaf Espresso</v>
      </c>
    </row>
    <row r="150" spans="1:20" x14ac:dyDescent="0.2">
      <c r="A150">
        <v>4</v>
      </c>
      <c r="B150">
        <v>34</v>
      </c>
      <c r="C150">
        <v>62</v>
      </c>
      <c r="D150">
        <v>28</v>
      </c>
      <c r="E150">
        <v>30</v>
      </c>
      <c r="F150">
        <v>8</v>
      </c>
      <c r="G150">
        <v>965</v>
      </c>
      <c r="H150">
        <v>20</v>
      </c>
      <c r="I150">
        <v>33</v>
      </c>
      <c r="J150">
        <v>40</v>
      </c>
      <c r="K150">
        <v>73</v>
      </c>
      <c r="L150">
        <v>775</v>
      </c>
      <c r="M150">
        <v>3</v>
      </c>
      <c r="N150" s="25">
        <v>41639</v>
      </c>
      <c r="O150" t="str">
        <f>VLOOKUP(Coffee_data[[#This Row],[Area Code]],Location!$B$1:$E$157,2,FALSE)</f>
        <v>Nevada</v>
      </c>
      <c r="P150" t="str">
        <f>VLOOKUP(Coffee_data[[#This Row],[Area Code]],Location!$B$1:$E$157,3,FALSE)</f>
        <v>West</v>
      </c>
      <c r="Q150" t="str">
        <f>VLOOKUP(Coffee_data[[#This Row],[Area Code]],Location!$B$1:$E$157,4,FALSE)</f>
        <v>Small Market</v>
      </c>
      <c r="R150" s="15" t="str">
        <f>HLOOKUP(Coffee_data[[#This Row],[ProductId]],Product!$B$4:$O$7,2,FALSE)</f>
        <v>Decaf</v>
      </c>
      <c r="S150" s="15" t="str">
        <f>HLOOKUP(Coffee_data[[#This Row],[ProductId]],Product!$B$4:$O$7,3,FALSE)</f>
        <v>Coffee</v>
      </c>
      <c r="T150" s="15" t="str">
        <f>HLOOKUP(Coffee_data[[#This Row],[ProductId]],Product!$B$4:$O$7,4,FALSE)</f>
        <v>Decaf Irish Cream</v>
      </c>
    </row>
    <row r="151" spans="1:20" x14ac:dyDescent="0.2">
      <c r="A151">
        <v>16</v>
      </c>
      <c r="B151">
        <v>145</v>
      </c>
      <c r="C151">
        <v>250</v>
      </c>
      <c r="D151">
        <v>88</v>
      </c>
      <c r="E151">
        <v>129</v>
      </c>
      <c r="F151">
        <v>95</v>
      </c>
      <c r="G151">
        <v>725</v>
      </c>
      <c r="H151">
        <v>30</v>
      </c>
      <c r="I151">
        <v>90</v>
      </c>
      <c r="J151">
        <v>130</v>
      </c>
      <c r="K151">
        <v>228</v>
      </c>
      <c r="L151">
        <v>702</v>
      </c>
      <c r="M151">
        <v>8</v>
      </c>
      <c r="N151" s="25">
        <v>41639</v>
      </c>
      <c r="O151" t="str">
        <f>VLOOKUP(Coffee_data[[#This Row],[Area Code]],Location!$B$1:$E$157,2,FALSE)</f>
        <v>Nevada</v>
      </c>
      <c r="P151" t="str">
        <f>VLOOKUP(Coffee_data[[#This Row],[Area Code]],Location!$B$1:$E$157,3,FALSE)</f>
        <v>West</v>
      </c>
      <c r="Q151" t="str">
        <f>VLOOKUP(Coffee_data[[#This Row],[Area Code]],Location!$B$1:$E$157,4,FALSE)</f>
        <v>Small Market</v>
      </c>
      <c r="R151" s="15" t="str">
        <f>HLOOKUP(Coffee_data[[#This Row],[ProductId]],Product!$B$4:$O$7,2,FALSE)</f>
        <v>Decaf</v>
      </c>
      <c r="S151" s="15" t="str">
        <f>HLOOKUP(Coffee_data[[#This Row],[ProductId]],Product!$B$4:$O$7,3,FALSE)</f>
        <v>Herbal Tea</v>
      </c>
      <c r="T151" s="15" t="str">
        <f>HLOOKUP(Coffee_data[[#This Row],[ProductId]],Product!$B$4:$O$7,4,FALSE)</f>
        <v>Chamomile</v>
      </c>
    </row>
    <row r="152" spans="1:20" x14ac:dyDescent="0.2">
      <c r="A152">
        <v>111</v>
      </c>
      <c r="B152">
        <v>201</v>
      </c>
      <c r="C152">
        <v>345</v>
      </c>
      <c r="D152">
        <v>173</v>
      </c>
      <c r="E152">
        <v>90</v>
      </c>
      <c r="F152">
        <v>47</v>
      </c>
      <c r="G152">
        <v>862</v>
      </c>
      <c r="H152">
        <v>120</v>
      </c>
      <c r="I152">
        <v>79</v>
      </c>
      <c r="J152">
        <v>180</v>
      </c>
      <c r="K152">
        <v>309</v>
      </c>
      <c r="L152">
        <v>775</v>
      </c>
      <c r="M152">
        <v>9</v>
      </c>
      <c r="N152" s="25">
        <v>41639</v>
      </c>
      <c r="O152" t="str">
        <f>VLOOKUP(Coffee_data[[#This Row],[Area Code]],Location!$B$1:$E$157,2,FALSE)</f>
        <v>Nevada</v>
      </c>
      <c r="P152" t="str">
        <f>VLOOKUP(Coffee_data[[#This Row],[Area Code]],Location!$B$1:$E$157,3,FALSE)</f>
        <v>West</v>
      </c>
      <c r="Q152" t="str">
        <f>VLOOKUP(Coffee_data[[#This Row],[Area Code]],Location!$B$1:$E$157,4,FALSE)</f>
        <v>Small Market</v>
      </c>
      <c r="R152" s="15" t="str">
        <f>HLOOKUP(Coffee_data[[#This Row],[ProductId]],Product!$B$4:$O$7,2,FALSE)</f>
        <v>Decaf</v>
      </c>
      <c r="S152" s="15" t="str">
        <f>HLOOKUP(Coffee_data[[#This Row],[ProductId]],Product!$B$4:$O$7,3,FALSE)</f>
        <v>Herbal Tea</v>
      </c>
      <c r="T152" s="15" t="str">
        <f>HLOOKUP(Coffee_data[[#This Row],[ProductId]],Product!$B$4:$O$7,4,FALSE)</f>
        <v>Lemon</v>
      </c>
    </row>
    <row r="153" spans="1:20" x14ac:dyDescent="0.2">
      <c r="A153">
        <v>86</v>
      </c>
      <c r="B153">
        <v>139</v>
      </c>
      <c r="C153">
        <v>234</v>
      </c>
      <c r="D153">
        <v>95</v>
      </c>
      <c r="E153">
        <v>53</v>
      </c>
      <c r="F153">
        <v>30</v>
      </c>
      <c r="G153">
        <v>608</v>
      </c>
      <c r="H153">
        <v>90</v>
      </c>
      <c r="I153">
        <v>90</v>
      </c>
      <c r="J153">
        <v>120</v>
      </c>
      <c r="K153">
        <v>200</v>
      </c>
      <c r="L153">
        <v>702</v>
      </c>
      <c r="M153">
        <v>10</v>
      </c>
      <c r="N153" s="25">
        <v>41639</v>
      </c>
      <c r="O153" t="str">
        <f>VLOOKUP(Coffee_data[[#This Row],[Area Code]],Location!$B$1:$E$157,2,FALSE)</f>
        <v>Nevada</v>
      </c>
      <c r="P153" t="str">
        <f>VLOOKUP(Coffee_data[[#This Row],[Area Code]],Location!$B$1:$E$157,3,FALSE)</f>
        <v>West</v>
      </c>
      <c r="Q153" t="str">
        <f>VLOOKUP(Coffee_data[[#This Row],[Area Code]],Location!$B$1:$E$157,4,FALSE)</f>
        <v>Small Market</v>
      </c>
      <c r="R153" s="15" t="str">
        <f>HLOOKUP(Coffee_data[[#This Row],[ProductId]],Product!$B$4:$O$7,2,FALSE)</f>
        <v>Decaf</v>
      </c>
      <c r="S153" s="15" t="str">
        <f>HLOOKUP(Coffee_data[[#This Row],[ProductId]],Product!$B$4:$O$7,3,FALSE)</f>
        <v>Herbal Tea</v>
      </c>
      <c r="T153" s="15" t="str">
        <f>HLOOKUP(Coffee_data[[#This Row],[ProductId]],Product!$B$4:$O$7,4,FALSE)</f>
        <v>Mint</v>
      </c>
    </row>
    <row r="154" spans="1:20" x14ac:dyDescent="0.2">
      <c r="A154">
        <v>203</v>
      </c>
      <c r="B154">
        <v>312</v>
      </c>
      <c r="C154">
        <v>546</v>
      </c>
      <c r="D154">
        <v>299</v>
      </c>
      <c r="E154">
        <v>109</v>
      </c>
      <c r="F154">
        <v>77</v>
      </c>
      <c r="G154">
        <v>1310</v>
      </c>
      <c r="H154">
        <v>150</v>
      </c>
      <c r="I154">
        <v>99</v>
      </c>
      <c r="J154">
        <v>220</v>
      </c>
      <c r="K154">
        <v>381</v>
      </c>
      <c r="L154">
        <v>775</v>
      </c>
      <c r="M154">
        <v>11</v>
      </c>
      <c r="N154" s="25">
        <v>41639</v>
      </c>
      <c r="O154" t="str">
        <f>VLOOKUP(Coffee_data[[#This Row],[Area Code]],Location!$B$1:$E$157,2,FALSE)</f>
        <v>Nevada</v>
      </c>
      <c r="P154" t="str">
        <f>VLOOKUP(Coffee_data[[#This Row],[Area Code]],Location!$B$1:$E$157,3,FALSE)</f>
        <v>West</v>
      </c>
      <c r="Q154" t="str">
        <f>VLOOKUP(Coffee_data[[#This Row],[Area Code]],Location!$B$1:$E$157,4,FALSE)</f>
        <v>Small Market</v>
      </c>
      <c r="R154" s="15" t="str">
        <f>HLOOKUP(Coffee_data[[#This Row],[ProductId]],Product!$B$4:$O$7,2,FALSE)</f>
        <v>Regular</v>
      </c>
      <c r="S154" s="15" t="str">
        <f>HLOOKUP(Coffee_data[[#This Row],[ProductId]],Product!$B$4:$O$7,3,FALSE)</f>
        <v>Tea</v>
      </c>
      <c r="T154" s="15" t="str">
        <f>HLOOKUP(Coffee_data[[#This Row],[ProductId]],Product!$B$4:$O$7,4,FALSE)</f>
        <v>Darjeeling</v>
      </c>
    </row>
    <row r="155" spans="1:20" x14ac:dyDescent="0.2">
      <c r="A155">
        <v>141</v>
      </c>
      <c r="B155">
        <v>228</v>
      </c>
      <c r="C155">
        <v>456</v>
      </c>
      <c r="D155">
        <v>186</v>
      </c>
      <c r="E155">
        <v>87</v>
      </c>
      <c r="F155">
        <v>63</v>
      </c>
      <c r="G155">
        <v>1459</v>
      </c>
      <c r="H155">
        <v>100</v>
      </c>
      <c r="I155">
        <v>104</v>
      </c>
      <c r="J155">
        <v>160</v>
      </c>
      <c r="K155">
        <v>322</v>
      </c>
      <c r="L155">
        <v>775</v>
      </c>
      <c r="M155">
        <v>12</v>
      </c>
      <c r="N155" s="25">
        <v>41639</v>
      </c>
      <c r="O155" t="str">
        <f>VLOOKUP(Coffee_data[[#This Row],[Area Code]],Location!$B$1:$E$157,2,FALSE)</f>
        <v>Nevada</v>
      </c>
      <c r="P155" t="str">
        <f>VLOOKUP(Coffee_data[[#This Row],[Area Code]],Location!$B$1:$E$157,3,FALSE)</f>
        <v>West</v>
      </c>
      <c r="Q155" t="str">
        <f>VLOOKUP(Coffee_data[[#This Row],[Area Code]],Location!$B$1:$E$157,4,FALSE)</f>
        <v>Small Market</v>
      </c>
      <c r="R155" s="15" t="str">
        <f>HLOOKUP(Coffee_data[[#This Row],[ProductId]],Product!$B$4:$O$7,2,FALSE)</f>
        <v>Regular</v>
      </c>
      <c r="S155" s="15" t="str">
        <f>HLOOKUP(Coffee_data[[#This Row],[ProductId]],Product!$B$4:$O$7,3,FALSE)</f>
        <v>Tea</v>
      </c>
      <c r="T155" s="15" t="str">
        <f>HLOOKUP(Coffee_data[[#This Row],[ProductId]],Product!$B$4:$O$7,4,FALSE)</f>
        <v>Earl Grey</v>
      </c>
    </row>
    <row r="156" spans="1:20" x14ac:dyDescent="0.2">
      <c r="A156">
        <v>-354</v>
      </c>
      <c r="B156">
        <v>-245</v>
      </c>
      <c r="C156">
        <v>17</v>
      </c>
      <c r="D156">
        <v>145</v>
      </c>
      <c r="E156">
        <v>126</v>
      </c>
      <c r="F156">
        <v>93</v>
      </c>
      <c r="G156">
        <v>1419</v>
      </c>
      <c r="H156">
        <v>-240</v>
      </c>
      <c r="I156">
        <v>166</v>
      </c>
      <c r="J156">
        <v>-160</v>
      </c>
      <c r="K156">
        <v>-13</v>
      </c>
      <c r="L156">
        <v>702</v>
      </c>
      <c r="M156">
        <v>13</v>
      </c>
      <c r="N156" s="25">
        <v>41639</v>
      </c>
      <c r="O156" t="str">
        <f>VLOOKUP(Coffee_data[[#This Row],[Area Code]],Location!$B$1:$E$157,2,FALSE)</f>
        <v>Nevada</v>
      </c>
      <c r="P156" t="str">
        <f>VLOOKUP(Coffee_data[[#This Row],[Area Code]],Location!$B$1:$E$157,3,FALSE)</f>
        <v>West</v>
      </c>
      <c r="Q156" t="str">
        <f>VLOOKUP(Coffee_data[[#This Row],[Area Code]],Location!$B$1:$E$157,4,FALSE)</f>
        <v>Small Market</v>
      </c>
      <c r="R156" s="15" t="str">
        <f>HLOOKUP(Coffee_data[[#This Row],[ProductId]],Product!$B$4:$O$7,2,FALSE)</f>
        <v>Regular</v>
      </c>
      <c r="S156" s="15" t="str">
        <f>HLOOKUP(Coffee_data[[#This Row],[ProductId]],Product!$B$4:$O$7,3,FALSE)</f>
        <v>Tea</v>
      </c>
      <c r="T156" s="15" t="str">
        <f>HLOOKUP(Coffee_data[[#This Row],[ProductId]],Product!$B$4:$O$7,4,FALSE)</f>
        <v>Green Tea</v>
      </c>
    </row>
    <row r="157" spans="1:20" x14ac:dyDescent="0.2">
      <c r="A157">
        <v>-3</v>
      </c>
      <c r="B157">
        <v>42</v>
      </c>
      <c r="C157">
        <v>76</v>
      </c>
      <c r="D157">
        <v>34</v>
      </c>
      <c r="E157">
        <v>45</v>
      </c>
      <c r="F157">
        <v>12</v>
      </c>
      <c r="G157">
        <v>197</v>
      </c>
      <c r="H157">
        <v>10</v>
      </c>
      <c r="I157">
        <v>42</v>
      </c>
      <c r="J157">
        <v>50</v>
      </c>
      <c r="K157">
        <v>88</v>
      </c>
      <c r="L157">
        <v>702</v>
      </c>
      <c r="M157">
        <v>2</v>
      </c>
      <c r="N157" s="25">
        <v>41639</v>
      </c>
      <c r="O157" t="str">
        <f>VLOOKUP(Coffee_data[[#This Row],[Area Code]],Location!$B$1:$E$157,2,FALSE)</f>
        <v>Nevada</v>
      </c>
      <c r="P157" t="str">
        <f>VLOOKUP(Coffee_data[[#This Row],[Area Code]],Location!$B$1:$E$157,3,FALSE)</f>
        <v>West</v>
      </c>
      <c r="Q157" t="str">
        <f>VLOOKUP(Coffee_data[[#This Row],[Area Code]],Location!$B$1:$E$157,4,FALSE)</f>
        <v>Small Market</v>
      </c>
      <c r="R157" s="15" t="str">
        <f>HLOOKUP(Coffee_data[[#This Row],[ProductId]],Product!$B$4:$O$7,2,FALSE)</f>
        <v>Regular</v>
      </c>
      <c r="S157" s="15" t="str">
        <f>HLOOKUP(Coffee_data[[#This Row],[ProductId]],Product!$B$4:$O$7,3,FALSE)</f>
        <v>Coffee</v>
      </c>
      <c r="T157" s="15" t="str">
        <f>HLOOKUP(Coffee_data[[#This Row],[ProductId]],Product!$B$4:$O$7,4,FALSE)</f>
        <v>Columbian</v>
      </c>
    </row>
    <row r="158" spans="1:20" x14ac:dyDescent="0.2">
      <c r="A158">
        <v>16</v>
      </c>
      <c r="B158">
        <v>72</v>
      </c>
      <c r="C158">
        <v>130</v>
      </c>
      <c r="D158">
        <v>58</v>
      </c>
      <c r="E158">
        <v>56</v>
      </c>
      <c r="F158">
        <v>22</v>
      </c>
      <c r="G158">
        <v>338</v>
      </c>
      <c r="H158">
        <v>20</v>
      </c>
      <c r="I158">
        <v>54</v>
      </c>
      <c r="J158">
        <v>70</v>
      </c>
      <c r="K158">
        <v>124</v>
      </c>
      <c r="L158">
        <v>503</v>
      </c>
      <c r="M158">
        <v>4</v>
      </c>
      <c r="N158" s="25">
        <v>41639</v>
      </c>
      <c r="O158" t="str">
        <f>VLOOKUP(Coffee_data[[#This Row],[Area Code]],Location!$B$1:$E$157,2,FALSE)</f>
        <v>Oregon</v>
      </c>
      <c r="P158" t="str">
        <f>VLOOKUP(Coffee_data[[#This Row],[Area Code]],Location!$B$1:$E$157,3,FALSE)</f>
        <v>West</v>
      </c>
      <c r="Q158" t="str">
        <f>VLOOKUP(Coffee_data[[#This Row],[Area Code]],Location!$B$1:$E$157,4,FALSE)</f>
        <v>Small Market</v>
      </c>
      <c r="R158" s="15" t="str">
        <f>HLOOKUP(Coffee_data[[#This Row],[ProductId]],Product!$B$4:$O$7,2,FALSE)</f>
        <v>Regular</v>
      </c>
      <c r="S158" s="15" t="str">
        <f>HLOOKUP(Coffee_data[[#This Row],[ProductId]],Product!$B$4:$O$7,3,FALSE)</f>
        <v>Espresso</v>
      </c>
      <c r="T158" s="15" t="str">
        <f>HLOOKUP(Coffee_data[[#This Row],[ProductId]],Product!$B$4:$O$7,4,FALSE)</f>
        <v>Caffe Latte</v>
      </c>
    </row>
    <row r="159" spans="1:20" x14ac:dyDescent="0.2">
      <c r="A159">
        <v>33</v>
      </c>
      <c r="B159">
        <v>80</v>
      </c>
      <c r="C159">
        <v>140</v>
      </c>
      <c r="D159">
        <v>60</v>
      </c>
      <c r="E159">
        <v>47</v>
      </c>
      <c r="F159">
        <v>19</v>
      </c>
      <c r="G159">
        <v>336</v>
      </c>
      <c r="H159">
        <v>50</v>
      </c>
      <c r="I159">
        <v>55</v>
      </c>
      <c r="J159">
        <v>80</v>
      </c>
      <c r="K159">
        <v>130</v>
      </c>
      <c r="L159">
        <v>503</v>
      </c>
      <c r="M159">
        <v>5</v>
      </c>
      <c r="N159" s="25">
        <v>41639</v>
      </c>
      <c r="O159" t="str">
        <f>VLOOKUP(Coffee_data[[#This Row],[Area Code]],Location!$B$1:$E$157,2,FALSE)</f>
        <v>Oregon</v>
      </c>
      <c r="P159" t="str">
        <f>VLOOKUP(Coffee_data[[#This Row],[Area Code]],Location!$B$1:$E$157,3,FALSE)</f>
        <v>West</v>
      </c>
      <c r="Q159" t="str">
        <f>VLOOKUP(Coffee_data[[#This Row],[Area Code]],Location!$B$1:$E$157,4,FALSE)</f>
        <v>Small Market</v>
      </c>
      <c r="R159" s="15" t="str">
        <f>HLOOKUP(Coffee_data[[#This Row],[ProductId]],Product!$B$4:$O$7,2,FALSE)</f>
        <v>Regular</v>
      </c>
      <c r="S159" s="15" t="str">
        <f>HLOOKUP(Coffee_data[[#This Row],[ProductId]],Product!$B$4:$O$7,3,FALSE)</f>
        <v>Espresso</v>
      </c>
      <c r="T159" s="15" t="str">
        <f>HLOOKUP(Coffee_data[[#This Row],[ProductId]],Product!$B$4:$O$7,4,FALSE)</f>
        <v>Caffe Mocha</v>
      </c>
    </row>
    <row r="160" spans="1:20" x14ac:dyDescent="0.2">
      <c r="A160">
        <v>99</v>
      </c>
      <c r="B160">
        <v>171</v>
      </c>
      <c r="C160">
        <v>341</v>
      </c>
      <c r="D160">
        <v>151</v>
      </c>
      <c r="E160">
        <v>72</v>
      </c>
      <c r="F160">
        <v>47</v>
      </c>
      <c r="G160">
        <v>1091</v>
      </c>
      <c r="H160">
        <v>100</v>
      </c>
      <c r="I160">
        <v>139</v>
      </c>
      <c r="J160">
        <v>160</v>
      </c>
      <c r="K160">
        <v>314</v>
      </c>
      <c r="L160">
        <v>971</v>
      </c>
      <c r="M160">
        <v>6</v>
      </c>
      <c r="N160" s="25">
        <v>41639</v>
      </c>
      <c r="O160" t="str">
        <f>VLOOKUP(Coffee_data[[#This Row],[Area Code]],Location!$B$1:$E$157,2,FALSE)</f>
        <v>Oregon</v>
      </c>
      <c r="P160" t="str">
        <f>VLOOKUP(Coffee_data[[#This Row],[Area Code]],Location!$B$1:$E$157,3,FALSE)</f>
        <v>West</v>
      </c>
      <c r="Q160" t="str">
        <f>VLOOKUP(Coffee_data[[#This Row],[Area Code]],Location!$B$1:$E$157,4,FALSE)</f>
        <v>Small Market</v>
      </c>
      <c r="R160" s="15" t="str">
        <f>HLOOKUP(Coffee_data[[#This Row],[ProductId]],Product!$B$4:$O$7,2,FALSE)</f>
        <v>Decaf</v>
      </c>
      <c r="S160" s="15" t="str">
        <f>HLOOKUP(Coffee_data[[#This Row],[ProductId]],Product!$B$4:$O$7,3,FALSE)</f>
        <v>Espresso</v>
      </c>
      <c r="T160" s="15" t="str">
        <f>HLOOKUP(Coffee_data[[#This Row],[ProductId]],Product!$B$4:$O$7,4,FALSE)</f>
        <v>Decaf Espresso</v>
      </c>
    </row>
    <row r="161" spans="1:20" x14ac:dyDescent="0.2">
      <c r="A161">
        <v>42</v>
      </c>
      <c r="B161">
        <v>83</v>
      </c>
      <c r="C161">
        <v>140</v>
      </c>
      <c r="D161">
        <v>57</v>
      </c>
      <c r="E161">
        <v>41</v>
      </c>
      <c r="F161">
        <v>18</v>
      </c>
      <c r="G161">
        <v>364</v>
      </c>
      <c r="H161">
        <v>70</v>
      </c>
      <c r="I161">
        <v>73</v>
      </c>
      <c r="J161">
        <v>100</v>
      </c>
      <c r="K161">
        <v>170</v>
      </c>
      <c r="L161">
        <v>971</v>
      </c>
      <c r="M161">
        <v>3</v>
      </c>
      <c r="N161" s="25">
        <v>41639</v>
      </c>
      <c r="O161" t="str">
        <f>VLOOKUP(Coffee_data[[#This Row],[Area Code]],Location!$B$1:$E$157,2,FALSE)</f>
        <v>Oregon</v>
      </c>
      <c r="P161" t="str">
        <f>VLOOKUP(Coffee_data[[#This Row],[Area Code]],Location!$B$1:$E$157,3,FALSE)</f>
        <v>West</v>
      </c>
      <c r="Q161" t="str">
        <f>VLOOKUP(Coffee_data[[#This Row],[Area Code]],Location!$B$1:$E$157,4,FALSE)</f>
        <v>Small Market</v>
      </c>
      <c r="R161" s="15" t="str">
        <f>HLOOKUP(Coffee_data[[#This Row],[ProductId]],Product!$B$4:$O$7,2,FALSE)</f>
        <v>Decaf</v>
      </c>
      <c r="S161" s="15" t="str">
        <f>HLOOKUP(Coffee_data[[#This Row],[ProductId]],Product!$B$4:$O$7,3,FALSE)</f>
        <v>Coffee</v>
      </c>
      <c r="T161" s="15" t="str">
        <f>HLOOKUP(Coffee_data[[#This Row],[ProductId]],Product!$B$4:$O$7,4,FALSE)</f>
        <v>Decaf Irish Cream</v>
      </c>
    </row>
    <row r="162" spans="1:20" x14ac:dyDescent="0.2">
      <c r="A162">
        <v>33</v>
      </c>
      <c r="B162">
        <v>54</v>
      </c>
      <c r="C162">
        <v>90</v>
      </c>
      <c r="D162">
        <v>36</v>
      </c>
      <c r="E162">
        <v>21</v>
      </c>
      <c r="F162">
        <v>10</v>
      </c>
      <c r="G162">
        <v>777</v>
      </c>
      <c r="H162">
        <v>40</v>
      </c>
      <c r="I162">
        <v>22</v>
      </c>
      <c r="J162">
        <v>40</v>
      </c>
      <c r="K162">
        <v>70</v>
      </c>
      <c r="L162">
        <v>971</v>
      </c>
      <c r="M162">
        <v>8</v>
      </c>
      <c r="N162" s="25">
        <v>41639</v>
      </c>
      <c r="O162" t="str">
        <f>VLOOKUP(Coffee_data[[#This Row],[Area Code]],Location!$B$1:$E$157,2,FALSE)</f>
        <v>Oregon</v>
      </c>
      <c r="P162" t="str">
        <f>VLOOKUP(Coffee_data[[#This Row],[Area Code]],Location!$B$1:$E$157,3,FALSE)</f>
        <v>West</v>
      </c>
      <c r="Q162" t="str">
        <f>VLOOKUP(Coffee_data[[#This Row],[Area Code]],Location!$B$1:$E$157,4,FALSE)</f>
        <v>Small Market</v>
      </c>
      <c r="R162" s="15" t="str">
        <f>HLOOKUP(Coffee_data[[#This Row],[ProductId]],Product!$B$4:$O$7,2,FALSE)</f>
        <v>Decaf</v>
      </c>
      <c r="S162" s="15" t="str">
        <f>HLOOKUP(Coffee_data[[#This Row],[ProductId]],Product!$B$4:$O$7,3,FALSE)</f>
        <v>Herbal Tea</v>
      </c>
      <c r="T162" s="15" t="str">
        <f>HLOOKUP(Coffee_data[[#This Row],[ProductId]],Product!$B$4:$O$7,4,FALSE)</f>
        <v>Chamomile</v>
      </c>
    </row>
    <row r="163" spans="1:20" x14ac:dyDescent="0.2">
      <c r="A163">
        <v>29</v>
      </c>
      <c r="B163">
        <v>56</v>
      </c>
      <c r="C163">
        <v>100</v>
      </c>
      <c r="D163">
        <v>44</v>
      </c>
      <c r="E163">
        <v>27</v>
      </c>
      <c r="F163">
        <v>14</v>
      </c>
      <c r="G163">
        <v>623</v>
      </c>
      <c r="H163">
        <v>30</v>
      </c>
      <c r="I163">
        <v>21</v>
      </c>
      <c r="J163">
        <v>50</v>
      </c>
      <c r="K163">
        <v>80</v>
      </c>
      <c r="L163">
        <v>503</v>
      </c>
      <c r="M163">
        <v>9</v>
      </c>
      <c r="N163" s="25">
        <v>41639</v>
      </c>
      <c r="O163" t="str">
        <f>VLOOKUP(Coffee_data[[#This Row],[Area Code]],Location!$B$1:$E$157,2,FALSE)</f>
        <v>Oregon</v>
      </c>
      <c r="P163" t="str">
        <f>VLOOKUP(Coffee_data[[#This Row],[Area Code]],Location!$B$1:$E$157,3,FALSE)</f>
        <v>West</v>
      </c>
      <c r="Q163" t="str">
        <f>VLOOKUP(Coffee_data[[#This Row],[Area Code]],Location!$B$1:$E$157,4,FALSE)</f>
        <v>Small Market</v>
      </c>
      <c r="R163" s="15" t="str">
        <f>HLOOKUP(Coffee_data[[#This Row],[ProductId]],Product!$B$4:$O$7,2,FALSE)</f>
        <v>Decaf</v>
      </c>
      <c r="S163" s="15" t="str">
        <f>HLOOKUP(Coffee_data[[#This Row],[ProductId]],Product!$B$4:$O$7,3,FALSE)</f>
        <v>Herbal Tea</v>
      </c>
      <c r="T163" s="15" t="str">
        <f>HLOOKUP(Coffee_data[[#This Row],[ProductId]],Product!$B$4:$O$7,4,FALSE)</f>
        <v>Lemon</v>
      </c>
    </row>
    <row r="164" spans="1:20" x14ac:dyDescent="0.2">
      <c r="A164">
        <v>28</v>
      </c>
      <c r="B164">
        <v>48</v>
      </c>
      <c r="C164">
        <v>80</v>
      </c>
      <c r="D164">
        <v>32</v>
      </c>
      <c r="E164">
        <v>20</v>
      </c>
      <c r="F164">
        <v>8</v>
      </c>
      <c r="G164">
        <v>456</v>
      </c>
      <c r="H164">
        <v>30</v>
      </c>
      <c r="I164">
        <v>20</v>
      </c>
      <c r="J164">
        <v>30</v>
      </c>
      <c r="K164">
        <v>50</v>
      </c>
      <c r="L164">
        <v>971</v>
      </c>
      <c r="M164">
        <v>11</v>
      </c>
      <c r="N164" s="25">
        <v>41639</v>
      </c>
      <c r="O164" t="str">
        <f>VLOOKUP(Coffee_data[[#This Row],[Area Code]],Location!$B$1:$E$157,2,FALSE)</f>
        <v>Oregon</v>
      </c>
      <c r="P164" t="str">
        <f>VLOOKUP(Coffee_data[[#This Row],[Area Code]],Location!$B$1:$E$157,3,FALSE)</f>
        <v>West</v>
      </c>
      <c r="Q164" t="str">
        <f>VLOOKUP(Coffee_data[[#This Row],[Area Code]],Location!$B$1:$E$157,4,FALSE)</f>
        <v>Small Market</v>
      </c>
      <c r="R164" s="15" t="str">
        <f>HLOOKUP(Coffee_data[[#This Row],[ProductId]],Product!$B$4:$O$7,2,FALSE)</f>
        <v>Regular</v>
      </c>
      <c r="S164" s="15" t="str">
        <f>HLOOKUP(Coffee_data[[#This Row],[ProductId]],Product!$B$4:$O$7,3,FALSE)</f>
        <v>Tea</v>
      </c>
      <c r="T164" s="15" t="str">
        <f>HLOOKUP(Coffee_data[[#This Row],[ProductId]],Product!$B$4:$O$7,4,FALSE)</f>
        <v>Darjeeling</v>
      </c>
    </row>
    <row r="165" spans="1:20" x14ac:dyDescent="0.2">
      <c r="A165">
        <v>68</v>
      </c>
      <c r="B165">
        <v>126</v>
      </c>
      <c r="C165">
        <v>210</v>
      </c>
      <c r="D165">
        <v>84</v>
      </c>
      <c r="E165">
        <v>58</v>
      </c>
      <c r="F165">
        <v>27</v>
      </c>
      <c r="G165">
        <v>651</v>
      </c>
      <c r="H165">
        <v>60</v>
      </c>
      <c r="I165">
        <v>50</v>
      </c>
      <c r="J165">
        <v>90</v>
      </c>
      <c r="K165">
        <v>128</v>
      </c>
      <c r="L165">
        <v>503</v>
      </c>
      <c r="M165">
        <v>12</v>
      </c>
      <c r="N165" s="25">
        <v>41639</v>
      </c>
      <c r="O165" t="str">
        <f>VLOOKUP(Coffee_data[[#This Row],[Area Code]],Location!$B$1:$E$157,2,FALSE)</f>
        <v>Oregon</v>
      </c>
      <c r="P165" t="str">
        <f>VLOOKUP(Coffee_data[[#This Row],[Area Code]],Location!$B$1:$E$157,3,FALSE)</f>
        <v>West</v>
      </c>
      <c r="Q165" t="str">
        <f>VLOOKUP(Coffee_data[[#This Row],[Area Code]],Location!$B$1:$E$157,4,FALSE)</f>
        <v>Small Market</v>
      </c>
      <c r="R165" s="15" t="str">
        <f>HLOOKUP(Coffee_data[[#This Row],[ProductId]],Product!$B$4:$O$7,2,FALSE)</f>
        <v>Regular</v>
      </c>
      <c r="S165" s="15" t="str">
        <f>HLOOKUP(Coffee_data[[#This Row],[ProductId]],Product!$B$4:$O$7,3,FALSE)</f>
        <v>Tea</v>
      </c>
      <c r="T165" s="15" t="str">
        <f>HLOOKUP(Coffee_data[[#This Row],[ProductId]],Product!$B$4:$O$7,4,FALSE)</f>
        <v>Earl Grey</v>
      </c>
    </row>
    <row r="166" spans="1:20" x14ac:dyDescent="0.2">
      <c r="A166">
        <v>67</v>
      </c>
      <c r="B166">
        <v>116</v>
      </c>
      <c r="C166">
        <v>200</v>
      </c>
      <c r="D166">
        <v>84</v>
      </c>
      <c r="E166">
        <v>49</v>
      </c>
      <c r="F166">
        <v>26</v>
      </c>
      <c r="G166">
        <v>500</v>
      </c>
      <c r="H166">
        <v>50</v>
      </c>
      <c r="I166">
        <v>37</v>
      </c>
      <c r="J166">
        <v>80</v>
      </c>
      <c r="K166">
        <v>117</v>
      </c>
      <c r="L166">
        <v>541</v>
      </c>
      <c r="M166">
        <v>13</v>
      </c>
      <c r="N166" s="25">
        <v>41639</v>
      </c>
      <c r="O166" t="str">
        <f>VLOOKUP(Coffee_data[[#This Row],[Area Code]],Location!$B$1:$E$157,2,FALSE)</f>
        <v>Oregon</v>
      </c>
      <c r="P166" t="str">
        <f>VLOOKUP(Coffee_data[[#This Row],[Area Code]],Location!$B$1:$E$157,3,FALSE)</f>
        <v>West</v>
      </c>
      <c r="Q166" t="str">
        <f>VLOOKUP(Coffee_data[[#This Row],[Area Code]],Location!$B$1:$E$157,4,FALSE)</f>
        <v>Small Market</v>
      </c>
      <c r="R166" s="15" t="str">
        <f>HLOOKUP(Coffee_data[[#This Row],[ProductId]],Product!$B$4:$O$7,2,FALSE)</f>
        <v>Regular</v>
      </c>
      <c r="S166" s="15" t="str">
        <f>HLOOKUP(Coffee_data[[#This Row],[ProductId]],Product!$B$4:$O$7,3,FALSE)</f>
        <v>Tea</v>
      </c>
      <c r="T166" s="15" t="str">
        <f>HLOOKUP(Coffee_data[[#This Row],[ProductId]],Product!$B$4:$O$7,4,FALSE)</f>
        <v>Green Tea</v>
      </c>
    </row>
    <row r="167" spans="1:20" x14ac:dyDescent="0.2">
      <c r="A167">
        <v>1</v>
      </c>
      <c r="B167">
        <v>87</v>
      </c>
      <c r="C167">
        <v>150</v>
      </c>
      <c r="D167">
        <v>63</v>
      </c>
      <c r="E167">
        <v>86</v>
      </c>
      <c r="F167">
        <v>57</v>
      </c>
      <c r="G167">
        <v>435</v>
      </c>
      <c r="H167">
        <v>40</v>
      </c>
      <c r="I167">
        <v>69</v>
      </c>
      <c r="J167">
        <v>110</v>
      </c>
      <c r="K167">
        <v>180</v>
      </c>
      <c r="L167">
        <v>541</v>
      </c>
      <c r="M167">
        <v>1</v>
      </c>
      <c r="N167" s="25">
        <v>41639</v>
      </c>
      <c r="O167" t="str">
        <f>VLOOKUP(Coffee_data[[#This Row],[Area Code]],Location!$B$1:$E$157,2,FALSE)</f>
        <v>Oregon</v>
      </c>
      <c r="P167" t="str">
        <f>VLOOKUP(Coffee_data[[#This Row],[Area Code]],Location!$B$1:$E$157,3,FALSE)</f>
        <v>West</v>
      </c>
      <c r="Q167" t="str">
        <f>VLOOKUP(Coffee_data[[#This Row],[Area Code]],Location!$B$1:$E$157,4,FALSE)</f>
        <v>Small Market</v>
      </c>
      <c r="R167" s="15" t="str">
        <f>HLOOKUP(Coffee_data[[#This Row],[ProductId]],Product!$B$4:$O$7,2,FALSE)</f>
        <v>Regular</v>
      </c>
      <c r="S167" s="15" t="str">
        <f>HLOOKUP(Coffee_data[[#This Row],[ProductId]],Product!$B$4:$O$7,3,FALSE)</f>
        <v>Coffee</v>
      </c>
      <c r="T167" s="15" t="str">
        <f>HLOOKUP(Coffee_data[[#This Row],[ProductId]],Product!$B$4:$O$7,4,FALSE)</f>
        <v>Amaretto</v>
      </c>
    </row>
    <row r="168" spans="1:20" x14ac:dyDescent="0.2">
      <c r="A168">
        <v>28</v>
      </c>
      <c r="B168">
        <v>93</v>
      </c>
      <c r="C168">
        <v>160</v>
      </c>
      <c r="D168">
        <v>67</v>
      </c>
      <c r="E168">
        <v>65</v>
      </c>
      <c r="F168">
        <v>22</v>
      </c>
      <c r="G168">
        <v>400</v>
      </c>
      <c r="H168">
        <v>60</v>
      </c>
      <c r="I168">
        <v>82</v>
      </c>
      <c r="J168">
        <v>120</v>
      </c>
      <c r="K168">
        <v>198</v>
      </c>
      <c r="L168">
        <v>503</v>
      </c>
      <c r="M168">
        <v>2</v>
      </c>
      <c r="N168" s="25">
        <v>41639</v>
      </c>
      <c r="O168" t="str">
        <f>VLOOKUP(Coffee_data[[#This Row],[Area Code]],Location!$B$1:$E$157,2,FALSE)</f>
        <v>Oregon</v>
      </c>
      <c r="P168" t="str">
        <f>VLOOKUP(Coffee_data[[#This Row],[Area Code]],Location!$B$1:$E$157,3,FALSE)</f>
        <v>West</v>
      </c>
      <c r="Q168" t="str">
        <f>VLOOKUP(Coffee_data[[#This Row],[Area Code]],Location!$B$1:$E$157,4,FALSE)</f>
        <v>Small Market</v>
      </c>
      <c r="R168" s="15" t="str">
        <f>HLOOKUP(Coffee_data[[#This Row],[ProductId]],Product!$B$4:$O$7,2,FALSE)</f>
        <v>Regular</v>
      </c>
      <c r="S168" s="15" t="str">
        <f>HLOOKUP(Coffee_data[[#This Row],[ProductId]],Product!$B$4:$O$7,3,FALSE)</f>
        <v>Coffee</v>
      </c>
      <c r="T168" s="15" t="str">
        <f>HLOOKUP(Coffee_data[[#This Row],[ProductId]],Product!$B$4:$O$7,4,FALSE)</f>
        <v>Columbian</v>
      </c>
    </row>
    <row r="169" spans="1:20" x14ac:dyDescent="0.2">
      <c r="A169">
        <v>35</v>
      </c>
      <c r="B169">
        <v>62</v>
      </c>
      <c r="C169">
        <v>110</v>
      </c>
      <c r="D169">
        <v>48</v>
      </c>
      <c r="E169">
        <v>27</v>
      </c>
      <c r="F169">
        <v>15</v>
      </c>
      <c r="G169">
        <v>623</v>
      </c>
      <c r="H169">
        <v>40</v>
      </c>
      <c r="I169">
        <v>44</v>
      </c>
      <c r="J169">
        <v>60</v>
      </c>
      <c r="K169">
        <v>96</v>
      </c>
      <c r="L169">
        <v>425</v>
      </c>
      <c r="M169">
        <v>4</v>
      </c>
      <c r="N169" s="25">
        <v>41639</v>
      </c>
      <c r="O169" t="str">
        <f>VLOOKUP(Coffee_data[[#This Row],[Area Code]],Location!$B$1:$E$157,2,FALSE)</f>
        <v>Washington</v>
      </c>
      <c r="P169" t="str">
        <f>VLOOKUP(Coffee_data[[#This Row],[Area Code]],Location!$B$1:$E$157,3,FALSE)</f>
        <v>West</v>
      </c>
      <c r="Q169" t="str">
        <f>VLOOKUP(Coffee_data[[#This Row],[Area Code]],Location!$B$1:$E$157,4,FALSE)</f>
        <v>Small Market</v>
      </c>
      <c r="R169" s="15" t="str">
        <f>HLOOKUP(Coffee_data[[#This Row],[ProductId]],Product!$B$4:$O$7,2,FALSE)</f>
        <v>Regular</v>
      </c>
      <c r="S169" s="15" t="str">
        <f>HLOOKUP(Coffee_data[[#This Row],[ProductId]],Product!$B$4:$O$7,3,FALSE)</f>
        <v>Espresso</v>
      </c>
      <c r="T169" s="15" t="str">
        <f>HLOOKUP(Coffee_data[[#This Row],[ProductId]],Product!$B$4:$O$7,4,FALSE)</f>
        <v>Caffe Latte</v>
      </c>
    </row>
    <row r="170" spans="1:20" x14ac:dyDescent="0.2">
      <c r="A170">
        <v>13</v>
      </c>
      <c r="B170">
        <v>66</v>
      </c>
      <c r="C170">
        <v>120</v>
      </c>
      <c r="D170">
        <v>54</v>
      </c>
      <c r="E170">
        <v>53</v>
      </c>
      <c r="F170">
        <v>20</v>
      </c>
      <c r="G170">
        <v>312</v>
      </c>
      <c r="H170">
        <v>20</v>
      </c>
      <c r="I170">
        <v>55</v>
      </c>
      <c r="J170">
        <v>60</v>
      </c>
      <c r="K170">
        <v>110</v>
      </c>
      <c r="L170">
        <v>253</v>
      </c>
      <c r="M170">
        <v>5</v>
      </c>
      <c r="N170" s="25">
        <v>41639</v>
      </c>
      <c r="O170" t="str">
        <f>VLOOKUP(Coffee_data[[#This Row],[Area Code]],Location!$B$1:$E$157,2,FALSE)</f>
        <v>Washington</v>
      </c>
      <c r="P170" t="str">
        <f>VLOOKUP(Coffee_data[[#This Row],[Area Code]],Location!$B$1:$E$157,3,FALSE)</f>
        <v>West</v>
      </c>
      <c r="Q170" t="str">
        <f>VLOOKUP(Coffee_data[[#This Row],[Area Code]],Location!$B$1:$E$157,4,FALSE)</f>
        <v>Small Market</v>
      </c>
      <c r="R170" s="15" t="str">
        <f>HLOOKUP(Coffee_data[[#This Row],[ProductId]],Product!$B$4:$O$7,2,FALSE)</f>
        <v>Regular</v>
      </c>
      <c r="S170" s="15" t="str">
        <f>HLOOKUP(Coffee_data[[#This Row],[ProductId]],Product!$B$4:$O$7,3,FALSE)</f>
        <v>Espresso</v>
      </c>
      <c r="T170" s="15" t="str">
        <f>HLOOKUP(Coffee_data[[#This Row],[ProductId]],Product!$B$4:$O$7,4,FALSE)</f>
        <v>Caffe Mocha</v>
      </c>
    </row>
    <row r="171" spans="1:20" x14ac:dyDescent="0.2">
      <c r="A171">
        <v>39</v>
      </c>
      <c r="B171">
        <v>81</v>
      </c>
      <c r="C171">
        <v>150</v>
      </c>
      <c r="D171">
        <v>69</v>
      </c>
      <c r="E171">
        <v>42</v>
      </c>
      <c r="F171">
        <v>21</v>
      </c>
      <c r="G171">
        <v>965</v>
      </c>
      <c r="H171">
        <v>60</v>
      </c>
      <c r="I171">
        <v>66</v>
      </c>
      <c r="J171">
        <v>80</v>
      </c>
      <c r="K171">
        <v>146</v>
      </c>
      <c r="L171">
        <v>206</v>
      </c>
      <c r="M171">
        <v>6</v>
      </c>
      <c r="N171" s="25">
        <v>41639</v>
      </c>
      <c r="O171" t="str">
        <f>VLOOKUP(Coffee_data[[#This Row],[Area Code]],Location!$B$1:$E$157,2,FALSE)</f>
        <v>Washington</v>
      </c>
      <c r="P171" t="str">
        <f>VLOOKUP(Coffee_data[[#This Row],[Area Code]],Location!$B$1:$E$157,3,FALSE)</f>
        <v>West</v>
      </c>
      <c r="Q171" t="str">
        <f>VLOOKUP(Coffee_data[[#This Row],[Area Code]],Location!$B$1:$E$157,4,FALSE)</f>
        <v>Small Market</v>
      </c>
      <c r="R171" s="15" t="str">
        <f>HLOOKUP(Coffee_data[[#This Row],[ProductId]],Product!$B$4:$O$7,2,FALSE)</f>
        <v>Decaf</v>
      </c>
      <c r="S171" s="15" t="str">
        <f>HLOOKUP(Coffee_data[[#This Row],[ProductId]],Product!$B$4:$O$7,3,FALSE)</f>
        <v>Espresso</v>
      </c>
      <c r="T171" s="15" t="str">
        <f>HLOOKUP(Coffee_data[[#This Row],[ProductId]],Product!$B$4:$O$7,4,FALSE)</f>
        <v>Decaf Espresso</v>
      </c>
    </row>
    <row r="172" spans="1:20" x14ac:dyDescent="0.2">
      <c r="A172">
        <v>9</v>
      </c>
      <c r="B172">
        <v>111</v>
      </c>
      <c r="C172">
        <v>190</v>
      </c>
      <c r="D172">
        <v>79</v>
      </c>
      <c r="E172">
        <v>102</v>
      </c>
      <c r="F172">
        <v>72</v>
      </c>
      <c r="G172">
        <v>551</v>
      </c>
      <c r="H172">
        <v>60</v>
      </c>
      <c r="I172">
        <v>90</v>
      </c>
      <c r="J172">
        <v>140</v>
      </c>
      <c r="K172">
        <v>230</v>
      </c>
      <c r="L172">
        <v>509</v>
      </c>
      <c r="M172">
        <v>3</v>
      </c>
      <c r="N172" s="25">
        <v>41639</v>
      </c>
      <c r="O172" t="str">
        <f>VLOOKUP(Coffee_data[[#This Row],[Area Code]],Location!$B$1:$E$157,2,FALSE)</f>
        <v>Washington</v>
      </c>
      <c r="P172" t="str">
        <f>VLOOKUP(Coffee_data[[#This Row],[Area Code]],Location!$B$1:$E$157,3,FALSE)</f>
        <v>West</v>
      </c>
      <c r="Q172" t="str">
        <f>VLOOKUP(Coffee_data[[#This Row],[Area Code]],Location!$B$1:$E$157,4,FALSE)</f>
        <v>Small Market</v>
      </c>
      <c r="R172" s="15" t="str">
        <f>HLOOKUP(Coffee_data[[#This Row],[ProductId]],Product!$B$4:$O$7,2,FALSE)</f>
        <v>Decaf</v>
      </c>
      <c r="S172" s="15" t="str">
        <f>HLOOKUP(Coffee_data[[#This Row],[ProductId]],Product!$B$4:$O$7,3,FALSE)</f>
        <v>Coffee</v>
      </c>
      <c r="T172" s="15" t="str">
        <f>HLOOKUP(Coffee_data[[#This Row],[ProductId]],Product!$B$4:$O$7,4,FALSE)</f>
        <v>Decaf Irish Cream</v>
      </c>
    </row>
    <row r="173" spans="1:20" x14ac:dyDescent="0.2">
      <c r="A173">
        <v>115</v>
      </c>
      <c r="B173">
        <v>186</v>
      </c>
      <c r="C173">
        <v>310</v>
      </c>
      <c r="D173">
        <v>90</v>
      </c>
      <c r="E173">
        <v>71</v>
      </c>
      <c r="F173">
        <v>40</v>
      </c>
      <c r="G173">
        <v>961</v>
      </c>
      <c r="H173">
        <v>120</v>
      </c>
      <c r="I173">
        <v>98</v>
      </c>
      <c r="J173">
        <v>170</v>
      </c>
      <c r="K173">
        <v>270</v>
      </c>
      <c r="L173">
        <v>206</v>
      </c>
      <c r="M173">
        <v>8</v>
      </c>
      <c r="N173" s="25">
        <v>41639</v>
      </c>
      <c r="O173" t="str">
        <f>VLOOKUP(Coffee_data[[#This Row],[Area Code]],Location!$B$1:$E$157,2,FALSE)</f>
        <v>Washington</v>
      </c>
      <c r="P173" t="str">
        <f>VLOOKUP(Coffee_data[[#This Row],[Area Code]],Location!$B$1:$E$157,3,FALSE)</f>
        <v>West</v>
      </c>
      <c r="Q173" t="str">
        <f>VLOOKUP(Coffee_data[[#This Row],[Area Code]],Location!$B$1:$E$157,4,FALSE)</f>
        <v>Small Market</v>
      </c>
      <c r="R173" s="15" t="str">
        <f>HLOOKUP(Coffee_data[[#This Row],[ProductId]],Product!$B$4:$O$7,2,FALSE)</f>
        <v>Decaf</v>
      </c>
      <c r="S173" s="15" t="str">
        <f>HLOOKUP(Coffee_data[[#This Row],[ProductId]],Product!$B$4:$O$7,3,FALSE)</f>
        <v>Herbal Tea</v>
      </c>
      <c r="T173" s="15" t="str">
        <f>HLOOKUP(Coffee_data[[#This Row],[ProductId]],Product!$B$4:$O$7,4,FALSE)</f>
        <v>Chamomile</v>
      </c>
    </row>
    <row r="174" spans="1:20" x14ac:dyDescent="0.2">
      <c r="A174">
        <v>30</v>
      </c>
      <c r="B174">
        <v>51</v>
      </c>
      <c r="C174">
        <v>85</v>
      </c>
      <c r="D174">
        <v>34</v>
      </c>
      <c r="E174">
        <v>21</v>
      </c>
      <c r="F174">
        <v>9</v>
      </c>
      <c r="G174">
        <v>777</v>
      </c>
      <c r="H174">
        <v>50</v>
      </c>
      <c r="I174">
        <v>20</v>
      </c>
      <c r="J174">
        <v>50</v>
      </c>
      <c r="K174">
        <v>70</v>
      </c>
      <c r="L174">
        <v>360</v>
      </c>
      <c r="M174">
        <v>9</v>
      </c>
      <c r="N174" s="25">
        <v>41639</v>
      </c>
      <c r="O174" t="str">
        <f>VLOOKUP(Coffee_data[[#This Row],[Area Code]],Location!$B$1:$E$157,2,FALSE)</f>
        <v>Washington</v>
      </c>
      <c r="P174" t="str">
        <f>VLOOKUP(Coffee_data[[#This Row],[Area Code]],Location!$B$1:$E$157,3,FALSE)</f>
        <v>West</v>
      </c>
      <c r="Q174" t="str">
        <f>VLOOKUP(Coffee_data[[#This Row],[Area Code]],Location!$B$1:$E$157,4,FALSE)</f>
        <v>Small Market</v>
      </c>
      <c r="R174" s="15" t="str">
        <f>HLOOKUP(Coffee_data[[#This Row],[ProductId]],Product!$B$4:$O$7,2,FALSE)</f>
        <v>Decaf</v>
      </c>
      <c r="S174" s="15" t="str">
        <f>HLOOKUP(Coffee_data[[#This Row],[ProductId]],Product!$B$4:$O$7,3,FALSE)</f>
        <v>Herbal Tea</v>
      </c>
      <c r="T174" s="15" t="str">
        <f>HLOOKUP(Coffee_data[[#This Row],[ProductId]],Product!$B$4:$O$7,4,FALSE)</f>
        <v>Lemon</v>
      </c>
    </row>
    <row r="175" spans="1:20" x14ac:dyDescent="0.2">
      <c r="A175">
        <v>70</v>
      </c>
      <c r="B175">
        <v>113</v>
      </c>
      <c r="C175">
        <v>180</v>
      </c>
      <c r="D175">
        <v>67</v>
      </c>
      <c r="E175">
        <v>43</v>
      </c>
      <c r="F175">
        <v>20</v>
      </c>
      <c r="G175">
        <v>400</v>
      </c>
      <c r="H175">
        <v>50</v>
      </c>
      <c r="I175">
        <v>29</v>
      </c>
      <c r="J175">
        <v>80</v>
      </c>
      <c r="K175">
        <v>109</v>
      </c>
      <c r="L175">
        <v>360</v>
      </c>
      <c r="M175">
        <v>11</v>
      </c>
      <c r="N175" s="25">
        <v>41639</v>
      </c>
      <c r="O175" t="str">
        <f>VLOOKUP(Coffee_data[[#This Row],[Area Code]],Location!$B$1:$E$157,2,FALSE)</f>
        <v>Washington</v>
      </c>
      <c r="P175" t="str">
        <f>VLOOKUP(Coffee_data[[#This Row],[Area Code]],Location!$B$1:$E$157,3,FALSE)</f>
        <v>West</v>
      </c>
      <c r="Q175" t="str">
        <f>VLOOKUP(Coffee_data[[#This Row],[Area Code]],Location!$B$1:$E$157,4,FALSE)</f>
        <v>Small Market</v>
      </c>
      <c r="R175" s="15" t="str">
        <f>HLOOKUP(Coffee_data[[#This Row],[ProductId]],Product!$B$4:$O$7,2,FALSE)</f>
        <v>Regular</v>
      </c>
      <c r="S175" s="15" t="str">
        <f>HLOOKUP(Coffee_data[[#This Row],[ProductId]],Product!$B$4:$O$7,3,FALSE)</f>
        <v>Tea</v>
      </c>
      <c r="T175" s="15" t="str">
        <f>HLOOKUP(Coffee_data[[#This Row],[ProductId]],Product!$B$4:$O$7,4,FALSE)</f>
        <v>Darjeeling</v>
      </c>
    </row>
    <row r="176" spans="1:20" x14ac:dyDescent="0.2">
      <c r="A176">
        <v>48</v>
      </c>
      <c r="B176">
        <v>89</v>
      </c>
      <c r="C176">
        <v>150</v>
      </c>
      <c r="D176">
        <v>61</v>
      </c>
      <c r="E176">
        <v>41</v>
      </c>
      <c r="F176">
        <v>19</v>
      </c>
      <c r="G176">
        <v>390</v>
      </c>
      <c r="H176">
        <v>40</v>
      </c>
      <c r="I176">
        <v>40</v>
      </c>
      <c r="J176">
        <v>60</v>
      </c>
      <c r="K176">
        <v>112</v>
      </c>
      <c r="L176">
        <v>253</v>
      </c>
      <c r="M176">
        <v>12</v>
      </c>
      <c r="N176" s="25">
        <v>41639</v>
      </c>
      <c r="O176" t="str">
        <f>VLOOKUP(Coffee_data[[#This Row],[Area Code]],Location!$B$1:$E$157,2,FALSE)</f>
        <v>Washington</v>
      </c>
      <c r="P176" t="str">
        <f>VLOOKUP(Coffee_data[[#This Row],[Area Code]],Location!$B$1:$E$157,3,FALSE)</f>
        <v>West</v>
      </c>
      <c r="Q176" t="str">
        <f>VLOOKUP(Coffee_data[[#This Row],[Area Code]],Location!$B$1:$E$157,4,FALSE)</f>
        <v>Small Market</v>
      </c>
      <c r="R176" s="15" t="str">
        <f>HLOOKUP(Coffee_data[[#This Row],[ProductId]],Product!$B$4:$O$7,2,FALSE)</f>
        <v>Regular</v>
      </c>
      <c r="S176" s="15" t="str">
        <f>HLOOKUP(Coffee_data[[#This Row],[ProductId]],Product!$B$4:$O$7,3,FALSE)</f>
        <v>Tea</v>
      </c>
      <c r="T176" s="15" t="str">
        <f>HLOOKUP(Coffee_data[[#This Row],[ProductId]],Product!$B$4:$O$7,4,FALSE)</f>
        <v>Earl Grey</v>
      </c>
    </row>
    <row r="177" spans="1:20" x14ac:dyDescent="0.2">
      <c r="A177">
        <v>8</v>
      </c>
      <c r="B177">
        <v>105</v>
      </c>
      <c r="C177">
        <v>180</v>
      </c>
      <c r="D177">
        <v>75</v>
      </c>
      <c r="E177">
        <v>97</v>
      </c>
      <c r="F177">
        <v>68</v>
      </c>
      <c r="G177">
        <v>522</v>
      </c>
      <c r="H177">
        <v>20</v>
      </c>
      <c r="I177">
        <v>40</v>
      </c>
      <c r="J177">
        <v>80</v>
      </c>
      <c r="K177">
        <v>107</v>
      </c>
      <c r="L177">
        <v>360</v>
      </c>
      <c r="M177">
        <v>13</v>
      </c>
      <c r="N177" s="25">
        <v>41639</v>
      </c>
      <c r="O177" t="str">
        <f>VLOOKUP(Coffee_data[[#This Row],[Area Code]],Location!$B$1:$E$157,2,FALSE)</f>
        <v>Washington</v>
      </c>
      <c r="P177" t="str">
        <f>VLOOKUP(Coffee_data[[#This Row],[Area Code]],Location!$B$1:$E$157,3,FALSE)</f>
        <v>West</v>
      </c>
      <c r="Q177" t="str">
        <f>VLOOKUP(Coffee_data[[#This Row],[Area Code]],Location!$B$1:$E$157,4,FALSE)</f>
        <v>Small Market</v>
      </c>
      <c r="R177" s="15" t="str">
        <f>HLOOKUP(Coffee_data[[#This Row],[ProductId]],Product!$B$4:$O$7,2,FALSE)</f>
        <v>Regular</v>
      </c>
      <c r="S177" s="15" t="str">
        <f>HLOOKUP(Coffee_data[[#This Row],[ProductId]],Product!$B$4:$O$7,3,FALSE)</f>
        <v>Tea</v>
      </c>
      <c r="T177" s="15" t="str">
        <f>HLOOKUP(Coffee_data[[#This Row],[ProductId]],Product!$B$4:$O$7,4,FALSE)</f>
        <v>Green Tea</v>
      </c>
    </row>
    <row r="178" spans="1:20" x14ac:dyDescent="0.2">
      <c r="A178">
        <v>38</v>
      </c>
      <c r="B178">
        <v>77</v>
      </c>
      <c r="C178">
        <v>130</v>
      </c>
      <c r="D178">
        <v>53</v>
      </c>
      <c r="E178">
        <v>39</v>
      </c>
      <c r="F178">
        <v>16</v>
      </c>
      <c r="G178">
        <v>338</v>
      </c>
      <c r="H178">
        <v>70</v>
      </c>
      <c r="I178">
        <v>58</v>
      </c>
      <c r="J178">
        <v>100</v>
      </c>
      <c r="K178">
        <v>162</v>
      </c>
      <c r="L178">
        <v>206</v>
      </c>
      <c r="M178">
        <v>2</v>
      </c>
      <c r="N178" s="25">
        <v>41639</v>
      </c>
      <c r="O178" t="str">
        <f>VLOOKUP(Coffee_data[[#This Row],[Area Code]],Location!$B$1:$E$157,2,FALSE)</f>
        <v>Washington</v>
      </c>
      <c r="P178" t="str">
        <f>VLOOKUP(Coffee_data[[#This Row],[Area Code]],Location!$B$1:$E$157,3,FALSE)</f>
        <v>West</v>
      </c>
      <c r="Q178" t="str">
        <f>VLOOKUP(Coffee_data[[#This Row],[Area Code]],Location!$B$1:$E$157,4,FALSE)</f>
        <v>Small Market</v>
      </c>
      <c r="R178" s="15" t="str">
        <f>HLOOKUP(Coffee_data[[#This Row],[ProductId]],Product!$B$4:$O$7,2,FALSE)</f>
        <v>Regular</v>
      </c>
      <c r="S178" s="15" t="str">
        <f>HLOOKUP(Coffee_data[[#This Row],[ProductId]],Product!$B$4:$O$7,3,FALSE)</f>
        <v>Coffee</v>
      </c>
      <c r="T178" s="15" t="str">
        <f>HLOOKUP(Coffee_data[[#This Row],[ProductId]],Product!$B$4:$O$7,4,FALSE)</f>
        <v>Columbian</v>
      </c>
    </row>
    <row r="179" spans="1:20" x14ac:dyDescent="0.2">
      <c r="A179">
        <v>105</v>
      </c>
      <c r="B179">
        <v>144</v>
      </c>
      <c r="C179">
        <v>243</v>
      </c>
      <c r="D179">
        <v>99</v>
      </c>
      <c r="E179">
        <v>39</v>
      </c>
      <c r="F179">
        <v>27</v>
      </c>
      <c r="G179">
        <v>766</v>
      </c>
      <c r="H179">
        <v>120</v>
      </c>
      <c r="I179">
        <v>79</v>
      </c>
      <c r="J179">
        <v>150</v>
      </c>
      <c r="K179">
        <v>251</v>
      </c>
      <c r="L179">
        <v>303</v>
      </c>
      <c r="M179">
        <v>1</v>
      </c>
      <c r="N179" s="25">
        <v>41670</v>
      </c>
      <c r="O179" t="str">
        <f>VLOOKUP(Coffee_data[[#This Row],[Area Code]],Location!$B$1:$E$157,2,FALSE)</f>
        <v>Colorado</v>
      </c>
      <c r="P179" t="str">
        <f>VLOOKUP(Coffee_data[[#This Row],[Area Code]],Location!$B$1:$E$157,3,FALSE)</f>
        <v>Central</v>
      </c>
      <c r="Q179" t="str">
        <f>VLOOKUP(Coffee_data[[#This Row],[Area Code]],Location!$B$1:$E$157,4,FALSE)</f>
        <v>Major Market</v>
      </c>
      <c r="R179" s="15" t="str">
        <f>HLOOKUP(Coffee_data[[#This Row],[ProductId]],Product!$B$4:$O$7,2,FALSE)</f>
        <v>Regular</v>
      </c>
      <c r="S179" s="15" t="str">
        <f>HLOOKUP(Coffee_data[[#This Row],[ProductId]],Product!$B$4:$O$7,3,FALSE)</f>
        <v>Coffee</v>
      </c>
      <c r="T179" s="15" t="str">
        <f>HLOOKUP(Coffee_data[[#This Row],[ProductId]],Product!$B$4:$O$7,4,FALSE)</f>
        <v>Amaretto</v>
      </c>
    </row>
    <row r="180" spans="1:20" x14ac:dyDescent="0.2">
      <c r="A180">
        <v>68</v>
      </c>
      <c r="B180">
        <v>107</v>
      </c>
      <c r="C180">
        <v>190</v>
      </c>
      <c r="D180">
        <v>83</v>
      </c>
      <c r="E180">
        <v>39</v>
      </c>
      <c r="F180">
        <v>27</v>
      </c>
      <c r="G180">
        <v>613</v>
      </c>
      <c r="H180">
        <v>80</v>
      </c>
      <c r="I180">
        <v>78</v>
      </c>
      <c r="J180">
        <v>110</v>
      </c>
      <c r="K180">
        <v>192</v>
      </c>
      <c r="L180">
        <v>720</v>
      </c>
      <c r="M180">
        <v>2</v>
      </c>
      <c r="N180" s="25">
        <v>41670</v>
      </c>
      <c r="O180" t="str">
        <f>VLOOKUP(Coffee_data[[#This Row],[Area Code]],Location!$B$1:$E$157,2,FALSE)</f>
        <v>Colorado</v>
      </c>
      <c r="P180" t="str">
        <f>VLOOKUP(Coffee_data[[#This Row],[Area Code]],Location!$B$1:$E$157,3,FALSE)</f>
        <v>Central</v>
      </c>
      <c r="Q180" t="str">
        <f>VLOOKUP(Coffee_data[[#This Row],[Area Code]],Location!$B$1:$E$157,4,FALSE)</f>
        <v>Major Market</v>
      </c>
      <c r="R180" s="15" t="str">
        <f>HLOOKUP(Coffee_data[[#This Row],[ProductId]],Product!$B$4:$O$7,2,FALSE)</f>
        <v>Regular</v>
      </c>
      <c r="S180" s="15" t="str">
        <f>HLOOKUP(Coffee_data[[#This Row],[ProductId]],Product!$B$4:$O$7,3,FALSE)</f>
        <v>Coffee</v>
      </c>
      <c r="T180" s="15" t="str">
        <f>HLOOKUP(Coffee_data[[#This Row],[ProductId]],Product!$B$4:$O$7,4,FALSE)</f>
        <v>Columbian</v>
      </c>
    </row>
    <row r="181" spans="1:20" x14ac:dyDescent="0.2">
      <c r="A181">
        <v>99</v>
      </c>
      <c r="B181">
        <v>137</v>
      </c>
      <c r="C181">
        <v>232</v>
      </c>
      <c r="D181">
        <v>95</v>
      </c>
      <c r="E181">
        <v>38</v>
      </c>
      <c r="F181">
        <v>26</v>
      </c>
      <c r="G181">
        <v>809</v>
      </c>
      <c r="H181">
        <v>110</v>
      </c>
      <c r="I181">
        <v>96</v>
      </c>
      <c r="J181">
        <v>140</v>
      </c>
      <c r="K181">
        <v>240</v>
      </c>
      <c r="L181">
        <v>719</v>
      </c>
      <c r="M181">
        <v>3</v>
      </c>
      <c r="N181" s="25">
        <v>41670</v>
      </c>
      <c r="O181" t="str">
        <f>VLOOKUP(Coffee_data[[#This Row],[Area Code]],Location!$B$1:$E$157,2,FALSE)</f>
        <v>Colorado</v>
      </c>
      <c r="P181" t="str">
        <f>VLOOKUP(Coffee_data[[#This Row],[Area Code]],Location!$B$1:$E$157,3,FALSE)</f>
        <v>Central</v>
      </c>
      <c r="Q181" t="str">
        <f>VLOOKUP(Coffee_data[[#This Row],[Area Code]],Location!$B$1:$E$157,4,FALSE)</f>
        <v>Major Market</v>
      </c>
      <c r="R181" s="15" t="str">
        <f>HLOOKUP(Coffee_data[[#This Row],[ProductId]],Product!$B$4:$O$7,2,FALSE)</f>
        <v>Decaf</v>
      </c>
      <c r="S181" s="15" t="str">
        <f>HLOOKUP(Coffee_data[[#This Row],[ProductId]],Product!$B$4:$O$7,3,FALSE)</f>
        <v>Coffee</v>
      </c>
      <c r="T181" s="15" t="str">
        <f>HLOOKUP(Coffee_data[[#This Row],[ProductId]],Product!$B$4:$O$7,4,FALSE)</f>
        <v>Decaf Irish Cream</v>
      </c>
    </row>
    <row r="182" spans="1:20" x14ac:dyDescent="0.2">
      <c r="A182">
        <v>30</v>
      </c>
      <c r="B182">
        <v>56</v>
      </c>
      <c r="C182">
        <v>100</v>
      </c>
      <c r="D182">
        <v>44</v>
      </c>
      <c r="E182">
        <v>26</v>
      </c>
      <c r="F182">
        <v>14</v>
      </c>
      <c r="G182">
        <v>618</v>
      </c>
      <c r="H182">
        <v>30</v>
      </c>
      <c r="I182">
        <v>17</v>
      </c>
      <c r="J182">
        <v>50</v>
      </c>
      <c r="K182">
        <v>67</v>
      </c>
      <c r="L182">
        <v>970</v>
      </c>
      <c r="M182">
        <v>13</v>
      </c>
      <c r="N182" s="25">
        <v>41670</v>
      </c>
      <c r="O182" t="str">
        <f>VLOOKUP(Coffee_data[[#This Row],[Area Code]],Location!$B$1:$E$157,2,FALSE)</f>
        <v>Colorado</v>
      </c>
      <c r="P182" t="str">
        <f>VLOOKUP(Coffee_data[[#This Row],[Area Code]],Location!$B$1:$E$157,3,FALSE)</f>
        <v>Central</v>
      </c>
      <c r="Q182" t="str">
        <f>VLOOKUP(Coffee_data[[#This Row],[Area Code]],Location!$B$1:$E$157,4,FALSE)</f>
        <v>Major Market</v>
      </c>
      <c r="R182" s="15" t="str">
        <f>HLOOKUP(Coffee_data[[#This Row],[ProductId]],Product!$B$4:$O$7,2,FALSE)</f>
        <v>Regular</v>
      </c>
      <c r="S182" s="15" t="str">
        <f>HLOOKUP(Coffee_data[[#This Row],[ProductId]],Product!$B$4:$O$7,3,FALSE)</f>
        <v>Tea</v>
      </c>
      <c r="T182" s="15" t="str">
        <f>HLOOKUP(Coffee_data[[#This Row],[ProductId]],Product!$B$4:$O$7,4,FALSE)</f>
        <v>Green Tea</v>
      </c>
    </row>
    <row r="183" spans="1:20" x14ac:dyDescent="0.2">
      <c r="A183">
        <v>80</v>
      </c>
      <c r="B183">
        <v>112</v>
      </c>
      <c r="C183">
        <v>189</v>
      </c>
      <c r="D183">
        <v>77</v>
      </c>
      <c r="E183">
        <v>32</v>
      </c>
      <c r="F183">
        <v>21</v>
      </c>
      <c r="G183">
        <v>449</v>
      </c>
      <c r="H183">
        <v>110</v>
      </c>
      <c r="I183">
        <v>75</v>
      </c>
      <c r="J183">
        <v>140</v>
      </c>
      <c r="K183">
        <v>220</v>
      </c>
      <c r="L183">
        <v>970</v>
      </c>
      <c r="M183">
        <v>5</v>
      </c>
      <c r="N183" s="25">
        <v>41670</v>
      </c>
      <c r="O183" t="str">
        <f>VLOOKUP(Coffee_data[[#This Row],[Area Code]],Location!$B$1:$E$157,2,FALSE)</f>
        <v>Colorado</v>
      </c>
      <c r="P183" t="str">
        <f>VLOOKUP(Coffee_data[[#This Row],[Area Code]],Location!$B$1:$E$157,3,FALSE)</f>
        <v>Central</v>
      </c>
      <c r="Q183" t="str">
        <f>VLOOKUP(Coffee_data[[#This Row],[Area Code]],Location!$B$1:$E$157,4,FALSE)</f>
        <v>Major Market</v>
      </c>
      <c r="R183" s="15" t="str">
        <f>HLOOKUP(Coffee_data[[#This Row],[ProductId]],Product!$B$4:$O$7,2,FALSE)</f>
        <v>Regular</v>
      </c>
      <c r="S183" s="15" t="str">
        <f>HLOOKUP(Coffee_data[[#This Row],[ProductId]],Product!$B$4:$O$7,3,FALSE)</f>
        <v>Espresso</v>
      </c>
      <c r="T183" s="15" t="str">
        <f>HLOOKUP(Coffee_data[[#This Row],[ProductId]],Product!$B$4:$O$7,4,FALSE)</f>
        <v>Caffe Mocha</v>
      </c>
    </row>
    <row r="184" spans="1:20" x14ac:dyDescent="0.2">
      <c r="A184">
        <v>59</v>
      </c>
      <c r="B184">
        <v>114</v>
      </c>
      <c r="C184">
        <v>189</v>
      </c>
      <c r="D184">
        <v>75</v>
      </c>
      <c r="E184">
        <v>55</v>
      </c>
      <c r="F184">
        <v>24</v>
      </c>
      <c r="G184">
        <v>549</v>
      </c>
      <c r="H184">
        <v>90</v>
      </c>
      <c r="I184">
        <v>86</v>
      </c>
      <c r="J184">
        <v>140</v>
      </c>
      <c r="K184">
        <v>214</v>
      </c>
      <c r="L184">
        <v>303</v>
      </c>
      <c r="M184">
        <v>6</v>
      </c>
      <c r="N184" s="25">
        <v>41670</v>
      </c>
      <c r="O184" t="str">
        <f>VLOOKUP(Coffee_data[[#This Row],[Area Code]],Location!$B$1:$E$157,2,FALSE)</f>
        <v>Colorado</v>
      </c>
      <c r="P184" t="str">
        <f>VLOOKUP(Coffee_data[[#This Row],[Area Code]],Location!$B$1:$E$157,3,FALSE)</f>
        <v>Central</v>
      </c>
      <c r="Q184" t="str">
        <f>VLOOKUP(Coffee_data[[#This Row],[Area Code]],Location!$B$1:$E$157,4,FALSE)</f>
        <v>Major Market</v>
      </c>
      <c r="R184" s="15" t="str">
        <f>HLOOKUP(Coffee_data[[#This Row],[ProductId]],Product!$B$4:$O$7,2,FALSE)</f>
        <v>Decaf</v>
      </c>
      <c r="S184" s="15" t="str">
        <f>HLOOKUP(Coffee_data[[#This Row],[ProductId]],Product!$B$4:$O$7,3,FALSE)</f>
        <v>Espresso</v>
      </c>
      <c r="T184" s="15" t="str">
        <f>HLOOKUP(Coffee_data[[#This Row],[ProductId]],Product!$B$4:$O$7,4,FALSE)</f>
        <v>Decaf Espresso</v>
      </c>
    </row>
    <row r="185" spans="1:20" x14ac:dyDescent="0.2">
      <c r="A185">
        <v>99</v>
      </c>
      <c r="B185">
        <v>170</v>
      </c>
      <c r="C185">
        <v>340</v>
      </c>
      <c r="D185">
        <v>227</v>
      </c>
      <c r="E185">
        <v>71</v>
      </c>
      <c r="F185">
        <v>47</v>
      </c>
      <c r="G185">
        <v>1073</v>
      </c>
      <c r="H185">
        <v>100</v>
      </c>
      <c r="I185">
        <v>199</v>
      </c>
      <c r="J185">
        <v>150</v>
      </c>
      <c r="K185">
        <v>282</v>
      </c>
      <c r="L185">
        <v>970</v>
      </c>
      <c r="M185">
        <v>8</v>
      </c>
      <c r="N185" s="25">
        <v>41670</v>
      </c>
      <c r="O185" t="str">
        <f>VLOOKUP(Coffee_data[[#This Row],[Area Code]],Location!$B$1:$E$157,2,FALSE)</f>
        <v>Colorado</v>
      </c>
      <c r="P185" t="str">
        <f>VLOOKUP(Coffee_data[[#This Row],[Area Code]],Location!$B$1:$E$157,3,FALSE)</f>
        <v>Central</v>
      </c>
      <c r="Q185" t="str">
        <f>VLOOKUP(Coffee_data[[#This Row],[Area Code]],Location!$B$1:$E$157,4,FALSE)</f>
        <v>Major Market</v>
      </c>
      <c r="R185" s="15" t="str">
        <f>HLOOKUP(Coffee_data[[#This Row],[ProductId]],Product!$B$4:$O$7,2,FALSE)</f>
        <v>Decaf</v>
      </c>
      <c r="S185" s="15" t="str">
        <f>HLOOKUP(Coffee_data[[#This Row],[ProductId]],Product!$B$4:$O$7,3,FALSE)</f>
        <v>Herbal Tea</v>
      </c>
      <c r="T185" s="15" t="str">
        <f>HLOOKUP(Coffee_data[[#This Row],[ProductId]],Product!$B$4:$O$7,4,FALSE)</f>
        <v>Chamomile</v>
      </c>
    </row>
    <row r="186" spans="1:20" x14ac:dyDescent="0.2">
      <c r="A186">
        <v>-3</v>
      </c>
      <c r="B186">
        <v>75</v>
      </c>
      <c r="C186">
        <v>129</v>
      </c>
      <c r="D186">
        <v>54</v>
      </c>
      <c r="E186">
        <v>78</v>
      </c>
      <c r="F186">
        <v>49</v>
      </c>
      <c r="G186">
        <v>427</v>
      </c>
      <c r="H186">
        <v>10</v>
      </c>
      <c r="I186">
        <v>40</v>
      </c>
      <c r="J186">
        <v>70</v>
      </c>
      <c r="K186">
        <v>119</v>
      </c>
      <c r="L186">
        <v>970</v>
      </c>
      <c r="M186">
        <v>9</v>
      </c>
      <c r="N186" s="25">
        <v>41670</v>
      </c>
      <c r="O186" t="str">
        <f>VLOOKUP(Coffee_data[[#This Row],[Area Code]],Location!$B$1:$E$157,2,FALSE)</f>
        <v>Colorado</v>
      </c>
      <c r="P186" t="str">
        <f>VLOOKUP(Coffee_data[[#This Row],[Area Code]],Location!$B$1:$E$157,3,FALSE)</f>
        <v>Central</v>
      </c>
      <c r="Q186" t="str">
        <f>VLOOKUP(Coffee_data[[#This Row],[Area Code]],Location!$B$1:$E$157,4,FALSE)</f>
        <v>Major Market</v>
      </c>
      <c r="R186" s="15" t="str">
        <f>HLOOKUP(Coffee_data[[#This Row],[ProductId]],Product!$B$4:$O$7,2,FALSE)</f>
        <v>Decaf</v>
      </c>
      <c r="S186" s="15" t="str">
        <f>HLOOKUP(Coffee_data[[#This Row],[ProductId]],Product!$B$4:$O$7,3,FALSE)</f>
        <v>Herbal Tea</v>
      </c>
      <c r="T186" s="15" t="str">
        <f>HLOOKUP(Coffee_data[[#This Row],[ProductId]],Product!$B$4:$O$7,4,FALSE)</f>
        <v>Lemon</v>
      </c>
    </row>
    <row r="187" spans="1:20" x14ac:dyDescent="0.2">
      <c r="A187">
        <v>33</v>
      </c>
      <c r="B187">
        <v>80</v>
      </c>
      <c r="C187">
        <v>140</v>
      </c>
      <c r="D187">
        <v>60</v>
      </c>
      <c r="E187">
        <v>47</v>
      </c>
      <c r="F187">
        <v>19</v>
      </c>
      <c r="G187">
        <v>329</v>
      </c>
      <c r="H187">
        <v>40</v>
      </c>
      <c r="I187">
        <v>60</v>
      </c>
      <c r="J187">
        <v>70</v>
      </c>
      <c r="K187">
        <v>120</v>
      </c>
      <c r="L187">
        <v>303</v>
      </c>
      <c r="M187">
        <v>10</v>
      </c>
      <c r="N187" s="25">
        <v>41670</v>
      </c>
      <c r="O187" t="str">
        <f>VLOOKUP(Coffee_data[[#This Row],[Area Code]],Location!$B$1:$E$157,2,FALSE)</f>
        <v>Colorado</v>
      </c>
      <c r="P187" t="str">
        <f>VLOOKUP(Coffee_data[[#This Row],[Area Code]],Location!$B$1:$E$157,3,FALSE)</f>
        <v>Central</v>
      </c>
      <c r="Q187" t="str">
        <f>VLOOKUP(Coffee_data[[#This Row],[Area Code]],Location!$B$1:$E$157,4,FALSE)</f>
        <v>Major Market</v>
      </c>
      <c r="R187" s="15" t="str">
        <f>HLOOKUP(Coffee_data[[#This Row],[ProductId]],Product!$B$4:$O$7,2,FALSE)</f>
        <v>Decaf</v>
      </c>
      <c r="S187" s="15" t="str">
        <f>HLOOKUP(Coffee_data[[#This Row],[ProductId]],Product!$B$4:$O$7,3,FALSE)</f>
        <v>Herbal Tea</v>
      </c>
      <c r="T187" s="15" t="str">
        <f>HLOOKUP(Coffee_data[[#This Row],[ProductId]],Product!$B$4:$O$7,4,FALSE)</f>
        <v>Mint</v>
      </c>
    </row>
    <row r="188" spans="1:20" x14ac:dyDescent="0.2">
      <c r="A188">
        <v>18</v>
      </c>
      <c r="B188">
        <v>73</v>
      </c>
      <c r="C188">
        <v>132</v>
      </c>
      <c r="D188">
        <v>59</v>
      </c>
      <c r="E188">
        <v>55</v>
      </c>
      <c r="F188">
        <v>22</v>
      </c>
      <c r="G188">
        <v>331</v>
      </c>
      <c r="H188">
        <v>10</v>
      </c>
      <c r="I188">
        <v>39</v>
      </c>
      <c r="J188">
        <v>60</v>
      </c>
      <c r="K188">
        <v>110</v>
      </c>
      <c r="L188">
        <v>719</v>
      </c>
      <c r="M188">
        <v>11</v>
      </c>
      <c r="N188" s="25">
        <v>41670</v>
      </c>
      <c r="O188" t="str">
        <f>VLOOKUP(Coffee_data[[#This Row],[Area Code]],Location!$B$1:$E$157,2,FALSE)</f>
        <v>Colorado</v>
      </c>
      <c r="P188" t="str">
        <f>VLOOKUP(Coffee_data[[#This Row],[Area Code]],Location!$B$1:$E$157,3,FALSE)</f>
        <v>Central</v>
      </c>
      <c r="Q188" t="str">
        <f>VLOOKUP(Coffee_data[[#This Row],[Area Code]],Location!$B$1:$E$157,4,FALSE)</f>
        <v>Major Market</v>
      </c>
      <c r="R188" s="15" t="str">
        <f>HLOOKUP(Coffee_data[[#This Row],[ProductId]],Product!$B$4:$O$7,2,FALSE)</f>
        <v>Regular</v>
      </c>
      <c r="S188" s="15" t="str">
        <f>HLOOKUP(Coffee_data[[#This Row],[ProductId]],Product!$B$4:$O$7,3,FALSE)</f>
        <v>Tea</v>
      </c>
      <c r="T188" s="15" t="str">
        <f>HLOOKUP(Coffee_data[[#This Row],[ProductId]],Product!$B$4:$O$7,4,FALSE)</f>
        <v>Darjeeling</v>
      </c>
    </row>
    <row r="189" spans="1:20" x14ac:dyDescent="0.2">
      <c r="A189">
        <v>34</v>
      </c>
      <c r="B189">
        <v>74</v>
      </c>
      <c r="C189">
        <v>136</v>
      </c>
      <c r="D189">
        <v>62</v>
      </c>
      <c r="E189">
        <v>40</v>
      </c>
      <c r="F189">
        <v>19</v>
      </c>
      <c r="G189">
        <v>958</v>
      </c>
      <c r="H189">
        <v>30</v>
      </c>
      <c r="I189">
        <v>38</v>
      </c>
      <c r="J189">
        <v>60</v>
      </c>
      <c r="K189">
        <v>98</v>
      </c>
      <c r="L189">
        <v>720</v>
      </c>
      <c r="M189">
        <v>12</v>
      </c>
      <c r="N189" s="25">
        <v>41670</v>
      </c>
      <c r="O189" t="str">
        <f>VLOOKUP(Coffee_data[[#This Row],[Area Code]],Location!$B$1:$E$157,2,FALSE)</f>
        <v>Colorado</v>
      </c>
      <c r="P189" t="str">
        <f>VLOOKUP(Coffee_data[[#This Row],[Area Code]],Location!$B$1:$E$157,3,FALSE)</f>
        <v>Central</v>
      </c>
      <c r="Q189" t="str">
        <f>VLOOKUP(Coffee_data[[#This Row],[Area Code]],Location!$B$1:$E$157,4,FALSE)</f>
        <v>Major Market</v>
      </c>
      <c r="R189" s="15" t="str">
        <f>HLOOKUP(Coffee_data[[#This Row],[ProductId]],Product!$B$4:$O$7,2,FALSE)</f>
        <v>Regular</v>
      </c>
      <c r="S189" s="15" t="str">
        <f>HLOOKUP(Coffee_data[[#This Row],[ProductId]],Product!$B$4:$O$7,3,FALSE)</f>
        <v>Tea</v>
      </c>
      <c r="T189" s="15" t="str">
        <f>HLOOKUP(Coffee_data[[#This Row],[ProductId]],Product!$B$4:$O$7,4,FALSE)</f>
        <v>Earl Grey</v>
      </c>
    </row>
    <row r="190" spans="1:20" x14ac:dyDescent="0.2">
      <c r="A190">
        <v>115</v>
      </c>
      <c r="B190">
        <v>206</v>
      </c>
      <c r="C190">
        <v>354</v>
      </c>
      <c r="D190">
        <v>133</v>
      </c>
      <c r="E190">
        <v>91</v>
      </c>
      <c r="F190">
        <v>48</v>
      </c>
      <c r="G190">
        <v>844</v>
      </c>
      <c r="H190">
        <v>140</v>
      </c>
      <c r="I190">
        <v>145</v>
      </c>
      <c r="J190">
        <v>220</v>
      </c>
      <c r="K190">
        <v>370</v>
      </c>
      <c r="L190">
        <v>312</v>
      </c>
      <c r="M190">
        <v>2</v>
      </c>
      <c r="N190" s="25">
        <v>41670</v>
      </c>
      <c r="O190" t="str">
        <f>VLOOKUP(Coffee_data[[#This Row],[Area Code]],Location!$B$1:$E$157,2,FALSE)</f>
        <v>Illinois</v>
      </c>
      <c r="P190" t="str">
        <f>VLOOKUP(Coffee_data[[#This Row],[Area Code]],Location!$B$1:$E$157,3,FALSE)</f>
        <v>Central</v>
      </c>
      <c r="Q190" t="str">
        <f>VLOOKUP(Coffee_data[[#This Row],[Area Code]],Location!$B$1:$E$157,4,FALSE)</f>
        <v>Major Market</v>
      </c>
      <c r="R190" s="15" t="str">
        <f>HLOOKUP(Coffee_data[[#This Row],[ProductId]],Product!$B$4:$O$7,2,FALSE)</f>
        <v>Regular</v>
      </c>
      <c r="S190" s="15" t="str">
        <f>HLOOKUP(Coffee_data[[#This Row],[ProductId]],Product!$B$4:$O$7,3,FALSE)</f>
        <v>Coffee</v>
      </c>
      <c r="T190" s="15" t="str">
        <f>HLOOKUP(Coffee_data[[#This Row],[ProductId]],Product!$B$4:$O$7,4,FALSE)</f>
        <v>Columbian</v>
      </c>
    </row>
    <row r="191" spans="1:20" x14ac:dyDescent="0.2">
      <c r="A191">
        <v>95</v>
      </c>
      <c r="B191">
        <v>150</v>
      </c>
      <c r="C191">
        <v>254</v>
      </c>
      <c r="D191">
        <v>78</v>
      </c>
      <c r="E191">
        <v>55</v>
      </c>
      <c r="F191">
        <v>33</v>
      </c>
      <c r="G191">
        <v>596</v>
      </c>
      <c r="H191">
        <v>100</v>
      </c>
      <c r="I191">
        <v>87</v>
      </c>
      <c r="J191">
        <v>150</v>
      </c>
      <c r="K191">
        <v>257</v>
      </c>
      <c r="L191">
        <v>847</v>
      </c>
      <c r="M191">
        <v>3</v>
      </c>
      <c r="N191" s="25">
        <v>41670</v>
      </c>
      <c r="O191" t="str">
        <f>VLOOKUP(Coffee_data[[#This Row],[Area Code]],Location!$B$1:$E$157,2,FALSE)</f>
        <v>Illinois</v>
      </c>
      <c r="P191" t="str">
        <f>VLOOKUP(Coffee_data[[#This Row],[Area Code]],Location!$B$1:$E$157,3,FALSE)</f>
        <v>Central</v>
      </c>
      <c r="Q191" t="str">
        <f>VLOOKUP(Coffee_data[[#This Row],[Area Code]],Location!$B$1:$E$157,4,FALSE)</f>
        <v>Major Market</v>
      </c>
      <c r="R191" s="15" t="str">
        <f>HLOOKUP(Coffee_data[[#This Row],[ProductId]],Product!$B$4:$O$7,2,FALSE)</f>
        <v>Decaf</v>
      </c>
      <c r="S191" s="15" t="str">
        <f>HLOOKUP(Coffee_data[[#This Row],[ProductId]],Product!$B$4:$O$7,3,FALSE)</f>
        <v>Coffee</v>
      </c>
      <c r="T191" s="15" t="str">
        <f>HLOOKUP(Coffee_data[[#This Row],[ProductId]],Product!$B$4:$O$7,4,FALSE)</f>
        <v>Decaf Irish Cream</v>
      </c>
    </row>
    <row r="192" spans="1:20" x14ac:dyDescent="0.2">
      <c r="A192">
        <v>201</v>
      </c>
      <c r="B192">
        <v>311</v>
      </c>
      <c r="C192">
        <v>545</v>
      </c>
      <c r="D192">
        <v>316</v>
      </c>
      <c r="E192">
        <v>110</v>
      </c>
      <c r="F192">
        <v>77</v>
      </c>
      <c r="G192">
        <v>1282</v>
      </c>
      <c r="H192">
        <v>260</v>
      </c>
      <c r="I192">
        <v>293</v>
      </c>
      <c r="J192">
        <v>370</v>
      </c>
      <c r="K192">
        <v>640</v>
      </c>
      <c r="L192">
        <v>708</v>
      </c>
      <c r="M192">
        <v>5</v>
      </c>
      <c r="N192" s="25">
        <v>41670</v>
      </c>
      <c r="O192" t="str">
        <f>VLOOKUP(Coffee_data[[#This Row],[Area Code]],Location!$B$1:$E$157,2,FALSE)</f>
        <v>Illinois</v>
      </c>
      <c r="P192" t="str">
        <f>VLOOKUP(Coffee_data[[#This Row],[Area Code]],Location!$B$1:$E$157,3,FALSE)</f>
        <v>Central</v>
      </c>
      <c r="Q192" t="str">
        <f>VLOOKUP(Coffee_data[[#This Row],[Area Code]],Location!$B$1:$E$157,4,FALSE)</f>
        <v>Major Market</v>
      </c>
      <c r="R192" s="15" t="str">
        <f>HLOOKUP(Coffee_data[[#This Row],[ProductId]],Product!$B$4:$O$7,2,FALSE)</f>
        <v>Regular</v>
      </c>
      <c r="S192" s="15" t="str">
        <f>HLOOKUP(Coffee_data[[#This Row],[ProductId]],Product!$B$4:$O$7,3,FALSE)</f>
        <v>Espresso</v>
      </c>
      <c r="T192" s="15" t="str">
        <f>HLOOKUP(Coffee_data[[#This Row],[ProductId]],Product!$B$4:$O$7,4,FALSE)</f>
        <v>Caffe Mocha</v>
      </c>
    </row>
    <row r="193" spans="1:20" x14ac:dyDescent="0.2">
      <c r="A193">
        <v>142</v>
      </c>
      <c r="B193">
        <v>229</v>
      </c>
      <c r="C193">
        <v>457</v>
      </c>
      <c r="D193">
        <v>195</v>
      </c>
      <c r="E193">
        <v>87</v>
      </c>
      <c r="F193">
        <v>63</v>
      </c>
      <c r="G193">
        <v>1436</v>
      </c>
      <c r="H193">
        <v>180</v>
      </c>
      <c r="I193">
        <v>282</v>
      </c>
      <c r="J193">
        <v>270</v>
      </c>
      <c r="K193">
        <v>536</v>
      </c>
      <c r="L193">
        <v>312</v>
      </c>
      <c r="M193">
        <v>6</v>
      </c>
      <c r="N193" s="25">
        <v>41670</v>
      </c>
      <c r="O193" t="str">
        <f>VLOOKUP(Coffee_data[[#This Row],[Area Code]],Location!$B$1:$E$157,2,FALSE)</f>
        <v>Illinois</v>
      </c>
      <c r="P193" t="str">
        <f>VLOOKUP(Coffee_data[[#This Row],[Area Code]],Location!$B$1:$E$157,3,FALSE)</f>
        <v>Central</v>
      </c>
      <c r="Q193" t="str">
        <f>VLOOKUP(Coffee_data[[#This Row],[Area Code]],Location!$B$1:$E$157,4,FALSE)</f>
        <v>Major Market</v>
      </c>
      <c r="R193" s="15" t="str">
        <f>HLOOKUP(Coffee_data[[#This Row],[ProductId]],Product!$B$4:$O$7,2,FALSE)</f>
        <v>Decaf</v>
      </c>
      <c r="S193" s="15" t="str">
        <f>HLOOKUP(Coffee_data[[#This Row],[ProductId]],Product!$B$4:$O$7,3,FALSE)</f>
        <v>Espresso</v>
      </c>
      <c r="T193" s="15" t="str">
        <f>HLOOKUP(Coffee_data[[#This Row],[ProductId]],Product!$B$4:$O$7,4,FALSE)</f>
        <v>Decaf Espresso</v>
      </c>
    </row>
    <row r="194" spans="1:20" x14ac:dyDescent="0.2">
      <c r="A194">
        <v>105</v>
      </c>
      <c r="B194">
        <v>144</v>
      </c>
      <c r="C194">
        <v>243</v>
      </c>
      <c r="D194">
        <v>99</v>
      </c>
      <c r="E194">
        <v>39</v>
      </c>
      <c r="F194">
        <v>27</v>
      </c>
      <c r="G194">
        <v>766</v>
      </c>
      <c r="H194">
        <v>110</v>
      </c>
      <c r="I194">
        <v>80</v>
      </c>
      <c r="J194">
        <v>130</v>
      </c>
      <c r="K194">
        <v>202</v>
      </c>
      <c r="L194">
        <v>815</v>
      </c>
      <c r="M194">
        <v>8</v>
      </c>
      <c r="N194" s="25">
        <v>41670</v>
      </c>
      <c r="O194" t="str">
        <f>VLOOKUP(Coffee_data[[#This Row],[Area Code]],Location!$B$1:$E$157,2,FALSE)</f>
        <v>Illinois</v>
      </c>
      <c r="P194" t="str">
        <f>VLOOKUP(Coffee_data[[#This Row],[Area Code]],Location!$B$1:$E$157,3,FALSE)</f>
        <v>Central</v>
      </c>
      <c r="Q194" t="str">
        <f>VLOOKUP(Coffee_data[[#This Row],[Area Code]],Location!$B$1:$E$157,4,FALSE)</f>
        <v>Major Market</v>
      </c>
      <c r="R194" s="15" t="str">
        <f>HLOOKUP(Coffee_data[[#This Row],[ProductId]],Product!$B$4:$O$7,2,FALSE)</f>
        <v>Decaf</v>
      </c>
      <c r="S194" s="15" t="str">
        <f>HLOOKUP(Coffee_data[[#This Row],[ProductId]],Product!$B$4:$O$7,3,FALSE)</f>
        <v>Herbal Tea</v>
      </c>
      <c r="T194" s="15" t="str">
        <f>HLOOKUP(Coffee_data[[#This Row],[ProductId]],Product!$B$4:$O$7,4,FALSE)</f>
        <v>Chamomile</v>
      </c>
    </row>
    <row r="195" spans="1:20" x14ac:dyDescent="0.2">
      <c r="A195">
        <v>68</v>
      </c>
      <c r="B195">
        <v>107</v>
      </c>
      <c r="C195">
        <v>190</v>
      </c>
      <c r="D195">
        <v>83</v>
      </c>
      <c r="E195">
        <v>39</v>
      </c>
      <c r="F195">
        <v>27</v>
      </c>
      <c r="G195">
        <v>613</v>
      </c>
      <c r="H195">
        <v>60</v>
      </c>
      <c r="I195">
        <v>70</v>
      </c>
      <c r="J195">
        <v>90</v>
      </c>
      <c r="K195">
        <v>160</v>
      </c>
      <c r="L195">
        <v>773</v>
      </c>
      <c r="M195">
        <v>9</v>
      </c>
      <c r="N195" s="25">
        <v>41670</v>
      </c>
      <c r="O195" t="str">
        <f>VLOOKUP(Coffee_data[[#This Row],[Area Code]],Location!$B$1:$E$157,2,FALSE)</f>
        <v>Illinois</v>
      </c>
      <c r="P195" t="str">
        <f>VLOOKUP(Coffee_data[[#This Row],[Area Code]],Location!$B$1:$E$157,3,FALSE)</f>
        <v>Central</v>
      </c>
      <c r="Q195" t="str">
        <f>VLOOKUP(Coffee_data[[#This Row],[Area Code]],Location!$B$1:$E$157,4,FALSE)</f>
        <v>Major Market</v>
      </c>
      <c r="R195" s="15" t="str">
        <f>HLOOKUP(Coffee_data[[#This Row],[ProductId]],Product!$B$4:$O$7,2,FALSE)</f>
        <v>Decaf</v>
      </c>
      <c r="S195" s="15" t="str">
        <f>HLOOKUP(Coffee_data[[#This Row],[ProductId]],Product!$B$4:$O$7,3,FALSE)</f>
        <v>Herbal Tea</v>
      </c>
      <c r="T195" s="15" t="str">
        <f>HLOOKUP(Coffee_data[[#This Row],[ProductId]],Product!$B$4:$O$7,4,FALSE)</f>
        <v>Lemon</v>
      </c>
    </row>
    <row r="196" spans="1:20" x14ac:dyDescent="0.2">
      <c r="A196">
        <v>99</v>
      </c>
      <c r="B196">
        <v>137</v>
      </c>
      <c r="C196">
        <v>232</v>
      </c>
      <c r="D196">
        <v>95</v>
      </c>
      <c r="E196">
        <v>38</v>
      </c>
      <c r="F196">
        <v>26</v>
      </c>
      <c r="G196">
        <v>809</v>
      </c>
      <c r="H196">
        <v>100</v>
      </c>
      <c r="I196">
        <v>70</v>
      </c>
      <c r="J196">
        <v>120</v>
      </c>
      <c r="K196">
        <v>210</v>
      </c>
      <c r="L196">
        <v>847</v>
      </c>
      <c r="M196">
        <v>10</v>
      </c>
      <c r="N196" s="25">
        <v>41670</v>
      </c>
      <c r="O196" t="str">
        <f>VLOOKUP(Coffee_data[[#This Row],[Area Code]],Location!$B$1:$E$157,2,FALSE)</f>
        <v>Illinois</v>
      </c>
      <c r="P196" t="str">
        <f>VLOOKUP(Coffee_data[[#This Row],[Area Code]],Location!$B$1:$E$157,3,FALSE)</f>
        <v>Central</v>
      </c>
      <c r="Q196" t="str">
        <f>VLOOKUP(Coffee_data[[#This Row],[Area Code]],Location!$B$1:$E$157,4,FALSE)</f>
        <v>Major Market</v>
      </c>
      <c r="R196" s="15" t="str">
        <f>HLOOKUP(Coffee_data[[#This Row],[ProductId]],Product!$B$4:$O$7,2,FALSE)</f>
        <v>Decaf</v>
      </c>
      <c r="S196" s="15" t="str">
        <f>HLOOKUP(Coffee_data[[#This Row],[ProductId]],Product!$B$4:$O$7,3,FALSE)</f>
        <v>Herbal Tea</v>
      </c>
      <c r="T196" s="15" t="str">
        <f>HLOOKUP(Coffee_data[[#This Row],[ProductId]],Product!$B$4:$O$7,4,FALSE)</f>
        <v>Mint</v>
      </c>
    </row>
    <row r="197" spans="1:20" x14ac:dyDescent="0.2">
      <c r="A197">
        <v>79</v>
      </c>
      <c r="B197">
        <v>112</v>
      </c>
      <c r="C197">
        <v>189</v>
      </c>
      <c r="D197">
        <v>77</v>
      </c>
      <c r="E197">
        <v>33</v>
      </c>
      <c r="F197">
        <v>21</v>
      </c>
      <c r="G197">
        <v>449</v>
      </c>
      <c r="H197">
        <v>80</v>
      </c>
      <c r="I197">
        <v>71</v>
      </c>
      <c r="J197">
        <v>100</v>
      </c>
      <c r="K197">
        <v>160</v>
      </c>
      <c r="L197">
        <v>309</v>
      </c>
      <c r="M197">
        <v>11</v>
      </c>
      <c r="N197" s="25">
        <v>41670</v>
      </c>
      <c r="O197" t="str">
        <f>VLOOKUP(Coffee_data[[#This Row],[Area Code]],Location!$B$1:$E$157,2,FALSE)</f>
        <v>Illinois</v>
      </c>
      <c r="P197" t="str">
        <f>VLOOKUP(Coffee_data[[#This Row],[Area Code]],Location!$B$1:$E$157,3,FALSE)</f>
        <v>Central</v>
      </c>
      <c r="Q197" t="str">
        <f>VLOOKUP(Coffee_data[[#This Row],[Area Code]],Location!$B$1:$E$157,4,FALSE)</f>
        <v>Major Market</v>
      </c>
      <c r="R197" s="15" t="str">
        <f>HLOOKUP(Coffee_data[[#This Row],[ProductId]],Product!$B$4:$O$7,2,FALSE)</f>
        <v>Regular</v>
      </c>
      <c r="S197" s="15" t="str">
        <f>HLOOKUP(Coffee_data[[#This Row],[ProductId]],Product!$B$4:$O$7,3,FALSE)</f>
        <v>Tea</v>
      </c>
      <c r="T197" s="15" t="str">
        <f>HLOOKUP(Coffee_data[[#This Row],[ProductId]],Product!$B$4:$O$7,4,FALSE)</f>
        <v>Darjeeling</v>
      </c>
    </row>
    <row r="198" spans="1:20" x14ac:dyDescent="0.2">
      <c r="A198">
        <v>59</v>
      </c>
      <c r="B198">
        <v>114</v>
      </c>
      <c r="C198">
        <v>189</v>
      </c>
      <c r="D198">
        <v>75</v>
      </c>
      <c r="E198">
        <v>55</v>
      </c>
      <c r="F198">
        <v>24</v>
      </c>
      <c r="G198">
        <v>549</v>
      </c>
      <c r="H198">
        <v>50</v>
      </c>
      <c r="I198">
        <v>72</v>
      </c>
      <c r="J198">
        <v>100</v>
      </c>
      <c r="K198">
        <v>148</v>
      </c>
      <c r="L198">
        <v>630</v>
      </c>
      <c r="M198">
        <v>12</v>
      </c>
      <c r="N198" s="25">
        <v>41670</v>
      </c>
      <c r="O198" t="str">
        <f>VLOOKUP(Coffee_data[[#This Row],[Area Code]],Location!$B$1:$E$157,2,FALSE)</f>
        <v>Illinois</v>
      </c>
      <c r="P198" t="str">
        <f>VLOOKUP(Coffee_data[[#This Row],[Area Code]],Location!$B$1:$E$157,3,FALSE)</f>
        <v>Central</v>
      </c>
      <c r="Q198" t="str">
        <f>VLOOKUP(Coffee_data[[#This Row],[Area Code]],Location!$B$1:$E$157,4,FALSE)</f>
        <v>Major Market</v>
      </c>
      <c r="R198" s="15" t="str">
        <f>HLOOKUP(Coffee_data[[#This Row],[ProductId]],Product!$B$4:$O$7,2,FALSE)</f>
        <v>Regular</v>
      </c>
      <c r="S198" s="15" t="str">
        <f>HLOOKUP(Coffee_data[[#This Row],[ProductId]],Product!$B$4:$O$7,3,FALSE)</f>
        <v>Tea</v>
      </c>
      <c r="T198" s="15" t="str">
        <f>HLOOKUP(Coffee_data[[#This Row],[ProductId]],Product!$B$4:$O$7,4,FALSE)</f>
        <v>Earl Grey</v>
      </c>
    </row>
    <row r="199" spans="1:20" x14ac:dyDescent="0.2">
      <c r="A199">
        <v>10</v>
      </c>
      <c r="B199">
        <v>27</v>
      </c>
      <c r="C199">
        <v>45</v>
      </c>
      <c r="D199">
        <v>18</v>
      </c>
      <c r="E199">
        <v>17</v>
      </c>
      <c r="F199">
        <v>5</v>
      </c>
      <c r="G199">
        <v>818</v>
      </c>
      <c r="H199">
        <v>20</v>
      </c>
      <c r="I199">
        <v>10</v>
      </c>
      <c r="J199">
        <v>30</v>
      </c>
      <c r="K199">
        <v>39</v>
      </c>
      <c r="L199">
        <v>712</v>
      </c>
      <c r="M199">
        <v>1</v>
      </c>
      <c r="N199" s="25">
        <v>41670</v>
      </c>
      <c r="O199" t="str">
        <f>VLOOKUP(Coffee_data[[#This Row],[Area Code]],Location!$B$1:$E$157,2,FALSE)</f>
        <v>Iowa</v>
      </c>
      <c r="P199" t="str">
        <f>VLOOKUP(Coffee_data[[#This Row],[Area Code]],Location!$B$1:$E$157,3,FALSE)</f>
        <v>Central</v>
      </c>
      <c r="Q199" t="str">
        <f>VLOOKUP(Coffee_data[[#This Row],[Area Code]],Location!$B$1:$E$157,4,FALSE)</f>
        <v>Small Market</v>
      </c>
      <c r="R199" s="15" t="str">
        <f>HLOOKUP(Coffee_data[[#This Row],[ProductId]],Product!$B$4:$O$7,2,FALSE)</f>
        <v>Regular</v>
      </c>
      <c r="S199" s="15" t="str">
        <f>HLOOKUP(Coffee_data[[#This Row],[ProductId]],Product!$B$4:$O$7,3,FALSE)</f>
        <v>Coffee</v>
      </c>
      <c r="T199" s="15" t="str">
        <f>HLOOKUP(Coffee_data[[#This Row],[ProductId]],Product!$B$4:$O$7,4,FALSE)</f>
        <v>Amaretto</v>
      </c>
    </row>
    <row r="200" spans="1:20" x14ac:dyDescent="0.2">
      <c r="A200">
        <v>6</v>
      </c>
      <c r="B200">
        <v>35</v>
      </c>
      <c r="C200">
        <v>63</v>
      </c>
      <c r="D200">
        <v>28</v>
      </c>
      <c r="E200">
        <v>29</v>
      </c>
      <c r="F200">
        <v>8</v>
      </c>
      <c r="G200">
        <v>961</v>
      </c>
      <c r="H200">
        <v>20</v>
      </c>
      <c r="I200">
        <v>20</v>
      </c>
      <c r="J200">
        <v>40</v>
      </c>
      <c r="K200">
        <v>60</v>
      </c>
      <c r="L200">
        <v>319</v>
      </c>
      <c r="M200">
        <v>2</v>
      </c>
      <c r="N200" s="25">
        <v>41670</v>
      </c>
      <c r="O200" t="str">
        <f>VLOOKUP(Coffee_data[[#This Row],[Area Code]],Location!$B$1:$E$157,2,FALSE)</f>
        <v>Iowa</v>
      </c>
      <c r="P200" t="str">
        <f>VLOOKUP(Coffee_data[[#This Row],[Area Code]],Location!$B$1:$E$157,3,FALSE)</f>
        <v>Central</v>
      </c>
      <c r="Q200" t="str">
        <f>VLOOKUP(Coffee_data[[#This Row],[Area Code]],Location!$B$1:$E$157,4,FALSE)</f>
        <v>Small Market</v>
      </c>
      <c r="R200" s="15" t="str">
        <f>HLOOKUP(Coffee_data[[#This Row],[ProductId]],Product!$B$4:$O$7,2,FALSE)</f>
        <v>Regular</v>
      </c>
      <c r="S200" s="15" t="str">
        <f>HLOOKUP(Coffee_data[[#This Row],[ProductId]],Product!$B$4:$O$7,3,FALSE)</f>
        <v>Coffee</v>
      </c>
      <c r="T200" s="15" t="str">
        <f>HLOOKUP(Coffee_data[[#This Row],[ProductId]],Product!$B$4:$O$7,4,FALSE)</f>
        <v>Columbian</v>
      </c>
    </row>
    <row r="201" spans="1:20" x14ac:dyDescent="0.2">
      <c r="A201">
        <v>12</v>
      </c>
      <c r="B201">
        <v>31</v>
      </c>
      <c r="C201">
        <v>54</v>
      </c>
      <c r="D201">
        <v>23</v>
      </c>
      <c r="E201">
        <v>19</v>
      </c>
      <c r="F201">
        <v>7</v>
      </c>
      <c r="G201">
        <v>620</v>
      </c>
      <c r="H201">
        <v>20</v>
      </c>
      <c r="I201">
        <v>20</v>
      </c>
      <c r="J201">
        <v>30</v>
      </c>
      <c r="K201">
        <v>50</v>
      </c>
      <c r="L201">
        <v>712</v>
      </c>
      <c r="M201">
        <v>3</v>
      </c>
      <c r="N201" s="25">
        <v>41670</v>
      </c>
      <c r="O201" t="str">
        <f>VLOOKUP(Coffee_data[[#This Row],[Area Code]],Location!$B$1:$E$157,2,FALSE)</f>
        <v>Iowa</v>
      </c>
      <c r="P201" t="str">
        <f>VLOOKUP(Coffee_data[[#This Row],[Area Code]],Location!$B$1:$E$157,3,FALSE)</f>
        <v>Central</v>
      </c>
      <c r="Q201" t="str">
        <f>VLOOKUP(Coffee_data[[#This Row],[Area Code]],Location!$B$1:$E$157,4,FALSE)</f>
        <v>Small Market</v>
      </c>
      <c r="R201" s="15" t="str">
        <f>HLOOKUP(Coffee_data[[#This Row],[ProductId]],Product!$B$4:$O$7,2,FALSE)</f>
        <v>Decaf</v>
      </c>
      <c r="S201" s="15" t="str">
        <f>HLOOKUP(Coffee_data[[#This Row],[ProductId]],Product!$B$4:$O$7,3,FALSE)</f>
        <v>Coffee</v>
      </c>
      <c r="T201" s="15" t="str">
        <f>HLOOKUP(Coffee_data[[#This Row],[ProductId]],Product!$B$4:$O$7,4,FALSE)</f>
        <v>Decaf Irish Cream</v>
      </c>
    </row>
    <row r="202" spans="1:20" x14ac:dyDescent="0.2">
      <c r="A202">
        <v>11</v>
      </c>
      <c r="B202">
        <v>28</v>
      </c>
      <c r="C202">
        <v>47</v>
      </c>
      <c r="D202">
        <v>19</v>
      </c>
      <c r="E202">
        <v>17</v>
      </c>
      <c r="F202">
        <v>5</v>
      </c>
      <c r="G202">
        <v>774</v>
      </c>
      <c r="H202">
        <v>20</v>
      </c>
      <c r="I202">
        <v>20</v>
      </c>
      <c r="J202">
        <v>30</v>
      </c>
      <c r="K202">
        <v>50</v>
      </c>
      <c r="L202">
        <v>319</v>
      </c>
      <c r="M202">
        <v>5</v>
      </c>
      <c r="N202" s="25">
        <v>41670</v>
      </c>
      <c r="O202" t="str">
        <f>VLOOKUP(Coffee_data[[#This Row],[Area Code]],Location!$B$1:$E$157,2,FALSE)</f>
        <v>Iowa</v>
      </c>
      <c r="P202" t="str">
        <f>VLOOKUP(Coffee_data[[#This Row],[Area Code]],Location!$B$1:$E$157,3,FALSE)</f>
        <v>Central</v>
      </c>
      <c r="Q202" t="str">
        <f>VLOOKUP(Coffee_data[[#This Row],[Area Code]],Location!$B$1:$E$157,4,FALSE)</f>
        <v>Small Market</v>
      </c>
      <c r="R202" s="15" t="str">
        <f>HLOOKUP(Coffee_data[[#This Row],[ProductId]],Product!$B$4:$O$7,2,FALSE)</f>
        <v>Regular</v>
      </c>
      <c r="S202" s="15" t="str">
        <f>HLOOKUP(Coffee_data[[#This Row],[ProductId]],Product!$B$4:$O$7,3,FALSE)</f>
        <v>Espresso</v>
      </c>
      <c r="T202" s="15" t="str">
        <f>HLOOKUP(Coffee_data[[#This Row],[ProductId]],Product!$B$4:$O$7,4,FALSE)</f>
        <v>Caffe Mocha</v>
      </c>
    </row>
    <row r="203" spans="1:20" x14ac:dyDescent="0.2">
      <c r="A203">
        <v>32</v>
      </c>
      <c r="B203">
        <v>43</v>
      </c>
      <c r="C203">
        <v>43</v>
      </c>
      <c r="D203">
        <v>0</v>
      </c>
      <c r="E203">
        <v>11</v>
      </c>
      <c r="F203">
        <v>0</v>
      </c>
      <c r="G203">
        <v>774</v>
      </c>
      <c r="H203">
        <v>40</v>
      </c>
      <c r="I203">
        <v>0</v>
      </c>
      <c r="J203">
        <v>50</v>
      </c>
      <c r="K203">
        <v>50</v>
      </c>
      <c r="L203">
        <v>712</v>
      </c>
      <c r="M203">
        <v>6</v>
      </c>
      <c r="N203" s="25">
        <v>41670</v>
      </c>
      <c r="O203" t="str">
        <f>VLOOKUP(Coffee_data[[#This Row],[Area Code]],Location!$B$1:$E$157,2,FALSE)</f>
        <v>Iowa</v>
      </c>
      <c r="P203" t="str">
        <f>VLOOKUP(Coffee_data[[#This Row],[Area Code]],Location!$B$1:$E$157,3,FALSE)</f>
        <v>Central</v>
      </c>
      <c r="Q203" t="str">
        <f>VLOOKUP(Coffee_data[[#This Row],[Area Code]],Location!$B$1:$E$157,4,FALSE)</f>
        <v>Small Market</v>
      </c>
      <c r="R203" s="15" t="str">
        <f>HLOOKUP(Coffee_data[[#This Row],[ProductId]],Product!$B$4:$O$7,2,FALSE)</f>
        <v>Decaf</v>
      </c>
      <c r="S203" s="15" t="str">
        <f>HLOOKUP(Coffee_data[[#This Row],[ProductId]],Product!$B$4:$O$7,3,FALSE)</f>
        <v>Espresso</v>
      </c>
      <c r="T203" s="15" t="str">
        <f>HLOOKUP(Coffee_data[[#This Row],[ProductId]],Product!$B$4:$O$7,4,FALSE)</f>
        <v>Decaf Espresso</v>
      </c>
    </row>
    <row r="204" spans="1:20" x14ac:dyDescent="0.2">
      <c r="A204">
        <v>201</v>
      </c>
      <c r="B204">
        <v>311</v>
      </c>
      <c r="C204">
        <v>545</v>
      </c>
      <c r="D204">
        <v>238</v>
      </c>
      <c r="E204">
        <v>110</v>
      </c>
      <c r="F204">
        <v>77</v>
      </c>
      <c r="G204">
        <v>1282</v>
      </c>
      <c r="H204">
        <v>190</v>
      </c>
      <c r="I204">
        <v>292</v>
      </c>
      <c r="J204">
        <v>270</v>
      </c>
      <c r="K204">
        <v>470</v>
      </c>
      <c r="L204">
        <v>563</v>
      </c>
      <c r="M204">
        <v>8</v>
      </c>
      <c r="N204" s="25">
        <v>41670</v>
      </c>
      <c r="O204" t="str">
        <f>VLOOKUP(Coffee_data[[#This Row],[Area Code]],Location!$B$1:$E$157,2,FALSE)</f>
        <v>Iowa</v>
      </c>
      <c r="P204" t="str">
        <f>VLOOKUP(Coffee_data[[#This Row],[Area Code]],Location!$B$1:$E$157,3,FALSE)</f>
        <v>Central</v>
      </c>
      <c r="Q204" t="str">
        <f>VLOOKUP(Coffee_data[[#This Row],[Area Code]],Location!$B$1:$E$157,4,FALSE)</f>
        <v>Small Market</v>
      </c>
      <c r="R204" s="15" t="str">
        <f>HLOOKUP(Coffee_data[[#This Row],[ProductId]],Product!$B$4:$O$7,2,FALSE)</f>
        <v>Decaf</v>
      </c>
      <c r="S204" s="15" t="str">
        <f>HLOOKUP(Coffee_data[[#This Row],[ProductId]],Product!$B$4:$O$7,3,FALSE)</f>
        <v>Herbal Tea</v>
      </c>
      <c r="T204" s="15" t="str">
        <f>HLOOKUP(Coffee_data[[#This Row],[ProductId]],Product!$B$4:$O$7,4,FALSE)</f>
        <v>Chamomile</v>
      </c>
    </row>
    <row r="205" spans="1:20" x14ac:dyDescent="0.2">
      <c r="A205">
        <v>95</v>
      </c>
      <c r="B205">
        <v>150</v>
      </c>
      <c r="C205">
        <v>254</v>
      </c>
      <c r="D205">
        <v>89</v>
      </c>
      <c r="E205">
        <v>55</v>
      </c>
      <c r="F205">
        <v>33</v>
      </c>
      <c r="G205">
        <v>596</v>
      </c>
      <c r="H205">
        <v>110</v>
      </c>
      <c r="I205">
        <v>89</v>
      </c>
      <c r="J205">
        <v>140</v>
      </c>
      <c r="K205">
        <v>211</v>
      </c>
      <c r="L205">
        <v>563</v>
      </c>
      <c r="M205">
        <v>9</v>
      </c>
      <c r="N205" s="25">
        <v>41670</v>
      </c>
      <c r="O205" t="str">
        <f>VLOOKUP(Coffee_data[[#This Row],[Area Code]],Location!$B$1:$E$157,2,FALSE)</f>
        <v>Iowa</v>
      </c>
      <c r="P205" t="str">
        <f>VLOOKUP(Coffee_data[[#This Row],[Area Code]],Location!$B$1:$E$157,3,FALSE)</f>
        <v>Central</v>
      </c>
      <c r="Q205" t="str">
        <f>VLOOKUP(Coffee_data[[#This Row],[Area Code]],Location!$B$1:$E$157,4,FALSE)</f>
        <v>Small Market</v>
      </c>
      <c r="R205" s="15" t="str">
        <f>HLOOKUP(Coffee_data[[#This Row],[ProductId]],Product!$B$4:$O$7,2,FALSE)</f>
        <v>Decaf</v>
      </c>
      <c r="S205" s="15" t="str">
        <f>HLOOKUP(Coffee_data[[#This Row],[ProductId]],Product!$B$4:$O$7,3,FALSE)</f>
        <v>Herbal Tea</v>
      </c>
      <c r="T205" s="15" t="str">
        <f>HLOOKUP(Coffee_data[[#This Row],[ProductId]],Product!$B$4:$O$7,4,FALSE)</f>
        <v>Lemon</v>
      </c>
    </row>
    <row r="206" spans="1:20" x14ac:dyDescent="0.2">
      <c r="A206">
        <v>141</v>
      </c>
      <c r="B206">
        <v>229</v>
      </c>
      <c r="C206">
        <v>457</v>
      </c>
      <c r="D206">
        <v>196</v>
      </c>
      <c r="E206">
        <v>88</v>
      </c>
      <c r="F206">
        <v>63</v>
      </c>
      <c r="G206">
        <v>1436</v>
      </c>
      <c r="H206">
        <v>140</v>
      </c>
      <c r="I206">
        <v>142</v>
      </c>
      <c r="J206">
        <v>210</v>
      </c>
      <c r="K206">
        <v>411</v>
      </c>
      <c r="L206">
        <v>563</v>
      </c>
      <c r="M206">
        <v>11</v>
      </c>
      <c r="N206" s="25">
        <v>41670</v>
      </c>
      <c r="O206" t="str">
        <f>VLOOKUP(Coffee_data[[#This Row],[Area Code]],Location!$B$1:$E$157,2,FALSE)</f>
        <v>Iowa</v>
      </c>
      <c r="P206" t="str">
        <f>VLOOKUP(Coffee_data[[#This Row],[Area Code]],Location!$B$1:$E$157,3,FALSE)</f>
        <v>Central</v>
      </c>
      <c r="Q206" t="str">
        <f>VLOOKUP(Coffee_data[[#This Row],[Area Code]],Location!$B$1:$E$157,4,FALSE)</f>
        <v>Small Market</v>
      </c>
      <c r="R206" s="15" t="str">
        <f>HLOOKUP(Coffee_data[[#This Row],[ProductId]],Product!$B$4:$O$7,2,FALSE)</f>
        <v>Regular</v>
      </c>
      <c r="S206" s="15" t="str">
        <f>HLOOKUP(Coffee_data[[#This Row],[ProductId]],Product!$B$4:$O$7,3,FALSE)</f>
        <v>Tea</v>
      </c>
      <c r="T206" s="15" t="str">
        <f>HLOOKUP(Coffee_data[[#This Row],[ProductId]],Product!$B$4:$O$7,4,FALSE)</f>
        <v>Darjeeling</v>
      </c>
    </row>
    <row r="207" spans="1:20" x14ac:dyDescent="0.2">
      <c r="A207">
        <v>169</v>
      </c>
      <c r="B207">
        <v>294</v>
      </c>
      <c r="C207">
        <v>534</v>
      </c>
      <c r="D207">
        <v>240</v>
      </c>
      <c r="E207">
        <v>125</v>
      </c>
      <c r="F207">
        <v>91</v>
      </c>
      <c r="G207">
        <v>1391</v>
      </c>
      <c r="H207">
        <v>150</v>
      </c>
      <c r="I207">
        <v>218</v>
      </c>
      <c r="J207">
        <v>260</v>
      </c>
      <c r="K207">
        <v>460</v>
      </c>
      <c r="L207">
        <v>515</v>
      </c>
      <c r="M207">
        <v>12</v>
      </c>
      <c r="N207" s="25">
        <v>41670</v>
      </c>
      <c r="O207" t="str">
        <f>VLOOKUP(Coffee_data[[#This Row],[Area Code]],Location!$B$1:$E$157,2,FALSE)</f>
        <v>Iowa</v>
      </c>
      <c r="P207" t="str">
        <f>VLOOKUP(Coffee_data[[#This Row],[Area Code]],Location!$B$1:$E$157,3,FALSE)</f>
        <v>Central</v>
      </c>
      <c r="Q207" t="str">
        <f>VLOOKUP(Coffee_data[[#This Row],[Area Code]],Location!$B$1:$E$157,4,FALSE)</f>
        <v>Small Market</v>
      </c>
      <c r="R207" s="15" t="str">
        <f>HLOOKUP(Coffee_data[[#This Row],[ProductId]],Product!$B$4:$O$7,2,FALSE)</f>
        <v>Regular</v>
      </c>
      <c r="S207" s="15" t="str">
        <f>HLOOKUP(Coffee_data[[#This Row],[ProductId]],Product!$B$4:$O$7,3,FALSE)</f>
        <v>Tea</v>
      </c>
      <c r="T207" s="15" t="str">
        <f>HLOOKUP(Coffee_data[[#This Row],[ProductId]],Product!$B$4:$O$7,4,FALSE)</f>
        <v>Earl Grey</v>
      </c>
    </row>
    <row r="208" spans="1:20" x14ac:dyDescent="0.2">
      <c r="A208">
        <v>42</v>
      </c>
      <c r="B208">
        <v>107</v>
      </c>
      <c r="C208">
        <v>193</v>
      </c>
      <c r="D208">
        <v>86</v>
      </c>
      <c r="E208">
        <v>65</v>
      </c>
      <c r="F208">
        <v>32</v>
      </c>
      <c r="G208">
        <v>484</v>
      </c>
      <c r="H208">
        <v>50</v>
      </c>
      <c r="I208">
        <v>90</v>
      </c>
      <c r="J208">
        <v>110</v>
      </c>
      <c r="K208">
        <v>200</v>
      </c>
      <c r="L208">
        <v>314</v>
      </c>
      <c r="M208">
        <v>2</v>
      </c>
      <c r="N208" s="25">
        <v>41670</v>
      </c>
      <c r="O208" t="str">
        <f>VLOOKUP(Coffee_data[[#This Row],[Area Code]],Location!$B$1:$E$157,2,FALSE)</f>
        <v>Missouri</v>
      </c>
      <c r="P208" t="str">
        <f>VLOOKUP(Coffee_data[[#This Row],[Area Code]],Location!$B$1:$E$157,3,FALSE)</f>
        <v>Central</v>
      </c>
      <c r="Q208" t="str">
        <f>VLOOKUP(Coffee_data[[#This Row],[Area Code]],Location!$B$1:$E$157,4,FALSE)</f>
        <v>Small Market</v>
      </c>
      <c r="R208" s="15" t="str">
        <f>HLOOKUP(Coffee_data[[#This Row],[ProductId]],Product!$B$4:$O$7,2,FALSE)</f>
        <v>Regular</v>
      </c>
      <c r="S208" s="15" t="str">
        <f>HLOOKUP(Coffee_data[[#This Row],[ProductId]],Product!$B$4:$O$7,3,FALSE)</f>
        <v>Coffee</v>
      </c>
      <c r="T208" s="15" t="str">
        <f>HLOOKUP(Coffee_data[[#This Row],[ProductId]],Product!$B$4:$O$7,4,FALSE)</f>
        <v>Columbian</v>
      </c>
    </row>
    <row r="209" spans="1:20" x14ac:dyDescent="0.2">
      <c r="A209">
        <v>46</v>
      </c>
      <c r="B209">
        <v>90</v>
      </c>
      <c r="C209">
        <v>165</v>
      </c>
      <c r="D209">
        <v>75</v>
      </c>
      <c r="E209">
        <v>44</v>
      </c>
      <c r="F209">
        <v>23</v>
      </c>
      <c r="G209">
        <v>956</v>
      </c>
      <c r="H209">
        <v>60</v>
      </c>
      <c r="I209">
        <v>67</v>
      </c>
      <c r="J209">
        <v>100</v>
      </c>
      <c r="K209">
        <v>173</v>
      </c>
      <c r="L209">
        <v>816</v>
      </c>
      <c r="M209">
        <v>3</v>
      </c>
      <c r="N209" s="25">
        <v>41670</v>
      </c>
      <c r="O209" t="str">
        <f>VLOOKUP(Coffee_data[[#This Row],[Area Code]],Location!$B$1:$E$157,2,FALSE)</f>
        <v>Missouri</v>
      </c>
      <c r="P209" t="str">
        <f>VLOOKUP(Coffee_data[[#This Row],[Area Code]],Location!$B$1:$E$157,3,FALSE)</f>
        <v>Central</v>
      </c>
      <c r="Q209" t="str">
        <f>VLOOKUP(Coffee_data[[#This Row],[Area Code]],Location!$B$1:$E$157,4,FALSE)</f>
        <v>Small Market</v>
      </c>
      <c r="R209" s="15" t="str">
        <f>HLOOKUP(Coffee_data[[#This Row],[ProductId]],Product!$B$4:$O$7,2,FALSE)</f>
        <v>Decaf</v>
      </c>
      <c r="S209" s="15" t="str">
        <f>HLOOKUP(Coffee_data[[#This Row],[ProductId]],Product!$B$4:$O$7,3,FALSE)</f>
        <v>Coffee</v>
      </c>
      <c r="T209" s="15" t="str">
        <f>HLOOKUP(Coffee_data[[#This Row],[ProductId]],Product!$B$4:$O$7,4,FALSE)</f>
        <v>Decaf Irish Cream</v>
      </c>
    </row>
    <row r="210" spans="1:20" x14ac:dyDescent="0.2">
      <c r="A210">
        <v>-4</v>
      </c>
      <c r="B210">
        <v>41</v>
      </c>
      <c r="C210">
        <v>74</v>
      </c>
      <c r="D210">
        <v>33</v>
      </c>
      <c r="E210">
        <v>45</v>
      </c>
      <c r="F210">
        <v>12</v>
      </c>
      <c r="G210">
        <v>193</v>
      </c>
      <c r="H210">
        <v>0</v>
      </c>
      <c r="I210">
        <v>20</v>
      </c>
      <c r="J210">
        <v>40</v>
      </c>
      <c r="K210">
        <v>60</v>
      </c>
      <c r="L210">
        <v>573</v>
      </c>
      <c r="M210">
        <v>13</v>
      </c>
      <c r="N210" s="25">
        <v>41670</v>
      </c>
      <c r="O210" t="str">
        <f>VLOOKUP(Coffee_data[[#This Row],[Area Code]],Location!$B$1:$E$157,2,FALSE)</f>
        <v>Missouri</v>
      </c>
      <c r="P210" t="str">
        <f>VLOOKUP(Coffee_data[[#This Row],[Area Code]],Location!$B$1:$E$157,3,FALSE)</f>
        <v>Central</v>
      </c>
      <c r="Q210" t="str">
        <f>VLOOKUP(Coffee_data[[#This Row],[Area Code]],Location!$B$1:$E$157,4,FALSE)</f>
        <v>Small Market</v>
      </c>
      <c r="R210" s="15" t="str">
        <f>HLOOKUP(Coffee_data[[#This Row],[ProductId]],Product!$B$4:$O$7,2,FALSE)</f>
        <v>Regular</v>
      </c>
      <c r="S210" s="15" t="str">
        <f>HLOOKUP(Coffee_data[[#This Row],[ProductId]],Product!$B$4:$O$7,3,FALSE)</f>
        <v>Tea</v>
      </c>
      <c r="T210" s="15" t="str">
        <f>HLOOKUP(Coffee_data[[#This Row],[ProductId]],Product!$B$4:$O$7,4,FALSE)</f>
        <v>Green Tea</v>
      </c>
    </row>
    <row r="211" spans="1:20" x14ac:dyDescent="0.2">
      <c r="A211">
        <v>48</v>
      </c>
      <c r="B211">
        <v>73</v>
      </c>
      <c r="C211">
        <v>123</v>
      </c>
      <c r="D211">
        <v>50</v>
      </c>
      <c r="E211">
        <v>25</v>
      </c>
      <c r="F211">
        <v>14</v>
      </c>
      <c r="G211">
        <v>814</v>
      </c>
      <c r="H211">
        <v>70</v>
      </c>
      <c r="I211">
        <v>45</v>
      </c>
      <c r="J211">
        <v>90</v>
      </c>
      <c r="K211">
        <v>135</v>
      </c>
      <c r="L211">
        <v>573</v>
      </c>
      <c r="M211">
        <v>5</v>
      </c>
      <c r="N211" s="25">
        <v>41670</v>
      </c>
      <c r="O211" t="str">
        <f>VLOOKUP(Coffee_data[[#This Row],[Area Code]],Location!$B$1:$E$157,2,FALSE)</f>
        <v>Missouri</v>
      </c>
      <c r="P211" t="str">
        <f>VLOOKUP(Coffee_data[[#This Row],[Area Code]],Location!$B$1:$E$157,3,FALSE)</f>
        <v>Central</v>
      </c>
      <c r="Q211" t="str">
        <f>VLOOKUP(Coffee_data[[#This Row],[Area Code]],Location!$B$1:$E$157,4,FALSE)</f>
        <v>Small Market</v>
      </c>
      <c r="R211" s="15" t="str">
        <f>HLOOKUP(Coffee_data[[#This Row],[ProductId]],Product!$B$4:$O$7,2,FALSE)</f>
        <v>Regular</v>
      </c>
      <c r="S211" s="15" t="str">
        <f>HLOOKUP(Coffee_data[[#This Row],[ProductId]],Product!$B$4:$O$7,3,FALSE)</f>
        <v>Espresso</v>
      </c>
      <c r="T211" s="15" t="str">
        <f>HLOOKUP(Coffee_data[[#This Row],[ProductId]],Product!$B$4:$O$7,4,FALSE)</f>
        <v>Caffe Mocha</v>
      </c>
    </row>
    <row r="212" spans="1:20" x14ac:dyDescent="0.2">
      <c r="A212">
        <v>38</v>
      </c>
      <c r="B212">
        <v>61</v>
      </c>
      <c r="C212">
        <v>103</v>
      </c>
      <c r="D212">
        <v>42</v>
      </c>
      <c r="E212">
        <v>23</v>
      </c>
      <c r="F212">
        <v>11</v>
      </c>
      <c r="G212">
        <v>771</v>
      </c>
      <c r="H212">
        <v>60</v>
      </c>
      <c r="I212">
        <v>46</v>
      </c>
      <c r="J212">
        <v>80</v>
      </c>
      <c r="K212">
        <v>120</v>
      </c>
      <c r="L212">
        <v>573</v>
      </c>
      <c r="M212">
        <v>6</v>
      </c>
      <c r="N212" s="25">
        <v>41670</v>
      </c>
      <c r="O212" t="str">
        <f>VLOOKUP(Coffee_data[[#This Row],[Area Code]],Location!$B$1:$E$157,2,FALSE)</f>
        <v>Missouri</v>
      </c>
      <c r="P212" t="str">
        <f>VLOOKUP(Coffee_data[[#This Row],[Area Code]],Location!$B$1:$E$157,3,FALSE)</f>
        <v>Central</v>
      </c>
      <c r="Q212" t="str">
        <f>VLOOKUP(Coffee_data[[#This Row],[Area Code]],Location!$B$1:$E$157,4,FALSE)</f>
        <v>Small Market</v>
      </c>
      <c r="R212" s="15" t="str">
        <f>HLOOKUP(Coffee_data[[#This Row],[ProductId]],Product!$B$4:$O$7,2,FALSE)</f>
        <v>Decaf</v>
      </c>
      <c r="S212" s="15" t="str">
        <f>HLOOKUP(Coffee_data[[#This Row],[ProductId]],Product!$B$4:$O$7,3,FALSE)</f>
        <v>Espresso</v>
      </c>
      <c r="T212" s="15" t="str">
        <f>HLOOKUP(Coffee_data[[#This Row],[ProductId]],Product!$B$4:$O$7,4,FALSE)</f>
        <v>Decaf Espresso</v>
      </c>
    </row>
    <row r="213" spans="1:20" x14ac:dyDescent="0.2">
      <c r="A213">
        <v>-8</v>
      </c>
      <c r="B213">
        <v>61</v>
      </c>
      <c r="C213">
        <v>104</v>
      </c>
      <c r="D213">
        <v>43</v>
      </c>
      <c r="E213">
        <v>69</v>
      </c>
      <c r="F213">
        <v>39</v>
      </c>
      <c r="G213">
        <v>256</v>
      </c>
      <c r="H213">
        <v>10</v>
      </c>
      <c r="I213">
        <v>30</v>
      </c>
      <c r="J213">
        <v>60</v>
      </c>
      <c r="K213">
        <v>82</v>
      </c>
      <c r="L213">
        <v>636</v>
      </c>
      <c r="M213">
        <v>8</v>
      </c>
      <c r="N213" s="25">
        <v>41670</v>
      </c>
      <c r="O213" t="str">
        <f>VLOOKUP(Coffee_data[[#This Row],[Area Code]],Location!$B$1:$E$157,2,FALSE)</f>
        <v>Missouri</v>
      </c>
      <c r="P213" t="str">
        <f>VLOOKUP(Coffee_data[[#This Row],[Area Code]],Location!$B$1:$E$157,3,FALSE)</f>
        <v>Central</v>
      </c>
      <c r="Q213" t="str">
        <f>VLOOKUP(Coffee_data[[#This Row],[Area Code]],Location!$B$1:$E$157,4,FALSE)</f>
        <v>Small Market</v>
      </c>
      <c r="R213" s="15" t="str">
        <f>HLOOKUP(Coffee_data[[#This Row],[ProductId]],Product!$B$4:$O$7,2,FALSE)</f>
        <v>Decaf</v>
      </c>
      <c r="S213" s="15" t="str">
        <f>HLOOKUP(Coffee_data[[#This Row],[ProductId]],Product!$B$4:$O$7,3,FALSE)</f>
        <v>Herbal Tea</v>
      </c>
      <c r="T213" s="15" t="str">
        <f>HLOOKUP(Coffee_data[[#This Row],[ProductId]],Product!$B$4:$O$7,4,FALSE)</f>
        <v>Chamomile</v>
      </c>
    </row>
    <row r="214" spans="1:20" x14ac:dyDescent="0.2">
      <c r="A214">
        <v>-32</v>
      </c>
      <c r="B214">
        <v>18</v>
      </c>
      <c r="C214">
        <v>102</v>
      </c>
      <c r="D214">
        <v>84</v>
      </c>
      <c r="E214">
        <v>50</v>
      </c>
      <c r="F214">
        <v>26</v>
      </c>
      <c r="G214">
        <v>625</v>
      </c>
      <c r="H214">
        <v>-20</v>
      </c>
      <c r="I214">
        <v>79</v>
      </c>
      <c r="J214">
        <v>10</v>
      </c>
      <c r="K214">
        <v>89</v>
      </c>
      <c r="L214">
        <v>417</v>
      </c>
      <c r="M214">
        <v>9</v>
      </c>
      <c r="N214" s="25">
        <v>41670</v>
      </c>
      <c r="O214" t="str">
        <f>VLOOKUP(Coffee_data[[#This Row],[Area Code]],Location!$B$1:$E$157,2,FALSE)</f>
        <v>Missouri</v>
      </c>
      <c r="P214" t="str">
        <f>VLOOKUP(Coffee_data[[#This Row],[Area Code]],Location!$B$1:$E$157,3,FALSE)</f>
        <v>Central</v>
      </c>
      <c r="Q214" t="str">
        <f>VLOOKUP(Coffee_data[[#This Row],[Area Code]],Location!$B$1:$E$157,4,FALSE)</f>
        <v>Small Market</v>
      </c>
      <c r="R214" s="15" t="str">
        <f>HLOOKUP(Coffee_data[[#This Row],[ProductId]],Product!$B$4:$O$7,2,FALSE)</f>
        <v>Decaf</v>
      </c>
      <c r="S214" s="15" t="str">
        <f>HLOOKUP(Coffee_data[[#This Row],[ProductId]],Product!$B$4:$O$7,3,FALSE)</f>
        <v>Herbal Tea</v>
      </c>
      <c r="T214" s="15" t="str">
        <f>HLOOKUP(Coffee_data[[#This Row],[ProductId]],Product!$B$4:$O$7,4,FALSE)</f>
        <v>Lemon</v>
      </c>
    </row>
    <row r="215" spans="1:20" x14ac:dyDescent="0.2">
      <c r="A215">
        <v>9</v>
      </c>
      <c r="B215">
        <v>47</v>
      </c>
      <c r="C215">
        <v>82</v>
      </c>
      <c r="D215">
        <v>35</v>
      </c>
      <c r="E215">
        <v>38</v>
      </c>
      <c r="F215">
        <v>11</v>
      </c>
      <c r="G215">
        <v>191</v>
      </c>
      <c r="H215">
        <v>10</v>
      </c>
      <c r="I215">
        <v>19</v>
      </c>
      <c r="J215">
        <v>40</v>
      </c>
      <c r="K215">
        <v>59</v>
      </c>
      <c r="L215">
        <v>816</v>
      </c>
      <c r="M215">
        <v>11</v>
      </c>
      <c r="N215" s="25">
        <v>41670</v>
      </c>
      <c r="O215" t="str">
        <f>VLOOKUP(Coffee_data[[#This Row],[Area Code]],Location!$B$1:$E$157,2,FALSE)</f>
        <v>Missouri</v>
      </c>
      <c r="P215" t="str">
        <f>VLOOKUP(Coffee_data[[#This Row],[Area Code]],Location!$B$1:$E$157,3,FALSE)</f>
        <v>Central</v>
      </c>
      <c r="Q215" t="str">
        <f>VLOOKUP(Coffee_data[[#This Row],[Area Code]],Location!$B$1:$E$157,4,FALSE)</f>
        <v>Small Market</v>
      </c>
      <c r="R215" s="15" t="str">
        <f>HLOOKUP(Coffee_data[[#This Row],[ProductId]],Product!$B$4:$O$7,2,FALSE)</f>
        <v>Regular</v>
      </c>
      <c r="S215" s="15" t="str">
        <f>HLOOKUP(Coffee_data[[#This Row],[ProductId]],Product!$B$4:$O$7,3,FALSE)</f>
        <v>Tea</v>
      </c>
      <c r="T215" s="15" t="str">
        <f>HLOOKUP(Coffee_data[[#This Row],[ProductId]],Product!$B$4:$O$7,4,FALSE)</f>
        <v>Darjeeling</v>
      </c>
    </row>
    <row r="216" spans="1:20" x14ac:dyDescent="0.2">
      <c r="A216">
        <v>-7</v>
      </c>
      <c r="B216">
        <v>38</v>
      </c>
      <c r="C216">
        <v>68</v>
      </c>
      <c r="D216">
        <v>30</v>
      </c>
      <c r="E216">
        <v>45</v>
      </c>
      <c r="F216">
        <v>11</v>
      </c>
      <c r="G216">
        <v>165</v>
      </c>
      <c r="H216">
        <v>-10</v>
      </c>
      <c r="I216">
        <v>20</v>
      </c>
      <c r="J216">
        <v>30</v>
      </c>
      <c r="K216">
        <v>50</v>
      </c>
      <c r="L216">
        <v>314</v>
      </c>
      <c r="M216">
        <v>12</v>
      </c>
      <c r="N216" s="25">
        <v>41670</v>
      </c>
      <c r="O216" t="str">
        <f>VLOOKUP(Coffee_data[[#This Row],[Area Code]],Location!$B$1:$E$157,2,FALSE)</f>
        <v>Missouri</v>
      </c>
      <c r="P216" t="str">
        <f>VLOOKUP(Coffee_data[[#This Row],[Area Code]],Location!$B$1:$E$157,3,FALSE)</f>
        <v>Central</v>
      </c>
      <c r="Q216" t="str">
        <f>VLOOKUP(Coffee_data[[#This Row],[Area Code]],Location!$B$1:$E$157,4,FALSE)</f>
        <v>Small Market</v>
      </c>
      <c r="R216" s="15" t="str">
        <f>HLOOKUP(Coffee_data[[#This Row],[ProductId]],Product!$B$4:$O$7,2,FALSE)</f>
        <v>Regular</v>
      </c>
      <c r="S216" s="15" t="str">
        <f>HLOOKUP(Coffee_data[[#This Row],[ProductId]],Product!$B$4:$O$7,3,FALSE)</f>
        <v>Tea</v>
      </c>
      <c r="T216" s="15" t="str">
        <f>HLOOKUP(Coffee_data[[#This Row],[ProductId]],Product!$B$4:$O$7,4,FALSE)</f>
        <v>Earl Grey</v>
      </c>
    </row>
    <row r="217" spans="1:20" x14ac:dyDescent="0.2">
      <c r="A217">
        <v>33</v>
      </c>
      <c r="B217">
        <v>80</v>
      </c>
      <c r="C217">
        <v>140</v>
      </c>
      <c r="D217">
        <v>60</v>
      </c>
      <c r="E217">
        <v>47</v>
      </c>
      <c r="F217">
        <v>19</v>
      </c>
      <c r="G217">
        <v>329</v>
      </c>
      <c r="H217">
        <v>50</v>
      </c>
      <c r="I217">
        <v>61</v>
      </c>
      <c r="J217">
        <v>80</v>
      </c>
      <c r="K217">
        <v>141</v>
      </c>
      <c r="L217">
        <v>937</v>
      </c>
      <c r="M217">
        <v>1</v>
      </c>
      <c r="N217" s="25">
        <v>41670</v>
      </c>
      <c r="O217" t="str">
        <f>VLOOKUP(Coffee_data[[#This Row],[Area Code]],Location!$B$1:$E$157,2,FALSE)</f>
        <v>Ohio</v>
      </c>
      <c r="P217" t="str">
        <f>VLOOKUP(Coffee_data[[#This Row],[Area Code]],Location!$B$1:$E$157,3,FALSE)</f>
        <v>Central</v>
      </c>
      <c r="Q217" t="str">
        <f>VLOOKUP(Coffee_data[[#This Row],[Area Code]],Location!$B$1:$E$157,4,FALSE)</f>
        <v>Major Market</v>
      </c>
      <c r="R217" s="15" t="str">
        <f>HLOOKUP(Coffee_data[[#This Row],[ProductId]],Product!$B$4:$O$7,2,FALSE)</f>
        <v>Regular</v>
      </c>
      <c r="S217" s="15" t="str">
        <f>HLOOKUP(Coffee_data[[#This Row],[ProductId]],Product!$B$4:$O$7,3,FALSE)</f>
        <v>Coffee</v>
      </c>
      <c r="T217" s="15" t="str">
        <f>HLOOKUP(Coffee_data[[#This Row],[ProductId]],Product!$B$4:$O$7,4,FALSE)</f>
        <v>Amaretto</v>
      </c>
    </row>
    <row r="218" spans="1:20" x14ac:dyDescent="0.2">
      <c r="A218">
        <v>38</v>
      </c>
      <c r="B218">
        <v>76</v>
      </c>
      <c r="C218">
        <v>128</v>
      </c>
      <c r="D218">
        <v>52</v>
      </c>
      <c r="E218">
        <v>38</v>
      </c>
      <c r="F218">
        <v>16</v>
      </c>
      <c r="G218">
        <v>357</v>
      </c>
      <c r="H218">
        <v>50</v>
      </c>
      <c r="I218">
        <v>52</v>
      </c>
      <c r="J218">
        <v>80</v>
      </c>
      <c r="K218">
        <v>132</v>
      </c>
      <c r="L218">
        <v>513</v>
      </c>
      <c r="M218">
        <v>2</v>
      </c>
      <c r="N218" s="25">
        <v>41670</v>
      </c>
      <c r="O218" t="str">
        <f>VLOOKUP(Coffee_data[[#This Row],[Area Code]],Location!$B$1:$E$157,2,FALSE)</f>
        <v>Ohio</v>
      </c>
      <c r="P218" t="str">
        <f>VLOOKUP(Coffee_data[[#This Row],[Area Code]],Location!$B$1:$E$157,3,FALSE)</f>
        <v>Central</v>
      </c>
      <c r="Q218" t="str">
        <f>VLOOKUP(Coffee_data[[#This Row],[Area Code]],Location!$B$1:$E$157,4,FALSE)</f>
        <v>Major Market</v>
      </c>
      <c r="R218" s="15" t="str">
        <f>HLOOKUP(Coffee_data[[#This Row],[ProductId]],Product!$B$4:$O$7,2,FALSE)</f>
        <v>Regular</v>
      </c>
      <c r="S218" s="15" t="str">
        <f>HLOOKUP(Coffee_data[[#This Row],[ProductId]],Product!$B$4:$O$7,3,FALSE)</f>
        <v>Coffee</v>
      </c>
      <c r="T218" s="15" t="str">
        <f>HLOOKUP(Coffee_data[[#This Row],[ProductId]],Product!$B$4:$O$7,4,FALSE)</f>
        <v>Columbian</v>
      </c>
    </row>
    <row r="219" spans="1:20" x14ac:dyDescent="0.2">
      <c r="A219">
        <v>-3</v>
      </c>
      <c r="B219">
        <v>75</v>
      </c>
      <c r="C219">
        <v>129</v>
      </c>
      <c r="D219">
        <v>54</v>
      </c>
      <c r="E219">
        <v>78</v>
      </c>
      <c r="F219">
        <v>49</v>
      </c>
      <c r="G219">
        <v>427</v>
      </c>
      <c r="H219">
        <v>20</v>
      </c>
      <c r="I219">
        <v>50</v>
      </c>
      <c r="J219">
        <v>80</v>
      </c>
      <c r="K219">
        <v>133</v>
      </c>
      <c r="L219">
        <v>614</v>
      </c>
      <c r="M219">
        <v>3</v>
      </c>
      <c r="N219" s="25">
        <v>41670</v>
      </c>
      <c r="O219" t="str">
        <f>VLOOKUP(Coffee_data[[#This Row],[Area Code]],Location!$B$1:$E$157,2,FALSE)</f>
        <v>Ohio</v>
      </c>
      <c r="P219" t="str">
        <f>VLOOKUP(Coffee_data[[#This Row],[Area Code]],Location!$B$1:$E$157,3,FALSE)</f>
        <v>Central</v>
      </c>
      <c r="Q219" t="str">
        <f>VLOOKUP(Coffee_data[[#This Row],[Area Code]],Location!$B$1:$E$157,4,FALSE)</f>
        <v>Major Market</v>
      </c>
      <c r="R219" s="15" t="str">
        <f>HLOOKUP(Coffee_data[[#This Row],[ProductId]],Product!$B$4:$O$7,2,FALSE)</f>
        <v>Decaf</v>
      </c>
      <c r="S219" s="15" t="str">
        <f>HLOOKUP(Coffee_data[[#This Row],[ProductId]],Product!$B$4:$O$7,3,FALSE)</f>
        <v>Coffee</v>
      </c>
      <c r="T219" s="15" t="str">
        <f>HLOOKUP(Coffee_data[[#This Row],[ProductId]],Product!$B$4:$O$7,4,FALSE)</f>
        <v>Decaf Irish Cream</v>
      </c>
    </row>
    <row r="220" spans="1:20" x14ac:dyDescent="0.2">
      <c r="A220">
        <v>62</v>
      </c>
      <c r="B220">
        <v>120</v>
      </c>
      <c r="C220">
        <v>200</v>
      </c>
      <c r="D220">
        <v>80</v>
      </c>
      <c r="E220">
        <v>58</v>
      </c>
      <c r="F220">
        <v>26</v>
      </c>
      <c r="G220">
        <v>640</v>
      </c>
      <c r="H220">
        <v>60</v>
      </c>
      <c r="I220">
        <v>60</v>
      </c>
      <c r="J220">
        <v>110</v>
      </c>
      <c r="K220">
        <v>170</v>
      </c>
      <c r="L220">
        <v>614</v>
      </c>
      <c r="M220">
        <v>11</v>
      </c>
      <c r="N220" s="25">
        <v>41670</v>
      </c>
      <c r="O220" t="str">
        <f>VLOOKUP(Coffee_data[[#This Row],[Area Code]],Location!$B$1:$E$157,2,FALSE)</f>
        <v>Ohio</v>
      </c>
      <c r="P220" t="str">
        <f>VLOOKUP(Coffee_data[[#This Row],[Area Code]],Location!$B$1:$E$157,3,FALSE)</f>
        <v>Central</v>
      </c>
      <c r="Q220" t="str">
        <f>VLOOKUP(Coffee_data[[#This Row],[Area Code]],Location!$B$1:$E$157,4,FALSE)</f>
        <v>Major Market</v>
      </c>
      <c r="R220" s="15" t="str">
        <f>HLOOKUP(Coffee_data[[#This Row],[ProductId]],Product!$B$4:$O$7,2,FALSE)</f>
        <v>Regular</v>
      </c>
      <c r="S220" s="15" t="str">
        <f>HLOOKUP(Coffee_data[[#This Row],[ProductId]],Product!$B$4:$O$7,3,FALSE)</f>
        <v>Tea</v>
      </c>
      <c r="T220" s="15" t="str">
        <f>HLOOKUP(Coffee_data[[#This Row],[ProductId]],Product!$B$4:$O$7,4,FALSE)</f>
        <v>Darjeeling</v>
      </c>
    </row>
    <row r="221" spans="1:20" x14ac:dyDescent="0.2">
      <c r="A221">
        <v>71</v>
      </c>
      <c r="B221">
        <v>120</v>
      </c>
      <c r="C221">
        <v>206</v>
      </c>
      <c r="D221">
        <v>86</v>
      </c>
      <c r="E221">
        <v>49</v>
      </c>
      <c r="F221">
        <v>26</v>
      </c>
      <c r="G221">
        <v>490</v>
      </c>
      <c r="H221">
        <v>70</v>
      </c>
      <c r="I221">
        <v>58</v>
      </c>
      <c r="J221">
        <v>110</v>
      </c>
      <c r="K221">
        <v>168</v>
      </c>
      <c r="L221">
        <v>513</v>
      </c>
      <c r="M221">
        <v>12</v>
      </c>
      <c r="N221" s="25">
        <v>41670</v>
      </c>
      <c r="O221" t="str">
        <f>VLOOKUP(Coffee_data[[#This Row],[Area Code]],Location!$B$1:$E$157,2,FALSE)</f>
        <v>Ohio</v>
      </c>
      <c r="P221" t="str">
        <f>VLOOKUP(Coffee_data[[#This Row],[Area Code]],Location!$B$1:$E$157,3,FALSE)</f>
        <v>Central</v>
      </c>
      <c r="Q221" t="str">
        <f>VLOOKUP(Coffee_data[[#This Row],[Area Code]],Location!$B$1:$E$157,4,FALSE)</f>
        <v>Major Market</v>
      </c>
      <c r="R221" s="15" t="str">
        <f>HLOOKUP(Coffee_data[[#This Row],[ProductId]],Product!$B$4:$O$7,2,FALSE)</f>
        <v>Regular</v>
      </c>
      <c r="S221" s="15" t="str">
        <f>HLOOKUP(Coffee_data[[#This Row],[ProductId]],Product!$B$4:$O$7,3,FALSE)</f>
        <v>Tea</v>
      </c>
      <c r="T221" s="15" t="str">
        <f>HLOOKUP(Coffee_data[[#This Row],[ProductId]],Product!$B$4:$O$7,4,FALSE)</f>
        <v>Earl Grey</v>
      </c>
    </row>
    <row r="222" spans="1:20" x14ac:dyDescent="0.2">
      <c r="A222">
        <v>18</v>
      </c>
      <c r="B222">
        <v>73</v>
      </c>
      <c r="C222">
        <v>132</v>
      </c>
      <c r="D222">
        <v>59</v>
      </c>
      <c r="E222">
        <v>55</v>
      </c>
      <c r="F222">
        <v>22</v>
      </c>
      <c r="G222">
        <v>331</v>
      </c>
      <c r="H222">
        <v>40</v>
      </c>
      <c r="I222">
        <v>60</v>
      </c>
      <c r="J222">
        <v>90</v>
      </c>
      <c r="K222">
        <v>144</v>
      </c>
      <c r="L222">
        <v>614</v>
      </c>
      <c r="M222">
        <v>6</v>
      </c>
      <c r="N222" s="25">
        <v>41670</v>
      </c>
      <c r="O222" t="str">
        <f>VLOOKUP(Coffee_data[[#This Row],[Area Code]],Location!$B$1:$E$157,2,FALSE)</f>
        <v>Ohio</v>
      </c>
      <c r="P222" t="str">
        <f>VLOOKUP(Coffee_data[[#This Row],[Area Code]],Location!$B$1:$E$157,3,FALSE)</f>
        <v>Central</v>
      </c>
      <c r="Q222" t="str">
        <f>VLOOKUP(Coffee_data[[#This Row],[Area Code]],Location!$B$1:$E$157,4,FALSE)</f>
        <v>Major Market</v>
      </c>
      <c r="R222" s="15" t="str">
        <f>HLOOKUP(Coffee_data[[#This Row],[ProductId]],Product!$B$4:$O$7,2,FALSE)</f>
        <v>Decaf</v>
      </c>
      <c r="S222" s="15" t="str">
        <f>HLOOKUP(Coffee_data[[#This Row],[ProductId]],Product!$B$4:$O$7,3,FALSE)</f>
        <v>Espresso</v>
      </c>
      <c r="T222" s="15" t="str">
        <f>HLOOKUP(Coffee_data[[#This Row],[ProductId]],Product!$B$4:$O$7,4,FALSE)</f>
        <v>Decaf Espresso</v>
      </c>
    </row>
    <row r="223" spans="1:20" x14ac:dyDescent="0.2">
      <c r="A223">
        <v>98</v>
      </c>
      <c r="B223">
        <v>170</v>
      </c>
      <c r="C223">
        <v>340</v>
      </c>
      <c r="D223">
        <v>158</v>
      </c>
      <c r="E223">
        <v>72</v>
      </c>
      <c r="F223">
        <v>47</v>
      </c>
      <c r="G223">
        <v>1073</v>
      </c>
      <c r="H223">
        <v>140</v>
      </c>
      <c r="I223">
        <v>130</v>
      </c>
      <c r="J223">
        <v>210</v>
      </c>
      <c r="K223">
        <v>405</v>
      </c>
      <c r="L223">
        <v>234</v>
      </c>
      <c r="M223">
        <v>5</v>
      </c>
      <c r="N223" s="25">
        <v>41670</v>
      </c>
      <c r="O223" t="str">
        <f>VLOOKUP(Coffee_data[[#This Row],[Area Code]],Location!$B$1:$E$157,2,FALSE)</f>
        <v>Ohio</v>
      </c>
      <c r="P223" t="str">
        <f>VLOOKUP(Coffee_data[[#This Row],[Area Code]],Location!$B$1:$E$157,3,FALSE)</f>
        <v>Central</v>
      </c>
      <c r="Q223" t="str">
        <f>VLOOKUP(Coffee_data[[#This Row],[Area Code]],Location!$B$1:$E$157,4,FALSE)</f>
        <v>Major Market</v>
      </c>
      <c r="R223" s="15" t="str">
        <f>HLOOKUP(Coffee_data[[#This Row],[ProductId]],Product!$B$4:$O$7,2,FALSE)</f>
        <v>Regular</v>
      </c>
      <c r="S223" s="15" t="str">
        <f>HLOOKUP(Coffee_data[[#This Row],[ProductId]],Product!$B$4:$O$7,3,FALSE)</f>
        <v>Espresso</v>
      </c>
      <c r="T223" s="15" t="str">
        <f>HLOOKUP(Coffee_data[[#This Row],[ProductId]],Product!$B$4:$O$7,4,FALSE)</f>
        <v>Caffe Mocha</v>
      </c>
    </row>
    <row r="224" spans="1:20" x14ac:dyDescent="0.2">
      <c r="A224">
        <v>17</v>
      </c>
      <c r="B224">
        <v>34</v>
      </c>
      <c r="C224">
        <v>56</v>
      </c>
      <c r="D224">
        <v>22</v>
      </c>
      <c r="E224">
        <v>17</v>
      </c>
      <c r="F224">
        <v>6</v>
      </c>
      <c r="G224">
        <v>452</v>
      </c>
      <c r="H224">
        <v>30</v>
      </c>
      <c r="I224">
        <v>10</v>
      </c>
      <c r="J224">
        <v>30</v>
      </c>
      <c r="K224">
        <v>40</v>
      </c>
      <c r="L224">
        <v>330</v>
      </c>
      <c r="M224">
        <v>8</v>
      </c>
      <c r="N224" s="25">
        <v>41670</v>
      </c>
      <c r="O224" t="str">
        <f>VLOOKUP(Coffee_data[[#This Row],[Area Code]],Location!$B$1:$E$157,2,FALSE)</f>
        <v>Ohio</v>
      </c>
      <c r="P224" t="str">
        <f>VLOOKUP(Coffee_data[[#This Row],[Area Code]],Location!$B$1:$E$157,3,FALSE)</f>
        <v>Central</v>
      </c>
      <c r="Q224" t="str">
        <f>VLOOKUP(Coffee_data[[#This Row],[Area Code]],Location!$B$1:$E$157,4,FALSE)</f>
        <v>Major Market</v>
      </c>
      <c r="R224" s="15" t="str">
        <f>HLOOKUP(Coffee_data[[#This Row],[ProductId]],Product!$B$4:$O$7,2,FALSE)</f>
        <v>Decaf</v>
      </c>
      <c r="S224" s="15" t="str">
        <f>HLOOKUP(Coffee_data[[#This Row],[ProductId]],Product!$B$4:$O$7,3,FALSE)</f>
        <v>Herbal Tea</v>
      </c>
      <c r="T224" s="15" t="str">
        <f>HLOOKUP(Coffee_data[[#This Row],[ProductId]],Product!$B$4:$O$7,4,FALSE)</f>
        <v>Chamomile</v>
      </c>
    </row>
    <row r="225" spans="1:20" x14ac:dyDescent="0.2">
      <c r="A225">
        <v>28</v>
      </c>
      <c r="B225">
        <v>48</v>
      </c>
      <c r="C225">
        <v>80</v>
      </c>
      <c r="D225">
        <v>32</v>
      </c>
      <c r="E225">
        <v>20</v>
      </c>
      <c r="F225">
        <v>8</v>
      </c>
      <c r="G225">
        <v>817</v>
      </c>
      <c r="H225">
        <v>50</v>
      </c>
      <c r="I225">
        <v>20</v>
      </c>
      <c r="J225">
        <v>50</v>
      </c>
      <c r="K225">
        <v>70</v>
      </c>
      <c r="L225">
        <v>740</v>
      </c>
      <c r="M225">
        <v>9</v>
      </c>
      <c r="N225" s="25">
        <v>41670</v>
      </c>
      <c r="O225" t="str">
        <f>VLOOKUP(Coffee_data[[#This Row],[Area Code]],Location!$B$1:$E$157,2,FALSE)</f>
        <v>Ohio</v>
      </c>
      <c r="P225" t="str">
        <f>VLOOKUP(Coffee_data[[#This Row],[Area Code]],Location!$B$1:$E$157,3,FALSE)</f>
        <v>Central</v>
      </c>
      <c r="Q225" t="str">
        <f>VLOOKUP(Coffee_data[[#This Row],[Area Code]],Location!$B$1:$E$157,4,FALSE)</f>
        <v>Major Market</v>
      </c>
      <c r="R225" s="15" t="str">
        <f>HLOOKUP(Coffee_data[[#This Row],[ProductId]],Product!$B$4:$O$7,2,FALSE)</f>
        <v>Decaf</v>
      </c>
      <c r="S225" s="15" t="str">
        <f>HLOOKUP(Coffee_data[[#This Row],[ProductId]],Product!$B$4:$O$7,3,FALSE)</f>
        <v>Herbal Tea</v>
      </c>
      <c r="T225" s="15" t="str">
        <f>HLOOKUP(Coffee_data[[#This Row],[ProductId]],Product!$B$4:$O$7,4,FALSE)</f>
        <v>Lemon</v>
      </c>
    </row>
    <row r="226" spans="1:20" x14ac:dyDescent="0.2">
      <c r="A226">
        <v>12</v>
      </c>
      <c r="B226">
        <v>65</v>
      </c>
      <c r="C226">
        <v>118</v>
      </c>
      <c r="D226">
        <v>53</v>
      </c>
      <c r="E226">
        <v>53</v>
      </c>
      <c r="F226">
        <v>20</v>
      </c>
      <c r="G226">
        <v>306</v>
      </c>
      <c r="H226">
        <v>30</v>
      </c>
      <c r="I226">
        <v>49</v>
      </c>
      <c r="J226">
        <v>70</v>
      </c>
      <c r="K226">
        <v>120</v>
      </c>
      <c r="L226">
        <v>262</v>
      </c>
      <c r="M226">
        <v>1</v>
      </c>
      <c r="N226" s="25">
        <v>41670</v>
      </c>
      <c r="O226" t="str">
        <f>VLOOKUP(Coffee_data[[#This Row],[Area Code]],Location!$B$1:$E$157,2,FALSE)</f>
        <v>Wisconsin</v>
      </c>
      <c r="P226" t="str">
        <f>VLOOKUP(Coffee_data[[#This Row],[Area Code]],Location!$B$1:$E$157,3,FALSE)</f>
        <v>Central</v>
      </c>
      <c r="Q226" t="str">
        <f>VLOOKUP(Coffee_data[[#This Row],[Area Code]],Location!$B$1:$E$157,4,FALSE)</f>
        <v>Small Market</v>
      </c>
      <c r="R226" s="15" t="str">
        <f>HLOOKUP(Coffee_data[[#This Row],[ProductId]],Product!$B$4:$O$7,2,FALSE)</f>
        <v>Regular</v>
      </c>
      <c r="S226" s="15" t="str">
        <f>HLOOKUP(Coffee_data[[#This Row],[ProductId]],Product!$B$4:$O$7,3,FALSE)</f>
        <v>Coffee</v>
      </c>
      <c r="T226" s="15" t="str">
        <f>HLOOKUP(Coffee_data[[#This Row],[ProductId]],Product!$B$4:$O$7,4,FALSE)</f>
        <v>Amaretto</v>
      </c>
    </row>
    <row r="227" spans="1:20" x14ac:dyDescent="0.2">
      <c r="A227">
        <v>15</v>
      </c>
      <c r="B227">
        <v>128</v>
      </c>
      <c r="C227">
        <v>220</v>
      </c>
      <c r="D227">
        <v>92</v>
      </c>
      <c r="E227">
        <v>113</v>
      </c>
      <c r="F227">
        <v>83</v>
      </c>
      <c r="G227">
        <v>541</v>
      </c>
      <c r="H227">
        <v>40</v>
      </c>
      <c r="I227">
        <v>88</v>
      </c>
      <c r="J227">
        <v>140</v>
      </c>
      <c r="K227">
        <v>232</v>
      </c>
      <c r="L227">
        <v>920</v>
      </c>
      <c r="M227">
        <v>2</v>
      </c>
      <c r="N227" s="25">
        <v>41670</v>
      </c>
      <c r="O227" t="str">
        <f>VLOOKUP(Coffee_data[[#This Row],[Area Code]],Location!$B$1:$E$157,2,FALSE)</f>
        <v>Wisconsin</v>
      </c>
      <c r="P227" t="str">
        <f>VLOOKUP(Coffee_data[[#This Row],[Area Code]],Location!$B$1:$E$157,3,FALSE)</f>
        <v>Central</v>
      </c>
      <c r="Q227" t="str">
        <f>VLOOKUP(Coffee_data[[#This Row],[Area Code]],Location!$B$1:$E$157,4,FALSE)</f>
        <v>Small Market</v>
      </c>
      <c r="R227" s="15" t="str">
        <f>HLOOKUP(Coffee_data[[#This Row],[ProductId]],Product!$B$4:$O$7,2,FALSE)</f>
        <v>Regular</v>
      </c>
      <c r="S227" s="15" t="str">
        <f>HLOOKUP(Coffee_data[[#This Row],[ProductId]],Product!$B$4:$O$7,3,FALSE)</f>
        <v>Coffee</v>
      </c>
      <c r="T227" s="15" t="str">
        <f>HLOOKUP(Coffee_data[[#This Row],[ProductId]],Product!$B$4:$O$7,4,FALSE)</f>
        <v>Columbian</v>
      </c>
    </row>
    <row r="228" spans="1:20" x14ac:dyDescent="0.2">
      <c r="A228">
        <v>50</v>
      </c>
      <c r="B228">
        <v>103</v>
      </c>
      <c r="C228">
        <v>180</v>
      </c>
      <c r="D228">
        <v>77</v>
      </c>
      <c r="E228">
        <v>53</v>
      </c>
      <c r="F228">
        <v>25</v>
      </c>
      <c r="G228">
        <v>423</v>
      </c>
      <c r="H228">
        <v>60</v>
      </c>
      <c r="I228">
        <v>77</v>
      </c>
      <c r="J228">
        <v>100</v>
      </c>
      <c r="K228">
        <v>183</v>
      </c>
      <c r="L228">
        <v>414</v>
      </c>
      <c r="M228">
        <v>3</v>
      </c>
      <c r="N228" s="25">
        <v>41670</v>
      </c>
      <c r="O228" t="str">
        <f>VLOOKUP(Coffee_data[[#This Row],[Area Code]],Location!$B$1:$E$157,2,FALSE)</f>
        <v>Wisconsin</v>
      </c>
      <c r="P228" t="str">
        <f>VLOOKUP(Coffee_data[[#This Row],[Area Code]],Location!$B$1:$E$157,3,FALSE)</f>
        <v>Central</v>
      </c>
      <c r="Q228" t="str">
        <f>VLOOKUP(Coffee_data[[#This Row],[Area Code]],Location!$B$1:$E$157,4,FALSE)</f>
        <v>Small Market</v>
      </c>
      <c r="R228" s="15" t="str">
        <f>HLOOKUP(Coffee_data[[#This Row],[ProductId]],Product!$B$4:$O$7,2,FALSE)</f>
        <v>Decaf</v>
      </c>
      <c r="S228" s="15" t="str">
        <f>HLOOKUP(Coffee_data[[#This Row],[ProductId]],Product!$B$4:$O$7,3,FALSE)</f>
        <v>Coffee</v>
      </c>
      <c r="T228" s="15" t="str">
        <f>HLOOKUP(Coffee_data[[#This Row],[ProductId]],Product!$B$4:$O$7,4,FALSE)</f>
        <v>Decaf Irish Cream</v>
      </c>
    </row>
    <row r="229" spans="1:20" x14ac:dyDescent="0.2">
      <c r="A229">
        <v>41</v>
      </c>
      <c r="B229">
        <v>81</v>
      </c>
      <c r="C229">
        <v>137</v>
      </c>
      <c r="D229">
        <v>56</v>
      </c>
      <c r="E229">
        <v>40</v>
      </c>
      <c r="F229">
        <v>17</v>
      </c>
      <c r="G229">
        <v>382</v>
      </c>
      <c r="H229">
        <v>50</v>
      </c>
      <c r="I229">
        <v>40</v>
      </c>
      <c r="J229">
        <v>80</v>
      </c>
      <c r="K229">
        <v>109</v>
      </c>
      <c r="L229">
        <v>920</v>
      </c>
      <c r="M229">
        <v>11</v>
      </c>
      <c r="N229" s="25">
        <v>41670</v>
      </c>
      <c r="O229" t="str">
        <f>VLOOKUP(Coffee_data[[#This Row],[Area Code]],Location!$B$1:$E$157,2,FALSE)</f>
        <v>Wisconsin</v>
      </c>
      <c r="P229" t="str">
        <f>VLOOKUP(Coffee_data[[#This Row],[Area Code]],Location!$B$1:$E$157,3,FALSE)</f>
        <v>Central</v>
      </c>
      <c r="Q229" t="str">
        <f>VLOOKUP(Coffee_data[[#This Row],[Area Code]],Location!$B$1:$E$157,4,FALSE)</f>
        <v>Small Market</v>
      </c>
      <c r="R229" s="15" t="str">
        <f>HLOOKUP(Coffee_data[[#This Row],[ProductId]],Product!$B$4:$O$7,2,FALSE)</f>
        <v>Regular</v>
      </c>
      <c r="S229" s="15" t="str">
        <f>HLOOKUP(Coffee_data[[#This Row],[ProductId]],Product!$B$4:$O$7,3,FALSE)</f>
        <v>Tea</v>
      </c>
      <c r="T229" s="15" t="str">
        <f>HLOOKUP(Coffee_data[[#This Row],[ProductId]],Product!$B$4:$O$7,4,FALSE)</f>
        <v>Darjeeling</v>
      </c>
    </row>
    <row r="230" spans="1:20" x14ac:dyDescent="0.2">
      <c r="A230">
        <v>3</v>
      </c>
      <c r="B230">
        <v>90</v>
      </c>
      <c r="C230">
        <v>155</v>
      </c>
      <c r="D230">
        <v>65</v>
      </c>
      <c r="E230">
        <v>87</v>
      </c>
      <c r="F230">
        <v>58</v>
      </c>
      <c r="G230">
        <v>513</v>
      </c>
      <c r="H230">
        <v>10</v>
      </c>
      <c r="I230">
        <v>62</v>
      </c>
      <c r="J230">
        <v>80</v>
      </c>
      <c r="K230">
        <v>118</v>
      </c>
      <c r="L230">
        <v>414</v>
      </c>
      <c r="M230">
        <v>12</v>
      </c>
      <c r="N230" s="25">
        <v>41670</v>
      </c>
      <c r="O230" t="str">
        <f>VLOOKUP(Coffee_data[[#This Row],[Area Code]],Location!$B$1:$E$157,2,FALSE)</f>
        <v>Wisconsin</v>
      </c>
      <c r="P230" t="str">
        <f>VLOOKUP(Coffee_data[[#This Row],[Area Code]],Location!$B$1:$E$157,3,FALSE)</f>
        <v>Central</v>
      </c>
      <c r="Q230" t="str">
        <f>VLOOKUP(Coffee_data[[#This Row],[Area Code]],Location!$B$1:$E$157,4,FALSE)</f>
        <v>Small Market</v>
      </c>
      <c r="R230" s="15" t="str">
        <f>HLOOKUP(Coffee_data[[#This Row],[ProductId]],Product!$B$4:$O$7,2,FALSE)</f>
        <v>Regular</v>
      </c>
      <c r="S230" s="15" t="str">
        <f>HLOOKUP(Coffee_data[[#This Row],[ProductId]],Product!$B$4:$O$7,3,FALSE)</f>
        <v>Tea</v>
      </c>
      <c r="T230" s="15" t="str">
        <f>HLOOKUP(Coffee_data[[#This Row],[ProductId]],Product!$B$4:$O$7,4,FALSE)</f>
        <v>Earl Grey</v>
      </c>
    </row>
    <row r="231" spans="1:20" x14ac:dyDescent="0.2">
      <c r="A231">
        <v>35</v>
      </c>
      <c r="B231">
        <v>62</v>
      </c>
      <c r="C231">
        <v>110</v>
      </c>
      <c r="D231">
        <v>48</v>
      </c>
      <c r="E231">
        <v>27</v>
      </c>
      <c r="F231">
        <v>15</v>
      </c>
      <c r="G231">
        <v>617</v>
      </c>
      <c r="H231">
        <v>50</v>
      </c>
      <c r="I231">
        <v>44</v>
      </c>
      <c r="J231">
        <v>70</v>
      </c>
      <c r="K231">
        <v>114</v>
      </c>
      <c r="L231">
        <v>715</v>
      </c>
      <c r="M231">
        <v>6</v>
      </c>
      <c r="N231" s="25">
        <v>41670</v>
      </c>
      <c r="O231" t="str">
        <f>VLOOKUP(Coffee_data[[#This Row],[Area Code]],Location!$B$1:$E$157,2,FALSE)</f>
        <v>Wisconsin</v>
      </c>
      <c r="P231" t="str">
        <f>VLOOKUP(Coffee_data[[#This Row],[Area Code]],Location!$B$1:$E$157,3,FALSE)</f>
        <v>Central</v>
      </c>
      <c r="Q231" t="str">
        <f>VLOOKUP(Coffee_data[[#This Row],[Area Code]],Location!$B$1:$E$157,4,FALSE)</f>
        <v>Small Market</v>
      </c>
      <c r="R231" s="15" t="str">
        <f>HLOOKUP(Coffee_data[[#This Row],[ProductId]],Product!$B$4:$O$7,2,FALSE)</f>
        <v>Decaf</v>
      </c>
      <c r="S231" s="15" t="str">
        <f>HLOOKUP(Coffee_data[[#This Row],[ProductId]],Product!$B$4:$O$7,3,FALSE)</f>
        <v>Espresso</v>
      </c>
      <c r="T231" s="15" t="str">
        <f>HLOOKUP(Coffee_data[[#This Row],[ProductId]],Product!$B$4:$O$7,4,FALSE)</f>
        <v>Decaf Espresso</v>
      </c>
    </row>
    <row r="232" spans="1:20" x14ac:dyDescent="0.2">
      <c r="A232">
        <v>42</v>
      </c>
      <c r="B232">
        <v>84</v>
      </c>
      <c r="C232">
        <v>154</v>
      </c>
      <c r="D232">
        <v>70</v>
      </c>
      <c r="E232">
        <v>42</v>
      </c>
      <c r="F232">
        <v>21</v>
      </c>
      <c r="G232">
        <v>957</v>
      </c>
      <c r="H232">
        <v>60</v>
      </c>
      <c r="I232">
        <v>85</v>
      </c>
      <c r="J232">
        <v>100</v>
      </c>
      <c r="K232">
        <v>180</v>
      </c>
      <c r="L232">
        <v>414</v>
      </c>
      <c r="M232">
        <v>5</v>
      </c>
      <c r="N232" s="25">
        <v>41670</v>
      </c>
      <c r="O232" t="str">
        <f>VLOOKUP(Coffee_data[[#This Row],[Area Code]],Location!$B$1:$E$157,2,FALSE)</f>
        <v>Wisconsin</v>
      </c>
      <c r="P232" t="str">
        <f>VLOOKUP(Coffee_data[[#This Row],[Area Code]],Location!$B$1:$E$157,3,FALSE)</f>
        <v>Central</v>
      </c>
      <c r="Q232" t="str">
        <f>VLOOKUP(Coffee_data[[#This Row],[Area Code]],Location!$B$1:$E$157,4,FALSE)</f>
        <v>Small Market</v>
      </c>
      <c r="R232" s="15" t="str">
        <f>HLOOKUP(Coffee_data[[#This Row],[ProductId]],Product!$B$4:$O$7,2,FALSE)</f>
        <v>Regular</v>
      </c>
      <c r="S232" s="15" t="str">
        <f>HLOOKUP(Coffee_data[[#This Row],[ProductId]],Product!$B$4:$O$7,3,FALSE)</f>
        <v>Espresso</v>
      </c>
      <c r="T232" s="15" t="str">
        <f>HLOOKUP(Coffee_data[[#This Row],[ProductId]],Product!$B$4:$O$7,4,FALSE)</f>
        <v>Caffe Mocha</v>
      </c>
    </row>
    <row r="233" spans="1:20" x14ac:dyDescent="0.2">
      <c r="A233">
        <v>66</v>
      </c>
      <c r="B233">
        <v>109</v>
      </c>
      <c r="C233">
        <v>174</v>
      </c>
      <c r="D233">
        <v>65</v>
      </c>
      <c r="E233">
        <v>43</v>
      </c>
      <c r="F233">
        <v>20</v>
      </c>
      <c r="G233">
        <v>372</v>
      </c>
      <c r="H233">
        <v>80</v>
      </c>
      <c r="I233">
        <v>50</v>
      </c>
      <c r="J233">
        <v>100</v>
      </c>
      <c r="K233">
        <v>150</v>
      </c>
      <c r="L233">
        <v>715</v>
      </c>
      <c r="M233">
        <v>8</v>
      </c>
      <c r="N233" s="25">
        <v>41670</v>
      </c>
      <c r="O233" t="str">
        <f>VLOOKUP(Coffee_data[[#This Row],[Area Code]],Location!$B$1:$E$157,2,FALSE)</f>
        <v>Wisconsin</v>
      </c>
      <c r="P233" t="str">
        <f>VLOOKUP(Coffee_data[[#This Row],[Area Code]],Location!$B$1:$E$157,3,FALSE)</f>
        <v>Central</v>
      </c>
      <c r="Q233" t="str">
        <f>VLOOKUP(Coffee_data[[#This Row],[Area Code]],Location!$B$1:$E$157,4,FALSE)</f>
        <v>Small Market</v>
      </c>
      <c r="R233" s="15" t="str">
        <f>HLOOKUP(Coffee_data[[#This Row],[ProductId]],Product!$B$4:$O$7,2,FALSE)</f>
        <v>Decaf</v>
      </c>
      <c r="S233" s="15" t="str">
        <f>HLOOKUP(Coffee_data[[#This Row],[ProductId]],Product!$B$4:$O$7,3,FALSE)</f>
        <v>Herbal Tea</v>
      </c>
      <c r="T233" s="15" t="str">
        <f>HLOOKUP(Coffee_data[[#This Row],[ProductId]],Product!$B$4:$O$7,4,FALSE)</f>
        <v>Chamomile</v>
      </c>
    </row>
    <row r="234" spans="1:20" x14ac:dyDescent="0.2">
      <c r="A234">
        <v>43</v>
      </c>
      <c r="B234">
        <v>68</v>
      </c>
      <c r="C234">
        <v>115</v>
      </c>
      <c r="D234">
        <v>47</v>
      </c>
      <c r="E234">
        <v>25</v>
      </c>
      <c r="F234">
        <v>13</v>
      </c>
      <c r="G234">
        <v>772</v>
      </c>
      <c r="H234">
        <v>50</v>
      </c>
      <c r="I234">
        <v>49</v>
      </c>
      <c r="J234">
        <v>60</v>
      </c>
      <c r="K234">
        <v>100</v>
      </c>
      <c r="L234">
        <v>262</v>
      </c>
      <c r="M234">
        <v>9</v>
      </c>
      <c r="N234" s="25">
        <v>41670</v>
      </c>
      <c r="O234" t="str">
        <f>VLOOKUP(Coffee_data[[#This Row],[Area Code]],Location!$B$1:$E$157,2,FALSE)</f>
        <v>Wisconsin</v>
      </c>
      <c r="P234" t="str">
        <f>VLOOKUP(Coffee_data[[#This Row],[Area Code]],Location!$B$1:$E$157,3,FALSE)</f>
        <v>Central</v>
      </c>
      <c r="Q234" t="str">
        <f>VLOOKUP(Coffee_data[[#This Row],[Area Code]],Location!$B$1:$E$157,4,FALSE)</f>
        <v>Small Market</v>
      </c>
      <c r="R234" s="15" t="str">
        <f>HLOOKUP(Coffee_data[[#This Row],[ProductId]],Product!$B$4:$O$7,2,FALSE)</f>
        <v>Decaf</v>
      </c>
      <c r="S234" s="15" t="str">
        <f>HLOOKUP(Coffee_data[[#This Row],[ProductId]],Product!$B$4:$O$7,3,FALSE)</f>
        <v>Herbal Tea</v>
      </c>
      <c r="T234" s="15" t="str">
        <f>HLOOKUP(Coffee_data[[#This Row],[ProductId]],Product!$B$4:$O$7,4,FALSE)</f>
        <v>Lemon</v>
      </c>
    </row>
    <row r="235" spans="1:20" x14ac:dyDescent="0.2">
      <c r="A235">
        <v>48</v>
      </c>
      <c r="B235">
        <v>73</v>
      </c>
      <c r="C235">
        <v>123</v>
      </c>
      <c r="D235">
        <v>50</v>
      </c>
      <c r="E235">
        <v>25</v>
      </c>
      <c r="F235">
        <v>14</v>
      </c>
      <c r="G235">
        <v>814</v>
      </c>
      <c r="H235">
        <v>60</v>
      </c>
      <c r="I235">
        <v>50</v>
      </c>
      <c r="J235">
        <v>80</v>
      </c>
      <c r="K235">
        <v>119</v>
      </c>
      <c r="L235">
        <v>475</v>
      </c>
      <c r="M235">
        <v>11</v>
      </c>
      <c r="N235" s="25">
        <v>41670</v>
      </c>
      <c r="O235" t="str">
        <f>VLOOKUP(Coffee_data[[#This Row],[Area Code]],Location!$B$1:$E$157,2,FALSE)</f>
        <v>Connecticut</v>
      </c>
      <c r="P235" t="str">
        <f>VLOOKUP(Coffee_data[[#This Row],[Area Code]],Location!$B$1:$E$157,3,FALSE)</f>
        <v>East</v>
      </c>
      <c r="Q235" t="str">
        <f>VLOOKUP(Coffee_data[[#This Row],[Area Code]],Location!$B$1:$E$157,4,FALSE)</f>
        <v>Small Market</v>
      </c>
      <c r="R235" s="15" t="str">
        <f>HLOOKUP(Coffee_data[[#This Row],[ProductId]],Product!$B$4:$O$7,2,FALSE)</f>
        <v>Regular</v>
      </c>
      <c r="S235" s="15" t="str">
        <f>HLOOKUP(Coffee_data[[#This Row],[ProductId]],Product!$B$4:$O$7,3,FALSE)</f>
        <v>Tea</v>
      </c>
      <c r="T235" s="15" t="str">
        <f>HLOOKUP(Coffee_data[[#This Row],[ProductId]],Product!$B$4:$O$7,4,FALSE)</f>
        <v>Darjeeling</v>
      </c>
    </row>
    <row r="236" spans="1:20" x14ac:dyDescent="0.2">
      <c r="A236">
        <v>21</v>
      </c>
      <c r="B236">
        <v>39</v>
      </c>
      <c r="C236">
        <v>66</v>
      </c>
      <c r="D236">
        <v>27</v>
      </c>
      <c r="E236">
        <v>18</v>
      </c>
      <c r="F236">
        <v>7</v>
      </c>
      <c r="G236">
        <v>772</v>
      </c>
      <c r="H236">
        <v>40</v>
      </c>
      <c r="I236">
        <v>20</v>
      </c>
      <c r="J236">
        <v>50</v>
      </c>
      <c r="K236">
        <v>83</v>
      </c>
      <c r="L236">
        <v>475</v>
      </c>
      <c r="M236">
        <v>13</v>
      </c>
      <c r="N236" s="25">
        <v>41670</v>
      </c>
      <c r="O236" t="str">
        <f>VLOOKUP(Coffee_data[[#This Row],[Area Code]],Location!$B$1:$E$157,2,FALSE)</f>
        <v>Connecticut</v>
      </c>
      <c r="P236" t="str">
        <f>VLOOKUP(Coffee_data[[#This Row],[Area Code]],Location!$B$1:$E$157,3,FALSE)</f>
        <v>East</v>
      </c>
      <c r="Q236" t="str">
        <f>VLOOKUP(Coffee_data[[#This Row],[Area Code]],Location!$B$1:$E$157,4,FALSE)</f>
        <v>Small Market</v>
      </c>
      <c r="R236" s="15" t="str">
        <f>HLOOKUP(Coffee_data[[#This Row],[ProductId]],Product!$B$4:$O$7,2,FALSE)</f>
        <v>Regular</v>
      </c>
      <c r="S236" s="15" t="str">
        <f>HLOOKUP(Coffee_data[[#This Row],[ProductId]],Product!$B$4:$O$7,3,FALSE)</f>
        <v>Tea</v>
      </c>
      <c r="T236" s="15" t="str">
        <f>HLOOKUP(Coffee_data[[#This Row],[ProductId]],Product!$B$4:$O$7,4,FALSE)</f>
        <v>Green Tea</v>
      </c>
    </row>
    <row r="237" spans="1:20" x14ac:dyDescent="0.2">
      <c r="A237">
        <v>29</v>
      </c>
      <c r="B237">
        <v>75</v>
      </c>
      <c r="C237">
        <v>130</v>
      </c>
      <c r="D237">
        <v>55</v>
      </c>
      <c r="E237">
        <v>46</v>
      </c>
      <c r="F237">
        <v>18</v>
      </c>
      <c r="G237">
        <v>305</v>
      </c>
      <c r="H237">
        <v>40</v>
      </c>
      <c r="I237">
        <v>44</v>
      </c>
      <c r="J237">
        <v>70</v>
      </c>
      <c r="K237">
        <v>114</v>
      </c>
      <c r="L237">
        <v>203</v>
      </c>
      <c r="M237">
        <v>6</v>
      </c>
      <c r="N237" s="25">
        <v>41670</v>
      </c>
      <c r="O237" t="str">
        <f>VLOOKUP(Coffee_data[[#This Row],[Area Code]],Location!$B$1:$E$157,2,FALSE)</f>
        <v>Connecticut</v>
      </c>
      <c r="P237" t="str">
        <f>VLOOKUP(Coffee_data[[#This Row],[Area Code]],Location!$B$1:$E$157,3,FALSE)</f>
        <v>East</v>
      </c>
      <c r="Q237" t="str">
        <f>VLOOKUP(Coffee_data[[#This Row],[Area Code]],Location!$B$1:$E$157,4,FALSE)</f>
        <v>Small Market</v>
      </c>
      <c r="R237" s="15" t="str">
        <f>HLOOKUP(Coffee_data[[#This Row],[ProductId]],Product!$B$4:$O$7,2,FALSE)</f>
        <v>Decaf</v>
      </c>
      <c r="S237" s="15" t="str">
        <f>HLOOKUP(Coffee_data[[#This Row],[ProductId]],Product!$B$4:$O$7,3,FALSE)</f>
        <v>Espresso</v>
      </c>
      <c r="T237" s="15" t="str">
        <f>HLOOKUP(Coffee_data[[#This Row],[ProductId]],Product!$B$4:$O$7,4,FALSE)</f>
        <v>Decaf Espresso</v>
      </c>
    </row>
    <row r="238" spans="1:20" x14ac:dyDescent="0.2">
      <c r="A238">
        <v>3</v>
      </c>
      <c r="B238">
        <v>90</v>
      </c>
      <c r="C238">
        <v>155</v>
      </c>
      <c r="D238">
        <v>65</v>
      </c>
      <c r="E238">
        <v>87</v>
      </c>
      <c r="F238">
        <v>58</v>
      </c>
      <c r="G238">
        <v>513</v>
      </c>
      <c r="H238">
        <v>20</v>
      </c>
      <c r="I238">
        <v>65</v>
      </c>
      <c r="J238">
        <v>90</v>
      </c>
      <c r="K238">
        <v>155</v>
      </c>
      <c r="L238">
        <v>860</v>
      </c>
      <c r="M238">
        <v>5</v>
      </c>
      <c r="N238" s="25">
        <v>41670</v>
      </c>
      <c r="O238" t="str">
        <f>VLOOKUP(Coffee_data[[#This Row],[Area Code]],Location!$B$1:$E$157,2,FALSE)</f>
        <v>Connecticut</v>
      </c>
      <c r="P238" t="str">
        <f>VLOOKUP(Coffee_data[[#This Row],[Area Code]],Location!$B$1:$E$157,3,FALSE)</f>
        <v>East</v>
      </c>
      <c r="Q238" t="str">
        <f>VLOOKUP(Coffee_data[[#This Row],[Area Code]],Location!$B$1:$E$157,4,FALSE)</f>
        <v>Small Market</v>
      </c>
      <c r="R238" s="15" t="str">
        <f>HLOOKUP(Coffee_data[[#This Row],[ProductId]],Product!$B$4:$O$7,2,FALSE)</f>
        <v>Regular</v>
      </c>
      <c r="S238" s="15" t="str">
        <f>HLOOKUP(Coffee_data[[#This Row],[ProductId]],Product!$B$4:$O$7,3,FALSE)</f>
        <v>Espresso</v>
      </c>
      <c r="T238" s="15" t="str">
        <f>HLOOKUP(Coffee_data[[#This Row],[ProductId]],Product!$B$4:$O$7,4,FALSE)</f>
        <v>Caffe Mocha</v>
      </c>
    </row>
    <row r="239" spans="1:20" x14ac:dyDescent="0.2">
      <c r="A239">
        <v>121</v>
      </c>
      <c r="B239">
        <v>195</v>
      </c>
      <c r="C239">
        <v>325</v>
      </c>
      <c r="D239">
        <v>68</v>
      </c>
      <c r="E239">
        <v>74</v>
      </c>
      <c r="F239">
        <v>42</v>
      </c>
      <c r="G239">
        <v>945</v>
      </c>
      <c r="H239">
        <v>130</v>
      </c>
      <c r="I239">
        <v>92</v>
      </c>
      <c r="J239">
        <v>180</v>
      </c>
      <c r="K239">
        <v>300</v>
      </c>
      <c r="L239">
        <v>959</v>
      </c>
      <c r="M239">
        <v>2</v>
      </c>
      <c r="N239" s="25">
        <v>41670</v>
      </c>
      <c r="O239" t="str">
        <f>VLOOKUP(Coffee_data[[#This Row],[Area Code]],Location!$B$1:$E$157,2,FALSE)</f>
        <v>Connecticut</v>
      </c>
      <c r="P239" t="str">
        <f>VLOOKUP(Coffee_data[[#This Row],[Area Code]],Location!$B$1:$E$157,3,FALSE)</f>
        <v>East</v>
      </c>
      <c r="Q239" t="str">
        <f>VLOOKUP(Coffee_data[[#This Row],[Area Code]],Location!$B$1:$E$157,4,FALSE)</f>
        <v>Small Market</v>
      </c>
      <c r="R239" s="15" t="str">
        <f>HLOOKUP(Coffee_data[[#This Row],[ProductId]],Product!$B$4:$O$7,2,FALSE)</f>
        <v>Regular</v>
      </c>
      <c r="S239" s="15" t="str">
        <f>HLOOKUP(Coffee_data[[#This Row],[ProductId]],Product!$B$4:$O$7,3,FALSE)</f>
        <v>Coffee</v>
      </c>
      <c r="T239" s="15" t="str">
        <f>HLOOKUP(Coffee_data[[#This Row],[ProductId]],Product!$B$4:$O$7,4,FALSE)</f>
        <v>Columbian</v>
      </c>
    </row>
    <row r="240" spans="1:20" x14ac:dyDescent="0.2">
      <c r="A240">
        <v>41</v>
      </c>
      <c r="B240">
        <v>107</v>
      </c>
      <c r="C240">
        <v>193</v>
      </c>
      <c r="D240">
        <v>86</v>
      </c>
      <c r="E240">
        <v>66</v>
      </c>
      <c r="F240">
        <v>32</v>
      </c>
      <c r="G240">
        <v>484</v>
      </c>
      <c r="H240">
        <v>50</v>
      </c>
      <c r="I240">
        <v>60</v>
      </c>
      <c r="J240">
        <v>90</v>
      </c>
      <c r="K240">
        <v>141</v>
      </c>
      <c r="L240">
        <v>475</v>
      </c>
      <c r="M240">
        <v>9</v>
      </c>
      <c r="N240" s="25">
        <v>41670</v>
      </c>
      <c r="O240" t="str">
        <f>VLOOKUP(Coffee_data[[#This Row],[Area Code]],Location!$B$1:$E$157,2,FALSE)</f>
        <v>Connecticut</v>
      </c>
      <c r="P240" t="str">
        <f>VLOOKUP(Coffee_data[[#This Row],[Area Code]],Location!$B$1:$E$157,3,FALSE)</f>
        <v>East</v>
      </c>
      <c r="Q240" t="str">
        <f>VLOOKUP(Coffee_data[[#This Row],[Area Code]],Location!$B$1:$E$157,4,FALSE)</f>
        <v>Small Market</v>
      </c>
      <c r="R240" s="15" t="str">
        <f>HLOOKUP(Coffee_data[[#This Row],[ProductId]],Product!$B$4:$O$7,2,FALSE)</f>
        <v>Decaf</v>
      </c>
      <c r="S240" s="15" t="str">
        <f>HLOOKUP(Coffee_data[[#This Row],[ProductId]],Product!$B$4:$O$7,3,FALSE)</f>
        <v>Herbal Tea</v>
      </c>
      <c r="T240" s="15" t="str">
        <f>HLOOKUP(Coffee_data[[#This Row],[ProductId]],Product!$B$4:$O$7,4,FALSE)</f>
        <v>Lemon</v>
      </c>
    </row>
    <row r="241" spans="1:20" x14ac:dyDescent="0.2">
      <c r="A241">
        <v>46</v>
      </c>
      <c r="B241">
        <v>90</v>
      </c>
      <c r="C241">
        <v>165</v>
      </c>
      <c r="D241">
        <v>75</v>
      </c>
      <c r="E241">
        <v>44</v>
      </c>
      <c r="F241">
        <v>23</v>
      </c>
      <c r="G241">
        <v>956</v>
      </c>
      <c r="H241">
        <v>50</v>
      </c>
      <c r="I241">
        <v>40</v>
      </c>
      <c r="J241">
        <v>70</v>
      </c>
      <c r="K241">
        <v>110</v>
      </c>
      <c r="L241">
        <v>860</v>
      </c>
      <c r="M241">
        <v>10</v>
      </c>
      <c r="N241" s="25">
        <v>41670</v>
      </c>
      <c r="O241" t="str">
        <f>VLOOKUP(Coffee_data[[#This Row],[Area Code]],Location!$B$1:$E$157,2,FALSE)</f>
        <v>Connecticut</v>
      </c>
      <c r="P241" t="str">
        <f>VLOOKUP(Coffee_data[[#This Row],[Area Code]],Location!$B$1:$E$157,3,FALSE)</f>
        <v>East</v>
      </c>
      <c r="Q241" t="str">
        <f>VLOOKUP(Coffee_data[[#This Row],[Area Code]],Location!$B$1:$E$157,4,FALSE)</f>
        <v>Small Market</v>
      </c>
      <c r="R241" s="15" t="str">
        <f>HLOOKUP(Coffee_data[[#This Row],[ProductId]],Product!$B$4:$O$7,2,FALSE)</f>
        <v>Decaf</v>
      </c>
      <c r="S241" s="15" t="str">
        <f>HLOOKUP(Coffee_data[[#This Row],[ProductId]],Product!$B$4:$O$7,3,FALSE)</f>
        <v>Herbal Tea</v>
      </c>
      <c r="T241" s="15" t="str">
        <f>HLOOKUP(Coffee_data[[#This Row],[ProductId]],Product!$B$4:$O$7,4,FALSE)</f>
        <v>Mint</v>
      </c>
    </row>
    <row r="242" spans="1:20" x14ac:dyDescent="0.2">
      <c r="A242">
        <v>28</v>
      </c>
      <c r="B242">
        <v>48</v>
      </c>
      <c r="C242">
        <v>80</v>
      </c>
      <c r="D242">
        <v>32</v>
      </c>
      <c r="E242">
        <v>20</v>
      </c>
      <c r="F242">
        <v>8</v>
      </c>
      <c r="G242">
        <v>817</v>
      </c>
      <c r="H242">
        <v>40</v>
      </c>
      <c r="I242">
        <v>19</v>
      </c>
      <c r="J242">
        <v>50</v>
      </c>
      <c r="K242">
        <v>69</v>
      </c>
      <c r="L242">
        <v>786</v>
      </c>
      <c r="M242">
        <v>11</v>
      </c>
      <c r="N242" s="25">
        <v>41670</v>
      </c>
      <c r="O242" t="str">
        <f>VLOOKUP(Coffee_data[[#This Row],[Area Code]],Location!$B$1:$E$157,2,FALSE)</f>
        <v>Florida</v>
      </c>
      <c r="P242" t="str">
        <f>VLOOKUP(Coffee_data[[#This Row],[Area Code]],Location!$B$1:$E$157,3,FALSE)</f>
        <v>East</v>
      </c>
      <c r="Q242" t="str">
        <f>VLOOKUP(Coffee_data[[#This Row],[Area Code]],Location!$B$1:$E$157,4,FALSE)</f>
        <v>Major Market</v>
      </c>
      <c r="R242" s="15" t="str">
        <f>HLOOKUP(Coffee_data[[#This Row],[ProductId]],Product!$B$4:$O$7,2,FALSE)</f>
        <v>Regular</v>
      </c>
      <c r="S242" s="15" t="str">
        <f>HLOOKUP(Coffee_data[[#This Row],[ProductId]],Product!$B$4:$O$7,3,FALSE)</f>
        <v>Tea</v>
      </c>
      <c r="T242" s="15" t="str">
        <f>HLOOKUP(Coffee_data[[#This Row],[ProductId]],Product!$B$4:$O$7,4,FALSE)</f>
        <v>Darjeeling</v>
      </c>
    </row>
    <row r="243" spans="1:20" x14ac:dyDescent="0.2">
      <c r="A243">
        <v>44</v>
      </c>
      <c r="B243">
        <v>68</v>
      </c>
      <c r="C243">
        <v>115</v>
      </c>
      <c r="D243">
        <v>47</v>
      </c>
      <c r="E243">
        <v>24</v>
      </c>
      <c r="F243">
        <v>13</v>
      </c>
      <c r="G243">
        <v>772</v>
      </c>
      <c r="H243">
        <v>60</v>
      </c>
      <c r="I243">
        <v>53</v>
      </c>
      <c r="J243">
        <v>80</v>
      </c>
      <c r="K243">
        <v>107</v>
      </c>
      <c r="L243">
        <v>727</v>
      </c>
      <c r="M243">
        <v>13</v>
      </c>
      <c r="N243" s="25">
        <v>41670</v>
      </c>
      <c r="O243" t="str">
        <f>VLOOKUP(Coffee_data[[#This Row],[Area Code]],Location!$B$1:$E$157,2,FALSE)</f>
        <v>Florida</v>
      </c>
      <c r="P243" t="str">
        <f>VLOOKUP(Coffee_data[[#This Row],[Area Code]],Location!$B$1:$E$157,3,FALSE)</f>
        <v>East</v>
      </c>
      <c r="Q243" t="str">
        <f>VLOOKUP(Coffee_data[[#This Row],[Area Code]],Location!$B$1:$E$157,4,FALSE)</f>
        <v>Major Market</v>
      </c>
      <c r="R243" s="15" t="str">
        <f>HLOOKUP(Coffee_data[[#This Row],[ProductId]],Product!$B$4:$O$7,2,FALSE)</f>
        <v>Regular</v>
      </c>
      <c r="S243" s="15" t="str">
        <f>HLOOKUP(Coffee_data[[#This Row],[ProductId]],Product!$B$4:$O$7,3,FALSE)</f>
        <v>Tea</v>
      </c>
      <c r="T243" s="15" t="str">
        <f>HLOOKUP(Coffee_data[[#This Row],[ProductId]],Product!$B$4:$O$7,4,FALSE)</f>
        <v>Green Tea</v>
      </c>
    </row>
    <row r="244" spans="1:20" x14ac:dyDescent="0.2">
      <c r="A244">
        <v>51</v>
      </c>
      <c r="B244">
        <v>103</v>
      </c>
      <c r="C244">
        <v>180</v>
      </c>
      <c r="D244">
        <v>77</v>
      </c>
      <c r="E244">
        <v>52</v>
      </c>
      <c r="F244">
        <v>25</v>
      </c>
      <c r="G244">
        <v>423</v>
      </c>
      <c r="H244">
        <v>60</v>
      </c>
      <c r="I244">
        <v>64</v>
      </c>
      <c r="J244">
        <v>100</v>
      </c>
      <c r="K244">
        <v>170</v>
      </c>
      <c r="L244">
        <v>407</v>
      </c>
      <c r="M244">
        <v>6</v>
      </c>
      <c r="N244" s="25">
        <v>41670</v>
      </c>
      <c r="O244" t="str">
        <f>VLOOKUP(Coffee_data[[#This Row],[Area Code]],Location!$B$1:$E$157,2,FALSE)</f>
        <v>Florida</v>
      </c>
      <c r="P244" t="str">
        <f>VLOOKUP(Coffee_data[[#This Row],[Area Code]],Location!$B$1:$E$157,3,FALSE)</f>
        <v>East</v>
      </c>
      <c r="Q244" t="str">
        <f>VLOOKUP(Coffee_data[[#This Row],[Area Code]],Location!$B$1:$E$157,4,FALSE)</f>
        <v>Major Market</v>
      </c>
      <c r="R244" s="15" t="str">
        <f>HLOOKUP(Coffee_data[[#This Row],[ProductId]],Product!$B$4:$O$7,2,FALSE)</f>
        <v>Decaf</v>
      </c>
      <c r="S244" s="15" t="str">
        <f>HLOOKUP(Coffee_data[[#This Row],[ProductId]],Product!$B$4:$O$7,3,FALSE)</f>
        <v>Espresso</v>
      </c>
      <c r="T244" s="15" t="str">
        <f>HLOOKUP(Coffee_data[[#This Row],[ProductId]],Product!$B$4:$O$7,4,FALSE)</f>
        <v>Decaf Espresso</v>
      </c>
    </row>
    <row r="245" spans="1:20" x14ac:dyDescent="0.2">
      <c r="A245">
        <v>16</v>
      </c>
      <c r="B245">
        <v>128</v>
      </c>
      <c r="C245">
        <v>220</v>
      </c>
      <c r="D245">
        <v>92</v>
      </c>
      <c r="E245">
        <v>112</v>
      </c>
      <c r="F245">
        <v>83</v>
      </c>
      <c r="G245">
        <v>541</v>
      </c>
      <c r="H245">
        <v>40</v>
      </c>
      <c r="I245">
        <v>80</v>
      </c>
      <c r="J245">
        <v>130</v>
      </c>
      <c r="K245">
        <v>215</v>
      </c>
      <c r="L245">
        <v>305</v>
      </c>
      <c r="M245">
        <v>5</v>
      </c>
      <c r="N245" s="25">
        <v>41670</v>
      </c>
      <c r="O245" t="str">
        <f>VLOOKUP(Coffee_data[[#This Row],[Area Code]],Location!$B$1:$E$157,2,FALSE)</f>
        <v>Florida</v>
      </c>
      <c r="P245" t="str">
        <f>VLOOKUP(Coffee_data[[#This Row],[Area Code]],Location!$B$1:$E$157,3,FALSE)</f>
        <v>East</v>
      </c>
      <c r="Q245" t="str">
        <f>VLOOKUP(Coffee_data[[#This Row],[Area Code]],Location!$B$1:$E$157,4,FALSE)</f>
        <v>Major Market</v>
      </c>
      <c r="R245" s="15" t="str">
        <f>HLOOKUP(Coffee_data[[#This Row],[ProductId]],Product!$B$4:$O$7,2,FALSE)</f>
        <v>Regular</v>
      </c>
      <c r="S245" s="15" t="str">
        <f>HLOOKUP(Coffee_data[[#This Row],[ProductId]],Product!$B$4:$O$7,3,FALSE)</f>
        <v>Espresso</v>
      </c>
      <c r="T245" s="15" t="str">
        <f>HLOOKUP(Coffee_data[[#This Row],[ProductId]],Product!$B$4:$O$7,4,FALSE)</f>
        <v>Caffe Mocha</v>
      </c>
    </row>
    <row r="246" spans="1:20" x14ac:dyDescent="0.2">
      <c r="A246">
        <v>71</v>
      </c>
      <c r="B246">
        <v>120</v>
      </c>
      <c r="C246">
        <v>206</v>
      </c>
      <c r="D246">
        <v>86</v>
      </c>
      <c r="E246">
        <v>49</v>
      </c>
      <c r="F246">
        <v>26</v>
      </c>
      <c r="G246">
        <v>490</v>
      </c>
      <c r="H246">
        <v>70</v>
      </c>
      <c r="I246">
        <v>77</v>
      </c>
      <c r="J246">
        <v>110</v>
      </c>
      <c r="K246">
        <v>193</v>
      </c>
      <c r="L246">
        <v>305</v>
      </c>
      <c r="M246">
        <v>3</v>
      </c>
      <c r="N246" s="25">
        <v>41670</v>
      </c>
      <c r="O246" t="str">
        <f>VLOOKUP(Coffee_data[[#This Row],[Area Code]],Location!$B$1:$E$157,2,FALSE)</f>
        <v>Florida</v>
      </c>
      <c r="P246" t="str">
        <f>VLOOKUP(Coffee_data[[#This Row],[Area Code]],Location!$B$1:$E$157,3,FALSE)</f>
        <v>East</v>
      </c>
      <c r="Q246" t="str">
        <f>VLOOKUP(Coffee_data[[#This Row],[Area Code]],Location!$B$1:$E$157,4,FALSE)</f>
        <v>Major Market</v>
      </c>
      <c r="R246" s="15" t="str">
        <f>HLOOKUP(Coffee_data[[#This Row],[ProductId]],Product!$B$4:$O$7,2,FALSE)</f>
        <v>Decaf</v>
      </c>
      <c r="S246" s="15" t="str">
        <f>HLOOKUP(Coffee_data[[#This Row],[ProductId]],Product!$B$4:$O$7,3,FALSE)</f>
        <v>Coffee</v>
      </c>
      <c r="T246" s="15" t="str">
        <f>HLOOKUP(Coffee_data[[#This Row],[ProductId]],Product!$B$4:$O$7,4,FALSE)</f>
        <v>Decaf Irish Cream</v>
      </c>
    </row>
    <row r="247" spans="1:20" x14ac:dyDescent="0.2">
      <c r="A247">
        <v>63</v>
      </c>
      <c r="B247">
        <v>120</v>
      </c>
      <c r="C247">
        <v>200</v>
      </c>
      <c r="D247">
        <v>80</v>
      </c>
      <c r="E247">
        <v>57</v>
      </c>
      <c r="F247">
        <v>26</v>
      </c>
      <c r="G247">
        <v>640</v>
      </c>
      <c r="H247">
        <v>80</v>
      </c>
      <c r="I247">
        <v>68</v>
      </c>
      <c r="J247">
        <v>120</v>
      </c>
      <c r="K247">
        <v>188</v>
      </c>
      <c r="L247">
        <v>754</v>
      </c>
      <c r="M247">
        <v>2</v>
      </c>
      <c r="N247" s="25">
        <v>41670</v>
      </c>
      <c r="O247" t="str">
        <f>VLOOKUP(Coffee_data[[#This Row],[Area Code]],Location!$B$1:$E$157,2,FALSE)</f>
        <v>Florida</v>
      </c>
      <c r="P247" t="str">
        <f>VLOOKUP(Coffee_data[[#This Row],[Area Code]],Location!$B$1:$E$157,3,FALSE)</f>
        <v>East</v>
      </c>
      <c r="Q247" t="str">
        <f>VLOOKUP(Coffee_data[[#This Row],[Area Code]],Location!$B$1:$E$157,4,FALSE)</f>
        <v>Major Market</v>
      </c>
      <c r="R247" s="15" t="str">
        <f>HLOOKUP(Coffee_data[[#This Row],[ProductId]],Product!$B$4:$O$7,2,FALSE)</f>
        <v>Regular</v>
      </c>
      <c r="S247" s="15" t="str">
        <f>HLOOKUP(Coffee_data[[#This Row],[ProductId]],Product!$B$4:$O$7,3,FALSE)</f>
        <v>Coffee</v>
      </c>
      <c r="T247" s="15" t="str">
        <f>HLOOKUP(Coffee_data[[#This Row],[ProductId]],Product!$B$4:$O$7,4,FALSE)</f>
        <v>Columbian</v>
      </c>
    </row>
    <row r="248" spans="1:20" x14ac:dyDescent="0.2">
      <c r="A248">
        <v>34</v>
      </c>
      <c r="B248">
        <v>62</v>
      </c>
      <c r="C248">
        <v>110</v>
      </c>
      <c r="D248">
        <v>48</v>
      </c>
      <c r="E248">
        <v>28</v>
      </c>
      <c r="F248">
        <v>15</v>
      </c>
      <c r="G248">
        <v>617</v>
      </c>
      <c r="H248">
        <v>30</v>
      </c>
      <c r="I248">
        <v>22</v>
      </c>
      <c r="J248">
        <v>50</v>
      </c>
      <c r="K248">
        <v>88</v>
      </c>
      <c r="L248">
        <v>754</v>
      </c>
      <c r="M248">
        <v>8</v>
      </c>
      <c r="N248" s="25">
        <v>41670</v>
      </c>
      <c r="O248" t="str">
        <f>VLOOKUP(Coffee_data[[#This Row],[Area Code]],Location!$B$1:$E$157,2,FALSE)</f>
        <v>Florida</v>
      </c>
      <c r="P248" t="str">
        <f>VLOOKUP(Coffee_data[[#This Row],[Area Code]],Location!$B$1:$E$157,3,FALSE)</f>
        <v>East</v>
      </c>
      <c r="Q248" t="str">
        <f>VLOOKUP(Coffee_data[[#This Row],[Area Code]],Location!$B$1:$E$157,4,FALSE)</f>
        <v>Major Market</v>
      </c>
      <c r="R248" s="15" t="str">
        <f>HLOOKUP(Coffee_data[[#This Row],[ProductId]],Product!$B$4:$O$7,2,FALSE)</f>
        <v>Decaf</v>
      </c>
      <c r="S248" s="15" t="str">
        <f>HLOOKUP(Coffee_data[[#This Row],[ProductId]],Product!$B$4:$O$7,3,FALSE)</f>
        <v>Herbal Tea</v>
      </c>
      <c r="T248" s="15" t="str">
        <f>HLOOKUP(Coffee_data[[#This Row],[ProductId]],Product!$B$4:$O$7,4,FALSE)</f>
        <v>Chamomile</v>
      </c>
    </row>
    <row r="249" spans="1:20" x14ac:dyDescent="0.2">
      <c r="A249">
        <v>12</v>
      </c>
      <c r="B249">
        <v>65</v>
      </c>
      <c r="C249">
        <v>118</v>
      </c>
      <c r="D249">
        <v>53</v>
      </c>
      <c r="E249">
        <v>53</v>
      </c>
      <c r="F249">
        <v>20</v>
      </c>
      <c r="G249">
        <v>306</v>
      </c>
      <c r="H249">
        <v>20</v>
      </c>
      <c r="I249">
        <v>31</v>
      </c>
      <c r="J249">
        <v>50</v>
      </c>
      <c r="K249">
        <v>90</v>
      </c>
      <c r="L249">
        <v>727</v>
      </c>
      <c r="M249">
        <v>9</v>
      </c>
      <c r="N249" s="25">
        <v>41670</v>
      </c>
      <c r="O249" t="str">
        <f>VLOOKUP(Coffee_data[[#This Row],[Area Code]],Location!$B$1:$E$157,2,FALSE)</f>
        <v>Florida</v>
      </c>
      <c r="P249" t="str">
        <f>VLOOKUP(Coffee_data[[#This Row],[Area Code]],Location!$B$1:$E$157,3,FALSE)</f>
        <v>East</v>
      </c>
      <c r="Q249" t="str">
        <f>VLOOKUP(Coffee_data[[#This Row],[Area Code]],Location!$B$1:$E$157,4,FALSE)</f>
        <v>Major Market</v>
      </c>
      <c r="R249" s="15" t="str">
        <f>HLOOKUP(Coffee_data[[#This Row],[ProductId]],Product!$B$4:$O$7,2,FALSE)</f>
        <v>Decaf</v>
      </c>
      <c r="S249" s="15" t="str">
        <f>HLOOKUP(Coffee_data[[#This Row],[ProductId]],Product!$B$4:$O$7,3,FALSE)</f>
        <v>Herbal Tea</v>
      </c>
      <c r="T249" s="15" t="str">
        <f>HLOOKUP(Coffee_data[[#This Row],[ProductId]],Product!$B$4:$O$7,4,FALSE)</f>
        <v>Lemon</v>
      </c>
    </row>
    <row r="250" spans="1:20" x14ac:dyDescent="0.2">
      <c r="A250">
        <v>42</v>
      </c>
      <c r="B250">
        <v>84</v>
      </c>
      <c r="C250">
        <v>154</v>
      </c>
      <c r="D250">
        <v>70</v>
      </c>
      <c r="E250">
        <v>42</v>
      </c>
      <c r="F250">
        <v>21</v>
      </c>
      <c r="G250">
        <v>957</v>
      </c>
      <c r="H250">
        <v>50</v>
      </c>
      <c r="I250">
        <v>40</v>
      </c>
      <c r="J250">
        <v>70</v>
      </c>
      <c r="K250">
        <v>130</v>
      </c>
      <c r="L250">
        <v>850</v>
      </c>
      <c r="M250">
        <v>10</v>
      </c>
      <c r="N250" s="25">
        <v>41670</v>
      </c>
      <c r="O250" t="str">
        <f>VLOOKUP(Coffee_data[[#This Row],[Area Code]],Location!$B$1:$E$157,2,FALSE)</f>
        <v>Florida</v>
      </c>
      <c r="P250" t="str">
        <f>VLOOKUP(Coffee_data[[#This Row],[Area Code]],Location!$B$1:$E$157,3,FALSE)</f>
        <v>East</v>
      </c>
      <c r="Q250" t="str">
        <f>VLOOKUP(Coffee_data[[#This Row],[Area Code]],Location!$B$1:$E$157,4,FALSE)</f>
        <v>Major Market</v>
      </c>
      <c r="R250" s="15" t="str">
        <f>HLOOKUP(Coffee_data[[#This Row],[ProductId]],Product!$B$4:$O$7,2,FALSE)</f>
        <v>Decaf</v>
      </c>
      <c r="S250" s="15" t="str">
        <f>HLOOKUP(Coffee_data[[#This Row],[ProductId]],Product!$B$4:$O$7,3,FALSE)</f>
        <v>Herbal Tea</v>
      </c>
      <c r="T250" s="15" t="str">
        <f>HLOOKUP(Coffee_data[[#This Row],[ProductId]],Product!$B$4:$O$7,4,FALSE)</f>
        <v>Mint</v>
      </c>
    </row>
    <row r="251" spans="1:20" x14ac:dyDescent="0.2">
      <c r="A251">
        <v>28</v>
      </c>
      <c r="B251">
        <v>48</v>
      </c>
      <c r="C251">
        <v>80</v>
      </c>
      <c r="D251">
        <v>32</v>
      </c>
      <c r="E251">
        <v>20</v>
      </c>
      <c r="F251">
        <v>8</v>
      </c>
      <c r="G251">
        <v>817</v>
      </c>
      <c r="H251">
        <v>40</v>
      </c>
      <c r="I251">
        <v>19</v>
      </c>
      <c r="J251">
        <v>50</v>
      </c>
      <c r="K251">
        <v>80</v>
      </c>
      <c r="L251">
        <v>978</v>
      </c>
      <c r="M251">
        <v>11</v>
      </c>
      <c r="N251" s="25">
        <v>41670</v>
      </c>
      <c r="O251" t="str">
        <f>VLOOKUP(Coffee_data[[#This Row],[Area Code]],Location!$B$1:$E$157,2,FALSE)</f>
        <v>Massachusetts</v>
      </c>
      <c r="P251" t="str">
        <f>VLOOKUP(Coffee_data[[#This Row],[Area Code]],Location!$B$1:$E$157,3,FALSE)</f>
        <v>East</v>
      </c>
      <c r="Q251" t="str">
        <f>VLOOKUP(Coffee_data[[#This Row],[Area Code]],Location!$B$1:$E$157,4,FALSE)</f>
        <v>Major Market</v>
      </c>
      <c r="R251" s="15" t="str">
        <f>HLOOKUP(Coffee_data[[#This Row],[ProductId]],Product!$B$4:$O$7,2,FALSE)</f>
        <v>Regular</v>
      </c>
      <c r="S251" s="15" t="str">
        <f>HLOOKUP(Coffee_data[[#This Row],[ProductId]],Product!$B$4:$O$7,3,FALSE)</f>
        <v>Tea</v>
      </c>
      <c r="T251" s="15" t="str">
        <f>HLOOKUP(Coffee_data[[#This Row],[ProductId]],Product!$B$4:$O$7,4,FALSE)</f>
        <v>Darjeeling</v>
      </c>
    </row>
    <row r="252" spans="1:20" x14ac:dyDescent="0.2">
      <c r="A252">
        <v>17</v>
      </c>
      <c r="B252">
        <v>34</v>
      </c>
      <c r="C252">
        <v>56</v>
      </c>
      <c r="D252">
        <v>22</v>
      </c>
      <c r="E252">
        <v>17</v>
      </c>
      <c r="F252">
        <v>6</v>
      </c>
      <c r="G252">
        <v>452</v>
      </c>
      <c r="H252">
        <v>30</v>
      </c>
      <c r="I252">
        <v>20</v>
      </c>
      <c r="J252">
        <v>40</v>
      </c>
      <c r="K252">
        <v>47</v>
      </c>
      <c r="L252">
        <v>978</v>
      </c>
      <c r="M252">
        <v>13</v>
      </c>
      <c r="N252" s="25">
        <v>41670</v>
      </c>
      <c r="O252" t="str">
        <f>VLOOKUP(Coffee_data[[#This Row],[Area Code]],Location!$B$1:$E$157,2,FALSE)</f>
        <v>Massachusetts</v>
      </c>
      <c r="P252" t="str">
        <f>VLOOKUP(Coffee_data[[#This Row],[Area Code]],Location!$B$1:$E$157,3,FALSE)</f>
        <v>East</v>
      </c>
      <c r="Q252" t="str">
        <f>VLOOKUP(Coffee_data[[#This Row],[Area Code]],Location!$B$1:$E$157,4,FALSE)</f>
        <v>Major Market</v>
      </c>
      <c r="R252" s="15" t="str">
        <f>HLOOKUP(Coffee_data[[#This Row],[ProductId]],Product!$B$4:$O$7,2,FALSE)</f>
        <v>Regular</v>
      </c>
      <c r="S252" s="15" t="str">
        <f>HLOOKUP(Coffee_data[[#This Row],[ProductId]],Product!$B$4:$O$7,3,FALSE)</f>
        <v>Tea</v>
      </c>
      <c r="T252" s="15" t="str">
        <f>HLOOKUP(Coffee_data[[#This Row],[ProductId]],Product!$B$4:$O$7,4,FALSE)</f>
        <v>Green Tea</v>
      </c>
    </row>
    <row r="253" spans="1:20" x14ac:dyDescent="0.2">
      <c r="A253">
        <v>99</v>
      </c>
      <c r="B253">
        <v>170</v>
      </c>
      <c r="C253">
        <v>340</v>
      </c>
      <c r="D253">
        <v>135</v>
      </c>
      <c r="E253">
        <v>71</v>
      </c>
      <c r="F253">
        <v>47</v>
      </c>
      <c r="G253">
        <v>1073</v>
      </c>
      <c r="H253">
        <v>110</v>
      </c>
      <c r="I253">
        <v>198</v>
      </c>
      <c r="J253">
        <v>170</v>
      </c>
      <c r="K253">
        <v>330</v>
      </c>
      <c r="L253">
        <v>508</v>
      </c>
      <c r="M253">
        <v>7</v>
      </c>
      <c r="N253" s="25">
        <v>41670</v>
      </c>
      <c r="O253" t="str">
        <f>VLOOKUP(Coffee_data[[#This Row],[Area Code]],Location!$B$1:$E$157,2,FALSE)</f>
        <v>Massachusetts</v>
      </c>
      <c r="P253" t="str">
        <f>VLOOKUP(Coffee_data[[#This Row],[Area Code]],Location!$B$1:$E$157,3,FALSE)</f>
        <v>East</v>
      </c>
      <c r="Q253" t="str">
        <f>VLOOKUP(Coffee_data[[#This Row],[Area Code]],Location!$B$1:$E$157,4,FALSE)</f>
        <v>Major Market</v>
      </c>
      <c r="R253" s="15" t="str">
        <f>HLOOKUP(Coffee_data[[#This Row],[ProductId]],Product!$B$4:$O$7,2,FALSE)</f>
        <v>Regular</v>
      </c>
      <c r="S253" s="15" t="str">
        <f>HLOOKUP(Coffee_data[[#This Row],[ProductId]],Product!$B$4:$O$7,3,FALSE)</f>
        <v>Espresso</v>
      </c>
      <c r="T253" s="15" t="str">
        <f>HLOOKUP(Coffee_data[[#This Row],[ProductId]],Product!$B$4:$O$7,4,FALSE)</f>
        <v>Regular Espresso</v>
      </c>
    </row>
    <row r="254" spans="1:20" x14ac:dyDescent="0.2">
      <c r="A254">
        <v>-4</v>
      </c>
      <c r="B254">
        <v>74</v>
      </c>
      <c r="C254">
        <v>128</v>
      </c>
      <c r="D254">
        <v>54</v>
      </c>
      <c r="E254">
        <v>78</v>
      </c>
      <c r="F254">
        <v>49</v>
      </c>
      <c r="G254">
        <v>451</v>
      </c>
      <c r="H254">
        <v>10</v>
      </c>
      <c r="I254">
        <v>55</v>
      </c>
      <c r="J254">
        <v>70</v>
      </c>
      <c r="K254">
        <v>120</v>
      </c>
      <c r="L254">
        <v>508</v>
      </c>
      <c r="M254">
        <v>5</v>
      </c>
      <c r="N254" s="25">
        <v>41670</v>
      </c>
      <c r="O254" t="str">
        <f>VLOOKUP(Coffee_data[[#This Row],[Area Code]],Location!$B$1:$E$157,2,FALSE)</f>
        <v>Massachusetts</v>
      </c>
      <c r="P254" t="str">
        <f>VLOOKUP(Coffee_data[[#This Row],[Area Code]],Location!$B$1:$E$157,3,FALSE)</f>
        <v>East</v>
      </c>
      <c r="Q254" t="str">
        <f>VLOOKUP(Coffee_data[[#This Row],[Area Code]],Location!$B$1:$E$157,4,FALSE)</f>
        <v>Major Market</v>
      </c>
      <c r="R254" s="15" t="str">
        <f>HLOOKUP(Coffee_data[[#This Row],[ProductId]],Product!$B$4:$O$7,2,FALSE)</f>
        <v>Regular</v>
      </c>
      <c r="S254" s="15" t="str">
        <f>HLOOKUP(Coffee_data[[#This Row],[ProductId]],Product!$B$4:$O$7,3,FALSE)</f>
        <v>Espresso</v>
      </c>
      <c r="T254" s="15" t="str">
        <f>HLOOKUP(Coffee_data[[#This Row],[ProductId]],Product!$B$4:$O$7,4,FALSE)</f>
        <v>Caffe Mocha</v>
      </c>
    </row>
    <row r="255" spans="1:20" x14ac:dyDescent="0.2">
      <c r="A255">
        <v>340</v>
      </c>
      <c r="B255">
        <v>395</v>
      </c>
      <c r="C255">
        <v>470</v>
      </c>
      <c r="D255">
        <v>75</v>
      </c>
      <c r="E255">
        <v>55</v>
      </c>
      <c r="F255">
        <v>24</v>
      </c>
      <c r="G255">
        <v>235</v>
      </c>
      <c r="H255">
        <v>330</v>
      </c>
      <c r="I255">
        <v>72</v>
      </c>
      <c r="J255">
        <v>370</v>
      </c>
      <c r="K255">
        <v>440</v>
      </c>
      <c r="L255">
        <v>774</v>
      </c>
      <c r="M255">
        <v>2</v>
      </c>
      <c r="N255" s="25">
        <v>41670</v>
      </c>
      <c r="O255" t="str">
        <f>VLOOKUP(Coffee_data[[#This Row],[Area Code]],Location!$B$1:$E$157,2,FALSE)</f>
        <v>Massachusetts</v>
      </c>
      <c r="P255" t="str">
        <f>VLOOKUP(Coffee_data[[#This Row],[Area Code]],Location!$B$1:$E$157,3,FALSE)</f>
        <v>East</v>
      </c>
      <c r="Q255" t="str">
        <f>VLOOKUP(Coffee_data[[#This Row],[Area Code]],Location!$B$1:$E$157,4,FALSE)</f>
        <v>Major Market</v>
      </c>
      <c r="R255" s="15" t="str">
        <f>HLOOKUP(Coffee_data[[#This Row],[ProductId]],Product!$B$4:$O$7,2,FALSE)</f>
        <v>Regular</v>
      </c>
      <c r="S255" s="15" t="str">
        <f>HLOOKUP(Coffee_data[[#This Row],[ProductId]],Product!$B$4:$O$7,3,FALSE)</f>
        <v>Coffee</v>
      </c>
      <c r="T255" s="15" t="str">
        <f>HLOOKUP(Coffee_data[[#This Row],[ProductId]],Product!$B$4:$O$7,4,FALSE)</f>
        <v>Columbian</v>
      </c>
    </row>
    <row r="256" spans="1:20" x14ac:dyDescent="0.2">
      <c r="A256">
        <v>18</v>
      </c>
      <c r="B256">
        <v>73</v>
      </c>
      <c r="C256">
        <v>132</v>
      </c>
      <c r="D256">
        <v>59</v>
      </c>
      <c r="E256">
        <v>55</v>
      </c>
      <c r="F256">
        <v>22</v>
      </c>
      <c r="G256">
        <v>331</v>
      </c>
      <c r="H256">
        <v>30</v>
      </c>
      <c r="I256">
        <v>49</v>
      </c>
      <c r="J256">
        <v>60</v>
      </c>
      <c r="K256">
        <v>109</v>
      </c>
      <c r="L256">
        <v>781</v>
      </c>
      <c r="M256">
        <v>9</v>
      </c>
      <c r="N256" s="25">
        <v>41670</v>
      </c>
      <c r="O256" t="str">
        <f>VLOOKUP(Coffee_data[[#This Row],[Area Code]],Location!$B$1:$E$157,2,FALSE)</f>
        <v>Massachusetts</v>
      </c>
      <c r="P256" t="str">
        <f>VLOOKUP(Coffee_data[[#This Row],[Area Code]],Location!$B$1:$E$157,3,FALSE)</f>
        <v>East</v>
      </c>
      <c r="Q256" t="str">
        <f>VLOOKUP(Coffee_data[[#This Row],[Area Code]],Location!$B$1:$E$157,4,FALSE)</f>
        <v>Major Market</v>
      </c>
      <c r="R256" s="15" t="str">
        <f>HLOOKUP(Coffee_data[[#This Row],[ProductId]],Product!$B$4:$O$7,2,FALSE)</f>
        <v>Decaf</v>
      </c>
      <c r="S256" s="15" t="str">
        <f>HLOOKUP(Coffee_data[[#This Row],[ProductId]],Product!$B$4:$O$7,3,FALSE)</f>
        <v>Herbal Tea</v>
      </c>
      <c r="T256" s="15" t="str">
        <f>HLOOKUP(Coffee_data[[#This Row],[ProductId]],Product!$B$4:$O$7,4,FALSE)</f>
        <v>Lemon</v>
      </c>
    </row>
    <row r="257" spans="1:20" x14ac:dyDescent="0.2">
      <c r="A257">
        <v>11</v>
      </c>
      <c r="B257">
        <v>27</v>
      </c>
      <c r="C257">
        <v>45</v>
      </c>
      <c r="D257">
        <v>18</v>
      </c>
      <c r="E257">
        <v>16</v>
      </c>
      <c r="F257">
        <v>5</v>
      </c>
      <c r="G257">
        <v>818</v>
      </c>
      <c r="H257">
        <v>20</v>
      </c>
      <c r="I257">
        <v>10</v>
      </c>
      <c r="J257">
        <v>30</v>
      </c>
      <c r="K257">
        <v>51</v>
      </c>
      <c r="L257">
        <v>603</v>
      </c>
      <c r="M257">
        <v>11</v>
      </c>
      <c r="N257" s="25">
        <v>41670</v>
      </c>
      <c r="O257" t="str">
        <f>VLOOKUP(Coffee_data[[#This Row],[Area Code]],Location!$B$1:$E$157,2,FALSE)</f>
        <v>New Hampshire</v>
      </c>
      <c r="P257" t="str">
        <f>VLOOKUP(Coffee_data[[#This Row],[Area Code]],Location!$B$1:$E$157,3,FALSE)</f>
        <v>East</v>
      </c>
      <c r="Q257" t="str">
        <f>VLOOKUP(Coffee_data[[#This Row],[Area Code]],Location!$B$1:$E$157,4,FALSE)</f>
        <v>Small Market</v>
      </c>
      <c r="R257" s="15" t="str">
        <f>HLOOKUP(Coffee_data[[#This Row],[ProductId]],Product!$B$4:$O$7,2,FALSE)</f>
        <v>Regular</v>
      </c>
      <c r="S257" s="15" t="str">
        <f>HLOOKUP(Coffee_data[[#This Row],[ProductId]],Product!$B$4:$O$7,3,FALSE)</f>
        <v>Tea</v>
      </c>
      <c r="T257" s="15" t="str">
        <f>HLOOKUP(Coffee_data[[#This Row],[ProductId]],Product!$B$4:$O$7,4,FALSE)</f>
        <v>Darjeeling</v>
      </c>
    </row>
    <row r="258" spans="1:20" x14ac:dyDescent="0.2">
      <c r="A258">
        <v>32</v>
      </c>
      <c r="B258">
        <v>43</v>
      </c>
      <c r="C258">
        <v>43</v>
      </c>
      <c r="D258">
        <v>0</v>
      </c>
      <c r="E258">
        <v>11</v>
      </c>
      <c r="F258">
        <v>0</v>
      </c>
      <c r="G258">
        <v>774</v>
      </c>
      <c r="H258">
        <v>30</v>
      </c>
      <c r="I258">
        <v>0</v>
      </c>
      <c r="J258">
        <v>40</v>
      </c>
      <c r="K258">
        <v>53</v>
      </c>
      <c r="L258">
        <v>603</v>
      </c>
      <c r="M258">
        <v>13</v>
      </c>
      <c r="N258" s="25">
        <v>41670</v>
      </c>
      <c r="O258" t="str">
        <f>VLOOKUP(Coffee_data[[#This Row],[Area Code]],Location!$B$1:$E$157,2,FALSE)</f>
        <v>New Hampshire</v>
      </c>
      <c r="P258" t="str">
        <f>VLOOKUP(Coffee_data[[#This Row],[Area Code]],Location!$B$1:$E$157,3,FALSE)</f>
        <v>East</v>
      </c>
      <c r="Q258" t="str">
        <f>VLOOKUP(Coffee_data[[#This Row],[Area Code]],Location!$B$1:$E$157,4,FALSE)</f>
        <v>Small Market</v>
      </c>
      <c r="R258" s="15" t="str">
        <f>HLOOKUP(Coffee_data[[#This Row],[ProductId]],Product!$B$4:$O$7,2,FALSE)</f>
        <v>Regular</v>
      </c>
      <c r="S258" s="15" t="str">
        <f>HLOOKUP(Coffee_data[[#This Row],[ProductId]],Product!$B$4:$O$7,3,FALSE)</f>
        <v>Tea</v>
      </c>
      <c r="T258" s="15" t="str">
        <f>HLOOKUP(Coffee_data[[#This Row],[ProductId]],Product!$B$4:$O$7,4,FALSE)</f>
        <v>Green Tea</v>
      </c>
    </row>
    <row r="259" spans="1:20" x14ac:dyDescent="0.2">
      <c r="A259">
        <v>-6</v>
      </c>
      <c r="B259">
        <v>38</v>
      </c>
      <c r="C259">
        <v>68</v>
      </c>
      <c r="D259">
        <v>30</v>
      </c>
      <c r="E259">
        <v>44</v>
      </c>
      <c r="F259">
        <v>11</v>
      </c>
      <c r="G259">
        <v>165</v>
      </c>
      <c r="H259">
        <v>0</v>
      </c>
      <c r="I259">
        <v>20</v>
      </c>
      <c r="J259">
        <v>40</v>
      </c>
      <c r="K259">
        <v>53</v>
      </c>
      <c r="L259">
        <v>603</v>
      </c>
      <c r="M259">
        <v>7</v>
      </c>
      <c r="N259" s="25">
        <v>41670</v>
      </c>
      <c r="O259" t="str">
        <f>VLOOKUP(Coffee_data[[#This Row],[Area Code]],Location!$B$1:$E$157,2,FALSE)</f>
        <v>New Hampshire</v>
      </c>
      <c r="P259" t="str">
        <f>VLOOKUP(Coffee_data[[#This Row],[Area Code]],Location!$B$1:$E$157,3,FALSE)</f>
        <v>East</v>
      </c>
      <c r="Q259" t="str">
        <f>VLOOKUP(Coffee_data[[#This Row],[Area Code]],Location!$B$1:$E$157,4,FALSE)</f>
        <v>Small Market</v>
      </c>
      <c r="R259" s="15" t="str">
        <f>HLOOKUP(Coffee_data[[#This Row],[ProductId]],Product!$B$4:$O$7,2,FALSE)</f>
        <v>Regular</v>
      </c>
      <c r="S259" s="15" t="str">
        <f>HLOOKUP(Coffee_data[[#This Row],[ProductId]],Product!$B$4:$O$7,3,FALSE)</f>
        <v>Espresso</v>
      </c>
      <c r="T259" s="15" t="str">
        <f>HLOOKUP(Coffee_data[[#This Row],[ProductId]],Product!$B$4:$O$7,4,FALSE)</f>
        <v>Regular Espresso</v>
      </c>
    </row>
    <row r="260" spans="1:20" x14ac:dyDescent="0.2">
      <c r="A260">
        <v>-7</v>
      </c>
      <c r="B260">
        <v>61</v>
      </c>
      <c r="C260">
        <v>104</v>
      </c>
      <c r="D260">
        <v>43</v>
      </c>
      <c r="E260">
        <v>68</v>
      </c>
      <c r="F260">
        <v>39</v>
      </c>
      <c r="G260">
        <v>256</v>
      </c>
      <c r="H260">
        <v>10</v>
      </c>
      <c r="I260">
        <v>40</v>
      </c>
      <c r="J260">
        <v>60</v>
      </c>
      <c r="K260">
        <v>100</v>
      </c>
      <c r="L260">
        <v>603</v>
      </c>
      <c r="M260">
        <v>5</v>
      </c>
      <c r="N260" s="25">
        <v>41670</v>
      </c>
      <c r="O260" t="str">
        <f>VLOOKUP(Coffee_data[[#This Row],[Area Code]],Location!$B$1:$E$157,2,FALSE)</f>
        <v>New Hampshire</v>
      </c>
      <c r="P260" t="str">
        <f>VLOOKUP(Coffee_data[[#This Row],[Area Code]],Location!$B$1:$E$157,3,FALSE)</f>
        <v>East</v>
      </c>
      <c r="Q260" t="str">
        <f>VLOOKUP(Coffee_data[[#This Row],[Area Code]],Location!$B$1:$E$157,4,FALSE)</f>
        <v>Small Market</v>
      </c>
      <c r="R260" s="15" t="str">
        <f>HLOOKUP(Coffee_data[[#This Row],[ProductId]],Product!$B$4:$O$7,2,FALSE)</f>
        <v>Regular</v>
      </c>
      <c r="S260" s="15" t="str">
        <f>HLOOKUP(Coffee_data[[#This Row],[ProductId]],Product!$B$4:$O$7,3,FALSE)</f>
        <v>Espresso</v>
      </c>
      <c r="T260" s="15" t="str">
        <f>HLOOKUP(Coffee_data[[#This Row],[ProductId]],Product!$B$4:$O$7,4,FALSE)</f>
        <v>Caffe Mocha</v>
      </c>
    </row>
    <row r="261" spans="1:20" x14ac:dyDescent="0.2">
      <c r="A261">
        <v>25</v>
      </c>
      <c r="B261">
        <v>60</v>
      </c>
      <c r="C261">
        <v>101</v>
      </c>
      <c r="D261">
        <v>41</v>
      </c>
      <c r="E261">
        <v>35</v>
      </c>
      <c r="F261">
        <v>13</v>
      </c>
      <c r="G261">
        <v>236</v>
      </c>
      <c r="H261">
        <v>40</v>
      </c>
      <c r="I261">
        <v>31</v>
      </c>
      <c r="J261">
        <v>60</v>
      </c>
      <c r="K261">
        <v>90</v>
      </c>
      <c r="L261">
        <v>603</v>
      </c>
      <c r="M261">
        <v>1</v>
      </c>
      <c r="N261" s="25">
        <v>41670</v>
      </c>
      <c r="O261" t="str">
        <f>VLOOKUP(Coffee_data[[#This Row],[Area Code]],Location!$B$1:$E$157,2,FALSE)</f>
        <v>New Hampshire</v>
      </c>
      <c r="P261" t="str">
        <f>VLOOKUP(Coffee_data[[#This Row],[Area Code]],Location!$B$1:$E$157,3,FALSE)</f>
        <v>East</v>
      </c>
      <c r="Q261" t="str">
        <f>VLOOKUP(Coffee_data[[#This Row],[Area Code]],Location!$B$1:$E$157,4,FALSE)</f>
        <v>Small Market</v>
      </c>
      <c r="R261" s="15" t="str">
        <f>HLOOKUP(Coffee_data[[#This Row],[ProductId]],Product!$B$4:$O$7,2,FALSE)</f>
        <v>Regular</v>
      </c>
      <c r="S261" s="15" t="str">
        <f>HLOOKUP(Coffee_data[[#This Row],[ProductId]],Product!$B$4:$O$7,3,FALSE)</f>
        <v>Coffee</v>
      </c>
      <c r="T261" s="15" t="str">
        <f>HLOOKUP(Coffee_data[[#This Row],[ProductId]],Product!$B$4:$O$7,4,FALSE)</f>
        <v>Amaretto</v>
      </c>
    </row>
    <row r="262" spans="1:20" x14ac:dyDescent="0.2">
      <c r="A262">
        <v>23</v>
      </c>
      <c r="B262">
        <v>69</v>
      </c>
      <c r="C262">
        <v>114</v>
      </c>
      <c r="D262">
        <v>45</v>
      </c>
      <c r="E262">
        <v>46</v>
      </c>
      <c r="F262">
        <v>14</v>
      </c>
      <c r="G262">
        <v>366</v>
      </c>
      <c r="H262">
        <v>30</v>
      </c>
      <c r="I262">
        <v>40</v>
      </c>
      <c r="J262">
        <v>60</v>
      </c>
      <c r="K262">
        <v>98</v>
      </c>
      <c r="L262">
        <v>603</v>
      </c>
      <c r="M262">
        <v>2</v>
      </c>
      <c r="N262" s="25">
        <v>41670</v>
      </c>
      <c r="O262" t="str">
        <f>VLOOKUP(Coffee_data[[#This Row],[Area Code]],Location!$B$1:$E$157,2,FALSE)</f>
        <v>New Hampshire</v>
      </c>
      <c r="P262" t="str">
        <f>VLOOKUP(Coffee_data[[#This Row],[Area Code]],Location!$B$1:$E$157,3,FALSE)</f>
        <v>East</v>
      </c>
      <c r="Q262" t="str">
        <f>VLOOKUP(Coffee_data[[#This Row],[Area Code]],Location!$B$1:$E$157,4,FALSE)</f>
        <v>Small Market</v>
      </c>
      <c r="R262" s="15" t="str">
        <f>HLOOKUP(Coffee_data[[#This Row],[ProductId]],Product!$B$4:$O$7,2,FALSE)</f>
        <v>Regular</v>
      </c>
      <c r="S262" s="15" t="str">
        <f>HLOOKUP(Coffee_data[[#This Row],[ProductId]],Product!$B$4:$O$7,3,FALSE)</f>
        <v>Coffee</v>
      </c>
      <c r="T262" s="15" t="str">
        <f>HLOOKUP(Coffee_data[[#This Row],[ProductId]],Product!$B$4:$O$7,4,FALSE)</f>
        <v>Columbian</v>
      </c>
    </row>
    <row r="263" spans="1:20" x14ac:dyDescent="0.2">
      <c r="A263">
        <v>-4</v>
      </c>
      <c r="B263">
        <v>41</v>
      </c>
      <c r="C263">
        <v>74</v>
      </c>
      <c r="D263">
        <v>33</v>
      </c>
      <c r="E263">
        <v>45</v>
      </c>
      <c r="F263">
        <v>12</v>
      </c>
      <c r="G263">
        <v>193</v>
      </c>
      <c r="H263">
        <v>0</v>
      </c>
      <c r="I263">
        <v>20</v>
      </c>
      <c r="J263">
        <v>30</v>
      </c>
      <c r="K263">
        <v>41</v>
      </c>
      <c r="L263">
        <v>603</v>
      </c>
      <c r="M263">
        <v>9</v>
      </c>
      <c r="N263" s="25">
        <v>41670</v>
      </c>
      <c r="O263" t="str">
        <f>VLOOKUP(Coffee_data[[#This Row],[Area Code]],Location!$B$1:$E$157,2,FALSE)</f>
        <v>New Hampshire</v>
      </c>
      <c r="P263" t="str">
        <f>VLOOKUP(Coffee_data[[#This Row],[Area Code]],Location!$B$1:$E$157,3,FALSE)</f>
        <v>East</v>
      </c>
      <c r="Q263" t="str">
        <f>VLOOKUP(Coffee_data[[#This Row],[Area Code]],Location!$B$1:$E$157,4,FALSE)</f>
        <v>Small Market</v>
      </c>
      <c r="R263" s="15" t="str">
        <f>HLOOKUP(Coffee_data[[#This Row],[ProductId]],Product!$B$4:$O$7,2,FALSE)</f>
        <v>Decaf</v>
      </c>
      <c r="S263" s="15" t="str">
        <f>HLOOKUP(Coffee_data[[#This Row],[ProductId]],Product!$B$4:$O$7,3,FALSE)</f>
        <v>Herbal Tea</v>
      </c>
      <c r="T263" s="15" t="str">
        <f>HLOOKUP(Coffee_data[[#This Row],[ProductId]],Product!$B$4:$O$7,4,FALSE)</f>
        <v>Lemon</v>
      </c>
    </row>
    <row r="264" spans="1:20" x14ac:dyDescent="0.2">
      <c r="A264">
        <v>100</v>
      </c>
      <c r="B264">
        <v>137</v>
      </c>
      <c r="C264">
        <v>232</v>
      </c>
      <c r="D264">
        <v>95</v>
      </c>
      <c r="E264">
        <v>37</v>
      </c>
      <c r="F264">
        <v>26</v>
      </c>
      <c r="G264">
        <v>809</v>
      </c>
      <c r="H264">
        <v>120</v>
      </c>
      <c r="I264">
        <v>183</v>
      </c>
      <c r="J264">
        <v>150</v>
      </c>
      <c r="K264">
        <v>250</v>
      </c>
      <c r="L264">
        <v>631</v>
      </c>
      <c r="M264">
        <v>11</v>
      </c>
      <c r="N264" s="25">
        <v>41670</v>
      </c>
      <c r="O264" t="str">
        <f>VLOOKUP(Coffee_data[[#This Row],[Area Code]],Location!$B$1:$E$157,2,FALSE)</f>
        <v>New York</v>
      </c>
      <c r="P264" t="str">
        <f>VLOOKUP(Coffee_data[[#This Row],[Area Code]],Location!$B$1:$E$157,3,FALSE)</f>
        <v>East</v>
      </c>
      <c r="Q264" t="str">
        <f>VLOOKUP(Coffee_data[[#This Row],[Area Code]],Location!$B$1:$E$157,4,FALSE)</f>
        <v>Major Market</v>
      </c>
      <c r="R264" s="15" t="str">
        <f>HLOOKUP(Coffee_data[[#This Row],[ProductId]],Product!$B$4:$O$7,2,FALSE)</f>
        <v>Regular</v>
      </c>
      <c r="S264" s="15" t="str">
        <f>HLOOKUP(Coffee_data[[#This Row],[ProductId]],Product!$B$4:$O$7,3,FALSE)</f>
        <v>Tea</v>
      </c>
      <c r="T264" s="15" t="str">
        <f>HLOOKUP(Coffee_data[[#This Row],[ProductId]],Product!$B$4:$O$7,4,FALSE)</f>
        <v>Darjeeling</v>
      </c>
    </row>
    <row r="265" spans="1:20" x14ac:dyDescent="0.2">
      <c r="A265">
        <v>105</v>
      </c>
      <c r="B265">
        <v>144</v>
      </c>
      <c r="C265">
        <v>243</v>
      </c>
      <c r="D265">
        <v>99</v>
      </c>
      <c r="E265">
        <v>39</v>
      </c>
      <c r="F265">
        <v>27</v>
      </c>
      <c r="G265">
        <v>766</v>
      </c>
      <c r="H265">
        <v>130</v>
      </c>
      <c r="I265">
        <v>183</v>
      </c>
      <c r="J265">
        <v>160</v>
      </c>
      <c r="K265">
        <v>272</v>
      </c>
      <c r="L265">
        <v>518</v>
      </c>
      <c r="M265">
        <v>12</v>
      </c>
      <c r="N265" s="25">
        <v>41670</v>
      </c>
      <c r="O265" t="str">
        <f>VLOOKUP(Coffee_data[[#This Row],[Area Code]],Location!$B$1:$E$157,2,FALSE)</f>
        <v>New York</v>
      </c>
      <c r="P265" t="str">
        <f>VLOOKUP(Coffee_data[[#This Row],[Area Code]],Location!$B$1:$E$157,3,FALSE)</f>
        <v>East</v>
      </c>
      <c r="Q265" t="str">
        <f>VLOOKUP(Coffee_data[[#This Row],[Area Code]],Location!$B$1:$E$157,4,FALSE)</f>
        <v>Major Market</v>
      </c>
      <c r="R265" s="15" t="str">
        <f>HLOOKUP(Coffee_data[[#This Row],[ProductId]],Product!$B$4:$O$7,2,FALSE)</f>
        <v>Regular</v>
      </c>
      <c r="S265" s="15" t="str">
        <f>HLOOKUP(Coffee_data[[#This Row],[ProductId]],Product!$B$4:$O$7,3,FALSE)</f>
        <v>Tea</v>
      </c>
      <c r="T265" s="15" t="str">
        <f>HLOOKUP(Coffee_data[[#This Row],[ProductId]],Product!$B$4:$O$7,4,FALSE)</f>
        <v>Earl Grey</v>
      </c>
    </row>
    <row r="266" spans="1:20" x14ac:dyDescent="0.2">
      <c r="A266">
        <v>79</v>
      </c>
      <c r="B266">
        <v>112</v>
      </c>
      <c r="C266">
        <v>189</v>
      </c>
      <c r="D266">
        <v>77</v>
      </c>
      <c r="E266">
        <v>33</v>
      </c>
      <c r="F266">
        <v>21</v>
      </c>
      <c r="G266">
        <v>449</v>
      </c>
      <c r="H266">
        <v>90</v>
      </c>
      <c r="I266">
        <v>93</v>
      </c>
      <c r="J266">
        <v>120</v>
      </c>
      <c r="K266">
        <v>200</v>
      </c>
      <c r="L266">
        <v>845</v>
      </c>
      <c r="M266">
        <v>13</v>
      </c>
      <c r="N266" s="25">
        <v>41670</v>
      </c>
      <c r="O266" t="str">
        <f>VLOOKUP(Coffee_data[[#This Row],[Area Code]],Location!$B$1:$E$157,2,FALSE)</f>
        <v>New York</v>
      </c>
      <c r="P266" t="str">
        <f>VLOOKUP(Coffee_data[[#This Row],[Area Code]],Location!$B$1:$E$157,3,FALSE)</f>
        <v>East</v>
      </c>
      <c r="Q266" t="str">
        <f>VLOOKUP(Coffee_data[[#This Row],[Area Code]],Location!$B$1:$E$157,4,FALSE)</f>
        <v>Major Market</v>
      </c>
      <c r="R266" s="15" t="str">
        <f>HLOOKUP(Coffee_data[[#This Row],[ProductId]],Product!$B$4:$O$7,2,FALSE)</f>
        <v>Regular</v>
      </c>
      <c r="S266" s="15" t="str">
        <f>HLOOKUP(Coffee_data[[#This Row],[ProductId]],Product!$B$4:$O$7,3,FALSE)</f>
        <v>Tea</v>
      </c>
      <c r="T266" s="15" t="str">
        <f>HLOOKUP(Coffee_data[[#This Row],[ProductId]],Product!$B$4:$O$7,4,FALSE)</f>
        <v>Green Tea</v>
      </c>
    </row>
    <row r="267" spans="1:20" x14ac:dyDescent="0.2">
      <c r="A267">
        <v>264</v>
      </c>
      <c r="B267">
        <v>352</v>
      </c>
      <c r="C267">
        <v>580</v>
      </c>
      <c r="D267">
        <v>297</v>
      </c>
      <c r="E267">
        <v>88</v>
      </c>
      <c r="F267">
        <v>63</v>
      </c>
      <c r="G267">
        <v>1402</v>
      </c>
      <c r="H267">
        <v>280</v>
      </c>
      <c r="I267">
        <v>285</v>
      </c>
      <c r="J267">
        <v>350</v>
      </c>
      <c r="K267">
        <v>560</v>
      </c>
      <c r="L267">
        <v>585</v>
      </c>
      <c r="M267">
        <v>7</v>
      </c>
      <c r="N267" s="25">
        <v>41670</v>
      </c>
      <c r="O267" t="str">
        <f>VLOOKUP(Coffee_data[[#This Row],[Area Code]],Location!$B$1:$E$157,2,FALSE)</f>
        <v>New York</v>
      </c>
      <c r="P267" t="str">
        <f>VLOOKUP(Coffee_data[[#This Row],[Area Code]],Location!$B$1:$E$157,3,FALSE)</f>
        <v>East</v>
      </c>
      <c r="Q267" t="str">
        <f>VLOOKUP(Coffee_data[[#This Row],[Area Code]],Location!$B$1:$E$157,4,FALSE)</f>
        <v>Major Market</v>
      </c>
      <c r="R267" s="15" t="str">
        <f>HLOOKUP(Coffee_data[[#This Row],[ProductId]],Product!$B$4:$O$7,2,FALSE)</f>
        <v>Regular</v>
      </c>
      <c r="S267" s="15" t="str">
        <f>HLOOKUP(Coffee_data[[#This Row],[ProductId]],Product!$B$4:$O$7,3,FALSE)</f>
        <v>Espresso</v>
      </c>
      <c r="T267" s="15" t="str">
        <f>HLOOKUP(Coffee_data[[#This Row],[ProductId]],Product!$B$4:$O$7,4,FALSE)</f>
        <v>Regular Espresso</v>
      </c>
    </row>
    <row r="268" spans="1:20" x14ac:dyDescent="0.2">
      <c r="A268">
        <v>-203</v>
      </c>
      <c r="B268">
        <v>-60</v>
      </c>
      <c r="C268">
        <v>61</v>
      </c>
      <c r="D268">
        <v>128</v>
      </c>
      <c r="E268">
        <v>143</v>
      </c>
      <c r="F268">
        <v>110</v>
      </c>
      <c r="G268">
        <v>901</v>
      </c>
      <c r="H268">
        <v>-190</v>
      </c>
      <c r="I268">
        <v>93</v>
      </c>
      <c r="J268">
        <v>-60</v>
      </c>
      <c r="K268">
        <v>45</v>
      </c>
      <c r="L268">
        <v>585</v>
      </c>
      <c r="M268">
        <v>5</v>
      </c>
      <c r="N268" s="25">
        <v>41670</v>
      </c>
      <c r="O268" t="str">
        <f>VLOOKUP(Coffee_data[[#This Row],[Area Code]],Location!$B$1:$E$157,2,FALSE)</f>
        <v>New York</v>
      </c>
      <c r="P268" t="str">
        <f>VLOOKUP(Coffee_data[[#This Row],[Area Code]],Location!$B$1:$E$157,3,FALSE)</f>
        <v>East</v>
      </c>
      <c r="Q268" t="str">
        <f>VLOOKUP(Coffee_data[[#This Row],[Area Code]],Location!$B$1:$E$157,4,FALSE)</f>
        <v>Major Market</v>
      </c>
      <c r="R268" s="15" t="str">
        <f>HLOOKUP(Coffee_data[[#This Row],[ProductId]],Product!$B$4:$O$7,2,FALSE)</f>
        <v>Regular</v>
      </c>
      <c r="S268" s="15" t="str">
        <f>HLOOKUP(Coffee_data[[#This Row],[ProductId]],Product!$B$4:$O$7,3,FALSE)</f>
        <v>Espresso</v>
      </c>
      <c r="T268" s="15" t="str">
        <f>HLOOKUP(Coffee_data[[#This Row],[ProductId]],Product!$B$4:$O$7,4,FALSE)</f>
        <v>Caffe Mocha</v>
      </c>
    </row>
    <row r="269" spans="1:20" x14ac:dyDescent="0.2">
      <c r="A269">
        <v>245</v>
      </c>
      <c r="B269">
        <v>387</v>
      </c>
      <c r="C269">
        <v>645</v>
      </c>
      <c r="D269">
        <v>198</v>
      </c>
      <c r="E269">
        <v>142</v>
      </c>
      <c r="F269">
        <v>90</v>
      </c>
      <c r="G269">
        <v>2067</v>
      </c>
      <c r="H269">
        <v>250</v>
      </c>
      <c r="I269">
        <v>249</v>
      </c>
      <c r="J269">
        <v>370</v>
      </c>
      <c r="K269">
        <v>612</v>
      </c>
      <c r="L269">
        <v>917</v>
      </c>
      <c r="M269">
        <v>2</v>
      </c>
      <c r="N269" s="25">
        <v>41670</v>
      </c>
      <c r="O269" t="str">
        <f>VLOOKUP(Coffee_data[[#This Row],[Area Code]],Location!$B$1:$E$157,2,FALSE)</f>
        <v>New York</v>
      </c>
      <c r="P269" t="str">
        <f>VLOOKUP(Coffee_data[[#This Row],[Area Code]],Location!$B$1:$E$157,3,FALSE)</f>
        <v>East</v>
      </c>
      <c r="Q269" t="str">
        <f>VLOOKUP(Coffee_data[[#This Row],[Area Code]],Location!$B$1:$E$157,4,FALSE)</f>
        <v>Major Market</v>
      </c>
      <c r="R269" s="15" t="str">
        <f>HLOOKUP(Coffee_data[[#This Row],[ProductId]],Product!$B$4:$O$7,2,FALSE)</f>
        <v>Regular</v>
      </c>
      <c r="S269" s="15" t="str">
        <f>HLOOKUP(Coffee_data[[#This Row],[ProductId]],Product!$B$4:$O$7,3,FALSE)</f>
        <v>Coffee</v>
      </c>
      <c r="T269" s="15" t="str">
        <f>HLOOKUP(Coffee_data[[#This Row],[ProductId]],Product!$B$4:$O$7,4,FALSE)</f>
        <v>Columbian</v>
      </c>
    </row>
    <row r="270" spans="1:20" x14ac:dyDescent="0.2">
      <c r="A270">
        <v>131</v>
      </c>
      <c r="B270">
        <v>255</v>
      </c>
      <c r="C270">
        <v>495</v>
      </c>
      <c r="D270">
        <v>241</v>
      </c>
      <c r="E270">
        <v>124</v>
      </c>
      <c r="F270">
        <v>91</v>
      </c>
      <c r="G270">
        <v>1454</v>
      </c>
      <c r="H270">
        <v>110</v>
      </c>
      <c r="I270">
        <v>170</v>
      </c>
      <c r="J270">
        <v>200</v>
      </c>
      <c r="K270">
        <v>389</v>
      </c>
      <c r="L270">
        <v>518</v>
      </c>
      <c r="M270">
        <v>9</v>
      </c>
      <c r="N270" s="25">
        <v>41670</v>
      </c>
      <c r="O270" t="str">
        <f>VLOOKUP(Coffee_data[[#This Row],[Area Code]],Location!$B$1:$E$157,2,FALSE)</f>
        <v>New York</v>
      </c>
      <c r="P270" t="str">
        <f>VLOOKUP(Coffee_data[[#This Row],[Area Code]],Location!$B$1:$E$157,3,FALSE)</f>
        <v>East</v>
      </c>
      <c r="Q270" t="str">
        <f>VLOOKUP(Coffee_data[[#This Row],[Area Code]],Location!$B$1:$E$157,4,FALSE)</f>
        <v>Major Market</v>
      </c>
      <c r="R270" s="15" t="str">
        <f>HLOOKUP(Coffee_data[[#This Row],[ProductId]],Product!$B$4:$O$7,2,FALSE)</f>
        <v>Decaf</v>
      </c>
      <c r="S270" s="15" t="str">
        <f>HLOOKUP(Coffee_data[[#This Row],[ProductId]],Product!$B$4:$O$7,3,FALSE)</f>
        <v>Herbal Tea</v>
      </c>
      <c r="T270" s="15" t="str">
        <f>HLOOKUP(Coffee_data[[#This Row],[ProductId]],Product!$B$4:$O$7,4,FALSE)</f>
        <v>Lemon</v>
      </c>
    </row>
    <row r="271" spans="1:20" x14ac:dyDescent="0.2">
      <c r="A271">
        <v>-120</v>
      </c>
      <c r="B271">
        <v>-33</v>
      </c>
      <c r="C271">
        <v>180</v>
      </c>
      <c r="D271">
        <v>199</v>
      </c>
      <c r="E271">
        <v>87</v>
      </c>
      <c r="F271">
        <v>66</v>
      </c>
      <c r="G271">
        <v>1214</v>
      </c>
      <c r="H271">
        <v>-80</v>
      </c>
      <c r="I271">
        <v>167</v>
      </c>
      <c r="J271">
        <v>-20</v>
      </c>
      <c r="K271">
        <v>130</v>
      </c>
      <c r="L271">
        <v>607</v>
      </c>
      <c r="M271">
        <v>10</v>
      </c>
      <c r="N271" s="25">
        <v>41670</v>
      </c>
      <c r="O271" t="str">
        <f>VLOOKUP(Coffee_data[[#This Row],[Area Code]],Location!$B$1:$E$157,2,FALSE)</f>
        <v>New York</v>
      </c>
      <c r="P271" t="str">
        <f>VLOOKUP(Coffee_data[[#This Row],[Area Code]],Location!$B$1:$E$157,3,FALSE)</f>
        <v>East</v>
      </c>
      <c r="Q271" t="str">
        <f>VLOOKUP(Coffee_data[[#This Row],[Area Code]],Location!$B$1:$E$157,4,FALSE)</f>
        <v>Major Market</v>
      </c>
      <c r="R271" s="15" t="str">
        <f>HLOOKUP(Coffee_data[[#This Row],[ProductId]],Product!$B$4:$O$7,2,FALSE)</f>
        <v>Decaf</v>
      </c>
      <c r="S271" s="15" t="str">
        <f>HLOOKUP(Coffee_data[[#This Row],[ProductId]],Product!$B$4:$O$7,3,FALSE)</f>
        <v>Herbal Tea</v>
      </c>
      <c r="T271" s="15" t="str">
        <f>HLOOKUP(Coffee_data[[#This Row],[ProductId]],Product!$B$4:$O$7,4,FALSE)</f>
        <v>Mint</v>
      </c>
    </row>
    <row r="272" spans="1:20" x14ac:dyDescent="0.2">
      <c r="A272">
        <v>65</v>
      </c>
      <c r="B272">
        <v>109</v>
      </c>
      <c r="C272">
        <v>174</v>
      </c>
      <c r="D272">
        <v>65</v>
      </c>
      <c r="E272">
        <v>44</v>
      </c>
      <c r="F272">
        <v>20</v>
      </c>
      <c r="G272">
        <v>372</v>
      </c>
      <c r="H272">
        <v>70</v>
      </c>
      <c r="I272">
        <v>45</v>
      </c>
      <c r="J272">
        <v>90</v>
      </c>
      <c r="K272">
        <v>140</v>
      </c>
      <c r="L272">
        <v>504</v>
      </c>
      <c r="M272">
        <v>5</v>
      </c>
      <c r="N272" s="25">
        <v>41670</v>
      </c>
      <c r="O272" t="str">
        <f>VLOOKUP(Coffee_data[[#This Row],[Area Code]],Location!$B$1:$E$157,2,FALSE)</f>
        <v>Louisiana</v>
      </c>
      <c r="P272" t="str">
        <f>VLOOKUP(Coffee_data[[#This Row],[Area Code]],Location!$B$1:$E$157,3,FALSE)</f>
        <v>South</v>
      </c>
      <c r="Q272" t="str">
        <f>VLOOKUP(Coffee_data[[#This Row],[Area Code]],Location!$B$1:$E$157,4,FALSE)</f>
        <v>Small Market</v>
      </c>
      <c r="R272" s="15" t="str">
        <f>HLOOKUP(Coffee_data[[#This Row],[ProductId]],Product!$B$4:$O$7,2,FALSE)</f>
        <v>Regular</v>
      </c>
      <c r="S272" s="15" t="str">
        <f>HLOOKUP(Coffee_data[[#This Row],[ProductId]],Product!$B$4:$O$7,3,FALSE)</f>
        <v>Espresso</v>
      </c>
      <c r="T272" s="15" t="str">
        <f>HLOOKUP(Coffee_data[[#This Row],[ProductId]],Product!$B$4:$O$7,4,FALSE)</f>
        <v>Caffe Mocha</v>
      </c>
    </row>
    <row r="273" spans="1:20" x14ac:dyDescent="0.2">
      <c r="A273">
        <v>41</v>
      </c>
      <c r="B273">
        <v>81</v>
      </c>
      <c r="C273">
        <v>137</v>
      </c>
      <c r="D273">
        <v>56</v>
      </c>
      <c r="E273">
        <v>40</v>
      </c>
      <c r="F273">
        <v>17</v>
      </c>
      <c r="G273">
        <v>382</v>
      </c>
      <c r="H273">
        <v>50</v>
      </c>
      <c r="I273">
        <v>34</v>
      </c>
      <c r="J273">
        <v>70</v>
      </c>
      <c r="K273">
        <v>110</v>
      </c>
      <c r="L273">
        <v>985</v>
      </c>
      <c r="M273">
        <v>6</v>
      </c>
      <c r="N273" s="25">
        <v>41670</v>
      </c>
      <c r="O273" t="str">
        <f>VLOOKUP(Coffee_data[[#This Row],[Area Code]],Location!$B$1:$E$157,2,FALSE)</f>
        <v>Louisiana</v>
      </c>
      <c r="P273" t="str">
        <f>VLOOKUP(Coffee_data[[#This Row],[Area Code]],Location!$B$1:$E$157,3,FALSE)</f>
        <v>South</v>
      </c>
      <c r="Q273" t="str">
        <f>VLOOKUP(Coffee_data[[#This Row],[Area Code]],Location!$B$1:$E$157,4,FALSE)</f>
        <v>Small Market</v>
      </c>
      <c r="R273" s="15" t="str">
        <f>HLOOKUP(Coffee_data[[#This Row],[ProductId]],Product!$B$4:$O$7,2,FALSE)</f>
        <v>Decaf</v>
      </c>
      <c r="S273" s="15" t="str">
        <f>HLOOKUP(Coffee_data[[#This Row],[ProductId]],Product!$B$4:$O$7,3,FALSE)</f>
        <v>Espresso</v>
      </c>
      <c r="T273" s="15" t="str">
        <f>HLOOKUP(Coffee_data[[#This Row],[ProductId]],Product!$B$4:$O$7,4,FALSE)</f>
        <v>Decaf Espresso</v>
      </c>
    </row>
    <row r="274" spans="1:20" x14ac:dyDescent="0.2">
      <c r="A274">
        <v>35</v>
      </c>
      <c r="B274">
        <v>63</v>
      </c>
      <c r="C274">
        <v>112</v>
      </c>
      <c r="D274">
        <v>49</v>
      </c>
      <c r="E274">
        <v>28</v>
      </c>
      <c r="F274">
        <v>16</v>
      </c>
      <c r="G274">
        <v>617</v>
      </c>
      <c r="H274">
        <v>40</v>
      </c>
      <c r="I274">
        <v>48</v>
      </c>
      <c r="J274">
        <v>60</v>
      </c>
      <c r="K274">
        <v>108</v>
      </c>
      <c r="L274">
        <v>337</v>
      </c>
      <c r="M274">
        <v>8</v>
      </c>
      <c r="N274" s="25">
        <v>41670</v>
      </c>
      <c r="O274" t="str">
        <f>VLOOKUP(Coffee_data[[#This Row],[Area Code]],Location!$B$1:$E$157,2,FALSE)</f>
        <v>Louisiana</v>
      </c>
      <c r="P274" t="str">
        <f>VLOOKUP(Coffee_data[[#This Row],[Area Code]],Location!$B$1:$E$157,3,FALSE)</f>
        <v>South</v>
      </c>
      <c r="Q274" t="str">
        <f>VLOOKUP(Coffee_data[[#This Row],[Area Code]],Location!$B$1:$E$157,4,FALSE)</f>
        <v>Small Market</v>
      </c>
      <c r="R274" s="15" t="str">
        <f>HLOOKUP(Coffee_data[[#This Row],[ProductId]],Product!$B$4:$O$7,2,FALSE)</f>
        <v>Decaf</v>
      </c>
      <c r="S274" s="15" t="str">
        <f>HLOOKUP(Coffee_data[[#This Row],[ProductId]],Product!$B$4:$O$7,3,FALSE)</f>
        <v>Herbal Tea</v>
      </c>
      <c r="T274" s="15" t="str">
        <f>HLOOKUP(Coffee_data[[#This Row],[ProductId]],Product!$B$4:$O$7,4,FALSE)</f>
        <v>Chamomile</v>
      </c>
    </row>
    <row r="275" spans="1:20" x14ac:dyDescent="0.2">
      <c r="A275">
        <v>42</v>
      </c>
      <c r="B275">
        <v>107</v>
      </c>
      <c r="C275">
        <v>193</v>
      </c>
      <c r="D275">
        <v>86</v>
      </c>
      <c r="E275">
        <v>65</v>
      </c>
      <c r="F275">
        <v>32</v>
      </c>
      <c r="G275">
        <v>484</v>
      </c>
      <c r="H275">
        <v>40</v>
      </c>
      <c r="I275">
        <v>89</v>
      </c>
      <c r="J275">
        <v>100</v>
      </c>
      <c r="K275">
        <v>171</v>
      </c>
      <c r="L275">
        <v>225</v>
      </c>
      <c r="M275">
        <v>9</v>
      </c>
      <c r="N275" s="25">
        <v>41670</v>
      </c>
      <c r="O275" t="str">
        <f>VLOOKUP(Coffee_data[[#This Row],[Area Code]],Location!$B$1:$E$157,2,FALSE)</f>
        <v>Louisiana</v>
      </c>
      <c r="P275" t="str">
        <f>VLOOKUP(Coffee_data[[#This Row],[Area Code]],Location!$B$1:$E$157,3,FALSE)</f>
        <v>South</v>
      </c>
      <c r="Q275" t="str">
        <f>VLOOKUP(Coffee_data[[#This Row],[Area Code]],Location!$B$1:$E$157,4,FALSE)</f>
        <v>Small Market</v>
      </c>
      <c r="R275" s="15" t="str">
        <f>HLOOKUP(Coffee_data[[#This Row],[ProductId]],Product!$B$4:$O$7,2,FALSE)</f>
        <v>Decaf</v>
      </c>
      <c r="S275" s="15" t="str">
        <f>HLOOKUP(Coffee_data[[#This Row],[ProductId]],Product!$B$4:$O$7,3,FALSE)</f>
        <v>Herbal Tea</v>
      </c>
      <c r="T275" s="15" t="str">
        <f>HLOOKUP(Coffee_data[[#This Row],[ProductId]],Product!$B$4:$O$7,4,FALSE)</f>
        <v>Lemon</v>
      </c>
    </row>
    <row r="276" spans="1:20" x14ac:dyDescent="0.2">
      <c r="A276">
        <v>2</v>
      </c>
      <c r="B276">
        <v>90</v>
      </c>
      <c r="C276">
        <v>155</v>
      </c>
      <c r="D276">
        <v>65</v>
      </c>
      <c r="E276">
        <v>88</v>
      </c>
      <c r="F276">
        <v>58</v>
      </c>
      <c r="G276">
        <v>342</v>
      </c>
      <c r="H276">
        <v>10</v>
      </c>
      <c r="I276">
        <v>50</v>
      </c>
      <c r="J276">
        <v>80</v>
      </c>
      <c r="K276">
        <v>134</v>
      </c>
      <c r="L276">
        <v>318</v>
      </c>
      <c r="M276">
        <v>4</v>
      </c>
      <c r="N276" s="25">
        <v>41670</v>
      </c>
      <c r="O276" t="str">
        <f>VLOOKUP(Coffee_data[[#This Row],[Area Code]],Location!$B$1:$E$157,2,FALSE)</f>
        <v>Louisiana</v>
      </c>
      <c r="P276" t="str">
        <f>VLOOKUP(Coffee_data[[#This Row],[Area Code]],Location!$B$1:$E$157,3,FALSE)</f>
        <v>South</v>
      </c>
      <c r="Q276" t="str">
        <f>VLOOKUP(Coffee_data[[#This Row],[Area Code]],Location!$B$1:$E$157,4,FALSE)</f>
        <v>Small Market</v>
      </c>
      <c r="R276" s="15" t="str">
        <f>HLOOKUP(Coffee_data[[#This Row],[ProductId]],Product!$B$4:$O$7,2,FALSE)</f>
        <v>Regular</v>
      </c>
      <c r="S276" s="15" t="str">
        <f>HLOOKUP(Coffee_data[[#This Row],[ProductId]],Product!$B$4:$O$7,3,FALSE)</f>
        <v>Espresso</v>
      </c>
      <c r="T276" s="15" t="str">
        <f>HLOOKUP(Coffee_data[[#This Row],[ProductId]],Product!$B$4:$O$7,4,FALSE)</f>
        <v>Caffe Latte</v>
      </c>
    </row>
    <row r="277" spans="1:20" x14ac:dyDescent="0.2">
      <c r="A277">
        <v>34</v>
      </c>
      <c r="B277">
        <v>56</v>
      </c>
      <c r="C277">
        <v>94</v>
      </c>
      <c r="D277">
        <v>38</v>
      </c>
      <c r="E277">
        <v>22</v>
      </c>
      <c r="F277">
        <v>10</v>
      </c>
      <c r="G277">
        <v>772</v>
      </c>
      <c r="H277">
        <v>60</v>
      </c>
      <c r="I277">
        <v>38</v>
      </c>
      <c r="J277">
        <v>70</v>
      </c>
      <c r="K277">
        <v>110</v>
      </c>
      <c r="L277">
        <v>337</v>
      </c>
      <c r="M277">
        <v>2</v>
      </c>
      <c r="N277" s="25">
        <v>41670</v>
      </c>
      <c r="O277" t="str">
        <f>VLOOKUP(Coffee_data[[#This Row],[Area Code]],Location!$B$1:$E$157,2,FALSE)</f>
        <v>Louisiana</v>
      </c>
      <c r="P277" t="str">
        <f>VLOOKUP(Coffee_data[[#This Row],[Area Code]],Location!$B$1:$E$157,3,FALSE)</f>
        <v>South</v>
      </c>
      <c r="Q277" t="str">
        <f>VLOOKUP(Coffee_data[[#This Row],[Area Code]],Location!$B$1:$E$157,4,FALSE)</f>
        <v>Small Market</v>
      </c>
      <c r="R277" s="15" t="str">
        <f>HLOOKUP(Coffee_data[[#This Row],[ProductId]],Product!$B$4:$O$7,2,FALSE)</f>
        <v>Regular</v>
      </c>
      <c r="S277" s="15" t="str">
        <f>HLOOKUP(Coffee_data[[#This Row],[ProductId]],Product!$B$4:$O$7,3,FALSE)</f>
        <v>Coffee</v>
      </c>
      <c r="T277" s="15" t="str">
        <f>HLOOKUP(Coffee_data[[#This Row],[ProductId]],Product!$B$4:$O$7,4,FALSE)</f>
        <v>Columbian</v>
      </c>
    </row>
    <row r="278" spans="1:20" x14ac:dyDescent="0.2">
      <c r="A278">
        <v>44</v>
      </c>
      <c r="B278">
        <v>68</v>
      </c>
      <c r="C278">
        <v>115</v>
      </c>
      <c r="D278">
        <v>47</v>
      </c>
      <c r="E278">
        <v>24</v>
      </c>
      <c r="F278">
        <v>13</v>
      </c>
      <c r="G278">
        <v>772</v>
      </c>
      <c r="H278">
        <v>70</v>
      </c>
      <c r="I278">
        <v>53</v>
      </c>
      <c r="J278">
        <v>90</v>
      </c>
      <c r="K278">
        <v>137</v>
      </c>
      <c r="L278">
        <v>504</v>
      </c>
      <c r="M278">
        <v>3</v>
      </c>
      <c r="N278" s="25">
        <v>41670</v>
      </c>
      <c r="O278" t="str">
        <f>VLOOKUP(Coffee_data[[#This Row],[Area Code]],Location!$B$1:$E$157,2,FALSE)</f>
        <v>Louisiana</v>
      </c>
      <c r="P278" t="str">
        <f>VLOOKUP(Coffee_data[[#This Row],[Area Code]],Location!$B$1:$E$157,3,FALSE)</f>
        <v>South</v>
      </c>
      <c r="Q278" t="str">
        <f>VLOOKUP(Coffee_data[[#This Row],[Area Code]],Location!$B$1:$E$157,4,FALSE)</f>
        <v>Small Market</v>
      </c>
      <c r="R278" s="15" t="str">
        <f>HLOOKUP(Coffee_data[[#This Row],[ProductId]],Product!$B$4:$O$7,2,FALSE)</f>
        <v>Decaf</v>
      </c>
      <c r="S278" s="15" t="str">
        <f>HLOOKUP(Coffee_data[[#This Row],[ProductId]],Product!$B$4:$O$7,3,FALSE)</f>
        <v>Coffee</v>
      </c>
      <c r="T278" s="15" t="str">
        <f>HLOOKUP(Coffee_data[[#This Row],[ProductId]],Product!$B$4:$O$7,4,FALSE)</f>
        <v>Decaf Irish Cream</v>
      </c>
    </row>
    <row r="279" spans="1:20" x14ac:dyDescent="0.2">
      <c r="A279">
        <v>-7</v>
      </c>
      <c r="B279">
        <v>61</v>
      </c>
      <c r="C279">
        <v>104</v>
      </c>
      <c r="D279">
        <v>43</v>
      </c>
      <c r="E279">
        <v>68</v>
      </c>
      <c r="F279">
        <v>39</v>
      </c>
      <c r="G279">
        <v>256</v>
      </c>
      <c r="H279">
        <v>0</v>
      </c>
      <c r="I279">
        <v>30</v>
      </c>
      <c r="J279">
        <v>50</v>
      </c>
      <c r="K279">
        <v>80</v>
      </c>
      <c r="L279">
        <v>505</v>
      </c>
      <c r="M279">
        <v>5</v>
      </c>
      <c r="N279" s="25">
        <v>41670</v>
      </c>
      <c r="O279" t="str">
        <f>VLOOKUP(Coffee_data[[#This Row],[Area Code]],Location!$B$1:$E$157,2,FALSE)</f>
        <v>New Mexico</v>
      </c>
      <c r="P279" t="str">
        <f>VLOOKUP(Coffee_data[[#This Row],[Area Code]],Location!$B$1:$E$157,3,FALSE)</f>
        <v>South</v>
      </c>
      <c r="Q279" t="str">
        <f>VLOOKUP(Coffee_data[[#This Row],[Area Code]],Location!$B$1:$E$157,4,FALSE)</f>
        <v>Small Market</v>
      </c>
      <c r="R279" s="15" t="str">
        <f>HLOOKUP(Coffee_data[[#This Row],[ProductId]],Product!$B$4:$O$7,2,FALSE)</f>
        <v>Regular</v>
      </c>
      <c r="S279" s="15" t="str">
        <f>HLOOKUP(Coffee_data[[#This Row],[ProductId]],Product!$B$4:$O$7,3,FALSE)</f>
        <v>Espresso</v>
      </c>
      <c r="T279" s="15" t="str">
        <f>HLOOKUP(Coffee_data[[#This Row],[ProductId]],Product!$B$4:$O$7,4,FALSE)</f>
        <v>Caffe Mocha</v>
      </c>
    </row>
    <row r="280" spans="1:20" x14ac:dyDescent="0.2">
      <c r="A280">
        <v>8</v>
      </c>
      <c r="B280">
        <v>47</v>
      </c>
      <c r="C280">
        <v>82</v>
      </c>
      <c r="D280">
        <v>35</v>
      </c>
      <c r="E280">
        <v>39</v>
      </c>
      <c r="F280">
        <v>11</v>
      </c>
      <c r="G280">
        <v>191</v>
      </c>
      <c r="H280">
        <v>10</v>
      </c>
      <c r="I280">
        <v>24</v>
      </c>
      <c r="J280">
        <v>40</v>
      </c>
      <c r="K280">
        <v>70</v>
      </c>
      <c r="L280">
        <v>505</v>
      </c>
      <c r="M280">
        <v>6</v>
      </c>
      <c r="N280" s="25">
        <v>41670</v>
      </c>
      <c r="O280" t="str">
        <f>VLOOKUP(Coffee_data[[#This Row],[Area Code]],Location!$B$1:$E$157,2,FALSE)</f>
        <v>New Mexico</v>
      </c>
      <c r="P280" t="str">
        <f>VLOOKUP(Coffee_data[[#This Row],[Area Code]],Location!$B$1:$E$157,3,FALSE)</f>
        <v>South</v>
      </c>
      <c r="Q280" t="str">
        <f>VLOOKUP(Coffee_data[[#This Row],[Area Code]],Location!$B$1:$E$157,4,FALSE)</f>
        <v>Small Market</v>
      </c>
      <c r="R280" s="15" t="str">
        <f>HLOOKUP(Coffee_data[[#This Row],[ProductId]],Product!$B$4:$O$7,2,FALSE)</f>
        <v>Decaf</v>
      </c>
      <c r="S280" s="15" t="str">
        <f>HLOOKUP(Coffee_data[[#This Row],[ProductId]],Product!$B$4:$O$7,3,FALSE)</f>
        <v>Espresso</v>
      </c>
      <c r="T280" s="15" t="str">
        <f>HLOOKUP(Coffee_data[[#This Row],[ProductId]],Product!$B$4:$O$7,4,FALSE)</f>
        <v>Decaf Espresso</v>
      </c>
    </row>
    <row r="281" spans="1:20" x14ac:dyDescent="0.2">
      <c r="A281">
        <v>10</v>
      </c>
      <c r="B281">
        <v>27</v>
      </c>
      <c r="C281">
        <v>45</v>
      </c>
      <c r="D281">
        <v>18</v>
      </c>
      <c r="E281">
        <v>17</v>
      </c>
      <c r="F281">
        <v>5</v>
      </c>
      <c r="G281">
        <v>818</v>
      </c>
      <c r="H281">
        <v>20</v>
      </c>
      <c r="I281">
        <v>10</v>
      </c>
      <c r="J281">
        <v>30</v>
      </c>
      <c r="K281">
        <v>48</v>
      </c>
      <c r="L281">
        <v>505</v>
      </c>
      <c r="M281">
        <v>8</v>
      </c>
      <c r="N281" s="25">
        <v>41670</v>
      </c>
      <c r="O281" t="str">
        <f>VLOOKUP(Coffee_data[[#This Row],[Area Code]],Location!$B$1:$E$157,2,FALSE)</f>
        <v>New Mexico</v>
      </c>
      <c r="P281" t="str">
        <f>VLOOKUP(Coffee_data[[#This Row],[Area Code]],Location!$B$1:$E$157,3,FALSE)</f>
        <v>South</v>
      </c>
      <c r="Q281" t="str">
        <f>VLOOKUP(Coffee_data[[#This Row],[Area Code]],Location!$B$1:$E$157,4,FALSE)</f>
        <v>Small Market</v>
      </c>
      <c r="R281" s="15" t="str">
        <f>HLOOKUP(Coffee_data[[#This Row],[ProductId]],Product!$B$4:$O$7,2,FALSE)</f>
        <v>Decaf</v>
      </c>
      <c r="S281" s="15" t="str">
        <f>HLOOKUP(Coffee_data[[#This Row],[ProductId]],Product!$B$4:$O$7,3,FALSE)</f>
        <v>Herbal Tea</v>
      </c>
      <c r="T281" s="15" t="str">
        <f>HLOOKUP(Coffee_data[[#This Row],[ProductId]],Product!$B$4:$O$7,4,FALSE)</f>
        <v>Chamomile</v>
      </c>
    </row>
    <row r="282" spans="1:20" x14ac:dyDescent="0.2">
      <c r="A282">
        <v>5</v>
      </c>
      <c r="B282">
        <v>35</v>
      </c>
      <c r="C282">
        <v>63</v>
      </c>
      <c r="D282">
        <v>28</v>
      </c>
      <c r="E282">
        <v>30</v>
      </c>
      <c r="F282">
        <v>8</v>
      </c>
      <c r="G282">
        <v>961</v>
      </c>
      <c r="H282">
        <v>20</v>
      </c>
      <c r="I282">
        <v>20</v>
      </c>
      <c r="J282">
        <v>40</v>
      </c>
      <c r="K282">
        <v>51</v>
      </c>
      <c r="L282">
        <v>505</v>
      </c>
      <c r="M282">
        <v>9</v>
      </c>
      <c r="N282" s="25">
        <v>41670</v>
      </c>
      <c r="O282" t="str">
        <f>VLOOKUP(Coffee_data[[#This Row],[Area Code]],Location!$B$1:$E$157,2,FALSE)</f>
        <v>New Mexico</v>
      </c>
      <c r="P282" t="str">
        <f>VLOOKUP(Coffee_data[[#This Row],[Area Code]],Location!$B$1:$E$157,3,FALSE)</f>
        <v>South</v>
      </c>
      <c r="Q282" t="str">
        <f>VLOOKUP(Coffee_data[[#This Row],[Area Code]],Location!$B$1:$E$157,4,FALSE)</f>
        <v>Small Market</v>
      </c>
      <c r="R282" s="15" t="str">
        <f>HLOOKUP(Coffee_data[[#This Row],[ProductId]],Product!$B$4:$O$7,2,FALSE)</f>
        <v>Decaf</v>
      </c>
      <c r="S282" s="15" t="str">
        <f>HLOOKUP(Coffee_data[[#This Row],[ProductId]],Product!$B$4:$O$7,3,FALSE)</f>
        <v>Herbal Tea</v>
      </c>
      <c r="T282" s="15" t="str">
        <f>HLOOKUP(Coffee_data[[#This Row],[ProductId]],Product!$B$4:$O$7,4,FALSE)</f>
        <v>Lemon</v>
      </c>
    </row>
    <row r="283" spans="1:20" x14ac:dyDescent="0.2">
      <c r="A283">
        <v>-7</v>
      </c>
      <c r="B283">
        <v>38</v>
      </c>
      <c r="C283">
        <v>68</v>
      </c>
      <c r="D283">
        <v>30</v>
      </c>
      <c r="E283">
        <v>45</v>
      </c>
      <c r="F283">
        <v>11</v>
      </c>
      <c r="G283">
        <v>104</v>
      </c>
      <c r="H283">
        <v>0</v>
      </c>
      <c r="I283">
        <v>20</v>
      </c>
      <c r="J283">
        <v>30</v>
      </c>
      <c r="K283">
        <v>54</v>
      </c>
      <c r="L283">
        <v>505</v>
      </c>
      <c r="M283">
        <v>4</v>
      </c>
      <c r="N283" s="25">
        <v>41670</v>
      </c>
      <c r="O283" t="str">
        <f>VLOOKUP(Coffee_data[[#This Row],[Area Code]],Location!$B$1:$E$157,2,FALSE)</f>
        <v>New Mexico</v>
      </c>
      <c r="P283" t="str">
        <f>VLOOKUP(Coffee_data[[#This Row],[Area Code]],Location!$B$1:$E$157,3,FALSE)</f>
        <v>South</v>
      </c>
      <c r="Q283" t="str">
        <f>VLOOKUP(Coffee_data[[#This Row],[Area Code]],Location!$B$1:$E$157,4,FALSE)</f>
        <v>Small Market</v>
      </c>
      <c r="R283" s="15" t="str">
        <f>HLOOKUP(Coffee_data[[#This Row],[ProductId]],Product!$B$4:$O$7,2,FALSE)</f>
        <v>Regular</v>
      </c>
      <c r="S283" s="15" t="str">
        <f>HLOOKUP(Coffee_data[[#This Row],[ProductId]],Product!$B$4:$O$7,3,FALSE)</f>
        <v>Espresso</v>
      </c>
      <c r="T283" s="15" t="str">
        <f>HLOOKUP(Coffee_data[[#This Row],[ProductId]],Product!$B$4:$O$7,4,FALSE)</f>
        <v>Caffe Latte</v>
      </c>
    </row>
    <row r="284" spans="1:20" x14ac:dyDescent="0.2">
      <c r="A284">
        <v>24</v>
      </c>
      <c r="B284">
        <v>69</v>
      </c>
      <c r="C284">
        <v>114</v>
      </c>
      <c r="D284">
        <v>45</v>
      </c>
      <c r="E284">
        <v>45</v>
      </c>
      <c r="F284">
        <v>14</v>
      </c>
      <c r="G284">
        <v>366</v>
      </c>
      <c r="H284">
        <v>50</v>
      </c>
      <c r="I284">
        <v>50</v>
      </c>
      <c r="J284">
        <v>90</v>
      </c>
      <c r="K284">
        <v>140</v>
      </c>
      <c r="L284">
        <v>505</v>
      </c>
      <c r="M284">
        <v>2</v>
      </c>
      <c r="N284" s="25">
        <v>41670</v>
      </c>
      <c r="O284" t="str">
        <f>VLOOKUP(Coffee_data[[#This Row],[Area Code]],Location!$B$1:$E$157,2,FALSE)</f>
        <v>New Mexico</v>
      </c>
      <c r="P284" t="str">
        <f>VLOOKUP(Coffee_data[[#This Row],[Area Code]],Location!$B$1:$E$157,3,FALSE)</f>
        <v>South</v>
      </c>
      <c r="Q284" t="str">
        <f>VLOOKUP(Coffee_data[[#This Row],[Area Code]],Location!$B$1:$E$157,4,FALSE)</f>
        <v>Small Market</v>
      </c>
      <c r="R284" s="15" t="str">
        <f>HLOOKUP(Coffee_data[[#This Row],[ProductId]],Product!$B$4:$O$7,2,FALSE)</f>
        <v>Regular</v>
      </c>
      <c r="S284" s="15" t="str">
        <f>HLOOKUP(Coffee_data[[#This Row],[ProductId]],Product!$B$4:$O$7,3,FALSE)</f>
        <v>Coffee</v>
      </c>
      <c r="T284" s="15" t="str">
        <f>HLOOKUP(Coffee_data[[#This Row],[ProductId]],Product!$B$4:$O$7,4,FALSE)</f>
        <v>Columbian</v>
      </c>
    </row>
    <row r="285" spans="1:20" x14ac:dyDescent="0.2">
      <c r="A285">
        <v>-31</v>
      </c>
      <c r="B285">
        <v>18</v>
      </c>
      <c r="C285">
        <v>102</v>
      </c>
      <c r="D285">
        <v>84</v>
      </c>
      <c r="E285">
        <v>49</v>
      </c>
      <c r="F285">
        <v>26</v>
      </c>
      <c r="G285">
        <v>625</v>
      </c>
      <c r="H285">
        <v>-20</v>
      </c>
      <c r="I285">
        <v>83</v>
      </c>
      <c r="J285">
        <v>20</v>
      </c>
      <c r="K285">
        <v>123</v>
      </c>
      <c r="L285">
        <v>505</v>
      </c>
      <c r="M285">
        <v>3</v>
      </c>
      <c r="N285" s="25">
        <v>41670</v>
      </c>
      <c r="O285" t="str">
        <f>VLOOKUP(Coffee_data[[#This Row],[Area Code]],Location!$B$1:$E$157,2,FALSE)</f>
        <v>New Mexico</v>
      </c>
      <c r="P285" t="str">
        <f>VLOOKUP(Coffee_data[[#This Row],[Area Code]],Location!$B$1:$E$157,3,FALSE)</f>
        <v>South</v>
      </c>
      <c r="Q285" t="str">
        <f>VLOOKUP(Coffee_data[[#This Row],[Area Code]],Location!$B$1:$E$157,4,FALSE)</f>
        <v>Small Market</v>
      </c>
      <c r="R285" s="15" t="str">
        <f>HLOOKUP(Coffee_data[[#This Row],[ProductId]],Product!$B$4:$O$7,2,FALSE)</f>
        <v>Decaf</v>
      </c>
      <c r="S285" s="15" t="str">
        <f>HLOOKUP(Coffee_data[[#This Row],[ProductId]],Product!$B$4:$O$7,3,FALSE)</f>
        <v>Coffee</v>
      </c>
      <c r="T285" s="15" t="str">
        <f>HLOOKUP(Coffee_data[[#This Row],[ProductId]],Product!$B$4:$O$7,4,FALSE)</f>
        <v>Decaf Irish Cream</v>
      </c>
    </row>
    <row r="286" spans="1:20" x14ac:dyDescent="0.2">
      <c r="A286">
        <v>70</v>
      </c>
      <c r="B286">
        <v>120</v>
      </c>
      <c r="C286">
        <v>206</v>
      </c>
      <c r="D286">
        <v>86</v>
      </c>
      <c r="E286">
        <v>50</v>
      </c>
      <c r="F286">
        <v>26</v>
      </c>
      <c r="G286">
        <v>300</v>
      </c>
      <c r="H286">
        <v>70</v>
      </c>
      <c r="I286">
        <v>74</v>
      </c>
      <c r="J286">
        <v>100</v>
      </c>
      <c r="K286">
        <v>174</v>
      </c>
      <c r="L286">
        <v>405</v>
      </c>
      <c r="M286">
        <v>4</v>
      </c>
      <c r="N286" s="25">
        <v>41670</v>
      </c>
      <c r="O286" t="str">
        <f>VLOOKUP(Coffee_data[[#This Row],[Area Code]],Location!$B$1:$E$157,2,FALSE)</f>
        <v>Oklahoma</v>
      </c>
      <c r="P286" t="str">
        <f>VLOOKUP(Coffee_data[[#This Row],[Area Code]],Location!$B$1:$E$157,3,FALSE)</f>
        <v>South</v>
      </c>
      <c r="Q286" t="str">
        <f>VLOOKUP(Coffee_data[[#This Row],[Area Code]],Location!$B$1:$E$157,4,FALSE)</f>
        <v>Small Market</v>
      </c>
      <c r="R286" s="15" t="str">
        <f>HLOOKUP(Coffee_data[[#This Row],[ProductId]],Product!$B$4:$O$7,2,FALSE)</f>
        <v>Regular</v>
      </c>
      <c r="S286" s="15" t="str">
        <f>HLOOKUP(Coffee_data[[#This Row],[ProductId]],Product!$B$4:$O$7,3,FALSE)</f>
        <v>Espresso</v>
      </c>
      <c r="T286" s="15" t="str">
        <f>HLOOKUP(Coffee_data[[#This Row],[ProductId]],Product!$B$4:$O$7,4,FALSE)</f>
        <v>Caffe Latte</v>
      </c>
    </row>
    <row r="287" spans="1:20" x14ac:dyDescent="0.2">
      <c r="A287">
        <v>17</v>
      </c>
      <c r="B287">
        <v>34</v>
      </c>
      <c r="C287">
        <v>56</v>
      </c>
      <c r="D287">
        <v>22</v>
      </c>
      <c r="E287">
        <v>17</v>
      </c>
      <c r="F287">
        <v>6</v>
      </c>
      <c r="G287">
        <v>452</v>
      </c>
      <c r="H287">
        <v>30</v>
      </c>
      <c r="I287">
        <v>10</v>
      </c>
      <c r="J287">
        <v>30</v>
      </c>
      <c r="K287">
        <v>40</v>
      </c>
      <c r="L287">
        <v>918</v>
      </c>
      <c r="M287">
        <v>5</v>
      </c>
      <c r="N287" s="25">
        <v>41670</v>
      </c>
      <c r="O287" t="str">
        <f>VLOOKUP(Coffee_data[[#This Row],[Area Code]],Location!$B$1:$E$157,2,FALSE)</f>
        <v>Oklahoma</v>
      </c>
      <c r="P287" t="str">
        <f>VLOOKUP(Coffee_data[[#This Row],[Area Code]],Location!$B$1:$E$157,3,FALSE)</f>
        <v>South</v>
      </c>
      <c r="Q287" t="str">
        <f>VLOOKUP(Coffee_data[[#This Row],[Area Code]],Location!$B$1:$E$157,4,FALSE)</f>
        <v>Small Market</v>
      </c>
      <c r="R287" s="15" t="str">
        <f>HLOOKUP(Coffee_data[[#This Row],[ProductId]],Product!$B$4:$O$7,2,FALSE)</f>
        <v>Regular</v>
      </c>
      <c r="S287" s="15" t="str">
        <f>HLOOKUP(Coffee_data[[#This Row],[ProductId]],Product!$B$4:$O$7,3,FALSE)</f>
        <v>Espresso</v>
      </c>
      <c r="T287" s="15" t="str">
        <f>HLOOKUP(Coffee_data[[#This Row],[ProductId]],Product!$B$4:$O$7,4,FALSE)</f>
        <v>Caffe Mocha</v>
      </c>
    </row>
    <row r="288" spans="1:20" x14ac:dyDescent="0.2">
      <c r="A288">
        <v>63</v>
      </c>
      <c r="B288">
        <v>120</v>
      </c>
      <c r="C288">
        <v>200</v>
      </c>
      <c r="D288">
        <v>80</v>
      </c>
      <c r="E288">
        <v>57</v>
      </c>
      <c r="F288">
        <v>26</v>
      </c>
      <c r="G288">
        <v>640</v>
      </c>
      <c r="H288">
        <v>70</v>
      </c>
      <c r="I288">
        <v>54</v>
      </c>
      <c r="J288">
        <v>110</v>
      </c>
      <c r="K288">
        <v>164</v>
      </c>
      <c r="L288">
        <v>405</v>
      </c>
      <c r="M288">
        <v>6</v>
      </c>
      <c r="N288" s="25">
        <v>41670</v>
      </c>
      <c r="O288" t="str">
        <f>VLOOKUP(Coffee_data[[#This Row],[Area Code]],Location!$B$1:$E$157,2,FALSE)</f>
        <v>Oklahoma</v>
      </c>
      <c r="P288" t="str">
        <f>VLOOKUP(Coffee_data[[#This Row],[Area Code]],Location!$B$1:$E$157,3,FALSE)</f>
        <v>South</v>
      </c>
      <c r="Q288" t="str">
        <f>VLOOKUP(Coffee_data[[#This Row],[Area Code]],Location!$B$1:$E$157,4,FALSE)</f>
        <v>Small Market</v>
      </c>
      <c r="R288" s="15" t="str">
        <f>HLOOKUP(Coffee_data[[#This Row],[ProductId]],Product!$B$4:$O$7,2,FALSE)</f>
        <v>Decaf</v>
      </c>
      <c r="S288" s="15" t="str">
        <f>HLOOKUP(Coffee_data[[#This Row],[ProductId]],Product!$B$4:$O$7,3,FALSE)</f>
        <v>Espresso</v>
      </c>
      <c r="T288" s="15" t="str">
        <f>HLOOKUP(Coffee_data[[#This Row],[ProductId]],Product!$B$4:$O$7,4,FALSE)</f>
        <v>Decaf Espresso</v>
      </c>
    </row>
    <row r="289" spans="1:20" x14ac:dyDescent="0.2">
      <c r="A289">
        <v>11</v>
      </c>
      <c r="B289">
        <v>65</v>
      </c>
      <c r="C289">
        <v>118</v>
      </c>
      <c r="D289">
        <v>53</v>
      </c>
      <c r="E289">
        <v>54</v>
      </c>
      <c r="F289">
        <v>20</v>
      </c>
      <c r="G289">
        <v>306</v>
      </c>
      <c r="H289">
        <v>20</v>
      </c>
      <c r="I289">
        <v>50</v>
      </c>
      <c r="J289">
        <v>60</v>
      </c>
      <c r="K289">
        <v>118</v>
      </c>
      <c r="L289">
        <v>918</v>
      </c>
      <c r="M289">
        <v>8</v>
      </c>
      <c r="N289" s="25">
        <v>41670</v>
      </c>
      <c r="O289" t="str">
        <f>VLOOKUP(Coffee_data[[#This Row],[Area Code]],Location!$B$1:$E$157,2,FALSE)</f>
        <v>Oklahoma</v>
      </c>
      <c r="P289" t="str">
        <f>VLOOKUP(Coffee_data[[#This Row],[Area Code]],Location!$B$1:$E$157,3,FALSE)</f>
        <v>South</v>
      </c>
      <c r="Q289" t="str">
        <f>VLOOKUP(Coffee_data[[#This Row],[Area Code]],Location!$B$1:$E$157,4,FALSE)</f>
        <v>Small Market</v>
      </c>
      <c r="R289" s="15" t="str">
        <f>HLOOKUP(Coffee_data[[#This Row],[ProductId]],Product!$B$4:$O$7,2,FALSE)</f>
        <v>Decaf</v>
      </c>
      <c r="S289" s="15" t="str">
        <f>HLOOKUP(Coffee_data[[#This Row],[ProductId]],Product!$B$4:$O$7,3,FALSE)</f>
        <v>Herbal Tea</v>
      </c>
      <c r="T289" s="15" t="str">
        <f>HLOOKUP(Coffee_data[[#This Row],[ProductId]],Product!$B$4:$O$7,4,FALSE)</f>
        <v>Chamomile</v>
      </c>
    </row>
    <row r="290" spans="1:20" x14ac:dyDescent="0.2">
      <c r="A290">
        <v>15</v>
      </c>
      <c r="B290">
        <v>128</v>
      </c>
      <c r="C290">
        <v>220</v>
      </c>
      <c r="D290">
        <v>92</v>
      </c>
      <c r="E290">
        <v>113</v>
      </c>
      <c r="F290">
        <v>83</v>
      </c>
      <c r="G290">
        <v>541</v>
      </c>
      <c r="H290">
        <v>40</v>
      </c>
      <c r="I290">
        <v>71</v>
      </c>
      <c r="J290">
        <v>130</v>
      </c>
      <c r="K290">
        <v>219</v>
      </c>
      <c r="L290">
        <v>405</v>
      </c>
      <c r="M290">
        <v>9</v>
      </c>
      <c r="N290" s="25">
        <v>41670</v>
      </c>
      <c r="O290" t="str">
        <f>VLOOKUP(Coffee_data[[#This Row],[Area Code]],Location!$B$1:$E$157,2,FALSE)</f>
        <v>Oklahoma</v>
      </c>
      <c r="P290" t="str">
        <f>VLOOKUP(Coffee_data[[#This Row],[Area Code]],Location!$B$1:$E$157,3,FALSE)</f>
        <v>South</v>
      </c>
      <c r="Q290" t="str">
        <f>VLOOKUP(Coffee_data[[#This Row],[Area Code]],Location!$B$1:$E$157,4,FALSE)</f>
        <v>Small Market</v>
      </c>
      <c r="R290" s="15" t="str">
        <f>HLOOKUP(Coffee_data[[#This Row],[ProductId]],Product!$B$4:$O$7,2,FALSE)</f>
        <v>Decaf</v>
      </c>
      <c r="S290" s="15" t="str">
        <f>HLOOKUP(Coffee_data[[#This Row],[ProductId]],Product!$B$4:$O$7,3,FALSE)</f>
        <v>Herbal Tea</v>
      </c>
      <c r="T290" s="15" t="str">
        <f>HLOOKUP(Coffee_data[[#This Row],[ProductId]],Product!$B$4:$O$7,4,FALSE)</f>
        <v>Lemon</v>
      </c>
    </row>
    <row r="291" spans="1:20" x14ac:dyDescent="0.2">
      <c r="A291">
        <v>29</v>
      </c>
      <c r="B291">
        <v>56</v>
      </c>
      <c r="C291">
        <v>100</v>
      </c>
      <c r="D291">
        <v>44</v>
      </c>
      <c r="E291">
        <v>27</v>
      </c>
      <c r="F291">
        <v>14</v>
      </c>
      <c r="G291">
        <v>618</v>
      </c>
      <c r="H291">
        <v>50</v>
      </c>
      <c r="I291">
        <v>48</v>
      </c>
      <c r="J291">
        <v>70</v>
      </c>
      <c r="K291">
        <v>120</v>
      </c>
      <c r="L291">
        <v>918</v>
      </c>
      <c r="M291">
        <v>2</v>
      </c>
      <c r="N291" s="25">
        <v>41670</v>
      </c>
      <c r="O291" t="str">
        <f>VLOOKUP(Coffee_data[[#This Row],[Area Code]],Location!$B$1:$E$157,2,FALSE)</f>
        <v>Oklahoma</v>
      </c>
      <c r="P291" t="str">
        <f>VLOOKUP(Coffee_data[[#This Row],[Area Code]],Location!$B$1:$E$157,3,FALSE)</f>
        <v>South</v>
      </c>
      <c r="Q291" t="str">
        <f>VLOOKUP(Coffee_data[[#This Row],[Area Code]],Location!$B$1:$E$157,4,FALSE)</f>
        <v>Small Market</v>
      </c>
      <c r="R291" s="15" t="str">
        <f>HLOOKUP(Coffee_data[[#This Row],[ProductId]],Product!$B$4:$O$7,2,FALSE)</f>
        <v>Regular</v>
      </c>
      <c r="S291" s="15" t="str">
        <f>HLOOKUP(Coffee_data[[#This Row],[ProductId]],Product!$B$4:$O$7,3,FALSE)</f>
        <v>Coffee</v>
      </c>
      <c r="T291" s="15" t="str">
        <f>HLOOKUP(Coffee_data[[#This Row],[ProductId]],Product!$B$4:$O$7,4,FALSE)</f>
        <v>Columbian</v>
      </c>
    </row>
    <row r="292" spans="1:20" x14ac:dyDescent="0.2">
      <c r="A292">
        <v>29</v>
      </c>
      <c r="B292">
        <v>48</v>
      </c>
      <c r="C292">
        <v>80</v>
      </c>
      <c r="D292">
        <v>32</v>
      </c>
      <c r="E292">
        <v>19</v>
      </c>
      <c r="F292">
        <v>8</v>
      </c>
      <c r="G292">
        <v>817</v>
      </c>
      <c r="H292">
        <v>50</v>
      </c>
      <c r="I292">
        <v>43</v>
      </c>
      <c r="J292">
        <v>60</v>
      </c>
      <c r="K292">
        <v>100</v>
      </c>
      <c r="L292">
        <v>405</v>
      </c>
      <c r="M292">
        <v>3</v>
      </c>
      <c r="N292" s="25">
        <v>41670</v>
      </c>
      <c r="O292" t="str">
        <f>VLOOKUP(Coffee_data[[#This Row],[Area Code]],Location!$B$1:$E$157,2,FALSE)</f>
        <v>Oklahoma</v>
      </c>
      <c r="P292" t="str">
        <f>VLOOKUP(Coffee_data[[#This Row],[Area Code]],Location!$B$1:$E$157,3,FALSE)</f>
        <v>South</v>
      </c>
      <c r="Q292" t="str">
        <f>VLOOKUP(Coffee_data[[#This Row],[Area Code]],Location!$B$1:$E$157,4,FALSE)</f>
        <v>Small Market</v>
      </c>
      <c r="R292" s="15" t="str">
        <f>HLOOKUP(Coffee_data[[#This Row],[ProductId]],Product!$B$4:$O$7,2,FALSE)</f>
        <v>Decaf</v>
      </c>
      <c r="S292" s="15" t="str">
        <f>HLOOKUP(Coffee_data[[#This Row],[ProductId]],Product!$B$4:$O$7,3,FALSE)</f>
        <v>Coffee</v>
      </c>
      <c r="T292" s="15" t="str">
        <f>HLOOKUP(Coffee_data[[#This Row],[ProductId]],Product!$B$4:$O$7,4,FALSE)</f>
        <v>Decaf Irish Cream</v>
      </c>
    </row>
    <row r="293" spans="1:20" x14ac:dyDescent="0.2">
      <c r="A293">
        <v>58</v>
      </c>
      <c r="B293">
        <v>114</v>
      </c>
      <c r="C293">
        <v>189</v>
      </c>
      <c r="D293">
        <v>75</v>
      </c>
      <c r="E293">
        <v>56</v>
      </c>
      <c r="F293">
        <v>24</v>
      </c>
      <c r="G293">
        <v>378</v>
      </c>
      <c r="H293">
        <v>60</v>
      </c>
      <c r="I293">
        <v>56</v>
      </c>
      <c r="J293">
        <v>100</v>
      </c>
      <c r="K293">
        <v>156</v>
      </c>
      <c r="L293">
        <v>512</v>
      </c>
      <c r="M293">
        <v>4</v>
      </c>
      <c r="N293" s="25">
        <v>41670</v>
      </c>
      <c r="O293" t="str">
        <f>VLOOKUP(Coffee_data[[#This Row],[Area Code]],Location!$B$1:$E$157,2,FALSE)</f>
        <v>Texas</v>
      </c>
      <c r="P293" t="str">
        <f>VLOOKUP(Coffee_data[[#This Row],[Area Code]],Location!$B$1:$E$157,3,FALSE)</f>
        <v>South</v>
      </c>
      <c r="Q293" t="str">
        <f>VLOOKUP(Coffee_data[[#This Row],[Area Code]],Location!$B$1:$E$157,4,FALSE)</f>
        <v>Major Market</v>
      </c>
      <c r="R293" s="15" t="str">
        <f>HLOOKUP(Coffee_data[[#This Row],[ProductId]],Product!$B$4:$O$7,2,FALSE)</f>
        <v>Regular</v>
      </c>
      <c r="S293" s="15" t="str">
        <f>HLOOKUP(Coffee_data[[#This Row],[ProductId]],Product!$B$4:$O$7,3,FALSE)</f>
        <v>Espresso</v>
      </c>
      <c r="T293" s="15" t="str">
        <f>HLOOKUP(Coffee_data[[#This Row],[ProductId]],Product!$B$4:$O$7,4,FALSE)</f>
        <v>Caffe Latte</v>
      </c>
    </row>
    <row r="294" spans="1:20" x14ac:dyDescent="0.2">
      <c r="A294">
        <v>106</v>
      </c>
      <c r="B294">
        <v>144</v>
      </c>
      <c r="C294">
        <v>243</v>
      </c>
      <c r="D294">
        <v>99</v>
      </c>
      <c r="E294">
        <v>38</v>
      </c>
      <c r="F294">
        <v>27</v>
      </c>
      <c r="G294">
        <v>766</v>
      </c>
      <c r="H294">
        <v>100</v>
      </c>
      <c r="I294">
        <v>85</v>
      </c>
      <c r="J294">
        <v>120</v>
      </c>
      <c r="K294">
        <v>205</v>
      </c>
      <c r="L294">
        <v>903</v>
      </c>
      <c r="M294">
        <v>5</v>
      </c>
      <c r="N294" s="25">
        <v>41670</v>
      </c>
      <c r="O294" t="str">
        <f>VLOOKUP(Coffee_data[[#This Row],[Area Code]],Location!$B$1:$E$157,2,FALSE)</f>
        <v>Texas</v>
      </c>
      <c r="P294" t="str">
        <f>VLOOKUP(Coffee_data[[#This Row],[Area Code]],Location!$B$1:$E$157,3,FALSE)</f>
        <v>South</v>
      </c>
      <c r="Q294" t="str">
        <f>VLOOKUP(Coffee_data[[#This Row],[Area Code]],Location!$B$1:$E$157,4,FALSE)</f>
        <v>Major Market</v>
      </c>
      <c r="R294" s="15" t="str">
        <f>HLOOKUP(Coffee_data[[#This Row],[ProductId]],Product!$B$4:$O$7,2,FALSE)</f>
        <v>Regular</v>
      </c>
      <c r="S294" s="15" t="str">
        <f>HLOOKUP(Coffee_data[[#This Row],[ProductId]],Product!$B$4:$O$7,3,FALSE)</f>
        <v>Espresso</v>
      </c>
      <c r="T294" s="15" t="str">
        <f>HLOOKUP(Coffee_data[[#This Row],[ProductId]],Product!$B$4:$O$7,4,FALSE)</f>
        <v>Caffe Mocha</v>
      </c>
    </row>
    <row r="295" spans="1:20" x14ac:dyDescent="0.2">
      <c r="A295">
        <v>80</v>
      </c>
      <c r="B295">
        <v>112</v>
      </c>
      <c r="C295">
        <v>189</v>
      </c>
      <c r="D295">
        <v>77</v>
      </c>
      <c r="E295">
        <v>32</v>
      </c>
      <c r="F295">
        <v>21</v>
      </c>
      <c r="G295">
        <v>449</v>
      </c>
      <c r="H295">
        <v>90</v>
      </c>
      <c r="I295">
        <v>66</v>
      </c>
      <c r="J295">
        <v>100</v>
      </c>
      <c r="K295">
        <v>154</v>
      </c>
      <c r="L295">
        <v>956</v>
      </c>
      <c r="M295">
        <v>6</v>
      </c>
      <c r="N295" s="25">
        <v>41670</v>
      </c>
      <c r="O295" t="str">
        <f>VLOOKUP(Coffee_data[[#This Row],[Area Code]],Location!$B$1:$E$157,2,FALSE)</f>
        <v>Texas</v>
      </c>
      <c r="P295" t="str">
        <f>VLOOKUP(Coffee_data[[#This Row],[Area Code]],Location!$B$1:$E$157,3,FALSE)</f>
        <v>South</v>
      </c>
      <c r="Q295" t="str">
        <f>VLOOKUP(Coffee_data[[#This Row],[Area Code]],Location!$B$1:$E$157,4,FALSE)</f>
        <v>Major Market</v>
      </c>
      <c r="R295" s="15" t="str">
        <f>HLOOKUP(Coffee_data[[#This Row],[ProductId]],Product!$B$4:$O$7,2,FALSE)</f>
        <v>Decaf</v>
      </c>
      <c r="S295" s="15" t="str">
        <f>HLOOKUP(Coffee_data[[#This Row],[ProductId]],Product!$B$4:$O$7,3,FALSE)</f>
        <v>Espresso</v>
      </c>
      <c r="T295" s="15" t="str">
        <f>HLOOKUP(Coffee_data[[#This Row],[ProductId]],Product!$B$4:$O$7,4,FALSE)</f>
        <v>Decaf Espresso</v>
      </c>
    </row>
    <row r="296" spans="1:20" x14ac:dyDescent="0.2">
      <c r="A296">
        <v>33</v>
      </c>
      <c r="B296">
        <v>80</v>
      </c>
      <c r="C296">
        <v>140</v>
      </c>
      <c r="D296">
        <v>60</v>
      </c>
      <c r="E296">
        <v>47</v>
      </c>
      <c r="F296">
        <v>19</v>
      </c>
      <c r="G296">
        <v>329</v>
      </c>
      <c r="H296">
        <v>50</v>
      </c>
      <c r="I296">
        <v>50</v>
      </c>
      <c r="J296">
        <v>80</v>
      </c>
      <c r="K296">
        <v>122</v>
      </c>
      <c r="L296">
        <v>214</v>
      </c>
      <c r="M296">
        <v>8</v>
      </c>
      <c r="N296" s="25">
        <v>41670</v>
      </c>
      <c r="O296" t="str">
        <f>VLOOKUP(Coffee_data[[#This Row],[Area Code]],Location!$B$1:$E$157,2,FALSE)</f>
        <v>Texas</v>
      </c>
      <c r="P296" t="str">
        <f>VLOOKUP(Coffee_data[[#This Row],[Area Code]],Location!$B$1:$E$157,3,FALSE)</f>
        <v>South</v>
      </c>
      <c r="Q296" t="str">
        <f>VLOOKUP(Coffee_data[[#This Row],[Area Code]],Location!$B$1:$E$157,4,FALSE)</f>
        <v>Major Market</v>
      </c>
      <c r="R296" s="15" t="str">
        <f>HLOOKUP(Coffee_data[[#This Row],[ProductId]],Product!$B$4:$O$7,2,FALSE)</f>
        <v>Decaf</v>
      </c>
      <c r="S296" s="15" t="str">
        <f>HLOOKUP(Coffee_data[[#This Row],[ProductId]],Product!$B$4:$O$7,3,FALSE)</f>
        <v>Herbal Tea</v>
      </c>
      <c r="T296" s="15" t="str">
        <f>HLOOKUP(Coffee_data[[#This Row],[ProductId]],Product!$B$4:$O$7,4,FALSE)</f>
        <v>Chamomile</v>
      </c>
    </row>
    <row r="297" spans="1:20" x14ac:dyDescent="0.2">
      <c r="A297">
        <v>38</v>
      </c>
      <c r="B297">
        <v>76</v>
      </c>
      <c r="C297">
        <v>128</v>
      </c>
      <c r="D297">
        <v>52</v>
      </c>
      <c r="E297">
        <v>38</v>
      </c>
      <c r="F297">
        <v>16</v>
      </c>
      <c r="G297">
        <v>357</v>
      </c>
      <c r="H297">
        <v>50</v>
      </c>
      <c r="I297">
        <v>31</v>
      </c>
      <c r="J297">
        <v>80</v>
      </c>
      <c r="K297">
        <v>111</v>
      </c>
      <c r="L297">
        <v>432</v>
      </c>
      <c r="M297">
        <v>9</v>
      </c>
      <c r="N297" s="25">
        <v>41670</v>
      </c>
      <c r="O297" t="str">
        <f>VLOOKUP(Coffee_data[[#This Row],[Area Code]],Location!$B$1:$E$157,2,FALSE)</f>
        <v>Texas</v>
      </c>
      <c r="P297" t="str">
        <f>VLOOKUP(Coffee_data[[#This Row],[Area Code]],Location!$B$1:$E$157,3,FALSE)</f>
        <v>South</v>
      </c>
      <c r="Q297" t="str">
        <f>VLOOKUP(Coffee_data[[#This Row],[Area Code]],Location!$B$1:$E$157,4,FALSE)</f>
        <v>Major Market</v>
      </c>
      <c r="R297" s="15" t="str">
        <f>HLOOKUP(Coffee_data[[#This Row],[ProductId]],Product!$B$4:$O$7,2,FALSE)</f>
        <v>Decaf</v>
      </c>
      <c r="S297" s="15" t="str">
        <f>HLOOKUP(Coffee_data[[#This Row],[ProductId]],Product!$B$4:$O$7,3,FALSE)</f>
        <v>Herbal Tea</v>
      </c>
      <c r="T297" s="15" t="str">
        <f>HLOOKUP(Coffee_data[[#This Row],[ProductId]],Product!$B$4:$O$7,4,FALSE)</f>
        <v>Lemon</v>
      </c>
    </row>
    <row r="298" spans="1:20" x14ac:dyDescent="0.2">
      <c r="A298">
        <v>164</v>
      </c>
      <c r="B298">
        <v>252</v>
      </c>
      <c r="C298">
        <v>465</v>
      </c>
      <c r="D298">
        <v>176</v>
      </c>
      <c r="E298">
        <v>88</v>
      </c>
      <c r="F298">
        <v>66</v>
      </c>
      <c r="G298">
        <v>942</v>
      </c>
      <c r="H298">
        <v>240</v>
      </c>
      <c r="I298">
        <v>294</v>
      </c>
      <c r="J298">
        <v>320</v>
      </c>
      <c r="K298">
        <v>578</v>
      </c>
      <c r="L298">
        <v>972</v>
      </c>
      <c r="M298">
        <v>2</v>
      </c>
      <c r="N298" s="25">
        <v>41670</v>
      </c>
      <c r="O298" t="str">
        <f>VLOOKUP(Coffee_data[[#This Row],[Area Code]],Location!$B$1:$E$157,2,FALSE)</f>
        <v>Texas</v>
      </c>
      <c r="P298" t="str">
        <f>VLOOKUP(Coffee_data[[#This Row],[Area Code]],Location!$B$1:$E$157,3,FALSE)</f>
        <v>South</v>
      </c>
      <c r="Q298" t="str">
        <f>VLOOKUP(Coffee_data[[#This Row],[Area Code]],Location!$B$1:$E$157,4,FALSE)</f>
        <v>Major Market</v>
      </c>
      <c r="R298" s="15" t="str">
        <f>HLOOKUP(Coffee_data[[#This Row],[ProductId]],Product!$B$4:$O$7,2,FALSE)</f>
        <v>Regular</v>
      </c>
      <c r="S298" s="15" t="str">
        <f>HLOOKUP(Coffee_data[[#This Row],[ProductId]],Product!$B$4:$O$7,3,FALSE)</f>
        <v>Coffee</v>
      </c>
      <c r="T298" s="15" t="str">
        <f>HLOOKUP(Coffee_data[[#This Row],[ProductId]],Product!$B$4:$O$7,4,FALSE)</f>
        <v>Columbian</v>
      </c>
    </row>
    <row r="299" spans="1:20" x14ac:dyDescent="0.2">
      <c r="A299">
        <v>68</v>
      </c>
      <c r="B299">
        <v>107</v>
      </c>
      <c r="C299">
        <v>190</v>
      </c>
      <c r="D299">
        <v>83</v>
      </c>
      <c r="E299">
        <v>39</v>
      </c>
      <c r="F299">
        <v>27</v>
      </c>
      <c r="G299">
        <v>613</v>
      </c>
      <c r="H299">
        <v>100</v>
      </c>
      <c r="I299">
        <v>91</v>
      </c>
      <c r="J299">
        <v>130</v>
      </c>
      <c r="K299">
        <v>233</v>
      </c>
      <c r="L299">
        <v>432</v>
      </c>
      <c r="M299">
        <v>3</v>
      </c>
      <c r="N299" s="25">
        <v>41670</v>
      </c>
      <c r="O299" t="str">
        <f>VLOOKUP(Coffee_data[[#This Row],[Area Code]],Location!$B$1:$E$157,2,FALSE)</f>
        <v>Texas</v>
      </c>
      <c r="P299" t="str">
        <f>VLOOKUP(Coffee_data[[#This Row],[Area Code]],Location!$B$1:$E$157,3,FALSE)</f>
        <v>South</v>
      </c>
      <c r="Q299" t="str">
        <f>VLOOKUP(Coffee_data[[#This Row],[Area Code]],Location!$B$1:$E$157,4,FALSE)</f>
        <v>Major Market</v>
      </c>
      <c r="R299" s="15" t="str">
        <f>HLOOKUP(Coffee_data[[#This Row],[ProductId]],Product!$B$4:$O$7,2,FALSE)</f>
        <v>Decaf</v>
      </c>
      <c r="S299" s="15" t="str">
        <f>HLOOKUP(Coffee_data[[#This Row],[ProductId]],Product!$B$4:$O$7,3,FALSE)</f>
        <v>Coffee</v>
      </c>
      <c r="T299" s="15" t="str">
        <f>HLOOKUP(Coffee_data[[#This Row],[ProductId]],Product!$B$4:$O$7,4,FALSE)</f>
        <v>Decaf Irish Cream</v>
      </c>
    </row>
    <row r="300" spans="1:20" x14ac:dyDescent="0.2">
      <c r="A300">
        <v>38</v>
      </c>
      <c r="B300">
        <v>61</v>
      </c>
      <c r="C300">
        <v>103</v>
      </c>
      <c r="D300">
        <v>42</v>
      </c>
      <c r="E300">
        <v>23</v>
      </c>
      <c r="F300">
        <v>11</v>
      </c>
      <c r="G300">
        <v>771</v>
      </c>
      <c r="H300">
        <v>30</v>
      </c>
      <c r="I300">
        <v>44</v>
      </c>
      <c r="J300">
        <v>50</v>
      </c>
      <c r="K300">
        <v>94</v>
      </c>
      <c r="L300">
        <v>435</v>
      </c>
      <c r="M300">
        <v>4</v>
      </c>
      <c r="N300" s="25">
        <v>41670</v>
      </c>
      <c r="O300" t="str">
        <f>VLOOKUP(Coffee_data[[#This Row],[Area Code]],Location!$B$1:$E$157,2,FALSE)</f>
        <v>Utah</v>
      </c>
      <c r="P300" t="str">
        <f>VLOOKUP(Coffee_data[[#This Row],[Area Code]],Location!$B$1:$E$157,3,FALSE)</f>
        <v>West</v>
      </c>
      <c r="Q300" t="str">
        <f>VLOOKUP(Coffee_data[[#This Row],[Area Code]],Location!$B$1:$E$157,4,FALSE)</f>
        <v>Small Market</v>
      </c>
      <c r="R300" s="15" t="str">
        <f>HLOOKUP(Coffee_data[[#This Row],[ProductId]],Product!$B$4:$O$7,2,FALSE)</f>
        <v>Regular</v>
      </c>
      <c r="S300" s="15" t="str">
        <f>HLOOKUP(Coffee_data[[#This Row],[ProductId]],Product!$B$4:$O$7,3,FALSE)</f>
        <v>Espresso</v>
      </c>
      <c r="T300" s="15" t="str">
        <f>HLOOKUP(Coffee_data[[#This Row],[ProductId]],Product!$B$4:$O$7,4,FALSE)</f>
        <v>Caffe Latte</v>
      </c>
    </row>
    <row r="301" spans="1:20" x14ac:dyDescent="0.2">
      <c r="A301">
        <v>35</v>
      </c>
      <c r="B301">
        <v>63</v>
      </c>
      <c r="C301">
        <v>112</v>
      </c>
      <c r="D301">
        <v>49</v>
      </c>
      <c r="E301">
        <v>28</v>
      </c>
      <c r="F301">
        <v>16</v>
      </c>
      <c r="G301">
        <v>617</v>
      </c>
      <c r="H301">
        <v>40</v>
      </c>
      <c r="I301">
        <v>40</v>
      </c>
      <c r="J301">
        <v>60</v>
      </c>
      <c r="K301">
        <v>100</v>
      </c>
      <c r="L301">
        <v>801</v>
      </c>
      <c r="M301">
        <v>5</v>
      </c>
      <c r="N301" s="25">
        <v>41670</v>
      </c>
      <c r="O301" t="str">
        <f>VLOOKUP(Coffee_data[[#This Row],[Area Code]],Location!$B$1:$E$157,2,FALSE)</f>
        <v>Utah</v>
      </c>
      <c r="P301" t="str">
        <f>VLOOKUP(Coffee_data[[#This Row],[Area Code]],Location!$B$1:$E$157,3,FALSE)</f>
        <v>West</v>
      </c>
      <c r="Q301" t="str">
        <f>VLOOKUP(Coffee_data[[#This Row],[Area Code]],Location!$B$1:$E$157,4,FALSE)</f>
        <v>Small Market</v>
      </c>
      <c r="R301" s="15" t="str">
        <f>HLOOKUP(Coffee_data[[#This Row],[ProductId]],Product!$B$4:$O$7,2,FALSE)</f>
        <v>Regular</v>
      </c>
      <c r="S301" s="15" t="str">
        <f>HLOOKUP(Coffee_data[[#This Row],[ProductId]],Product!$B$4:$O$7,3,FALSE)</f>
        <v>Espresso</v>
      </c>
      <c r="T301" s="15" t="str">
        <f>HLOOKUP(Coffee_data[[#This Row],[ProductId]],Product!$B$4:$O$7,4,FALSE)</f>
        <v>Caffe Mocha</v>
      </c>
    </row>
    <row r="302" spans="1:20" x14ac:dyDescent="0.2">
      <c r="A302">
        <v>48</v>
      </c>
      <c r="B302">
        <v>73</v>
      </c>
      <c r="C302">
        <v>123</v>
      </c>
      <c r="D302">
        <v>50</v>
      </c>
      <c r="E302">
        <v>25</v>
      </c>
      <c r="F302">
        <v>14</v>
      </c>
      <c r="G302">
        <v>814</v>
      </c>
      <c r="H302">
        <v>50</v>
      </c>
      <c r="I302">
        <v>46</v>
      </c>
      <c r="J302">
        <v>70</v>
      </c>
      <c r="K302">
        <v>104</v>
      </c>
      <c r="L302">
        <v>435</v>
      </c>
      <c r="M302">
        <v>6</v>
      </c>
      <c r="N302" s="25">
        <v>41670</v>
      </c>
      <c r="O302" t="str">
        <f>VLOOKUP(Coffee_data[[#This Row],[Area Code]],Location!$B$1:$E$157,2,FALSE)</f>
        <v>Utah</v>
      </c>
      <c r="P302" t="str">
        <f>VLOOKUP(Coffee_data[[#This Row],[Area Code]],Location!$B$1:$E$157,3,FALSE)</f>
        <v>West</v>
      </c>
      <c r="Q302" t="str">
        <f>VLOOKUP(Coffee_data[[#This Row],[Area Code]],Location!$B$1:$E$157,4,FALSE)</f>
        <v>Small Market</v>
      </c>
      <c r="R302" s="15" t="str">
        <f>HLOOKUP(Coffee_data[[#This Row],[ProductId]],Product!$B$4:$O$7,2,FALSE)</f>
        <v>Decaf</v>
      </c>
      <c r="S302" s="15" t="str">
        <f>HLOOKUP(Coffee_data[[#This Row],[ProductId]],Product!$B$4:$O$7,3,FALSE)</f>
        <v>Espresso</v>
      </c>
      <c r="T302" s="15" t="str">
        <f>HLOOKUP(Coffee_data[[#This Row],[ProductId]],Product!$B$4:$O$7,4,FALSE)</f>
        <v>Decaf Espresso</v>
      </c>
    </row>
    <row r="303" spans="1:20" x14ac:dyDescent="0.2">
      <c r="A303">
        <v>24</v>
      </c>
      <c r="B303">
        <v>60</v>
      </c>
      <c r="C303">
        <v>101</v>
      </c>
      <c r="D303">
        <v>41</v>
      </c>
      <c r="E303">
        <v>36</v>
      </c>
      <c r="F303">
        <v>13</v>
      </c>
      <c r="G303">
        <v>236</v>
      </c>
      <c r="H303">
        <v>30</v>
      </c>
      <c r="I303">
        <v>38</v>
      </c>
      <c r="J303">
        <v>50</v>
      </c>
      <c r="K303">
        <v>88</v>
      </c>
      <c r="L303">
        <v>435</v>
      </c>
      <c r="M303">
        <v>8</v>
      </c>
      <c r="N303" s="25">
        <v>41670</v>
      </c>
      <c r="O303" t="str">
        <f>VLOOKUP(Coffee_data[[#This Row],[Area Code]],Location!$B$1:$E$157,2,FALSE)</f>
        <v>Utah</v>
      </c>
      <c r="P303" t="str">
        <f>VLOOKUP(Coffee_data[[#This Row],[Area Code]],Location!$B$1:$E$157,3,FALSE)</f>
        <v>West</v>
      </c>
      <c r="Q303" t="str">
        <f>VLOOKUP(Coffee_data[[#This Row],[Area Code]],Location!$B$1:$E$157,4,FALSE)</f>
        <v>Small Market</v>
      </c>
      <c r="R303" s="15" t="str">
        <f>HLOOKUP(Coffee_data[[#This Row],[ProductId]],Product!$B$4:$O$7,2,FALSE)</f>
        <v>Decaf</v>
      </c>
      <c r="S303" s="15" t="str">
        <f>HLOOKUP(Coffee_data[[#This Row],[ProductId]],Product!$B$4:$O$7,3,FALSE)</f>
        <v>Herbal Tea</v>
      </c>
      <c r="T303" s="15" t="str">
        <f>HLOOKUP(Coffee_data[[#This Row],[ProductId]],Product!$B$4:$O$7,4,FALSE)</f>
        <v>Chamomile</v>
      </c>
    </row>
    <row r="304" spans="1:20" x14ac:dyDescent="0.2">
      <c r="A304">
        <v>24</v>
      </c>
      <c r="B304">
        <v>69</v>
      </c>
      <c r="C304">
        <v>114</v>
      </c>
      <c r="D304">
        <v>45</v>
      </c>
      <c r="E304">
        <v>45</v>
      </c>
      <c r="F304">
        <v>14</v>
      </c>
      <c r="G304">
        <v>366</v>
      </c>
      <c r="H304">
        <v>40</v>
      </c>
      <c r="I304">
        <v>39</v>
      </c>
      <c r="J304">
        <v>70</v>
      </c>
      <c r="K304">
        <v>91</v>
      </c>
      <c r="L304">
        <v>435</v>
      </c>
      <c r="M304">
        <v>9</v>
      </c>
      <c r="N304" s="25">
        <v>41670</v>
      </c>
      <c r="O304" t="str">
        <f>VLOOKUP(Coffee_data[[#This Row],[Area Code]],Location!$B$1:$E$157,2,FALSE)</f>
        <v>Utah</v>
      </c>
      <c r="P304" t="str">
        <f>VLOOKUP(Coffee_data[[#This Row],[Area Code]],Location!$B$1:$E$157,3,FALSE)</f>
        <v>West</v>
      </c>
      <c r="Q304" t="str">
        <f>VLOOKUP(Coffee_data[[#This Row],[Area Code]],Location!$B$1:$E$157,4,FALSE)</f>
        <v>Small Market</v>
      </c>
      <c r="R304" s="15" t="str">
        <f>HLOOKUP(Coffee_data[[#This Row],[ProductId]],Product!$B$4:$O$7,2,FALSE)</f>
        <v>Decaf</v>
      </c>
      <c r="S304" s="15" t="str">
        <f>HLOOKUP(Coffee_data[[#This Row],[ProductId]],Product!$B$4:$O$7,3,FALSE)</f>
        <v>Herbal Tea</v>
      </c>
      <c r="T304" s="15" t="str">
        <f>HLOOKUP(Coffee_data[[#This Row],[ProductId]],Product!$B$4:$O$7,4,FALSE)</f>
        <v>Lemon</v>
      </c>
    </row>
    <row r="305" spans="1:20" x14ac:dyDescent="0.2">
      <c r="A305">
        <v>-31</v>
      </c>
      <c r="B305">
        <v>18</v>
      </c>
      <c r="C305">
        <v>102</v>
      </c>
      <c r="D305">
        <v>84</v>
      </c>
      <c r="E305">
        <v>49</v>
      </c>
      <c r="F305">
        <v>26</v>
      </c>
      <c r="G305">
        <v>625</v>
      </c>
      <c r="H305">
        <v>-30</v>
      </c>
      <c r="I305">
        <v>80</v>
      </c>
      <c r="J305">
        <v>10</v>
      </c>
      <c r="K305">
        <v>90</v>
      </c>
      <c r="L305">
        <v>435</v>
      </c>
      <c r="M305">
        <v>10</v>
      </c>
      <c r="N305" s="25">
        <v>41670</v>
      </c>
      <c r="O305" t="str">
        <f>VLOOKUP(Coffee_data[[#This Row],[Area Code]],Location!$B$1:$E$157,2,FALSE)</f>
        <v>Utah</v>
      </c>
      <c r="P305" t="str">
        <f>VLOOKUP(Coffee_data[[#This Row],[Area Code]],Location!$B$1:$E$157,3,FALSE)</f>
        <v>West</v>
      </c>
      <c r="Q305" t="str">
        <f>VLOOKUP(Coffee_data[[#This Row],[Area Code]],Location!$B$1:$E$157,4,FALSE)</f>
        <v>Small Market</v>
      </c>
      <c r="R305" s="15" t="str">
        <f>HLOOKUP(Coffee_data[[#This Row],[ProductId]],Product!$B$4:$O$7,2,FALSE)</f>
        <v>Decaf</v>
      </c>
      <c r="S305" s="15" t="str">
        <f>HLOOKUP(Coffee_data[[#This Row],[ProductId]],Product!$B$4:$O$7,3,FALSE)</f>
        <v>Herbal Tea</v>
      </c>
      <c r="T305" s="15" t="str">
        <f>HLOOKUP(Coffee_data[[#This Row],[ProductId]],Product!$B$4:$O$7,4,FALSE)</f>
        <v>Mint</v>
      </c>
    </row>
    <row r="306" spans="1:20" x14ac:dyDescent="0.2">
      <c r="A306">
        <v>-7</v>
      </c>
      <c r="B306">
        <v>61</v>
      </c>
      <c r="C306">
        <v>104</v>
      </c>
      <c r="D306">
        <v>43</v>
      </c>
      <c r="E306">
        <v>68</v>
      </c>
      <c r="F306">
        <v>39</v>
      </c>
      <c r="G306">
        <v>256</v>
      </c>
      <c r="H306">
        <v>10</v>
      </c>
      <c r="I306">
        <v>20</v>
      </c>
      <c r="J306">
        <v>50</v>
      </c>
      <c r="K306">
        <v>70</v>
      </c>
      <c r="L306">
        <v>435</v>
      </c>
      <c r="M306">
        <v>11</v>
      </c>
      <c r="N306" s="25">
        <v>41670</v>
      </c>
      <c r="O306" t="str">
        <f>VLOOKUP(Coffee_data[[#This Row],[Area Code]],Location!$B$1:$E$157,2,FALSE)</f>
        <v>Utah</v>
      </c>
      <c r="P306" t="str">
        <f>VLOOKUP(Coffee_data[[#This Row],[Area Code]],Location!$B$1:$E$157,3,FALSE)</f>
        <v>West</v>
      </c>
      <c r="Q306" t="str">
        <f>VLOOKUP(Coffee_data[[#This Row],[Area Code]],Location!$B$1:$E$157,4,FALSE)</f>
        <v>Small Market</v>
      </c>
      <c r="R306" s="15" t="str">
        <f>HLOOKUP(Coffee_data[[#This Row],[ProductId]],Product!$B$4:$O$7,2,FALSE)</f>
        <v>Regular</v>
      </c>
      <c r="S306" s="15" t="str">
        <f>HLOOKUP(Coffee_data[[#This Row],[ProductId]],Product!$B$4:$O$7,3,FALSE)</f>
        <v>Tea</v>
      </c>
      <c r="T306" s="15" t="str">
        <f>HLOOKUP(Coffee_data[[#This Row],[ProductId]],Product!$B$4:$O$7,4,FALSE)</f>
        <v>Darjeeling</v>
      </c>
    </row>
    <row r="307" spans="1:20" x14ac:dyDescent="0.2">
      <c r="A307">
        <v>9</v>
      </c>
      <c r="B307">
        <v>47</v>
      </c>
      <c r="C307">
        <v>82</v>
      </c>
      <c r="D307">
        <v>35</v>
      </c>
      <c r="E307">
        <v>38</v>
      </c>
      <c r="F307">
        <v>11</v>
      </c>
      <c r="G307">
        <v>191</v>
      </c>
      <c r="H307">
        <v>10</v>
      </c>
      <c r="I307">
        <v>20</v>
      </c>
      <c r="J307">
        <v>30</v>
      </c>
      <c r="K307">
        <v>62</v>
      </c>
      <c r="L307">
        <v>435</v>
      </c>
      <c r="M307">
        <v>12</v>
      </c>
      <c r="N307" s="25">
        <v>41670</v>
      </c>
      <c r="O307" t="str">
        <f>VLOOKUP(Coffee_data[[#This Row],[Area Code]],Location!$B$1:$E$157,2,FALSE)</f>
        <v>Utah</v>
      </c>
      <c r="P307" t="str">
        <f>VLOOKUP(Coffee_data[[#This Row],[Area Code]],Location!$B$1:$E$157,3,FALSE)</f>
        <v>West</v>
      </c>
      <c r="Q307" t="str">
        <f>VLOOKUP(Coffee_data[[#This Row],[Area Code]],Location!$B$1:$E$157,4,FALSE)</f>
        <v>Small Market</v>
      </c>
      <c r="R307" s="15" t="str">
        <f>HLOOKUP(Coffee_data[[#This Row],[ProductId]],Product!$B$4:$O$7,2,FALSE)</f>
        <v>Regular</v>
      </c>
      <c r="S307" s="15" t="str">
        <f>HLOOKUP(Coffee_data[[#This Row],[ProductId]],Product!$B$4:$O$7,3,FALSE)</f>
        <v>Tea</v>
      </c>
      <c r="T307" s="15" t="str">
        <f>HLOOKUP(Coffee_data[[#This Row],[ProductId]],Product!$B$4:$O$7,4,FALSE)</f>
        <v>Earl Grey</v>
      </c>
    </row>
    <row r="308" spans="1:20" x14ac:dyDescent="0.2">
      <c r="A308">
        <v>-6</v>
      </c>
      <c r="B308">
        <v>38</v>
      </c>
      <c r="C308">
        <v>68</v>
      </c>
      <c r="D308">
        <v>30</v>
      </c>
      <c r="E308">
        <v>44</v>
      </c>
      <c r="F308">
        <v>11</v>
      </c>
      <c r="G308">
        <v>165</v>
      </c>
      <c r="H308">
        <v>10</v>
      </c>
      <c r="I308">
        <v>10</v>
      </c>
      <c r="J308">
        <v>30</v>
      </c>
      <c r="K308">
        <v>40</v>
      </c>
      <c r="L308">
        <v>435</v>
      </c>
      <c r="M308">
        <v>13</v>
      </c>
      <c r="N308" s="25">
        <v>41670</v>
      </c>
      <c r="O308" t="str">
        <f>VLOOKUP(Coffee_data[[#This Row],[Area Code]],Location!$B$1:$E$157,2,FALSE)</f>
        <v>Utah</v>
      </c>
      <c r="P308" t="str">
        <f>VLOOKUP(Coffee_data[[#This Row],[Area Code]],Location!$B$1:$E$157,3,FALSE)</f>
        <v>West</v>
      </c>
      <c r="Q308" t="str">
        <f>VLOOKUP(Coffee_data[[#This Row],[Area Code]],Location!$B$1:$E$157,4,FALSE)</f>
        <v>Small Market</v>
      </c>
      <c r="R308" s="15" t="str">
        <f>HLOOKUP(Coffee_data[[#This Row],[ProductId]],Product!$B$4:$O$7,2,FALSE)</f>
        <v>Regular</v>
      </c>
      <c r="S308" s="15" t="str">
        <f>HLOOKUP(Coffee_data[[#This Row],[ProductId]],Product!$B$4:$O$7,3,FALSE)</f>
        <v>Tea</v>
      </c>
      <c r="T308" s="15" t="str">
        <f>HLOOKUP(Coffee_data[[#This Row],[ProductId]],Product!$B$4:$O$7,4,FALSE)</f>
        <v>Green Tea</v>
      </c>
    </row>
    <row r="309" spans="1:20" x14ac:dyDescent="0.2">
      <c r="A309">
        <v>46</v>
      </c>
      <c r="B309">
        <v>90</v>
      </c>
      <c r="C309">
        <v>165</v>
      </c>
      <c r="D309">
        <v>75</v>
      </c>
      <c r="E309">
        <v>44</v>
      </c>
      <c r="F309">
        <v>23</v>
      </c>
      <c r="G309">
        <v>956</v>
      </c>
      <c r="H309">
        <v>70</v>
      </c>
      <c r="I309">
        <v>90</v>
      </c>
      <c r="J309">
        <v>110</v>
      </c>
      <c r="K309">
        <v>201</v>
      </c>
      <c r="L309">
        <v>435</v>
      </c>
      <c r="M309">
        <v>1</v>
      </c>
      <c r="N309" s="25">
        <v>41670</v>
      </c>
      <c r="O309" t="str">
        <f>VLOOKUP(Coffee_data[[#This Row],[Area Code]],Location!$B$1:$E$157,2,FALSE)</f>
        <v>Utah</v>
      </c>
      <c r="P309" t="str">
        <f>VLOOKUP(Coffee_data[[#This Row],[Area Code]],Location!$B$1:$E$157,3,FALSE)</f>
        <v>West</v>
      </c>
      <c r="Q309" t="str">
        <f>VLOOKUP(Coffee_data[[#This Row],[Area Code]],Location!$B$1:$E$157,4,FALSE)</f>
        <v>Small Market</v>
      </c>
      <c r="R309" s="15" t="str">
        <f>HLOOKUP(Coffee_data[[#This Row],[ProductId]],Product!$B$4:$O$7,2,FALSE)</f>
        <v>Regular</v>
      </c>
      <c r="S309" s="15" t="str">
        <f>HLOOKUP(Coffee_data[[#This Row],[ProductId]],Product!$B$4:$O$7,3,FALSE)</f>
        <v>Coffee</v>
      </c>
      <c r="T309" s="15" t="str">
        <f>HLOOKUP(Coffee_data[[#This Row],[ProductId]],Product!$B$4:$O$7,4,FALSE)</f>
        <v>Amaretto</v>
      </c>
    </row>
    <row r="310" spans="1:20" x14ac:dyDescent="0.2">
      <c r="A310">
        <v>30</v>
      </c>
      <c r="B310">
        <v>75</v>
      </c>
      <c r="C310">
        <v>130</v>
      </c>
      <c r="D310">
        <v>55</v>
      </c>
      <c r="E310">
        <v>45</v>
      </c>
      <c r="F310">
        <v>18</v>
      </c>
      <c r="G310">
        <v>305</v>
      </c>
      <c r="H310">
        <v>70</v>
      </c>
      <c r="I310">
        <v>62</v>
      </c>
      <c r="J310">
        <v>100</v>
      </c>
      <c r="K310">
        <v>162</v>
      </c>
      <c r="L310">
        <v>435</v>
      </c>
      <c r="M310">
        <v>2</v>
      </c>
      <c r="N310" s="25">
        <v>41670</v>
      </c>
      <c r="O310" t="str">
        <f>VLOOKUP(Coffee_data[[#This Row],[Area Code]],Location!$B$1:$E$157,2,FALSE)</f>
        <v>Utah</v>
      </c>
      <c r="P310" t="str">
        <f>VLOOKUP(Coffee_data[[#This Row],[Area Code]],Location!$B$1:$E$157,3,FALSE)</f>
        <v>West</v>
      </c>
      <c r="Q310" t="str">
        <f>VLOOKUP(Coffee_data[[#This Row],[Area Code]],Location!$B$1:$E$157,4,FALSE)</f>
        <v>Small Market</v>
      </c>
      <c r="R310" s="15" t="str">
        <f>HLOOKUP(Coffee_data[[#This Row],[ProductId]],Product!$B$4:$O$7,2,FALSE)</f>
        <v>Regular</v>
      </c>
      <c r="S310" s="15" t="str">
        <f>HLOOKUP(Coffee_data[[#This Row],[ProductId]],Product!$B$4:$O$7,3,FALSE)</f>
        <v>Coffee</v>
      </c>
      <c r="T310" s="15" t="str">
        <f>HLOOKUP(Coffee_data[[#This Row],[ProductId]],Product!$B$4:$O$7,4,FALSE)</f>
        <v>Columbian</v>
      </c>
    </row>
    <row r="311" spans="1:20" x14ac:dyDescent="0.2">
      <c r="A311">
        <v>41</v>
      </c>
      <c r="B311">
        <v>107</v>
      </c>
      <c r="C311">
        <v>193</v>
      </c>
      <c r="D311">
        <v>86</v>
      </c>
      <c r="E311">
        <v>66</v>
      </c>
      <c r="F311">
        <v>32</v>
      </c>
      <c r="G311">
        <v>484</v>
      </c>
      <c r="H311">
        <v>80</v>
      </c>
      <c r="I311">
        <v>174</v>
      </c>
      <c r="J311">
        <v>140</v>
      </c>
      <c r="K311">
        <v>243</v>
      </c>
      <c r="L311">
        <v>435</v>
      </c>
      <c r="M311">
        <v>3</v>
      </c>
      <c r="N311" s="25">
        <v>41670</v>
      </c>
      <c r="O311" t="str">
        <f>VLOOKUP(Coffee_data[[#This Row],[Area Code]],Location!$B$1:$E$157,2,FALSE)</f>
        <v>Utah</v>
      </c>
      <c r="P311" t="str">
        <f>VLOOKUP(Coffee_data[[#This Row],[Area Code]],Location!$B$1:$E$157,3,FALSE)</f>
        <v>West</v>
      </c>
      <c r="Q311" t="str">
        <f>VLOOKUP(Coffee_data[[#This Row],[Area Code]],Location!$B$1:$E$157,4,FALSE)</f>
        <v>Small Market</v>
      </c>
      <c r="R311" s="15" t="str">
        <f>HLOOKUP(Coffee_data[[#This Row],[ProductId]],Product!$B$4:$O$7,2,FALSE)</f>
        <v>Decaf</v>
      </c>
      <c r="S311" s="15" t="str">
        <f>HLOOKUP(Coffee_data[[#This Row],[ProductId]],Product!$B$4:$O$7,3,FALSE)</f>
        <v>Coffee</v>
      </c>
      <c r="T311" s="15" t="str">
        <f>HLOOKUP(Coffee_data[[#This Row],[ProductId]],Product!$B$4:$O$7,4,FALSE)</f>
        <v>Decaf Irish Cream</v>
      </c>
    </row>
    <row r="312" spans="1:20" x14ac:dyDescent="0.2">
      <c r="A312">
        <v>142</v>
      </c>
      <c r="B312">
        <v>229</v>
      </c>
      <c r="C312">
        <v>457</v>
      </c>
      <c r="D312">
        <v>251</v>
      </c>
      <c r="E312">
        <v>87</v>
      </c>
      <c r="F312">
        <v>63</v>
      </c>
      <c r="G312">
        <v>1436</v>
      </c>
      <c r="H312">
        <v>150</v>
      </c>
      <c r="I312">
        <v>187</v>
      </c>
      <c r="J312">
        <v>220</v>
      </c>
      <c r="K312">
        <v>426</v>
      </c>
      <c r="L312">
        <v>831</v>
      </c>
      <c r="M312">
        <v>4</v>
      </c>
      <c r="N312" s="25">
        <v>41670</v>
      </c>
      <c r="O312" t="str">
        <f>VLOOKUP(Coffee_data[[#This Row],[Area Code]],Location!$B$1:$E$157,2,FALSE)</f>
        <v>California</v>
      </c>
      <c r="P312" t="str">
        <f>VLOOKUP(Coffee_data[[#This Row],[Area Code]],Location!$B$1:$E$157,3,FALSE)</f>
        <v>West</v>
      </c>
      <c r="Q312" t="str">
        <f>VLOOKUP(Coffee_data[[#This Row],[Area Code]],Location!$B$1:$E$157,4,FALSE)</f>
        <v>Major Market</v>
      </c>
      <c r="R312" s="15" t="str">
        <f>HLOOKUP(Coffee_data[[#This Row],[ProductId]],Product!$B$4:$O$7,2,FALSE)</f>
        <v>Regular</v>
      </c>
      <c r="S312" s="15" t="str">
        <f>HLOOKUP(Coffee_data[[#This Row],[ProductId]],Product!$B$4:$O$7,3,FALSE)</f>
        <v>Espresso</v>
      </c>
      <c r="T312" s="15" t="str">
        <f>HLOOKUP(Coffee_data[[#This Row],[ProductId]],Product!$B$4:$O$7,4,FALSE)</f>
        <v>Caffe Latte</v>
      </c>
    </row>
    <row r="313" spans="1:20" x14ac:dyDescent="0.2">
      <c r="A313">
        <v>26</v>
      </c>
      <c r="B313">
        <v>169</v>
      </c>
      <c r="C313">
        <v>290</v>
      </c>
      <c r="D313">
        <v>163</v>
      </c>
      <c r="E313">
        <v>143</v>
      </c>
      <c r="F313">
        <v>110</v>
      </c>
      <c r="G313">
        <v>712</v>
      </c>
      <c r="H313">
        <v>30</v>
      </c>
      <c r="I313">
        <v>120</v>
      </c>
      <c r="J313">
        <v>160</v>
      </c>
      <c r="K313">
        <v>270</v>
      </c>
      <c r="L313">
        <v>916</v>
      </c>
      <c r="M313">
        <v>5</v>
      </c>
      <c r="N313" s="25">
        <v>41670</v>
      </c>
      <c r="O313" t="str">
        <f>VLOOKUP(Coffee_data[[#This Row],[Area Code]],Location!$B$1:$E$157,2,FALSE)</f>
        <v>California</v>
      </c>
      <c r="P313" t="str">
        <f>VLOOKUP(Coffee_data[[#This Row],[Area Code]],Location!$B$1:$E$157,3,FALSE)</f>
        <v>West</v>
      </c>
      <c r="Q313" t="str">
        <f>VLOOKUP(Coffee_data[[#This Row],[Area Code]],Location!$B$1:$E$157,4,FALSE)</f>
        <v>Major Market</v>
      </c>
      <c r="R313" s="15" t="str">
        <f>HLOOKUP(Coffee_data[[#This Row],[ProductId]],Product!$B$4:$O$7,2,FALSE)</f>
        <v>Regular</v>
      </c>
      <c r="S313" s="15" t="str">
        <f>HLOOKUP(Coffee_data[[#This Row],[ProductId]],Product!$B$4:$O$7,3,FALSE)</f>
        <v>Espresso</v>
      </c>
      <c r="T313" s="15" t="str">
        <f>HLOOKUP(Coffee_data[[#This Row],[ProductId]],Product!$B$4:$O$7,4,FALSE)</f>
        <v>Caffe Mocha</v>
      </c>
    </row>
    <row r="314" spans="1:20" x14ac:dyDescent="0.2">
      <c r="A314">
        <v>202</v>
      </c>
      <c r="B314">
        <v>311</v>
      </c>
      <c r="C314">
        <v>545</v>
      </c>
      <c r="D314">
        <v>309</v>
      </c>
      <c r="E314">
        <v>109</v>
      </c>
      <c r="F314">
        <v>77</v>
      </c>
      <c r="G314">
        <v>1282</v>
      </c>
      <c r="H314">
        <v>200</v>
      </c>
      <c r="I314">
        <v>215</v>
      </c>
      <c r="J314">
        <v>300</v>
      </c>
      <c r="K314">
        <v>526</v>
      </c>
      <c r="L314">
        <v>951</v>
      </c>
      <c r="M314">
        <v>6</v>
      </c>
      <c r="N314" s="25">
        <v>41670</v>
      </c>
      <c r="O314" t="str">
        <f>VLOOKUP(Coffee_data[[#This Row],[Area Code]],Location!$B$1:$E$157,2,FALSE)</f>
        <v>California</v>
      </c>
      <c r="P314" t="str">
        <f>VLOOKUP(Coffee_data[[#This Row],[Area Code]],Location!$B$1:$E$157,3,FALSE)</f>
        <v>West</v>
      </c>
      <c r="Q314" t="str">
        <f>VLOOKUP(Coffee_data[[#This Row],[Area Code]],Location!$B$1:$E$157,4,FALSE)</f>
        <v>Major Market</v>
      </c>
      <c r="R314" s="15" t="str">
        <f>HLOOKUP(Coffee_data[[#This Row],[ProductId]],Product!$B$4:$O$7,2,FALSE)</f>
        <v>Decaf</v>
      </c>
      <c r="S314" s="15" t="str">
        <f>HLOOKUP(Coffee_data[[#This Row],[ProductId]],Product!$B$4:$O$7,3,FALSE)</f>
        <v>Espresso</v>
      </c>
      <c r="T314" s="15" t="str">
        <f>HLOOKUP(Coffee_data[[#This Row],[ProductId]],Product!$B$4:$O$7,4,FALSE)</f>
        <v>Decaf Espresso</v>
      </c>
    </row>
    <row r="315" spans="1:20" x14ac:dyDescent="0.2">
      <c r="A315">
        <v>100</v>
      </c>
      <c r="B315">
        <v>137</v>
      </c>
      <c r="C315">
        <v>232</v>
      </c>
      <c r="D315">
        <v>95</v>
      </c>
      <c r="E315">
        <v>37</v>
      </c>
      <c r="F315">
        <v>26</v>
      </c>
      <c r="G315">
        <v>809</v>
      </c>
      <c r="H315">
        <v>100</v>
      </c>
      <c r="I315">
        <v>72</v>
      </c>
      <c r="J315">
        <v>120</v>
      </c>
      <c r="K315">
        <v>192</v>
      </c>
      <c r="L315">
        <v>949</v>
      </c>
      <c r="M315">
        <v>8</v>
      </c>
      <c r="N315" s="25">
        <v>41670</v>
      </c>
      <c r="O315" t="str">
        <f>VLOOKUP(Coffee_data[[#This Row],[Area Code]],Location!$B$1:$E$157,2,FALSE)</f>
        <v>California</v>
      </c>
      <c r="P315" t="str">
        <f>VLOOKUP(Coffee_data[[#This Row],[Area Code]],Location!$B$1:$E$157,3,FALSE)</f>
        <v>West</v>
      </c>
      <c r="Q315" t="str">
        <f>VLOOKUP(Coffee_data[[#This Row],[Area Code]],Location!$B$1:$E$157,4,FALSE)</f>
        <v>Major Market</v>
      </c>
      <c r="R315" s="15" t="str">
        <f>HLOOKUP(Coffee_data[[#This Row],[ProductId]],Product!$B$4:$O$7,2,FALSE)</f>
        <v>Decaf</v>
      </c>
      <c r="S315" s="15" t="str">
        <f>HLOOKUP(Coffee_data[[#This Row],[ProductId]],Product!$B$4:$O$7,3,FALSE)</f>
        <v>Herbal Tea</v>
      </c>
      <c r="T315" s="15" t="str">
        <f>HLOOKUP(Coffee_data[[#This Row],[ProductId]],Product!$B$4:$O$7,4,FALSE)</f>
        <v>Chamomile</v>
      </c>
    </row>
    <row r="316" spans="1:20" x14ac:dyDescent="0.2">
      <c r="A316">
        <v>164</v>
      </c>
      <c r="B316">
        <v>252</v>
      </c>
      <c r="C316">
        <v>465</v>
      </c>
      <c r="D316">
        <v>176</v>
      </c>
      <c r="E316">
        <v>88</v>
      </c>
      <c r="F316">
        <v>66</v>
      </c>
      <c r="G316">
        <v>942</v>
      </c>
      <c r="H316">
        <v>160</v>
      </c>
      <c r="I316">
        <v>104</v>
      </c>
      <c r="J316">
        <v>220</v>
      </c>
      <c r="K316">
        <v>400</v>
      </c>
      <c r="L316">
        <v>714</v>
      </c>
      <c r="M316">
        <v>9</v>
      </c>
      <c r="N316" s="25">
        <v>41670</v>
      </c>
      <c r="O316" t="str">
        <f>VLOOKUP(Coffee_data[[#This Row],[Area Code]],Location!$B$1:$E$157,2,FALSE)</f>
        <v>California</v>
      </c>
      <c r="P316" t="str">
        <f>VLOOKUP(Coffee_data[[#This Row],[Area Code]],Location!$B$1:$E$157,3,FALSE)</f>
        <v>West</v>
      </c>
      <c r="Q316" t="str">
        <f>VLOOKUP(Coffee_data[[#This Row],[Area Code]],Location!$B$1:$E$157,4,FALSE)</f>
        <v>Major Market</v>
      </c>
      <c r="R316" s="15" t="str">
        <f>HLOOKUP(Coffee_data[[#This Row],[ProductId]],Product!$B$4:$O$7,2,FALSE)</f>
        <v>Decaf</v>
      </c>
      <c r="S316" s="15" t="str">
        <f>HLOOKUP(Coffee_data[[#This Row],[ProductId]],Product!$B$4:$O$7,3,FALSE)</f>
        <v>Herbal Tea</v>
      </c>
      <c r="T316" s="15" t="str">
        <f>HLOOKUP(Coffee_data[[#This Row],[ProductId]],Product!$B$4:$O$7,4,FALSE)</f>
        <v>Lemon</v>
      </c>
    </row>
    <row r="317" spans="1:20" x14ac:dyDescent="0.2">
      <c r="A317">
        <v>68</v>
      </c>
      <c r="B317">
        <v>107</v>
      </c>
      <c r="C317">
        <v>190</v>
      </c>
      <c r="D317">
        <v>83</v>
      </c>
      <c r="E317">
        <v>39</v>
      </c>
      <c r="F317">
        <v>27</v>
      </c>
      <c r="G317">
        <v>613</v>
      </c>
      <c r="H317">
        <v>60</v>
      </c>
      <c r="I317">
        <v>60</v>
      </c>
      <c r="J317">
        <v>90</v>
      </c>
      <c r="K317">
        <v>160</v>
      </c>
      <c r="L317">
        <v>530</v>
      </c>
      <c r="M317">
        <v>10</v>
      </c>
      <c r="N317" s="25">
        <v>41670</v>
      </c>
      <c r="O317" t="str">
        <f>VLOOKUP(Coffee_data[[#This Row],[Area Code]],Location!$B$1:$E$157,2,FALSE)</f>
        <v>California</v>
      </c>
      <c r="P317" t="str">
        <f>VLOOKUP(Coffee_data[[#This Row],[Area Code]],Location!$B$1:$E$157,3,FALSE)</f>
        <v>West</v>
      </c>
      <c r="Q317" t="str">
        <f>VLOOKUP(Coffee_data[[#This Row],[Area Code]],Location!$B$1:$E$157,4,FALSE)</f>
        <v>Major Market</v>
      </c>
      <c r="R317" s="15" t="str">
        <f>HLOOKUP(Coffee_data[[#This Row],[ProductId]],Product!$B$4:$O$7,2,FALSE)</f>
        <v>Decaf</v>
      </c>
      <c r="S317" s="15" t="str">
        <f>HLOOKUP(Coffee_data[[#This Row],[ProductId]],Product!$B$4:$O$7,3,FALSE)</f>
        <v>Herbal Tea</v>
      </c>
      <c r="T317" s="15" t="str">
        <f>HLOOKUP(Coffee_data[[#This Row],[ProductId]],Product!$B$4:$O$7,4,FALSE)</f>
        <v>Mint</v>
      </c>
    </row>
    <row r="318" spans="1:20" x14ac:dyDescent="0.2">
      <c r="A318">
        <v>106</v>
      </c>
      <c r="B318">
        <v>144</v>
      </c>
      <c r="C318">
        <v>243</v>
      </c>
      <c r="D318">
        <v>99</v>
      </c>
      <c r="E318">
        <v>38</v>
      </c>
      <c r="F318">
        <v>27</v>
      </c>
      <c r="G318">
        <v>766</v>
      </c>
      <c r="H318">
        <v>90</v>
      </c>
      <c r="I318">
        <v>49</v>
      </c>
      <c r="J318">
        <v>100</v>
      </c>
      <c r="K318">
        <v>160</v>
      </c>
      <c r="L318">
        <v>626</v>
      </c>
      <c r="M318">
        <v>11</v>
      </c>
      <c r="N318" s="25">
        <v>41670</v>
      </c>
      <c r="O318" t="str">
        <f>VLOOKUP(Coffee_data[[#This Row],[Area Code]],Location!$B$1:$E$157,2,FALSE)</f>
        <v>California</v>
      </c>
      <c r="P318" t="str">
        <f>VLOOKUP(Coffee_data[[#This Row],[Area Code]],Location!$B$1:$E$157,3,FALSE)</f>
        <v>West</v>
      </c>
      <c r="Q318" t="str">
        <f>VLOOKUP(Coffee_data[[#This Row],[Area Code]],Location!$B$1:$E$157,4,FALSE)</f>
        <v>Major Market</v>
      </c>
      <c r="R318" s="15" t="str">
        <f>HLOOKUP(Coffee_data[[#This Row],[ProductId]],Product!$B$4:$O$7,2,FALSE)</f>
        <v>Regular</v>
      </c>
      <c r="S318" s="15" t="str">
        <f>HLOOKUP(Coffee_data[[#This Row],[ProductId]],Product!$B$4:$O$7,3,FALSE)</f>
        <v>Tea</v>
      </c>
      <c r="T318" s="15" t="str">
        <f>HLOOKUP(Coffee_data[[#This Row],[ProductId]],Product!$B$4:$O$7,4,FALSE)</f>
        <v>Darjeeling</v>
      </c>
    </row>
    <row r="319" spans="1:20" x14ac:dyDescent="0.2">
      <c r="A319">
        <v>80</v>
      </c>
      <c r="B319">
        <v>112</v>
      </c>
      <c r="C319">
        <v>189</v>
      </c>
      <c r="D319">
        <v>77</v>
      </c>
      <c r="E319">
        <v>32</v>
      </c>
      <c r="F319">
        <v>21</v>
      </c>
      <c r="G319">
        <v>449</v>
      </c>
      <c r="H319">
        <v>60</v>
      </c>
      <c r="I319">
        <v>38</v>
      </c>
      <c r="J319">
        <v>70</v>
      </c>
      <c r="K319">
        <v>132</v>
      </c>
      <c r="L319">
        <v>858</v>
      </c>
      <c r="M319">
        <v>12</v>
      </c>
      <c r="N319" s="25">
        <v>41670</v>
      </c>
      <c r="O319" t="str">
        <f>VLOOKUP(Coffee_data[[#This Row],[Area Code]],Location!$B$1:$E$157,2,FALSE)</f>
        <v>California</v>
      </c>
      <c r="P319" t="str">
        <f>VLOOKUP(Coffee_data[[#This Row],[Area Code]],Location!$B$1:$E$157,3,FALSE)</f>
        <v>West</v>
      </c>
      <c r="Q319" t="str">
        <f>VLOOKUP(Coffee_data[[#This Row],[Area Code]],Location!$B$1:$E$157,4,FALSE)</f>
        <v>Major Market</v>
      </c>
      <c r="R319" s="15" t="str">
        <f>HLOOKUP(Coffee_data[[#This Row],[ProductId]],Product!$B$4:$O$7,2,FALSE)</f>
        <v>Regular</v>
      </c>
      <c r="S319" s="15" t="str">
        <f>HLOOKUP(Coffee_data[[#This Row],[ProductId]],Product!$B$4:$O$7,3,FALSE)</f>
        <v>Tea</v>
      </c>
      <c r="T319" s="15" t="str">
        <f>HLOOKUP(Coffee_data[[#This Row],[ProductId]],Product!$B$4:$O$7,4,FALSE)</f>
        <v>Earl Grey</v>
      </c>
    </row>
    <row r="320" spans="1:20" x14ac:dyDescent="0.2">
      <c r="A320">
        <v>58</v>
      </c>
      <c r="B320">
        <v>114</v>
      </c>
      <c r="C320">
        <v>189</v>
      </c>
      <c r="D320">
        <v>75</v>
      </c>
      <c r="E320">
        <v>56</v>
      </c>
      <c r="F320">
        <v>24</v>
      </c>
      <c r="G320">
        <v>549</v>
      </c>
      <c r="H320">
        <v>50</v>
      </c>
      <c r="I320">
        <v>40</v>
      </c>
      <c r="J320">
        <v>80</v>
      </c>
      <c r="K320">
        <v>133</v>
      </c>
      <c r="L320">
        <v>858</v>
      </c>
      <c r="M320">
        <v>13</v>
      </c>
      <c r="N320" s="25">
        <v>41670</v>
      </c>
      <c r="O320" t="str">
        <f>VLOOKUP(Coffee_data[[#This Row],[Area Code]],Location!$B$1:$E$157,2,FALSE)</f>
        <v>California</v>
      </c>
      <c r="P320" t="str">
        <f>VLOOKUP(Coffee_data[[#This Row],[Area Code]],Location!$B$1:$E$157,3,FALSE)</f>
        <v>West</v>
      </c>
      <c r="Q320" t="str">
        <f>VLOOKUP(Coffee_data[[#This Row],[Area Code]],Location!$B$1:$E$157,4,FALSE)</f>
        <v>Major Market</v>
      </c>
      <c r="R320" s="15" t="str">
        <f>HLOOKUP(Coffee_data[[#This Row],[ProductId]],Product!$B$4:$O$7,2,FALSE)</f>
        <v>Regular</v>
      </c>
      <c r="S320" s="15" t="str">
        <f>HLOOKUP(Coffee_data[[#This Row],[ProductId]],Product!$B$4:$O$7,3,FALSE)</f>
        <v>Tea</v>
      </c>
      <c r="T320" s="15" t="str">
        <f>HLOOKUP(Coffee_data[[#This Row],[ProductId]],Product!$B$4:$O$7,4,FALSE)</f>
        <v>Green Tea</v>
      </c>
    </row>
    <row r="321" spans="1:20" x14ac:dyDescent="0.2">
      <c r="A321">
        <v>-27</v>
      </c>
      <c r="B321">
        <v>28</v>
      </c>
      <c r="C321">
        <v>132</v>
      </c>
      <c r="D321">
        <v>85</v>
      </c>
      <c r="E321">
        <v>55</v>
      </c>
      <c r="F321">
        <v>33</v>
      </c>
      <c r="G321">
        <v>685</v>
      </c>
      <c r="H321">
        <v>-20</v>
      </c>
      <c r="I321">
        <v>53</v>
      </c>
      <c r="J321">
        <v>30</v>
      </c>
      <c r="K321">
        <v>160</v>
      </c>
      <c r="L321">
        <v>909</v>
      </c>
      <c r="M321">
        <v>1</v>
      </c>
      <c r="N321" s="25">
        <v>41670</v>
      </c>
      <c r="O321" t="str">
        <f>VLOOKUP(Coffee_data[[#This Row],[Area Code]],Location!$B$1:$E$157,2,FALSE)</f>
        <v>California</v>
      </c>
      <c r="P321" t="str">
        <f>VLOOKUP(Coffee_data[[#This Row],[Area Code]],Location!$B$1:$E$157,3,FALSE)</f>
        <v>West</v>
      </c>
      <c r="Q321" t="str">
        <f>VLOOKUP(Coffee_data[[#This Row],[Area Code]],Location!$B$1:$E$157,4,FALSE)</f>
        <v>Major Market</v>
      </c>
      <c r="R321" s="15" t="str">
        <f>HLOOKUP(Coffee_data[[#This Row],[ProductId]],Product!$B$4:$O$7,2,FALSE)</f>
        <v>Regular</v>
      </c>
      <c r="S321" s="15" t="str">
        <f>HLOOKUP(Coffee_data[[#This Row],[ProductId]],Product!$B$4:$O$7,3,FALSE)</f>
        <v>Coffee</v>
      </c>
      <c r="T321" s="15" t="str">
        <f>HLOOKUP(Coffee_data[[#This Row],[ProductId]],Product!$B$4:$O$7,4,FALSE)</f>
        <v>Amaretto</v>
      </c>
    </row>
    <row r="322" spans="1:20" x14ac:dyDescent="0.2">
      <c r="A322">
        <v>245</v>
      </c>
      <c r="B322">
        <v>387</v>
      </c>
      <c r="C322">
        <v>645</v>
      </c>
      <c r="D322">
        <v>261</v>
      </c>
      <c r="E322">
        <v>142</v>
      </c>
      <c r="F322">
        <v>90</v>
      </c>
      <c r="G322">
        <v>2067</v>
      </c>
      <c r="H322">
        <v>360</v>
      </c>
      <c r="I322">
        <v>243</v>
      </c>
      <c r="J322">
        <v>480</v>
      </c>
      <c r="K322">
        <v>800</v>
      </c>
      <c r="L322">
        <v>415</v>
      </c>
      <c r="M322">
        <v>2</v>
      </c>
      <c r="N322" s="25">
        <v>41670</v>
      </c>
      <c r="O322" t="str">
        <f>VLOOKUP(Coffee_data[[#This Row],[Area Code]],Location!$B$1:$E$157,2,FALSE)</f>
        <v>California</v>
      </c>
      <c r="P322" t="str">
        <f>VLOOKUP(Coffee_data[[#This Row],[Area Code]],Location!$B$1:$E$157,3,FALSE)</f>
        <v>West</v>
      </c>
      <c r="Q322" t="str">
        <f>VLOOKUP(Coffee_data[[#This Row],[Area Code]],Location!$B$1:$E$157,4,FALSE)</f>
        <v>Major Market</v>
      </c>
      <c r="R322" s="15" t="str">
        <f>HLOOKUP(Coffee_data[[#This Row],[ProductId]],Product!$B$4:$O$7,2,FALSE)</f>
        <v>Regular</v>
      </c>
      <c r="S322" s="15" t="str">
        <f>HLOOKUP(Coffee_data[[#This Row],[ProductId]],Product!$B$4:$O$7,3,FALSE)</f>
        <v>Coffee</v>
      </c>
      <c r="T322" s="15" t="str">
        <f>HLOOKUP(Coffee_data[[#This Row],[ProductId]],Product!$B$4:$O$7,4,FALSE)</f>
        <v>Columbian</v>
      </c>
    </row>
    <row r="323" spans="1:20" x14ac:dyDescent="0.2">
      <c r="A323">
        <v>-117</v>
      </c>
      <c r="B323">
        <v>-26</v>
      </c>
      <c r="C323">
        <v>122</v>
      </c>
      <c r="D323">
        <v>127</v>
      </c>
      <c r="E323">
        <v>91</v>
      </c>
      <c r="F323">
        <v>48</v>
      </c>
      <c r="G323">
        <v>1071</v>
      </c>
      <c r="H323">
        <v>-110</v>
      </c>
      <c r="I323">
        <v>122</v>
      </c>
      <c r="J323">
        <v>-30</v>
      </c>
      <c r="K323">
        <v>153</v>
      </c>
      <c r="L323">
        <v>818</v>
      </c>
      <c r="M323">
        <v>3</v>
      </c>
      <c r="N323" s="25">
        <v>41670</v>
      </c>
      <c r="O323" t="str">
        <f>VLOOKUP(Coffee_data[[#This Row],[Area Code]],Location!$B$1:$E$157,2,FALSE)</f>
        <v>California</v>
      </c>
      <c r="P323" t="str">
        <f>VLOOKUP(Coffee_data[[#This Row],[Area Code]],Location!$B$1:$E$157,3,FALSE)</f>
        <v>West</v>
      </c>
      <c r="Q323" t="str">
        <f>VLOOKUP(Coffee_data[[#This Row],[Area Code]],Location!$B$1:$E$157,4,FALSE)</f>
        <v>Major Market</v>
      </c>
      <c r="R323" s="15" t="str">
        <f>HLOOKUP(Coffee_data[[#This Row],[ProductId]],Product!$B$4:$O$7,2,FALSE)</f>
        <v>Decaf</v>
      </c>
      <c r="S323" s="15" t="str">
        <f>HLOOKUP(Coffee_data[[#This Row],[ProductId]],Product!$B$4:$O$7,3,FALSE)</f>
        <v>Coffee</v>
      </c>
      <c r="T323" s="15" t="str">
        <f>HLOOKUP(Coffee_data[[#This Row],[ProductId]],Product!$B$4:$O$7,4,FALSE)</f>
        <v>Decaf Irish Cream</v>
      </c>
    </row>
    <row r="324" spans="1:20" x14ac:dyDescent="0.2">
      <c r="A324">
        <v>31</v>
      </c>
      <c r="B324">
        <v>43</v>
      </c>
      <c r="C324">
        <v>43</v>
      </c>
      <c r="D324">
        <v>0</v>
      </c>
      <c r="E324">
        <v>12</v>
      </c>
      <c r="F324">
        <v>0</v>
      </c>
      <c r="G324">
        <v>774</v>
      </c>
      <c r="H324">
        <v>30</v>
      </c>
      <c r="I324">
        <v>0</v>
      </c>
      <c r="J324">
        <v>40</v>
      </c>
      <c r="K324">
        <v>36</v>
      </c>
      <c r="L324">
        <v>702</v>
      </c>
      <c r="M324">
        <v>4</v>
      </c>
      <c r="N324" s="25">
        <v>41670</v>
      </c>
      <c r="O324" t="str">
        <f>VLOOKUP(Coffee_data[[#This Row],[Area Code]],Location!$B$1:$E$157,2,FALSE)</f>
        <v>Nevada</v>
      </c>
      <c r="P324" t="str">
        <f>VLOOKUP(Coffee_data[[#This Row],[Area Code]],Location!$B$1:$E$157,3,FALSE)</f>
        <v>West</v>
      </c>
      <c r="Q324" t="str">
        <f>VLOOKUP(Coffee_data[[#This Row],[Area Code]],Location!$B$1:$E$157,4,FALSE)</f>
        <v>Small Market</v>
      </c>
      <c r="R324" s="15" t="str">
        <f>HLOOKUP(Coffee_data[[#This Row],[ProductId]],Product!$B$4:$O$7,2,FALSE)</f>
        <v>Regular</v>
      </c>
      <c r="S324" s="15" t="str">
        <f>HLOOKUP(Coffee_data[[#This Row],[ProductId]],Product!$B$4:$O$7,3,FALSE)</f>
        <v>Espresso</v>
      </c>
      <c r="T324" s="15" t="str">
        <f>HLOOKUP(Coffee_data[[#This Row],[ProductId]],Product!$B$4:$O$7,4,FALSE)</f>
        <v>Caffe Latte</v>
      </c>
    </row>
    <row r="325" spans="1:20" x14ac:dyDescent="0.2">
      <c r="A325">
        <v>10</v>
      </c>
      <c r="B325">
        <v>27</v>
      </c>
      <c r="C325">
        <v>45</v>
      </c>
      <c r="D325">
        <v>18</v>
      </c>
      <c r="E325">
        <v>17</v>
      </c>
      <c r="F325">
        <v>5</v>
      </c>
      <c r="G325">
        <v>818</v>
      </c>
      <c r="H325">
        <v>20</v>
      </c>
      <c r="I325">
        <v>10</v>
      </c>
      <c r="J325">
        <v>30</v>
      </c>
      <c r="K325">
        <v>35</v>
      </c>
      <c r="L325">
        <v>775</v>
      </c>
      <c r="M325">
        <v>5</v>
      </c>
      <c r="N325" s="25">
        <v>41670</v>
      </c>
      <c r="O325" t="str">
        <f>VLOOKUP(Coffee_data[[#This Row],[Area Code]],Location!$B$1:$E$157,2,FALSE)</f>
        <v>Nevada</v>
      </c>
      <c r="P325" t="str">
        <f>VLOOKUP(Coffee_data[[#This Row],[Area Code]],Location!$B$1:$E$157,3,FALSE)</f>
        <v>West</v>
      </c>
      <c r="Q325" t="str">
        <f>VLOOKUP(Coffee_data[[#This Row],[Area Code]],Location!$B$1:$E$157,4,FALSE)</f>
        <v>Small Market</v>
      </c>
      <c r="R325" s="15" t="str">
        <f>HLOOKUP(Coffee_data[[#This Row],[ProductId]],Product!$B$4:$O$7,2,FALSE)</f>
        <v>Regular</v>
      </c>
      <c r="S325" s="15" t="str">
        <f>HLOOKUP(Coffee_data[[#This Row],[ProductId]],Product!$B$4:$O$7,3,FALSE)</f>
        <v>Espresso</v>
      </c>
      <c r="T325" s="15" t="str">
        <f>HLOOKUP(Coffee_data[[#This Row],[ProductId]],Product!$B$4:$O$7,4,FALSE)</f>
        <v>Caffe Mocha</v>
      </c>
    </row>
    <row r="326" spans="1:20" x14ac:dyDescent="0.2">
      <c r="A326">
        <v>11</v>
      </c>
      <c r="B326">
        <v>28</v>
      </c>
      <c r="C326">
        <v>47</v>
      </c>
      <c r="D326">
        <v>19</v>
      </c>
      <c r="E326">
        <v>17</v>
      </c>
      <c r="F326">
        <v>5</v>
      </c>
      <c r="G326">
        <v>774</v>
      </c>
      <c r="H326">
        <v>20</v>
      </c>
      <c r="I326">
        <v>10</v>
      </c>
      <c r="J326">
        <v>30</v>
      </c>
      <c r="K326">
        <v>34</v>
      </c>
      <c r="L326">
        <v>775</v>
      </c>
      <c r="M326">
        <v>6</v>
      </c>
      <c r="N326" s="25">
        <v>41670</v>
      </c>
      <c r="O326" t="str">
        <f>VLOOKUP(Coffee_data[[#This Row],[Area Code]],Location!$B$1:$E$157,2,FALSE)</f>
        <v>Nevada</v>
      </c>
      <c r="P326" t="str">
        <f>VLOOKUP(Coffee_data[[#This Row],[Area Code]],Location!$B$1:$E$157,3,FALSE)</f>
        <v>West</v>
      </c>
      <c r="Q326" t="str">
        <f>VLOOKUP(Coffee_data[[#This Row],[Area Code]],Location!$B$1:$E$157,4,FALSE)</f>
        <v>Small Market</v>
      </c>
      <c r="R326" s="15" t="str">
        <f>HLOOKUP(Coffee_data[[#This Row],[ProductId]],Product!$B$4:$O$7,2,FALSE)</f>
        <v>Decaf</v>
      </c>
      <c r="S326" s="15" t="str">
        <f>HLOOKUP(Coffee_data[[#This Row],[ProductId]],Product!$B$4:$O$7,3,FALSE)</f>
        <v>Espresso</v>
      </c>
      <c r="T326" s="15" t="str">
        <f>HLOOKUP(Coffee_data[[#This Row],[ProductId]],Product!$B$4:$O$7,4,FALSE)</f>
        <v>Decaf Espresso</v>
      </c>
    </row>
    <row r="327" spans="1:20" x14ac:dyDescent="0.2">
      <c r="A327">
        <v>6</v>
      </c>
      <c r="B327">
        <v>35</v>
      </c>
      <c r="C327">
        <v>63</v>
      </c>
      <c r="D327">
        <v>28</v>
      </c>
      <c r="E327">
        <v>29</v>
      </c>
      <c r="F327">
        <v>8</v>
      </c>
      <c r="G327">
        <v>961</v>
      </c>
      <c r="H327">
        <v>20</v>
      </c>
      <c r="I327">
        <v>33</v>
      </c>
      <c r="J327">
        <v>40</v>
      </c>
      <c r="K327">
        <v>70</v>
      </c>
      <c r="L327">
        <v>702</v>
      </c>
      <c r="M327">
        <v>3</v>
      </c>
      <c r="N327" s="25">
        <v>41670</v>
      </c>
      <c r="O327" t="str">
        <f>VLOOKUP(Coffee_data[[#This Row],[Area Code]],Location!$B$1:$E$157,2,FALSE)</f>
        <v>Nevada</v>
      </c>
      <c r="P327" t="str">
        <f>VLOOKUP(Coffee_data[[#This Row],[Area Code]],Location!$B$1:$E$157,3,FALSE)</f>
        <v>West</v>
      </c>
      <c r="Q327" t="str">
        <f>VLOOKUP(Coffee_data[[#This Row],[Area Code]],Location!$B$1:$E$157,4,FALSE)</f>
        <v>Small Market</v>
      </c>
      <c r="R327" s="15" t="str">
        <f>HLOOKUP(Coffee_data[[#This Row],[ProductId]],Product!$B$4:$O$7,2,FALSE)</f>
        <v>Decaf</v>
      </c>
      <c r="S327" s="15" t="str">
        <f>HLOOKUP(Coffee_data[[#This Row],[ProductId]],Product!$B$4:$O$7,3,FALSE)</f>
        <v>Coffee</v>
      </c>
      <c r="T327" s="15" t="str">
        <f>HLOOKUP(Coffee_data[[#This Row],[ProductId]],Product!$B$4:$O$7,4,FALSE)</f>
        <v>Decaf Irish Cream</v>
      </c>
    </row>
    <row r="328" spans="1:20" x14ac:dyDescent="0.2">
      <c r="A328">
        <v>26</v>
      </c>
      <c r="B328">
        <v>169</v>
      </c>
      <c r="C328">
        <v>290</v>
      </c>
      <c r="D328">
        <v>66</v>
      </c>
      <c r="E328">
        <v>143</v>
      </c>
      <c r="F328">
        <v>110</v>
      </c>
      <c r="G328">
        <v>712</v>
      </c>
      <c r="H328">
        <v>40</v>
      </c>
      <c r="I328">
        <v>103</v>
      </c>
      <c r="J328">
        <v>150</v>
      </c>
      <c r="K328">
        <v>242</v>
      </c>
      <c r="L328">
        <v>775</v>
      </c>
      <c r="M328">
        <v>8</v>
      </c>
      <c r="N328" s="25">
        <v>41670</v>
      </c>
      <c r="O328" t="str">
        <f>VLOOKUP(Coffee_data[[#This Row],[Area Code]],Location!$B$1:$E$157,2,FALSE)</f>
        <v>Nevada</v>
      </c>
      <c r="P328" t="str">
        <f>VLOOKUP(Coffee_data[[#This Row],[Area Code]],Location!$B$1:$E$157,3,FALSE)</f>
        <v>West</v>
      </c>
      <c r="Q328" t="str">
        <f>VLOOKUP(Coffee_data[[#This Row],[Area Code]],Location!$B$1:$E$157,4,FALSE)</f>
        <v>Small Market</v>
      </c>
      <c r="R328" s="15" t="str">
        <f>HLOOKUP(Coffee_data[[#This Row],[ProductId]],Product!$B$4:$O$7,2,FALSE)</f>
        <v>Decaf</v>
      </c>
      <c r="S328" s="15" t="str">
        <f>HLOOKUP(Coffee_data[[#This Row],[ProductId]],Product!$B$4:$O$7,3,FALSE)</f>
        <v>Herbal Tea</v>
      </c>
      <c r="T328" s="15" t="str">
        <f>HLOOKUP(Coffee_data[[#This Row],[ProductId]],Product!$B$4:$O$7,4,FALSE)</f>
        <v>Chamomile</v>
      </c>
    </row>
    <row r="329" spans="1:20" x14ac:dyDescent="0.2">
      <c r="A329">
        <v>115</v>
      </c>
      <c r="B329">
        <v>206</v>
      </c>
      <c r="C329">
        <v>354</v>
      </c>
      <c r="D329">
        <v>145</v>
      </c>
      <c r="E329">
        <v>91</v>
      </c>
      <c r="F329">
        <v>48</v>
      </c>
      <c r="G329">
        <v>844</v>
      </c>
      <c r="H329">
        <v>120</v>
      </c>
      <c r="I329">
        <v>176</v>
      </c>
      <c r="J329">
        <v>190</v>
      </c>
      <c r="K329">
        <v>319</v>
      </c>
      <c r="L329">
        <v>775</v>
      </c>
      <c r="M329">
        <v>9</v>
      </c>
      <c r="N329" s="25">
        <v>41670</v>
      </c>
      <c r="O329" t="str">
        <f>VLOOKUP(Coffee_data[[#This Row],[Area Code]],Location!$B$1:$E$157,2,FALSE)</f>
        <v>Nevada</v>
      </c>
      <c r="P329" t="str">
        <f>VLOOKUP(Coffee_data[[#This Row],[Area Code]],Location!$B$1:$E$157,3,FALSE)</f>
        <v>West</v>
      </c>
      <c r="Q329" t="str">
        <f>VLOOKUP(Coffee_data[[#This Row],[Area Code]],Location!$B$1:$E$157,4,FALSE)</f>
        <v>Small Market</v>
      </c>
      <c r="R329" s="15" t="str">
        <f>HLOOKUP(Coffee_data[[#This Row],[ProductId]],Product!$B$4:$O$7,2,FALSE)</f>
        <v>Decaf</v>
      </c>
      <c r="S329" s="15" t="str">
        <f>HLOOKUP(Coffee_data[[#This Row],[ProductId]],Product!$B$4:$O$7,3,FALSE)</f>
        <v>Herbal Tea</v>
      </c>
      <c r="T329" s="15" t="str">
        <f>HLOOKUP(Coffee_data[[#This Row],[ProductId]],Product!$B$4:$O$7,4,FALSE)</f>
        <v>Lemon</v>
      </c>
    </row>
    <row r="330" spans="1:20" x14ac:dyDescent="0.2">
      <c r="A330">
        <v>94</v>
      </c>
      <c r="B330">
        <v>150</v>
      </c>
      <c r="C330">
        <v>254</v>
      </c>
      <c r="D330">
        <v>140</v>
      </c>
      <c r="E330">
        <v>56</v>
      </c>
      <c r="F330">
        <v>33</v>
      </c>
      <c r="G330">
        <v>596</v>
      </c>
      <c r="H330">
        <v>110</v>
      </c>
      <c r="I330">
        <v>90</v>
      </c>
      <c r="J330">
        <v>140</v>
      </c>
      <c r="K330">
        <v>210</v>
      </c>
      <c r="L330">
        <v>702</v>
      </c>
      <c r="M330">
        <v>10</v>
      </c>
      <c r="N330" s="25">
        <v>41670</v>
      </c>
      <c r="O330" t="str">
        <f>VLOOKUP(Coffee_data[[#This Row],[Area Code]],Location!$B$1:$E$157,2,FALSE)</f>
        <v>Nevada</v>
      </c>
      <c r="P330" t="str">
        <f>VLOOKUP(Coffee_data[[#This Row],[Area Code]],Location!$B$1:$E$157,3,FALSE)</f>
        <v>West</v>
      </c>
      <c r="Q330" t="str">
        <f>VLOOKUP(Coffee_data[[#This Row],[Area Code]],Location!$B$1:$E$157,4,FALSE)</f>
        <v>Small Market</v>
      </c>
      <c r="R330" s="15" t="str">
        <f>HLOOKUP(Coffee_data[[#This Row],[ProductId]],Product!$B$4:$O$7,2,FALSE)</f>
        <v>Decaf</v>
      </c>
      <c r="S330" s="15" t="str">
        <f>HLOOKUP(Coffee_data[[#This Row],[ProductId]],Product!$B$4:$O$7,3,FALSE)</f>
        <v>Herbal Tea</v>
      </c>
      <c r="T330" s="15" t="str">
        <f>HLOOKUP(Coffee_data[[#This Row],[ProductId]],Product!$B$4:$O$7,4,FALSE)</f>
        <v>Mint</v>
      </c>
    </row>
    <row r="331" spans="1:20" x14ac:dyDescent="0.2">
      <c r="A331">
        <v>202</v>
      </c>
      <c r="B331">
        <v>311</v>
      </c>
      <c r="C331">
        <v>545</v>
      </c>
      <c r="D331">
        <v>251</v>
      </c>
      <c r="E331">
        <v>109</v>
      </c>
      <c r="F331">
        <v>77</v>
      </c>
      <c r="G331">
        <v>1282</v>
      </c>
      <c r="H331">
        <v>150</v>
      </c>
      <c r="I331">
        <v>162</v>
      </c>
      <c r="J331">
        <v>220</v>
      </c>
      <c r="K331">
        <v>381</v>
      </c>
      <c r="L331">
        <v>775</v>
      </c>
      <c r="M331">
        <v>11</v>
      </c>
      <c r="N331" s="25">
        <v>41670</v>
      </c>
      <c r="O331" t="str">
        <f>VLOOKUP(Coffee_data[[#This Row],[Area Code]],Location!$B$1:$E$157,2,FALSE)</f>
        <v>Nevada</v>
      </c>
      <c r="P331" t="str">
        <f>VLOOKUP(Coffee_data[[#This Row],[Area Code]],Location!$B$1:$E$157,3,FALSE)</f>
        <v>West</v>
      </c>
      <c r="Q331" t="str">
        <f>VLOOKUP(Coffee_data[[#This Row],[Area Code]],Location!$B$1:$E$157,4,FALSE)</f>
        <v>Small Market</v>
      </c>
      <c r="R331" s="15" t="str">
        <f>HLOOKUP(Coffee_data[[#This Row],[ProductId]],Product!$B$4:$O$7,2,FALSE)</f>
        <v>Regular</v>
      </c>
      <c r="S331" s="15" t="str">
        <f>HLOOKUP(Coffee_data[[#This Row],[ProductId]],Product!$B$4:$O$7,3,FALSE)</f>
        <v>Tea</v>
      </c>
      <c r="T331" s="15" t="str">
        <f>HLOOKUP(Coffee_data[[#This Row],[ProductId]],Product!$B$4:$O$7,4,FALSE)</f>
        <v>Darjeeling</v>
      </c>
    </row>
    <row r="332" spans="1:20" x14ac:dyDescent="0.2">
      <c r="A332">
        <v>142</v>
      </c>
      <c r="B332">
        <v>229</v>
      </c>
      <c r="C332">
        <v>457</v>
      </c>
      <c r="D332">
        <v>190</v>
      </c>
      <c r="E332">
        <v>87</v>
      </c>
      <c r="F332">
        <v>63</v>
      </c>
      <c r="G332">
        <v>1436</v>
      </c>
      <c r="H332">
        <v>100</v>
      </c>
      <c r="I332">
        <v>65</v>
      </c>
      <c r="J332">
        <v>160</v>
      </c>
      <c r="K332">
        <v>322</v>
      </c>
      <c r="L332">
        <v>702</v>
      </c>
      <c r="M332">
        <v>12</v>
      </c>
      <c r="N332" s="25">
        <v>41670</v>
      </c>
      <c r="O332" t="str">
        <f>VLOOKUP(Coffee_data[[#This Row],[Area Code]],Location!$B$1:$E$157,2,FALSE)</f>
        <v>Nevada</v>
      </c>
      <c r="P332" t="str">
        <f>VLOOKUP(Coffee_data[[#This Row],[Area Code]],Location!$B$1:$E$157,3,FALSE)</f>
        <v>West</v>
      </c>
      <c r="Q332" t="str">
        <f>VLOOKUP(Coffee_data[[#This Row],[Area Code]],Location!$B$1:$E$157,4,FALSE)</f>
        <v>Small Market</v>
      </c>
      <c r="R332" s="15" t="str">
        <f>HLOOKUP(Coffee_data[[#This Row],[ProductId]],Product!$B$4:$O$7,2,FALSE)</f>
        <v>Regular</v>
      </c>
      <c r="S332" s="15" t="str">
        <f>HLOOKUP(Coffee_data[[#This Row],[ProductId]],Product!$B$4:$O$7,3,FALSE)</f>
        <v>Tea</v>
      </c>
      <c r="T332" s="15" t="str">
        <f>HLOOKUP(Coffee_data[[#This Row],[ProductId]],Product!$B$4:$O$7,4,FALSE)</f>
        <v>Earl Grey</v>
      </c>
    </row>
    <row r="333" spans="1:20" x14ac:dyDescent="0.2">
      <c r="A333">
        <v>-342</v>
      </c>
      <c r="B333">
        <v>-240</v>
      </c>
      <c r="C333">
        <v>23</v>
      </c>
      <c r="D333">
        <v>212</v>
      </c>
      <c r="E333">
        <v>125</v>
      </c>
      <c r="F333">
        <v>91</v>
      </c>
      <c r="G333">
        <v>1937</v>
      </c>
      <c r="H333">
        <v>-220</v>
      </c>
      <c r="I333">
        <v>166</v>
      </c>
      <c r="J333">
        <v>-150</v>
      </c>
      <c r="K333">
        <v>0</v>
      </c>
      <c r="L333">
        <v>702</v>
      </c>
      <c r="M333">
        <v>13</v>
      </c>
      <c r="N333" s="25">
        <v>41670</v>
      </c>
      <c r="O333" t="str">
        <f>VLOOKUP(Coffee_data[[#This Row],[Area Code]],Location!$B$1:$E$157,2,FALSE)</f>
        <v>Nevada</v>
      </c>
      <c r="P333" t="str">
        <f>VLOOKUP(Coffee_data[[#This Row],[Area Code]],Location!$B$1:$E$157,3,FALSE)</f>
        <v>West</v>
      </c>
      <c r="Q333" t="str">
        <f>VLOOKUP(Coffee_data[[#This Row],[Area Code]],Location!$B$1:$E$157,4,FALSE)</f>
        <v>Small Market</v>
      </c>
      <c r="R333" s="15" t="str">
        <f>HLOOKUP(Coffee_data[[#This Row],[ProductId]],Product!$B$4:$O$7,2,FALSE)</f>
        <v>Regular</v>
      </c>
      <c r="S333" s="15" t="str">
        <f>HLOOKUP(Coffee_data[[#This Row],[ProductId]],Product!$B$4:$O$7,3,FALSE)</f>
        <v>Tea</v>
      </c>
      <c r="T333" s="15" t="str">
        <f>HLOOKUP(Coffee_data[[#This Row],[ProductId]],Product!$B$4:$O$7,4,FALSE)</f>
        <v>Green Tea</v>
      </c>
    </row>
    <row r="334" spans="1:20" x14ac:dyDescent="0.2">
      <c r="A334">
        <v>-5</v>
      </c>
      <c r="B334">
        <v>41</v>
      </c>
      <c r="C334">
        <v>74</v>
      </c>
      <c r="D334">
        <v>33</v>
      </c>
      <c r="E334">
        <v>46</v>
      </c>
      <c r="F334">
        <v>12</v>
      </c>
      <c r="G334">
        <v>193</v>
      </c>
      <c r="H334">
        <v>10</v>
      </c>
      <c r="I334">
        <v>42</v>
      </c>
      <c r="J334">
        <v>50</v>
      </c>
      <c r="K334">
        <v>88</v>
      </c>
      <c r="L334">
        <v>775</v>
      </c>
      <c r="M334">
        <v>2</v>
      </c>
      <c r="N334" s="25">
        <v>41670</v>
      </c>
      <c r="O334" t="str">
        <f>VLOOKUP(Coffee_data[[#This Row],[Area Code]],Location!$B$1:$E$157,2,FALSE)</f>
        <v>Nevada</v>
      </c>
      <c r="P334" t="str">
        <f>VLOOKUP(Coffee_data[[#This Row],[Area Code]],Location!$B$1:$E$157,3,FALSE)</f>
        <v>West</v>
      </c>
      <c r="Q334" t="str">
        <f>VLOOKUP(Coffee_data[[#This Row],[Area Code]],Location!$B$1:$E$157,4,FALSE)</f>
        <v>Small Market</v>
      </c>
      <c r="R334" s="15" t="str">
        <f>HLOOKUP(Coffee_data[[#This Row],[ProductId]],Product!$B$4:$O$7,2,FALSE)</f>
        <v>Regular</v>
      </c>
      <c r="S334" s="15" t="str">
        <f>HLOOKUP(Coffee_data[[#This Row],[ProductId]],Product!$B$4:$O$7,3,FALSE)</f>
        <v>Coffee</v>
      </c>
      <c r="T334" s="15" t="str">
        <f>HLOOKUP(Coffee_data[[#This Row],[ProductId]],Product!$B$4:$O$7,4,FALSE)</f>
        <v>Columbian</v>
      </c>
    </row>
    <row r="335" spans="1:20" x14ac:dyDescent="0.2">
      <c r="A335">
        <v>18</v>
      </c>
      <c r="B335">
        <v>73</v>
      </c>
      <c r="C335">
        <v>132</v>
      </c>
      <c r="D335">
        <v>59</v>
      </c>
      <c r="E335">
        <v>55</v>
      </c>
      <c r="F335">
        <v>22</v>
      </c>
      <c r="G335">
        <v>331</v>
      </c>
      <c r="H335">
        <v>20</v>
      </c>
      <c r="I335">
        <v>54</v>
      </c>
      <c r="J335">
        <v>70</v>
      </c>
      <c r="K335">
        <v>124</v>
      </c>
      <c r="L335">
        <v>503</v>
      </c>
      <c r="M335">
        <v>4</v>
      </c>
      <c r="N335" s="25">
        <v>41670</v>
      </c>
      <c r="O335" t="str">
        <f>VLOOKUP(Coffee_data[[#This Row],[Area Code]],Location!$B$1:$E$157,2,FALSE)</f>
        <v>Oregon</v>
      </c>
      <c r="P335" t="str">
        <f>VLOOKUP(Coffee_data[[#This Row],[Area Code]],Location!$B$1:$E$157,3,FALSE)</f>
        <v>West</v>
      </c>
      <c r="Q335" t="str">
        <f>VLOOKUP(Coffee_data[[#This Row],[Area Code]],Location!$B$1:$E$157,4,FALSE)</f>
        <v>Small Market</v>
      </c>
      <c r="R335" s="15" t="str">
        <f>HLOOKUP(Coffee_data[[#This Row],[ProductId]],Product!$B$4:$O$7,2,FALSE)</f>
        <v>Regular</v>
      </c>
      <c r="S335" s="15" t="str">
        <f>HLOOKUP(Coffee_data[[#This Row],[ProductId]],Product!$B$4:$O$7,3,FALSE)</f>
        <v>Espresso</v>
      </c>
      <c r="T335" s="15" t="str">
        <f>HLOOKUP(Coffee_data[[#This Row],[ProductId]],Product!$B$4:$O$7,4,FALSE)</f>
        <v>Caffe Latte</v>
      </c>
    </row>
    <row r="336" spans="1:20" x14ac:dyDescent="0.2">
      <c r="A336">
        <v>33</v>
      </c>
      <c r="B336">
        <v>80</v>
      </c>
      <c r="C336">
        <v>140</v>
      </c>
      <c r="D336">
        <v>60</v>
      </c>
      <c r="E336">
        <v>47</v>
      </c>
      <c r="F336">
        <v>19</v>
      </c>
      <c r="G336">
        <v>329</v>
      </c>
      <c r="H336">
        <v>50</v>
      </c>
      <c r="I336">
        <v>55</v>
      </c>
      <c r="J336">
        <v>80</v>
      </c>
      <c r="K336">
        <v>125</v>
      </c>
      <c r="L336">
        <v>541</v>
      </c>
      <c r="M336">
        <v>5</v>
      </c>
      <c r="N336" s="25">
        <v>41670</v>
      </c>
      <c r="O336" t="str">
        <f>VLOOKUP(Coffee_data[[#This Row],[Area Code]],Location!$B$1:$E$157,2,FALSE)</f>
        <v>Oregon</v>
      </c>
      <c r="P336" t="str">
        <f>VLOOKUP(Coffee_data[[#This Row],[Area Code]],Location!$B$1:$E$157,3,FALSE)</f>
        <v>West</v>
      </c>
      <c r="Q336" t="str">
        <f>VLOOKUP(Coffee_data[[#This Row],[Area Code]],Location!$B$1:$E$157,4,FALSE)</f>
        <v>Small Market</v>
      </c>
      <c r="R336" s="15" t="str">
        <f>HLOOKUP(Coffee_data[[#This Row],[ProductId]],Product!$B$4:$O$7,2,FALSE)</f>
        <v>Regular</v>
      </c>
      <c r="S336" s="15" t="str">
        <f>HLOOKUP(Coffee_data[[#This Row],[ProductId]],Product!$B$4:$O$7,3,FALSE)</f>
        <v>Espresso</v>
      </c>
      <c r="T336" s="15" t="str">
        <f>HLOOKUP(Coffee_data[[#This Row],[ProductId]],Product!$B$4:$O$7,4,FALSE)</f>
        <v>Caffe Mocha</v>
      </c>
    </row>
    <row r="337" spans="1:20" x14ac:dyDescent="0.2">
      <c r="A337">
        <v>99</v>
      </c>
      <c r="B337">
        <v>170</v>
      </c>
      <c r="C337">
        <v>340</v>
      </c>
      <c r="D337">
        <v>210</v>
      </c>
      <c r="E337">
        <v>71</v>
      </c>
      <c r="F337">
        <v>47</v>
      </c>
      <c r="G337">
        <v>1073</v>
      </c>
      <c r="H337">
        <v>100</v>
      </c>
      <c r="I337">
        <v>153</v>
      </c>
      <c r="J337">
        <v>160</v>
      </c>
      <c r="K337">
        <v>320</v>
      </c>
      <c r="L337">
        <v>971</v>
      </c>
      <c r="M337">
        <v>6</v>
      </c>
      <c r="N337" s="25">
        <v>41670</v>
      </c>
      <c r="O337" t="str">
        <f>VLOOKUP(Coffee_data[[#This Row],[Area Code]],Location!$B$1:$E$157,2,FALSE)</f>
        <v>Oregon</v>
      </c>
      <c r="P337" t="str">
        <f>VLOOKUP(Coffee_data[[#This Row],[Area Code]],Location!$B$1:$E$157,3,FALSE)</f>
        <v>West</v>
      </c>
      <c r="Q337" t="str">
        <f>VLOOKUP(Coffee_data[[#This Row],[Area Code]],Location!$B$1:$E$157,4,FALSE)</f>
        <v>Small Market</v>
      </c>
      <c r="R337" s="15" t="str">
        <f>HLOOKUP(Coffee_data[[#This Row],[ProductId]],Product!$B$4:$O$7,2,FALSE)</f>
        <v>Decaf</v>
      </c>
      <c r="S337" s="15" t="str">
        <f>HLOOKUP(Coffee_data[[#This Row],[ProductId]],Product!$B$4:$O$7,3,FALSE)</f>
        <v>Espresso</v>
      </c>
      <c r="T337" s="15" t="str">
        <f>HLOOKUP(Coffee_data[[#This Row],[ProductId]],Product!$B$4:$O$7,4,FALSE)</f>
        <v>Decaf Espresso</v>
      </c>
    </row>
    <row r="338" spans="1:20" x14ac:dyDescent="0.2">
      <c r="A338">
        <v>38</v>
      </c>
      <c r="B338">
        <v>76</v>
      </c>
      <c r="C338">
        <v>128</v>
      </c>
      <c r="D338">
        <v>52</v>
      </c>
      <c r="E338">
        <v>38</v>
      </c>
      <c r="F338">
        <v>16</v>
      </c>
      <c r="G338">
        <v>357</v>
      </c>
      <c r="H338">
        <v>70</v>
      </c>
      <c r="I338">
        <v>57</v>
      </c>
      <c r="J338">
        <v>100</v>
      </c>
      <c r="K338">
        <v>157</v>
      </c>
      <c r="L338">
        <v>971</v>
      </c>
      <c r="M338">
        <v>3</v>
      </c>
      <c r="N338" s="25">
        <v>41670</v>
      </c>
      <c r="O338" t="str">
        <f>VLOOKUP(Coffee_data[[#This Row],[Area Code]],Location!$B$1:$E$157,2,FALSE)</f>
        <v>Oregon</v>
      </c>
      <c r="P338" t="str">
        <f>VLOOKUP(Coffee_data[[#This Row],[Area Code]],Location!$B$1:$E$157,3,FALSE)</f>
        <v>West</v>
      </c>
      <c r="Q338" t="str">
        <f>VLOOKUP(Coffee_data[[#This Row],[Area Code]],Location!$B$1:$E$157,4,FALSE)</f>
        <v>Small Market</v>
      </c>
      <c r="R338" s="15" t="str">
        <f>HLOOKUP(Coffee_data[[#This Row],[ProductId]],Product!$B$4:$O$7,2,FALSE)</f>
        <v>Decaf</v>
      </c>
      <c r="S338" s="15" t="str">
        <f>HLOOKUP(Coffee_data[[#This Row],[ProductId]],Product!$B$4:$O$7,3,FALSE)</f>
        <v>Coffee</v>
      </c>
      <c r="T338" s="15" t="str">
        <f>HLOOKUP(Coffee_data[[#This Row],[ProductId]],Product!$B$4:$O$7,4,FALSE)</f>
        <v>Decaf Irish Cream</v>
      </c>
    </row>
    <row r="339" spans="1:20" x14ac:dyDescent="0.2">
      <c r="A339">
        <v>28</v>
      </c>
      <c r="B339">
        <v>48</v>
      </c>
      <c r="C339">
        <v>81</v>
      </c>
      <c r="D339">
        <v>33</v>
      </c>
      <c r="E339">
        <v>20</v>
      </c>
      <c r="F339">
        <v>9</v>
      </c>
      <c r="G339">
        <v>772</v>
      </c>
      <c r="H339">
        <v>50</v>
      </c>
      <c r="I339">
        <v>20</v>
      </c>
      <c r="J339">
        <v>50</v>
      </c>
      <c r="K339">
        <v>78</v>
      </c>
      <c r="L339">
        <v>971</v>
      </c>
      <c r="M339">
        <v>8</v>
      </c>
      <c r="N339" s="25">
        <v>41670</v>
      </c>
      <c r="O339" t="str">
        <f>VLOOKUP(Coffee_data[[#This Row],[Area Code]],Location!$B$1:$E$157,2,FALSE)</f>
        <v>Oregon</v>
      </c>
      <c r="P339" t="str">
        <f>VLOOKUP(Coffee_data[[#This Row],[Area Code]],Location!$B$1:$E$157,3,FALSE)</f>
        <v>West</v>
      </c>
      <c r="Q339" t="str">
        <f>VLOOKUP(Coffee_data[[#This Row],[Area Code]],Location!$B$1:$E$157,4,FALSE)</f>
        <v>Small Market</v>
      </c>
      <c r="R339" s="15" t="str">
        <f>HLOOKUP(Coffee_data[[#This Row],[ProductId]],Product!$B$4:$O$7,2,FALSE)</f>
        <v>Decaf</v>
      </c>
      <c r="S339" s="15" t="str">
        <f>HLOOKUP(Coffee_data[[#This Row],[ProductId]],Product!$B$4:$O$7,3,FALSE)</f>
        <v>Herbal Tea</v>
      </c>
      <c r="T339" s="15" t="str">
        <f>HLOOKUP(Coffee_data[[#This Row],[ProductId]],Product!$B$4:$O$7,4,FALSE)</f>
        <v>Chamomile</v>
      </c>
    </row>
    <row r="340" spans="1:20" x14ac:dyDescent="0.2">
      <c r="A340">
        <v>30</v>
      </c>
      <c r="B340">
        <v>56</v>
      </c>
      <c r="C340">
        <v>100</v>
      </c>
      <c r="D340">
        <v>44</v>
      </c>
      <c r="E340">
        <v>26</v>
      </c>
      <c r="F340">
        <v>14</v>
      </c>
      <c r="G340">
        <v>618</v>
      </c>
      <c r="H340">
        <v>30</v>
      </c>
      <c r="I340">
        <v>30</v>
      </c>
      <c r="J340">
        <v>50</v>
      </c>
      <c r="K340">
        <v>89</v>
      </c>
      <c r="L340">
        <v>541</v>
      </c>
      <c r="M340">
        <v>9</v>
      </c>
      <c r="N340" s="25">
        <v>41670</v>
      </c>
      <c r="O340" t="str">
        <f>VLOOKUP(Coffee_data[[#This Row],[Area Code]],Location!$B$1:$E$157,2,FALSE)</f>
        <v>Oregon</v>
      </c>
      <c r="P340" t="str">
        <f>VLOOKUP(Coffee_data[[#This Row],[Area Code]],Location!$B$1:$E$157,3,FALSE)</f>
        <v>West</v>
      </c>
      <c r="Q340" t="str">
        <f>VLOOKUP(Coffee_data[[#This Row],[Area Code]],Location!$B$1:$E$157,4,FALSE)</f>
        <v>Small Market</v>
      </c>
      <c r="R340" s="15" t="str">
        <f>HLOOKUP(Coffee_data[[#This Row],[ProductId]],Product!$B$4:$O$7,2,FALSE)</f>
        <v>Decaf</v>
      </c>
      <c r="S340" s="15" t="str">
        <f>HLOOKUP(Coffee_data[[#This Row],[ProductId]],Product!$B$4:$O$7,3,FALSE)</f>
        <v>Herbal Tea</v>
      </c>
      <c r="T340" s="15" t="str">
        <f>HLOOKUP(Coffee_data[[#This Row],[ProductId]],Product!$B$4:$O$7,4,FALSE)</f>
        <v>Lemon</v>
      </c>
    </row>
    <row r="341" spans="1:20" x14ac:dyDescent="0.2">
      <c r="A341">
        <v>17</v>
      </c>
      <c r="B341">
        <v>34</v>
      </c>
      <c r="C341">
        <v>56</v>
      </c>
      <c r="D341">
        <v>22</v>
      </c>
      <c r="E341">
        <v>17</v>
      </c>
      <c r="F341">
        <v>6</v>
      </c>
      <c r="G341">
        <v>452</v>
      </c>
      <c r="H341">
        <v>20</v>
      </c>
      <c r="I341">
        <v>10</v>
      </c>
      <c r="J341">
        <v>20</v>
      </c>
      <c r="K341">
        <v>41</v>
      </c>
      <c r="L341">
        <v>541</v>
      </c>
      <c r="M341">
        <v>11</v>
      </c>
      <c r="N341" s="25">
        <v>41670</v>
      </c>
      <c r="O341" t="str">
        <f>VLOOKUP(Coffee_data[[#This Row],[Area Code]],Location!$B$1:$E$157,2,FALSE)</f>
        <v>Oregon</v>
      </c>
      <c r="P341" t="str">
        <f>VLOOKUP(Coffee_data[[#This Row],[Area Code]],Location!$B$1:$E$157,3,FALSE)</f>
        <v>West</v>
      </c>
      <c r="Q341" t="str">
        <f>VLOOKUP(Coffee_data[[#This Row],[Area Code]],Location!$B$1:$E$157,4,FALSE)</f>
        <v>Small Market</v>
      </c>
      <c r="R341" s="15" t="str">
        <f>HLOOKUP(Coffee_data[[#This Row],[ProductId]],Product!$B$4:$O$7,2,FALSE)</f>
        <v>Regular</v>
      </c>
      <c r="S341" s="15" t="str">
        <f>HLOOKUP(Coffee_data[[#This Row],[ProductId]],Product!$B$4:$O$7,3,FALSE)</f>
        <v>Tea</v>
      </c>
      <c r="T341" s="15" t="str">
        <f>HLOOKUP(Coffee_data[[#This Row],[ProductId]],Product!$B$4:$O$7,4,FALSE)</f>
        <v>Darjeeling</v>
      </c>
    </row>
    <row r="342" spans="1:20" x14ac:dyDescent="0.2">
      <c r="A342">
        <v>62</v>
      </c>
      <c r="B342">
        <v>120</v>
      </c>
      <c r="C342">
        <v>200</v>
      </c>
      <c r="D342">
        <v>80</v>
      </c>
      <c r="E342">
        <v>58</v>
      </c>
      <c r="F342">
        <v>26</v>
      </c>
      <c r="G342">
        <v>640</v>
      </c>
      <c r="H342">
        <v>50</v>
      </c>
      <c r="I342">
        <v>62</v>
      </c>
      <c r="J342">
        <v>80</v>
      </c>
      <c r="K342">
        <v>118</v>
      </c>
      <c r="L342">
        <v>971</v>
      </c>
      <c r="M342">
        <v>12</v>
      </c>
      <c r="N342" s="25">
        <v>41670</v>
      </c>
      <c r="O342" t="str">
        <f>VLOOKUP(Coffee_data[[#This Row],[Area Code]],Location!$B$1:$E$157,2,FALSE)</f>
        <v>Oregon</v>
      </c>
      <c r="P342" t="str">
        <f>VLOOKUP(Coffee_data[[#This Row],[Area Code]],Location!$B$1:$E$157,3,FALSE)</f>
        <v>West</v>
      </c>
      <c r="Q342" t="str">
        <f>VLOOKUP(Coffee_data[[#This Row],[Area Code]],Location!$B$1:$E$157,4,FALSE)</f>
        <v>Small Market</v>
      </c>
      <c r="R342" s="15" t="str">
        <f>HLOOKUP(Coffee_data[[#This Row],[ProductId]],Product!$B$4:$O$7,2,FALSE)</f>
        <v>Regular</v>
      </c>
      <c r="S342" s="15" t="str">
        <f>HLOOKUP(Coffee_data[[#This Row],[ProductId]],Product!$B$4:$O$7,3,FALSE)</f>
        <v>Tea</v>
      </c>
      <c r="T342" s="15" t="str">
        <f>HLOOKUP(Coffee_data[[#This Row],[ProductId]],Product!$B$4:$O$7,4,FALSE)</f>
        <v>Earl Grey</v>
      </c>
    </row>
    <row r="343" spans="1:20" x14ac:dyDescent="0.2">
      <c r="A343">
        <v>71</v>
      </c>
      <c r="B343">
        <v>120</v>
      </c>
      <c r="C343">
        <v>206</v>
      </c>
      <c r="D343">
        <v>86</v>
      </c>
      <c r="E343">
        <v>49</v>
      </c>
      <c r="F343">
        <v>26</v>
      </c>
      <c r="G343">
        <v>490</v>
      </c>
      <c r="H343">
        <v>60</v>
      </c>
      <c r="I343">
        <v>37</v>
      </c>
      <c r="J343">
        <v>90</v>
      </c>
      <c r="K343">
        <v>127</v>
      </c>
      <c r="L343">
        <v>503</v>
      </c>
      <c r="M343">
        <v>13</v>
      </c>
      <c r="N343" s="25">
        <v>41670</v>
      </c>
      <c r="O343" t="str">
        <f>VLOOKUP(Coffee_data[[#This Row],[Area Code]],Location!$B$1:$E$157,2,FALSE)</f>
        <v>Oregon</v>
      </c>
      <c r="P343" t="str">
        <f>VLOOKUP(Coffee_data[[#This Row],[Area Code]],Location!$B$1:$E$157,3,FALSE)</f>
        <v>West</v>
      </c>
      <c r="Q343" t="str">
        <f>VLOOKUP(Coffee_data[[#This Row],[Area Code]],Location!$B$1:$E$157,4,FALSE)</f>
        <v>Small Market</v>
      </c>
      <c r="R343" s="15" t="str">
        <f>HLOOKUP(Coffee_data[[#This Row],[ProductId]],Product!$B$4:$O$7,2,FALSE)</f>
        <v>Regular</v>
      </c>
      <c r="S343" s="15" t="str">
        <f>HLOOKUP(Coffee_data[[#This Row],[ProductId]],Product!$B$4:$O$7,3,FALSE)</f>
        <v>Tea</v>
      </c>
      <c r="T343" s="15" t="str">
        <f>HLOOKUP(Coffee_data[[#This Row],[ProductId]],Product!$B$4:$O$7,4,FALSE)</f>
        <v>Green Tea</v>
      </c>
    </row>
    <row r="344" spans="1:20" x14ac:dyDescent="0.2">
      <c r="A344">
        <v>-4</v>
      </c>
      <c r="B344">
        <v>75</v>
      </c>
      <c r="C344">
        <v>129</v>
      </c>
      <c r="D344">
        <v>54</v>
      </c>
      <c r="E344">
        <v>79</v>
      </c>
      <c r="F344">
        <v>49</v>
      </c>
      <c r="G344">
        <v>427</v>
      </c>
      <c r="H344">
        <v>40</v>
      </c>
      <c r="I344">
        <v>59</v>
      </c>
      <c r="J344">
        <v>100</v>
      </c>
      <c r="K344">
        <v>160</v>
      </c>
      <c r="L344">
        <v>971</v>
      </c>
      <c r="M344">
        <v>1</v>
      </c>
      <c r="N344" s="25">
        <v>41670</v>
      </c>
      <c r="O344" t="str">
        <f>VLOOKUP(Coffee_data[[#This Row],[Area Code]],Location!$B$1:$E$157,2,FALSE)</f>
        <v>Oregon</v>
      </c>
      <c r="P344" t="str">
        <f>VLOOKUP(Coffee_data[[#This Row],[Area Code]],Location!$B$1:$E$157,3,FALSE)</f>
        <v>West</v>
      </c>
      <c r="Q344" t="str">
        <f>VLOOKUP(Coffee_data[[#This Row],[Area Code]],Location!$B$1:$E$157,4,FALSE)</f>
        <v>Small Market</v>
      </c>
      <c r="R344" s="15" t="str">
        <f>HLOOKUP(Coffee_data[[#This Row],[ProductId]],Product!$B$4:$O$7,2,FALSE)</f>
        <v>Regular</v>
      </c>
      <c r="S344" s="15" t="str">
        <f>HLOOKUP(Coffee_data[[#This Row],[ProductId]],Product!$B$4:$O$7,3,FALSE)</f>
        <v>Coffee</v>
      </c>
      <c r="T344" s="15" t="str">
        <f>HLOOKUP(Coffee_data[[#This Row],[ProductId]],Product!$B$4:$O$7,4,FALSE)</f>
        <v>Amaretto</v>
      </c>
    </row>
    <row r="345" spans="1:20" x14ac:dyDescent="0.2">
      <c r="A345">
        <v>25</v>
      </c>
      <c r="B345">
        <v>90</v>
      </c>
      <c r="C345">
        <v>155</v>
      </c>
      <c r="D345">
        <v>65</v>
      </c>
      <c r="E345">
        <v>65</v>
      </c>
      <c r="F345">
        <v>21</v>
      </c>
      <c r="G345">
        <v>392</v>
      </c>
      <c r="H345">
        <v>50</v>
      </c>
      <c r="I345">
        <v>80</v>
      </c>
      <c r="J345">
        <v>110</v>
      </c>
      <c r="K345">
        <v>190</v>
      </c>
      <c r="L345">
        <v>503</v>
      </c>
      <c r="M345">
        <v>2</v>
      </c>
      <c r="N345" s="25">
        <v>41670</v>
      </c>
      <c r="O345" t="str">
        <f>VLOOKUP(Coffee_data[[#This Row],[Area Code]],Location!$B$1:$E$157,2,FALSE)</f>
        <v>Oregon</v>
      </c>
      <c r="P345" t="str">
        <f>VLOOKUP(Coffee_data[[#This Row],[Area Code]],Location!$B$1:$E$157,3,FALSE)</f>
        <v>West</v>
      </c>
      <c r="Q345" t="str">
        <f>VLOOKUP(Coffee_data[[#This Row],[Area Code]],Location!$B$1:$E$157,4,FALSE)</f>
        <v>Small Market</v>
      </c>
      <c r="R345" s="15" t="str">
        <f>HLOOKUP(Coffee_data[[#This Row],[ProductId]],Product!$B$4:$O$7,2,FALSE)</f>
        <v>Regular</v>
      </c>
      <c r="S345" s="15" t="str">
        <f>HLOOKUP(Coffee_data[[#This Row],[ProductId]],Product!$B$4:$O$7,3,FALSE)</f>
        <v>Coffee</v>
      </c>
      <c r="T345" s="15" t="str">
        <f>HLOOKUP(Coffee_data[[#This Row],[ProductId]],Product!$B$4:$O$7,4,FALSE)</f>
        <v>Columbian</v>
      </c>
    </row>
    <row r="346" spans="1:20" x14ac:dyDescent="0.2">
      <c r="A346">
        <v>35</v>
      </c>
      <c r="B346">
        <v>62</v>
      </c>
      <c r="C346">
        <v>110</v>
      </c>
      <c r="D346">
        <v>48</v>
      </c>
      <c r="E346">
        <v>27</v>
      </c>
      <c r="F346">
        <v>15</v>
      </c>
      <c r="G346">
        <v>617</v>
      </c>
      <c r="H346">
        <v>40</v>
      </c>
      <c r="I346">
        <v>40</v>
      </c>
      <c r="J346">
        <v>60</v>
      </c>
      <c r="K346">
        <v>96</v>
      </c>
      <c r="L346">
        <v>360</v>
      </c>
      <c r="M346">
        <v>4</v>
      </c>
      <c r="N346" s="25">
        <v>41670</v>
      </c>
      <c r="O346" t="str">
        <f>VLOOKUP(Coffee_data[[#This Row],[Area Code]],Location!$B$1:$E$157,2,FALSE)</f>
        <v>Washington</v>
      </c>
      <c r="P346" t="str">
        <f>VLOOKUP(Coffee_data[[#This Row],[Area Code]],Location!$B$1:$E$157,3,FALSE)</f>
        <v>West</v>
      </c>
      <c r="Q346" t="str">
        <f>VLOOKUP(Coffee_data[[#This Row],[Area Code]],Location!$B$1:$E$157,4,FALSE)</f>
        <v>Small Market</v>
      </c>
      <c r="R346" s="15" t="str">
        <f>HLOOKUP(Coffee_data[[#This Row],[ProductId]],Product!$B$4:$O$7,2,FALSE)</f>
        <v>Regular</v>
      </c>
      <c r="S346" s="15" t="str">
        <f>HLOOKUP(Coffee_data[[#This Row],[ProductId]],Product!$B$4:$O$7,3,FALSE)</f>
        <v>Espresso</v>
      </c>
      <c r="T346" s="15" t="str">
        <f>HLOOKUP(Coffee_data[[#This Row],[ProductId]],Product!$B$4:$O$7,4,FALSE)</f>
        <v>Caffe Latte</v>
      </c>
    </row>
    <row r="347" spans="1:20" x14ac:dyDescent="0.2">
      <c r="A347">
        <v>12</v>
      </c>
      <c r="B347">
        <v>65</v>
      </c>
      <c r="C347">
        <v>118</v>
      </c>
      <c r="D347">
        <v>53</v>
      </c>
      <c r="E347">
        <v>53</v>
      </c>
      <c r="F347">
        <v>20</v>
      </c>
      <c r="G347">
        <v>306</v>
      </c>
      <c r="H347">
        <v>20</v>
      </c>
      <c r="I347">
        <v>45</v>
      </c>
      <c r="J347">
        <v>60</v>
      </c>
      <c r="K347">
        <v>110</v>
      </c>
      <c r="L347">
        <v>253</v>
      </c>
      <c r="M347">
        <v>5</v>
      </c>
      <c r="N347" s="25">
        <v>41670</v>
      </c>
      <c r="O347" t="str">
        <f>VLOOKUP(Coffee_data[[#This Row],[Area Code]],Location!$B$1:$E$157,2,FALSE)</f>
        <v>Washington</v>
      </c>
      <c r="P347" t="str">
        <f>VLOOKUP(Coffee_data[[#This Row],[Area Code]],Location!$B$1:$E$157,3,FALSE)</f>
        <v>West</v>
      </c>
      <c r="Q347" t="str">
        <f>VLOOKUP(Coffee_data[[#This Row],[Area Code]],Location!$B$1:$E$157,4,FALSE)</f>
        <v>Small Market</v>
      </c>
      <c r="R347" s="15" t="str">
        <f>HLOOKUP(Coffee_data[[#This Row],[ProductId]],Product!$B$4:$O$7,2,FALSE)</f>
        <v>Regular</v>
      </c>
      <c r="S347" s="15" t="str">
        <f>HLOOKUP(Coffee_data[[#This Row],[ProductId]],Product!$B$4:$O$7,3,FALSE)</f>
        <v>Espresso</v>
      </c>
      <c r="T347" s="15" t="str">
        <f>HLOOKUP(Coffee_data[[#This Row],[ProductId]],Product!$B$4:$O$7,4,FALSE)</f>
        <v>Caffe Mocha</v>
      </c>
    </row>
    <row r="348" spans="1:20" x14ac:dyDescent="0.2">
      <c r="A348">
        <v>41</v>
      </c>
      <c r="B348">
        <v>84</v>
      </c>
      <c r="C348">
        <v>154</v>
      </c>
      <c r="D348">
        <v>70</v>
      </c>
      <c r="E348">
        <v>43</v>
      </c>
      <c r="F348">
        <v>21</v>
      </c>
      <c r="G348">
        <v>957</v>
      </c>
      <c r="H348">
        <v>60</v>
      </c>
      <c r="I348">
        <v>66</v>
      </c>
      <c r="J348">
        <v>80</v>
      </c>
      <c r="K348">
        <v>140</v>
      </c>
      <c r="L348">
        <v>509</v>
      </c>
      <c r="M348">
        <v>6</v>
      </c>
      <c r="N348" s="25">
        <v>41670</v>
      </c>
      <c r="O348" t="str">
        <f>VLOOKUP(Coffee_data[[#This Row],[Area Code]],Location!$B$1:$E$157,2,FALSE)</f>
        <v>Washington</v>
      </c>
      <c r="P348" t="str">
        <f>VLOOKUP(Coffee_data[[#This Row],[Area Code]],Location!$B$1:$E$157,3,FALSE)</f>
        <v>West</v>
      </c>
      <c r="Q348" t="str">
        <f>VLOOKUP(Coffee_data[[#This Row],[Area Code]],Location!$B$1:$E$157,4,FALSE)</f>
        <v>Small Market</v>
      </c>
      <c r="R348" s="15" t="str">
        <f>HLOOKUP(Coffee_data[[#This Row],[ProductId]],Product!$B$4:$O$7,2,FALSE)</f>
        <v>Decaf</v>
      </c>
      <c r="S348" s="15" t="str">
        <f>HLOOKUP(Coffee_data[[#This Row],[ProductId]],Product!$B$4:$O$7,3,FALSE)</f>
        <v>Espresso</v>
      </c>
      <c r="T348" s="15" t="str">
        <f>HLOOKUP(Coffee_data[[#This Row],[ProductId]],Product!$B$4:$O$7,4,FALSE)</f>
        <v>Decaf Espresso</v>
      </c>
    </row>
    <row r="349" spans="1:20" x14ac:dyDescent="0.2">
      <c r="A349">
        <v>15</v>
      </c>
      <c r="B349">
        <v>128</v>
      </c>
      <c r="C349">
        <v>220</v>
      </c>
      <c r="D349">
        <v>92</v>
      </c>
      <c r="E349">
        <v>113</v>
      </c>
      <c r="F349">
        <v>83</v>
      </c>
      <c r="G349">
        <v>541</v>
      </c>
      <c r="H349">
        <v>60</v>
      </c>
      <c r="I349">
        <v>111</v>
      </c>
      <c r="J349">
        <v>160</v>
      </c>
      <c r="K349">
        <v>273</v>
      </c>
      <c r="L349">
        <v>206</v>
      </c>
      <c r="M349">
        <v>3</v>
      </c>
      <c r="N349" s="25">
        <v>41670</v>
      </c>
      <c r="O349" t="str">
        <f>VLOOKUP(Coffee_data[[#This Row],[Area Code]],Location!$B$1:$E$157,2,FALSE)</f>
        <v>Washington</v>
      </c>
      <c r="P349" t="str">
        <f>VLOOKUP(Coffee_data[[#This Row],[Area Code]],Location!$B$1:$E$157,3,FALSE)</f>
        <v>West</v>
      </c>
      <c r="Q349" t="str">
        <f>VLOOKUP(Coffee_data[[#This Row],[Area Code]],Location!$B$1:$E$157,4,FALSE)</f>
        <v>Small Market</v>
      </c>
      <c r="R349" s="15" t="str">
        <f>HLOOKUP(Coffee_data[[#This Row],[ProductId]],Product!$B$4:$O$7,2,FALSE)</f>
        <v>Decaf</v>
      </c>
      <c r="S349" s="15" t="str">
        <f>HLOOKUP(Coffee_data[[#This Row],[ProductId]],Product!$B$4:$O$7,3,FALSE)</f>
        <v>Coffee</v>
      </c>
      <c r="T349" s="15" t="str">
        <f>HLOOKUP(Coffee_data[[#This Row],[ProductId]],Product!$B$4:$O$7,4,FALSE)</f>
        <v>Decaf Irish Cream</v>
      </c>
    </row>
    <row r="350" spans="1:20" x14ac:dyDescent="0.2">
      <c r="A350">
        <v>121</v>
      </c>
      <c r="B350">
        <v>195</v>
      </c>
      <c r="C350">
        <v>325</v>
      </c>
      <c r="D350">
        <v>180</v>
      </c>
      <c r="E350">
        <v>74</v>
      </c>
      <c r="F350">
        <v>42</v>
      </c>
      <c r="G350">
        <v>945</v>
      </c>
      <c r="H350">
        <v>120</v>
      </c>
      <c r="I350">
        <v>102</v>
      </c>
      <c r="J350">
        <v>170</v>
      </c>
      <c r="K350">
        <v>288</v>
      </c>
      <c r="L350">
        <v>206</v>
      </c>
      <c r="M350">
        <v>8</v>
      </c>
      <c r="N350" s="25">
        <v>41670</v>
      </c>
      <c r="O350" t="str">
        <f>VLOOKUP(Coffee_data[[#This Row],[Area Code]],Location!$B$1:$E$157,2,FALSE)</f>
        <v>Washington</v>
      </c>
      <c r="P350" t="str">
        <f>VLOOKUP(Coffee_data[[#This Row],[Area Code]],Location!$B$1:$E$157,3,FALSE)</f>
        <v>West</v>
      </c>
      <c r="Q350" t="str">
        <f>VLOOKUP(Coffee_data[[#This Row],[Area Code]],Location!$B$1:$E$157,4,FALSE)</f>
        <v>Small Market</v>
      </c>
      <c r="R350" s="15" t="str">
        <f>HLOOKUP(Coffee_data[[#This Row],[ProductId]],Product!$B$4:$O$7,2,FALSE)</f>
        <v>Decaf</v>
      </c>
      <c r="S350" s="15" t="str">
        <f>HLOOKUP(Coffee_data[[#This Row],[ProductId]],Product!$B$4:$O$7,3,FALSE)</f>
        <v>Herbal Tea</v>
      </c>
      <c r="T350" s="15" t="str">
        <f>HLOOKUP(Coffee_data[[#This Row],[ProductId]],Product!$B$4:$O$7,4,FALSE)</f>
        <v>Chamomile</v>
      </c>
    </row>
    <row r="351" spans="1:20" x14ac:dyDescent="0.2">
      <c r="A351">
        <v>34</v>
      </c>
      <c r="B351">
        <v>56</v>
      </c>
      <c r="C351">
        <v>94</v>
      </c>
      <c r="D351">
        <v>38</v>
      </c>
      <c r="E351">
        <v>22</v>
      </c>
      <c r="F351">
        <v>10</v>
      </c>
      <c r="G351">
        <v>772</v>
      </c>
      <c r="H351">
        <v>50</v>
      </c>
      <c r="I351">
        <v>30</v>
      </c>
      <c r="J351">
        <v>50</v>
      </c>
      <c r="K351">
        <v>80</v>
      </c>
      <c r="L351">
        <v>509</v>
      </c>
      <c r="M351">
        <v>9</v>
      </c>
      <c r="N351" s="25">
        <v>41670</v>
      </c>
      <c r="O351" t="str">
        <f>VLOOKUP(Coffee_data[[#This Row],[Area Code]],Location!$B$1:$E$157,2,FALSE)</f>
        <v>Washington</v>
      </c>
      <c r="P351" t="str">
        <f>VLOOKUP(Coffee_data[[#This Row],[Area Code]],Location!$B$1:$E$157,3,FALSE)</f>
        <v>West</v>
      </c>
      <c r="Q351" t="str">
        <f>VLOOKUP(Coffee_data[[#This Row],[Area Code]],Location!$B$1:$E$157,4,FALSE)</f>
        <v>Small Market</v>
      </c>
      <c r="R351" s="15" t="str">
        <f>HLOOKUP(Coffee_data[[#This Row],[ProductId]],Product!$B$4:$O$7,2,FALSE)</f>
        <v>Decaf</v>
      </c>
      <c r="S351" s="15" t="str">
        <f>HLOOKUP(Coffee_data[[#This Row],[ProductId]],Product!$B$4:$O$7,3,FALSE)</f>
        <v>Herbal Tea</v>
      </c>
      <c r="T351" s="15" t="str">
        <f>HLOOKUP(Coffee_data[[#This Row],[ProductId]],Product!$B$4:$O$7,4,FALSE)</f>
        <v>Lemon</v>
      </c>
    </row>
    <row r="352" spans="1:20" x14ac:dyDescent="0.2">
      <c r="A352">
        <v>66</v>
      </c>
      <c r="B352">
        <v>109</v>
      </c>
      <c r="C352">
        <v>174</v>
      </c>
      <c r="D352">
        <v>65</v>
      </c>
      <c r="E352">
        <v>43</v>
      </c>
      <c r="F352">
        <v>20</v>
      </c>
      <c r="G352">
        <v>372</v>
      </c>
      <c r="H352">
        <v>40</v>
      </c>
      <c r="I352">
        <v>29</v>
      </c>
      <c r="J352">
        <v>70</v>
      </c>
      <c r="K352">
        <v>121</v>
      </c>
      <c r="L352">
        <v>360</v>
      </c>
      <c r="M352">
        <v>11</v>
      </c>
      <c r="N352" s="25">
        <v>41670</v>
      </c>
      <c r="O352" t="str">
        <f>VLOOKUP(Coffee_data[[#This Row],[Area Code]],Location!$B$1:$E$157,2,FALSE)</f>
        <v>Washington</v>
      </c>
      <c r="P352" t="str">
        <f>VLOOKUP(Coffee_data[[#This Row],[Area Code]],Location!$B$1:$E$157,3,FALSE)</f>
        <v>West</v>
      </c>
      <c r="Q352" t="str">
        <f>VLOOKUP(Coffee_data[[#This Row],[Area Code]],Location!$B$1:$E$157,4,FALSE)</f>
        <v>Small Market</v>
      </c>
      <c r="R352" s="15" t="str">
        <f>HLOOKUP(Coffee_data[[#This Row],[ProductId]],Product!$B$4:$O$7,2,FALSE)</f>
        <v>Regular</v>
      </c>
      <c r="S352" s="15" t="str">
        <f>HLOOKUP(Coffee_data[[#This Row],[ProductId]],Product!$B$4:$O$7,3,FALSE)</f>
        <v>Tea</v>
      </c>
      <c r="T352" s="15" t="str">
        <f>HLOOKUP(Coffee_data[[#This Row],[ProductId]],Product!$B$4:$O$7,4,FALSE)</f>
        <v>Darjeeling</v>
      </c>
    </row>
    <row r="353" spans="1:20" x14ac:dyDescent="0.2">
      <c r="A353">
        <v>41</v>
      </c>
      <c r="B353">
        <v>81</v>
      </c>
      <c r="C353">
        <v>137</v>
      </c>
      <c r="D353">
        <v>56</v>
      </c>
      <c r="E353">
        <v>40</v>
      </c>
      <c r="F353">
        <v>17</v>
      </c>
      <c r="G353">
        <v>382</v>
      </c>
      <c r="H353">
        <v>40</v>
      </c>
      <c r="I353">
        <v>30</v>
      </c>
      <c r="J353">
        <v>60</v>
      </c>
      <c r="K353">
        <v>102</v>
      </c>
      <c r="L353">
        <v>206</v>
      </c>
      <c r="M353">
        <v>12</v>
      </c>
      <c r="N353" s="25">
        <v>41670</v>
      </c>
      <c r="O353" t="str">
        <f>VLOOKUP(Coffee_data[[#This Row],[Area Code]],Location!$B$1:$E$157,2,FALSE)</f>
        <v>Washington</v>
      </c>
      <c r="P353" t="str">
        <f>VLOOKUP(Coffee_data[[#This Row],[Area Code]],Location!$B$1:$E$157,3,FALSE)</f>
        <v>West</v>
      </c>
      <c r="Q353" t="str">
        <f>VLOOKUP(Coffee_data[[#This Row],[Area Code]],Location!$B$1:$E$157,4,FALSE)</f>
        <v>Small Market</v>
      </c>
      <c r="R353" s="15" t="str">
        <f>HLOOKUP(Coffee_data[[#This Row],[ProductId]],Product!$B$4:$O$7,2,FALSE)</f>
        <v>Regular</v>
      </c>
      <c r="S353" s="15" t="str">
        <f>HLOOKUP(Coffee_data[[#This Row],[ProductId]],Product!$B$4:$O$7,3,FALSE)</f>
        <v>Tea</v>
      </c>
      <c r="T353" s="15" t="str">
        <f>HLOOKUP(Coffee_data[[#This Row],[ProductId]],Product!$B$4:$O$7,4,FALSE)</f>
        <v>Earl Grey</v>
      </c>
    </row>
    <row r="354" spans="1:20" x14ac:dyDescent="0.2">
      <c r="A354">
        <v>3</v>
      </c>
      <c r="B354">
        <v>90</v>
      </c>
      <c r="C354">
        <v>155</v>
      </c>
      <c r="D354">
        <v>65</v>
      </c>
      <c r="E354">
        <v>87</v>
      </c>
      <c r="F354">
        <v>58</v>
      </c>
      <c r="G354">
        <v>513</v>
      </c>
      <c r="H354">
        <v>10</v>
      </c>
      <c r="I354">
        <v>40</v>
      </c>
      <c r="J354">
        <v>60</v>
      </c>
      <c r="K354">
        <v>100</v>
      </c>
      <c r="L354">
        <v>253</v>
      </c>
      <c r="M354">
        <v>13</v>
      </c>
      <c r="N354" s="25">
        <v>41670</v>
      </c>
      <c r="O354" t="str">
        <f>VLOOKUP(Coffee_data[[#This Row],[Area Code]],Location!$B$1:$E$157,2,FALSE)</f>
        <v>Washington</v>
      </c>
      <c r="P354" t="str">
        <f>VLOOKUP(Coffee_data[[#This Row],[Area Code]],Location!$B$1:$E$157,3,FALSE)</f>
        <v>West</v>
      </c>
      <c r="Q354" t="str">
        <f>VLOOKUP(Coffee_data[[#This Row],[Area Code]],Location!$B$1:$E$157,4,FALSE)</f>
        <v>Small Market</v>
      </c>
      <c r="R354" s="15" t="str">
        <f>HLOOKUP(Coffee_data[[#This Row],[ProductId]],Product!$B$4:$O$7,2,FALSE)</f>
        <v>Regular</v>
      </c>
      <c r="S354" s="15" t="str">
        <f>HLOOKUP(Coffee_data[[#This Row],[ProductId]],Product!$B$4:$O$7,3,FALSE)</f>
        <v>Tea</v>
      </c>
      <c r="T354" s="15" t="str">
        <f>HLOOKUP(Coffee_data[[#This Row],[ProductId]],Product!$B$4:$O$7,4,FALSE)</f>
        <v>Green Tea</v>
      </c>
    </row>
    <row r="355" spans="1:20" x14ac:dyDescent="0.2">
      <c r="A355">
        <v>44</v>
      </c>
      <c r="B355">
        <v>84</v>
      </c>
      <c r="C355">
        <v>142</v>
      </c>
      <c r="D355">
        <v>58</v>
      </c>
      <c r="E355">
        <v>40</v>
      </c>
      <c r="F355">
        <v>18</v>
      </c>
      <c r="G355">
        <v>331</v>
      </c>
      <c r="H355">
        <v>70</v>
      </c>
      <c r="I355">
        <v>68</v>
      </c>
      <c r="J355">
        <v>100</v>
      </c>
      <c r="K355">
        <v>172</v>
      </c>
      <c r="L355">
        <v>509</v>
      </c>
      <c r="M355">
        <v>2</v>
      </c>
      <c r="N355" s="25">
        <v>41670</v>
      </c>
      <c r="O355" t="str">
        <f>VLOOKUP(Coffee_data[[#This Row],[Area Code]],Location!$B$1:$E$157,2,FALSE)</f>
        <v>Washington</v>
      </c>
      <c r="P355" t="str">
        <f>VLOOKUP(Coffee_data[[#This Row],[Area Code]],Location!$B$1:$E$157,3,FALSE)</f>
        <v>West</v>
      </c>
      <c r="Q355" t="str">
        <f>VLOOKUP(Coffee_data[[#This Row],[Area Code]],Location!$B$1:$E$157,4,FALSE)</f>
        <v>Small Market</v>
      </c>
      <c r="R355" s="15" t="str">
        <f>HLOOKUP(Coffee_data[[#This Row],[ProductId]],Product!$B$4:$O$7,2,FALSE)</f>
        <v>Regular</v>
      </c>
      <c r="S355" s="15" t="str">
        <f>HLOOKUP(Coffee_data[[#This Row],[ProductId]],Product!$B$4:$O$7,3,FALSE)</f>
        <v>Coffee</v>
      </c>
      <c r="T355" s="15" t="str">
        <f>HLOOKUP(Coffee_data[[#This Row],[ProductId]],Product!$B$4:$O$7,4,FALSE)</f>
        <v>Columbian</v>
      </c>
    </row>
    <row r="356" spans="1:20" x14ac:dyDescent="0.2">
      <c r="A356">
        <v>90</v>
      </c>
      <c r="B356">
        <v>126</v>
      </c>
      <c r="C356">
        <v>213</v>
      </c>
      <c r="D356">
        <v>87</v>
      </c>
      <c r="E356">
        <v>36</v>
      </c>
      <c r="F356">
        <v>24</v>
      </c>
      <c r="G356">
        <v>756</v>
      </c>
      <c r="H356">
        <v>100</v>
      </c>
      <c r="I356">
        <v>91</v>
      </c>
      <c r="J356">
        <v>130</v>
      </c>
      <c r="K356">
        <v>221</v>
      </c>
      <c r="L356">
        <v>720</v>
      </c>
      <c r="M356">
        <v>1</v>
      </c>
      <c r="N356" s="25">
        <v>41698</v>
      </c>
      <c r="O356" t="str">
        <f>VLOOKUP(Coffee_data[[#This Row],[Area Code]],Location!$B$1:$E$157,2,FALSE)</f>
        <v>Colorado</v>
      </c>
      <c r="P356" t="str">
        <f>VLOOKUP(Coffee_data[[#This Row],[Area Code]],Location!$B$1:$E$157,3,FALSE)</f>
        <v>Central</v>
      </c>
      <c r="Q356" t="str">
        <f>VLOOKUP(Coffee_data[[#This Row],[Area Code]],Location!$B$1:$E$157,4,FALSE)</f>
        <v>Major Market</v>
      </c>
      <c r="R356" s="15" t="str">
        <f>HLOOKUP(Coffee_data[[#This Row],[ProductId]],Product!$B$4:$O$7,2,FALSE)</f>
        <v>Regular</v>
      </c>
      <c r="S356" s="15" t="str">
        <f>HLOOKUP(Coffee_data[[#This Row],[ProductId]],Product!$B$4:$O$7,3,FALSE)</f>
        <v>Coffee</v>
      </c>
      <c r="T356" s="15" t="str">
        <f>HLOOKUP(Coffee_data[[#This Row],[ProductId]],Product!$B$4:$O$7,4,FALSE)</f>
        <v>Amaretto</v>
      </c>
    </row>
    <row r="357" spans="1:20" x14ac:dyDescent="0.2">
      <c r="A357">
        <v>69</v>
      </c>
      <c r="B357">
        <v>109</v>
      </c>
      <c r="C357">
        <v>193</v>
      </c>
      <c r="D357">
        <v>84</v>
      </c>
      <c r="E357">
        <v>40</v>
      </c>
      <c r="F357">
        <v>27</v>
      </c>
      <c r="G357">
        <v>603</v>
      </c>
      <c r="H357">
        <v>90</v>
      </c>
      <c r="I357">
        <v>82</v>
      </c>
      <c r="J357">
        <v>120</v>
      </c>
      <c r="K357">
        <v>198</v>
      </c>
      <c r="L357">
        <v>970</v>
      </c>
      <c r="M357">
        <v>2</v>
      </c>
      <c r="N357" s="25">
        <v>41698</v>
      </c>
      <c r="O357" t="str">
        <f>VLOOKUP(Coffee_data[[#This Row],[Area Code]],Location!$B$1:$E$157,2,FALSE)</f>
        <v>Colorado</v>
      </c>
      <c r="P357" t="str">
        <f>VLOOKUP(Coffee_data[[#This Row],[Area Code]],Location!$B$1:$E$157,3,FALSE)</f>
        <v>Central</v>
      </c>
      <c r="Q357" t="str">
        <f>VLOOKUP(Coffee_data[[#This Row],[Area Code]],Location!$B$1:$E$157,4,FALSE)</f>
        <v>Major Market</v>
      </c>
      <c r="R357" s="15" t="str">
        <f>HLOOKUP(Coffee_data[[#This Row],[ProductId]],Product!$B$4:$O$7,2,FALSE)</f>
        <v>Regular</v>
      </c>
      <c r="S357" s="15" t="str">
        <f>HLOOKUP(Coffee_data[[#This Row],[ProductId]],Product!$B$4:$O$7,3,FALSE)</f>
        <v>Coffee</v>
      </c>
      <c r="T357" s="15" t="str">
        <f>HLOOKUP(Coffee_data[[#This Row],[ProductId]],Product!$B$4:$O$7,4,FALSE)</f>
        <v>Columbian</v>
      </c>
    </row>
    <row r="358" spans="1:20" x14ac:dyDescent="0.2">
      <c r="A358">
        <v>101</v>
      </c>
      <c r="B358">
        <v>139</v>
      </c>
      <c r="C358">
        <v>234</v>
      </c>
      <c r="D358">
        <v>95</v>
      </c>
      <c r="E358">
        <v>38</v>
      </c>
      <c r="F358">
        <v>26</v>
      </c>
      <c r="G358">
        <v>799</v>
      </c>
      <c r="H358">
        <v>110</v>
      </c>
      <c r="I358">
        <v>126</v>
      </c>
      <c r="J358">
        <v>140</v>
      </c>
      <c r="K358">
        <v>237</v>
      </c>
      <c r="L358">
        <v>720</v>
      </c>
      <c r="M358">
        <v>3</v>
      </c>
      <c r="N358" s="25">
        <v>41698</v>
      </c>
      <c r="O358" t="str">
        <f>VLOOKUP(Coffee_data[[#This Row],[Area Code]],Location!$B$1:$E$157,2,FALSE)</f>
        <v>Colorado</v>
      </c>
      <c r="P358" t="str">
        <f>VLOOKUP(Coffee_data[[#This Row],[Area Code]],Location!$B$1:$E$157,3,FALSE)</f>
        <v>Central</v>
      </c>
      <c r="Q358" t="str">
        <f>VLOOKUP(Coffee_data[[#This Row],[Area Code]],Location!$B$1:$E$157,4,FALSE)</f>
        <v>Major Market</v>
      </c>
      <c r="R358" s="15" t="str">
        <f>HLOOKUP(Coffee_data[[#This Row],[ProductId]],Product!$B$4:$O$7,2,FALSE)</f>
        <v>Decaf</v>
      </c>
      <c r="S358" s="15" t="str">
        <f>HLOOKUP(Coffee_data[[#This Row],[ProductId]],Product!$B$4:$O$7,3,FALSE)</f>
        <v>Coffee</v>
      </c>
      <c r="T358" s="15" t="str">
        <f>HLOOKUP(Coffee_data[[#This Row],[ProductId]],Product!$B$4:$O$7,4,FALSE)</f>
        <v>Decaf Irish Cream</v>
      </c>
    </row>
    <row r="359" spans="1:20" x14ac:dyDescent="0.2">
      <c r="A359">
        <v>29</v>
      </c>
      <c r="B359">
        <v>55</v>
      </c>
      <c r="C359">
        <v>98</v>
      </c>
      <c r="D359">
        <v>43</v>
      </c>
      <c r="E359">
        <v>26</v>
      </c>
      <c r="F359">
        <v>14</v>
      </c>
      <c r="G359">
        <v>613</v>
      </c>
      <c r="H359">
        <v>30</v>
      </c>
      <c r="I359">
        <v>43</v>
      </c>
      <c r="J359">
        <v>50</v>
      </c>
      <c r="K359">
        <v>80</v>
      </c>
      <c r="L359">
        <v>720</v>
      </c>
      <c r="M359">
        <v>13</v>
      </c>
      <c r="N359" s="25">
        <v>41698</v>
      </c>
      <c r="O359" t="str">
        <f>VLOOKUP(Coffee_data[[#This Row],[Area Code]],Location!$B$1:$E$157,2,FALSE)</f>
        <v>Colorado</v>
      </c>
      <c r="P359" t="str">
        <f>VLOOKUP(Coffee_data[[#This Row],[Area Code]],Location!$B$1:$E$157,3,FALSE)</f>
        <v>Central</v>
      </c>
      <c r="Q359" t="str">
        <f>VLOOKUP(Coffee_data[[#This Row],[Area Code]],Location!$B$1:$E$157,4,FALSE)</f>
        <v>Major Market</v>
      </c>
      <c r="R359" s="15" t="str">
        <f>HLOOKUP(Coffee_data[[#This Row],[ProductId]],Product!$B$4:$O$7,2,FALSE)</f>
        <v>Regular</v>
      </c>
      <c r="S359" s="15" t="str">
        <f>HLOOKUP(Coffee_data[[#This Row],[ProductId]],Product!$B$4:$O$7,3,FALSE)</f>
        <v>Tea</v>
      </c>
      <c r="T359" s="15" t="str">
        <f>HLOOKUP(Coffee_data[[#This Row],[ProductId]],Product!$B$4:$O$7,4,FALSE)</f>
        <v>Green Tea</v>
      </c>
    </row>
    <row r="360" spans="1:20" x14ac:dyDescent="0.2">
      <c r="A360">
        <v>84</v>
      </c>
      <c r="B360">
        <v>117</v>
      </c>
      <c r="C360">
        <v>198</v>
      </c>
      <c r="D360">
        <v>81</v>
      </c>
      <c r="E360">
        <v>33</v>
      </c>
      <c r="F360">
        <v>22</v>
      </c>
      <c r="G360">
        <v>441</v>
      </c>
      <c r="H360">
        <v>110</v>
      </c>
      <c r="I360">
        <v>95</v>
      </c>
      <c r="J360">
        <v>140</v>
      </c>
      <c r="K360">
        <v>230</v>
      </c>
      <c r="L360">
        <v>719</v>
      </c>
      <c r="M360">
        <v>5</v>
      </c>
      <c r="N360" s="25">
        <v>41698</v>
      </c>
      <c r="O360" t="str">
        <f>VLOOKUP(Coffee_data[[#This Row],[Area Code]],Location!$B$1:$E$157,2,FALSE)</f>
        <v>Colorado</v>
      </c>
      <c r="P360" t="str">
        <f>VLOOKUP(Coffee_data[[#This Row],[Area Code]],Location!$B$1:$E$157,3,FALSE)</f>
        <v>Central</v>
      </c>
      <c r="Q360" t="str">
        <f>VLOOKUP(Coffee_data[[#This Row],[Area Code]],Location!$B$1:$E$157,4,FALSE)</f>
        <v>Major Market</v>
      </c>
      <c r="R360" s="15" t="str">
        <f>HLOOKUP(Coffee_data[[#This Row],[ProductId]],Product!$B$4:$O$7,2,FALSE)</f>
        <v>Regular</v>
      </c>
      <c r="S360" s="15" t="str">
        <f>HLOOKUP(Coffee_data[[#This Row],[ProductId]],Product!$B$4:$O$7,3,FALSE)</f>
        <v>Espresso</v>
      </c>
      <c r="T360" s="15" t="str">
        <f>HLOOKUP(Coffee_data[[#This Row],[ProductId]],Product!$B$4:$O$7,4,FALSE)</f>
        <v>Caffe Mocha</v>
      </c>
    </row>
    <row r="361" spans="1:20" x14ac:dyDescent="0.2">
      <c r="A361">
        <v>54</v>
      </c>
      <c r="B361">
        <v>108</v>
      </c>
      <c r="C361">
        <v>180</v>
      </c>
      <c r="D361">
        <v>72</v>
      </c>
      <c r="E361">
        <v>54</v>
      </c>
      <c r="F361">
        <v>23</v>
      </c>
      <c r="G361">
        <v>541</v>
      </c>
      <c r="H361">
        <v>80</v>
      </c>
      <c r="I361">
        <v>74</v>
      </c>
      <c r="J361">
        <v>130</v>
      </c>
      <c r="K361">
        <v>216</v>
      </c>
      <c r="L361">
        <v>970</v>
      </c>
      <c r="M361">
        <v>6</v>
      </c>
      <c r="N361" s="25">
        <v>41698</v>
      </c>
      <c r="O361" t="str">
        <f>VLOOKUP(Coffee_data[[#This Row],[Area Code]],Location!$B$1:$E$157,2,FALSE)</f>
        <v>Colorado</v>
      </c>
      <c r="P361" t="str">
        <f>VLOOKUP(Coffee_data[[#This Row],[Area Code]],Location!$B$1:$E$157,3,FALSE)</f>
        <v>Central</v>
      </c>
      <c r="Q361" t="str">
        <f>VLOOKUP(Coffee_data[[#This Row],[Area Code]],Location!$B$1:$E$157,4,FALSE)</f>
        <v>Major Market</v>
      </c>
      <c r="R361" s="15" t="str">
        <f>HLOOKUP(Coffee_data[[#This Row],[ProductId]],Product!$B$4:$O$7,2,FALSE)</f>
        <v>Decaf</v>
      </c>
      <c r="S361" s="15" t="str">
        <f>HLOOKUP(Coffee_data[[#This Row],[ProductId]],Product!$B$4:$O$7,3,FALSE)</f>
        <v>Espresso</v>
      </c>
      <c r="T361" s="15" t="str">
        <f>HLOOKUP(Coffee_data[[#This Row],[ProductId]],Product!$B$4:$O$7,4,FALSE)</f>
        <v>Decaf Espresso</v>
      </c>
    </row>
    <row r="362" spans="1:20" x14ac:dyDescent="0.2">
      <c r="A362">
        <v>94</v>
      </c>
      <c r="B362">
        <v>163</v>
      </c>
      <c r="C362">
        <v>325</v>
      </c>
      <c r="D362">
        <v>118</v>
      </c>
      <c r="E362">
        <v>69</v>
      </c>
      <c r="F362">
        <v>45</v>
      </c>
      <c r="G362">
        <v>1059</v>
      </c>
      <c r="H362">
        <v>100</v>
      </c>
      <c r="I362">
        <v>96</v>
      </c>
      <c r="J362">
        <v>150</v>
      </c>
      <c r="K362">
        <v>280</v>
      </c>
      <c r="L362">
        <v>719</v>
      </c>
      <c r="M362">
        <v>8</v>
      </c>
      <c r="N362" s="25">
        <v>41698</v>
      </c>
      <c r="O362" t="str">
        <f>VLOOKUP(Coffee_data[[#This Row],[Area Code]],Location!$B$1:$E$157,2,FALSE)</f>
        <v>Colorado</v>
      </c>
      <c r="P362" t="str">
        <f>VLOOKUP(Coffee_data[[#This Row],[Area Code]],Location!$B$1:$E$157,3,FALSE)</f>
        <v>Central</v>
      </c>
      <c r="Q362" t="str">
        <f>VLOOKUP(Coffee_data[[#This Row],[Area Code]],Location!$B$1:$E$157,4,FALSE)</f>
        <v>Major Market</v>
      </c>
      <c r="R362" s="15" t="str">
        <f>HLOOKUP(Coffee_data[[#This Row],[ProductId]],Product!$B$4:$O$7,2,FALSE)</f>
        <v>Decaf</v>
      </c>
      <c r="S362" s="15" t="str">
        <f>HLOOKUP(Coffee_data[[#This Row],[ProductId]],Product!$B$4:$O$7,3,FALSE)</f>
        <v>Herbal Tea</v>
      </c>
      <c r="T362" s="15" t="str">
        <f>HLOOKUP(Coffee_data[[#This Row],[ProductId]],Product!$B$4:$O$7,4,FALSE)</f>
        <v>Chamomile</v>
      </c>
    </row>
    <row r="363" spans="1:20" x14ac:dyDescent="0.2">
      <c r="A363">
        <v>-4</v>
      </c>
      <c r="B363">
        <v>73</v>
      </c>
      <c r="C363">
        <v>125</v>
      </c>
      <c r="D363">
        <v>52</v>
      </c>
      <c r="E363">
        <v>77</v>
      </c>
      <c r="F363">
        <v>47</v>
      </c>
      <c r="G363">
        <v>421</v>
      </c>
      <c r="H363">
        <v>20</v>
      </c>
      <c r="I363">
        <v>49</v>
      </c>
      <c r="J363">
        <v>70</v>
      </c>
      <c r="K363">
        <v>101</v>
      </c>
      <c r="L363">
        <v>970</v>
      </c>
      <c r="M363">
        <v>9</v>
      </c>
      <c r="N363" s="25">
        <v>41698</v>
      </c>
      <c r="O363" t="str">
        <f>VLOOKUP(Coffee_data[[#This Row],[Area Code]],Location!$B$1:$E$157,2,FALSE)</f>
        <v>Colorado</v>
      </c>
      <c r="P363" t="str">
        <f>VLOOKUP(Coffee_data[[#This Row],[Area Code]],Location!$B$1:$E$157,3,FALSE)</f>
        <v>Central</v>
      </c>
      <c r="Q363" t="str">
        <f>VLOOKUP(Coffee_data[[#This Row],[Area Code]],Location!$B$1:$E$157,4,FALSE)</f>
        <v>Major Market</v>
      </c>
      <c r="R363" s="15" t="str">
        <f>HLOOKUP(Coffee_data[[#This Row],[ProductId]],Product!$B$4:$O$7,2,FALSE)</f>
        <v>Decaf</v>
      </c>
      <c r="S363" s="15" t="str">
        <f>HLOOKUP(Coffee_data[[#This Row],[ProductId]],Product!$B$4:$O$7,3,FALSE)</f>
        <v>Herbal Tea</v>
      </c>
      <c r="T363" s="15" t="str">
        <f>HLOOKUP(Coffee_data[[#This Row],[ProductId]],Product!$B$4:$O$7,4,FALSE)</f>
        <v>Lemon</v>
      </c>
    </row>
    <row r="364" spans="1:20" x14ac:dyDescent="0.2">
      <c r="A364">
        <v>31</v>
      </c>
      <c r="B364">
        <v>77</v>
      </c>
      <c r="C364">
        <v>134</v>
      </c>
      <c r="D364">
        <v>57</v>
      </c>
      <c r="E364">
        <v>46</v>
      </c>
      <c r="F364">
        <v>18</v>
      </c>
      <c r="G364">
        <v>323</v>
      </c>
      <c r="H364">
        <v>40</v>
      </c>
      <c r="I364">
        <v>30</v>
      </c>
      <c r="J364">
        <v>70</v>
      </c>
      <c r="K364">
        <v>120</v>
      </c>
      <c r="L364">
        <v>720</v>
      </c>
      <c r="M364">
        <v>10</v>
      </c>
      <c r="N364" s="25">
        <v>41698</v>
      </c>
      <c r="O364" t="str">
        <f>VLOOKUP(Coffee_data[[#This Row],[Area Code]],Location!$B$1:$E$157,2,FALSE)</f>
        <v>Colorado</v>
      </c>
      <c r="P364" t="str">
        <f>VLOOKUP(Coffee_data[[#This Row],[Area Code]],Location!$B$1:$E$157,3,FALSE)</f>
        <v>Central</v>
      </c>
      <c r="Q364" t="str">
        <f>VLOOKUP(Coffee_data[[#This Row],[Area Code]],Location!$B$1:$E$157,4,FALSE)</f>
        <v>Major Market</v>
      </c>
      <c r="R364" s="15" t="str">
        <f>HLOOKUP(Coffee_data[[#This Row],[ProductId]],Product!$B$4:$O$7,2,FALSE)</f>
        <v>Decaf</v>
      </c>
      <c r="S364" s="15" t="str">
        <f>HLOOKUP(Coffee_data[[#This Row],[ProductId]],Product!$B$4:$O$7,3,FALSE)</f>
        <v>Herbal Tea</v>
      </c>
      <c r="T364" s="15" t="str">
        <f>HLOOKUP(Coffee_data[[#This Row],[ProductId]],Product!$B$4:$O$7,4,FALSE)</f>
        <v>Mint</v>
      </c>
    </row>
    <row r="365" spans="1:20" x14ac:dyDescent="0.2">
      <c r="A365">
        <v>16</v>
      </c>
      <c r="B365">
        <v>71</v>
      </c>
      <c r="C365">
        <v>129</v>
      </c>
      <c r="D365">
        <v>58</v>
      </c>
      <c r="E365">
        <v>55</v>
      </c>
      <c r="F365">
        <v>22</v>
      </c>
      <c r="G365">
        <v>325</v>
      </c>
      <c r="H365">
        <v>20</v>
      </c>
      <c r="I365">
        <v>40</v>
      </c>
      <c r="J365">
        <v>70</v>
      </c>
      <c r="K365">
        <v>110</v>
      </c>
      <c r="L365">
        <v>970</v>
      </c>
      <c r="M365">
        <v>11</v>
      </c>
      <c r="N365" s="25">
        <v>41698</v>
      </c>
      <c r="O365" t="str">
        <f>VLOOKUP(Coffee_data[[#This Row],[Area Code]],Location!$B$1:$E$157,2,FALSE)</f>
        <v>Colorado</v>
      </c>
      <c r="P365" t="str">
        <f>VLOOKUP(Coffee_data[[#This Row],[Area Code]],Location!$B$1:$E$157,3,FALSE)</f>
        <v>Central</v>
      </c>
      <c r="Q365" t="str">
        <f>VLOOKUP(Coffee_data[[#This Row],[Area Code]],Location!$B$1:$E$157,4,FALSE)</f>
        <v>Major Market</v>
      </c>
      <c r="R365" s="15" t="str">
        <f>HLOOKUP(Coffee_data[[#This Row],[ProductId]],Product!$B$4:$O$7,2,FALSE)</f>
        <v>Regular</v>
      </c>
      <c r="S365" s="15" t="str">
        <f>HLOOKUP(Coffee_data[[#This Row],[ProductId]],Product!$B$4:$O$7,3,FALSE)</f>
        <v>Tea</v>
      </c>
      <c r="T365" s="15" t="str">
        <f>HLOOKUP(Coffee_data[[#This Row],[ProductId]],Product!$B$4:$O$7,4,FALSE)</f>
        <v>Darjeeling</v>
      </c>
    </row>
    <row r="366" spans="1:20" x14ac:dyDescent="0.2">
      <c r="A366">
        <v>32</v>
      </c>
      <c r="B366">
        <v>73</v>
      </c>
      <c r="C366">
        <v>135</v>
      </c>
      <c r="D366">
        <v>62</v>
      </c>
      <c r="E366">
        <v>41</v>
      </c>
      <c r="F366">
        <v>19</v>
      </c>
      <c r="G366">
        <v>952</v>
      </c>
      <c r="H366">
        <v>30</v>
      </c>
      <c r="I366">
        <v>50</v>
      </c>
      <c r="J366">
        <v>60</v>
      </c>
      <c r="K366">
        <v>98</v>
      </c>
      <c r="L366">
        <v>303</v>
      </c>
      <c r="M366">
        <v>12</v>
      </c>
      <c r="N366" s="25">
        <v>41698</v>
      </c>
      <c r="O366" t="str">
        <f>VLOOKUP(Coffee_data[[#This Row],[Area Code]],Location!$B$1:$E$157,2,FALSE)</f>
        <v>Colorado</v>
      </c>
      <c r="P366" t="str">
        <f>VLOOKUP(Coffee_data[[#This Row],[Area Code]],Location!$B$1:$E$157,3,FALSE)</f>
        <v>Central</v>
      </c>
      <c r="Q366" t="str">
        <f>VLOOKUP(Coffee_data[[#This Row],[Area Code]],Location!$B$1:$E$157,4,FALSE)</f>
        <v>Major Market</v>
      </c>
      <c r="R366" s="15" t="str">
        <f>HLOOKUP(Coffee_data[[#This Row],[ProductId]],Product!$B$4:$O$7,2,FALSE)</f>
        <v>Regular</v>
      </c>
      <c r="S366" s="15" t="str">
        <f>HLOOKUP(Coffee_data[[#This Row],[ProductId]],Product!$B$4:$O$7,3,FALSE)</f>
        <v>Tea</v>
      </c>
      <c r="T366" s="15" t="str">
        <f>HLOOKUP(Coffee_data[[#This Row],[ProductId]],Product!$B$4:$O$7,4,FALSE)</f>
        <v>Earl Grey</v>
      </c>
    </row>
    <row r="367" spans="1:20" x14ac:dyDescent="0.2">
      <c r="A367">
        <v>119</v>
      </c>
      <c r="B367">
        <v>213</v>
      </c>
      <c r="C367">
        <v>367</v>
      </c>
      <c r="D367">
        <v>171</v>
      </c>
      <c r="E367">
        <v>94</v>
      </c>
      <c r="F367">
        <v>50</v>
      </c>
      <c r="G367">
        <v>829</v>
      </c>
      <c r="H367">
        <v>140</v>
      </c>
      <c r="I367">
        <v>161</v>
      </c>
      <c r="J367">
        <v>220</v>
      </c>
      <c r="K367">
        <v>380</v>
      </c>
      <c r="L367">
        <v>217</v>
      </c>
      <c r="M367">
        <v>2</v>
      </c>
      <c r="N367" s="25">
        <v>41698</v>
      </c>
      <c r="O367" t="str">
        <f>VLOOKUP(Coffee_data[[#This Row],[Area Code]],Location!$B$1:$E$157,2,FALSE)</f>
        <v>Illinois</v>
      </c>
      <c r="P367" t="str">
        <f>VLOOKUP(Coffee_data[[#This Row],[Area Code]],Location!$B$1:$E$157,3,FALSE)</f>
        <v>Central</v>
      </c>
      <c r="Q367" t="str">
        <f>VLOOKUP(Coffee_data[[#This Row],[Area Code]],Location!$B$1:$E$157,4,FALSE)</f>
        <v>Major Market</v>
      </c>
      <c r="R367" s="15" t="str">
        <f>HLOOKUP(Coffee_data[[#This Row],[ProductId]],Product!$B$4:$O$7,2,FALSE)</f>
        <v>Regular</v>
      </c>
      <c r="S367" s="15" t="str">
        <f>HLOOKUP(Coffee_data[[#This Row],[ProductId]],Product!$B$4:$O$7,3,FALSE)</f>
        <v>Coffee</v>
      </c>
      <c r="T367" s="15" t="str">
        <f>HLOOKUP(Coffee_data[[#This Row],[ProductId]],Product!$B$4:$O$7,4,FALSE)</f>
        <v>Columbian</v>
      </c>
    </row>
    <row r="368" spans="1:20" x14ac:dyDescent="0.2">
      <c r="A368">
        <v>102</v>
      </c>
      <c r="B368">
        <v>158</v>
      </c>
      <c r="C368">
        <v>267</v>
      </c>
      <c r="D368">
        <v>70</v>
      </c>
      <c r="E368">
        <v>56</v>
      </c>
      <c r="F368">
        <v>34</v>
      </c>
      <c r="G368">
        <v>585</v>
      </c>
      <c r="H368">
        <v>120</v>
      </c>
      <c r="I368">
        <v>87</v>
      </c>
      <c r="J368">
        <v>170</v>
      </c>
      <c r="K368">
        <v>280</v>
      </c>
      <c r="L368">
        <v>630</v>
      </c>
      <c r="M368">
        <v>3</v>
      </c>
      <c r="N368" s="25">
        <v>41698</v>
      </c>
      <c r="O368" t="str">
        <f>VLOOKUP(Coffee_data[[#This Row],[Area Code]],Location!$B$1:$E$157,2,FALSE)</f>
        <v>Illinois</v>
      </c>
      <c r="P368" t="str">
        <f>VLOOKUP(Coffee_data[[#This Row],[Area Code]],Location!$B$1:$E$157,3,FALSE)</f>
        <v>Central</v>
      </c>
      <c r="Q368" t="str">
        <f>VLOOKUP(Coffee_data[[#This Row],[Area Code]],Location!$B$1:$E$157,4,FALSE)</f>
        <v>Major Market</v>
      </c>
      <c r="R368" s="15" t="str">
        <f>HLOOKUP(Coffee_data[[#This Row],[ProductId]],Product!$B$4:$O$7,2,FALSE)</f>
        <v>Decaf</v>
      </c>
      <c r="S368" s="15" t="str">
        <f>HLOOKUP(Coffee_data[[#This Row],[ProductId]],Product!$B$4:$O$7,3,FALSE)</f>
        <v>Coffee</v>
      </c>
      <c r="T368" s="15" t="str">
        <f>HLOOKUP(Coffee_data[[#This Row],[ProductId]],Product!$B$4:$O$7,4,FALSE)</f>
        <v>Decaf Irish Cream</v>
      </c>
    </row>
    <row r="369" spans="1:20" x14ac:dyDescent="0.2">
      <c r="A369">
        <v>211</v>
      </c>
      <c r="B369">
        <v>324</v>
      </c>
      <c r="C369">
        <v>567</v>
      </c>
      <c r="D369">
        <v>174</v>
      </c>
      <c r="E369">
        <v>113</v>
      </c>
      <c r="F369">
        <v>80</v>
      </c>
      <c r="G369">
        <v>1260</v>
      </c>
      <c r="H369">
        <v>260</v>
      </c>
      <c r="I369">
        <v>320</v>
      </c>
      <c r="J369">
        <v>380</v>
      </c>
      <c r="K369">
        <v>660</v>
      </c>
      <c r="L369">
        <v>312</v>
      </c>
      <c r="M369">
        <v>5</v>
      </c>
      <c r="N369" s="25">
        <v>41698</v>
      </c>
      <c r="O369" t="str">
        <f>VLOOKUP(Coffee_data[[#This Row],[Area Code]],Location!$B$1:$E$157,2,FALSE)</f>
        <v>Illinois</v>
      </c>
      <c r="P369" t="str">
        <f>VLOOKUP(Coffee_data[[#This Row],[Area Code]],Location!$B$1:$E$157,3,FALSE)</f>
        <v>Central</v>
      </c>
      <c r="Q369" t="str">
        <f>VLOOKUP(Coffee_data[[#This Row],[Area Code]],Location!$B$1:$E$157,4,FALSE)</f>
        <v>Major Market</v>
      </c>
      <c r="R369" s="15" t="str">
        <f>HLOOKUP(Coffee_data[[#This Row],[ProductId]],Product!$B$4:$O$7,2,FALSE)</f>
        <v>Regular</v>
      </c>
      <c r="S369" s="15" t="str">
        <f>HLOOKUP(Coffee_data[[#This Row],[ProductId]],Product!$B$4:$O$7,3,FALSE)</f>
        <v>Espresso</v>
      </c>
      <c r="T369" s="15" t="str">
        <f>HLOOKUP(Coffee_data[[#This Row],[ProductId]],Product!$B$4:$O$7,4,FALSE)</f>
        <v>Caffe Mocha</v>
      </c>
    </row>
    <row r="370" spans="1:20" x14ac:dyDescent="0.2">
      <c r="A370">
        <v>148</v>
      </c>
      <c r="B370">
        <v>239</v>
      </c>
      <c r="C370">
        <v>478</v>
      </c>
      <c r="D370">
        <v>178</v>
      </c>
      <c r="E370">
        <v>91</v>
      </c>
      <c r="F370">
        <v>66</v>
      </c>
      <c r="G370">
        <v>1417</v>
      </c>
      <c r="H370">
        <v>200</v>
      </c>
      <c r="I370">
        <v>301</v>
      </c>
      <c r="J370">
        <v>290</v>
      </c>
      <c r="K370">
        <v>554</v>
      </c>
      <c r="L370">
        <v>773</v>
      </c>
      <c r="M370">
        <v>6</v>
      </c>
      <c r="N370" s="25">
        <v>41698</v>
      </c>
      <c r="O370" t="str">
        <f>VLOOKUP(Coffee_data[[#This Row],[Area Code]],Location!$B$1:$E$157,2,FALSE)</f>
        <v>Illinois</v>
      </c>
      <c r="P370" t="str">
        <f>VLOOKUP(Coffee_data[[#This Row],[Area Code]],Location!$B$1:$E$157,3,FALSE)</f>
        <v>Central</v>
      </c>
      <c r="Q370" t="str">
        <f>VLOOKUP(Coffee_data[[#This Row],[Area Code]],Location!$B$1:$E$157,4,FALSE)</f>
        <v>Major Market</v>
      </c>
      <c r="R370" s="15" t="str">
        <f>HLOOKUP(Coffee_data[[#This Row],[ProductId]],Product!$B$4:$O$7,2,FALSE)</f>
        <v>Decaf</v>
      </c>
      <c r="S370" s="15" t="str">
        <f>HLOOKUP(Coffee_data[[#This Row],[ProductId]],Product!$B$4:$O$7,3,FALSE)</f>
        <v>Espresso</v>
      </c>
      <c r="T370" s="15" t="str">
        <f>HLOOKUP(Coffee_data[[#This Row],[ProductId]],Product!$B$4:$O$7,4,FALSE)</f>
        <v>Decaf Espresso</v>
      </c>
    </row>
    <row r="371" spans="1:20" x14ac:dyDescent="0.2">
      <c r="A371">
        <v>91</v>
      </c>
      <c r="B371">
        <v>126</v>
      </c>
      <c r="C371">
        <v>213</v>
      </c>
      <c r="D371">
        <v>87</v>
      </c>
      <c r="E371">
        <v>35</v>
      </c>
      <c r="F371">
        <v>24</v>
      </c>
      <c r="G371">
        <v>756</v>
      </c>
      <c r="H371">
        <v>90</v>
      </c>
      <c r="I371">
        <v>78</v>
      </c>
      <c r="J371">
        <v>110</v>
      </c>
      <c r="K371">
        <v>172</v>
      </c>
      <c r="L371">
        <v>224</v>
      </c>
      <c r="M371">
        <v>8</v>
      </c>
      <c r="N371" s="25">
        <v>41698</v>
      </c>
      <c r="O371" t="str">
        <f>VLOOKUP(Coffee_data[[#This Row],[Area Code]],Location!$B$1:$E$157,2,FALSE)</f>
        <v>Illinois</v>
      </c>
      <c r="P371" t="str">
        <f>VLOOKUP(Coffee_data[[#This Row],[Area Code]],Location!$B$1:$E$157,3,FALSE)</f>
        <v>Central</v>
      </c>
      <c r="Q371" t="str">
        <f>VLOOKUP(Coffee_data[[#This Row],[Area Code]],Location!$B$1:$E$157,4,FALSE)</f>
        <v>Major Market</v>
      </c>
      <c r="R371" s="15" t="str">
        <f>HLOOKUP(Coffee_data[[#This Row],[ProductId]],Product!$B$4:$O$7,2,FALSE)</f>
        <v>Decaf</v>
      </c>
      <c r="S371" s="15" t="str">
        <f>HLOOKUP(Coffee_data[[#This Row],[ProductId]],Product!$B$4:$O$7,3,FALSE)</f>
        <v>Herbal Tea</v>
      </c>
      <c r="T371" s="15" t="str">
        <f>HLOOKUP(Coffee_data[[#This Row],[ProductId]],Product!$B$4:$O$7,4,FALSE)</f>
        <v>Chamomile</v>
      </c>
    </row>
    <row r="372" spans="1:20" x14ac:dyDescent="0.2">
      <c r="A372">
        <v>70</v>
      </c>
      <c r="B372">
        <v>109</v>
      </c>
      <c r="C372">
        <v>193</v>
      </c>
      <c r="D372">
        <v>84</v>
      </c>
      <c r="E372">
        <v>39</v>
      </c>
      <c r="F372">
        <v>27</v>
      </c>
      <c r="G372">
        <v>603</v>
      </c>
      <c r="H372">
        <v>60</v>
      </c>
      <c r="I372">
        <v>70</v>
      </c>
      <c r="J372">
        <v>90</v>
      </c>
      <c r="K372">
        <v>160</v>
      </c>
      <c r="L372">
        <v>630</v>
      </c>
      <c r="M372">
        <v>9</v>
      </c>
      <c r="N372" s="25">
        <v>41698</v>
      </c>
      <c r="O372" t="str">
        <f>VLOOKUP(Coffee_data[[#This Row],[Area Code]],Location!$B$1:$E$157,2,FALSE)</f>
        <v>Illinois</v>
      </c>
      <c r="P372" t="str">
        <f>VLOOKUP(Coffee_data[[#This Row],[Area Code]],Location!$B$1:$E$157,3,FALSE)</f>
        <v>Central</v>
      </c>
      <c r="Q372" t="str">
        <f>VLOOKUP(Coffee_data[[#This Row],[Area Code]],Location!$B$1:$E$157,4,FALSE)</f>
        <v>Major Market</v>
      </c>
      <c r="R372" s="15" t="str">
        <f>HLOOKUP(Coffee_data[[#This Row],[ProductId]],Product!$B$4:$O$7,2,FALSE)</f>
        <v>Decaf</v>
      </c>
      <c r="S372" s="15" t="str">
        <f>HLOOKUP(Coffee_data[[#This Row],[ProductId]],Product!$B$4:$O$7,3,FALSE)</f>
        <v>Herbal Tea</v>
      </c>
      <c r="T372" s="15" t="str">
        <f>HLOOKUP(Coffee_data[[#This Row],[ProductId]],Product!$B$4:$O$7,4,FALSE)</f>
        <v>Lemon</v>
      </c>
    </row>
    <row r="373" spans="1:20" x14ac:dyDescent="0.2">
      <c r="A373">
        <v>102</v>
      </c>
      <c r="B373">
        <v>139</v>
      </c>
      <c r="C373">
        <v>234</v>
      </c>
      <c r="D373">
        <v>95</v>
      </c>
      <c r="E373">
        <v>37</v>
      </c>
      <c r="F373">
        <v>26</v>
      </c>
      <c r="G373">
        <v>799</v>
      </c>
      <c r="H373">
        <v>100</v>
      </c>
      <c r="I373">
        <v>90</v>
      </c>
      <c r="J373">
        <v>120</v>
      </c>
      <c r="K373">
        <v>200</v>
      </c>
      <c r="L373">
        <v>773</v>
      </c>
      <c r="M373">
        <v>10</v>
      </c>
      <c r="N373" s="25">
        <v>41698</v>
      </c>
      <c r="O373" t="str">
        <f>VLOOKUP(Coffee_data[[#This Row],[Area Code]],Location!$B$1:$E$157,2,FALSE)</f>
        <v>Illinois</v>
      </c>
      <c r="P373" t="str">
        <f>VLOOKUP(Coffee_data[[#This Row],[Area Code]],Location!$B$1:$E$157,3,FALSE)</f>
        <v>Central</v>
      </c>
      <c r="Q373" t="str">
        <f>VLOOKUP(Coffee_data[[#This Row],[Area Code]],Location!$B$1:$E$157,4,FALSE)</f>
        <v>Major Market</v>
      </c>
      <c r="R373" s="15" t="str">
        <f>HLOOKUP(Coffee_data[[#This Row],[ProductId]],Product!$B$4:$O$7,2,FALSE)</f>
        <v>Decaf</v>
      </c>
      <c r="S373" s="15" t="str">
        <f>HLOOKUP(Coffee_data[[#This Row],[ProductId]],Product!$B$4:$O$7,3,FALSE)</f>
        <v>Herbal Tea</v>
      </c>
      <c r="T373" s="15" t="str">
        <f>HLOOKUP(Coffee_data[[#This Row],[ProductId]],Product!$B$4:$O$7,4,FALSE)</f>
        <v>Mint</v>
      </c>
    </row>
    <row r="374" spans="1:20" x14ac:dyDescent="0.2">
      <c r="A374">
        <v>84</v>
      </c>
      <c r="B374">
        <v>117</v>
      </c>
      <c r="C374">
        <v>198</v>
      </c>
      <c r="D374">
        <v>81</v>
      </c>
      <c r="E374">
        <v>33</v>
      </c>
      <c r="F374">
        <v>22</v>
      </c>
      <c r="G374">
        <v>441</v>
      </c>
      <c r="H374">
        <v>80</v>
      </c>
      <c r="I374">
        <v>71</v>
      </c>
      <c r="J374">
        <v>110</v>
      </c>
      <c r="K374">
        <v>159</v>
      </c>
      <c r="L374">
        <v>815</v>
      </c>
      <c r="M374">
        <v>11</v>
      </c>
      <c r="N374" s="25">
        <v>41698</v>
      </c>
      <c r="O374" t="str">
        <f>VLOOKUP(Coffee_data[[#This Row],[Area Code]],Location!$B$1:$E$157,2,FALSE)</f>
        <v>Illinois</v>
      </c>
      <c r="P374" t="str">
        <f>VLOOKUP(Coffee_data[[#This Row],[Area Code]],Location!$B$1:$E$157,3,FALSE)</f>
        <v>Central</v>
      </c>
      <c r="Q374" t="str">
        <f>VLOOKUP(Coffee_data[[#This Row],[Area Code]],Location!$B$1:$E$157,4,FALSE)</f>
        <v>Major Market</v>
      </c>
      <c r="R374" s="15" t="str">
        <f>HLOOKUP(Coffee_data[[#This Row],[ProductId]],Product!$B$4:$O$7,2,FALSE)</f>
        <v>Regular</v>
      </c>
      <c r="S374" s="15" t="str">
        <f>HLOOKUP(Coffee_data[[#This Row],[ProductId]],Product!$B$4:$O$7,3,FALSE)</f>
        <v>Tea</v>
      </c>
      <c r="T374" s="15" t="str">
        <f>HLOOKUP(Coffee_data[[#This Row],[ProductId]],Product!$B$4:$O$7,4,FALSE)</f>
        <v>Darjeeling</v>
      </c>
    </row>
    <row r="375" spans="1:20" x14ac:dyDescent="0.2">
      <c r="A375">
        <v>53</v>
      </c>
      <c r="B375">
        <v>108</v>
      </c>
      <c r="C375">
        <v>180</v>
      </c>
      <c r="D375">
        <v>72</v>
      </c>
      <c r="E375">
        <v>55</v>
      </c>
      <c r="F375">
        <v>23</v>
      </c>
      <c r="G375">
        <v>541</v>
      </c>
      <c r="H375">
        <v>40</v>
      </c>
      <c r="I375">
        <v>60</v>
      </c>
      <c r="J375">
        <v>90</v>
      </c>
      <c r="K375">
        <v>150</v>
      </c>
      <c r="L375">
        <v>773</v>
      </c>
      <c r="M375">
        <v>12</v>
      </c>
      <c r="N375" s="25">
        <v>41698</v>
      </c>
      <c r="O375" t="str">
        <f>VLOOKUP(Coffee_data[[#This Row],[Area Code]],Location!$B$1:$E$157,2,FALSE)</f>
        <v>Illinois</v>
      </c>
      <c r="P375" t="str">
        <f>VLOOKUP(Coffee_data[[#This Row],[Area Code]],Location!$B$1:$E$157,3,FALSE)</f>
        <v>Central</v>
      </c>
      <c r="Q375" t="str">
        <f>VLOOKUP(Coffee_data[[#This Row],[Area Code]],Location!$B$1:$E$157,4,FALSE)</f>
        <v>Major Market</v>
      </c>
      <c r="R375" s="15" t="str">
        <f>HLOOKUP(Coffee_data[[#This Row],[ProductId]],Product!$B$4:$O$7,2,FALSE)</f>
        <v>Regular</v>
      </c>
      <c r="S375" s="15" t="str">
        <f>HLOOKUP(Coffee_data[[#This Row],[ProductId]],Product!$B$4:$O$7,3,FALSE)</f>
        <v>Tea</v>
      </c>
      <c r="T375" s="15" t="str">
        <f>HLOOKUP(Coffee_data[[#This Row],[ProductId]],Product!$B$4:$O$7,4,FALSE)</f>
        <v>Earl Grey</v>
      </c>
    </row>
    <row r="376" spans="1:20" x14ac:dyDescent="0.2">
      <c r="A376">
        <v>10</v>
      </c>
      <c r="B376">
        <v>27</v>
      </c>
      <c r="C376">
        <v>45</v>
      </c>
      <c r="D376">
        <v>18</v>
      </c>
      <c r="E376">
        <v>17</v>
      </c>
      <c r="F376">
        <v>5</v>
      </c>
      <c r="G376">
        <v>816</v>
      </c>
      <c r="H376">
        <v>20</v>
      </c>
      <c r="I376">
        <v>10</v>
      </c>
      <c r="J376">
        <v>30</v>
      </c>
      <c r="K376">
        <v>41</v>
      </c>
      <c r="L376">
        <v>712</v>
      </c>
      <c r="M376">
        <v>1</v>
      </c>
      <c r="N376" s="25">
        <v>41698</v>
      </c>
      <c r="O376" t="str">
        <f>VLOOKUP(Coffee_data[[#This Row],[Area Code]],Location!$B$1:$E$157,2,FALSE)</f>
        <v>Iowa</v>
      </c>
      <c r="P376" t="str">
        <f>VLOOKUP(Coffee_data[[#This Row],[Area Code]],Location!$B$1:$E$157,3,FALSE)</f>
        <v>Central</v>
      </c>
      <c r="Q376" t="str">
        <f>VLOOKUP(Coffee_data[[#This Row],[Area Code]],Location!$B$1:$E$157,4,FALSE)</f>
        <v>Small Market</v>
      </c>
      <c r="R376" s="15" t="str">
        <f>HLOOKUP(Coffee_data[[#This Row],[ProductId]],Product!$B$4:$O$7,2,FALSE)</f>
        <v>Regular</v>
      </c>
      <c r="S376" s="15" t="str">
        <f>HLOOKUP(Coffee_data[[#This Row],[ProductId]],Product!$B$4:$O$7,3,FALSE)</f>
        <v>Coffee</v>
      </c>
      <c r="T376" s="15" t="str">
        <f>HLOOKUP(Coffee_data[[#This Row],[ProductId]],Product!$B$4:$O$7,4,FALSE)</f>
        <v>Amaretto</v>
      </c>
    </row>
    <row r="377" spans="1:20" x14ac:dyDescent="0.2">
      <c r="A377">
        <v>6</v>
      </c>
      <c r="B377">
        <v>35</v>
      </c>
      <c r="C377">
        <v>63</v>
      </c>
      <c r="D377">
        <v>28</v>
      </c>
      <c r="E377">
        <v>29</v>
      </c>
      <c r="F377">
        <v>8</v>
      </c>
      <c r="G377">
        <v>958</v>
      </c>
      <c r="H377">
        <v>20</v>
      </c>
      <c r="I377">
        <v>20</v>
      </c>
      <c r="J377">
        <v>40</v>
      </c>
      <c r="K377">
        <v>60</v>
      </c>
      <c r="L377">
        <v>641</v>
      </c>
      <c r="M377">
        <v>2</v>
      </c>
      <c r="N377" s="25">
        <v>41698</v>
      </c>
      <c r="O377" t="str">
        <f>VLOOKUP(Coffee_data[[#This Row],[Area Code]],Location!$B$1:$E$157,2,FALSE)</f>
        <v>Iowa</v>
      </c>
      <c r="P377" t="str">
        <f>VLOOKUP(Coffee_data[[#This Row],[Area Code]],Location!$B$1:$E$157,3,FALSE)</f>
        <v>Central</v>
      </c>
      <c r="Q377" t="str">
        <f>VLOOKUP(Coffee_data[[#This Row],[Area Code]],Location!$B$1:$E$157,4,FALSE)</f>
        <v>Small Market</v>
      </c>
      <c r="R377" s="15" t="str">
        <f>HLOOKUP(Coffee_data[[#This Row],[ProductId]],Product!$B$4:$O$7,2,FALSE)</f>
        <v>Regular</v>
      </c>
      <c r="S377" s="15" t="str">
        <f>HLOOKUP(Coffee_data[[#This Row],[ProductId]],Product!$B$4:$O$7,3,FALSE)</f>
        <v>Coffee</v>
      </c>
      <c r="T377" s="15" t="str">
        <f>HLOOKUP(Coffee_data[[#This Row],[ProductId]],Product!$B$4:$O$7,4,FALSE)</f>
        <v>Columbian</v>
      </c>
    </row>
    <row r="378" spans="1:20" x14ac:dyDescent="0.2">
      <c r="A378">
        <v>12</v>
      </c>
      <c r="B378">
        <v>31</v>
      </c>
      <c r="C378">
        <v>54</v>
      </c>
      <c r="D378">
        <v>23</v>
      </c>
      <c r="E378">
        <v>19</v>
      </c>
      <c r="F378">
        <v>7</v>
      </c>
      <c r="G378">
        <v>617</v>
      </c>
      <c r="H378">
        <v>20</v>
      </c>
      <c r="I378">
        <v>20</v>
      </c>
      <c r="J378">
        <v>30</v>
      </c>
      <c r="K378">
        <v>53</v>
      </c>
      <c r="L378">
        <v>563</v>
      </c>
      <c r="M378">
        <v>3</v>
      </c>
      <c r="N378" s="25">
        <v>41698</v>
      </c>
      <c r="O378" t="str">
        <f>VLOOKUP(Coffee_data[[#This Row],[Area Code]],Location!$B$1:$E$157,2,FALSE)</f>
        <v>Iowa</v>
      </c>
      <c r="P378" t="str">
        <f>VLOOKUP(Coffee_data[[#This Row],[Area Code]],Location!$B$1:$E$157,3,FALSE)</f>
        <v>Central</v>
      </c>
      <c r="Q378" t="str">
        <f>VLOOKUP(Coffee_data[[#This Row],[Area Code]],Location!$B$1:$E$157,4,FALSE)</f>
        <v>Small Market</v>
      </c>
      <c r="R378" s="15" t="str">
        <f>HLOOKUP(Coffee_data[[#This Row],[ProductId]],Product!$B$4:$O$7,2,FALSE)</f>
        <v>Decaf</v>
      </c>
      <c r="S378" s="15" t="str">
        <f>HLOOKUP(Coffee_data[[#This Row],[ProductId]],Product!$B$4:$O$7,3,FALSE)</f>
        <v>Coffee</v>
      </c>
      <c r="T378" s="15" t="str">
        <f>HLOOKUP(Coffee_data[[#This Row],[ProductId]],Product!$B$4:$O$7,4,FALSE)</f>
        <v>Decaf Irish Cream</v>
      </c>
    </row>
    <row r="379" spans="1:20" x14ac:dyDescent="0.2">
      <c r="A379">
        <v>9</v>
      </c>
      <c r="B379">
        <v>25</v>
      </c>
      <c r="C379">
        <v>41</v>
      </c>
      <c r="D379">
        <v>16</v>
      </c>
      <c r="E379">
        <v>16</v>
      </c>
      <c r="F379">
        <v>4</v>
      </c>
      <c r="G379">
        <v>772</v>
      </c>
      <c r="H379">
        <v>20</v>
      </c>
      <c r="I379">
        <v>10</v>
      </c>
      <c r="J379">
        <v>30</v>
      </c>
      <c r="K379">
        <v>35</v>
      </c>
      <c r="L379">
        <v>712</v>
      </c>
      <c r="M379">
        <v>5</v>
      </c>
      <c r="N379" s="25">
        <v>41698</v>
      </c>
      <c r="O379" t="str">
        <f>VLOOKUP(Coffee_data[[#This Row],[Area Code]],Location!$B$1:$E$157,2,FALSE)</f>
        <v>Iowa</v>
      </c>
      <c r="P379" t="str">
        <f>VLOOKUP(Coffee_data[[#This Row],[Area Code]],Location!$B$1:$E$157,3,FALSE)</f>
        <v>Central</v>
      </c>
      <c r="Q379" t="str">
        <f>VLOOKUP(Coffee_data[[#This Row],[Area Code]],Location!$B$1:$E$157,4,FALSE)</f>
        <v>Small Market</v>
      </c>
      <c r="R379" s="15" t="str">
        <f>HLOOKUP(Coffee_data[[#This Row],[ProductId]],Product!$B$4:$O$7,2,FALSE)</f>
        <v>Regular</v>
      </c>
      <c r="S379" s="15" t="str">
        <f>HLOOKUP(Coffee_data[[#This Row],[ProductId]],Product!$B$4:$O$7,3,FALSE)</f>
        <v>Espresso</v>
      </c>
      <c r="T379" s="15" t="str">
        <f>HLOOKUP(Coffee_data[[#This Row],[ProductId]],Product!$B$4:$O$7,4,FALSE)</f>
        <v>Caffe Mocha</v>
      </c>
    </row>
    <row r="380" spans="1:20" x14ac:dyDescent="0.2">
      <c r="A380">
        <v>32</v>
      </c>
      <c r="B380">
        <v>43</v>
      </c>
      <c r="C380">
        <v>43</v>
      </c>
      <c r="D380">
        <v>0</v>
      </c>
      <c r="E380">
        <v>11</v>
      </c>
      <c r="F380">
        <v>0</v>
      </c>
      <c r="G380">
        <v>731</v>
      </c>
      <c r="H380">
        <v>40</v>
      </c>
      <c r="I380">
        <v>0</v>
      </c>
      <c r="J380">
        <v>50</v>
      </c>
      <c r="K380">
        <v>56</v>
      </c>
      <c r="L380">
        <v>563</v>
      </c>
      <c r="M380">
        <v>6</v>
      </c>
      <c r="N380" s="25">
        <v>41698</v>
      </c>
      <c r="O380" t="str">
        <f>VLOOKUP(Coffee_data[[#This Row],[Area Code]],Location!$B$1:$E$157,2,FALSE)</f>
        <v>Iowa</v>
      </c>
      <c r="P380" t="str">
        <f>VLOOKUP(Coffee_data[[#This Row],[Area Code]],Location!$B$1:$E$157,3,FALSE)</f>
        <v>Central</v>
      </c>
      <c r="Q380" t="str">
        <f>VLOOKUP(Coffee_data[[#This Row],[Area Code]],Location!$B$1:$E$157,4,FALSE)</f>
        <v>Small Market</v>
      </c>
      <c r="R380" s="15" t="str">
        <f>HLOOKUP(Coffee_data[[#This Row],[ProductId]],Product!$B$4:$O$7,2,FALSE)</f>
        <v>Decaf</v>
      </c>
      <c r="S380" s="15" t="str">
        <f>HLOOKUP(Coffee_data[[#This Row],[ProductId]],Product!$B$4:$O$7,3,FALSE)</f>
        <v>Espresso</v>
      </c>
      <c r="T380" s="15" t="str">
        <f>HLOOKUP(Coffee_data[[#This Row],[ProductId]],Product!$B$4:$O$7,4,FALSE)</f>
        <v>Decaf Espresso</v>
      </c>
    </row>
    <row r="381" spans="1:20" x14ac:dyDescent="0.2">
      <c r="A381">
        <v>212</v>
      </c>
      <c r="B381">
        <v>324</v>
      </c>
      <c r="C381">
        <v>567</v>
      </c>
      <c r="D381">
        <v>240</v>
      </c>
      <c r="E381">
        <v>112</v>
      </c>
      <c r="F381">
        <v>80</v>
      </c>
      <c r="G381">
        <v>1260</v>
      </c>
      <c r="H381">
        <v>210</v>
      </c>
      <c r="I381">
        <v>227</v>
      </c>
      <c r="J381">
        <v>290</v>
      </c>
      <c r="K381">
        <v>498</v>
      </c>
      <c r="L381">
        <v>641</v>
      </c>
      <c r="M381">
        <v>8</v>
      </c>
      <c r="N381" s="25">
        <v>41698</v>
      </c>
      <c r="O381" t="str">
        <f>VLOOKUP(Coffee_data[[#This Row],[Area Code]],Location!$B$1:$E$157,2,FALSE)</f>
        <v>Iowa</v>
      </c>
      <c r="P381" t="str">
        <f>VLOOKUP(Coffee_data[[#This Row],[Area Code]],Location!$B$1:$E$157,3,FALSE)</f>
        <v>Central</v>
      </c>
      <c r="Q381" t="str">
        <f>VLOOKUP(Coffee_data[[#This Row],[Area Code]],Location!$B$1:$E$157,4,FALSE)</f>
        <v>Small Market</v>
      </c>
      <c r="R381" s="15" t="str">
        <f>HLOOKUP(Coffee_data[[#This Row],[ProductId]],Product!$B$4:$O$7,2,FALSE)</f>
        <v>Decaf</v>
      </c>
      <c r="S381" s="15" t="str">
        <f>HLOOKUP(Coffee_data[[#This Row],[ProductId]],Product!$B$4:$O$7,3,FALSE)</f>
        <v>Herbal Tea</v>
      </c>
      <c r="T381" s="15" t="str">
        <f>HLOOKUP(Coffee_data[[#This Row],[ProductId]],Product!$B$4:$O$7,4,FALSE)</f>
        <v>Chamomile</v>
      </c>
    </row>
    <row r="382" spans="1:20" x14ac:dyDescent="0.2">
      <c r="A382">
        <v>102</v>
      </c>
      <c r="B382">
        <v>158</v>
      </c>
      <c r="C382">
        <v>267</v>
      </c>
      <c r="D382">
        <v>90</v>
      </c>
      <c r="E382">
        <v>56</v>
      </c>
      <c r="F382">
        <v>34</v>
      </c>
      <c r="G382">
        <v>585</v>
      </c>
      <c r="H382">
        <v>110</v>
      </c>
      <c r="I382">
        <v>90</v>
      </c>
      <c r="J382">
        <v>140</v>
      </c>
      <c r="K382">
        <v>230</v>
      </c>
      <c r="L382">
        <v>319</v>
      </c>
      <c r="M382">
        <v>9</v>
      </c>
      <c r="N382" s="25">
        <v>41698</v>
      </c>
      <c r="O382" t="str">
        <f>VLOOKUP(Coffee_data[[#This Row],[Area Code]],Location!$B$1:$E$157,2,FALSE)</f>
        <v>Iowa</v>
      </c>
      <c r="P382" t="str">
        <f>VLOOKUP(Coffee_data[[#This Row],[Area Code]],Location!$B$1:$E$157,3,FALSE)</f>
        <v>Central</v>
      </c>
      <c r="Q382" t="str">
        <f>VLOOKUP(Coffee_data[[#This Row],[Area Code]],Location!$B$1:$E$157,4,FALSE)</f>
        <v>Small Market</v>
      </c>
      <c r="R382" s="15" t="str">
        <f>HLOOKUP(Coffee_data[[#This Row],[ProductId]],Product!$B$4:$O$7,2,FALSE)</f>
        <v>Decaf</v>
      </c>
      <c r="S382" s="15" t="str">
        <f>HLOOKUP(Coffee_data[[#This Row],[ProductId]],Product!$B$4:$O$7,3,FALSE)</f>
        <v>Herbal Tea</v>
      </c>
      <c r="T382" s="15" t="str">
        <f>HLOOKUP(Coffee_data[[#This Row],[ProductId]],Product!$B$4:$O$7,4,FALSE)</f>
        <v>Lemon</v>
      </c>
    </row>
    <row r="383" spans="1:20" x14ac:dyDescent="0.2">
      <c r="A383">
        <v>148</v>
      </c>
      <c r="B383">
        <v>239</v>
      </c>
      <c r="C383">
        <v>478</v>
      </c>
      <c r="D383">
        <v>228</v>
      </c>
      <c r="E383">
        <v>91</v>
      </c>
      <c r="F383">
        <v>66</v>
      </c>
      <c r="G383">
        <v>1417</v>
      </c>
      <c r="H383">
        <v>140</v>
      </c>
      <c r="I383">
        <v>235</v>
      </c>
      <c r="J383">
        <v>220</v>
      </c>
      <c r="K383">
        <v>420</v>
      </c>
      <c r="L383">
        <v>515</v>
      </c>
      <c r="M383">
        <v>11</v>
      </c>
      <c r="N383" s="25">
        <v>41698</v>
      </c>
      <c r="O383" t="str">
        <f>VLOOKUP(Coffee_data[[#This Row],[Area Code]],Location!$B$1:$E$157,2,FALSE)</f>
        <v>Iowa</v>
      </c>
      <c r="P383" t="str">
        <f>VLOOKUP(Coffee_data[[#This Row],[Area Code]],Location!$B$1:$E$157,3,FALSE)</f>
        <v>Central</v>
      </c>
      <c r="Q383" t="str">
        <f>VLOOKUP(Coffee_data[[#This Row],[Area Code]],Location!$B$1:$E$157,4,FALSE)</f>
        <v>Small Market</v>
      </c>
      <c r="R383" s="15" t="str">
        <f>HLOOKUP(Coffee_data[[#This Row],[ProductId]],Product!$B$4:$O$7,2,FALSE)</f>
        <v>Regular</v>
      </c>
      <c r="S383" s="15" t="str">
        <f>HLOOKUP(Coffee_data[[#This Row],[ProductId]],Product!$B$4:$O$7,3,FALSE)</f>
        <v>Tea</v>
      </c>
      <c r="T383" s="15" t="str">
        <f>HLOOKUP(Coffee_data[[#This Row],[ProductId]],Product!$B$4:$O$7,4,FALSE)</f>
        <v>Darjeeling</v>
      </c>
    </row>
    <row r="384" spans="1:20" x14ac:dyDescent="0.2">
      <c r="A384">
        <v>175</v>
      </c>
      <c r="B384">
        <v>301</v>
      </c>
      <c r="C384">
        <v>546</v>
      </c>
      <c r="D384">
        <v>241</v>
      </c>
      <c r="E384">
        <v>126</v>
      </c>
      <c r="F384">
        <v>93</v>
      </c>
      <c r="G384">
        <v>1369</v>
      </c>
      <c r="H384">
        <v>160</v>
      </c>
      <c r="I384">
        <v>143</v>
      </c>
      <c r="J384">
        <v>270</v>
      </c>
      <c r="K384">
        <v>480</v>
      </c>
      <c r="L384">
        <v>515</v>
      </c>
      <c r="M384">
        <v>12</v>
      </c>
      <c r="N384" s="25">
        <v>41698</v>
      </c>
      <c r="O384" t="str">
        <f>VLOOKUP(Coffee_data[[#This Row],[Area Code]],Location!$B$1:$E$157,2,FALSE)</f>
        <v>Iowa</v>
      </c>
      <c r="P384" t="str">
        <f>VLOOKUP(Coffee_data[[#This Row],[Area Code]],Location!$B$1:$E$157,3,FALSE)</f>
        <v>Central</v>
      </c>
      <c r="Q384" t="str">
        <f>VLOOKUP(Coffee_data[[#This Row],[Area Code]],Location!$B$1:$E$157,4,FALSE)</f>
        <v>Small Market</v>
      </c>
      <c r="R384" s="15" t="str">
        <f>HLOOKUP(Coffee_data[[#This Row],[ProductId]],Product!$B$4:$O$7,2,FALSE)</f>
        <v>Regular</v>
      </c>
      <c r="S384" s="15" t="str">
        <f>HLOOKUP(Coffee_data[[#This Row],[ProductId]],Product!$B$4:$O$7,3,FALSE)</f>
        <v>Tea</v>
      </c>
      <c r="T384" s="15" t="str">
        <f>HLOOKUP(Coffee_data[[#This Row],[ProductId]],Product!$B$4:$O$7,4,FALSE)</f>
        <v>Earl Grey</v>
      </c>
    </row>
    <row r="385" spans="1:20" x14ac:dyDescent="0.2">
      <c r="A385">
        <v>39</v>
      </c>
      <c r="B385">
        <v>104</v>
      </c>
      <c r="C385">
        <v>189</v>
      </c>
      <c r="D385">
        <v>85</v>
      </c>
      <c r="E385">
        <v>65</v>
      </c>
      <c r="F385">
        <v>32</v>
      </c>
      <c r="G385">
        <v>476</v>
      </c>
      <c r="H385">
        <v>40</v>
      </c>
      <c r="I385">
        <v>88</v>
      </c>
      <c r="J385">
        <v>100</v>
      </c>
      <c r="K385">
        <v>192</v>
      </c>
      <c r="L385">
        <v>573</v>
      </c>
      <c r="M385">
        <v>2</v>
      </c>
      <c r="N385" s="25">
        <v>41698</v>
      </c>
      <c r="O385" t="str">
        <f>VLOOKUP(Coffee_data[[#This Row],[Area Code]],Location!$B$1:$E$157,2,FALSE)</f>
        <v>Missouri</v>
      </c>
      <c r="P385" t="str">
        <f>VLOOKUP(Coffee_data[[#This Row],[Area Code]],Location!$B$1:$E$157,3,FALSE)</f>
        <v>Central</v>
      </c>
      <c r="Q385" t="str">
        <f>VLOOKUP(Coffee_data[[#This Row],[Area Code]],Location!$B$1:$E$157,4,FALSE)</f>
        <v>Small Market</v>
      </c>
      <c r="R385" s="15" t="str">
        <f>HLOOKUP(Coffee_data[[#This Row],[ProductId]],Product!$B$4:$O$7,2,FALSE)</f>
        <v>Regular</v>
      </c>
      <c r="S385" s="15" t="str">
        <f>HLOOKUP(Coffee_data[[#This Row],[ProductId]],Product!$B$4:$O$7,3,FALSE)</f>
        <v>Coffee</v>
      </c>
      <c r="T385" s="15" t="str">
        <f>HLOOKUP(Coffee_data[[#This Row],[ProductId]],Product!$B$4:$O$7,4,FALSE)</f>
        <v>Columbian</v>
      </c>
    </row>
    <row r="386" spans="1:20" x14ac:dyDescent="0.2">
      <c r="A386">
        <v>45</v>
      </c>
      <c r="B386">
        <v>89</v>
      </c>
      <c r="C386">
        <v>163</v>
      </c>
      <c r="D386">
        <v>74</v>
      </c>
      <c r="E386">
        <v>44</v>
      </c>
      <c r="F386">
        <v>22</v>
      </c>
      <c r="G386">
        <v>949</v>
      </c>
      <c r="H386">
        <v>60</v>
      </c>
      <c r="I386">
        <v>67</v>
      </c>
      <c r="J386">
        <v>100</v>
      </c>
      <c r="K386">
        <v>170</v>
      </c>
      <c r="L386">
        <v>573</v>
      </c>
      <c r="M386">
        <v>3</v>
      </c>
      <c r="N386" s="25">
        <v>41698</v>
      </c>
      <c r="O386" t="str">
        <f>VLOOKUP(Coffee_data[[#This Row],[Area Code]],Location!$B$1:$E$157,2,FALSE)</f>
        <v>Missouri</v>
      </c>
      <c r="P386" t="str">
        <f>VLOOKUP(Coffee_data[[#This Row],[Area Code]],Location!$B$1:$E$157,3,FALSE)</f>
        <v>Central</v>
      </c>
      <c r="Q386" t="str">
        <f>VLOOKUP(Coffee_data[[#This Row],[Area Code]],Location!$B$1:$E$157,4,FALSE)</f>
        <v>Small Market</v>
      </c>
      <c r="R386" s="15" t="str">
        <f>HLOOKUP(Coffee_data[[#This Row],[ProductId]],Product!$B$4:$O$7,2,FALSE)</f>
        <v>Decaf</v>
      </c>
      <c r="S386" s="15" t="str">
        <f>HLOOKUP(Coffee_data[[#This Row],[ProductId]],Product!$B$4:$O$7,3,FALSE)</f>
        <v>Coffee</v>
      </c>
      <c r="T386" s="15" t="str">
        <f>HLOOKUP(Coffee_data[[#This Row],[ProductId]],Product!$B$4:$O$7,4,FALSE)</f>
        <v>Decaf Irish Cream</v>
      </c>
    </row>
    <row r="387" spans="1:20" x14ac:dyDescent="0.2">
      <c r="A387">
        <v>-4</v>
      </c>
      <c r="B387">
        <v>42</v>
      </c>
      <c r="C387">
        <v>75</v>
      </c>
      <c r="D387">
        <v>33</v>
      </c>
      <c r="E387">
        <v>46</v>
      </c>
      <c r="F387">
        <v>12</v>
      </c>
      <c r="G387">
        <v>190</v>
      </c>
      <c r="H387">
        <v>0</v>
      </c>
      <c r="I387">
        <v>20</v>
      </c>
      <c r="J387">
        <v>40</v>
      </c>
      <c r="K387">
        <v>73</v>
      </c>
      <c r="L387">
        <v>573</v>
      </c>
      <c r="M387">
        <v>13</v>
      </c>
      <c r="N387" s="25">
        <v>41698</v>
      </c>
      <c r="O387" t="str">
        <f>VLOOKUP(Coffee_data[[#This Row],[Area Code]],Location!$B$1:$E$157,2,FALSE)</f>
        <v>Missouri</v>
      </c>
      <c r="P387" t="str">
        <f>VLOOKUP(Coffee_data[[#This Row],[Area Code]],Location!$B$1:$E$157,3,FALSE)</f>
        <v>Central</v>
      </c>
      <c r="Q387" t="str">
        <f>VLOOKUP(Coffee_data[[#This Row],[Area Code]],Location!$B$1:$E$157,4,FALSE)</f>
        <v>Small Market</v>
      </c>
      <c r="R387" s="15" t="str">
        <f>HLOOKUP(Coffee_data[[#This Row],[ProductId]],Product!$B$4:$O$7,2,FALSE)</f>
        <v>Regular</v>
      </c>
      <c r="S387" s="15" t="str">
        <f>HLOOKUP(Coffee_data[[#This Row],[ProductId]],Product!$B$4:$O$7,3,FALSE)</f>
        <v>Tea</v>
      </c>
      <c r="T387" s="15" t="str">
        <f>HLOOKUP(Coffee_data[[#This Row],[ProductId]],Product!$B$4:$O$7,4,FALSE)</f>
        <v>Green Tea</v>
      </c>
    </row>
    <row r="388" spans="1:20" x14ac:dyDescent="0.2">
      <c r="A388">
        <v>47</v>
      </c>
      <c r="B388">
        <v>72</v>
      </c>
      <c r="C388">
        <v>121</v>
      </c>
      <c r="D388">
        <v>49</v>
      </c>
      <c r="E388">
        <v>25</v>
      </c>
      <c r="F388">
        <v>13</v>
      </c>
      <c r="G388">
        <v>809</v>
      </c>
      <c r="H388">
        <v>70</v>
      </c>
      <c r="I388">
        <v>50</v>
      </c>
      <c r="J388">
        <v>90</v>
      </c>
      <c r="K388">
        <v>135</v>
      </c>
      <c r="L388">
        <v>573</v>
      </c>
      <c r="M388">
        <v>5</v>
      </c>
      <c r="N388" s="25">
        <v>41698</v>
      </c>
      <c r="O388" t="str">
        <f>VLOOKUP(Coffee_data[[#This Row],[Area Code]],Location!$B$1:$E$157,2,FALSE)</f>
        <v>Missouri</v>
      </c>
      <c r="P388" t="str">
        <f>VLOOKUP(Coffee_data[[#This Row],[Area Code]],Location!$B$1:$E$157,3,FALSE)</f>
        <v>Central</v>
      </c>
      <c r="Q388" t="str">
        <f>VLOOKUP(Coffee_data[[#This Row],[Area Code]],Location!$B$1:$E$157,4,FALSE)</f>
        <v>Small Market</v>
      </c>
      <c r="R388" s="15" t="str">
        <f>HLOOKUP(Coffee_data[[#This Row],[ProductId]],Product!$B$4:$O$7,2,FALSE)</f>
        <v>Regular</v>
      </c>
      <c r="S388" s="15" t="str">
        <f>HLOOKUP(Coffee_data[[#This Row],[ProductId]],Product!$B$4:$O$7,3,FALSE)</f>
        <v>Espresso</v>
      </c>
      <c r="T388" s="15" t="str">
        <f>HLOOKUP(Coffee_data[[#This Row],[ProductId]],Product!$B$4:$O$7,4,FALSE)</f>
        <v>Caffe Mocha</v>
      </c>
    </row>
    <row r="389" spans="1:20" x14ac:dyDescent="0.2">
      <c r="A389">
        <v>45</v>
      </c>
      <c r="B389">
        <v>70</v>
      </c>
      <c r="C389">
        <v>118</v>
      </c>
      <c r="D389">
        <v>48</v>
      </c>
      <c r="E389">
        <v>25</v>
      </c>
      <c r="F389">
        <v>13</v>
      </c>
      <c r="G389">
        <v>766</v>
      </c>
      <c r="H389">
        <v>60</v>
      </c>
      <c r="I389">
        <v>56</v>
      </c>
      <c r="J389">
        <v>80</v>
      </c>
      <c r="K389">
        <v>136</v>
      </c>
      <c r="L389">
        <v>660</v>
      </c>
      <c r="M389">
        <v>6</v>
      </c>
      <c r="N389" s="25">
        <v>41698</v>
      </c>
      <c r="O389" t="str">
        <f>VLOOKUP(Coffee_data[[#This Row],[Area Code]],Location!$B$1:$E$157,2,FALSE)</f>
        <v>Missouri</v>
      </c>
      <c r="P389" t="str">
        <f>VLOOKUP(Coffee_data[[#This Row],[Area Code]],Location!$B$1:$E$157,3,FALSE)</f>
        <v>Central</v>
      </c>
      <c r="Q389" t="str">
        <f>VLOOKUP(Coffee_data[[#This Row],[Area Code]],Location!$B$1:$E$157,4,FALSE)</f>
        <v>Small Market</v>
      </c>
      <c r="R389" s="15" t="str">
        <f>HLOOKUP(Coffee_data[[#This Row],[ProductId]],Product!$B$4:$O$7,2,FALSE)</f>
        <v>Decaf</v>
      </c>
      <c r="S389" s="15" t="str">
        <f>HLOOKUP(Coffee_data[[#This Row],[ProductId]],Product!$B$4:$O$7,3,FALSE)</f>
        <v>Espresso</v>
      </c>
      <c r="T389" s="15" t="str">
        <f>HLOOKUP(Coffee_data[[#This Row],[ProductId]],Product!$B$4:$O$7,4,FALSE)</f>
        <v>Decaf Espresso</v>
      </c>
    </row>
    <row r="390" spans="1:20" x14ac:dyDescent="0.2">
      <c r="A390">
        <v>-6</v>
      </c>
      <c r="B390">
        <v>63</v>
      </c>
      <c r="C390">
        <v>107</v>
      </c>
      <c r="D390">
        <v>44</v>
      </c>
      <c r="E390">
        <v>69</v>
      </c>
      <c r="F390">
        <v>40</v>
      </c>
      <c r="G390">
        <v>251</v>
      </c>
      <c r="H390">
        <v>10</v>
      </c>
      <c r="I390">
        <v>22</v>
      </c>
      <c r="J390">
        <v>60</v>
      </c>
      <c r="K390">
        <v>98</v>
      </c>
      <c r="L390">
        <v>816</v>
      </c>
      <c r="M390">
        <v>8</v>
      </c>
      <c r="N390" s="25">
        <v>41698</v>
      </c>
      <c r="O390" t="str">
        <f>VLOOKUP(Coffee_data[[#This Row],[Area Code]],Location!$B$1:$E$157,2,FALSE)</f>
        <v>Missouri</v>
      </c>
      <c r="P390" t="str">
        <f>VLOOKUP(Coffee_data[[#This Row],[Area Code]],Location!$B$1:$E$157,3,FALSE)</f>
        <v>Central</v>
      </c>
      <c r="Q390" t="str">
        <f>VLOOKUP(Coffee_data[[#This Row],[Area Code]],Location!$B$1:$E$157,4,FALSE)</f>
        <v>Small Market</v>
      </c>
      <c r="R390" s="15" t="str">
        <f>HLOOKUP(Coffee_data[[#This Row],[ProductId]],Product!$B$4:$O$7,2,FALSE)</f>
        <v>Decaf</v>
      </c>
      <c r="S390" s="15" t="str">
        <f>HLOOKUP(Coffee_data[[#This Row],[ProductId]],Product!$B$4:$O$7,3,FALSE)</f>
        <v>Herbal Tea</v>
      </c>
      <c r="T390" s="15" t="str">
        <f>HLOOKUP(Coffee_data[[#This Row],[ProductId]],Product!$B$4:$O$7,4,FALSE)</f>
        <v>Chamomile</v>
      </c>
    </row>
    <row r="391" spans="1:20" x14ac:dyDescent="0.2">
      <c r="A391">
        <v>-32</v>
      </c>
      <c r="B391">
        <v>18</v>
      </c>
      <c r="C391">
        <v>106</v>
      </c>
      <c r="D391">
        <v>88</v>
      </c>
      <c r="E391">
        <v>50</v>
      </c>
      <c r="F391">
        <v>27</v>
      </c>
      <c r="G391">
        <v>715</v>
      </c>
      <c r="H391">
        <v>-10</v>
      </c>
      <c r="I391">
        <v>61</v>
      </c>
      <c r="J391">
        <v>20</v>
      </c>
      <c r="K391">
        <v>90</v>
      </c>
      <c r="L391">
        <v>636</v>
      </c>
      <c r="M391">
        <v>9</v>
      </c>
      <c r="N391" s="25">
        <v>41698</v>
      </c>
      <c r="O391" t="str">
        <f>VLOOKUP(Coffee_data[[#This Row],[Area Code]],Location!$B$1:$E$157,2,FALSE)</f>
        <v>Missouri</v>
      </c>
      <c r="P391" t="str">
        <f>VLOOKUP(Coffee_data[[#This Row],[Area Code]],Location!$B$1:$E$157,3,FALSE)</f>
        <v>Central</v>
      </c>
      <c r="Q391" t="str">
        <f>VLOOKUP(Coffee_data[[#This Row],[Area Code]],Location!$B$1:$E$157,4,FALSE)</f>
        <v>Small Market</v>
      </c>
      <c r="R391" s="15" t="str">
        <f>HLOOKUP(Coffee_data[[#This Row],[ProductId]],Product!$B$4:$O$7,2,FALSE)</f>
        <v>Decaf</v>
      </c>
      <c r="S391" s="15" t="str">
        <f>HLOOKUP(Coffee_data[[#This Row],[ProductId]],Product!$B$4:$O$7,3,FALSE)</f>
        <v>Herbal Tea</v>
      </c>
      <c r="T391" s="15" t="str">
        <f>HLOOKUP(Coffee_data[[#This Row],[ProductId]],Product!$B$4:$O$7,4,FALSE)</f>
        <v>Lemon</v>
      </c>
    </row>
    <row r="392" spans="1:20" x14ac:dyDescent="0.2">
      <c r="A392">
        <v>11</v>
      </c>
      <c r="B392">
        <v>49</v>
      </c>
      <c r="C392">
        <v>85</v>
      </c>
      <c r="D392">
        <v>36</v>
      </c>
      <c r="E392">
        <v>38</v>
      </c>
      <c r="F392">
        <v>11</v>
      </c>
      <c r="G392">
        <v>187</v>
      </c>
      <c r="H392">
        <v>10</v>
      </c>
      <c r="I392">
        <v>19</v>
      </c>
      <c r="J392">
        <v>40</v>
      </c>
      <c r="K392">
        <v>70</v>
      </c>
      <c r="L392">
        <v>417</v>
      </c>
      <c r="M392">
        <v>11</v>
      </c>
      <c r="N392" s="25">
        <v>41698</v>
      </c>
      <c r="O392" t="str">
        <f>VLOOKUP(Coffee_data[[#This Row],[Area Code]],Location!$B$1:$E$157,2,FALSE)</f>
        <v>Missouri</v>
      </c>
      <c r="P392" t="str">
        <f>VLOOKUP(Coffee_data[[#This Row],[Area Code]],Location!$B$1:$E$157,3,FALSE)</f>
        <v>Central</v>
      </c>
      <c r="Q392" t="str">
        <f>VLOOKUP(Coffee_data[[#This Row],[Area Code]],Location!$B$1:$E$157,4,FALSE)</f>
        <v>Small Market</v>
      </c>
      <c r="R392" s="15" t="str">
        <f>HLOOKUP(Coffee_data[[#This Row],[ProductId]],Product!$B$4:$O$7,2,FALSE)</f>
        <v>Regular</v>
      </c>
      <c r="S392" s="15" t="str">
        <f>HLOOKUP(Coffee_data[[#This Row],[ProductId]],Product!$B$4:$O$7,3,FALSE)</f>
        <v>Tea</v>
      </c>
      <c r="T392" s="15" t="str">
        <f>HLOOKUP(Coffee_data[[#This Row],[ProductId]],Product!$B$4:$O$7,4,FALSE)</f>
        <v>Darjeeling</v>
      </c>
    </row>
    <row r="393" spans="1:20" x14ac:dyDescent="0.2">
      <c r="A393">
        <v>-3</v>
      </c>
      <c r="B393">
        <v>42</v>
      </c>
      <c r="C393">
        <v>75</v>
      </c>
      <c r="D393">
        <v>33</v>
      </c>
      <c r="E393">
        <v>45</v>
      </c>
      <c r="F393">
        <v>12</v>
      </c>
      <c r="G393">
        <v>162</v>
      </c>
      <c r="H393">
        <v>0</v>
      </c>
      <c r="I393">
        <v>20</v>
      </c>
      <c r="J393">
        <v>40</v>
      </c>
      <c r="K393">
        <v>72</v>
      </c>
      <c r="L393">
        <v>417</v>
      </c>
      <c r="M393">
        <v>12</v>
      </c>
      <c r="N393" s="25">
        <v>41698</v>
      </c>
      <c r="O393" t="str">
        <f>VLOOKUP(Coffee_data[[#This Row],[Area Code]],Location!$B$1:$E$157,2,FALSE)</f>
        <v>Missouri</v>
      </c>
      <c r="P393" t="str">
        <f>VLOOKUP(Coffee_data[[#This Row],[Area Code]],Location!$B$1:$E$157,3,FALSE)</f>
        <v>Central</v>
      </c>
      <c r="Q393" t="str">
        <f>VLOOKUP(Coffee_data[[#This Row],[Area Code]],Location!$B$1:$E$157,4,FALSE)</f>
        <v>Small Market</v>
      </c>
      <c r="R393" s="15" t="str">
        <f>HLOOKUP(Coffee_data[[#This Row],[ProductId]],Product!$B$4:$O$7,2,FALSE)</f>
        <v>Regular</v>
      </c>
      <c r="S393" s="15" t="str">
        <f>HLOOKUP(Coffee_data[[#This Row],[ProductId]],Product!$B$4:$O$7,3,FALSE)</f>
        <v>Tea</v>
      </c>
      <c r="T393" s="15" t="str">
        <f>HLOOKUP(Coffee_data[[#This Row],[ProductId]],Product!$B$4:$O$7,4,FALSE)</f>
        <v>Earl Grey</v>
      </c>
    </row>
    <row r="394" spans="1:20" x14ac:dyDescent="0.2">
      <c r="A394">
        <v>32</v>
      </c>
      <c r="B394">
        <v>77</v>
      </c>
      <c r="C394">
        <v>134</v>
      </c>
      <c r="D394">
        <v>57</v>
      </c>
      <c r="E394">
        <v>45</v>
      </c>
      <c r="F394">
        <v>18</v>
      </c>
      <c r="G394">
        <v>323</v>
      </c>
      <c r="H394">
        <v>50</v>
      </c>
      <c r="I394">
        <v>60</v>
      </c>
      <c r="J394">
        <v>80</v>
      </c>
      <c r="K394">
        <v>139</v>
      </c>
      <c r="L394">
        <v>937</v>
      </c>
      <c r="M394">
        <v>1</v>
      </c>
      <c r="N394" s="25">
        <v>41698</v>
      </c>
      <c r="O394" t="str">
        <f>VLOOKUP(Coffee_data[[#This Row],[Area Code]],Location!$B$1:$E$157,2,FALSE)</f>
        <v>Ohio</v>
      </c>
      <c r="P394" t="str">
        <f>VLOOKUP(Coffee_data[[#This Row],[Area Code]],Location!$B$1:$E$157,3,FALSE)</f>
        <v>Central</v>
      </c>
      <c r="Q394" t="str">
        <f>VLOOKUP(Coffee_data[[#This Row],[Area Code]],Location!$B$1:$E$157,4,FALSE)</f>
        <v>Major Market</v>
      </c>
      <c r="R394" s="15" t="str">
        <f>HLOOKUP(Coffee_data[[#This Row],[ProductId]],Product!$B$4:$O$7,2,FALSE)</f>
        <v>Regular</v>
      </c>
      <c r="S394" s="15" t="str">
        <f>HLOOKUP(Coffee_data[[#This Row],[ProductId]],Product!$B$4:$O$7,3,FALSE)</f>
        <v>Coffee</v>
      </c>
      <c r="T394" s="15" t="str">
        <f>HLOOKUP(Coffee_data[[#This Row],[ProductId]],Product!$B$4:$O$7,4,FALSE)</f>
        <v>Amaretto</v>
      </c>
    </row>
    <row r="395" spans="1:20" x14ac:dyDescent="0.2">
      <c r="A395">
        <v>35</v>
      </c>
      <c r="B395">
        <v>72</v>
      </c>
      <c r="C395">
        <v>121</v>
      </c>
      <c r="D395">
        <v>49</v>
      </c>
      <c r="E395">
        <v>37</v>
      </c>
      <c r="F395">
        <v>15</v>
      </c>
      <c r="G395">
        <v>351</v>
      </c>
      <c r="H395">
        <v>40</v>
      </c>
      <c r="I395">
        <v>52</v>
      </c>
      <c r="J395">
        <v>70</v>
      </c>
      <c r="K395">
        <v>120</v>
      </c>
      <c r="L395">
        <v>740</v>
      </c>
      <c r="M395">
        <v>2</v>
      </c>
      <c r="N395" s="25">
        <v>41698</v>
      </c>
      <c r="O395" t="str">
        <f>VLOOKUP(Coffee_data[[#This Row],[Area Code]],Location!$B$1:$E$157,2,FALSE)</f>
        <v>Ohio</v>
      </c>
      <c r="P395" t="str">
        <f>VLOOKUP(Coffee_data[[#This Row],[Area Code]],Location!$B$1:$E$157,3,FALSE)</f>
        <v>Central</v>
      </c>
      <c r="Q395" t="str">
        <f>VLOOKUP(Coffee_data[[#This Row],[Area Code]],Location!$B$1:$E$157,4,FALSE)</f>
        <v>Major Market</v>
      </c>
      <c r="R395" s="15" t="str">
        <f>HLOOKUP(Coffee_data[[#This Row],[ProductId]],Product!$B$4:$O$7,2,FALSE)</f>
        <v>Regular</v>
      </c>
      <c r="S395" s="15" t="str">
        <f>HLOOKUP(Coffee_data[[#This Row],[ProductId]],Product!$B$4:$O$7,3,FALSE)</f>
        <v>Coffee</v>
      </c>
      <c r="T395" s="15" t="str">
        <f>HLOOKUP(Coffee_data[[#This Row],[ProductId]],Product!$B$4:$O$7,4,FALSE)</f>
        <v>Columbian</v>
      </c>
    </row>
    <row r="396" spans="1:20" x14ac:dyDescent="0.2">
      <c r="A396">
        <v>-4</v>
      </c>
      <c r="B396">
        <v>73</v>
      </c>
      <c r="C396">
        <v>125</v>
      </c>
      <c r="D396">
        <v>52</v>
      </c>
      <c r="E396">
        <v>77</v>
      </c>
      <c r="F396">
        <v>47</v>
      </c>
      <c r="G396">
        <v>421</v>
      </c>
      <c r="H396">
        <v>20</v>
      </c>
      <c r="I396">
        <v>47</v>
      </c>
      <c r="J396">
        <v>80</v>
      </c>
      <c r="K396">
        <v>127</v>
      </c>
      <c r="L396">
        <v>513</v>
      </c>
      <c r="M396">
        <v>3</v>
      </c>
      <c r="N396" s="25">
        <v>41698</v>
      </c>
      <c r="O396" t="str">
        <f>VLOOKUP(Coffee_data[[#This Row],[Area Code]],Location!$B$1:$E$157,2,FALSE)</f>
        <v>Ohio</v>
      </c>
      <c r="P396" t="str">
        <f>VLOOKUP(Coffee_data[[#This Row],[Area Code]],Location!$B$1:$E$157,3,FALSE)</f>
        <v>Central</v>
      </c>
      <c r="Q396" t="str">
        <f>VLOOKUP(Coffee_data[[#This Row],[Area Code]],Location!$B$1:$E$157,4,FALSE)</f>
        <v>Major Market</v>
      </c>
      <c r="R396" s="15" t="str">
        <f>HLOOKUP(Coffee_data[[#This Row],[ProductId]],Product!$B$4:$O$7,2,FALSE)</f>
        <v>Decaf</v>
      </c>
      <c r="S396" s="15" t="str">
        <f>HLOOKUP(Coffee_data[[#This Row],[ProductId]],Product!$B$4:$O$7,3,FALSE)</f>
        <v>Coffee</v>
      </c>
      <c r="T396" s="15" t="str">
        <f>HLOOKUP(Coffee_data[[#This Row],[ProductId]],Product!$B$4:$O$7,4,FALSE)</f>
        <v>Decaf Irish Cream</v>
      </c>
    </row>
    <row r="397" spans="1:20" x14ac:dyDescent="0.2">
      <c r="A397">
        <v>68</v>
      </c>
      <c r="B397">
        <v>126</v>
      </c>
      <c r="C397">
        <v>210</v>
      </c>
      <c r="D397">
        <v>84</v>
      </c>
      <c r="E397">
        <v>58</v>
      </c>
      <c r="F397">
        <v>27</v>
      </c>
      <c r="G397">
        <v>632</v>
      </c>
      <c r="H397">
        <v>60</v>
      </c>
      <c r="I397">
        <v>81</v>
      </c>
      <c r="J397">
        <v>110</v>
      </c>
      <c r="K397">
        <v>191</v>
      </c>
      <c r="L397">
        <v>513</v>
      </c>
      <c r="M397">
        <v>11</v>
      </c>
      <c r="N397" s="25">
        <v>41698</v>
      </c>
      <c r="O397" t="str">
        <f>VLOOKUP(Coffee_data[[#This Row],[Area Code]],Location!$B$1:$E$157,2,FALSE)</f>
        <v>Ohio</v>
      </c>
      <c r="P397" t="str">
        <f>VLOOKUP(Coffee_data[[#This Row],[Area Code]],Location!$B$1:$E$157,3,FALSE)</f>
        <v>Central</v>
      </c>
      <c r="Q397" t="str">
        <f>VLOOKUP(Coffee_data[[#This Row],[Area Code]],Location!$B$1:$E$157,4,FALSE)</f>
        <v>Major Market</v>
      </c>
      <c r="R397" s="15" t="str">
        <f>HLOOKUP(Coffee_data[[#This Row],[ProductId]],Product!$B$4:$O$7,2,FALSE)</f>
        <v>Regular</v>
      </c>
      <c r="S397" s="15" t="str">
        <f>HLOOKUP(Coffee_data[[#This Row],[ProductId]],Product!$B$4:$O$7,3,FALSE)</f>
        <v>Tea</v>
      </c>
      <c r="T397" s="15" t="str">
        <f>HLOOKUP(Coffee_data[[#This Row],[ProductId]],Product!$B$4:$O$7,4,FALSE)</f>
        <v>Darjeeling</v>
      </c>
    </row>
    <row r="398" spans="1:20" x14ac:dyDescent="0.2">
      <c r="A398">
        <v>74</v>
      </c>
      <c r="B398">
        <v>125</v>
      </c>
      <c r="C398">
        <v>214</v>
      </c>
      <c r="D398">
        <v>89</v>
      </c>
      <c r="E398">
        <v>51</v>
      </c>
      <c r="F398">
        <v>27</v>
      </c>
      <c r="G398">
        <v>481</v>
      </c>
      <c r="H398">
        <v>70</v>
      </c>
      <c r="I398">
        <v>70</v>
      </c>
      <c r="J398">
        <v>110</v>
      </c>
      <c r="K398">
        <v>192</v>
      </c>
      <c r="L398">
        <v>513</v>
      </c>
      <c r="M398">
        <v>12</v>
      </c>
      <c r="N398" s="25">
        <v>41698</v>
      </c>
      <c r="O398" t="str">
        <f>VLOOKUP(Coffee_data[[#This Row],[Area Code]],Location!$B$1:$E$157,2,FALSE)</f>
        <v>Ohio</v>
      </c>
      <c r="P398" t="str">
        <f>VLOOKUP(Coffee_data[[#This Row],[Area Code]],Location!$B$1:$E$157,3,FALSE)</f>
        <v>Central</v>
      </c>
      <c r="Q398" t="str">
        <f>VLOOKUP(Coffee_data[[#This Row],[Area Code]],Location!$B$1:$E$157,4,FALSE)</f>
        <v>Major Market</v>
      </c>
      <c r="R398" s="15" t="str">
        <f>HLOOKUP(Coffee_data[[#This Row],[ProductId]],Product!$B$4:$O$7,2,FALSE)</f>
        <v>Regular</v>
      </c>
      <c r="S398" s="15" t="str">
        <f>HLOOKUP(Coffee_data[[#This Row],[ProductId]],Product!$B$4:$O$7,3,FALSE)</f>
        <v>Tea</v>
      </c>
      <c r="T398" s="15" t="str">
        <f>HLOOKUP(Coffee_data[[#This Row],[ProductId]],Product!$B$4:$O$7,4,FALSE)</f>
        <v>Earl Grey</v>
      </c>
    </row>
    <row r="399" spans="1:20" x14ac:dyDescent="0.2">
      <c r="A399">
        <v>15</v>
      </c>
      <c r="B399">
        <v>71</v>
      </c>
      <c r="C399">
        <v>129</v>
      </c>
      <c r="D399">
        <v>58</v>
      </c>
      <c r="E399">
        <v>56</v>
      </c>
      <c r="F399">
        <v>22</v>
      </c>
      <c r="G399">
        <v>325</v>
      </c>
      <c r="H399">
        <v>40</v>
      </c>
      <c r="I399">
        <v>54</v>
      </c>
      <c r="J399">
        <v>90</v>
      </c>
      <c r="K399">
        <v>150</v>
      </c>
      <c r="L399">
        <v>234</v>
      </c>
      <c r="M399">
        <v>6</v>
      </c>
      <c r="N399" s="25">
        <v>41698</v>
      </c>
      <c r="O399" t="str">
        <f>VLOOKUP(Coffee_data[[#This Row],[Area Code]],Location!$B$1:$E$157,2,FALSE)</f>
        <v>Ohio</v>
      </c>
      <c r="P399" t="str">
        <f>VLOOKUP(Coffee_data[[#This Row],[Area Code]],Location!$B$1:$E$157,3,FALSE)</f>
        <v>Central</v>
      </c>
      <c r="Q399" t="str">
        <f>VLOOKUP(Coffee_data[[#This Row],[Area Code]],Location!$B$1:$E$157,4,FALSE)</f>
        <v>Major Market</v>
      </c>
      <c r="R399" s="15" t="str">
        <f>HLOOKUP(Coffee_data[[#This Row],[ProductId]],Product!$B$4:$O$7,2,FALSE)</f>
        <v>Decaf</v>
      </c>
      <c r="S399" s="15" t="str">
        <f>HLOOKUP(Coffee_data[[#This Row],[ProductId]],Product!$B$4:$O$7,3,FALSE)</f>
        <v>Espresso</v>
      </c>
      <c r="T399" s="15" t="str">
        <f>HLOOKUP(Coffee_data[[#This Row],[ProductId]],Product!$B$4:$O$7,4,FALSE)</f>
        <v>Decaf Espresso</v>
      </c>
    </row>
    <row r="400" spans="1:20" x14ac:dyDescent="0.2">
      <c r="A400">
        <v>94</v>
      </c>
      <c r="B400">
        <v>163</v>
      </c>
      <c r="C400">
        <v>325</v>
      </c>
      <c r="D400">
        <v>84</v>
      </c>
      <c r="E400">
        <v>69</v>
      </c>
      <c r="F400">
        <v>45</v>
      </c>
      <c r="G400">
        <v>1059</v>
      </c>
      <c r="H400">
        <v>130</v>
      </c>
      <c r="I400">
        <v>136</v>
      </c>
      <c r="J400">
        <v>200</v>
      </c>
      <c r="K400">
        <v>375</v>
      </c>
      <c r="L400">
        <v>513</v>
      </c>
      <c r="M400">
        <v>5</v>
      </c>
      <c r="N400" s="25">
        <v>41698</v>
      </c>
      <c r="O400" t="str">
        <f>VLOOKUP(Coffee_data[[#This Row],[Area Code]],Location!$B$1:$E$157,2,FALSE)</f>
        <v>Ohio</v>
      </c>
      <c r="P400" t="str">
        <f>VLOOKUP(Coffee_data[[#This Row],[Area Code]],Location!$B$1:$E$157,3,FALSE)</f>
        <v>Central</v>
      </c>
      <c r="Q400" t="str">
        <f>VLOOKUP(Coffee_data[[#This Row],[Area Code]],Location!$B$1:$E$157,4,FALSE)</f>
        <v>Major Market</v>
      </c>
      <c r="R400" s="15" t="str">
        <f>HLOOKUP(Coffee_data[[#This Row],[ProductId]],Product!$B$4:$O$7,2,FALSE)</f>
        <v>Regular</v>
      </c>
      <c r="S400" s="15" t="str">
        <f>HLOOKUP(Coffee_data[[#This Row],[ProductId]],Product!$B$4:$O$7,3,FALSE)</f>
        <v>Espresso</v>
      </c>
      <c r="T400" s="15" t="str">
        <f>HLOOKUP(Coffee_data[[#This Row],[ProductId]],Product!$B$4:$O$7,4,FALSE)</f>
        <v>Caffe Mocha</v>
      </c>
    </row>
    <row r="401" spans="1:20" x14ac:dyDescent="0.2">
      <c r="A401">
        <v>15</v>
      </c>
      <c r="B401">
        <v>32</v>
      </c>
      <c r="C401">
        <v>53</v>
      </c>
      <c r="D401">
        <v>21</v>
      </c>
      <c r="E401">
        <v>17</v>
      </c>
      <c r="F401">
        <v>5</v>
      </c>
      <c r="G401">
        <v>449</v>
      </c>
      <c r="H401">
        <v>30</v>
      </c>
      <c r="I401">
        <v>10</v>
      </c>
      <c r="J401">
        <v>30</v>
      </c>
      <c r="K401">
        <v>40</v>
      </c>
      <c r="L401">
        <v>234</v>
      </c>
      <c r="M401">
        <v>8</v>
      </c>
      <c r="N401" s="25">
        <v>41698</v>
      </c>
      <c r="O401" t="str">
        <f>VLOOKUP(Coffee_data[[#This Row],[Area Code]],Location!$B$1:$E$157,2,FALSE)</f>
        <v>Ohio</v>
      </c>
      <c r="P401" t="str">
        <f>VLOOKUP(Coffee_data[[#This Row],[Area Code]],Location!$B$1:$E$157,3,FALSE)</f>
        <v>Central</v>
      </c>
      <c r="Q401" t="str">
        <f>VLOOKUP(Coffee_data[[#This Row],[Area Code]],Location!$B$1:$E$157,4,FALSE)</f>
        <v>Major Market</v>
      </c>
      <c r="R401" s="15" t="str">
        <f>HLOOKUP(Coffee_data[[#This Row],[ProductId]],Product!$B$4:$O$7,2,FALSE)</f>
        <v>Decaf</v>
      </c>
      <c r="S401" s="15" t="str">
        <f>HLOOKUP(Coffee_data[[#This Row],[ProductId]],Product!$B$4:$O$7,3,FALSE)</f>
        <v>Herbal Tea</v>
      </c>
      <c r="T401" s="15" t="str">
        <f>HLOOKUP(Coffee_data[[#This Row],[ProductId]],Product!$B$4:$O$7,4,FALSE)</f>
        <v>Chamomile</v>
      </c>
    </row>
    <row r="402" spans="1:20" x14ac:dyDescent="0.2">
      <c r="A402">
        <v>28</v>
      </c>
      <c r="B402">
        <v>47</v>
      </c>
      <c r="C402">
        <v>79</v>
      </c>
      <c r="D402">
        <v>32</v>
      </c>
      <c r="E402">
        <v>19</v>
      </c>
      <c r="F402">
        <v>8</v>
      </c>
      <c r="G402">
        <v>813</v>
      </c>
      <c r="H402">
        <v>40</v>
      </c>
      <c r="I402">
        <v>20</v>
      </c>
      <c r="J402">
        <v>40</v>
      </c>
      <c r="K402">
        <v>51</v>
      </c>
      <c r="L402">
        <v>740</v>
      </c>
      <c r="M402">
        <v>9</v>
      </c>
      <c r="N402" s="25">
        <v>41698</v>
      </c>
      <c r="O402" t="str">
        <f>VLOOKUP(Coffee_data[[#This Row],[Area Code]],Location!$B$1:$E$157,2,FALSE)</f>
        <v>Ohio</v>
      </c>
      <c r="P402" t="str">
        <f>VLOOKUP(Coffee_data[[#This Row],[Area Code]],Location!$B$1:$E$157,3,FALSE)</f>
        <v>Central</v>
      </c>
      <c r="Q402" t="str">
        <f>VLOOKUP(Coffee_data[[#This Row],[Area Code]],Location!$B$1:$E$157,4,FALSE)</f>
        <v>Major Market</v>
      </c>
      <c r="R402" s="15" t="str">
        <f>HLOOKUP(Coffee_data[[#This Row],[ProductId]],Product!$B$4:$O$7,2,FALSE)</f>
        <v>Decaf</v>
      </c>
      <c r="S402" s="15" t="str">
        <f>HLOOKUP(Coffee_data[[#This Row],[ProductId]],Product!$B$4:$O$7,3,FALSE)</f>
        <v>Herbal Tea</v>
      </c>
      <c r="T402" s="15" t="str">
        <f>HLOOKUP(Coffee_data[[#This Row],[ProductId]],Product!$B$4:$O$7,4,FALSE)</f>
        <v>Lemon</v>
      </c>
    </row>
    <row r="403" spans="1:20" x14ac:dyDescent="0.2">
      <c r="A403">
        <v>13</v>
      </c>
      <c r="B403">
        <v>66</v>
      </c>
      <c r="C403">
        <v>120</v>
      </c>
      <c r="D403">
        <v>54</v>
      </c>
      <c r="E403">
        <v>53</v>
      </c>
      <c r="F403">
        <v>20</v>
      </c>
      <c r="G403">
        <v>301</v>
      </c>
      <c r="H403">
        <v>30</v>
      </c>
      <c r="I403">
        <v>50</v>
      </c>
      <c r="J403">
        <v>70</v>
      </c>
      <c r="K403">
        <v>120</v>
      </c>
      <c r="L403">
        <v>262</v>
      </c>
      <c r="M403">
        <v>1</v>
      </c>
      <c r="N403" s="25">
        <v>41698</v>
      </c>
      <c r="O403" t="str">
        <f>VLOOKUP(Coffee_data[[#This Row],[Area Code]],Location!$B$1:$E$157,2,FALSE)</f>
        <v>Wisconsin</v>
      </c>
      <c r="P403" t="str">
        <f>VLOOKUP(Coffee_data[[#This Row],[Area Code]],Location!$B$1:$E$157,3,FALSE)</f>
        <v>Central</v>
      </c>
      <c r="Q403" t="str">
        <f>VLOOKUP(Coffee_data[[#This Row],[Area Code]],Location!$B$1:$E$157,4,FALSE)</f>
        <v>Small Market</v>
      </c>
      <c r="R403" s="15" t="str">
        <f>HLOOKUP(Coffee_data[[#This Row],[ProductId]],Product!$B$4:$O$7,2,FALSE)</f>
        <v>Regular</v>
      </c>
      <c r="S403" s="15" t="str">
        <f>HLOOKUP(Coffee_data[[#This Row],[ProductId]],Product!$B$4:$O$7,3,FALSE)</f>
        <v>Coffee</v>
      </c>
      <c r="T403" s="15" t="str">
        <f>HLOOKUP(Coffee_data[[#This Row],[ProductId]],Product!$B$4:$O$7,4,FALSE)</f>
        <v>Amaretto</v>
      </c>
    </row>
    <row r="404" spans="1:20" x14ac:dyDescent="0.2">
      <c r="A404">
        <v>17</v>
      </c>
      <c r="B404">
        <v>132</v>
      </c>
      <c r="C404">
        <v>227</v>
      </c>
      <c r="D404">
        <v>95</v>
      </c>
      <c r="E404">
        <v>115</v>
      </c>
      <c r="F404">
        <v>86</v>
      </c>
      <c r="G404">
        <v>532</v>
      </c>
      <c r="H404">
        <v>30</v>
      </c>
      <c r="I404">
        <v>83</v>
      </c>
      <c r="J404">
        <v>130</v>
      </c>
      <c r="K404">
        <v>228</v>
      </c>
      <c r="L404">
        <v>262</v>
      </c>
      <c r="M404">
        <v>2</v>
      </c>
      <c r="N404" s="25">
        <v>41698</v>
      </c>
      <c r="O404" t="str">
        <f>VLOOKUP(Coffee_data[[#This Row],[Area Code]],Location!$B$1:$E$157,2,FALSE)</f>
        <v>Wisconsin</v>
      </c>
      <c r="P404" t="str">
        <f>VLOOKUP(Coffee_data[[#This Row],[Area Code]],Location!$B$1:$E$157,3,FALSE)</f>
        <v>Central</v>
      </c>
      <c r="Q404" t="str">
        <f>VLOOKUP(Coffee_data[[#This Row],[Area Code]],Location!$B$1:$E$157,4,FALSE)</f>
        <v>Small Market</v>
      </c>
      <c r="R404" s="15" t="str">
        <f>HLOOKUP(Coffee_data[[#This Row],[ProductId]],Product!$B$4:$O$7,2,FALSE)</f>
        <v>Regular</v>
      </c>
      <c r="S404" s="15" t="str">
        <f>HLOOKUP(Coffee_data[[#This Row],[ProductId]],Product!$B$4:$O$7,3,FALSE)</f>
        <v>Coffee</v>
      </c>
      <c r="T404" s="15" t="str">
        <f>HLOOKUP(Coffee_data[[#This Row],[ProductId]],Product!$B$4:$O$7,4,FALSE)</f>
        <v>Columbian</v>
      </c>
    </row>
    <row r="405" spans="1:20" x14ac:dyDescent="0.2">
      <c r="A405">
        <v>55</v>
      </c>
      <c r="B405">
        <v>108</v>
      </c>
      <c r="C405">
        <v>188</v>
      </c>
      <c r="D405">
        <v>80</v>
      </c>
      <c r="E405">
        <v>53</v>
      </c>
      <c r="F405">
        <v>26</v>
      </c>
      <c r="G405">
        <v>415</v>
      </c>
      <c r="H405">
        <v>70</v>
      </c>
      <c r="I405">
        <v>80</v>
      </c>
      <c r="J405">
        <v>110</v>
      </c>
      <c r="K405">
        <v>193</v>
      </c>
      <c r="L405">
        <v>414</v>
      </c>
      <c r="M405">
        <v>3</v>
      </c>
      <c r="N405" s="25">
        <v>41698</v>
      </c>
      <c r="O405" t="str">
        <f>VLOOKUP(Coffee_data[[#This Row],[Area Code]],Location!$B$1:$E$157,2,FALSE)</f>
        <v>Wisconsin</v>
      </c>
      <c r="P405" t="str">
        <f>VLOOKUP(Coffee_data[[#This Row],[Area Code]],Location!$B$1:$E$157,3,FALSE)</f>
        <v>Central</v>
      </c>
      <c r="Q405" t="str">
        <f>VLOOKUP(Coffee_data[[#This Row],[Area Code]],Location!$B$1:$E$157,4,FALSE)</f>
        <v>Small Market</v>
      </c>
      <c r="R405" s="15" t="str">
        <f>HLOOKUP(Coffee_data[[#This Row],[ProductId]],Product!$B$4:$O$7,2,FALSE)</f>
        <v>Decaf</v>
      </c>
      <c r="S405" s="15" t="str">
        <f>HLOOKUP(Coffee_data[[#This Row],[ProductId]],Product!$B$4:$O$7,3,FALSE)</f>
        <v>Coffee</v>
      </c>
      <c r="T405" s="15" t="str">
        <f>HLOOKUP(Coffee_data[[#This Row],[ProductId]],Product!$B$4:$O$7,4,FALSE)</f>
        <v>Decaf Irish Cream</v>
      </c>
    </row>
    <row r="406" spans="1:20" x14ac:dyDescent="0.2">
      <c r="A406">
        <v>38</v>
      </c>
      <c r="B406">
        <v>77</v>
      </c>
      <c r="C406">
        <v>129</v>
      </c>
      <c r="D406">
        <v>52</v>
      </c>
      <c r="E406">
        <v>39</v>
      </c>
      <c r="F406">
        <v>16</v>
      </c>
      <c r="G406">
        <v>376</v>
      </c>
      <c r="H406">
        <v>40</v>
      </c>
      <c r="I406">
        <v>51</v>
      </c>
      <c r="J406">
        <v>70</v>
      </c>
      <c r="K406">
        <v>110</v>
      </c>
      <c r="L406">
        <v>414</v>
      </c>
      <c r="M406">
        <v>11</v>
      </c>
      <c r="N406" s="25">
        <v>41698</v>
      </c>
      <c r="O406" t="str">
        <f>VLOOKUP(Coffee_data[[#This Row],[Area Code]],Location!$B$1:$E$157,2,FALSE)</f>
        <v>Wisconsin</v>
      </c>
      <c r="P406" t="str">
        <f>VLOOKUP(Coffee_data[[#This Row],[Area Code]],Location!$B$1:$E$157,3,FALSE)</f>
        <v>Central</v>
      </c>
      <c r="Q406" t="str">
        <f>VLOOKUP(Coffee_data[[#This Row],[Area Code]],Location!$B$1:$E$157,4,FALSE)</f>
        <v>Small Market</v>
      </c>
      <c r="R406" s="15" t="str">
        <f>HLOOKUP(Coffee_data[[#This Row],[ProductId]],Product!$B$4:$O$7,2,FALSE)</f>
        <v>Regular</v>
      </c>
      <c r="S406" s="15" t="str">
        <f>HLOOKUP(Coffee_data[[#This Row],[ProductId]],Product!$B$4:$O$7,3,FALSE)</f>
        <v>Tea</v>
      </c>
      <c r="T406" s="15" t="str">
        <f>HLOOKUP(Coffee_data[[#This Row],[ProductId]],Product!$B$4:$O$7,4,FALSE)</f>
        <v>Darjeeling</v>
      </c>
    </row>
    <row r="407" spans="1:20" x14ac:dyDescent="0.2">
      <c r="A407">
        <v>1</v>
      </c>
      <c r="B407">
        <v>87</v>
      </c>
      <c r="C407">
        <v>150</v>
      </c>
      <c r="D407">
        <v>63</v>
      </c>
      <c r="E407">
        <v>86</v>
      </c>
      <c r="F407">
        <v>57</v>
      </c>
      <c r="G407">
        <v>506</v>
      </c>
      <c r="H407">
        <v>10</v>
      </c>
      <c r="I407">
        <v>50</v>
      </c>
      <c r="J407">
        <v>80</v>
      </c>
      <c r="K407">
        <v>130</v>
      </c>
      <c r="L407">
        <v>920</v>
      </c>
      <c r="M407">
        <v>12</v>
      </c>
      <c r="N407" s="25">
        <v>41698</v>
      </c>
      <c r="O407" t="str">
        <f>VLOOKUP(Coffee_data[[#This Row],[Area Code]],Location!$B$1:$E$157,2,FALSE)</f>
        <v>Wisconsin</v>
      </c>
      <c r="P407" t="str">
        <f>VLOOKUP(Coffee_data[[#This Row],[Area Code]],Location!$B$1:$E$157,3,FALSE)</f>
        <v>Central</v>
      </c>
      <c r="Q407" t="str">
        <f>VLOOKUP(Coffee_data[[#This Row],[Area Code]],Location!$B$1:$E$157,4,FALSE)</f>
        <v>Small Market</v>
      </c>
      <c r="R407" s="15" t="str">
        <f>HLOOKUP(Coffee_data[[#This Row],[ProductId]],Product!$B$4:$O$7,2,FALSE)</f>
        <v>Regular</v>
      </c>
      <c r="S407" s="15" t="str">
        <f>HLOOKUP(Coffee_data[[#This Row],[ProductId]],Product!$B$4:$O$7,3,FALSE)</f>
        <v>Tea</v>
      </c>
      <c r="T407" s="15" t="str">
        <f>HLOOKUP(Coffee_data[[#This Row],[ProductId]],Product!$B$4:$O$7,4,FALSE)</f>
        <v>Earl Grey</v>
      </c>
    </row>
    <row r="408" spans="1:20" x14ac:dyDescent="0.2">
      <c r="A408">
        <v>34</v>
      </c>
      <c r="B408">
        <v>63</v>
      </c>
      <c r="C408">
        <v>112</v>
      </c>
      <c r="D408">
        <v>49</v>
      </c>
      <c r="E408">
        <v>29</v>
      </c>
      <c r="F408">
        <v>16</v>
      </c>
      <c r="G408">
        <v>611</v>
      </c>
      <c r="H408">
        <v>60</v>
      </c>
      <c r="I408">
        <v>50</v>
      </c>
      <c r="J408">
        <v>80</v>
      </c>
      <c r="K408">
        <v>130</v>
      </c>
      <c r="L408">
        <v>715</v>
      </c>
      <c r="M408">
        <v>6</v>
      </c>
      <c r="N408" s="25">
        <v>41698</v>
      </c>
      <c r="O408" t="str">
        <f>VLOOKUP(Coffee_data[[#This Row],[Area Code]],Location!$B$1:$E$157,2,FALSE)</f>
        <v>Wisconsin</v>
      </c>
      <c r="P408" t="str">
        <f>VLOOKUP(Coffee_data[[#This Row],[Area Code]],Location!$B$1:$E$157,3,FALSE)</f>
        <v>Central</v>
      </c>
      <c r="Q408" t="str">
        <f>VLOOKUP(Coffee_data[[#This Row],[Area Code]],Location!$B$1:$E$157,4,FALSE)</f>
        <v>Small Market</v>
      </c>
      <c r="R408" s="15" t="str">
        <f>HLOOKUP(Coffee_data[[#This Row],[ProductId]],Product!$B$4:$O$7,2,FALSE)</f>
        <v>Decaf</v>
      </c>
      <c r="S408" s="15" t="str">
        <f>HLOOKUP(Coffee_data[[#This Row],[ProductId]],Product!$B$4:$O$7,3,FALSE)</f>
        <v>Espresso</v>
      </c>
      <c r="T408" s="15" t="str">
        <f>HLOOKUP(Coffee_data[[#This Row],[ProductId]],Product!$B$4:$O$7,4,FALSE)</f>
        <v>Decaf Espresso</v>
      </c>
    </row>
    <row r="409" spans="1:20" x14ac:dyDescent="0.2">
      <c r="A409">
        <v>41</v>
      </c>
      <c r="B409">
        <v>84</v>
      </c>
      <c r="C409">
        <v>155</v>
      </c>
      <c r="D409">
        <v>71</v>
      </c>
      <c r="E409">
        <v>43</v>
      </c>
      <c r="F409">
        <v>22</v>
      </c>
      <c r="G409">
        <v>950</v>
      </c>
      <c r="H409">
        <v>60</v>
      </c>
      <c r="I409">
        <v>80</v>
      </c>
      <c r="J409">
        <v>100</v>
      </c>
      <c r="K409">
        <v>185</v>
      </c>
      <c r="L409">
        <v>715</v>
      </c>
      <c r="M409">
        <v>5</v>
      </c>
      <c r="N409" s="25">
        <v>41698</v>
      </c>
      <c r="O409" t="str">
        <f>VLOOKUP(Coffee_data[[#This Row],[Area Code]],Location!$B$1:$E$157,2,FALSE)</f>
        <v>Wisconsin</v>
      </c>
      <c r="P409" t="str">
        <f>VLOOKUP(Coffee_data[[#This Row],[Area Code]],Location!$B$1:$E$157,3,FALSE)</f>
        <v>Central</v>
      </c>
      <c r="Q409" t="str">
        <f>VLOOKUP(Coffee_data[[#This Row],[Area Code]],Location!$B$1:$E$157,4,FALSE)</f>
        <v>Small Market</v>
      </c>
      <c r="R409" s="15" t="str">
        <f>HLOOKUP(Coffee_data[[#This Row],[ProductId]],Product!$B$4:$O$7,2,FALSE)</f>
        <v>Regular</v>
      </c>
      <c r="S409" s="15" t="str">
        <f>HLOOKUP(Coffee_data[[#This Row],[ProductId]],Product!$B$4:$O$7,3,FALSE)</f>
        <v>Espresso</v>
      </c>
      <c r="T409" s="15" t="str">
        <f>HLOOKUP(Coffee_data[[#This Row],[ProductId]],Product!$B$4:$O$7,4,FALSE)</f>
        <v>Caffe Mocha</v>
      </c>
    </row>
    <row r="410" spans="1:20" x14ac:dyDescent="0.2">
      <c r="A410">
        <v>63</v>
      </c>
      <c r="B410">
        <v>105</v>
      </c>
      <c r="C410">
        <v>167</v>
      </c>
      <c r="D410">
        <v>62</v>
      </c>
      <c r="E410">
        <v>42</v>
      </c>
      <c r="F410">
        <v>19</v>
      </c>
      <c r="G410">
        <v>346</v>
      </c>
      <c r="H410">
        <v>70</v>
      </c>
      <c r="I410">
        <v>42</v>
      </c>
      <c r="J410">
        <v>90</v>
      </c>
      <c r="K410">
        <v>132</v>
      </c>
      <c r="L410">
        <v>262</v>
      </c>
      <c r="M410">
        <v>8</v>
      </c>
      <c r="N410" s="25">
        <v>41698</v>
      </c>
      <c r="O410" t="str">
        <f>VLOOKUP(Coffee_data[[#This Row],[Area Code]],Location!$B$1:$E$157,2,FALSE)</f>
        <v>Wisconsin</v>
      </c>
      <c r="P410" t="str">
        <f>VLOOKUP(Coffee_data[[#This Row],[Area Code]],Location!$B$1:$E$157,3,FALSE)</f>
        <v>Central</v>
      </c>
      <c r="Q410" t="str">
        <f>VLOOKUP(Coffee_data[[#This Row],[Area Code]],Location!$B$1:$E$157,4,FALSE)</f>
        <v>Small Market</v>
      </c>
      <c r="R410" s="15" t="str">
        <f>HLOOKUP(Coffee_data[[#This Row],[ProductId]],Product!$B$4:$O$7,2,FALSE)</f>
        <v>Decaf</v>
      </c>
      <c r="S410" s="15" t="str">
        <f>HLOOKUP(Coffee_data[[#This Row],[ProductId]],Product!$B$4:$O$7,3,FALSE)</f>
        <v>Herbal Tea</v>
      </c>
      <c r="T410" s="15" t="str">
        <f>HLOOKUP(Coffee_data[[#This Row],[ProductId]],Product!$B$4:$O$7,4,FALSE)</f>
        <v>Chamomile</v>
      </c>
    </row>
    <row r="411" spans="1:20" x14ac:dyDescent="0.2">
      <c r="A411">
        <v>47</v>
      </c>
      <c r="B411">
        <v>72</v>
      </c>
      <c r="C411">
        <v>121</v>
      </c>
      <c r="D411">
        <v>49</v>
      </c>
      <c r="E411">
        <v>25</v>
      </c>
      <c r="F411">
        <v>13</v>
      </c>
      <c r="G411">
        <v>767</v>
      </c>
      <c r="H411">
        <v>50</v>
      </c>
      <c r="I411">
        <v>49</v>
      </c>
      <c r="J411">
        <v>60</v>
      </c>
      <c r="K411">
        <v>100</v>
      </c>
      <c r="L411">
        <v>715</v>
      </c>
      <c r="M411">
        <v>9</v>
      </c>
      <c r="N411" s="25">
        <v>41698</v>
      </c>
      <c r="O411" t="str">
        <f>VLOOKUP(Coffee_data[[#This Row],[Area Code]],Location!$B$1:$E$157,2,FALSE)</f>
        <v>Wisconsin</v>
      </c>
      <c r="P411" t="str">
        <f>VLOOKUP(Coffee_data[[#This Row],[Area Code]],Location!$B$1:$E$157,3,FALSE)</f>
        <v>Central</v>
      </c>
      <c r="Q411" t="str">
        <f>VLOOKUP(Coffee_data[[#This Row],[Area Code]],Location!$B$1:$E$157,4,FALSE)</f>
        <v>Small Market</v>
      </c>
      <c r="R411" s="15" t="str">
        <f>HLOOKUP(Coffee_data[[#This Row],[ProductId]],Product!$B$4:$O$7,2,FALSE)</f>
        <v>Decaf</v>
      </c>
      <c r="S411" s="15" t="str">
        <f>HLOOKUP(Coffee_data[[#This Row],[ProductId]],Product!$B$4:$O$7,3,FALSE)</f>
        <v>Herbal Tea</v>
      </c>
      <c r="T411" s="15" t="str">
        <f>HLOOKUP(Coffee_data[[#This Row],[ProductId]],Product!$B$4:$O$7,4,FALSE)</f>
        <v>Lemon</v>
      </c>
    </row>
    <row r="412" spans="1:20" x14ac:dyDescent="0.2">
      <c r="A412">
        <v>47</v>
      </c>
      <c r="B412">
        <v>72</v>
      </c>
      <c r="C412">
        <v>121</v>
      </c>
      <c r="D412">
        <v>49</v>
      </c>
      <c r="E412">
        <v>25</v>
      </c>
      <c r="F412">
        <v>13</v>
      </c>
      <c r="G412">
        <v>809</v>
      </c>
      <c r="H412">
        <v>60</v>
      </c>
      <c r="I412">
        <v>39</v>
      </c>
      <c r="J412">
        <v>80</v>
      </c>
      <c r="K412">
        <v>119</v>
      </c>
      <c r="L412">
        <v>959</v>
      </c>
      <c r="M412">
        <v>11</v>
      </c>
      <c r="N412" s="25">
        <v>41698</v>
      </c>
      <c r="O412" t="str">
        <f>VLOOKUP(Coffee_data[[#This Row],[Area Code]],Location!$B$1:$E$157,2,FALSE)</f>
        <v>Connecticut</v>
      </c>
      <c r="P412" t="str">
        <f>VLOOKUP(Coffee_data[[#This Row],[Area Code]],Location!$B$1:$E$157,3,FALSE)</f>
        <v>East</v>
      </c>
      <c r="Q412" t="str">
        <f>VLOOKUP(Coffee_data[[#This Row],[Area Code]],Location!$B$1:$E$157,4,FALSE)</f>
        <v>Small Market</v>
      </c>
      <c r="R412" s="15" t="str">
        <f>HLOOKUP(Coffee_data[[#This Row],[ProductId]],Product!$B$4:$O$7,2,FALSE)</f>
        <v>Regular</v>
      </c>
      <c r="S412" s="15" t="str">
        <f>HLOOKUP(Coffee_data[[#This Row],[ProductId]],Product!$B$4:$O$7,3,FALSE)</f>
        <v>Tea</v>
      </c>
      <c r="T412" s="15" t="str">
        <f>HLOOKUP(Coffee_data[[#This Row],[ProductId]],Product!$B$4:$O$7,4,FALSE)</f>
        <v>Darjeeling</v>
      </c>
    </row>
    <row r="413" spans="1:20" x14ac:dyDescent="0.2">
      <c r="A413">
        <v>18</v>
      </c>
      <c r="B413">
        <v>37</v>
      </c>
      <c r="C413">
        <v>62</v>
      </c>
      <c r="D413">
        <v>25</v>
      </c>
      <c r="E413">
        <v>19</v>
      </c>
      <c r="F413">
        <v>7</v>
      </c>
      <c r="G413">
        <v>769</v>
      </c>
      <c r="H413">
        <v>30</v>
      </c>
      <c r="I413">
        <v>20</v>
      </c>
      <c r="J413">
        <v>40</v>
      </c>
      <c r="K413">
        <v>60</v>
      </c>
      <c r="L413">
        <v>860</v>
      </c>
      <c r="M413">
        <v>13</v>
      </c>
      <c r="N413" s="25">
        <v>41698</v>
      </c>
      <c r="O413" t="str">
        <f>VLOOKUP(Coffee_data[[#This Row],[Area Code]],Location!$B$1:$E$157,2,FALSE)</f>
        <v>Connecticut</v>
      </c>
      <c r="P413" t="str">
        <f>VLOOKUP(Coffee_data[[#This Row],[Area Code]],Location!$B$1:$E$157,3,FALSE)</f>
        <v>East</v>
      </c>
      <c r="Q413" t="str">
        <f>VLOOKUP(Coffee_data[[#This Row],[Area Code]],Location!$B$1:$E$157,4,FALSE)</f>
        <v>Small Market</v>
      </c>
      <c r="R413" s="15" t="str">
        <f>HLOOKUP(Coffee_data[[#This Row],[ProductId]],Product!$B$4:$O$7,2,FALSE)</f>
        <v>Regular</v>
      </c>
      <c r="S413" s="15" t="str">
        <f>HLOOKUP(Coffee_data[[#This Row],[ProductId]],Product!$B$4:$O$7,3,FALSE)</f>
        <v>Tea</v>
      </c>
      <c r="T413" s="15" t="str">
        <f>HLOOKUP(Coffee_data[[#This Row],[ProductId]],Product!$B$4:$O$7,4,FALSE)</f>
        <v>Green Tea</v>
      </c>
    </row>
    <row r="414" spans="1:20" x14ac:dyDescent="0.2">
      <c r="A414">
        <v>26</v>
      </c>
      <c r="B414">
        <v>71</v>
      </c>
      <c r="C414">
        <v>124</v>
      </c>
      <c r="D414">
        <v>53</v>
      </c>
      <c r="E414">
        <v>45</v>
      </c>
      <c r="F414">
        <v>17</v>
      </c>
      <c r="G414">
        <v>299</v>
      </c>
      <c r="H414">
        <v>40</v>
      </c>
      <c r="I414">
        <v>50</v>
      </c>
      <c r="J414">
        <v>70</v>
      </c>
      <c r="K414">
        <v>120</v>
      </c>
      <c r="L414">
        <v>860</v>
      </c>
      <c r="M414">
        <v>6</v>
      </c>
      <c r="N414" s="25">
        <v>41698</v>
      </c>
      <c r="O414" t="str">
        <f>VLOOKUP(Coffee_data[[#This Row],[Area Code]],Location!$B$1:$E$157,2,FALSE)</f>
        <v>Connecticut</v>
      </c>
      <c r="P414" t="str">
        <f>VLOOKUP(Coffee_data[[#This Row],[Area Code]],Location!$B$1:$E$157,3,FALSE)</f>
        <v>East</v>
      </c>
      <c r="Q414" t="str">
        <f>VLOOKUP(Coffee_data[[#This Row],[Area Code]],Location!$B$1:$E$157,4,FALSE)</f>
        <v>Small Market</v>
      </c>
      <c r="R414" s="15" t="str">
        <f>HLOOKUP(Coffee_data[[#This Row],[ProductId]],Product!$B$4:$O$7,2,FALSE)</f>
        <v>Decaf</v>
      </c>
      <c r="S414" s="15" t="str">
        <f>HLOOKUP(Coffee_data[[#This Row],[ProductId]],Product!$B$4:$O$7,3,FALSE)</f>
        <v>Espresso</v>
      </c>
      <c r="T414" s="15" t="str">
        <f>HLOOKUP(Coffee_data[[#This Row],[ProductId]],Product!$B$4:$O$7,4,FALSE)</f>
        <v>Decaf Espresso</v>
      </c>
    </row>
    <row r="415" spans="1:20" x14ac:dyDescent="0.2">
      <c r="A415">
        <v>0</v>
      </c>
      <c r="B415">
        <v>87</v>
      </c>
      <c r="C415">
        <v>150</v>
      </c>
      <c r="D415">
        <v>63</v>
      </c>
      <c r="E415">
        <v>87</v>
      </c>
      <c r="F415">
        <v>57</v>
      </c>
      <c r="G415">
        <v>506</v>
      </c>
      <c r="H415">
        <v>10</v>
      </c>
      <c r="I415">
        <v>55</v>
      </c>
      <c r="J415">
        <v>80</v>
      </c>
      <c r="K415">
        <v>140</v>
      </c>
      <c r="L415">
        <v>860</v>
      </c>
      <c r="M415">
        <v>5</v>
      </c>
      <c r="N415" s="25">
        <v>41698</v>
      </c>
      <c r="O415" t="str">
        <f>VLOOKUP(Coffee_data[[#This Row],[Area Code]],Location!$B$1:$E$157,2,FALSE)</f>
        <v>Connecticut</v>
      </c>
      <c r="P415" t="str">
        <f>VLOOKUP(Coffee_data[[#This Row],[Area Code]],Location!$B$1:$E$157,3,FALSE)</f>
        <v>East</v>
      </c>
      <c r="Q415" t="str">
        <f>VLOOKUP(Coffee_data[[#This Row],[Area Code]],Location!$B$1:$E$157,4,FALSE)</f>
        <v>Small Market</v>
      </c>
      <c r="R415" s="15" t="str">
        <f>HLOOKUP(Coffee_data[[#This Row],[ProductId]],Product!$B$4:$O$7,2,FALSE)</f>
        <v>Regular</v>
      </c>
      <c r="S415" s="15" t="str">
        <f>HLOOKUP(Coffee_data[[#This Row],[ProductId]],Product!$B$4:$O$7,3,FALSE)</f>
        <v>Espresso</v>
      </c>
      <c r="T415" s="15" t="str">
        <f>HLOOKUP(Coffee_data[[#This Row],[ProductId]],Product!$B$4:$O$7,4,FALSE)</f>
        <v>Caffe Mocha</v>
      </c>
    </row>
    <row r="416" spans="1:20" x14ac:dyDescent="0.2">
      <c r="A416">
        <v>114</v>
      </c>
      <c r="B416">
        <v>186</v>
      </c>
      <c r="C416">
        <v>309</v>
      </c>
      <c r="D416">
        <v>85</v>
      </c>
      <c r="E416">
        <v>72</v>
      </c>
      <c r="F416">
        <v>40</v>
      </c>
      <c r="G416">
        <v>932</v>
      </c>
      <c r="H416">
        <v>130</v>
      </c>
      <c r="I416">
        <v>92</v>
      </c>
      <c r="J416">
        <v>180</v>
      </c>
      <c r="K416">
        <v>288</v>
      </c>
      <c r="L416">
        <v>475</v>
      </c>
      <c r="M416">
        <v>2</v>
      </c>
      <c r="N416" s="25">
        <v>41698</v>
      </c>
      <c r="O416" t="str">
        <f>VLOOKUP(Coffee_data[[#This Row],[Area Code]],Location!$B$1:$E$157,2,FALSE)</f>
        <v>Connecticut</v>
      </c>
      <c r="P416" t="str">
        <f>VLOOKUP(Coffee_data[[#This Row],[Area Code]],Location!$B$1:$E$157,3,FALSE)</f>
        <v>East</v>
      </c>
      <c r="Q416" t="str">
        <f>VLOOKUP(Coffee_data[[#This Row],[Area Code]],Location!$B$1:$E$157,4,FALSE)</f>
        <v>Small Market</v>
      </c>
      <c r="R416" s="15" t="str">
        <f>HLOOKUP(Coffee_data[[#This Row],[ProductId]],Product!$B$4:$O$7,2,FALSE)</f>
        <v>Regular</v>
      </c>
      <c r="S416" s="15" t="str">
        <f>HLOOKUP(Coffee_data[[#This Row],[ProductId]],Product!$B$4:$O$7,3,FALSE)</f>
        <v>Coffee</v>
      </c>
      <c r="T416" s="15" t="str">
        <f>HLOOKUP(Coffee_data[[#This Row],[ProductId]],Product!$B$4:$O$7,4,FALSE)</f>
        <v>Columbian</v>
      </c>
    </row>
    <row r="417" spans="1:20" x14ac:dyDescent="0.2">
      <c r="A417">
        <v>39</v>
      </c>
      <c r="B417">
        <v>104</v>
      </c>
      <c r="C417">
        <v>189</v>
      </c>
      <c r="D417">
        <v>85</v>
      </c>
      <c r="E417">
        <v>65</v>
      </c>
      <c r="F417">
        <v>32</v>
      </c>
      <c r="G417">
        <v>476</v>
      </c>
      <c r="H417">
        <v>40</v>
      </c>
      <c r="I417">
        <v>60</v>
      </c>
      <c r="J417">
        <v>80</v>
      </c>
      <c r="K417">
        <v>131</v>
      </c>
      <c r="L417">
        <v>203</v>
      </c>
      <c r="M417">
        <v>9</v>
      </c>
      <c r="N417" s="25">
        <v>41698</v>
      </c>
      <c r="O417" t="str">
        <f>VLOOKUP(Coffee_data[[#This Row],[Area Code]],Location!$B$1:$E$157,2,FALSE)</f>
        <v>Connecticut</v>
      </c>
      <c r="P417" t="str">
        <f>VLOOKUP(Coffee_data[[#This Row],[Area Code]],Location!$B$1:$E$157,3,FALSE)</f>
        <v>East</v>
      </c>
      <c r="Q417" t="str">
        <f>VLOOKUP(Coffee_data[[#This Row],[Area Code]],Location!$B$1:$E$157,4,FALSE)</f>
        <v>Small Market</v>
      </c>
      <c r="R417" s="15" t="str">
        <f>HLOOKUP(Coffee_data[[#This Row],[ProductId]],Product!$B$4:$O$7,2,FALSE)</f>
        <v>Decaf</v>
      </c>
      <c r="S417" s="15" t="str">
        <f>HLOOKUP(Coffee_data[[#This Row],[ProductId]],Product!$B$4:$O$7,3,FALSE)</f>
        <v>Herbal Tea</v>
      </c>
      <c r="T417" s="15" t="str">
        <f>HLOOKUP(Coffee_data[[#This Row],[ProductId]],Product!$B$4:$O$7,4,FALSE)</f>
        <v>Lemon</v>
      </c>
    </row>
    <row r="418" spans="1:20" x14ac:dyDescent="0.2">
      <c r="A418">
        <v>46</v>
      </c>
      <c r="B418">
        <v>89</v>
      </c>
      <c r="C418">
        <v>163</v>
      </c>
      <c r="D418">
        <v>74</v>
      </c>
      <c r="E418">
        <v>43</v>
      </c>
      <c r="F418">
        <v>22</v>
      </c>
      <c r="G418">
        <v>949</v>
      </c>
      <c r="H418">
        <v>50</v>
      </c>
      <c r="I418">
        <v>50</v>
      </c>
      <c r="J418">
        <v>70</v>
      </c>
      <c r="K418">
        <v>120</v>
      </c>
      <c r="L418">
        <v>203</v>
      </c>
      <c r="M418">
        <v>10</v>
      </c>
      <c r="N418" s="25">
        <v>41698</v>
      </c>
      <c r="O418" t="str">
        <f>VLOOKUP(Coffee_data[[#This Row],[Area Code]],Location!$B$1:$E$157,2,FALSE)</f>
        <v>Connecticut</v>
      </c>
      <c r="P418" t="str">
        <f>VLOOKUP(Coffee_data[[#This Row],[Area Code]],Location!$B$1:$E$157,3,FALSE)</f>
        <v>East</v>
      </c>
      <c r="Q418" t="str">
        <f>VLOOKUP(Coffee_data[[#This Row],[Area Code]],Location!$B$1:$E$157,4,FALSE)</f>
        <v>Small Market</v>
      </c>
      <c r="R418" s="15" t="str">
        <f>HLOOKUP(Coffee_data[[#This Row],[ProductId]],Product!$B$4:$O$7,2,FALSE)</f>
        <v>Decaf</v>
      </c>
      <c r="S418" s="15" t="str">
        <f>HLOOKUP(Coffee_data[[#This Row],[ProductId]],Product!$B$4:$O$7,3,FALSE)</f>
        <v>Herbal Tea</v>
      </c>
      <c r="T418" s="15" t="str">
        <f>HLOOKUP(Coffee_data[[#This Row],[ProductId]],Product!$B$4:$O$7,4,FALSE)</f>
        <v>Mint</v>
      </c>
    </row>
    <row r="419" spans="1:20" x14ac:dyDescent="0.2">
      <c r="A419">
        <v>27</v>
      </c>
      <c r="B419">
        <v>48</v>
      </c>
      <c r="C419">
        <v>81</v>
      </c>
      <c r="D419">
        <v>33</v>
      </c>
      <c r="E419">
        <v>21</v>
      </c>
      <c r="F419">
        <v>9</v>
      </c>
      <c r="G419">
        <v>813</v>
      </c>
      <c r="H419">
        <v>40</v>
      </c>
      <c r="I419">
        <v>41</v>
      </c>
      <c r="J419">
        <v>50</v>
      </c>
      <c r="K419">
        <v>69</v>
      </c>
      <c r="L419">
        <v>863</v>
      </c>
      <c r="M419">
        <v>11</v>
      </c>
      <c r="N419" s="25">
        <v>41698</v>
      </c>
      <c r="O419" t="str">
        <f>VLOOKUP(Coffee_data[[#This Row],[Area Code]],Location!$B$1:$E$157,2,FALSE)</f>
        <v>Florida</v>
      </c>
      <c r="P419" t="str">
        <f>VLOOKUP(Coffee_data[[#This Row],[Area Code]],Location!$B$1:$E$157,3,FALSE)</f>
        <v>East</v>
      </c>
      <c r="Q419" t="str">
        <f>VLOOKUP(Coffee_data[[#This Row],[Area Code]],Location!$B$1:$E$157,4,FALSE)</f>
        <v>Major Market</v>
      </c>
      <c r="R419" s="15" t="str">
        <f>HLOOKUP(Coffee_data[[#This Row],[ProductId]],Product!$B$4:$O$7,2,FALSE)</f>
        <v>Regular</v>
      </c>
      <c r="S419" s="15" t="str">
        <f>HLOOKUP(Coffee_data[[#This Row],[ProductId]],Product!$B$4:$O$7,3,FALSE)</f>
        <v>Tea</v>
      </c>
      <c r="T419" s="15" t="str">
        <f>HLOOKUP(Coffee_data[[#This Row],[ProductId]],Product!$B$4:$O$7,4,FALSE)</f>
        <v>Darjeeling</v>
      </c>
    </row>
    <row r="420" spans="1:20" x14ac:dyDescent="0.2">
      <c r="A420">
        <v>47</v>
      </c>
      <c r="B420">
        <v>72</v>
      </c>
      <c r="C420">
        <v>121</v>
      </c>
      <c r="D420">
        <v>49</v>
      </c>
      <c r="E420">
        <v>25</v>
      </c>
      <c r="F420">
        <v>13</v>
      </c>
      <c r="G420">
        <v>767</v>
      </c>
      <c r="H420">
        <v>60</v>
      </c>
      <c r="I420">
        <v>50</v>
      </c>
      <c r="J420">
        <v>80</v>
      </c>
      <c r="K420">
        <v>130</v>
      </c>
      <c r="L420">
        <v>813</v>
      </c>
      <c r="M420">
        <v>13</v>
      </c>
      <c r="N420" s="25">
        <v>41698</v>
      </c>
      <c r="O420" t="str">
        <f>VLOOKUP(Coffee_data[[#This Row],[Area Code]],Location!$B$1:$E$157,2,FALSE)</f>
        <v>Florida</v>
      </c>
      <c r="P420" t="str">
        <f>VLOOKUP(Coffee_data[[#This Row],[Area Code]],Location!$B$1:$E$157,3,FALSE)</f>
        <v>East</v>
      </c>
      <c r="Q420" t="str">
        <f>VLOOKUP(Coffee_data[[#This Row],[Area Code]],Location!$B$1:$E$157,4,FALSE)</f>
        <v>Major Market</v>
      </c>
      <c r="R420" s="15" t="str">
        <f>HLOOKUP(Coffee_data[[#This Row],[ProductId]],Product!$B$4:$O$7,2,FALSE)</f>
        <v>Regular</v>
      </c>
      <c r="S420" s="15" t="str">
        <f>HLOOKUP(Coffee_data[[#This Row],[ProductId]],Product!$B$4:$O$7,3,FALSE)</f>
        <v>Tea</v>
      </c>
      <c r="T420" s="15" t="str">
        <f>HLOOKUP(Coffee_data[[#This Row],[ProductId]],Product!$B$4:$O$7,4,FALSE)</f>
        <v>Green Tea</v>
      </c>
    </row>
    <row r="421" spans="1:20" x14ac:dyDescent="0.2">
      <c r="A421">
        <v>54</v>
      </c>
      <c r="B421">
        <v>108</v>
      </c>
      <c r="C421">
        <v>188</v>
      </c>
      <c r="D421">
        <v>80</v>
      </c>
      <c r="E421">
        <v>54</v>
      </c>
      <c r="F421">
        <v>26</v>
      </c>
      <c r="G421">
        <v>415</v>
      </c>
      <c r="H421">
        <v>70</v>
      </c>
      <c r="I421">
        <v>70</v>
      </c>
      <c r="J421">
        <v>110</v>
      </c>
      <c r="K421">
        <v>186</v>
      </c>
      <c r="L421">
        <v>941</v>
      </c>
      <c r="M421">
        <v>6</v>
      </c>
      <c r="N421" s="25">
        <v>41698</v>
      </c>
      <c r="O421" t="str">
        <f>VLOOKUP(Coffee_data[[#This Row],[Area Code]],Location!$B$1:$E$157,2,FALSE)</f>
        <v>Florida</v>
      </c>
      <c r="P421" t="str">
        <f>VLOOKUP(Coffee_data[[#This Row],[Area Code]],Location!$B$1:$E$157,3,FALSE)</f>
        <v>East</v>
      </c>
      <c r="Q421" t="str">
        <f>VLOOKUP(Coffee_data[[#This Row],[Area Code]],Location!$B$1:$E$157,4,FALSE)</f>
        <v>Major Market</v>
      </c>
      <c r="R421" s="15" t="str">
        <f>HLOOKUP(Coffee_data[[#This Row],[ProductId]],Product!$B$4:$O$7,2,FALSE)</f>
        <v>Decaf</v>
      </c>
      <c r="S421" s="15" t="str">
        <f>HLOOKUP(Coffee_data[[#This Row],[ProductId]],Product!$B$4:$O$7,3,FALSE)</f>
        <v>Espresso</v>
      </c>
      <c r="T421" s="15" t="str">
        <f>HLOOKUP(Coffee_data[[#This Row],[ProductId]],Product!$B$4:$O$7,4,FALSE)</f>
        <v>Decaf Espresso</v>
      </c>
    </row>
    <row r="422" spans="1:20" x14ac:dyDescent="0.2">
      <c r="A422">
        <v>17</v>
      </c>
      <c r="B422">
        <v>132</v>
      </c>
      <c r="C422">
        <v>227</v>
      </c>
      <c r="D422">
        <v>95</v>
      </c>
      <c r="E422">
        <v>115</v>
      </c>
      <c r="F422">
        <v>86</v>
      </c>
      <c r="G422">
        <v>532</v>
      </c>
      <c r="H422">
        <v>30</v>
      </c>
      <c r="I422">
        <v>90</v>
      </c>
      <c r="J422">
        <v>130</v>
      </c>
      <c r="K422">
        <v>215</v>
      </c>
      <c r="L422">
        <v>941</v>
      </c>
      <c r="M422">
        <v>5</v>
      </c>
      <c r="N422" s="25">
        <v>41698</v>
      </c>
      <c r="O422" t="str">
        <f>VLOOKUP(Coffee_data[[#This Row],[Area Code]],Location!$B$1:$E$157,2,FALSE)</f>
        <v>Florida</v>
      </c>
      <c r="P422" t="str">
        <f>VLOOKUP(Coffee_data[[#This Row],[Area Code]],Location!$B$1:$E$157,3,FALSE)</f>
        <v>East</v>
      </c>
      <c r="Q422" t="str">
        <f>VLOOKUP(Coffee_data[[#This Row],[Area Code]],Location!$B$1:$E$157,4,FALSE)</f>
        <v>Major Market</v>
      </c>
      <c r="R422" s="15" t="str">
        <f>HLOOKUP(Coffee_data[[#This Row],[ProductId]],Product!$B$4:$O$7,2,FALSE)</f>
        <v>Regular</v>
      </c>
      <c r="S422" s="15" t="str">
        <f>HLOOKUP(Coffee_data[[#This Row],[ProductId]],Product!$B$4:$O$7,3,FALSE)</f>
        <v>Espresso</v>
      </c>
      <c r="T422" s="15" t="str">
        <f>HLOOKUP(Coffee_data[[#This Row],[ProductId]],Product!$B$4:$O$7,4,FALSE)</f>
        <v>Caffe Mocha</v>
      </c>
    </row>
    <row r="423" spans="1:20" x14ac:dyDescent="0.2">
      <c r="A423">
        <v>74</v>
      </c>
      <c r="B423">
        <v>125</v>
      </c>
      <c r="C423">
        <v>214</v>
      </c>
      <c r="D423">
        <v>89</v>
      </c>
      <c r="E423">
        <v>51</v>
      </c>
      <c r="F423">
        <v>27</v>
      </c>
      <c r="G423">
        <v>481</v>
      </c>
      <c r="H423">
        <v>80</v>
      </c>
      <c r="I423">
        <v>83</v>
      </c>
      <c r="J423">
        <v>120</v>
      </c>
      <c r="K423">
        <v>200</v>
      </c>
      <c r="L423">
        <v>321</v>
      </c>
      <c r="M423">
        <v>3</v>
      </c>
      <c r="N423" s="25">
        <v>41698</v>
      </c>
      <c r="O423" t="str">
        <f>VLOOKUP(Coffee_data[[#This Row],[Area Code]],Location!$B$1:$E$157,2,FALSE)</f>
        <v>Florida</v>
      </c>
      <c r="P423" t="str">
        <f>VLOOKUP(Coffee_data[[#This Row],[Area Code]],Location!$B$1:$E$157,3,FALSE)</f>
        <v>East</v>
      </c>
      <c r="Q423" t="str">
        <f>VLOOKUP(Coffee_data[[#This Row],[Area Code]],Location!$B$1:$E$157,4,FALSE)</f>
        <v>Major Market</v>
      </c>
      <c r="R423" s="15" t="str">
        <f>HLOOKUP(Coffee_data[[#This Row],[ProductId]],Product!$B$4:$O$7,2,FALSE)</f>
        <v>Decaf</v>
      </c>
      <c r="S423" s="15" t="str">
        <f>HLOOKUP(Coffee_data[[#This Row],[ProductId]],Product!$B$4:$O$7,3,FALSE)</f>
        <v>Coffee</v>
      </c>
      <c r="T423" s="15" t="str">
        <f>HLOOKUP(Coffee_data[[#This Row],[ProductId]],Product!$B$4:$O$7,4,FALSE)</f>
        <v>Decaf Irish Cream</v>
      </c>
    </row>
    <row r="424" spans="1:20" x14ac:dyDescent="0.2">
      <c r="A424">
        <v>67</v>
      </c>
      <c r="B424">
        <v>126</v>
      </c>
      <c r="C424">
        <v>210</v>
      </c>
      <c r="D424">
        <v>84</v>
      </c>
      <c r="E424">
        <v>59</v>
      </c>
      <c r="F424">
        <v>27</v>
      </c>
      <c r="G424">
        <v>632</v>
      </c>
      <c r="H424">
        <v>70</v>
      </c>
      <c r="I424">
        <v>80</v>
      </c>
      <c r="J424">
        <v>110</v>
      </c>
      <c r="K424">
        <v>190</v>
      </c>
      <c r="L424">
        <v>561</v>
      </c>
      <c r="M424">
        <v>2</v>
      </c>
      <c r="N424" s="25">
        <v>41698</v>
      </c>
      <c r="O424" t="str">
        <f>VLOOKUP(Coffee_data[[#This Row],[Area Code]],Location!$B$1:$E$157,2,FALSE)</f>
        <v>Florida</v>
      </c>
      <c r="P424" t="str">
        <f>VLOOKUP(Coffee_data[[#This Row],[Area Code]],Location!$B$1:$E$157,3,FALSE)</f>
        <v>East</v>
      </c>
      <c r="Q424" t="str">
        <f>VLOOKUP(Coffee_data[[#This Row],[Area Code]],Location!$B$1:$E$157,4,FALSE)</f>
        <v>Major Market</v>
      </c>
      <c r="R424" s="15" t="str">
        <f>HLOOKUP(Coffee_data[[#This Row],[ProductId]],Product!$B$4:$O$7,2,FALSE)</f>
        <v>Regular</v>
      </c>
      <c r="S424" s="15" t="str">
        <f>HLOOKUP(Coffee_data[[#This Row],[ProductId]],Product!$B$4:$O$7,3,FALSE)</f>
        <v>Coffee</v>
      </c>
      <c r="T424" s="15" t="str">
        <f>HLOOKUP(Coffee_data[[#This Row],[ProductId]],Product!$B$4:$O$7,4,FALSE)</f>
        <v>Columbian</v>
      </c>
    </row>
    <row r="425" spans="1:20" x14ac:dyDescent="0.2">
      <c r="A425">
        <v>35</v>
      </c>
      <c r="B425">
        <v>63</v>
      </c>
      <c r="C425">
        <v>112</v>
      </c>
      <c r="D425">
        <v>49</v>
      </c>
      <c r="E425">
        <v>28</v>
      </c>
      <c r="F425">
        <v>16</v>
      </c>
      <c r="G425">
        <v>611</v>
      </c>
      <c r="H425">
        <v>30</v>
      </c>
      <c r="I425">
        <v>22</v>
      </c>
      <c r="J425">
        <v>50</v>
      </c>
      <c r="K425">
        <v>88</v>
      </c>
      <c r="L425">
        <v>863</v>
      </c>
      <c r="M425">
        <v>8</v>
      </c>
      <c r="N425" s="25">
        <v>41698</v>
      </c>
      <c r="O425" t="str">
        <f>VLOOKUP(Coffee_data[[#This Row],[Area Code]],Location!$B$1:$E$157,2,FALSE)</f>
        <v>Florida</v>
      </c>
      <c r="P425" t="str">
        <f>VLOOKUP(Coffee_data[[#This Row],[Area Code]],Location!$B$1:$E$157,3,FALSE)</f>
        <v>East</v>
      </c>
      <c r="Q425" t="str">
        <f>VLOOKUP(Coffee_data[[#This Row],[Area Code]],Location!$B$1:$E$157,4,FALSE)</f>
        <v>Major Market</v>
      </c>
      <c r="R425" s="15" t="str">
        <f>HLOOKUP(Coffee_data[[#This Row],[ProductId]],Product!$B$4:$O$7,2,FALSE)</f>
        <v>Decaf</v>
      </c>
      <c r="S425" s="15" t="str">
        <f>HLOOKUP(Coffee_data[[#This Row],[ProductId]],Product!$B$4:$O$7,3,FALSE)</f>
        <v>Herbal Tea</v>
      </c>
      <c r="T425" s="15" t="str">
        <f>HLOOKUP(Coffee_data[[#This Row],[ProductId]],Product!$B$4:$O$7,4,FALSE)</f>
        <v>Chamomile</v>
      </c>
    </row>
    <row r="426" spans="1:20" x14ac:dyDescent="0.2">
      <c r="A426">
        <v>12</v>
      </c>
      <c r="B426">
        <v>66</v>
      </c>
      <c r="C426">
        <v>120</v>
      </c>
      <c r="D426">
        <v>54</v>
      </c>
      <c r="E426">
        <v>54</v>
      </c>
      <c r="F426">
        <v>20</v>
      </c>
      <c r="G426">
        <v>301</v>
      </c>
      <c r="H426">
        <v>20</v>
      </c>
      <c r="I426">
        <v>31</v>
      </c>
      <c r="J426">
        <v>50</v>
      </c>
      <c r="K426">
        <v>90</v>
      </c>
      <c r="L426">
        <v>772</v>
      </c>
      <c r="M426">
        <v>9</v>
      </c>
      <c r="N426" s="25">
        <v>41698</v>
      </c>
      <c r="O426" t="str">
        <f>VLOOKUP(Coffee_data[[#This Row],[Area Code]],Location!$B$1:$E$157,2,FALSE)</f>
        <v>Florida</v>
      </c>
      <c r="P426" t="str">
        <f>VLOOKUP(Coffee_data[[#This Row],[Area Code]],Location!$B$1:$E$157,3,FALSE)</f>
        <v>East</v>
      </c>
      <c r="Q426" t="str">
        <f>VLOOKUP(Coffee_data[[#This Row],[Area Code]],Location!$B$1:$E$157,4,FALSE)</f>
        <v>Major Market</v>
      </c>
      <c r="R426" s="15" t="str">
        <f>HLOOKUP(Coffee_data[[#This Row],[ProductId]],Product!$B$4:$O$7,2,FALSE)</f>
        <v>Decaf</v>
      </c>
      <c r="S426" s="15" t="str">
        <f>HLOOKUP(Coffee_data[[#This Row],[ProductId]],Product!$B$4:$O$7,3,FALSE)</f>
        <v>Herbal Tea</v>
      </c>
      <c r="T426" s="15" t="str">
        <f>HLOOKUP(Coffee_data[[#This Row],[ProductId]],Product!$B$4:$O$7,4,FALSE)</f>
        <v>Lemon</v>
      </c>
    </row>
    <row r="427" spans="1:20" x14ac:dyDescent="0.2">
      <c r="A427">
        <v>40</v>
      </c>
      <c r="B427">
        <v>84</v>
      </c>
      <c r="C427">
        <v>155</v>
      </c>
      <c r="D427">
        <v>71</v>
      </c>
      <c r="E427">
        <v>44</v>
      </c>
      <c r="F427">
        <v>22</v>
      </c>
      <c r="G427">
        <v>950</v>
      </c>
      <c r="H427">
        <v>50</v>
      </c>
      <c r="I427">
        <v>60</v>
      </c>
      <c r="J427">
        <v>70</v>
      </c>
      <c r="K427">
        <v>130</v>
      </c>
      <c r="L427">
        <v>813</v>
      </c>
      <c r="M427">
        <v>10</v>
      </c>
      <c r="N427" s="25">
        <v>41698</v>
      </c>
      <c r="O427" t="str">
        <f>VLOOKUP(Coffee_data[[#This Row],[Area Code]],Location!$B$1:$E$157,2,FALSE)</f>
        <v>Florida</v>
      </c>
      <c r="P427" t="str">
        <f>VLOOKUP(Coffee_data[[#This Row],[Area Code]],Location!$B$1:$E$157,3,FALSE)</f>
        <v>East</v>
      </c>
      <c r="Q427" t="str">
        <f>VLOOKUP(Coffee_data[[#This Row],[Area Code]],Location!$B$1:$E$157,4,FALSE)</f>
        <v>Major Market</v>
      </c>
      <c r="R427" s="15" t="str">
        <f>HLOOKUP(Coffee_data[[#This Row],[ProductId]],Product!$B$4:$O$7,2,FALSE)</f>
        <v>Decaf</v>
      </c>
      <c r="S427" s="15" t="str">
        <f>HLOOKUP(Coffee_data[[#This Row],[ProductId]],Product!$B$4:$O$7,3,FALSE)</f>
        <v>Herbal Tea</v>
      </c>
      <c r="T427" s="15" t="str">
        <f>HLOOKUP(Coffee_data[[#This Row],[ProductId]],Product!$B$4:$O$7,4,FALSE)</f>
        <v>Mint</v>
      </c>
    </row>
    <row r="428" spans="1:20" x14ac:dyDescent="0.2">
      <c r="A428">
        <v>28</v>
      </c>
      <c r="B428">
        <v>47</v>
      </c>
      <c r="C428">
        <v>79</v>
      </c>
      <c r="D428">
        <v>32</v>
      </c>
      <c r="E428">
        <v>19</v>
      </c>
      <c r="F428">
        <v>8</v>
      </c>
      <c r="G428">
        <v>813</v>
      </c>
      <c r="H428">
        <v>40</v>
      </c>
      <c r="I428">
        <v>41</v>
      </c>
      <c r="J428">
        <v>50</v>
      </c>
      <c r="K428">
        <v>80</v>
      </c>
      <c r="L428">
        <v>978</v>
      </c>
      <c r="M428">
        <v>11</v>
      </c>
      <c r="N428" s="25">
        <v>41698</v>
      </c>
      <c r="O428" t="str">
        <f>VLOOKUP(Coffee_data[[#This Row],[Area Code]],Location!$B$1:$E$157,2,FALSE)</f>
        <v>Massachusetts</v>
      </c>
      <c r="P428" t="str">
        <f>VLOOKUP(Coffee_data[[#This Row],[Area Code]],Location!$B$1:$E$157,3,FALSE)</f>
        <v>East</v>
      </c>
      <c r="Q428" t="str">
        <f>VLOOKUP(Coffee_data[[#This Row],[Area Code]],Location!$B$1:$E$157,4,FALSE)</f>
        <v>Major Market</v>
      </c>
      <c r="R428" s="15" t="str">
        <f>HLOOKUP(Coffee_data[[#This Row],[ProductId]],Product!$B$4:$O$7,2,FALSE)</f>
        <v>Regular</v>
      </c>
      <c r="S428" s="15" t="str">
        <f>HLOOKUP(Coffee_data[[#This Row],[ProductId]],Product!$B$4:$O$7,3,FALSE)</f>
        <v>Tea</v>
      </c>
      <c r="T428" s="15" t="str">
        <f>HLOOKUP(Coffee_data[[#This Row],[ProductId]],Product!$B$4:$O$7,4,FALSE)</f>
        <v>Darjeeling</v>
      </c>
    </row>
    <row r="429" spans="1:20" x14ac:dyDescent="0.2">
      <c r="A429">
        <v>15</v>
      </c>
      <c r="B429">
        <v>32</v>
      </c>
      <c r="C429">
        <v>53</v>
      </c>
      <c r="D429">
        <v>21</v>
      </c>
      <c r="E429">
        <v>17</v>
      </c>
      <c r="F429">
        <v>5</v>
      </c>
      <c r="G429">
        <v>449</v>
      </c>
      <c r="H429">
        <v>20</v>
      </c>
      <c r="I429">
        <v>20</v>
      </c>
      <c r="J429">
        <v>30</v>
      </c>
      <c r="K429">
        <v>37</v>
      </c>
      <c r="L429">
        <v>857</v>
      </c>
      <c r="M429">
        <v>13</v>
      </c>
      <c r="N429" s="25">
        <v>41698</v>
      </c>
      <c r="O429" t="str">
        <f>VLOOKUP(Coffee_data[[#This Row],[Area Code]],Location!$B$1:$E$157,2,FALSE)</f>
        <v>Massachusetts</v>
      </c>
      <c r="P429" t="str">
        <f>VLOOKUP(Coffee_data[[#This Row],[Area Code]],Location!$B$1:$E$157,3,FALSE)</f>
        <v>East</v>
      </c>
      <c r="Q429" t="str">
        <f>VLOOKUP(Coffee_data[[#This Row],[Area Code]],Location!$B$1:$E$157,4,FALSE)</f>
        <v>Major Market</v>
      </c>
      <c r="R429" s="15" t="str">
        <f>HLOOKUP(Coffee_data[[#This Row],[ProductId]],Product!$B$4:$O$7,2,FALSE)</f>
        <v>Regular</v>
      </c>
      <c r="S429" s="15" t="str">
        <f>HLOOKUP(Coffee_data[[#This Row],[ProductId]],Product!$B$4:$O$7,3,FALSE)</f>
        <v>Tea</v>
      </c>
      <c r="T429" s="15" t="str">
        <f>HLOOKUP(Coffee_data[[#This Row],[ProductId]],Product!$B$4:$O$7,4,FALSE)</f>
        <v>Green Tea</v>
      </c>
    </row>
    <row r="430" spans="1:20" x14ac:dyDescent="0.2">
      <c r="A430">
        <v>94</v>
      </c>
      <c r="B430">
        <v>163</v>
      </c>
      <c r="C430">
        <v>325</v>
      </c>
      <c r="D430">
        <v>106</v>
      </c>
      <c r="E430">
        <v>69</v>
      </c>
      <c r="F430">
        <v>45</v>
      </c>
      <c r="G430">
        <v>1059</v>
      </c>
      <c r="H430">
        <v>100</v>
      </c>
      <c r="I430">
        <v>189</v>
      </c>
      <c r="J430">
        <v>160</v>
      </c>
      <c r="K430">
        <v>317</v>
      </c>
      <c r="L430">
        <v>508</v>
      </c>
      <c r="M430">
        <v>7</v>
      </c>
      <c r="N430" s="25">
        <v>41698</v>
      </c>
      <c r="O430" t="str">
        <f>VLOOKUP(Coffee_data[[#This Row],[Area Code]],Location!$B$1:$E$157,2,FALSE)</f>
        <v>Massachusetts</v>
      </c>
      <c r="P430" t="str">
        <f>VLOOKUP(Coffee_data[[#This Row],[Area Code]],Location!$B$1:$E$157,3,FALSE)</f>
        <v>East</v>
      </c>
      <c r="Q430" t="str">
        <f>VLOOKUP(Coffee_data[[#This Row],[Area Code]],Location!$B$1:$E$157,4,FALSE)</f>
        <v>Major Market</v>
      </c>
      <c r="R430" s="15" t="str">
        <f>HLOOKUP(Coffee_data[[#This Row],[ProductId]],Product!$B$4:$O$7,2,FALSE)</f>
        <v>Regular</v>
      </c>
      <c r="S430" s="15" t="str">
        <f>HLOOKUP(Coffee_data[[#This Row],[ProductId]],Product!$B$4:$O$7,3,FALSE)</f>
        <v>Espresso</v>
      </c>
      <c r="T430" s="15" t="str">
        <f>HLOOKUP(Coffee_data[[#This Row],[ProductId]],Product!$B$4:$O$7,4,FALSE)</f>
        <v>Regular Espresso</v>
      </c>
    </row>
    <row r="431" spans="1:20" x14ac:dyDescent="0.2">
      <c r="A431">
        <v>-4</v>
      </c>
      <c r="B431">
        <v>73</v>
      </c>
      <c r="C431">
        <v>125</v>
      </c>
      <c r="D431">
        <v>52</v>
      </c>
      <c r="E431">
        <v>77</v>
      </c>
      <c r="F431">
        <v>47</v>
      </c>
      <c r="G431">
        <v>446</v>
      </c>
      <c r="H431">
        <v>20</v>
      </c>
      <c r="I431">
        <v>45</v>
      </c>
      <c r="J431">
        <v>80</v>
      </c>
      <c r="K431">
        <v>120</v>
      </c>
      <c r="L431">
        <v>508</v>
      </c>
      <c r="M431">
        <v>5</v>
      </c>
      <c r="N431" s="25">
        <v>41698</v>
      </c>
      <c r="O431" t="str">
        <f>VLOOKUP(Coffee_data[[#This Row],[Area Code]],Location!$B$1:$E$157,2,FALSE)</f>
        <v>Massachusetts</v>
      </c>
      <c r="P431" t="str">
        <f>VLOOKUP(Coffee_data[[#This Row],[Area Code]],Location!$B$1:$E$157,3,FALSE)</f>
        <v>East</v>
      </c>
      <c r="Q431" t="str">
        <f>VLOOKUP(Coffee_data[[#This Row],[Area Code]],Location!$B$1:$E$157,4,FALSE)</f>
        <v>Major Market</v>
      </c>
      <c r="R431" s="15" t="str">
        <f>HLOOKUP(Coffee_data[[#This Row],[ProductId]],Product!$B$4:$O$7,2,FALSE)</f>
        <v>Regular</v>
      </c>
      <c r="S431" s="15" t="str">
        <f>HLOOKUP(Coffee_data[[#This Row],[ProductId]],Product!$B$4:$O$7,3,FALSE)</f>
        <v>Espresso</v>
      </c>
      <c r="T431" s="15" t="str">
        <f>HLOOKUP(Coffee_data[[#This Row],[ProductId]],Product!$B$4:$O$7,4,FALSE)</f>
        <v>Caffe Mocha</v>
      </c>
    </row>
    <row r="432" spans="1:20" x14ac:dyDescent="0.2">
      <c r="A432">
        <v>366</v>
      </c>
      <c r="B432">
        <v>420</v>
      </c>
      <c r="C432">
        <v>492</v>
      </c>
      <c r="D432">
        <v>72</v>
      </c>
      <c r="E432">
        <v>54</v>
      </c>
      <c r="F432">
        <v>23</v>
      </c>
      <c r="G432">
        <v>-54</v>
      </c>
      <c r="H432">
        <v>360</v>
      </c>
      <c r="I432">
        <v>58</v>
      </c>
      <c r="J432">
        <v>400</v>
      </c>
      <c r="K432">
        <v>458</v>
      </c>
      <c r="L432">
        <v>978</v>
      </c>
      <c r="M432">
        <v>2</v>
      </c>
      <c r="N432" s="25">
        <v>41698</v>
      </c>
      <c r="O432" t="str">
        <f>VLOOKUP(Coffee_data[[#This Row],[Area Code]],Location!$B$1:$E$157,2,FALSE)</f>
        <v>Massachusetts</v>
      </c>
      <c r="P432" t="str">
        <f>VLOOKUP(Coffee_data[[#This Row],[Area Code]],Location!$B$1:$E$157,3,FALSE)</f>
        <v>East</v>
      </c>
      <c r="Q432" t="str">
        <f>VLOOKUP(Coffee_data[[#This Row],[Area Code]],Location!$B$1:$E$157,4,FALSE)</f>
        <v>Major Market</v>
      </c>
      <c r="R432" s="15" t="str">
        <f>HLOOKUP(Coffee_data[[#This Row],[ProductId]],Product!$B$4:$O$7,2,FALSE)</f>
        <v>Regular</v>
      </c>
      <c r="S432" s="15" t="str">
        <f>HLOOKUP(Coffee_data[[#This Row],[ProductId]],Product!$B$4:$O$7,3,FALSE)</f>
        <v>Coffee</v>
      </c>
      <c r="T432" s="15" t="str">
        <f>HLOOKUP(Coffee_data[[#This Row],[ProductId]],Product!$B$4:$O$7,4,FALSE)</f>
        <v>Columbian</v>
      </c>
    </row>
    <row r="433" spans="1:20" x14ac:dyDescent="0.2">
      <c r="A433">
        <v>16</v>
      </c>
      <c r="B433">
        <v>71</v>
      </c>
      <c r="C433">
        <v>129</v>
      </c>
      <c r="D433">
        <v>58</v>
      </c>
      <c r="E433">
        <v>55</v>
      </c>
      <c r="F433">
        <v>22</v>
      </c>
      <c r="G433">
        <v>325</v>
      </c>
      <c r="H433">
        <v>30</v>
      </c>
      <c r="I433">
        <v>40</v>
      </c>
      <c r="J433">
        <v>60</v>
      </c>
      <c r="K433">
        <v>100</v>
      </c>
      <c r="L433">
        <v>508</v>
      </c>
      <c r="M433">
        <v>9</v>
      </c>
      <c r="N433" s="25">
        <v>41698</v>
      </c>
      <c r="O433" t="str">
        <f>VLOOKUP(Coffee_data[[#This Row],[Area Code]],Location!$B$1:$E$157,2,FALSE)</f>
        <v>Massachusetts</v>
      </c>
      <c r="P433" t="str">
        <f>VLOOKUP(Coffee_data[[#This Row],[Area Code]],Location!$B$1:$E$157,3,FALSE)</f>
        <v>East</v>
      </c>
      <c r="Q433" t="str">
        <f>VLOOKUP(Coffee_data[[#This Row],[Area Code]],Location!$B$1:$E$157,4,FALSE)</f>
        <v>Major Market</v>
      </c>
      <c r="R433" s="15" t="str">
        <f>HLOOKUP(Coffee_data[[#This Row],[ProductId]],Product!$B$4:$O$7,2,FALSE)</f>
        <v>Decaf</v>
      </c>
      <c r="S433" s="15" t="str">
        <f>HLOOKUP(Coffee_data[[#This Row],[ProductId]],Product!$B$4:$O$7,3,FALSE)</f>
        <v>Herbal Tea</v>
      </c>
      <c r="T433" s="15" t="str">
        <f>HLOOKUP(Coffee_data[[#This Row],[ProductId]],Product!$B$4:$O$7,4,FALSE)</f>
        <v>Lemon</v>
      </c>
    </row>
    <row r="434" spans="1:20" x14ac:dyDescent="0.2">
      <c r="A434">
        <v>11</v>
      </c>
      <c r="B434">
        <v>27</v>
      </c>
      <c r="C434">
        <v>45</v>
      </c>
      <c r="D434">
        <v>18</v>
      </c>
      <c r="E434">
        <v>16</v>
      </c>
      <c r="F434">
        <v>5</v>
      </c>
      <c r="G434">
        <v>816</v>
      </c>
      <c r="H434">
        <v>20</v>
      </c>
      <c r="I434">
        <v>10</v>
      </c>
      <c r="J434">
        <v>30</v>
      </c>
      <c r="K434">
        <v>51</v>
      </c>
      <c r="L434">
        <v>603</v>
      </c>
      <c r="M434">
        <v>11</v>
      </c>
      <c r="N434" s="25">
        <v>41698</v>
      </c>
      <c r="O434" t="str">
        <f>VLOOKUP(Coffee_data[[#This Row],[Area Code]],Location!$B$1:$E$157,2,FALSE)</f>
        <v>New Hampshire</v>
      </c>
      <c r="P434" t="str">
        <f>VLOOKUP(Coffee_data[[#This Row],[Area Code]],Location!$B$1:$E$157,3,FALSE)</f>
        <v>East</v>
      </c>
      <c r="Q434" t="str">
        <f>VLOOKUP(Coffee_data[[#This Row],[Area Code]],Location!$B$1:$E$157,4,FALSE)</f>
        <v>Small Market</v>
      </c>
      <c r="R434" s="15" t="str">
        <f>HLOOKUP(Coffee_data[[#This Row],[ProductId]],Product!$B$4:$O$7,2,FALSE)</f>
        <v>Regular</v>
      </c>
      <c r="S434" s="15" t="str">
        <f>HLOOKUP(Coffee_data[[#This Row],[ProductId]],Product!$B$4:$O$7,3,FALSE)</f>
        <v>Tea</v>
      </c>
      <c r="T434" s="15" t="str">
        <f>HLOOKUP(Coffee_data[[#This Row],[ProductId]],Product!$B$4:$O$7,4,FALSE)</f>
        <v>Darjeeling</v>
      </c>
    </row>
    <row r="435" spans="1:20" x14ac:dyDescent="0.2">
      <c r="A435">
        <v>32</v>
      </c>
      <c r="B435">
        <v>43</v>
      </c>
      <c r="C435">
        <v>43</v>
      </c>
      <c r="D435">
        <v>0</v>
      </c>
      <c r="E435">
        <v>11</v>
      </c>
      <c r="F435">
        <v>0</v>
      </c>
      <c r="G435">
        <v>731</v>
      </c>
      <c r="H435">
        <v>30</v>
      </c>
      <c r="I435">
        <v>0</v>
      </c>
      <c r="J435">
        <v>40</v>
      </c>
      <c r="K435">
        <v>53</v>
      </c>
      <c r="L435">
        <v>603</v>
      </c>
      <c r="M435">
        <v>13</v>
      </c>
      <c r="N435" s="25">
        <v>41698</v>
      </c>
      <c r="O435" t="str">
        <f>VLOOKUP(Coffee_data[[#This Row],[Area Code]],Location!$B$1:$E$157,2,FALSE)</f>
        <v>New Hampshire</v>
      </c>
      <c r="P435" t="str">
        <f>VLOOKUP(Coffee_data[[#This Row],[Area Code]],Location!$B$1:$E$157,3,FALSE)</f>
        <v>East</v>
      </c>
      <c r="Q435" t="str">
        <f>VLOOKUP(Coffee_data[[#This Row],[Area Code]],Location!$B$1:$E$157,4,FALSE)</f>
        <v>Small Market</v>
      </c>
      <c r="R435" s="15" t="str">
        <f>HLOOKUP(Coffee_data[[#This Row],[ProductId]],Product!$B$4:$O$7,2,FALSE)</f>
        <v>Regular</v>
      </c>
      <c r="S435" s="15" t="str">
        <f>HLOOKUP(Coffee_data[[#This Row],[ProductId]],Product!$B$4:$O$7,3,FALSE)</f>
        <v>Tea</v>
      </c>
      <c r="T435" s="15" t="str">
        <f>HLOOKUP(Coffee_data[[#This Row],[ProductId]],Product!$B$4:$O$7,4,FALSE)</f>
        <v>Green Tea</v>
      </c>
    </row>
    <row r="436" spans="1:20" x14ac:dyDescent="0.2">
      <c r="A436">
        <v>-4</v>
      </c>
      <c r="B436">
        <v>42</v>
      </c>
      <c r="C436">
        <v>75</v>
      </c>
      <c r="D436">
        <v>33</v>
      </c>
      <c r="E436">
        <v>46</v>
      </c>
      <c r="F436">
        <v>12</v>
      </c>
      <c r="G436">
        <v>162</v>
      </c>
      <c r="H436">
        <v>0</v>
      </c>
      <c r="I436">
        <v>37</v>
      </c>
      <c r="J436">
        <v>40</v>
      </c>
      <c r="K436">
        <v>70</v>
      </c>
      <c r="L436">
        <v>603</v>
      </c>
      <c r="M436">
        <v>7</v>
      </c>
      <c r="N436" s="25">
        <v>41698</v>
      </c>
      <c r="O436" t="str">
        <f>VLOOKUP(Coffee_data[[#This Row],[Area Code]],Location!$B$1:$E$157,2,FALSE)</f>
        <v>New Hampshire</v>
      </c>
      <c r="P436" t="str">
        <f>VLOOKUP(Coffee_data[[#This Row],[Area Code]],Location!$B$1:$E$157,3,FALSE)</f>
        <v>East</v>
      </c>
      <c r="Q436" t="str">
        <f>VLOOKUP(Coffee_data[[#This Row],[Area Code]],Location!$B$1:$E$157,4,FALSE)</f>
        <v>Small Market</v>
      </c>
      <c r="R436" s="15" t="str">
        <f>HLOOKUP(Coffee_data[[#This Row],[ProductId]],Product!$B$4:$O$7,2,FALSE)</f>
        <v>Regular</v>
      </c>
      <c r="S436" s="15" t="str">
        <f>HLOOKUP(Coffee_data[[#This Row],[ProductId]],Product!$B$4:$O$7,3,FALSE)</f>
        <v>Espresso</v>
      </c>
      <c r="T436" s="15" t="str">
        <f>HLOOKUP(Coffee_data[[#This Row],[ProductId]],Product!$B$4:$O$7,4,FALSE)</f>
        <v>Regular Espresso</v>
      </c>
    </row>
    <row r="437" spans="1:20" x14ac:dyDescent="0.2">
      <c r="A437">
        <v>-7</v>
      </c>
      <c r="B437">
        <v>63</v>
      </c>
      <c r="C437">
        <v>107</v>
      </c>
      <c r="D437">
        <v>44</v>
      </c>
      <c r="E437">
        <v>70</v>
      </c>
      <c r="F437">
        <v>40</v>
      </c>
      <c r="G437">
        <v>251</v>
      </c>
      <c r="H437">
        <v>10</v>
      </c>
      <c r="I437">
        <v>40</v>
      </c>
      <c r="J437">
        <v>60</v>
      </c>
      <c r="K437">
        <v>100</v>
      </c>
      <c r="L437">
        <v>603</v>
      </c>
      <c r="M437">
        <v>5</v>
      </c>
      <c r="N437" s="25">
        <v>41698</v>
      </c>
      <c r="O437" t="str">
        <f>VLOOKUP(Coffee_data[[#This Row],[Area Code]],Location!$B$1:$E$157,2,FALSE)</f>
        <v>New Hampshire</v>
      </c>
      <c r="P437" t="str">
        <f>VLOOKUP(Coffee_data[[#This Row],[Area Code]],Location!$B$1:$E$157,3,FALSE)</f>
        <v>East</v>
      </c>
      <c r="Q437" t="str">
        <f>VLOOKUP(Coffee_data[[#This Row],[Area Code]],Location!$B$1:$E$157,4,FALSE)</f>
        <v>Small Market</v>
      </c>
      <c r="R437" s="15" t="str">
        <f>HLOOKUP(Coffee_data[[#This Row],[ProductId]],Product!$B$4:$O$7,2,FALSE)</f>
        <v>Regular</v>
      </c>
      <c r="S437" s="15" t="str">
        <f>HLOOKUP(Coffee_data[[#This Row],[ProductId]],Product!$B$4:$O$7,3,FALSE)</f>
        <v>Espresso</v>
      </c>
      <c r="T437" s="15" t="str">
        <f>HLOOKUP(Coffee_data[[#This Row],[ProductId]],Product!$B$4:$O$7,4,FALSE)</f>
        <v>Caffe Mocha</v>
      </c>
    </row>
    <row r="438" spans="1:20" x14ac:dyDescent="0.2">
      <c r="A438">
        <v>29</v>
      </c>
      <c r="B438">
        <v>64</v>
      </c>
      <c r="C438">
        <v>107</v>
      </c>
      <c r="D438">
        <v>43</v>
      </c>
      <c r="E438">
        <v>35</v>
      </c>
      <c r="F438">
        <v>13</v>
      </c>
      <c r="G438">
        <v>231</v>
      </c>
      <c r="H438">
        <v>40</v>
      </c>
      <c r="I438">
        <v>39</v>
      </c>
      <c r="J438">
        <v>60</v>
      </c>
      <c r="K438">
        <v>100</v>
      </c>
      <c r="L438">
        <v>603</v>
      </c>
      <c r="M438">
        <v>1</v>
      </c>
      <c r="N438" s="25">
        <v>41698</v>
      </c>
      <c r="O438" t="str">
        <f>VLOOKUP(Coffee_data[[#This Row],[Area Code]],Location!$B$1:$E$157,2,FALSE)</f>
        <v>New Hampshire</v>
      </c>
      <c r="P438" t="str">
        <f>VLOOKUP(Coffee_data[[#This Row],[Area Code]],Location!$B$1:$E$157,3,FALSE)</f>
        <v>East</v>
      </c>
      <c r="Q438" t="str">
        <f>VLOOKUP(Coffee_data[[#This Row],[Area Code]],Location!$B$1:$E$157,4,FALSE)</f>
        <v>Small Market</v>
      </c>
      <c r="R438" s="15" t="str">
        <f>HLOOKUP(Coffee_data[[#This Row],[ProductId]],Product!$B$4:$O$7,2,FALSE)</f>
        <v>Regular</v>
      </c>
      <c r="S438" s="15" t="str">
        <f>HLOOKUP(Coffee_data[[#This Row],[ProductId]],Product!$B$4:$O$7,3,FALSE)</f>
        <v>Coffee</v>
      </c>
      <c r="T438" s="15" t="str">
        <f>HLOOKUP(Coffee_data[[#This Row],[ProductId]],Product!$B$4:$O$7,4,FALSE)</f>
        <v>Amaretto</v>
      </c>
    </row>
    <row r="439" spans="1:20" x14ac:dyDescent="0.2">
      <c r="A439">
        <v>26</v>
      </c>
      <c r="B439">
        <v>72</v>
      </c>
      <c r="C439">
        <v>119</v>
      </c>
      <c r="D439">
        <v>47</v>
      </c>
      <c r="E439">
        <v>46</v>
      </c>
      <c r="F439">
        <v>15</v>
      </c>
      <c r="G439">
        <v>361</v>
      </c>
      <c r="H439">
        <v>40</v>
      </c>
      <c r="I439">
        <v>42</v>
      </c>
      <c r="J439">
        <v>70</v>
      </c>
      <c r="K439">
        <v>108</v>
      </c>
      <c r="L439">
        <v>603</v>
      </c>
      <c r="M439">
        <v>2</v>
      </c>
      <c r="N439" s="25">
        <v>41698</v>
      </c>
      <c r="O439" t="str">
        <f>VLOOKUP(Coffee_data[[#This Row],[Area Code]],Location!$B$1:$E$157,2,FALSE)</f>
        <v>New Hampshire</v>
      </c>
      <c r="P439" t="str">
        <f>VLOOKUP(Coffee_data[[#This Row],[Area Code]],Location!$B$1:$E$157,3,FALSE)</f>
        <v>East</v>
      </c>
      <c r="Q439" t="str">
        <f>VLOOKUP(Coffee_data[[#This Row],[Area Code]],Location!$B$1:$E$157,4,FALSE)</f>
        <v>Small Market</v>
      </c>
      <c r="R439" s="15" t="str">
        <f>HLOOKUP(Coffee_data[[#This Row],[ProductId]],Product!$B$4:$O$7,2,FALSE)</f>
        <v>Regular</v>
      </c>
      <c r="S439" s="15" t="str">
        <f>HLOOKUP(Coffee_data[[#This Row],[ProductId]],Product!$B$4:$O$7,3,FALSE)</f>
        <v>Coffee</v>
      </c>
      <c r="T439" s="15" t="str">
        <f>HLOOKUP(Coffee_data[[#This Row],[ProductId]],Product!$B$4:$O$7,4,FALSE)</f>
        <v>Columbian</v>
      </c>
    </row>
    <row r="440" spans="1:20" x14ac:dyDescent="0.2">
      <c r="A440">
        <v>-3</v>
      </c>
      <c r="B440">
        <v>42</v>
      </c>
      <c r="C440">
        <v>75</v>
      </c>
      <c r="D440">
        <v>33</v>
      </c>
      <c r="E440">
        <v>45</v>
      </c>
      <c r="F440">
        <v>12</v>
      </c>
      <c r="G440">
        <v>190</v>
      </c>
      <c r="H440">
        <v>0</v>
      </c>
      <c r="I440">
        <v>20</v>
      </c>
      <c r="J440">
        <v>30</v>
      </c>
      <c r="K440">
        <v>50</v>
      </c>
      <c r="L440">
        <v>603</v>
      </c>
      <c r="M440">
        <v>9</v>
      </c>
      <c r="N440" s="25">
        <v>41698</v>
      </c>
      <c r="O440" t="str">
        <f>VLOOKUP(Coffee_data[[#This Row],[Area Code]],Location!$B$1:$E$157,2,FALSE)</f>
        <v>New Hampshire</v>
      </c>
      <c r="P440" t="str">
        <f>VLOOKUP(Coffee_data[[#This Row],[Area Code]],Location!$B$1:$E$157,3,FALSE)</f>
        <v>East</v>
      </c>
      <c r="Q440" t="str">
        <f>VLOOKUP(Coffee_data[[#This Row],[Area Code]],Location!$B$1:$E$157,4,FALSE)</f>
        <v>Small Market</v>
      </c>
      <c r="R440" s="15" t="str">
        <f>HLOOKUP(Coffee_data[[#This Row],[ProductId]],Product!$B$4:$O$7,2,FALSE)</f>
        <v>Decaf</v>
      </c>
      <c r="S440" s="15" t="str">
        <f>HLOOKUP(Coffee_data[[#This Row],[ProductId]],Product!$B$4:$O$7,3,FALSE)</f>
        <v>Herbal Tea</v>
      </c>
      <c r="T440" s="15" t="str">
        <f>HLOOKUP(Coffee_data[[#This Row],[ProductId]],Product!$B$4:$O$7,4,FALSE)</f>
        <v>Lemon</v>
      </c>
    </row>
    <row r="441" spans="1:20" x14ac:dyDescent="0.2">
      <c r="A441">
        <v>102</v>
      </c>
      <c r="B441">
        <v>139</v>
      </c>
      <c r="C441">
        <v>234</v>
      </c>
      <c r="D441">
        <v>95</v>
      </c>
      <c r="E441">
        <v>37</v>
      </c>
      <c r="F441">
        <v>26</v>
      </c>
      <c r="G441">
        <v>799</v>
      </c>
      <c r="H441">
        <v>120</v>
      </c>
      <c r="I441">
        <v>87</v>
      </c>
      <c r="J441">
        <v>150</v>
      </c>
      <c r="K441">
        <v>239</v>
      </c>
      <c r="L441">
        <v>716</v>
      </c>
      <c r="M441">
        <v>11</v>
      </c>
      <c r="N441" s="25">
        <v>41698</v>
      </c>
      <c r="O441" t="str">
        <f>VLOOKUP(Coffee_data[[#This Row],[Area Code]],Location!$B$1:$E$157,2,FALSE)</f>
        <v>New York</v>
      </c>
      <c r="P441" t="str">
        <f>VLOOKUP(Coffee_data[[#This Row],[Area Code]],Location!$B$1:$E$157,3,FALSE)</f>
        <v>East</v>
      </c>
      <c r="Q441" t="str">
        <f>VLOOKUP(Coffee_data[[#This Row],[Area Code]],Location!$B$1:$E$157,4,FALSE)</f>
        <v>Major Market</v>
      </c>
      <c r="R441" s="15" t="str">
        <f>HLOOKUP(Coffee_data[[#This Row],[ProductId]],Product!$B$4:$O$7,2,FALSE)</f>
        <v>Regular</v>
      </c>
      <c r="S441" s="15" t="str">
        <f>HLOOKUP(Coffee_data[[#This Row],[ProductId]],Product!$B$4:$O$7,3,FALSE)</f>
        <v>Tea</v>
      </c>
      <c r="T441" s="15" t="str">
        <f>HLOOKUP(Coffee_data[[#This Row],[ProductId]],Product!$B$4:$O$7,4,FALSE)</f>
        <v>Darjeeling</v>
      </c>
    </row>
    <row r="442" spans="1:20" x14ac:dyDescent="0.2">
      <c r="A442">
        <v>91</v>
      </c>
      <c r="B442">
        <v>126</v>
      </c>
      <c r="C442">
        <v>213</v>
      </c>
      <c r="D442">
        <v>87</v>
      </c>
      <c r="E442">
        <v>35</v>
      </c>
      <c r="F442">
        <v>24</v>
      </c>
      <c r="G442">
        <v>756</v>
      </c>
      <c r="H442">
        <v>110</v>
      </c>
      <c r="I442">
        <v>90</v>
      </c>
      <c r="J442">
        <v>140</v>
      </c>
      <c r="K442">
        <v>242</v>
      </c>
      <c r="L442">
        <v>315</v>
      </c>
      <c r="M442">
        <v>12</v>
      </c>
      <c r="N442" s="25">
        <v>41698</v>
      </c>
      <c r="O442" t="str">
        <f>VLOOKUP(Coffee_data[[#This Row],[Area Code]],Location!$B$1:$E$157,2,FALSE)</f>
        <v>New York</v>
      </c>
      <c r="P442" t="str">
        <f>VLOOKUP(Coffee_data[[#This Row],[Area Code]],Location!$B$1:$E$157,3,FALSE)</f>
        <v>East</v>
      </c>
      <c r="Q442" t="str">
        <f>VLOOKUP(Coffee_data[[#This Row],[Area Code]],Location!$B$1:$E$157,4,FALSE)</f>
        <v>Major Market</v>
      </c>
      <c r="R442" s="15" t="str">
        <f>HLOOKUP(Coffee_data[[#This Row],[ProductId]],Product!$B$4:$O$7,2,FALSE)</f>
        <v>Regular</v>
      </c>
      <c r="S442" s="15" t="str">
        <f>HLOOKUP(Coffee_data[[#This Row],[ProductId]],Product!$B$4:$O$7,3,FALSE)</f>
        <v>Tea</v>
      </c>
      <c r="T442" s="15" t="str">
        <f>HLOOKUP(Coffee_data[[#This Row],[ProductId]],Product!$B$4:$O$7,4,FALSE)</f>
        <v>Earl Grey</v>
      </c>
    </row>
    <row r="443" spans="1:20" x14ac:dyDescent="0.2">
      <c r="A443">
        <v>83</v>
      </c>
      <c r="B443">
        <v>117</v>
      </c>
      <c r="C443">
        <v>198</v>
      </c>
      <c r="D443">
        <v>81</v>
      </c>
      <c r="E443">
        <v>34</v>
      </c>
      <c r="F443">
        <v>22</v>
      </c>
      <c r="G443">
        <v>441</v>
      </c>
      <c r="H443">
        <v>100</v>
      </c>
      <c r="I443">
        <v>80</v>
      </c>
      <c r="J443">
        <v>130</v>
      </c>
      <c r="K443">
        <v>210</v>
      </c>
      <c r="L443">
        <v>518</v>
      </c>
      <c r="M443">
        <v>13</v>
      </c>
      <c r="N443" s="25">
        <v>41698</v>
      </c>
      <c r="O443" t="str">
        <f>VLOOKUP(Coffee_data[[#This Row],[Area Code]],Location!$B$1:$E$157,2,FALSE)</f>
        <v>New York</v>
      </c>
      <c r="P443" t="str">
        <f>VLOOKUP(Coffee_data[[#This Row],[Area Code]],Location!$B$1:$E$157,3,FALSE)</f>
        <v>East</v>
      </c>
      <c r="Q443" t="str">
        <f>VLOOKUP(Coffee_data[[#This Row],[Area Code]],Location!$B$1:$E$157,4,FALSE)</f>
        <v>Major Market</v>
      </c>
      <c r="R443" s="15" t="str">
        <f>HLOOKUP(Coffee_data[[#This Row],[ProductId]],Product!$B$4:$O$7,2,FALSE)</f>
        <v>Regular</v>
      </c>
      <c r="S443" s="15" t="str">
        <f>HLOOKUP(Coffee_data[[#This Row],[ProductId]],Product!$B$4:$O$7,3,FALSE)</f>
        <v>Tea</v>
      </c>
      <c r="T443" s="15" t="str">
        <f>HLOOKUP(Coffee_data[[#This Row],[ProductId]],Product!$B$4:$O$7,4,FALSE)</f>
        <v>Green Tea</v>
      </c>
    </row>
    <row r="444" spans="1:20" x14ac:dyDescent="0.2">
      <c r="A444">
        <v>-208</v>
      </c>
      <c r="B444">
        <v>-62</v>
      </c>
      <c r="C444">
        <v>63</v>
      </c>
      <c r="D444">
        <v>147</v>
      </c>
      <c r="E444">
        <v>146</v>
      </c>
      <c r="F444">
        <v>113</v>
      </c>
      <c r="G444">
        <v>1118</v>
      </c>
      <c r="H444">
        <v>-190</v>
      </c>
      <c r="I444">
        <v>103</v>
      </c>
      <c r="J444">
        <v>-60</v>
      </c>
      <c r="K444">
        <v>65</v>
      </c>
      <c r="L444">
        <v>607</v>
      </c>
      <c r="M444">
        <v>5</v>
      </c>
      <c r="N444" s="25">
        <v>41698</v>
      </c>
      <c r="O444" t="str">
        <f>VLOOKUP(Coffee_data[[#This Row],[Area Code]],Location!$B$1:$E$157,2,FALSE)</f>
        <v>New York</v>
      </c>
      <c r="P444" t="str">
        <f>VLOOKUP(Coffee_data[[#This Row],[Area Code]],Location!$B$1:$E$157,3,FALSE)</f>
        <v>East</v>
      </c>
      <c r="Q444" t="str">
        <f>VLOOKUP(Coffee_data[[#This Row],[Area Code]],Location!$B$1:$E$157,4,FALSE)</f>
        <v>Major Market</v>
      </c>
      <c r="R444" s="15" t="str">
        <f>HLOOKUP(Coffee_data[[#This Row],[ProductId]],Product!$B$4:$O$7,2,FALSE)</f>
        <v>Regular</v>
      </c>
      <c r="S444" s="15" t="str">
        <f>HLOOKUP(Coffee_data[[#This Row],[ProductId]],Product!$B$4:$O$7,3,FALSE)</f>
        <v>Espresso</v>
      </c>
      <c r="T444" s="15" t="str">
        <f>HLOOKUP(Coffee_data[[#This Row],[ProductId]],Product!$B$4:$O$7,4,FALSE)</f>
        <v>Caffe Mocha</v>
      </c>
    </row>
    <row r="445" spans="1:20" x14ac:dyDescent="0.2">
      <c r="A445">
        <v>194</v>
      </c>
      <c r="B445">
        <v>284</v>
      </c>
      <c r="C445">
        <v>523</v>
      </c>
      <c r="D445">
        <v>215</v>
      </c>
      <c r="E445">
        <v>90</v>
      </c>
      <c r="F445">
        <v>66</v>
      </c>
      <c r="G445">
        <v>1260</v>
      </c>
      <c r="H445">
        <v>210</v>
      </c>
      <c r="I445">
        <v>166</v>
      </c>
      <c r="J445">
        <v>290</v>
      </c>
      <c r="K445">
        <v>517</v>
      </c>
      <c r="L445">
        <v>718</v>
      </c>
      <c r="M445">
        <v>7</v>
      </c>
      <c r="N445" s="25">
        <v>41698</v>
      </c>
      <c r="O445" t="str">
        <f>VLOOKUP(Coffee_data[[#This Row],[Area Code]],Location!$B$1:$E$157,2,FALSE)</f>
        <v>New York</v>
      </c>
      <c r="P445" t="str">
        <f>VLOOKUP(Coffee_data[[#This Row],[Area Code]],Location!$B$1:$E$157,3,FALSE)</f>
        <v>East</v>
      </c>
      <c r="Q445" t="str">
        <f>VLOOKUP(Coffee_data[[#This Row],[Area Code]],Location!$B$1:$E$157,4,FALSE)</f>
        <v>Major Market</v>
      </c>
      <c r="R445" s="15" t="str">
        <f>HLOOKUP(Coffee_data[[#This Row],[ProductId]],Product!$B$4:$O$7,2,FALSE)</f>
        <v>Regular</v>
      </c>
      <c r="S445" s="15" t="str">
        <f>HLOOKUP(Coffee_data[[#This Row],[ProductId]],Product!$B$4:$O$7,3,FALSE)</f>
        <v>Espresso</v>
      </c>
      <c r="T445" s="15" t="str">
        <f>HLOOKUP(Coffee_data[[#This Row],[ProductId]],Product!$B$4:$O$7,4,FALSE)</f>
        <v>Regular Espresso</v>
      </c>
    </row>
    <row r="446" spans="1:20" x14ac:dyDescent="0.2">
      <c r="A446">
        <v>259</v>
      </c>
      <c r="B446">
        <v>405</v>
      </c>
      <c r="C446">
        <v>675</v>
      </c>
      <c r="D446">
        <v>236</v>
      </c>
      <c r="E446">
        <v>146</v>
      </c>
      <c r="F446">
        <v>94</v>
      </c>
      <c r="G446">
        <v>2041</v>
      </c>
      <c r="H446">
        <v>270</v>
      </c>
      <c r="I446">
        <v>206</v>
      </c>
      <c r="J446">
        <v>390</v>
      </c>
      <c r="K446">
        <v>640</v>
      </c>
      <c r="L446">
        <v>718</v>
      </c>
      <c r="M446">
        <v>2</v>
      </c>
      <c r="N446" s="25">
        <v>41698</v>
      </c>
      <c r="O446" t="str">
        <f>VLOOKUP(Coffee_data[[#This Row],[Area Code]],Location!$B$1:$E$157,2,FALSE)</f>
        <v>New York</v>
      </c>
      <c r="P446" t="str">
        <f>VLOOKUP(Coffee_data[[#This Row],[Area Code]],Location!$B$1:$E$157,3,FALSE)</f>
        <v>East</v>
      </c>
      <c r="Q446" t="str">
        <f>VLOOKUP(Coffee_data[[#This Row],[Area Code]],Location!$B$1:$E$157,4,FALSE)</f>
        <v>Major Market</v>
      </c>
      <c r="R446" s="15" t="str">
        <f>HLOOKUP(Coffee_data[[#This Row],[ProductId]],Product!$B$4:$O$7,2,FALSE)</f>
        <v>Regular</v>
      </c>
      <c r="S446" s="15" t="str">
        <f>HLOOKUP(Coffee_data[[#This Row],[ProductId]],Product!$B$4:$O$7,3,FALSE)</f>
        <v>Coffee</v>
      </c>
      <c r="T446" s="15" t="str">
        <f>HLOOKUP(Coffee_data[[#This Row],[ProductId]],Product!$B$4:$O$7,4,FALSE)</f>
        <v>Columbian</v>
      </c>
    </row>
    <row r="447" spans="1:20" x14ac:dyDescent="0.2">
      <c r="A447">
        <v>141</v>
      </c>
      <c r="B447">
        <v>268</v>
      </c>
      <c r="C447">
        <v>513</v>
      </c>
      <c r="D447">
        <v>262</v>
      </c>
      <c r="E447">
        <v>127</v>
      </c>
      <c r="F447">
        <v>93</v>
      </c>
      <c r="G447">
        <v>1471</v>
      </c>
      <c r="H447">
        <v>130</v>
      </c>
      <c r="I447">
        <v>127</v>
      </c>
      <c r="J447">
        <v>220</v>
      </c>
      <c r="K447">
        <v>400</v>
      </c>
      <c r="L447">
        <v>516</v>
      </c>
      <c r="M447">
        <v>9</v>
      </c>
      <c r="N447" s="25">
        <v>41698</v>
      </c>
      <c r="O447" t="str">
        <f>VLOOKUP(Coffee_data[[#This Row],[Area Code]],Location!$B$1:$E$157,2,FALSE)</f>
        <v>New York</v>
      </c>
      <c r="P447" t="str">
        <f>VLOOKUP(Coffee_data[[#This Row],[Area Code]],Location!$B$1:$E$157,3,FALSE)</f>
        <v>East</v>
      </c>
      <c r="Q447" t="str">
        <f>VLOOKUP(Coffee_data[[#This Row],[Area Code]],Location!$B$1:$E$157,4,FALSE)</f>
        <v>Major Market</v>
      </c>
      <c r="R447" s="15" t="str">
        <f>HLOOKUP(Coffee_data[[#This Row],[ProductId]],Product!$B$4:$O$7,2,FALSE)</f>
        <v>Decaf</v>
      </c>
      <c r="S447" s="15" t="str">
        <f>HLOOKUP(Coffee_data[[#This Row],[ProductId]],Product!$B$4:$O$7,3,FALSE)</f>
        <v>Herbal Tea</v>
      </c>
      <c r="T447" s="15" t="str">
        <f>HLOOKUP(Coffee_data[[#This Row],[ProductId]],Product!$B$4:$O$7,4,FALSE)</f>
        <v>Lemon</v>
      </c>
    </row>
    <row r="448" spans="1:20" x14ac:dyDescent="0.2">
      <c r="A448">
        <v>-119</v>
      </c>
      <c r="B448">
        <v>-32</v>
      </c>
      <c r="C448">
        <v>182</v>
      </c>
      <c r="D448">
        <v>218</v>
      </c>
      <c r="E448">
        <v>87</v>
      </c>
      <c r="F448">
        <v>66</v>
      </c>
      <c r="G448">
        <v>1480</v>
      </c>
      <c r="H448">
        <v>-80</v>
      </c>
      <c r="I448">
        <v>133</v>
      </c>
      <c r="J448">
        <v>-20</v>
      </c>
      <c r="K448">
        <v>130</v>
      </c>
      <c r="L448">
        <v>914</v>
      </c>
      <c r="M448">
        <v>10</v>
      </c>
      <c r="N448" s="25">
        <v>41698</v>
      </c>
      <c r="O448" t="str">
        <f>VLOOKUP(Coffee_data[[#This Row],[Area Code]],Location!$B$1:$E$157,2,FALSE)</f>
        <v>New York</v>
      </c>
      <c r="P448" t="str">
        <f>VLOOKUP(Coffee_data[[#This Row],[Area Code]],Location!$B$1:$E$157,3,FALSE)</f>
        <v>East</v>
      </c>
      <c r="Q448" t="str">
        <f>VLOOKUP(Coffee_data[[#This Row],[Area Code]],Location!$B$1:$E$157,4,FALSE)</f>
        <v>Major Market</v>
      </c>
      <c r="R448" s="15" t="str">
        <f>HLOOKUP(Coffee_data[[#This Row],[ProductId]],Product!$B$4:$O$7,2,FALSE)</f>
        <v>Decaf</v>
      </c>
      <c r="S448" s="15" t="str">
        <f>HLOOKUP(Coffee_data[[#This Row],[ProductId]],Product!$B$4:$O$7,3,FALSE)</f>
        <v>Herbal Tea</v>
      </c>
      <c r="T448" s="15" t="str">
        <f>HLOOKUP(Coffee_data[[#This Row],[ProductId]],Product!$B$4:$O$7,4,FALSE)</f>
        <v>Mint</v>
      </c>
    </row>
    <row r="449" spans="1:20" x14ac:dyDescent="0.2">
      <c r="A449">
        <v>1</v>
      </c>
      <c r="B449">
        <v>87</v>
      </c>
      <c r="C449">
        <v>150</v>
      </c>
      <c r="D449">
        <v>63</v>
      </c>
      <c r="E449">
        <v>86</v>
      </c>
      <c r="F449">
        <v>57</v>
      </c>
      <c r="G449">
        <v>187</v>
      </c>
      <c r="H449">
        <v>0</v>
      </c>
      <c r="I449">
        <v>54</v>
      </c>
      <c r="J449">
        <v>70</v>
      </c>
      <c r="K449">
        <v>124</v>
      </c>
      <c r="L449">
        <v>318</v>
      </c>
      <c r="M449">
        <v>4</v>
      </c>
      <c r="N449" s="25">
        <v>41698</v>
      </c>
      <c r="O449" t="str">
        <f>VLOOKUP(Coffee_data[[#This Row],[Area Code]],Location!$B$1:$E$157,2,FALSE)</f>
        <v>Louisiana</v>
      </c>
      <c r="P449" t="str">
        <f>VLOOKUP(Coffee_data[[#This Row],[Area Code]],Location!$B$1:$E$157,3,FALSE)</f>
        <v>South</v>
      </c>
      <c r="Q449" t="str">
        <f>VLOOKUP(Coffee_data[[#This Row],[Area Code]],Location!$B$1:$E$157,4,FALSE)</f>
        <v>Small Market</v>
      </c>
      <c r="R449" s="15" t="str">
        <f>HLOOKUP(Coffee_data[[#This Row],[ProductId]],Product!$B$4:$O$7,2,FALSE)</f>
        <v>Regular</v>
      </c>
      <c r="S449" s="15" t="str">
        <f>HLOOKUP(Coffee_data[[#This Row],[ProductId]],Product!$B$4:$O$7,3,FALSE)</f>
        <v>Espresso</v>
      </c>
      <c r="T449" s="15" t="str">
        <f>HLOOKUP(Coffee_data[[#This Row],[ProductId]],Product!$B$4:$O$7,4,FALSE)</f>
        <v>Caffe Latte</v>
      </c>
    </row>
    <row r="450" spans="1:20" x14ac:dyDescent="0.2">
      <c r="A450">
        <v>63</v>
      </c>
      <c r="B450">
        <v>105</v>
      </c>
      <c r="C450">
        <v>167</v>
      </c>
      <c r="D450">
        <v>62</v>
      </c>
      <c r="E450">
        <v>42</v>
      </c>
      <c r="F450">
        <v>19</v>
      </c>
      <c r="G450">
        <v>346</v>
      </c>
      <c r="H450">
        <v>70</v>
      </c>
      <c r="I450">
        <v>55</v>
      </c>
      <c r="J450">
        <v>90</v>
      </c>
      <c r="K450">
        <v>140</v>
      </c>
      <c r="L450">
        <v>318</v>
      </c>
      <c r="M450">
        <v>5</v>
      </c>
      <c r="N450" s="25">
        <v>41698</v>
      </c>
      <c r="O450" t="str">
        <f>VLOOKUP(Coffee_data[[#This Row],[Area Code]],Location!$B$1:$E$157,2,FALSE)</f>
        <v>Louisiana</v>
      </c>
      <c r="P450" t="str">
        <f>VLOOKUP(Coffee_data[[#This Row],[Area Code]],Location!$B$1:$E$157,3,FALSE)</f>
        <v>South</v>
      </c>
      <c r="Q450" t="str">
        <f>VLOOKUP(Coffee_data[[#This Row],[Area Code]],Location!$B$1:$E$157,4,FALSE)</f>
        <v>Small Market</v>
      </c>
      <c r="R450" s="15" t="str">
        <f>HLOOKUP(Coffee_data[[#This Row],[ProductId]],Product!$B$4:$O$7,2,FALSE)</f>
        <v>Regular</v>
      </c>
      <c r="S450" s="15" t="str">
        <f>HLOOKUP(Coffee_data[[#This Row],[ProductId]],Product!$B$4:$O$7,3,FALSE)</f>
        <v>Espresso</v>
      </c>
      <c r="T450" s="15" t="str">
        <f>HLOOKUP(Coffee_data[[#This Row],[ProductId]],Product!$B$4:$O$7,4,FALSE)</f>
        <v>Caffe Mocha</v>
      </c>
    </row>
    <row r="451" spans="1:20" x14ac:dyDescent="0.2">
      <c r="A451">
        <v>38</v>
      </c>
      <c r="B451">
        <v>77</v>
      </c>
      <c r="C451">
        <v>129</v>
      </c>
      <c r="D451">
        <v>52</v>
      </c>
      <c r="E451">
        <v>39</v>
      </c>
      <c r="F451">
        <v>16</v>
      </c>
      <c r="G451">
        <v>376</v>
      </c>
      <c r="H451">
        <v>50</v>
      </c>
      <c r="I451">
        <v>40</v>
      </c>
      <c r="J451">
        <v>70</v>
      </c>
      <c r="K451">
        <v>116</v>
      </c>
      <c r="L451">
        <v>504</v>
      </c>
      <c r="M451">
        <v>6</v>
      </c>
      <c r="N451" s="25">
        <v>41698</v>
      </c>
      <c r="O451" t="str">
        <f>VLOOKUP(Coffee_data[[#This Row],[Area Code]],Location!$B$1:$E$157,2,FALSE)</f>
        <v>Louisiana</v>
      </c>
      <c r="P451" t="str">
        <f>VLOOKUP(Coffee_data[[#This Row],[Area Code]],Location!$B$1:$E$157,3,FALSE)</f>
        <v>South</v>
      </c>
      <c r="Q451" t="str">
        <f>VLOOKUP(Coffee_data[[#This Row],[Area Code]],Location!$B$1:$E$157,4,FALSE)</f>
        <v>Small Market</v>
      </c>
      <c r="R451" s="15" t="str">
        <f>HLOOKUP(Coffee_data[[#This Row],[ProductId]],Product!$B$4:$O$7,2,FALSE)</f>
        <v>Decaf</v>
      </c>
      <c r="S451" s="15" t="str">
        <f>HLOOKUP(Coffee_data[[#This Row],[ProductId]],Product!$B$4:$O$7,3,FALSE)</f>
        <v>Espresso</v>
      </c>
      <c r="T451" s="15" t="str">
        <f>HLOOKUP(Coffee_data[[#This Row],[ProductId]],Product!$B$4:$O$7,4,FALSE)</f>
        <v>Decaf Espresso</v>
      </c>
    </row>
    <row r="452" spans="1:20" x14ac:dyDescent="0.2">
      <c r="A452">
        <v>34</v>
      </c>
      <c r="B452">
        <v>62</v>
      </c>
      <c r="C452">
        <v>110</v>
      </c>
      <c r="D452">
        <v>48</v>
      </c>
      <c r="E452">
        <v>28</v>
      </c>
      <c r="F452">
        <v>15</v>
      </c>
      <c r="G452">
        <v>611</v>
      </c>
      <c r="H452">
        <v>40</v>
      </c>
      <c r="I452">
        <v>32</v>
      </c>
      <c r="J452">
        <v>60</v>
      </c>
      <c r="K452">
        <v>108</v>
      </c>
      <c r="L452">
        <v>337</v>
      </c>
      <c r="M452">
        <v>8</v>
      </c>
      <c r="N452" s="25">
        <v>41698</v>
      </c>
      <c r="O452" t="str">
        <f>VLOOKUP(Coffee_data[[#This Row],[Area Code]],Location!$B$1:$E$157,2,FALSE)</f>
        <v>Louisiana</v>
      </c>
      <c r="P452" t="str">
        <f>VLOOKUP(Coffee_data[[#This Row],[Area Code]],Location!$B$1:$E$157,3,FALSE)</f>
        <v>South</v>
      </c>
      <c r="Q452" t="str">
        <f>VLOOKUP(Coffee_data[[#This Row],[Area Code]],Location!$B$1:$E$157,4,FALSE)</f>
        <v>Small Market</v>
      </c>
      <c r="R452" s="15" t="str">
        <f>HLOOKUP(Coffee_data[[#This Row],[ProductId]],Product!$B$4:$O$7,2,FALSE)</f>
        <v>Decaf</v>
      </c>
      <c r="S452" s="15" t="str">
        <f>HLOOKUP(Coffee_data[[#This Row],[ProductId]],Product!$B$4:$O$7,3,FALSE)</f>
        <v>Herbal Tea</v>
      </c>
      <c r="T452" s="15" t="str">
        <f>HLOOKUP(Coffee_data[[#This Row],[ProductId]],Product!$B$4:$O$7,4,FALSE)</f>
        <v>Chamomile</v>
      </c>
    </row>
    <row r="453" spans="1:20" x14ac:dyDescent="0.2">
      <c r="A453">
        <v>39</v>
      </c>
      <c r="B453">
        <v>104</v>
      </c>
      <c r="C453">
        <v>189</v>
      </c>
      <c r="D453">
        <v>85</v>
      </c>
      <c r="E453">
        <v>65</v>
      </c>
      <c r="F453">
        <v>32</v>
      </c>
      <c r="G453">
        <v>476</v>
      </c>
      <c r="H453">
        <v>40</v>
      </c>
      <c r="I453">
        <v>89</v>
      </c>
      <c r="J453">
        <v>100</v>
      </c>
      <c r="K453">
        <v>171</v>
      </c>
      <c r="L453">
        <v>318</v>
      </c>
      <c r="M453">
        <v>9</v>
      </c>
      <c r="N453" s="25">
        <v>41698</v>
      </c>
      <c r="O453" t="str">
        <f>VLOOKUP(Coffee_data[[#This Row],[Area Code]],Location!$B$1:$E$157,2,FALSE)</f>
        <v>Louisiana</v>
      </c>
      <c r="P453" t="str">
        <f>VLOOKUP(Coffee_data[[#This Row],[Area Code]],Location!$B$1:$E$157,3,FALSE)</f>
        <v>South</v>
      </c>
      <c r="Q453" t="str">
        <f>VLOOKUP(Coffee_data[[#This Row],[Area Code]],Location!$B$1:$E$157,4,FALSE)</f>
        <v>Small Market</v>
      </c>
      <c r="R453" s="15" t="str">
        <f>HLOOKUP(Coffee_data[[#This Row],[ProductId]],Product!$B$4:$O$7,2,FALSE)</f>
        <v>Decaf</v>
      </c>
      <c r="S453" s="15" t="str">
        <f>HLOOKUP(Coffee_data[[#This Row],[ProductId]],Product!$B$4:$O$7,3,FALSE)</f>
        <v>Herbal Tea</v>
      </c>
      <c r="T453" s="15" t="str">
        <f>HLOOKUP(Coffee_data[[#This Row],[ProductId]],Product!$B$4:$O$7,4,FALSE)</f>
        <v>Lemon</v>
      </c>
    </row>
    <row r="454" spans="1:20" x14ac:dyDescent="0.2">
      <c r="A454">
        <v>47</v>
      </c>
      <c r="B454">
        <v>72</v>
      </c>
      <c r="C454">
        <v>121</v>
      </c>
      <c r="D454">
        <v>49</v>
      </c>
      <c r="E454">
        <v>25</v>
      </c>
      <c r="F454">
        <v>13</v>
      </c>
      <c r="G454">
        <v>767</v>
      </c>
      <c r="H454">
        <v>70</v>
      </c>
      <c r="I454">
        <v>60</v>
      </c>
      <c r="J454">
        <v>90</v>
      </c>
      <c r="K454">
        <v>150</v>
      </c>
      <c r="L454">
        <v>318</v>
      </c>
      <c r="M454">
        <v>3</v>
      </c>
      <c r="N454" s="25">
        <v>41698</v>
      </c>
      <c r="O454" t="str">
        <f>VLOOKUP(Coffee_data[[#This Row],[Area Code]],Location!$B$1:$E$157,2,FALSE)</f>
        <v>Louisiana</v>
      </c>
      <c r="P454" t="str">
        <f>VLOOKUP(Coffee_data[[#This Row],[Area Code]],Location!$B$1:$E$157,3,FALSE)</f>
        <v>South</v>
      </c>
      <c r="Q454" t="str">
        <f>VLOOKUP(Coffee_data[[#This Row],[Area Code]],Location!$B$1:$E$157,4,FALSE)</f>
        <v>Small Market</v>
      </c>
      <c r="R454" s="15" t="str">
        <f>HLOOKUP(Coffee_data[[#This Row],[ProductId]],Product!$B$4:$O$7,2,FALSE)</f>
        <v>Decaf</v>
      </c>
      <c r="S454" s="15" t="str">
        <f>HLOOKUP(Coffee_data[[#This Row],[ProductId]],Product!$B$4:$O$7,3,FALSE)</f>
        <v>Coffee</v>
      </c>
      <c r="T454" s="15" t="str">
        <f>HLOOKUP(Coffee_data[[#This Row],[ProductId]],Product!$B$4:$O$7,4,FALSE)</f>
        <v>Decaf Irish Cream</v>
      </c>
    </row>
    <row r="455" spans="1:20" x14ac:dyDescent="0.2">
      <c r="A455">
        <v>29</v>
      </c>
      <c r="B455">
        <v>49</v>
      </c>
      <c r="C455">
        <v>82</v>
      </c>
      <c r="D455">
        <v>33</v>
      </c>
      <c r="E455">
        <v>20</v>
      </c>
      <c r="F455">
        <v>9</v>
      </c>
      <c r="G455">
        <v>768</v>
      </c>
      <c r="H455">
        <v>50</v>
      </c>
      <c r="I455">
        <v>38</v>
      </c>
      <c r="J455">
        <v>60</v>
      </c>
      <c r="K455">
        <v>98</v>
      </c>
      <c r="L455">
        <v>225</v>
      </c>
      <c r="M455">
        <v>2</v>
      </c>
      <c r="N455" s="25">
        <v>41698</v>
      </c>
      <c r="O455" t="str">
        <f>VLOOKUP(Coffee_data[[#This Row],[Area Code]],Location!$B$1:$E$157,2,FALSE)</f>
        <v>Louisiana</v>
      </c>
      <c r="P455" t="str">
        <f>VLOOKUP(Coffee_data[[#This Row],[Area Code]],Location!$B$1:$E$157,3,FALSE)</f>
        <v>South</v>
      </c>
      <c r="Q455" t="str">
        <f>VLOOKUP(Coffee_data[[#This Row],[Area Code]],Location!$B$1:$E$157,4,FALSE)</f>
        <v>Small Market</v>
      </c>
      <c r="R455" s="15" t="str">
        <f>HLOOKUP(Coffee_data[[#This Row],[ProductId]],Product!$B$4:$O$7,2,FALSE)</f>
        <v>Regular</v>
      </c>
      <c r="S455" s="15" t="str">
        <f>HLOOKUP(Coffee_data[[#This Row],[ProductId]],Product!$B$4:$O$7,3,FALSE)</f>
        <v>Coffee</v>
      </c>
      <c r="T455" s="15" t="str">
        <f>HLOOKUP(Coffee_data[[#This Row],[ProductId]],Product!$B$4:$O$7,4,FALSE)</f>
        <v>Columbian</v>
      </c>
    </row>
    <row r="456" spans="1:20" x14ac:dyDescent="0.2">
      <c r="A456">
        <v>-3</v>
      </c>
      <c r="B456">
        <v>42</v>
      </c>
      <c r="C456">
        <v>75</v>
      </c>
      <c r="D456">
        <v>33</v>
      </c>
      <c r="E456">
        <v>45</v>
      </c>
      <c r="F456">
        <v>12</v>
      </c>
      <c r="G456">
        <v>36</v>
      </c>
      <c r="H456">
        <v>10</v>
      </c>
      <c r="I456">
        <v>20</v>
      </c>
      <c r="J456">
        <v>40</v>
      </c>
      <c r="K456">
        <v>60</v>
      </c>
      <c r="L456">
        <v>505</v>
      </c>
      <c r="M456">
        <v>4</v>
      </c>
      <c r="N456" s="25">
        <v>41698</v>
      </c>
      <c r="O456" t="str">
        <f>VLOOKUP(Coffee_data[[#This Row],[Area Code]],Location!$B$1:$E$157,2,FALSE)</f>
        <v>New Mexico</v>
      </c>
      <c r="P456" t="str">
        <f>VLOOKUP(Coffee_data[[#This Row],[Area Code]],Location!$B$1:$E$157,3,FALSE)</f>
        <v>South</v>
      </c>
      <c r="Q456" t="str">
        <f>VLOOKUP(Coffee_data[[#This Row],[Area Code]],Location!$B$1:$E$157,4,FALSE)</f>
        <v>Small Market</v>
      </c>
      <c r="R456" s="15" t="str">
        <f>HLOOKUP(Coffee_data[[#This Row],[ProductId]],Product!$B$4:$O$7,2,FALSE)</f>
        <v>Regular</v>
      </c>
      <c r="S456" s="15" t="str">
        <f>HLOOKUP(Coffee_data[[#This Row],[ProductId]],Product!$B$4:$O$7,3,FALSE)</f>
        <v>Espresso</v>
      </c>
      <c r="T456" s="15" t="str">
        <f>HLOOKUP(Coffee_data[[#This Row],[ProductId]],Product!$B$4:$O$7,4,FALSE)</f>
        <v>Caffe Latte</v>
      </c>
    </row>
    <row r="457" spans="1:20" x14ac:dyDescent="0.2">
      <c r="A457">
        <v>-7</v>
      </c>
      <c r="B457">
        <v>63</v>
      </c>
      <c r="C457">
        <v>107</v>
      </c>
      <c r="D457">
        <v>44</v>
      </c>
      <c r="E457">
        <v>70</v>
      </c>
      <c r="F457">
        <v>40</v>
      </c>
      <c r="G457">
        <v>251</v>
      </c>
      <c r="H457">
        <v>10</v>
      </c>
      <c r="I457">
        <v>30</v>
      </c>
      <c r="J457">
        <v>60</v>
      </c>
      <c r="K457">
        <v>90</v>
      </c>
      <c r="L457">
        <v>505</v>
      </c>
      <c r="M457">
        <v>5</v>
      </c>
      <c r="N457" s="25">
        <v>41698</v>
      </c>
      <c r="O457" t="str">
        <f>VLOOKUP(Coffee_data[[#This Row],[Area Code]],Location!$B$1:$E$157,2,FALSE)</f>
        <v>New Mexico</v>
      </c>
      <c r="P457" t="str">
        <f>VLOOKUP(Coffee_data[[#This Row],[Area Code]],Location!$B$1:$E$157,3,FALSE)</f>
        <v>South</v>
      </c>
      <c r="Q457" t="str">
        <f>VLOOKUP(Coffee_data[[#This Row],[Area Code]],Location!$B$1:$E$157,4,FALSE)</f>
        <v>Small Market</v>
      </c>
      <c r="R457" s="15" t="str">
        <f>HLOOKUP(Coffee_data[[#This Row],[ProductId]],Product!$B$4:$O$7,2,FALSE)</f>
        <v>Regular</v>
      </c>
      <c r="S457" s="15" t="str">
        <f>HLOOKUP(Coffee_data[[#This Row],[ProductId]],Product!$B$4:$O$7,3,FALSE)</f>
        <v>Espresso</v>
      </c>
      <c r="T457" s="15" t="str">
        <f>HLOOKUP(Coffee_data[[#This Row],[ProductId]],Product!$B$4:$O$7,4,FALSE)</f>
        <v>Caffe Mocha</v>
      </c>
    </row>
    <row r="458" spans="1:20" x14ac:dyDescent="0.2">
      <c r="A458">
        <v>11</v>
      </c>
      <c r="B458">
        <v>49</v>
      </c>
      <c r="C458">
        <v>85</v>
      </c>
      <c r="D458">
        <v>36</v>
      </c>
      <c r="E458">
        <v>38</v>
      </c>
      <c r="F458">
        <v>11</v>
      </c>
      <c r="G458">
        <v>187</v>
      </c>
      <c r="H458">
        <v>10</v>
      </c>
      <c r="I458">
        <v>30</v>
      </c>
      <c r="J458">
        <v>40</v>
      </c>
      <c r="K458">
        <v>70</v>
      </c>
      <c r="L458">
        <v>505</v>
      </c>
      <c r="M458">
        <v>6</v>
      </c>
      <c r="N458" s="25">
        <v>41698</v>
      </c>
      <c r="O458" t="str">
        <f>VLOOKUP(Coffee_data[[#This Row],[Area Code]],Location!$B$1:$E$157,2,FALSE)</f>
        <v>New Mexico</v>
      </c>
      <c r="P458" t="str">
        <f>VLOOKUP(Coffee_data[[#This Row],[Area Code]],Location!$B$1:$E$157,3,FALSE)</f>
        <v>South</v>
      </c>
      <c r="Q458" t="str">
        <f>VLOOKUP(Coffee_data[[#This Row],[Area Code]],Location!$B$1:$E$157,4,FALSE)</f>
        <v>Small Market</v>
      </c>
      <c r="R458" s="15" t="str">
        <f>HLOOKUP(Coffee_data[[#This Row],[ProductId]],Product!$B$4:$O$7,2,FALSE)</f>
        <v>Decaf</v>
      </c>
      <c r="S458" s="15" t="str">
        <f>HLOOKUP(Coffee_data[[#This Row],[ProductId]],Product!$B$4:$O$7,3,FALSE)</f>
        <v>Espresso</v>
      </c>
      <c r="T458" s="15" t="str">
        <f>HLOOKUP(Coffee_data[[#This Row],[ProductId]],Product!$B$4:$O$7,4,FALSE)</f>
        <v>Decaf Espresso</v>
      </c>
    </row>
    <row r="459" spans="1:20" x14ac:dyDescent="0.2">
      <c r="A459">
        <v>10</v>
      </c>
      <c r="B459">
        <v>27</v>
      </c>
      <c r="C459">
        <v>45</v>
      </c>
      <c r="D459">
        <v>18</v>
      </c>
      <c r="E459">
        <v>17</v>
      </c>
      <c r="F459">
        <v>5</v>
      </c>
      <c r="G459">
        <v>816</v>
      </c>
      <c r="H459">
        <v>20</v>
      </c>
      <c r="I459">
        <v>10</v>
      </c>
      <c r="J459">
        <v>30</v>
      </c>
      <c r="K459">
        <v>40</v>
      </c>
      <c r="L459">
        <v>505</v>
      </c>
      <c r="M459">
        <v>8</v>
      </c>
      <c r="N459" s="25">
        <v>41698</v>
      </c>
      <c r="O459" t="str">
        <f>VLOOKUP(Coffee_data[[#This Row],[Area Code]],Location!$B$1:$E$157,2,FALSE)</f>
        <v>New Mexico</v>
      </c>
      <c r="P459" t="str">
        <f>VLOOKUP(Coffee_data[[#This Row],[Area Code]],Location!$B$1:$E$157,3,FALSE)</f>
        <v>South</v>
      </c>
      <c r="Q459" t="str">
        <f>VLOOKUP(Coffee_data[[#This Row],[Area Code]],Location!$B$1:$E$157,4,FALSE)</f>
        <v>Small Market</v>
      </c>
      <c r="R459" s="15" t="str">
        <f>HLOOKUP(Coffee_data[[#This Row],[ProductId]],Product!$B$4:$O$7,2,FALSE)</f>
        <v>Decaf</v>
      </c>
      <c r="S459" s="15" t="str">
        <f>HLOOKUP(Coffee_data[[#This Row],[ProductId]],Product!$B$4:$O$7,3,FALSE)</f>
        <v>Herbal Tea</v>
      </c>
      <c r="T459" s="15" t="str">
        <f>HLOOKUP(Coffee_data[[#This Row],[ProductId]],Product!$B$4:$O$7,4,FALSE)</f>
        <v>Chamomile</v>
      </c>
    </row>
    <row r="460" spans="1:20" x14ac:dyDescent="0.2">
      <c r="A460">
        <v>5</v>
      </c>
      <c r="B460">
        <v>35</v>
      </c>
      <c r="C460">
        <v>63</v>
      </c>
      <c r="D460">
        <v>28</v>
      </c>
      <c r="E460">
        <v>30</v>
      </c>
      <c r="F460">
        <v>8</v>
      </c>
      <c r="G460">
        <v>958</v>
      </c>
      <c r="H460">
        <v>20</v>
      </c>
      <c r="I460">
        <v>20</v>
      </c>
      <c r="J460">
        <v>40</v>
      </c>
      <c r="K460">
        <v>69</v>
      </c>
      <c r="L460">
        <v>505</v>
      </c>
      <c r="M460">
        <v>9</v>
      </c>
      <c r="N460" s="25">
        <v>41698</v>
      </c>
      <c r="O460" t="str">
        <f>VLOOKUP(Coffee_data[[#This Row],[Area Code]],Location!$B$1:$E$157,2,FALSE)</f>
        <v>New Mexico</v>
      </c>
      <c r="P460" t="str">
        <f>VLOOKUP(Coffee_data[[#This Row],[Area Code]],Location!$B$1:$E$157,3,FALSE)</f>
        <v>South</v>
      </c>
      <c r="Q460" t="str">
        <f>VLOOKUP(Coffee_data[[#This Row],[Area Code]],Location!$B$1:$E$157,4,FALSE)</f>
        <v>Small Market</v>
      </c>
      <c r="R460" s="15" t="str">
        <f>HLOOKUP(Coffee_data[[#This Row],[ProductId]],Product!$B$4:$O$7,2,FALSE)</f>
        <v>Decaf</v>
      </c>
      <c r="S460" s="15" t="str">
        <f>HLOOKUP(Coffee_data[[#This Row],[ProductId]],Product!$B$4:$O$7,3,FALSE)</f>
        <v>Herbal Tea</v>
      </c>
      <c r="T460" s="15" t="str">
        <f>HLOOKUP(Coffee_data[[#This Row],[ProductId]],Product!$B$4:$O$7,4,FALSE)</f>
        <v>Lemon</v>
      </c>
    </row>
    <row r="461" spans="1:20" x14ac:dyDescent="0.2">
      <c r="A461">
        <v>-33</v>
      </c>
      <c r="B461">
        <v>18</v>
      </c>
      <c r="C461">
        <v>106</v>
      </c>
      <c r="D461">
        <v>88</v>
      </c>
      <c r="E461">
        <v>51</v>
      </c>
      <c r="F461">
        <v>27</v>
      </c>
      <c r="G461">
        <v>715</v>
      </c>
      <c r="H461">
        <v>-20</v>
      </c>
      <c r="I461">
        <v>84</v>
      </c>
      <c r="J461">
        <v>20</v>
      </c>
      <c r="K461">
        <v>127</v>
      </c>
      <c r="L461">
        <v>505</v>
      </c>
      <c r="M461">
        <v>3</v>
      </c>
      <c r="N461" s="25">
        <v>41698</v>
      </c>
      <c r="O461" t="str">
        <f>VLOOKUP(Coffee_data[[#This Row],[Area Code]],Location!$B$1:$E$157,2,FALSE)</f>
        <v>New Mexico</v>
      </c>
      <c r="P461" t="str">
        <f>VLOOKUP(Coffee_data[[#This Row],[Area Code]],Location!$B$1:$E$157,3,FALSE)</f>
        <v>South</v>
      </c>
      <c r="Q461" t="str">
        <f>VLOOKUP(Coffee_data[[#This Row],[Area Code]],Location!$B$1:$E$157,4,FALSE)</f>
        <v>Small Market</v>
      </c>
      <c r="R461" s="15" t="str">
        <f>HLOOKUP(Coffee_data[[#This Row],[ProductId]],Product!$B$4:$O$7,2,FALSE)</f>
        <v>Decaf</v>
      </c>
      <c r="S461" s="15" t="str">
        <f>HLOOKUP(Coffee_data[[#This Row],[ProductId]],Product!$B$4:$O$7,3,FALSE)</f>
        <v>Coffee</v>
      </c>
      <c r="T461" s="15" t="str">
        <f>HLOOKUP(Coffee_data[[#This Row],[ProductId]],Product!$B$4:$O$7,4,FALSE)</f>
        <v>Decaf Irish Cream</v>
      </c>
    </row>
    <row r="462" spans="1:20" x14ac:dyDescent="0.2">
      <c r="A462">
        <v>26</v>
      </c>
      <c r="B462">
        <v>72</v>
      </c>
      <c r="C462">
        <v>119</v>
      </c>
      <c r="D462">
        <v>47</v>
      </c>
      <c r="E462">
        <v>46</v>
      </c>
      <c r="F462">
        <v>15</v>
      </c>
      <c r="G462">
        <v>361</v>
      </c>
      <c r="H462">
        <v>50</v>
      </c>
      <c r="I462">
        <v>52</v>
      </c>
      <c r="J462">
        <v>90</v>
      </c>
      <c r="K462">
        <v>142</v>
      </c>
      <c r="L462">
        <v>505</v>
      </c>
      <c r="M462">
        <v>2</v>
      </c>
      <c r="N462" s="25">
        <v>41698</v>
      </c>
      <c r="O462" t="str">
        <f>VLOOKUP(Coffee_data[[#This Row],[Area Code]],Location!$B$1:$E$157,2,FALSE)</f>
        <v>New Mexico</v>
      </c>
      <c r="P462" t="str">
        <f>VLOOKUP(Coffee_data[[#This Row],[Area Code]],Location!$B$1:$E$157,3,FALSE)</f>
        <v>South</v>
      </c>
      <c r="Q462" t="str">
        <f>VLOOKUP(Coffee_data[[#This Row],[Area Code]],Location!$B$1:$E$157,4,FALSE)</f>
        <v>Small Market</v>
      </c>
      <c r="R462" s="15" t="str">
        <f>HLOOKUP(Coffee_data[[#This Row],[ProductId]],Product!$B$4:$O$7,2,FALSE)</f>
        <v>Regular</v>
      </c>
      <c r="S462" s="15" t="str">
        <f>HLOOKUP(Coffee_data[[#This Row],[ProductId]],Product!$B$4:$O$7,3,FALSE)</f>
        <v>Coffee</v>
      </c>
      <c r="T462" s="15" t="str">
        <f>HLOOKUP(Coffee_data[[#This Row],[ProductId]],Product!$B$4:$O$7,4,FALSE)</f>
        <v>Columbian</v>
      </c>
    </row>
    <row r="463" spans="1:20" x14ac:dyDescent="0.2">
      <c r="A463">
        <v>74</v>
      </c>
      <c r="B463">
        <v>125</v>
      </c>
      <c r="C463">
        <v>214</v>
      </c>
      <c r="D463">
        <v>89</v>
      </c>
      <c r="E463">
        <v>51</v>
      </c>
      <c r="F463">
        <v>27</v>
      </c>
      <c r="G463">
        <v>94</v>
      </c>
      <c r="H463">
        <v>80</v>
      </c>
      <c r="I463">
        <v>70</v>
      </c>
      <c r="J463">
        <v>110</v>
      </c>
      <c r="K463">
        <v>176</v>
      </c>
      <c r="L463">
        <v>405</v>
      </c>
      <c r="M463">
        <v>4</v>
      </c>
      <c r="N463" s="25">
        <v>41698</v>
      </c>
      <c r="O463" t="str">
        <f>VLOOKUP(Coffee_data[[#This Row],[Area Code]],Location!$B$1:$E$157,2,FALSE)</f>
        <v>Oklahoma</v>
      </c>
      <c r="P463" t="str">
        <f>VLOOKUP(Coffee_data[[#This Row],[Area Code]],Location!$B$1:$E$157,3,FALSE)</f>
        <v>South</v>
      </c>
      <c r="Q463" t="str">
        <f>VLOOKUP(Coffee_data[[#This Row],[Area Code]],Location!$B$1:$E$157,4,FALSE)</f>
        <v>Small Market</v>
      </c>
      <c r="R463" s="15" t="str">
        <f>HLOOKUP(Coffee_data[[#This Row],[ProductId]],Product!$B$4:$O$7,2,FALSE)</f>
        <v>Regular</v>
      </c>
      <c r="S463" s="15" t="str">
        <f>HLOOKUP(Coffee_data[[#This Row],[ProductId]],Product!$B$4:$O$7,3,FALSE)</f>
        <v>Espresso</v>
      </c>
      <c r="T463" s="15" t="str">
        <f>HLOOKUP(Coffee_data[[#This Row],[ProductId]],Product!$B$4:$O$7,4,FALSE)</f>
        <v>Caffe Latte</v>
      </c>
    </row>
    <row r="464" spans="1:20" x14ac:dyDescent="0.2">
      <c r="A464">
        <v>15</v>
      </c>
      <c r="B464">
        <v>32</v>
      </c>
      <c r="C464">
        <v>53</v>
      </c>
      <c r="D464">
        <v>21</v>
      </c>
      <c r="E464">
        <v>17</v>
      </c>
      <c r="F464">
        <v>5</v>
      </c>
      <c r="G464">
        <v>449</v>
      </c>
      <c r="H464">
        <v>30</v>
      </c>
      <c r="I464">
        <v>10</v>
      </c>
      <c r="J464">
        <v>30</v>
      </c>
      <c r="K464">
        <v>35</v>
      </c>
      <c r="L464">
        <v>918</v>
      </c>
      <c r="M464">
        <v>5</v>
      </c>
      <c r="N464" s="25">
        <v>41698</v>
      </c>
      <c r="O464" t="str">
        <f>VLOOKUP(Coffee_data[[#This Row],[Area Code]],Location!$B$1:$E$157,2,FALSE)</f>
        <v>Oklahoma</v>
      </c>
      <c r="P464" t="str">
        <f>VLOOKUP(Coffee_data[[#This Row],[Area Code]],Location!$B$1:$E$157,3,FALSE)</f>
        <v>South</v>
      </c>
      <c r="Q464" t="str">
        <f>VLOOKUP(Coffee_data[[#This Row],[Area Code]],Location!$B$1:$E$157,4,FALSE)</f>
        <v>Small Market</v>
      </c>
      <c r="R464" s="15" t="str">
        <f>HLOOKUP(Coffee_data[[#This Row],[ProductId]],Product!$B$4:$O$7,2,FALSE)</f>
        <v>Regular</v>
      </c>
      <c r="S464" s="15" t="str">
        <f>HLOOKUP(Coffee_data[[#This Row],[ProductId]],Product!$B$4:$O$7,3,FALSE)</f>
        <v>Espresso</v>
      </c>
      <c r="T464" s="15" t="str">
        <f>HLOOKUP(Coffee_data[[#This Row],[ProductId]],Product!$B$4:$O$7,4,FALSE)</f>
        <v>Caffe Mocha</v>
      </c>
    </row>
    <row r="465" spans="1:20" x14ac:dyDescent="0.2">
      <c r="A465">
        <v>68</v>
      </c>
      <c r="B465">
        <v>126</v>
      </c>
      <c r="C465">
        <v>210</v>
      </c>
      <c r="D465">
        <v>84</v>
      </c>
      <c r="E465">
        <v>58</v>
      </c>
      <c r="F465">
        <v>27</v>
      </c>
      <c r="G465">
        <v>632</v>
      </c>
      <c r="H465">
        <v>70</v>
      </c>
      <c r="I465">
        <v>76</v>
      </c>
      <c r="J465">
        <v>110</v>
      </c>
      <c r="K465">
        <v>174</v>
      </c>
      <c r="L465">
        <v>580</v>
      </c>
      <c r="M465">
        <v>6</v>
      </c>
      <c r="N465" s="25">
        <v>41698</v>
      </c>
      <c r="O465" t="str">
        <f>VLOOKUP(Coffee_data[[#This Row],[Area Code]],Location!$B$1:$E$157,2,FALSE)</f>
        <v>Oklahoma</v>
      </c>
      <c r="P465" t="str">
        <f>VLOOKUP(Coffee_data[[#This Row],[Area Code]],Location!$B$1:$E$157,3,FALSE)</f>
        <v>South</v>
      </c>
      <c r="Q465" t="str">
        <f>VLOOKUP(Coffee_data[[#This Row],[Area Code]],Location!$B$1:$E$157,4,FALSE)</f>
        <v>Small Market</v>
      </c>
      <c r="R465" s="15" t="str">
        <f>HLOOKUP(Coffee_data[[#This Row],[ProductId]],Product!$B$4:$O$7,2,FALSE)</f>
        <v>Decaf</v>
      </c>
      <c r="S465" s="15" t="str">
        <f>HLOOKUP(Coffee_data[[#This Row],[ProductId]],Product!$B$4:$O$7,3,FALSE)</f>
        <v>Espresso</v>
      </c>
      <c r="T465" s="15" t="str">
        <f>HLOOKUP(Coffee_data[[#This Row],[ProductId]],Product!$B$4:$O$7,4,FALSE)</f>
        <v>Decaf Espresso</v>
      </c>
    </row>
    <row r="466" spans="1:20" x14ac:dyDescent="0.2">
      <c r="A466">
        <v>13</v>
      </c>
      <c r="B466">
        <v>66</v>
      </c>
      <c r="C466">
        <v>120</v>
      </c>
      <c r="D466">
        <v>54</v>
      </c>
      <c r="E466">
        <v>53</v>
      </c>
      <c r="F466">
        <v>20</v>
      </c>
      <c r="G466">
        <v>301</v>
      </c>
      <c r="H466">
        <v>20</v>
      </c>
      <c r="I466">
        <v>50</v>
      </c>
      <c r="J466">
        <v>60</v>
      </c>
      <c r="K466">
        <v>118</v>
      </c>
      <c r="L466">
        <v>580</v>
      </c>
      <c r="M466">
        <v>8</v>
      </c>
      <c r="N466" s="25">
        <v>41698</v>
      </c>
      <c r="O466" t="str">
        <f>VLOOKUP(Coffee_data[[#This Row],[Area Code]],Location!$B$1:$E$157,2,FALSE)</f>
        <v>Oklahoma</v>
      </c>
      <c r="P466" t="str">
        <f>VLOOKUP(Coffee_data[[#This Row],[Area Code]],Location!$B$1:$E$157,3,FALSE)</f>
        <v>South</v>
      </c>
      <c r="Q466" t="str">
        <f>VLOOKUP(Coffee_data[[#This Row],[Area Code]],Location!$B$1:$E$157,4,FALSE)</f>
        <v>Small Market</v>
      </c>
      <c r="R466" s="15" t="str">
        <f>HLOOKUP(Coffee_data[[#This Row],[ProductId]],Product!$B$4:$O$7,2,FALSE)</f>
        <v>Decaf</v>
      </c>
      <c r="S466" s="15" t="str">
        <f>HLOOKUP(Coffee_data[[#This Row],[ProductId]],Product!$B$4:$O$7,3,FALSE)</f>
        <v>Herbal Tea</v>
      </c>
      <c r="T466" s="15" t="str">
        <f>HLOOKUP(Coffee_data[[#This Row],[ProductId]],Product!$B$4:$O$7,4,FALSE)</f>
        <v>Chamomile</v>
      </c>
    </row>
    <row r="467" spans="1:20" x14ac:dyDescent="0.2">
      <c r="A467">
        <v>17</v>
      </c>
      <c r="B467">
        <v>132</v>
      </c>
      <c r="C467">
        <v>227</v>
      </c>
      <c r="D467">
        <v>95</v>
      </c>
      <c r="E467">
        <v>115</v>
      </c>
      <c r="F467">
        <v>86</v>
      </c>
      <c r="G467">
        <v>532</v>
      </c>
      <c r="H467">
        <v>30</v>
      </c>
      <c r="I467">
        <v>90</v>
      </c>
      <c r="J467">
        <v>130</v>
      </c>
      <c r="K467">
        <v>229</v>
      </c>
      <c r="L467">
        <v>405</v>
      </c>
      <c r="M467">
        <v>9</v>
      </c>
      <c r="N467" s="25">
        <v>41698</v>
      </c>
      <c r="O467" t="str">
        <f>VLOOKUP(Coffee_data[[#This Row],[Area Code]],Location!$B$1:$E$157,2,FALSE)</f>
        <v>Oklahoma</v>
      </c>
      <c r="P467" t="str">
        <f>VLOOKUP(Coffee_data[[#This Row],[Area Code]],Location!$B$1:$E$157,3,FALSE)</f>
        <v>South</v>
      </c>
      <c r="Q467" t="str">
        <f>VLOOKUP(Coffee_data[[#This Row],[Area Code]],Location!$B$1:$E$157,4,FALSE)</f>
        <v>Small Market</v>
      </c>
      <c r="R467" s="15" t="str">
        <f>HLOOKUP(Coffee_data[[#This Row],[ProductId]],Product!$B$4:$O$7,2,FALSE)</f>
        <v>Decaf</v>
      </c>
      <c r="S467" s="15" t="str">
        <f>HLOOKUP(Coffee_data[[#This Row],[ProductId]],Product!$B$4:$O$7,3,FALSE)</f>
        <v>Herbal Tea</v>
      </c>
      <c r="T467" s="15" t="str">
        <f>HLOOKUP(Coffee_data[[#This Row],[ProductId]],Product!$B$4:$O$7,4,FALSE)</f>
        <v>Lemon</v>
      </c>
    </row>
    <row r="468" spans="1:20" x14ac:dyDescent="0.2">
      <c r="A468">
        <v>27</v>
      </c>
      <c r="B468">
        <v>47</v>
      </c>
      <c r="C468">
        <v>79</v>
      </c>
      <c r="D468">
        <v>32</v>
      </c>
      <c r="E468">
        <v>20</v>
      </c>
      <c r="F468">
        <v>8</v>
      </c>
      <c r="G468">
        <v>813</v>
      </c>
      <c r="H468">
        <v>40</v>
      </c>
      <c r="I468">
        <v>37</v>
      </c>
      <c r="J468">
        <v>50</v>
      </c>
      <c r="K468">
        <v>93</v>
      </c>
      <c r="L468">
        <v>405</v>
      </c>
      <c r="M468">
        <v>3</v>
      </c>
      <c r="N468" s="25">
        <v>41698</v>
      </c>
      <c r="O468" t="str">
        <f>VLOOKUP(Coffee_data[[#This Row],[Area Code]],Location!$B$1:$E$157,2,FALSE)</f>
        <v>Oklahoma</v>
      </c>
      <c r="P468" t="str">
        <f>VLOOKUP(Coffee_data[[#This Row],[Area Code]],Location!$B$1:$E$157,3,FALSE)</f>
        <v>South</v>
      </c>
      <c r="Q468" t="str">
        <f>VLOOKUP(Coffee_data[[#This Row],[Area Code]],Location!$B$1:$E$157,4,FALSE)</f>
        <v>Small Market</v>
      </c>
      <c r="R468" s="15" t="str">
        <f>HLOOKUP(Coffee_data[[#This Row],[ProductId]],Product!$B$4:$O$7,2,FALSE)</f>
        <v>Decaf</v>
      </c>
      <c r="S468" s="15" t="str">
        <f>HLOOKUP(Coffee_data[[#This Row],[ProductId]],Product!$B$4:$O$7,3,FALSE)</f>
        <v>Coffee</v>
      </c>
      <c r="T468" s="15" t="str">
        <f>HLOOKUP(Coffee_data[[#This Row],[ProductId]],Product!$B$4:$O$7,4,FALSE)</f>
        <v>Decaf Irish Cream</v>
      </c>
    </row>
    <row r="469" spans="1:20" x14ac:dyDescent="0.2">
      <c r="A469">
        <v>29</v>
      </c>
      <c r="B469">
        <v>55</v>
      </c>
      <c r="C469">
        <v>98</v>
      </c>
      <c r="D469">
        <v>43</v>
      </c>
      <c r="E469">
        <v>26</v>
      </c>
      <c r="F469">
        <v>14</v>
      </c>
      <c r="G469">
        <v>613</v>
      </c>
      <c r="H469">
        <v>50</v>
      </c>
      <c r="I469">
        <v>48</v>
      </c>
      <c r="J469">
        <v>70</v>
      </c>
      <c r="K469">
        <v>118</v>
      </c>
      <c r="L469">
        <v>918</v>
      </c>
      <c r="M469">
        <v>2</v>
      </c>
      <c r="N469" s="25">
        <v>41698</v>
      </c>
      <c r="O469" t="str">
        <f>VLOOKUP(Coffee_data[[#This Row],[Area Code]],Location!$B$1:$E$157,2,FALSE)</f>
        <v>Oklahoma</v>
      </c>
      <c r="P469" t="str">
        <f>VLOOKUP(Coffee_data[[#This Row],[Area Code]],Location!$B$1:$E$157,3,FALSE)</f>
        <v>South</v>
      </c>
      <c r="Q469" t="str">
        <f>VLOOKUP(Coffee_data[[#This Row],[Area Code]],Location!$B$1:$E$157,4,FALSE)</f>
        <v>Small Market</v>
      </c>
      <c r="R469" s="15" t="str">
        <f>HLOOKUP(Coffee_data[[#This Row],[ProductId]],Product!$B$4:$O$7,2,FALSE)</f>
        <v>Regular</v>
      </c>
      <c r="S469" s="15" t="str">
        <f>HLOOKUP(Coffee_data[[#This Row],[ProductId]],Product!$B$4:$O$7,3,FALSE)</f>
        <v>Coffee</v>
      </c>
      <c r="T469" s="15" t="str">
        <f>HLOOKUP(Coffee_data[[#This Row],[ProductId]],Product!$B$4:$O$7,4,FALSE)</f>
        <v>Columbian</v>
      </c>
    </row>
    <row r="470" spans="1:20" x14ac:dyDescent="0.2">
      <c r="A470">
        <v>54</v>
      </c>
      <c r="B470">
        <v>108</v>
      </c>
      <c r="C470">
        <v>180</v>
      </c>
      <c r="D470">
        <v>72</v>
      </c>
      <c r="E470">
        <v>54</v>
      </c>
      <c r="F470">
        <v>23</v>
      </c>
      <c r="G470">
        <v>189</v>
      </c>
      <c r="H470">
        <v>50</v>
      </c>
      <c r="I470">
        <v>64</v>
      </c>
      <c r="J470">
        <v>90</v>
      </c>
      <c r="K470">
        <v>150</v>
      </c>
      <c r="L470">
        <v>325</v>
      </c>
      <c r="M470">
        <v>4</v>
      </c>
      <c r="N470" s="25">
        <v>41698</v>
      </c>
      <c r="O470" t="str">
        <f>VLOOKUP(Coffee_data[[#This Row],[Area Code]],Location!$B$1:$E$157,2,FALSE)</f>
        <v>Texas</v>
      </c>
      <c r="P470" t="str">
        <f>VLOOKUP(Coffee_data[[#This Row],[Area Code]],Location!$B$1:$E$157,3,FALSE)</f>
        <v>South</v>
      </c>
      <c r="Q470" t="str">
        <f>VLOOKUP(Coffee_data[[#This Row],[Area Code]],Location!$B$1:$E$157,4,FALSE)</f>
        <v>Major Market</v>
      </c>
      <c r="R470" s="15" t="str">
        <f>HLOOKUP(Coffee_data[[#This Row],[ProductId]],Product!$B$4:$O$7,2,FALSE)</f>
        <v>Regular</v>
      </c>
      <c r="S470" s="15" t="str">
        <f>HLOOKUP(Coffee_data[[#This Row],[ProductId]],Product!$B$4:$O$7,3,FALSE)</f>
        <v>Espresso</v>
      </c>
      <c r="T470" s="15" t="str">
        <f>HLOOKUP(Coffee_data[[#This Row],[ProductId]],Product!$B$4:$O$7,4,FALSE)</f>
        <v>Caffe Latte</v>
      </c>
    </row>
    <row r="471" spans="1:20" x14ac:dyDescent="0.2">
      <c r="A471">
        <v>91</v>
      </c>
      <c r="B471">
        <v>126</v>
      </c>
      <c r="C471">
        <v>213</v>
      </c>
      <c r="D471">
        <v>87</v>
      </c>
      <c r="E471">
        <v>35</v>
      </c>
      <c r="F471">
        <v>24</v>
      </c>
      <c r="G471">
        <v>756</v>
      </c>
      <c r="H471">
        <v>90</v>
      </c>
      <c r="I471">
        <v>65</v>
      </c>
      <c r="J471">
        <v>110</v>
      </c>
      <c r="K471">
        <v>180</v>
      </c>
      <c r="L471">
        <v>936</v>
      </c>
      <c r="M471">
        <v>5</v>
      </c>
      <c r="N471" s="25">
        <v>41698</v>
      </c>
      <c r="O471" t="str">
        <f>VLOOKUP(Coffee_data[[#This Row],[Area Code]],Location!$B$1:$E$157,2,FALSE)</f>
        <v>Texas</v>
      </c>
      <c r="P471" t="str">
        <f>VLOOKUP(Coffee_data[[#This Row],[Area Code]],Location!$B$1:$E$157,3,FALSE)</f>
        <v>South</v>
      </c>
      <c r="Q471" t="str">
        <f>VLOOKUP(Coffee_data[[#This Row],[Area Code]],Location!$B$1:$E$157,4,FALSE)</f>
        <v>Major Market</v>
      </c>
      <c r="R471" s="15" t="str">
        <f>HLOOKUP(Coffee_data[[#This Row],[ProductId]],Product!$B$4:$O$7,2,FALSE)</f>
        <v>Regular</v>
      </c>
      <c r="S471" s="15" t="str">
        <f>HLOOKUP(Coffee_data[[#This Row],[ProductId]],Product!$B$4:$O$7,3,FALSE)</f>
        <v>Espresso</v>
      </c>
      <c r="T471" s="15" t="str">
        <f>HLOOKUP(Coffee_data[[#This Row],[ProductId]],Product!$B$4:$O$7,4,FALSE)</f>
        <v>Caffe Mocha</v>
      </c>
    </row>
    <row r="472" spans="1:20" x14ac:dyDescent="0.2">
      <c r="A472">
        <v>84</v>
      </c>
      <c r="B472">
        <v>117</v>
      </c>
      <c r="C472">
        <v>198</v>
      </c>
      <c r="D472">
        <v>81</v>
      </c>
      <c r="E472">
        <v>33</v>
      </c>
      <c r="F472">
        <v>22</v>
      </c>
      <c r="G472">
        <v>441</v>
      </c>
      <c r="H472">
        <v>90</v>
      </c>
      <c r="I472">
        <v>66</v>
      </c>
      <c r="J472">
        <v>110</v>
      </c>
      <c r="K472">
        <v>170</v>
      </c>
      <c r="L472">
        <v>972</v>
      </c>
      <c r="M472">
        <v>6</v>
      </c>
      <c r="N472" s="25">
        <v>41698</v>
      </c>
      <c r="O472" t="str">
        <f>VLOOKUP(Coffee_data[[#This Row],[Area Code]],Location!$B$1:$E$157,2,FALSE)</f>
        <v>Texas</v>
      </c>
      <c r="P472" t="str">
        <f>VLOOKUP(Coffee_data[[#This Row],[Area Code]],Location!$B$1:$E$157,3,FALSE)</f>
        <v>South</v>
      </c>
      <c r="Q472" t="str">
        <f>VLOOKUP(Coffee_data[[#This Row],[Area Code]],Location!$B$1:$E$157,4,FALSE)</f>
        <v>Major Market</v>
      </c>
      <c r="R472" s="15" t="str">
        <f>HLOOKUP(Coffee_data[[#This Row],[ProductId]],Product!$B$4:$O$7,2,FALSE)</f>
        <v>Decaf</v>
      </c>
      <c r="S472" s="15" t="str">
        <f>HLOOKUP(Coffee_data[[#This Row],[ProductId]],Product!$B$4:$O$7,3,FALSE)</f>
        <v>Espresso</v>
      </c>
      <c r="T472" s="15" t="str">
        <f>HLOOKUP(Coffee_data[[#This Row],[ProductId]],Product!$B$4:$O$7,4,FALSE)</f>
        <v>Decaf Espresso</v>
      </c>
    </row>
    <row r="473" spans="1:20" x14ac:dyDescent="0.2">
      <c r="A473">
        <v>31</v>
      </c>
      <c r="B473">
        <v>77</v>
      </c>
      <c r="C473">
        <v>134</v>
      </c>
      <c r="D473">
        <v>57</v>
      </c>
      <c r="E473">
        <v>46</v>
      </c>
      <c r="F473">
        <v>18</v>
      </c>
      <c r="G473">
        <v>323</v>
      </c>
      <c r="H473">
        <v>50</v>
      </c>
      <c r="I473">
        <v>42</v>
      </c>
      <c r="J473">
        <v>80</v>
      </c>
      <c r="K473">
        <v>138</v>
      </c>
      <c r="L473">
        <v>214</v>
      </c>
      <c r="M473">
        <v>8</v>
      </c>
      <c r="N473" s="25">
        <v>41698</v>
      </c>
      <c r="O473" t="str">
        <f>VLOOKUP(Coffee_data[[#This Row],[Area Code]],Location!$B$1:$E$157,2,FALSE)</f>
        <v>Texas</v>
      </c>
      <c r="P473" t="str">
        <f>VLOOKUP(Coffee_data[[#This Row],[Area Code]],Location!$B$1:$E$157,3,FALSE)</f>
        <v>South</v>
      </c>
      <c r="Q473" t="str">
        <f>VLOOKUP(Coffee_data[[#This Row],[Area Code]],Location!$B$1:$E$157,4,FALSE)</f>
        <v>Major Market</v>
      </c>
      <c r="R473" s="15" t="str">
        <f>HLOOKUP(Coffee_data[[#This Row],[ProductId]],Product!$B$4:$O$7,2,FALSE)</f>
        <v>Decaf</v>
      </c>
      <c r="S473" s="15" t="str">
        <f>HLOOKUP(Coffee_data[[#This Row],[ProductId]],Product!$B$4:$O$7,3,FALSE)</f>
        <v>Herbal Tea</v>
      </c>
      <c r="T473" s="15" t="str">
        <f>HLOOKUP(Coffee_data[[#This Row],[ProductId]],Product!$B$4:$O$7,4,FALSE)</f>
        <v>Chamomile</v>
      </c>
    </row>
    <row r="474" spans="1:20" x14ac:dyDescent="0.2">
      <c r="A474">
        <v>35</v>
      </c>
      <c r="B474">
        <v>72</v>
      </c>
      <c r="C474">
        <v>121</v>
      </c>
      <c r="D474">
        <v>49</v>
      </c>
      <c r="E474">
        <v>37</v>
      </c>
      <c r="F474">
        <v>15</v>
      </c>
      <c r="G474">
        <v>351</v>
      </c>
      <c r="H474">
        <v>40</v>
      </c>
      <c r="I474">
        <v>49</v>
      </c>
      <c r="J474">
        <v>70</v>
      </c>
      <c r="K474">
        <v>119</v>
      </c>
      <c r="L474">
        <v>281</v>
      </c>
      <c r="M474">
        <v>9</v>
      </c>
      <c r="N474" s="25">
        <v>41698</v>
      </c>
      <c r="O474" t="str">
        <f>VLOOKUP(Coffee_data[[#This Row],[Area Code]],Location!$B$1:$E$157,2,FALSE)</f>
        <v>Texas</v>
      </c>
      <c r="P474" t="str">
        <f>VLOOKUP(Coffee_data[[#This Row],[Area Code]],Location!$B$1:$E$157,3,FALSE)</f>
        <v>South</v>
      </c>
      <c r="Q474" t="str">
        <f>VLOOKUP(Coffee_data[[#This Row],[Area Code]],Location!$B$1:$E$157,4,FALSE)</f>
        <v>Major Market</v>
      </c>
      <c r="R474" s="15" t="str">
        <f>HLOOKUP(Coffee_data[[#This Row],[ProductId]],Product!$B$4:$O$7,2,FALSE)</f>
        <v>Decaf</v>
      </c>
      <c r="S474" s="15" t="str">
        <f>HLOOKUP(Coffee_data[[#This Row],[ProductId]],Product!$B$4:$O$7,3,FALSE)</f>
        <v>Herbal Tea</v>
      </c>
      <c r="T474" s="15" t="str">
        <f>HLOOKUP(Coffee_data[[#This Row],[ProductId]],Product!$B$4:$O$7,4,FALSE)</f>
        <v>Lemon</v>
      </c>
    </row>
    <row r="475" spans="1:20" x14ac:dyDescent="0.2">
      <c r="A475">
        <v>70</v>
      </c>
      <c r="B475">
        <v>109</v>
      </c>
      <c r="C475">
        <v>193</v>
      </c>
      <c r="D475">
        <v>84</v>
      </c>
      <c r="E475">
        <v>39</v>
      </c>
      <c r="F475">
        <v>27</v>
      </c>
      <c r="G475">
        <v>603</v>
      </c>
      <c r="H475">
        <v>110</v>
      </c>
      <c r="I475">
        <v>170</v>
      </c>
      <c r="J475">
        <v>140</v>
      </c>
      <c r="K475">
        <v>243</v>
      </c>
      <c r="L475">
        <v>214</v>
      </c>
      <c r="M475">
        <v>3</v>
      </c>
      <c r="N475" s="25">
        <v>41698</v>
      </c>
      <c r="O475" t="str">
        <f>VLOOKUP(Coffee_data[[#This Row],[Area Code]],Location!$B$1:$E$157,2,FALSE)</f>
        <v>Texas</v>
      </c>
      <c r="P475" t="str">
        <f>VLOOKUP(Coffee_data[[#This Row],[Area Code]],Location!$B$1:$E$157,3,FALSE)</f>
        <v>South</v>
      </c>
      <c r="Q475" t="str">
        <f>VLOOKUP(Coffee_data[[#This Row],[Area Code]],Location!$B$1:$E$157,4,FALSE)</f>
        <v>Major Market</v>
      </c>
      <c r="R475" s="15" t="str">
        <f>HLOOKUP(Coffee_data[[#This Row],[ProductId]],Product!$B$4:$O$7,2,FALSE)</f>
        <v>Decaf</v>
      </c>
      <c r="S475" s="15" t="str">
        <f>HLOOKUP(Coffee_data[[#This Row],[ProductId]],Product!$B$4:$O$7,3,FALSE)</f>
        <v>Coffee</v>
      </c>
      <c r="T475" s="15" t="str">
        <f>HLOOKUP(Coffee_data[[#This Row],[ProductId]],Product!$B$4:$O$7,4,FALSE)</f>
        <v>Decaf Irish Cream</v>
      </c>
    </row>
    <row r="476" spans="1:20" x14ac:dyDescent="0.2">
      <c r="A476">
        <v>166</v>
      </c>
      <c r="B476">
        <v>253</v>
      </c>
      <c r="C476">
        <v>467</v>
      </c>
      <c r="D476">
        <v>233</v>
      </c>
      <c r="E476">
        <v>87</v>
      </c>
      <c r="F476">
        <v>66</v>
      </c>
      <c r="G476">
        <v>923</v>
      </c>
      <c r="H476">
        <v>240</v>
      </c>
      <c r="I476">
        <v>272</v>
      </c>
      <c r="J476">
        <v>320</v>
      </c>
      <c r="K476">
        <v>582</v>
      </c>
      <c r="L476">
        <v>940</v>
      </c>
      <c r="M476">
        <v>2</v>
      </c>
      <c r="N476" s="25">
        <v>41698</v>
      </c>
      <c r="O476" t="str">
        <f>VLOOKUP(Coffee_data[[#This Row],[Area Code]],Location!$B$1:$E$157,2,FALSE)</f>
        <v>Texas</v>
      </c>
      <c r="P476" t="str">
        <f>VLOOKUP(Coffee_data[[#This Row],[Area Code]],Location!$B$1:$E$157,3,FALSE)</f>
        <v>South</v>
      </c>
      <c r="Q476" t="str">
        <f>VLOOKUP(Coffee_data[[#This Row],[Area Code]],Location!$B$1:$E$157,4,FALSE)</f>
        <v>Major Market</v>
      </c>
      <c r="R476" s="15" t="str">
        <f>HLOOKUP(Coffee_data[[#This Row],[ProductId]],Product!$B$4:$O$7,2,FALSE)</f>
        <v>Regular</v>
      </c>
      <c r="S476" s="15" t="str">
        <f>HLOOKUP(Coffee_data[[#This Row],[ProductId]],Product!$B$4:$O$7,3,FALSE)</f>
        <v>Coffee</v>
      </c>
      <c r="T476" s="15" t="str">
        <f>HLOOKUP(Coffee_data[[#This Row],[ProductId]],Product!$B$4:$O$7,4,FALSE)</f>
        <v>Columbian</v>
      </c>
    </row>
    <row r="477" spans="1:20" x14ac:dyDescent="0.2">
      <c r="A477">
        <v>45</v>
      </c>
      <c r="B477">
        <v>70</v>
      </c>
      <c r="C477">
        <v>118</v>
      </c>
      <c r="D477">
        <v>48</v>
      </c>
      <c r="E477">
        <v>25</v>
      </c>
      <c r="F477">
        <v>13</v>
      </c>
      <c r="G477">
        <v>766</v>
      </c>
      <c r="H477">
        <v>50</v>
      </c>
      <c r="I477">
        <v>40</v>
      </c>
      <c r="J477">
        <v>70</v>
      </c>
      <c r="K477">
        <v>106</v>
      </c>
      <c r="L477">
        <v>435</v>
      </c>
      <c r="M477">
        <v>4</v>
      </c>
      <c r="N477" s="25">
        <v>41698</v>
      </c>
      <c r="O477" t="str">
        <f>VLOOKUP(Coffee_data[[#This Row],[Area Code]],Location!$B$1:$E$157,2,FALSE)</f>
        <v>Utah</v>
      </c>
      <c r="P477" t="str">
        <f>VLOOKUP(Coffee_data[[#This Row],[Area Code]],Location!$B$1:$E$157,3,FALSE)</f>
        <v>West</v>
      </c>
      <c r="Q477" t="str">
        <f>VLOOKUP(Coffee_data[[#This Row],[Area Code]],Location!$B$1:$E$157,4,FALSE)</f>
        <v>Small Market</v>
      </c>
      <c r="R477" s="15" t="str">
        <f>HLOOKUP(Coffee_data[[#This Row],[ProductId]],Product!$B$4:$O$7,2,FALSE)</f>
        <v>Regular</v>
      </c>
      <c r="S477" s="15" t="str">
        <f>HLOOKUP(Coffee_data[[#This Row],[ProductId]],Product!$B$4:$O$7,3,FALSE)</f>
        <v>Espresso</v>
      </c>
      <c r="T477" s="15" t="str">
        <f>HLOOKUP(Coffee_data[[#This Row],[ProductId]],Product!$B$4:$O$7,4,FALSE)</f>
        <v>Caffe Latte</v>
      </c>
    </row>
    <row r="478" spans="1:20" x14ac:dyDescent="0.2">
      <c r="A478">
        <v>34</v>
      </c>
      <c r="B478">
        <v>62</v>
      </c>
      <c r="C478">
        <v>110</v>
      </c>
      <c r="D478">
        <v>48</v>
      </c>
      <c r="E478">
        <v>28</v>
      </c>
      <c r="F478">
        <v>15</v>
      </c>
      <c r="G478">
        <v>611</v>
      </c>
      <c r="H478">
        <v>40</v>
      </c>
      <c r="I478">
        <v>40</v>
      </c>
      <c r="J478">
        <v>60</v>
      </c>
      <c r="K478">
        <v>95</v>
      </c>
      <c r="L478">
        <v>801</v>
      </c>
      <c r="M478">
        <v>5</v>
      </c>
      <c r="N478" s="25">
        <v>41698</v>
      </c>
      <c r="O478" t="str">
        <f>VLOOKUP(Coffee_data[[#This Row],[Area Code]],Location!$B$1:$E$157,2,FALSE)</f>
        <v>Utah</v>
      </c>
      <c r="P478" t="str">
        <f>VLOOKUP(Coffee_data[[#This Row],[Area Code]],Location!$B$1:$E$157,3,FALSE)</f>
        <v>West</v>
      </c>
      <c r="Q478" t="str">
        <f>VLOOKUP(Coffee_data[[#This Row],[Area Code]],Location!$B$1:$E$157,4,FALSE)</f>
        <v>Small Market</v>
      </c>
      <c r="R478" s="15" t="str">
        <f>HLOOKUP(Coffee_data[[#This Row],[ProductId]],Product!$B$4:$O$7,2,FALSE)</f>
        <v>Regular</v>
      </c>
      <c r="S478" s="15" t="str">
        <f>HLOOKUP(Coffee_data[[#This Row],[ProductId]],Product!$B$4:$O$7,3,FALSE)</f>
        <v>Espresso</v>
      </c>
      <c r="T478" s="15" t="str">
        <f>HLOOKUP(Coffee_data[[#This Row],[ProductId]],Product!$B$4:$O$7,4,FALSE)</f>
        <v>Caffe Mocha</v>
      </c>
    </row>
    <row r="479" spans="1:20" x14ac:dyDescent="0.2">
      <c r="A479">
        <v>47</v>
      </c>
      <c r="B479">
        <v>72</v>
      </c>
      <c r="C479">
        <v>121</v>
      </c>
      <c r="D479">
        <v>49</v>
      </c>
      <c r="E479">
        <v>25</v>
      </c>
      <c r="F479">
        <v>13</v>
      </c>
      <c r="G479">
        <v>809</v>
      </c>
      <c r="H479">
        <v>50</v>
      </c>
      <c r="I479">
        <v>40</v>
      </c>
      <c r="J479">
        <v>70</v>
      </c>
      <c r="K479">
        <v>116</v>
      </c>
      <c r="L479">
        <v>435</v>
      </c>
      <c r="M479">
        <v>6</v>
      </c>
      <c r="N479" s="25">
        <v>41698</v>
      </c>
      <c r="O479" t="str">
        <f>VLOOKUP(Coffee_data[[#This Row],[Area Code]],Location!$B$1:$E$157,2,FALSE)</f>
        <v>Utah</v>
      </c>
      <c r="P479" t="str">
        <f>VLOOKUP(Coffee_data[[#This Row],[Area Code]],Location!$B$1:$E$157,3,FALSE)</f>
        <v>West</v>
      </c>
      <c r="Q479" t="str">
        <f>VLOOKUP(Coffee_data[[#This Row],[Area Code]],Location!$B$1:$E$157,4,FALSE)</f>
        <v>Small Market</v>
      </c>
      <c r="R479" s="15" t="str">
        <f>HLOOKUP(Coffee_data[[#This Row],[ProductId]],Product!$B$4:$O$7,2,FALSE)</f>
        <v>Decaf</v>
      </c>
      <c r="S479" s="15" t="str">
        <f>HLOOKUP(Coffee_data[[#This Row],[ProductId]],Product!$B$4:$O$7,3,FALSE)</f>
        <v>Espresso</v>
      </c>
      <c r="T479" s="15" t="str">
        <f>HLOOKUP(Coffee_data[[#This Row],[ProductId]],Product!$B$4:$O$7,4,FALSE)</f>
        <v>Decaf Espresso</v>
      </c>
    </row>
    <row r="480" spans="1:20" x14ac:dyDescent="0.2">
      <c r="A480">
        <v>38</v>
      </c>
      <c r="B480">
        <v>104</v>
      </c>
      <c r="C480">
        <v>189</v>
      </c>
      <c r="D480">
        <v>85</v>
      </c>
      <c r="E480">
        <v>66</v>
      </c>
      <c r="F480">
        <v>32</v>
      </c>
      <c r="G480">
        <v>476</v>
      </c>
      <c r="H480">
        <v>70</v>
      </c>
      <c r="I480">
        <v>85</v>
      </c>
      <c r="J480">
        <v>130</v>
      </c>
      <c r="K480">
        <v>230</v>
      </c>
      <c r="L480">
        <v>435</v>
      </c>
      <c r="M480">
        <v>3</v>
      </c>
      <c r="N480" s="25">
        <v>41698</v>
      </c>
      <c r="O480" t="str">
        <f>VLOOKUP(Coffee_data[[#This Row],[Area Code]],Location!$B$1:$E$157,2,FALSE)</f>
        <v>Utah</v>
      </c>
      <c r="P480" t="str">
        <f>VLOOKUP(Coffee_data[[#This Row],[Area Code]],Location!$B$1:$E$157,3,FALSE)</f>
        <v>West</v>
      </c>
      <c r="Q480" t="str">
        <f>VLOOKUP(Coffee_data[[#This Row],[Area Code]],Location!$B$1:$E$157,4,FALSE)</f>
        <v>Small Market</v>
      </c>
      <c r="R480" s="15" t="str">
        <f>HLOOKUP(Coffee_data[[#This Row],[ProductId]],Product!$B$4:$O$7,2,FALSE)</f>
        <v>Decaf</v>
      </c>
      <c r="S480" s="15" t="str">
        <f>HLOOKUP(Coffee_data[[#This Row],[ProductId]],Product!$B$4:$O$7,3,FALSE)</f>
        <v>Coffee</v>
      </c>
      <c r="T480" s="15" t="str">
        <f>HLOOKUP(Coffee_data[[#This Row],[ProductId]],Product!$B$4:$O$7,4,FALSE)</f>
        <v>Decaf Irish Cream</v>
      </c>
    </row>
    <row r="481" spans="1:20" x14ac:dyDescent="0.2">
      <c r="A481">
        <v>28</v>
      </c>
      <c r="B481">
        <v>64</v>
      </c>
      <c r="C481">
        <v>107</v>
      </c>
      <c r="D481">
        <v>43</v>
      </c>
      <c r="E481">
        <v>36</v>
      </c>
      <c r="F481">
        <v>13</v>
      </c>
      <c r="G481">
        <v>231</v>
      </c>
      <c r="H481">
        <v>40</v>
      </c>
      <c r="I481">
        <v>30</v>
      </c>
      <c r="J481">
        <v>60</v>
      </c>
      <c r="K481">
        <v>90</v>
      </c>
      <c r="L481">
        <v>435</v>
      </c>
      <c r="M481">
        <v>8</v>
      </c>
      <c r="N481" s="25">
        <v>41698</v>
      </c>
      <c r="O481" t="str">
        <f>VLOOKUP(Coffee_data[[#This Row],[Area Code]],Location!$B$1:$E$157,2,FALSE)</f>
        <v>Utah</v>
      </c>
      <c r="P481" t="str">
        <f>VLOOKUP(Coffee_data[[#This Row],[Area Code]],Location!$B$1:$E$157,3,FALSE)</f>
        <v>West</v>
      </c>
      <c r="Q481" t="str">
        <f>VLOOKUP(Coffee_data[[#This Row],[Area Code]],Location!$B$1:$E$157,4,FALSE)</f>
        <v>Small Market</v>
      </c>
      <c r="R481" s="15" t="str">
        <f>HLOOKUP(Coffee_data[[#This Row],[ProductId]],Product!$B$4:$O$7,2,FALSE)</f>
        <v>Decaf</v>
      </c>
      <c r="S481" s="15" t="str">
        <f>HLOOKUP(Coffee_data[[#This Row],[ProductId]],Product!$B$4:$O$7,3,FALSE)</f>
        <v>Herbal Tea</v>
      </c>
      <c r="T481" s="15" t="str">
        <f>HLOOKUP(Coffee_data[[#This Row],[ProductId]],Product!$B$4:$O$7,4,FALSE)</f>
        <v>Chamomile</v>
      </c>
    </row>
    <row r="482" spans="1:20" x14ac:dyDescent="0.2">
      <c r="A482">
        <v>26</v>
      </c>
      <c r="B482">
        <v>72</v>
      </c>
      <c r="C482">
        <v>119</v>
      </c>
      <c r="D482">
        <v>47</v>
      </c>
      <c r="E482">
        <v>46</v>
      </c>
      <c r="F482">
        <v>15</v>
      </c>
      <c r="G482">
        <v>361</v>
      </c>
      <c r="H482">
        <v>30</v>
      </c>
      <c r="I482">
        <v>49</v>
      </c>
      <c r="J482">
        <v>60</v>
      </c>
      <c r="K482">
        <v>109</v>
      </c>
      <c r="L482">
        <v>435</v>
      </c>
      <c r="M482">
        <v>9</v>
      </c>
      <c r="N482" s="25">
        <v>41698</v>
      </c>
      <c r="O482" t="str">
        <f>VLOOKUP(Coffee_data[[#This Row],[Area Code]],Location!$B$1:$E$157,2,FALSE)</f>
        <v>Utah</v>
      </c>
      <c r="P482" t="str">
        <f>VLOOKUP(Coffee_data[[#This Row],[Area Code]],Location!$B$1:$E$157,3,FALSE)</f>
        <v>West</v>
      </c>
      <c r="Q482" t="str">
        <f>VLOOKUP(Coffee_data[[#This Row],[Area Code]],Location!$B$1:$E$157,4,FALSE)</f>
        <v>Small Market</v>
      </c>
      <c r="R482" s="15" t="str">
        <f>HLOOKUP(Coffee_data[[#This Row],[ProductId]],Product!$B$4:$O$7,2,FALSE)</f>
        <v>Decaf</v>
      </c>
      <c r="S482" s="15" t="str">
        <f>HLOOKUP(Coffee_data[[#This Row],[ProductId]],Product!$B$4:$O$7,3,FALSE)</f>
        <v>Herbal Tea</v>
      </c>
      <c r="T482" s="15" t="str">
        <f>HLOOKUP(Coffee_data[[#This Row],[ProductId]],Product!$B$4:$O$7,4,FALSE)</f>
        <v>Lemon</v>
      </c>
    </row>
    <row r="483" spans="1:20" x14ac:dyDescent="0.2">
      <c r="A483">
        <v>-32</v>
      </c>
      <c r="B483">
        <v>18</v>
      </c>
      <c r="C483">
        <v>106</v>
      </c>
      <c r="D483">
        <v>88</v>
      </c>
      <c r="E483">
        <v>50</v>
      </c>
      <c r="F483">
        <v>27</v>
      </c>
      <c r="G483">
        <v>715</v>
      </c>
      <c r="H483">
        <v>-20</v>
      </c>
      <c r="I483">
        <v>80</v>
      </c>
      <c r="J483">
        <v>20</v>
      </c>
      <c r="K483">
        <v>90</v>
      </c>
      <c r="L483">
        <v>801</v>
      </c>
      <c r="M483">
        <v>10</v>
      </c>
      <c r="N483" s="25">
        <v>41698</v>
      </c>
      <c r="O483" t="str">
        <f>VLOOKUP(Coffee_data[[#This Row],[Area Code]],Location!$B$1:$E$157,2,FALSE)</f>
        <v>Utah</v>
      </c>
      <c r="P483" t="str">
        <f>VLOOKUP(Coffee_data[[#This Row],[Area Code]],Location!$B$1:$E$157,3,FALSE)</f>
        <v>West</v>
      </c>
      <c r="Q483" t="str">
        <f>VLOOKUP(Coffee_data[[#This Row],[Area Code]],Location!$B$1:$E$157,4,FALSE)</f>
        <v>Small Market</v>
      </c>
      <c r="R483" s="15" t="str">
        <f>HLOOKUP(Coffee_data[[#This Row],[ProductId]],Product!$B$4:$O$7,2,FALSE)</f>
        <v>Decaf</v>
      </c>
      <c r="S483" s="15" t="str">
        <f>HLOOKUP(Coffee_data[[#This Row],[ProductId]],Product!$B$4:$O$7,3,FALSE)</f>
        <v>Herbal Tea</v>
      </c>
      <c r="T483" s="15" t="str">
        <f>HLOOKUP(Coffee_data[[#This Row],[ProductId]],Product!$B$4:$O$7,4,FALSE)</f>
        <v>Mint</v>
      </c>
    </row>
    <row r="484" spans="1:20" x14ac:dyDescent="0.2">
      <c r="A484">
        <v>-7</v>
      </c>
      <c r="B484">
        <v>63</v>
      </c>
      <c r="C484">
        <v>107</v>
      </c>
      <c r="D484">
        <v>44</v>
      </c>
      <c r="E484">
        <v>70</v>
      </c>
      <c r="F484">
        <v>40</v>
      </c>
      <c r="G484">
        <v>251</v>
      </c>
      <c r="H484">
        <v>10</v>
      </c>
      <c r="I484">
        <v>20</v>
      </c>
      <c r="J484">
        <v>50</v>
      </c>
      <c r="K484">
        <v>70</v>
      </c>
      <c r="L484">
        <v>801</v>
      </c>
      <c r="M484">
        <v>11</v>
      </c>
      <c r="N484" s="25">
        <v>41698</v>
      </c>
      <c r="O484" t="str">
        <f>VLOOKUP(Coffee_data[[#This Row],[Area Code]],Location!$B$1:$E$157,2,FALSE)</f>
        <v>Utah</v>
      </c>
      <c r="P484" t="str">
        <f>VLOOKUP(Coffee_data[[#This Row],[Area Code]],Location!$B$1:$E$157,3,FALSE)</f>
        <v>West</v>
      </c>
      <c r="Q484" t="str">
        <f>VLOOKUP(Coffee_data[[#This Row],[Area Code]],Location!$B$1:$E$157,4,FALSE)</f>
        <v>Small Market</v>
      </c>
      <c r="R484" s="15" t="str">
        <f>HLOOKUP(Coffee_data[[#This Row],[ProductId]],Product!$B$4:$O$7,2,FALSE)</f>
        <v>Regular</v>
      </c>
      <c r="S484" s="15" t="str">
        <f>HLOOKUP(Coffee_data[[#This Row],[ProductId]],Product!$B$4:$O$7,3,FALSE)</f>
        <v>Tea</v>
      </c>
      <c r="T484" s="15" t="str">
        <f>HLOOKUP(Coffee_data[[#This Row],[ProductId]],Product!$B$4:$O$7,4,FALSE)</f>
        <v>Darjeeling</v>
      </c>
    </row>
    <row r="485" spans="1:20" x14ac:dyDescent="0.2">
      <c r="A485">
        <v>10</v>
      </c>
      <c r="B485">
        <v>49</v>
      </c>
      <c r="C485">
        <v>85</v>
      </c>
      <c r="D485">
        <v>36</v>
      </c>
      <c r="E485">
        <v>39</v>
      </c>
      <c r="F485">
        <v>11</v>
      </c>
      <c r="G485">
        <v>187</v>
      </c>
      <c r="H485">
        <v>10</v>
      </c>
      <c r="I485">
        <v>20</v>
      </c>
      <c r="J485">
        <v>30</v>
      </c>
      <c r="K485">
        <v>50</v>
      </c>
      <c r="L485">
        <v>435</v>
      </c>
      <c r="M485">
        <v>12</v>
      </c>
      <c r="N485" s="25">
        <v>41698</v>
      </c>
      <c r="O485" t="str">
        <f>VLOOKUP(Coffee_data[[#This Row],[Area Code]],Location!$B$1:$E$157,2,FALSE)</f>
        <v>Utah</v>
      </c>
      <c r="P485" t="str">
        <f>VLOOKUP(Coffee_data[[#This Row],[Area Code]],Location!$B$1:$E$157,3,FALSE)</f>
        <v>West</v>
      </c>
      <c r="Q485" t="str">
        <f>VLOOKUP(Coffee_data[[#This Row],[Area Code]],Location!$B$1:$E$157,4,FALSE)</f>
        <v>Small Market</v>
      </c>
      <c r="R485" s="15" t="str">
        <f>HLOOKUP(Coffee_data[[#This Row],[ProductId]],Product!$B$4:$O$7,2,FALSE)</f>
        <v>Regular</v>
      </c>
      <c r="S485" s="15" t="str">
        <f>HLOOKUP(Coffee_data[[#This Row],[ProductId]],Product!$B$4:$O$7,3,FALSE)</f>
        <v>Tea</v>
      </c>
      <c r="T485" s="15" t="str">
        <f>HLOOKUP(Coffee_data[[#This Row],[ProductId]],Product!$B$4:$O$7,4,FALSE)</f>
        <v>Earl Grey</v>
      </c>
    </row>
    <row r="486" spans="1:20" x14ac:dyDescent="0.2">
      <c r="A486">
        <v>-4</v>
      </c>
      <c r="B486">
        <v>42</v>
      </c>
      <c r="C486">
        <v>75</v>
      </c>
      <c r="D486">
        <v>33</v>
      </c>
      <c r="E486">
        <v>46</v>
      </c>
      <c r="F486">
        <v>12</v>
      </c>
      <c r="G486">
        <v>162</v>
      </c>
      <c r="H486">
        <v>10</v>
      </c>
      <c r="I486">
        <v>20</v>
      </c>
      <c r="J486">
        <v>30</v>
      </c>
      <c r="K486">
        <v>37</v>
      </c>
      <c r="L486">
        <v>435</v>
      </c>
      <c r="M486">
        <v>13</v>
      </c>
      <c r="N486" s="25">
        <v>41698</v>
      </c>
      <c r="O486" t="str">
        <f>VLOOKUP(Coffee_data[[#This Row],[Area Code]],Location!$B$1:$E$157,2,FALSE)</f>
        <v>Utah</v>
      </c>
      <c r="P486" t="str">
        <f>VLOOKUP(Coffee_data[[#This Row],[Area Code]],Location!$B$1:$E$157,3,FALSE)</f>
        <v>West</v>
      </c>
      <c r="Q486" t="str">
        <f>VLOOKUP(Coffee_data[[#This Row],[Area Code]],Location!$B$1:$E$157,4,FALSE)</f>
        <v>Small Market</v>
      </c>
      <c r="R486" s="15" t="str">
        <f>HLOOKUP(Coffee_data[[#This Row],[ProductId]],Product!$B$4:$O$7,2,FALSE)</f>
        <v>Regular</v>
      </c>
      <c r="S486" s="15" t="str">
        <f>HLOOKUP(Coffee_data[[#This Row],[ProductId]],Product!$B$4:$O$7,3,FALSE)</f>
        <v>Tea</v>
      </c>
      <c r="T486" s="15" t="str">
        <f>HLOOKUP(Coffee_data[[#This Row],[ProductId]],Product!$B$4:$O$7,4,FALSE)</f>
        <v>Green Tea</v>
      </c>
    </row>
    <row r="487" spans="1:20" x14ac:dyDescent="0.2">
      <c r="A487">
        <v>45</v>
      </c>
      <c r="B487">
        <v>89</v>
      </c>
      <c r="C487">
        <v>163</v>
      </c>
      <c r="D487">
        <v>74</v>
      </c>
      <c r="E487">
        <v>44</v>
      </c>
      <c r="F487">
        <v>22</v>
      </c>
      <c r="G487">
        <v>949</v>
      </c>
      <c r="H487">
        <v>70</v>
      </c>
      <c r="I487">
        <v>90</v>
      </c>
      <c r="J487">
        <v>110</v>
      </c>
      <c r="K487">
        <v>201</v>
      </c>
      <c r="L487">
        <v>435</v>
      </c>
      <c r="M487">
        <v>1</v>
      </c>
      <c r="N487" s="25">
        <v>41698</v>
      </c>
      <c r="O487" t="str">
        <f>VLOOKUP(Coffee_data[[#This Row],[Area Code]],Location!$B$1:$E$157,2,FALSE)</f>
        <v>Utah</v>
      </c>
      <c r="P487" t="str">
        <f>VLOOKUP(Coffee_data[[#This Row],[Area Code]],Location!$B$1:$E$157,3,FALSE)</f>
        <v>West</v>
      </c>
      <c r="Q487" t="str">
        <f>VLOOKUP(Coffee_data[[#This Row],[Area Code]],Location!$B$1:$E$157,4,FALSE)</f>
        <v>Small Market</v>
      </c>
      <c r="R487" s="15" t="str">
        <f>HLOOKUP(Coffee_data[[#This Row],[ProductId]],Product!$B$4:$O$7,2,FALSE)</f>
        <v>Regular</v>
      </c>
      <c r="S487" s="15" t="str">
        <f>HLOOKUP(Coffee_data[[#This Row],[ProductId]],Product!$B$4:$O$7,3,FALSE)</f>
        <v>Coffee</v>
      </c>
      <c r="T487" s="15" t="str">
        <f>HLOOKUP(Coffee_data[[#This Row],[ProductId]],Product!$B$4:$O$7,4,FALSE)</f>
        <v>Amaretto</v>
      </c>
    </row>
    <row r="488" spans="1:20" x14ac:dyDescent="0.2">
      <c r="A488">
        <v>26</v>
      </c>
      <c r="B488">
        <v>71</v>
      </c>
      <c r="C488">
        <v>124</v>
      </c>
      <c r="D488">
        <v>53</v>
      </c>
      <c r="E488">
        <v>45</v>
      </c>
      <c r="F488">
        <v>17</v>
      </c>
      <c r="G488">
        <v>299</v>
      </c>
      <c r="H488">
        <v>60</v>
      </c>
      <c r="I488">
        <v>62</v>
      </c>
      <c r="J488">
        <v>90</v>
      </c>
      <c r="K488">
        <v>152</v>
      </c>
      <c r="L488">
        <v>801</v>
      </c>
      <c r="M488">
        <v>2</v>
      </c>
      <c r="N488" s="25">
        <v>41698</v>
      </c>
      <c r="O488" t="str">
        <f>VLOOKUP(Coffee_data[[#This Row],[Area Code]],Location!$B$1:$E$157,2,FALSE)</f>
        <v>Utah</v>
      </c>
      <c r="P488" t="str">
        <f>VLOOKUP(Coffee_data[[#This Row],[Area Code]],Location!$B$1:$E$157,3,FALSE)</f>
        <v>West</v>
      </c>
      <c r="Q488" t="str">
        <f>VLOOKUP(Coffee_data[[#This Row],[Area Code]],Location!$B$1:$E$157,4,FALSE)</f>
        <v>Small Market</v>
      </c>
      <c r="R488" s="15" t="str">
        <f>HLOOKUP(Coffee_data[[#This Row],[ProductId]],Product!$B$4:$O$7,2,FALSE)</f>
        <v>Regular</v>
      </c>
      <c r="S488" s="15" t="str">
        <f>HLOOKUP(Coffee_data[[#This Row],[ProductId]],Product!$B$4:$O$7,3,FALSE)</f>
        <v>Coffee</v>
      </c>
      <c r="T488" s="15" t="str">
        <f>HLOOKUP(Coffee_data[[#This Row],[ProductId]],Product!$B$4:$O$7,4,FALSE)</f>
        <v>Columbian</v>
      </c>
    </row>
    <row r="489" spans="1:20" x14ac:dyDescent="0.2">
      <c r="A489">
        <v>149</v>
      </c>
      <c r="B489">
        <v>239</v>
      </c>
      <c r="C489">
        <v>478</v>
      </c>
      <c r="D489">
        <v>259</v>
      </c>
      <c r="E489">
        <v>90</v>
      </c>
      <c r="F489">
        <v>66</v>
      </c>
      <c r="G489">
        <v>1417</v>
      </c>
      <c r="H489">
        <v>150</v>
      </c>
      <c r="I489">
        <v>211</v>
      </c>
      <c r="J489">
        <v>230</v>
      </c>
      <c r="K489">
        <v>446</v>
      </c>
      <c r="L489">
        <v>760</v>
      </c>
      <c r="M489">
        <v>4</v>
      </c>
      <c r="N489" s="25">
        <v>41698</v>
      </c>
      <c r="O489" t="str">
        <f>VLOOKUP(Coffee_data[[#This Row],[Area Code]],Location!$B$1:$E$157,2,FALSE)</f>
        <v>California</v>
      </c>
      <c r="P489" t="str">
        <f>VLOOKUP(Coffee_data[[#This Row],[Area Code]],Location!$B$1:$E$157,3,FALSE)</f>
        <v>West</v>
      </c>
      <c r="Q489" t="str">
        <f>VLOOKUP(Coffee_data[[#This Row],[Area Code]],Location!$B$1:$E$157,4,FALSE)</f>
        <v>Major Market</v>
      </c>
      <c r="R489" s="15" t="str">
        <f>HLOOKUP(Coffee_data[[#This Row],[ProductId]],Product!$B$4:$O$7,2,FALSE)</f>
        <v>Regular</v>
      </c>
      <c r="S489" s="15" t="str">
        <f>HLOOKUP(Coffee_data[[#This Row],[ProductId]],Product!$B$4:$O$7,3,FALSE)</f>
        <v>Espresso</v>
      </c>
      <c r="T489" s="15" t="str">
        <f>HLOOKUP(Coffee_data[[#This Row],[ProductId]],Product!$B$4:$O$7,4,FALSE)</f>
        <v>Caffe Latte</v>
      </c>
    </row>
    <row r="490" spans="1:20" x14ac:dyDescent="0.2">
      <c r="A490">
        <v>27</v>
      </c>
      <c r="B490">
        <v>173</v>
      </c>
      <c r="C490">
        <v>298</v>
      </c>
      <c r="D490">
        <v>113</v>
      </c>
      <c r="E490">
        <v>146</v>
      </c>
      <c r="F490">
        <v>113</v>
      </c>
      <c r="G490">
        <v>700</v>
      </c>
      <c r="H490">
        <v>30</v>
      </c>
      <c r="I490">
        <v>156</v>
      </c>
      <c r="J490">
        <v>160</v>
      </c>
      <c r="K490">
        <v>275</v>
      </c>
      <c r="L490">
        <v>323</v>
      </c>
      <c r="M490">
        <v>5</v>
      </c>
      <c r="N490" s="25">
        <v>41698</v>
      </c>
      <c r="O490" t="str">
        <f>VLOOKUP(Coffee_data[[#This Row],[Area Code]],Location!$B$1:$E$157,2,FALSE)</f>
        <v>California</v>
      </c>
      <c r="P490" t="str">
        <f>VLOOKUP(Coffee_data[[#This Row],[Area Code]],Location!$B$1:$E$157,3,FALSE)</f>
        <v>West</v>
      </c>
      <c r="Q490" t="str">
        <f>VLOOKUP(Coffee_data[[#This Row],[Area Code]],Location!$B$1:$E$157,4,FALSE)</f>
        <v>Major Market</v>
      </c>
      <c r="R490" s="15" t="str">
        <f>HLOOKUP(Coffee_data[[#This Row],[ProductId]],Product!$B$4:$O$7,2,FALSE)</f>
        <v>Regular</v>
      </c>
      <c r="S490" s="15" t="str">
        <f>HLOOKUP(Coffee_data[[#This Row],[ProductId]],Product!$B$4:$O$7,3,FALSE)</f>
        <v>Espresso</v>
      </c>
      <c r="T490" s="15" t="str">
        <f>HLOOKUP(Coffee_data[[#This Row],[ProductId]],Product!$B$4:$O$7,4,FALSE)</f>
        <v>Caffe Mocha</v>
      </c>
    </row>
    <row r="491" spans="1:20" x14ac:dyDescent="0.2">
      <c r="A491">
        <v>211</v>
      </c>
      <c r="B491">
        <v>324</v>
      </c>
      <c r="C491">
        <v>567</v>
      </c>
      <c r="D491">
        <v>267</v>
      </c>
      <c r="E491">
        <v>113</v>
      </c>
      <c r="F491">
        <v>80</v>
      </c>
      <c r="G491">
        <v>1260</v>
      </c>
      <c r="H491">
        <v>210</v>
      </c>
      <c r="I491">
        <v>283</v>
      </c>
      <c r="J491">
        <v>310</v>
      </c>
      <c r="K491">
        <v>540</v>
      </c>
      <c r="L491">
        <v>916</v>
      </c>
      <c r="M491">
        <v>6</v>
      </c>
      <c r="N491" s="25">
        <v>41698</v>
      </c>
      <c r="O491" t="str">
        <f>VLOOKUP(Coffee_data[[#This Row],[Area Code]],Location!$B$1:$E$157,2,FALSE)</f>
        <v>California</v>
      </c>
      <c r="P491" t="str">
        <f>VLOOKUP(Coffee_data[[#This Row],[Area Code]],Location!$B$1:$E$157,3,FALSE)</f>
        <v>West</v>
      </c>
      <c r="Q491" t="str">
        <f>VLOOKUP(Coffee_data[[#This Row],[Area Code]],Location!$B$1:$E$157,4,FALSE)</f>
        <v>Major Market</v>
      </c>
      <c r="R491" s="15" t="str">
        <f>HLOOKUP(Coffee_data[[#This Row],[ProductId]],Product!$B$4:$O$7,2,FALSE)</f>
        <v>Decaf</v>
      </c>
      <c r="S491" s="15" t="str">
        <f>HLOOKUP(Coffee_data[[#This Row],[ProductId]],Product!$B$4:$O$7,3,FALSE)</f>
        <v>Espresso</v>
      </c>
      <c r="T491" s="15" t="str">
        <f>HLOOKUP(Coffee_data[[#This Row],[ProductId]],Product!$B$4:$O$7,4,FALSE)</f>
        <v>Decaf Espresso</v>
      </c>
    </row>
    <row r="492" spans="1:20" x14ac:dyDescent="0.2">
      <c r="A492">
        <v>-121</v>
      </c>
      <c r="B492">
        <v>-27</v>
      </c>
      <c r="C492">
        <v>127</v>
      </c>
      <c r="D492">
        <v>165</v>
      </c>
      <c r="E492">
        <v>94</v>
      </c>
      <c r="F492">
        <v>50</v>
      </c>
      <c r="G492">
        <v>1288</v>
      </c>
      <c r="H492">
        <v>-120</v>
      </c>
      <c r="I492">
        <v>234</v>
      </c>
      <c r="J492">
        <v>-40</v>
      </c>
      <c r="K492">
        <v>150</v>
      </c>
      <c r="L492">
        <v>650</v>
      </c>
      <c r="M492">
        <v>3</v>
      </c>
      <c r="N492" s="25">
        <v>41698</v>
      </c>
      <c r="O492" t="str">
        <f>VLOOKUP(Coffee_data[[#This Row],[Area Code]],Location!$B$1:$E$157,2,FALSE)</f>
        <v>California</v>
      </c>
      <c r="P492" t="str">
        <f>VLOOKUP(Coffee_data[[#This Row],[Area Code]],Location!$B$1:$E$157,3,FALSE)</f>
        <v>West</v>
      </c>
      <c r="Q492" t="str">
        <f>VLOOKUP(Coffee_data[[#This Row],[Area Code]],Location!$B$1:$E$157,4,FALSE)</f>
        <v>Major Market</v>
      </c>
      <c r="R492" s="15" t="str">
        <f>HLOOKUP(Coffee_data[[#This Row],[ProductId]],Product!$B$4:$O$7,2,FALSE)</f>
        <v>Decaf</v>
      </c>
      <c r="S492" s="15" t="str">
        <f>HLOOKUP(Coffee_data[[#This Row],[ProductId]],Product!$B$4:$O$7,3,FALSE)</f>
        <v>Coffee</v>
      </c>
      <c r="T492" s="15" t="str">
        <f>HLOOKUP(Coffee_data[[#This Row],[ProductId]],Product!$B$4:$O$7,4,FALSE)</f>
        <v>Decaf Irish Cream</v>
      </c>
    </row>
    <row r="493" spans="1:20" x14ac:dyDescent="0.2">
      <c r="A493">
        <v>101</v>
      </c>
      <c r="B493">
        <v>139</v>
      </c>
      <c r="C493">
        <v>234</v>
      </c>
      <c r="D493">
        <v>95</v>
      </c>
      <c r="E493">
        <v>38</v>
      </c>
      <c r="F493">
        <v>26</v>
      </c>
      <c r="G493">
        <v>799</v>
      </c>
      <c r="H493">
        <v>100</v>
      </c>
      <c r="I493">
        <v>80</v>
      </c>
      <c r="J493">
        <v>120</v>
      </c>
      <c r="K493">
        <v>192</v>
      </c>
      <c r="L493">
        <v>562</v>
      </c>
      <c r="M493">
        <v>8</v>
      </c>
      <c r="N493" s="25">
        <v>41698</v>
      </c>
      <c r="O493" t="str">
        <f>VLOOKUP(Coffee_data[[#This Row],[Area Code]],Location!$B$1:$E$157,2,FALSE)</f>
        <v>California</v>
      </c>
      <c r="P493" t="str">
        <f>VLOOKUP(Coffee_data[[#This Row],[Area Code]],Location!$B$1:$E$157,3,FALSE)</f>
        <v>West</v>
      </c>
      <c r="Q493" t="str">
        <f>VLOOKUP(Coffee_data[[#This Row],[Area Code]],Location!$B$1:$E$157,4,FALSE)</f>
        <v>Major Market</v>
      </c>
      <c r="R493" s="15" t="str">
        <f>HLOOKUP(Coffee_data[[#This Row],[ProductId]],Product!$B$4:$O$7,2,FALSE)</f>
        <v>Decaf</v>
      </c>
      <c r="S493" s="15" t="str">
        <f>HLOOKUP(Coffee_data[[#This Row],[ProductId]],Product!$B$4:$O$7,3,FALSE)</f>
        <v>Herbal Tea</v>
      </c>
      <c r="T493" s="15" t="str">
        <f>HLOOKUP(Coffee_data[[#This Row],[ProductId]],Product!$B$4:$O$7,4,FALSE)</f>
        <v>Chamomile</v>
      </c>
    </row>
    <row r="494" spans="1:20" x14ac:dyDescent="0.2">
      <c r="A494">
        <v>165</v>
      </c>
      <c r="B494">
        <v>253</v>
      </c>
      <c r="C494">
        <v>467</v>
      </c>
      <c r="D494">
        <v>148</v>
      </c>
      <c r="E494">
        <v>88</v>
      </c>
      <c r="F494">
        <v>66</v>
      </c>
      <c r="G494">
        <v>923</v>
      </c>
      <c r="H494">
        <v>170</v>
      </c>
      <c r="I494">
        <v>176</v>
      </c>
      <c r="J494">
        <v>230</v>
      </c>
      <c r="K494">
        <v>419</v>
      </c>
      <c r="L494">
        <v>213</v>
      </c>
      <c r="M494">
        <v>9</v>
      </c>
      <c r="N494" s="25">
        <v>41698</v>
      </c>
      <c r="O494" t="str">
        <f>VLOOKUP(Coffee_data[[#This Row],[Area Code]],Location!$B$1:$E$157,2,FALSE)</f>
        <v>California</v>
      </c>
      <c r="P494" t="str">
        <f>VLOOKUP(Coffee_data[[#This Row],[Area Code]],Location!$B$1:$E$157,3,FALSE)</f>
        <v>West</v>
      </c>
      <c r="Q494" t="str">
        <f>VLOOKUP(Coffee_data[[#This Row],[Area Code]],Location!$B$1:$E$157,4,FALSE)</f>
        <v>Major Market</v>
      </c>
      <c r="R494" s="15" t="str">
        <f>HLOOKUP(Coffee_data[[#This Row],[ProductId]],Product!$B$4:$O$7,2,FALSE)</f>
        <v>Decaf</v>
      </c>
      <c r="S494" s="15" t="str">
        <f>HLOOKUP(Coffee_data[[#This Row],[ProductId]],Product!$B$4:$O$7,3,FALSE)</f>
        <v>Herbal Tea</v>
      </c>
      <c r="T494" s="15" t="str">
        <f>HLOOKUP(Coffee_data[[#This Row],[ProductId]],Product!$B$4:$O$7,4,FALSE)</f>
        <v>Lemon</v>
      </c>
    </row>
    <row r="495" spans="1:20" x14ac:dyDescent="0.2">
      <c r="A495">
        <v>69</v>
      </c>
      <c r="B495">
        <v>109</v>
      </c>
      <c r="C495">
        <v>193</v>
      </c>
      <c r="D495">
        <v>84</v>
      </c>
      <c r="E495">
        <v>40</v>
      </c>
      <c r="F495">
        <v>27</v>
      </c>
      <c r="G495">
        <v>603</v>
      </c>
      <c r="H495">
        <v>60</v>
      </c>
      <c r="I495">
        <v>80</v>
      </c>
      <c r="J495">
        <v>90</v>
      </c>
      <c r="K495">
        <v>170</v>
      </c>
      <c r="L495">
        <v>562</v>
      </c>
      <c r="M495">
        <v>10</v>
      </c>
      <c r="N495" s="25">
        <v>41698</v>
      </c>
      <c r="O495" t="str">
        <f>VLOOKUP(Coffee_data[[#This Row],[Area Code]],Location!$B$1:$E$157,2,FALSE)</f>
        <v>California</v>
      </c>
      <c r="P495" t="str">
        <f>VLOOKUP(Coffee_data[[#This Row],[Area Code]],Location!$B$1:$E$157,3,FALSE)</f>
        <v>West</v>
      </c>
      <c r="Q495" t="str">
        <f>VLOOKUP(Coffee_data[[#This Row],[Area Code]],Location!$B$1:$E$157,4,FALSE)</f>
        <v>Major Market</v>
      </c>
      <c r="R495" s="15" t="str">
        <f>HLOOKUP(Coffee_data[[#This Row],[ProductId]],Product!$B$4:$O$7,2,FALSE)</f>
        <v>Decaf</v>
      </c>
      <c r="S495" s="15" t="str">
        <f>HLOOKUP(Coffee_data[[#This Row],[ProductId]],Product!$B$4:$O$7,3,FALSE)</f>
        <v>Herbal Tea</v>
      </c>
      <c r="T495" s="15" t="str">
        <f>HLOOKUP(Coffee_data[[#This Row],[ProductId]],Product!$B$4:$O$7,4,FALSE)</f>
        <v>Mint</v>
      </c>
    </row>
    <row r="496" spans="1:20" x14ac:dyDescent="0.2">
      <c r="A496">
        <v>91</v>
      </c>
      <c r="B496">
        <v>126</v>
      </c>
      <c r="C496">
        <v>213</v>
      </c>
      <c r="D496">
        <v>87</v>
      </c>
      <c r="E496">
        <v>35</v>
      </c>
      <c r="F496">
        <v>24</v>
      </c>
      <c r="G496">
        <v>756</v>
      </c>
      <c r="H496">
        <v>80</v>
      </c>
      <c r="I496">
        <v>61</v>
      </c>
      <c r="J496">
        <v>90</v>
      </c>
      <c r="K496">
        <v>129</v>
      </c>
      <c r="L496">
        <v>415</v>
      </c>
      <c r="M496">
        <v>11</v>
      </c>
      <c r="N496" s="25">
        <v>41698</v>
      </c>
      <c r="O496" t="str">
        <f>VLOOKUP(Coffee_data[[#This Row],[Area Code]],Location!$B$1:$E$157,2,FALSE)</f>
        <v>California</v>
      </c>
      <c r="P496" t="str">
        <f>VLOOKUP(Coffee_data[[#This Row],[Area Code]],Location!$B$1:$E$157,3,FALSE)</f>
        <v>West</v>
      </c>
      <c r="Q496" t="str">
        <f>VLOOKUP(Coffee_data[[#This Row],[Area Code]],Location!$B$1:$E$157,4,FALSE)</f>
        <v>Major Market</v>
      </c>
      <c r="R496" s="15" t="str">
        <f>HLOOKUP(Coffee_data[[#This Row],[ProductId]],Product!$B$4:$O$7,2,FALSE)</f>
        <v>Regular</v>
      </c>
      <c r="S496" s="15" t="str">
        <f>HLOOKUP(Coffee_data[[#This Row],[ProductId]],Product!$B$4:$O$7,3,FALSE)</f>
        <v>Tea</v>
      </c>
      <c r="T496" s="15" t="str">
        <f>HLOOKUP(Coffee_data[[#This Row],[ProductId]],Product!$B$4:$O$7,4,FALSE)</f>
        <v>Darjeeling</v>
      </c>
    </row>
    <row r="497" spans="1:20" x14ac:dyDescent="0.2">
      <c r="A497">
        <v>84</v>
      </c>
      <c r="B497">
        <v>117</v>
      </c>
      <c r="C497">
        <v>198</v>
      </c>
      <c r="D497">
        <v>81</v>
      </c>
      <c r="E497">
        <v>33</v>
      </c>
      <c r="F497">
        <v>22</v>
      </c>
      <c r="G497">
        <v>441</v>
      </c>
      <c r="H497">
        <v>70</v>
      </c>
      <c r="I497">
        <v>62</v>
      </c>
      <c r="J497">
        <v>80</v>
      </c>
      <c r="K497">
        <v>130</v>
      </c>
      <c r="L497">
        <v>951</v>
      </c>
      <c r="M497">
        <v>12</v>
      </c>
      <c r="N497" s="25">
        <v>41698</v>
      </c>
      <c r="O497" t="str">
        <f>VLOOKUP(Coffee_data[[#This Row],[Area Code]],Location!$B$1:$E$157,2,FALSE)</f>
        <v>California</v>
      </c>
      <c r="P497" t="str">
        <f>VLOOKUP(Coffee_data[[#This Row],[Area Code]],Location!$B$1:$E$157,3,FALSE)</f>
        <v>West</v>
      </c>
      <c r="Q497" t="str">
        <f>VLOOKUP(Coffee_data[[#This Row],[Area Code]],Location!$B$1:$E$157,4,FALSE)</f>
        <v>Major Market</v>
      </c>
      <c r="R497" s="15" t="str">
        <f>HLOOKUP(Coffee_data[[#This Row],[ProductId]],Product!$B$4:$O$7,2,FALSE)</f>
        <v>Regular</v>
      </c>
      <c r="S497" s="15" t="str">
        <f>HLOOKUP(Coffee_data[[#This Row],[ProductId]],Product!$B$4:$O$7,3,FALSE)</f>
        <v>Tea</v>
      </c>
      <c r="T497" s="15" t="str">
        <f>HLOOKUP(Coffee_data[[#This Row],[ProductId]],Product!$B$4:$O$7,4,FALSE)</f>
        <v>Earl Grey</v>
      </c>
    </row>
    <row r="498" spans="1:20" x14ac:dyDescent="0.2">
      <c r="A498">
        <v>54</v>
      </c>
      <c r="B498">
        <v>108</v>
      </c>
      <c r="C498">
        <v>180</v>
      </c>
      <c r="D498">
        <v>72</v>
      </c>
      <c r="E498">
        <v>54</v>
      </c>
      <c r="F498">
        <v>23</v>
      </c>
      <c r="G498">
        <v>541</v>
      </c>
      <c r="H498">
        <v>50</v>
      </c>
      <c r="I498">
        <v>53</v>
      </c>
      <c r="J498">
        <v>80</v>
      </c>
      <c r="K498">
        <v>133</v>
      </c>
      <c r="L498">
        <v>415</v>
      </c>
      <c r="M498">
        <v>13</v>
      </c>
      <c r="N498" s="25">
        <v>41698</v>
      </c>
      <c r="O498" t="str">
        <f>VLOOKUP(Coffee_data[[#This Row],[Area Code]],Location!$B$1:$E$157,2,FALSE)</f>
        <v>California</v>
      </c>
      <c r="P498" t="str">
        <f>VLOOKUP(Coffee_data[[#This Row],[Area Code]],Location!$B$1:$E$157,3,FALSE)</f>
        <v>West</v>
      </c>
      <c r="Q498" t="str">
        <f>VLOOKUP(Coffee_data[[#This Row],[Area Code]],Location!$B$1:$E$157,4,FALSE)</f>
        <v>Major Market</v>
      </c>
      <c r="R498" s="15" t="str">
        <f>HLOOKUP(Coffee_data[[#This Row],[ProductId]],Product!$B$4:$O$7,2,FALSE)</f>
        <v>Regular</v>
      </c>
      <c r="S498" s="15" t="str">
        <f>HLOOKUP(Coffee_data[[#This Row],[ProductId]],Product!$B$4:$O$7,3,FALSE)</f>
        <v>Tea</v>
      </c>
      <c r="T498" s="15" t="str">
        <f>HLOOKUP(Coffee_data[[#This Row],[ProductId]],Product!$B$4:$O$7,4,FALSE)</f>
        <v>Green Tea</v>
      </c>
    </row>
    <row r="499" spans="1:20" x14ac:dyDescent="0.2">
      <c r="A499">
        <v>-41</v>
      </c>
      <c r="B499">
        <v>16</v>
      </c>
      <c r="C499">
        <v>125</v>
      </c>
      <c r="D499">
        <v>135</v>
      </c>
      <c r="E499">
        <v>57</v>
      </c>
      <c r="F499">
        <v>34</v>
      </c>
      <c r="G499">
        <v>796</v>
      </c>
      <c r="H499">
        <v>-30</v>
      </c>
      <c r="I499">
        <v>79</v>
      </c>
      <c r="J499">
        <v>20</v>
      </c>
      <c r="K499">
        <v>150</v>
      </c>
      <c r="L499">
        <v>925</v>
      </c>
      <c r="M499">
        <v>1</v>
      </c>
      <c r="N499" s="25">
        <v>41698</v>
      </c>
      <c r="O499" t="str">
        <f>VLOOKUP(Coffee_data[[#This Row],[Area Code]],Location!$B$1:$E$157,2,FALSE)</f>
        <v>California</v>
      </c>
      <c r="P499" t="str">
        <f>VLOOKUP(Coffee_data[[#This Row],[Area Code]],Location!$B$1:$E$157,3,FALSE)</f>
        <v>West</v>
      </c>
      <c r="Q499" t="str">
        <f>VLOOKUP(Coffee_data[[#This Row],[Area Code]],Location!$B$1:$E$157,4,FALSE)</f>
        <v>Major Market</v>
      </c>
      <c r="R499" s="15" t="str">
        <f>HLOOKUP(Coffee_data[[#This Row],[ProductId]],Product!$B$4:$O$7,2,FALSE)</f>
        <v>Regular</v>
      </c>
      <c r="S499" s="15" t="str">
        <f>HLOOKUP(Coffee_data[[#This Row],[ProductId]],Product!$B$4:$O$7,3,FALSE)</f>
        <v>Coffee</v>
      </c>
      <c r="T499" s="15" t="str">
        <f>HLOOKUP(Coffee_data[[#This Row],[ProductId]],Product!$B$4:$O$7,4,FALSE)</f>
        <v>Amaretto</v>
      </c>
    </row>
    <row r="500" spans="1:20" x14ac:dyDescent="0.2">
      <c r="A500">
        <v>259</v>
      </c>
      <c r="B500">
        <v>405</v>
      </c>
      <c r="C500">
        <v>675</v>
      </c>
      <c r="D500">
        <v>203</v>
      </c>
      <c r="E500">
        <v>146</v>
      </c>
      <c r="F500">
        <v>94</v>
      </c>
      <c r="G500">
        <v>2041</v>
      </c>
      <c r="H500">
        <v>370</v>
      </c>
      <c r="I500">
        <v>369</v>
      </c>
      <c r="J500">
        <v>500</v>
      </c>
      <c r="K500">
        <v>842</v>
      </c>
      <c r="L500">
        <v>707</v>
      </c>
      <c r="M500">
        <v>2</v>
      </c>
      <c r="N500" s="25">
        <v>41698</v>
      </c>
      <c r="O500" t="str">
        <f>VLOOKUP(Coffee_data[[#This Row],[Area Code]],Location!$B$1:$E$157,2,FALSE)</f>
        <v>California</v>
      </c>
      <c r="P500" t="str">
        <f>VLOOKUP(Coffee_data[[#This Row],[Area Code]],Location!$B$1:$E$157,3,FALSE)</f>
        <v>West</v>
      </c>
      <c r="Q500" t="str">
        <f>VLOOKUP(Coffee_data[[#This Row],[Area Code]],Location!$B$1:$E$157,4,FALSE)</f>
        <v>Major Market</v>
      </c>
      <c r="R500" s="15" t="str">
        <f>HLOOKUP(Coffee_data[[#This Row],[ProductId]],Product!$B$4:$O$7,2,FALSE)</f>
        <v>Regular</v>
      </c>
      <c r="S500" s="15" t="str">
        <f>HLOOKUP(Coffee_data[[#This Row],[ProductId]],Product!$B$4:$O$7,3,FALSE)</f>
        <v>Coffee</v>
      </c>
      <c r="T500" s="15" t="str">
        <f>HLOOKUP(Coffee_data[[#This Row],[ProductId]],Product!$B$4:$O$7,4,FALSE)</f>
        <v>Columbian</v>
      </c>
    </row>
    <row r="501" spans="1:20" x14ac:dyDescent="0.2">
      <c r="A501">
        <v>31</v>
      </c>
      <c r="B501">
        <v>43</v>
      </c>
      <c r="C501">
        <v>43</v>
      </c>
      <c r="D501">
        <v>0</v>
      </c>
      <c r="E501">
        <v>12</v>
      </c>
      <c r="F501">
        <v>0</v>
      </c>
      <c r="G501">
        <v>731</v>
      </c>
      <c r="H501">
        <v>30</v>
      </c>
      <c r="I501">
        <v>0</v>
      </c>
      <c r="J501">
        <v>40</v>
      </c>
      <c r="K501">
        <v>36</v>
      </c>
      <c r="L501">
        <v>775</v>
      </c>
      <c r="M501">
        <v>4</v>
      </c>
      <c r="N501" s="25">
        <v>41698</v>
      </c>
      <c r="O501" t="str">
        <f>VLOOKUP(Coffee_data[[#This Row],[Area Code]],Location!$B$1:$E$157,2,FALSE)</f>
        <v>Nevada</v>
      </c>
      <c r="P501" t="str">
        <f>VLOOKUP(Coffee_data[[#This Row],[Area Code]],Location!$B$1:$E$157,3,FALSE)</f>
        <v>West</v>
      </c>
      <c r="Q501" t="str">
        <f>VLOOKUP(Coffee_data[[#This Row],[Area Code]],Location!$B$1:$E$157,4,FALSE)</f>
        <v>Small Market</v>
      </c>
      <c r="R501" s="15" t="str">
        <f>HLOOKUP(Coffee_data[[#This Row],[ProductId]],Product!$B$4:$O$7,2,FALSE)</f>
        <v>Regular</v>
      </c>
      <c r="S501" s="15" t="str">
        <f>HLOOKUP(Coffee_data[[#This Row],[ProductId]],Product!$B$4:$O$7,3,FALSE)</f>
        <v>Espresso</v>
      </c>
      <c r="T501" s="15" t="str">
        <f>HLOOKUP(Coffee_data[[#This Row],[ProductId]],Product!$B$4:$O$7,4,FALSE)</f>
        <v>Caffe Latte</v>
      </c>
    </row>
    <row r="502" spans="1:20" x14ac:dyDescent="0.2">
      <c r="A502">
        <v>10</v>
      </c>
      <c r="B502">
        <v>27</v>
      </c>
      <c r="C502">
        <v>45</v>
      </c>
      <c r="D502">
        <v>18</v>
      </c>
      <c r="E502">
        <v>17</v>
      </c>
      <c r="F502">
        <v>5</v>
      </c>
      <c r="G502">
        <v>816</v>
      </c>
      <c r="H502">
        <v>20</v>
      </c>
      <c r="I502">
        <v>10</v>
      </c>
      <c r="J502">
        <v>30</v>
      </c>
      <c r="K502">
        <v>40</v>
      </c>
      <c r="L502">
        <v>775</v>
      </c>
      <c r="M502">
        <v>5</v>
      </c>
      <c r="N502" s="25">
        <v>41698</v>
      </c>
      <c r="O502" t="str">
        <f>VLOOKUP(Coffee_data[[#This Row],[Area Code]],Location!$B$1:$E$157,2,FALSE)</f>
        <v>Nevada</v>
      </c>
      <c r="P502" t="str">
        <f>VLOOKUP(Coffee_data[[#This Row],[Area Code]],Location!$B$1:$E$157,3,FALSE)</f>
        <v>West</v>
      </c>
      <c r="Q502" t="str">
        <f>VLOOKUP(Coffee_data[[#This Row],[Area Code]],Location!$B$1:$E$157,4,FALSE)</f>
        <v>Small Market</v>
      </c>
      <c r="R502" s="15" t="str">
        <f>HLOOKUP(Coffee_data[[#This Row],[ProductId]],Product!$B$4:$O$7,2,FALSE)</f>
        <v>Regular</v>
      </c>
      <c r="S502" s="15" t="str">
        <f>HLOOKUP(Coffee_data[[#This Row],[ProductId]],Product!$B$4:$O$7,3,FALSE)</f>
        <v>Espresso</v>
      </c>
      <c r="T502" s="15" t="str">
        <f>HLOOKUP(Coffee_data[[#This Row],[ProductId]],Product!$B$4:$O$7,4,FALSE)</f>
        <v>Caffe Mocha</v>
      </c>
    </row>
    <row r="503" spans="1:20" x14ac:dyDescent="0.2">
      <c r="A503">
        <v>10</v>
      </c>
      <c r="B503">
        <v>25</v>
      </c>
      <c r="C503">
        <v>41</v>
      </c>
      <c r="D503">
        <v>16</v>
      </c>
      <c r="E503">
        <v>15</v>
      </c>
      <c r="F503">
        <v>4</v>
      </c>
      <c r="G503">
        <v>772</v>
      </c>
      <c r="H503">
        <v>10</v>
      </c>
      <c r="I503">
        <v>10</v>
      </c>
      <c r="J503">
        <v>20</v>
      </c>
      <c r="K503">
        <v>24</v>
      </c>
      <c r="L503">
        <v>775</v>
      </c>
      <c r="M503">
        <v>6</v>
      </c>
      <c r="N503" s="25">
        <v>41698</v>
      </c>
      <c r="O503" t="str">
        <f>VLOOKUP(Coffee_data[[#This Row],[Area Code]],Location!$B$1:$E$157,2,FALSE)</f>
        <v>Nevada</v>
      </c>
      <c r="P503" t="str">
        <f>VLOOKUP(Coffee_data[[#This Row],[Area Code]],Location!$B$1:$E$157,3,FALSE)</f>
        <v>West</v>
      </c>
      <c r="Q503" t="str">
        <f>VLOOKUP(Coffee_data[[#This Row],[Area Code]],Location!$B$1:$E$157,4,FALSE)</f>
        <v>Small Market</v>
      </c>
      <c r="R503" s="15" t="str">
        <f>HLOOKUP(Coffee_data[[#This Row],[ProductId]],Product!$B$4:$O$7,2,FALSE)</f>
        <v>Decaf</v>
      </c>
      <c r="S503" s="15" t="str">
        <f>HLOOKUP(Coffee_data[[#This Row],[ProductId]],Product!$B$4:$O$7,3,FALSE)</f>
        <v>Espresso</v>
      </c>
      <c r="T503" s="15" t="str">
        <f>HLOOKUP(Coffee_data[[#This Row],[ProductId]],Product!$B$4:$O$7,4,FALSE)</f>
        <v>Decaf Espresso</v>
      </c>
    </row>
    <row r="504" spans="1:20" x14ac:dyDescent="0.2">
      <c r="A504">
        <v>6</v>
      </c>
      <c r="B504">
        <v>35</v>
      </c>
      <c r="C504">
        <v>63</v>
      </c>
      <c r="D504">
        <v>28</v>
      </c>
      <c r="E504">
        <v>29</v>
      </c>
      <c r="F504">
        <v>8</v>
      </c>
      <c r="G504">
        <v>958</v>
      </c>
      <c r="H504">
        <v>20</v>
      </c>
      <c r="I504">
        <v>33</v>
      </c>
      <c r="J504">
        <v>40</v>
      </c>
      <c r="K504">
        <v>70</v>
      </c>
      <c r="L504">
        <v>702</v>
      </c>
      <c r="M504">
        <v>3</v>
      </c>
      <c r="N504" s="25">
        <v>41698</v>
      </c>
      <c r="O504" t="str">
        <f>VLOOKUP(Coffee_data[[#This Row],[Area Code]],Location!$B$1:$E$157,2,FALSE)</f>
        <v>Nevada</v>
      </c>
      <c r="P504" t="str">
        <f>VLOOKUP(Coffee_data[[#This Row],[Area Code]],Location!$B$1:$E$157,3,FALSE)</f>
        <v>West</v>
      </c>
      <c r="Q504" t="str">
        <f>VLOOKUP(Coffee_data[[#This Row],[Area Code]],Location!$B$1:$E$157,4,FALSE)</f>
        <v>Small Market</v>
      </c>
      <c r="R504" s="15" t="str">
        <f>HLOOKUP(Coffee_data[[#This Row],[ProductId]],Product!$B$4:$O$7,2,FALSE)</f>
        <v>Decaf</v>
      </c>
      <c r="S504" s="15" t="str">
        <f>HLOOKUP(Coffee_data[[#This Row],[ProductId]],Product!$B$4:$O$7,3,FALSE)</f>
        <v>Coffee</v>
      </c>
      <c r="T504" s="15" t="str">
        <f>HLOOKUP(Coffee_data[[#This Row],[ProductId]],Product!$B$4:$O$7,4,FALSE)</f>
        <v>Decaf Irish Cream</v>
      </c>
    </row>
    <row r="505" spans="1:20" x14ac:dyDescent="0.2">
      <c r="A505">
        <v>27</v>
      </c>
      <c r="B505">
        <v>173</v>
      </c>
      <c r="C505">
        <v>298</v>
      </c>
      <c r="D505">
        <v>99</v>
      </c>
      <c r="E505">
        <v>146</v>
      </c>
      <c r="F505">
        <v>113</v>
      </c>
      <c r="G505">
        <v>700</v>
      </c>
      <c r="H505">
        <v>50</v>
      </c>
      <c r="I505">
        <v>79</v>
      </c>
      <c r="J505">
        <v>160</v>
      </c>
      <c r="K505">
        <v>252</v>
      </c>
      <c r="L505">
        <v>775</v>
      </c>
      <c r="M505">
        <v>8</v>
      </c>
      <c r="N505" s="25">
        <v>41698</v>
      </c>
      <c r="O505" t="str">
        <f>VLOOKUP(Coffee_data[[#This Row],[Area Code]],Location!$B$1:$E$157,2,FALSE)</f>
        <v>Nevada</v>
      </c>
      <c r="P505" t="str">
        <f>VLOOKUP(Coffee_data[[#This Row],[Area Code]],Location!$B$1:$E$157,3,FALSE)</f>
        <v>West</v>
      </c>
      <c r="Q505" t="str">
        <f>VLOOKUP(Coffee_data[[#This Row],[Area Code]],Location!$B$1:$E$157,4,FALSE)</f>
        <v>Small Market</v>
      </c>
      <c r="R505" s="15" t="str">
        <f>HLOOKUP(Coffee_data[[#This Row],[ProductId]],Product!$B$4:$O$7,2,FALSE)</f>
        <v>Decaf</v>
      </c>
      <c r="S505" s="15" t="str">
        <f>HLOOKUP(Coffee_data[[#This Row],[ProductId]],Product!$B$4:$O$7,3,FALSE)</f>
        <v>Herbal Tea</v>
      </c>
      <c r="T505" s="15" t="str">
        <f>HLOOKUP(Coffee_data[[#This Row],[ProductId]],Product!$B$4:$O$7,4,FALSE)</f>
        <v>Chamomile</v>
      </c>
    </row>
    <row r="506" spans="1:20" x14ac:dyDescent="0.2">
      <c r="A506">
        <v>119</v>
      </c>
      <c r="B506">
        <v>213</v>
      </c>
      <c r="C506">
        <v>367</v>
      </c>
      <c r="D506">
        <v>179</v>
      </c>
      <c r="E506">
        <v>94</v>
      </c>
      <c r="F506">
        <v>50</v>
      </c>
      <c r="G506">
        <v>829</v>
      </c>
      <c r="H506">
        <v>120</v>
      </c>
      <c r="I506">
        <v>135</v>
      </c>
      <c r="J506">
        <v>190</v>
      </c>
      <c r="K506">
        <v>311</v>
      </c>
      <c r="L506">
        <v>702</v>
      </c>
      <c r="M506">
        <v>9</v>
      </c>
      <c r="N506" s="25">
        <v>41698</v>
      </c>
      <c r="O506" t="str">
        <f>VLOOKUP(Coffee_data[[#This Row],[Area Code]],Location!$B$1:$E$157,2,FALSE)</f>
        <v>Nevada</v>
      </c>
      <c r="P506" t="str">
        <f>VLOOKUP(Coffee_data[[#This Row],[Area Code]],Location!$B$1:$E$157,3,FALSE)</f>
        <v>West</v>
      </c>
      <c r="Q506" t="str">
        <f>VLOOKUP(Coffee_data[[#This Row],[Area Code]],Location!$B$1:$E$157,4,FALSE)</f>
        <v>Small Market</v>
      </c>
      <c r="R506" s="15" t="str">
        <f>HLOOKUP(Coffee_data[[#This Row],[ProductId]],Product!$B$4:$O$7,2,FALSE)</f>
        <v>Decaf</v>
      </c>
      <c r="S506" s="15" t="str">
        <f>HLOOKUP(Coffee_data[[#This Row],[ProductId]],Product!$B$4:$O$7,3,FALSE)</f>
        <v>Herbal Tea</v>
      </c>
      <c r="T506" s="15" t="str">
        <f>HLOOKUP(Coffee_data[[#This Row],[ProductId]],Product!$B$4:$O$7,4,FALSE)</f>
        <v>Lemon</v>
      </c>
    </row>
    <row r="507" spans="1:20" x14ac:dyDescent="0.2">
      <c r="A507">
        <v>102</v>
      </c>
      <c r="B507">
        <v>158</v>
      </c>
      <c r="C507">
        <v>267</v>
      </c>
      <c r="D507">
        <v>92</v>
      </c>
      <c r="E507">
        <v>56</v>
      </c>
      <c r="F507">
        <v>34</v>
      </c>
      <c r="G507">
        <v>585</v>
      </c>
      <c r="H507">
        <v>110</v>
      </c>
      <c r="I507">
        <v>80</v>
      </c>
      <c r="J507">
        <v>140</v>
      </c>
      <c r="K507">
        <v>240</v>
      </c>
      <c r="L507">
        <v>702</v>
      </c>
      <c r="M507">
        <v>10</v>
      </c>
      <c r="N507" s="25">
        <v>41698</v>
      </c>
      <c r="O507" t="str">
        <f>VLOOKUP(Coffee_data[[#This Row],[Area Code]],Location!$B$1:$E$157,2,FALSE)</f>
        <v>Nevada</v>
      </c>
      <c r="P507" t="str">
        <f>VLOOKUP(Coffee_data[[#This Row],[Area Code]],Location!$B$1:$E$157,3,FALSE)</f>
        <v>West</v>
      </c>
      <c r="Q507" t="str">
        <f>VLOOKUP(Coffee_data[[#This Row],[Area Code]],Location!$B$1:$E$157,4,FALSE)</f>
        <v>Small Market</v>
      </c>
      <c r="R507" s="15" t="str">
        <f>HLOOKUP(Coffee_data[[#This Row],[ProductId]],Product!$B$4:$O$7,2,FALSE)</f>
        <v>Decaf</v>
      </c>
      <c r="S507" s="15" t="str">
        <f>HLOOKUP(Coffee_data[[#This Row],[ProductId]],Product!$B$4:$O$7,3,FALSE)</f>
        <v>Herbal Tea</v>
      </c>
      <c r="T507" s="15" t="str">
        <f>HLOOKUP(Coffee_data[[#This Row],[ProductId]],Product!$B$4:$O$7,4,FALSE)</f>
        <v>Mint</v>
      </c>
    </row>
    <row r="508" spans="1:20" x14ac:dyDescent="0.2">
      <c r="A508">
        <v>212</v>
      </c>
      <c r="B508">
        <v>324</v>
      </c>
      <c r="C508">
        <v>567</v>
      </c>
      <c r="D508">
        <v>223</v>
      </c>
      <c r="E508">
        <v>112</v>
      </c>
      <c r="F508">
        <v>80</v>
      </c>
      <c r="G508">
        <v>1260</v>
      </c>
      <c r="H508">
        <v>150</v>
      </c>
      <c r="I508">
        <v>123</v>
      </c>
      <c r="J508">
        <v>220</v>
      </c>
      <c r="K508">
        <v>369</v>
      </c>
      <c r="L508">
        <v>702</v>
      </c>
      <c r="M508">
        <v>11</v>
      </c>
      <c r="N508" s="25">
        <v>41698</v>
      </c>
      <c r="O508" t="str">
        <f>VLOOKUP(Coffee_data[[#This Row],[Area Code]],Location!$B$1:$E$157,2,FALSE)</f>
        <v>Nevada</v>
      </c>
      <c r="P508" t="str">
        <f>VLOOKUP(Coffee_data[[#This Row],[Area Code]],Location!$B$1:$E$157,3,FALSE)</f>
        <v>West</v>
      </c>
      <c r="Q508" t="str">
        <f>VLOOKUP(Coffee_data[[#This Row],[Area Code]],Location!$B$1:$E$157,4,FALSE)</f>
        <v>Small Market</v>
      </c>
      <c r="R508" s="15" t="str">
        <f>HLOOKUP(Coffee_data[[#This Row],[ProductId]],Product!$B$4:$O$7,2,FALSE)</f>
        <v>Regular</v>
      </c>
      <c r="S508" s="15" t="str">
        <f>HLOOKUP(Coffee_data[[#This Row],[ProductId]],Product!$B$4:$O$7,3,FALSE)</f>
        <v>Tea</v>
      </c>
      <c r="T508" s="15" t="str">
        <f>HLOOKUP(Coffee_data[[#This Row],[ProductId]],Product!$B$4:$O$7,4,FALSE)</f>
        <v>Darjeeling</v>
      </c>
    </row>
    <row r="509" spans="1:20" x14ac:dyDescent="0.2">
      <c r="A509">
        <v>148</v>
      </c>
      <c r="B509">
        <v>239</v>
      </c>
      <c r="C509">
        <v>478</v>
      </c>
      <c r="D509">
        <v>276</v>
      </c>
      <c r="E509">
        <v>91</v>
      </c>
      <c r="F509">
        <v>66</v>
      </c>
      <c r="G509">
        <v>1417</v>
      </c>
      <c r="H509">
        <v>110</v>
      </c>
      <c r="I509">
        <v>47</v>
      </c>
      <c r="J509">
        <v>170</v>
      </c>
      <c r="K509">
        <v>320</v>
      </c>
      <c r="L509">
        <v>702</v>
      </c>
      <c r="M509">
        <v>12</v>
      </c>
      <c r="N509" s="25">
        <v>41698</v>
      </c>
      <c r="O509" t="str">
        <f>VLOOKUP(Coffee_data[[#This Row],[Area Code]],Location!$B$1:$E$157,2,FALSE)</f>
        <v>Nevada</v>
      </c>
      <c r="P509" t="str">
        <f>VLOOKUP(Coffee_data[[#This Row],[Area Code]],Location!$B$1:$E$157,3,FALSE)</f>
        <v>West</v>
      </c>
      <c r="Q509" t="str">
        <f>VLOOKUP(Coffee_data[[#This Row],[Area Code]],Location!$B$1:$E$157,4,FALSE)</f>
        <v>Small Market</v>
      </c>
      <c r="R509" s="15" t="str">
        <f>HLOOKUP(Coffee_data[[#This Row],[ProductId]],Product!$B$4:$O$7,2,FALSE)</f>
        <v>Regular</v>
      </c>
      <c r="S509" s="15" t="str">
        <f>HLOOKUP(Coffee_data[[#This Row],[ProductId]],Product!$B$4:$O$7,3,FALSE)</f>
        <v>Tea</v>
      </c>
      <c r="T509" s="15" t="str">
        <f>HLOOKUP(Coffee_data[[#This Row],[ProductId]],Product!$B$4:$O$7,4,FALSE)</f>
        <v>Earl Grey</v>
      </c>
    </row>
    <row r="510" spans="1:20" x14ac:dyDescent="0.2">
      <c r="A510">
        <v>-340</v>
      </c>
      <c r="B510">
        <v>-245</v>
      </c>
      <c r="C510">
        <v>32</v>
      </c>
      <c r="D510">
        <v>227</v>
      </c>
      <c r="E510">
        <v>127</v>
      </c>
      <c r="F510">
        <v>93</v>
      </c>
      <c r="G510">
        <v>2449</v>
      </c>
      <c r="H510">
        <v>-240</v>
      </c>
      <c r="I510">
        <v>148</v>
      </c>
      <c r="J510">
        <v>-160</v>
      </c>
      <c r="K510">
        <v>0</v>
      </c>
      <c r="L510">
        <v>775</v>
      </c>
      <c r="M510">
        <v>13</v>
      </c>
      <c r="N510" s="25">
        <v>41698</v>
      </c>
      <c r="O510" t="str">
        <f>VLOOKUP(Coffee_data[[#This Row],[Area Code]],Location!$B$1:$E$157,2,FALSE)</f>
        <v>Nevada</v>
      </c>
      <c r="P510" t="str">
        <f>VLOOKUP(Coffee_data[[#This Row],[Area Code]],Location!$B$1:$E$157,3,FALSE)</f>
        <v>West</v>
      </c>
      <c r="Q510" t="str">
        <f>VLOOKUP(Coffee_data[[#This Row],[Area Code]],Location!$B$1:$E$157,4,FALSE)</f>
        <v>Small Market</v>
      </c>
      <c r="R510" s="15" t="str">
        <f>HLOOKUP(Coffee_data[[#This Row],[ProductId]],Product!$B$4:$O$7,2,FALSE)</f>
        <v>Regular</v>
      </c>
      <c r="S510" s="15" t="str">
        <f>HLOOKUP(Coffee_data[[#This Row],[ProductId]],Product!$B$4:$O$7,3,FALSE)</f>
        <v>Tea</v>
      </c>
      <c r="T510" s="15" t="str">
        <f>HLOOKUP(Coffee_data[[#This Row],[ProductId]],Product!$B$4:$O$7,4,FALSE)</f>
        <v>Green Tea</v>
      </c>
    </row>
    <row r="511" spans="1:20" x14ac:dyDescent="0.2">
      <c r="A511">
        <v>-4</v>
      </c>
      <c r="B511">
        <v>42</v>
      </c>
      <c r="C511">
        <v>75</v>
      </c>
      <c r="D511">
        <v>33</v>
      </c>
      <c r="E511">
        <v>46</v>
      </c>
      <c r="F511">
        <v>12</v>
      </c>
      <c r="G511">
        <v>190</v>
      </c>
      <c r="H511">
        <v>10</v>
      </c>
      <c r="I511">
        <v>38</v>
      </c>
      <c r="J511">
        <v>50</v>
      </c>
      <c r="K511">
        <v>92</v>
      </c>
      <c r="L511">
        <v>702</v>
      </c>
      <c r="M511">
        <v>2</v>
      </c>
      <c r="N511" s="25">
        <v>41698</v>
      </c>
      <c r="O511" t="str">
        <f>VLOOKUP(Coffee_data[[#This Row],[Area Code]],Location!$B$1:$E$157,2,FALSE)</f>
        <v>Nevada</v>
      </c>
      <c r="P511" t="str">
        <f>VLOOKUP(Coffee_data[[#This Row],[Area Code]],Location!$B$1:$E$157,3,FALSE)</f>
        <v>West</v>
      </c>
      <c r="Q511" t="str">
        <f>VLOOKUP(Coffee_data[[#This Row],[Area Code]],Location!$B$1:$E$157,4,FALSE)</f>
        <v>Small Market</v>
      </c>
      <c r="R511" s="15" t="str">
        <f>HLOOKUP(Coffee_data[[#This Row],[ProductId]],Product!$B$4:$O$7,2,FALSE)</f>
        <v>Regular</v>
      </c>
      <c r="S511" s="15" t="str">
        <f>HLOOKUP(Coffee_data[[#This Row],[ProductId]],Product!$B$4:$O$7,3,FALSE)</f>
        <v>Coffee</v>
      </c>
      <c r="T511" s="15" t="str">
        <f>HLOOKUP(Coffee_data[[#This Row],[ProductId]],Product!$B$4:$O$7,4,FALSE)</f>
        <v>Columbian</v>
      </c>
    </row>
    <row r="512" spans="1:20" x14ac:dyDescent="0.2">
      <c r="A512">
        <v>15</v>
      </c>
      <c r="B512">
        <v>71</v>
      </c>
      <c r="C512">
        <v>129</v>
      </c>
      <c r="D512">
        <v>58</v>
      </c>
      <c r="E512">
        <v>56</v>
      </c>
      <c r="F512">
        <v>22</v>
      </c>
      <c r="G512">
        <v>325</v>
      </c>
      <c r="H512">
        <v>20</v>
      </c>
      <c r="I512">
        <v>46</v>
      </c>
      <c r="J512">
        <v>70</v>
      </c>
      <c r="K512">
        <v>124</v>
      </c>
      <c r="L512">
        <v>541</v>
      </c>
      <c r="M512">
        <v>4</v>
      </c>
      <c r="N512" s="25">
        <v>41698</v>
      </c>
      <c r="O512" t="str">
        <f>VLOOKUP(Coffee_data[[#This Row],[Area Code]],Location!$B$1:$E$157,2,FALSE)</f>
        <v>Oregon</v>
      </c>
      <c r="P512" t="str">
        <f>VLOOKUP(Coffee_data[[#This Row],[Area Code]],Location!$B$1:$E$157,3,FALSE)</f>
        <v>West</v>
      </c>
      <c r="Q512" t="str">
        <f>VLOOKUP(Coffee_data[[#This Row],[Area Code]],Location!$B$1:$E$157,4,FALSE)</f>
        <v>Small Market</v>
      </c>
      <c r="R512" s="15" t="str">
        <f>HLOOKUP(Coffee_data[[#This Row],[ProductId]],Product!$B$4:$O$7,2,FALSE)</f>
        <v>Regular</v>
      </c>
      <c r="S512" s="15" t="str">
        <f>HLOOKUP(Coffee_data[[#This Row],[ProductId]],Product!$B$4:$O$7,3,FALSE)</f>
        <v>Espresso</v>
      </c>
      <c r="T512" s="15" t="str">
        <f>HLOOKUP(Coffee_data[[#This Row],[ProductId]],Product!$B$4:$O$7,4,FALSE)</f>
        <v>Caffe Latte</v>
      </c>
    </row>
    <row r="513" spans="1:20" x14ac:dyDescent="0.2">
      <c r="A513">
        <v>32</v>
      </c>
      <c r="B513">
        <v>77</v>
      </c>
      <c r="C513">
        <v>134</v>
      </c>
      <c r="D513">
        <v>57</v>
      </c>
      <c r="E513">
        <v>45</v>
      </c>
      <c r="F513">
        <v>18</v>
      </c>
      <c r="G513">
        <v>323</v>
      </c>
      <c r="H513">
        <v>40</v>
      </c>
      <c r="I513">
        <v>45</v>
      </c>
      <c r="J513">
        <v>70</v>
      </c>
      <c r="K513">
        <v>115</v>
      </c>
      <c r="L513">
        <v>971</v>
      </c>
      <c r="M513">
        <v>5</v>
      </c>
      <c r="N513" s="25">
        <v>41698</v>
      </c>
      <c r="O513" t="str">
        <f>VLOOKUP(Coffee_data[[#This Row],[Area Code]],Location!$B$1:$E$157,2,FALSE)</f>
        <v>Oregon</v>
      </c>
      <c r="P513" t="str">
        <f>VLOOKUP(Coffee_data[[#This Row],[Area Code]],Location!$B$1:$E$157,3,FALSE)</f>
        <v>West</v>
      </c>
      <c r="Q513" t="str">
        <f>VLOOKUP(Coffee_data[[#This Row],[Area Code]],Location!$B$1:$E$157,4,FALSE)</f>
        <v>Small Market</v>
      </c>
      <c r="R513" s="15" t="str">
        <f>HLOOKUP(Coffee_data[[#This Row],[ProductId]],Product!$B$4:$O$7,2,FALSE)</f>
        <v>Regular</v>
      </c>
      <c r="S513" s="15" t="str">
        <f>HLOOKUP(Coffee_data[[#This Row],[ProductId]],Product!$B$4:$O$7,3,FALSE)</f>
        <v>Espresso</v>
      </c>
      <c r="T513" s="15" t="str">
        <f>HLOOKUP(Coffee_data[[#This Row],[ProductId]],Product!$B$4:$O$7,4,FALSE)</f>
        <v>Caffe Mocha</v>
      </c>
    </row>
    <row r="514" spans="1:20" x14ac:dyDescent="0.2">
      <c r="A514">
        <v>94</v>
      </c>
      <c r="B514">
        <v>163</v>
      </c>
      <c r="C514">
        <v>325</v>
      </c>
      <c r="D514">
        <v>137</v>
      </c>
      <c r="E514">
        <v>69</v>
      </c>
      <c r="F514">
        <v>45</v>
      </c>
      <c r="G514">
        <v>1059</v>
      </c>
      <c r="H514">
        <v>100</v>
      </c>
      <c r="I514">
        <v>133</v>
      </c>
      <c r="J514">
        <v>160</v>
      </c>
      <c r="K514">
        <v>310</v>
      </c>
      <c r="L514">
        <v>971</v>
      </c>
      <c r="M514">
        <v>6</v>
      </c>
      <c r="N514" s="25">
        <v>41698</v>
      </c>
      <c r="O514" t="str">
        <f>VLOOKUP(Coffee_data[[#This Row],[Area Code]],Location!$B$1:$E$157,2,FALSE)</f>
        <v>Oregon</v>
      </c>
      <c r="P514" t="str">
        <f>VLOOKUP(Coffee_data[[#This Row],[Area Code]],Location!$B$1:$E$157,3,FALSE)</f>
        <v>West</v>
      </c>
      <c r="Q514" t="str">
        <f>VLOOKUP(Coffee_data[[#This Row],[Area Code]],Location!$B$1:$E$157,4,FALSE)</f>
        <v>Small Market</v>
      </c>
      <c r="R514" s="15" t="str">
        <f>HLOOKUP(Coffee_data[[#This Row],[ProductId]],Product!$B$4:$O$7,2,FALSE)</f>
        <v>Decaf</v>
      </c>
      <c r="S514" s="15" t="str">
        <f>HLOOKUP(Coffee_data[[#This Row],[ProductId]],Product!$B$4:$O$7,3,FALSE)</f>
        <v>Espresso</v>
      </c>
      <c r="T514" s="15" t="str">
        <f>HLOOKUP(Coffee_data[[#This Row],[ProductId]],Product!$B$4:$O$7,4,FALSE)</f>
        <v>Decaf Espresso</v>
      </c>
    </row>
    <row r="515" spans="1:20" x14ac:dyDescent="0.2">
      <c r="A515">
        <v>34</v>
      </c>
      <c r="B515">
        <v>72</v>
      </c>
      <c r="C515">
        <v>121</v>
      </c>
      <c r="D515">
        <v>49</v>
      </c>
      <c r="E515">
        <v>38</v>
      </c>
      <c r="F515">
        <v>15</v>
      </c>
      <c r="G515">
        <v>351</v>
      </c>
      <c r="H515">
        <v>60</v>
      </c>
      <c r="I515">
        <v>63</v>
      </c>
      <c r="J515">
        <v>90</v>
      </c>
      <c r="K515">
        <v>147</v>
      </c>
      <c r="L515">
        <v>503</v>
      </c>
      <c r="M515">
        <v>3</v>
      </c>
      <c r="N515" s="25">
        <v>41698</v>
      </c>
      <c r="O515" t="str">
        <f>VLOOKUP(Coffee_data[[#This Row],[Area Code]],Location!$B$1:$E$157,2,FALSE)</f>
        <v>Oregon</v>
      </c>
      <c r="P515" t="str">
        <f>VLOOKUP(Coffee_data[[#This Row],[Area Code]],Location!$B$1:$E$157,3,FALSE)</f>
        <v>West</v>
      </c>
      <c r="Q515" t="str">
        <f>VLOOKUP(Coffee_data[[#This Row],[Area Code]],Location!$B$1:$E$157,4,FALSE)</f>
        <v>Small Market</v>
      </c>
      <c r="R515" s="15" t="str">
        <f>HLOOKUP(Coffee_data[[#This Row],[ProductId]],Product!$B$4:$O$7,2,FALSE)</f>
        <v>Decaf</v>
      </c>
      <c r="S515" s="15" t="str">
        <f>HLOOKUP(Coffee_data[[#This Row],[ProductId]],Product!$B$4:$O$7,3,FALSE)</f>
        <v>Coffee</v>
      </c>
      <c r="T515" s="15" t="str">
        <f>HLOOKUP(Coffee_data[[#This Row],[ProductId]],Product!$B$4:$O$7,4,FALSE)</f>
        <v>Decaf Irish Cream</v>
      </c>
    </row>
    <row r="516" spans="1:20" x14ac:dyDescent="0.2">
      <c r="A516">
        <v>33</v>
      </c>
      <c r="B516">
        <v>55</v>
      </c>
      <c r="C516">
        <v>92</v>
      </c>
      <c r="D516">
        <v>37</v>
      </c>
      <c r="E516">
        <v>22</v>
      </c>
      <c r="F516">
        <v>10</v>
      </c>
      <c r="G516">
        <v>768</v>
      </c>
      <c r="H516">
        <v>50</v>
      </c>
      <c r="I516">
        <v>30</v>
      </c>
      <c r="J516">
        <v>50</v>
      </c>
      <c r="K516">
        <v>88</v>
      </c>
      <c r="L516">
        <v>541</v>
      </c>
      <c r="M516">
        <v>8</v>
      </c>
      <c r="N516" s="25">
        <v>41698</v>
      </c>
      <c r="O516" t="str">
        <f>VLOOKUP(Coffee_data[[#This Row],[Area Code]],Location!$B$1:$E$157,2,FALSE)</f>
        <v>Oregon</v>
      </c>
      <c r="P516" t="str">
        <f>VLOOKUP(Coffee_data[[#This Row],[Area Code]],Location!$B$1:$E$157,3,FALSE)</f>
        <v>West</v>
      </c>
      <c r="Q516" t="str">
        <f>VLOOKUP(Coffee_data[[#This Row],[Area Code]],Location!$B$1:$E$157,4,FALSE)</f>
        <v>Small Market</v>
      </c>
      <c r="R516" s="15" t="str">
        <f>HLOOKUP(Coffee_data[[#This Row],[ProductId]],Product!$B$4:$O$7,2,FALSE)</f>
        <v>Decaf</v>
      </c>
      <c r="S516" s="15" t="str">
        <f>HLOOKUP(Coffee_data[[#This Row],[ProductId]],Product!$B$4:$O$7,3,FALSE)</f>
        <v>Herbal Tea</v>
      </c>
      <c r="T516" s="15" t="str">
        <f>HLOOKUP(Coffee_data[[#This Row],[ProductId]],Product!$B$4:$O$7,4,FALSE)</f>
        <v>Chamomile</v>
      </c>
    </row>
    <row r="517" spans="1:20" x14ac:dyDescent="0.2">
      <c r="A517">
        <v>29</v>
      </c>
      <c r="B517">
        <v>55</v>
      </c>
      <c r="C517">
        <v>98</v>
      </c>
      <c r="D517">
        <v>43</v>
      </c>
      <c r="E517">
        <v>26</v>
      </c>
      <c r="F517">
        <v>14</v>
      </c>
      <c r="G517">
        <v>613</v>
      </c>
      <c r="H517">
        <v>30</v>
      </c>
      <c r="I517">
        <v>39</v>
      </c>
      <c r="J517">
        <v>50</v>
      </c>
      <c r="K517">
        <v>80</v>
      </c>
      <c r="L517">
        <v>971</v>
      </c>
      <c r="M517">
        <v>9</v>
      </c>
      <c r="N517" s="25">
        <v>41698</v>
      </c>
      <c r="O517" t="str">
        <f>VLOOKUP(Coffee_data[[#This Row],[Area Code]],Location!$B$1:$E$157,2,FALSE)</f>
        <v>Oregon</v>
      </c>
      <c r="P517" t="str">
        <f>VLOOKUP(Coffee_data[[#This Row],[Area Code]],Location!$B$1:$E$157,3,FALSE)</f>
        <v>West</v>
      </c>
      <c r="Q517" t="str">
        <f>VLOOKUP(Coffee_data[[#This Row],[Area Code]],Location!$B$1:$E$157,4,FALSE)</f>
        <v>Small Market</v>
      </c>
      <c r="R517" s="15" t="str">
        <f>HLOOKUP(Coffee_data[[#This Row],[ProductId]],Product!$B$4:$O$7,2,FALSE)</f>
        <v>Decaf</v>
      </c>
      <c r="S517" s="15" t="str">
        <f>HLOOKUP(Coffee_data[[#This Row],[ProductId]],Product!$B$4:$O$7,3,FALSE)</f>
        <v>Herbal Tea</v>
      </c>
      <c r="T517" s="15" t="str">
        <f>HLOOKUP(Coffee_data[[#This Row],[ProductId]],Product!$B$4:$O$7,4,FALSE)</f>
        <v>Lemon</v>
      </c>
    </row>
    <row r="518" spans="1:20" x14ac:dyDescent="0.2">
      <c r="A518">
        <v>16</v>
      </c>
      <c r="B518">
        <v>32</v>
      </c>
      <c r="C518">
        <v>53</v>
      </c>
      <c r="D518">
        <v>21</v>
      </c>
      <c r="E518">
        <v>16</v>
      </c>
      <c r="F518">
        <v>5</v>
      </c>
      <c r="G518">
        <v>449</v>
      </c>
      <c r="H518">
        <v>20</v>
      </c>
      <c r="I518">
        <v>10</v>
      </c>
      <c r="J518">
        <v>20</v>
      </c>
      <c r="K518">
        <v>19</v>
      </c>
      <c r="L518">
        <v>971</v>
      </c>
      <c r="M518">
        <v>11</v>
      </c>
      <c r="N518" s="25">
        <v>41698</v>
      </c>
      <c r="O518" t="str">
        <f>VLOOKUP(Coffee_data[[#This Row],[Area Code]],Location!$B$1:$E$157,2,FALSE)</f>
        <v>Oregon</v>
      </c>
      <c r="P518" t="str">
        <f>VLOOKUP(Coffee_data[[#This Row],[Area Code]],Location!$B$1:$E$157,3,FALSE)</f>
        <v>West</v>
      </c>
      <c r="Q518" t="str">
        <f>VLOOKUP(Coffee_data[[#This Row],[Area Code]],Location!$B$1:$E$157,4,FALSE)</f>
        <v>Small Market</v>
      </c>
      <c r="R518" s="15" t="str">
        <f>HLOOKUP(Coffee_data[[#This Row],[ProductId]],Product!$B$4:$O$7,2,FALSE)</f>
        <v>Regular</v>
      </c>
      <c r="S518" s="15" t="str">
        <f>HLOOKUP(Coffee_data[[#This Row],[ProductId]],Product!$B$4:$O$7,3,FALSE)</f>
        <v>Tea</v>
      </c>
      <c r="T518" s="15" t="str">
        <f>HLOOKUP(Coffee_data[[#This Row],[ProductId]],Product!$B$4:$O$7,4,FALSE)</f>
        <v>Darjeeling</v>
      </c>
    </row>
    <row r="519" spans="1:20" x14ac:dyDescent="0.2">
      <c r="A519">
        <v>68</v>
      </c>
      <c r="B519">
        <v>126</v>
      </c>
      <c r="C519">
        <v>210</v>
      </c>
      <c r="D519">
        <v>84</v>
      </c>
      <c r="E519">
        <v>58</v>
      </c>
      <c r="F519">
        <v>27</v>
      </c>
      <c r="G519">
        <v>632</v>
      </c>
      <c r="H519">
        <v>60</v>
      </c>
      <c r="I519">
        <v>62</v>
      </c>
      <c r="J519">
        <v>90</v>
      </c>
      <c r="K519">
        <v>128</v>
      </c>
      <c r="L519">
        <v>503</v>
      </c>
      <c r="M519">
        <v>12</v>
      </c>
      <c r="N519" s="25">
        <v>41698</v>
      </c>
      <c r="O519" t="str">
        <f>VLOOKUP(Coffee_data[[#This Row],[Area Code]],Location!$B$1:$E$157,2,FALSE)</f>
        <v>Oregon</v>
      </c>
      <c r="P519" t="str">
        <f>VLOOKUP(Coffee_data[[#This Row],[Area Code]],Location!$B$1:$E$157,3,FALSE)</f>
        <v>West</v>
      </c>
      <c r="Q519" t="str">
        <f>VLOOKUP(Coffee_data[[#This Row],[Area Code]],Location!$B$1:$E$157,4,FALSE)</f>
        <v>Small Market</v>
      </c>
      <c r="R519" s="15" t="str">
        <f>HLOOKUP(Coffee_data[[#This Row],[ProductId]],Product!$B$4:$O$7,2,FALSE)</f>
        <v>Regular</v>
      </c>
      <c r="S519" s="15" t="str">
        <f>HLOOKUP(Coffee_data[[#This Row],[ProductId]],Product!$B$4:$O$7,3,FALSE)</f>
        <v>Tea</v>
      </c>
      <c r="T519" s="15" t="str">
        <f>HLOOKUP(Coffee_data[[#This Row],[ProductId]],Product!$B$4:$O$7,4,FALSE)</f>
        <v>Earl Grey</v>
      </c>
    </row>
    <row r="520" spans="1:20" x14ac:dyDescent="0.2">
      <c r="A520">
        <v>74</v>
      </c>
      <c r="B520">
        <v>125</v>
      </c>
      <c r="C520">
        <v>214</v>
      </c>
      <c r="D520">
        <v>89</v>
      </c>
      <c r="E520">
        <v>51</v>
      </c>
      <c r="F520">
        <v>27</v>
      </c>
      <c r="G520">
        <v>481</v>
      </c>
      <c r="H520">
        <v>60</v>
      </c>
      <c r="I520">
        <v>50</v>
      </c>
      <c r="J520">
        <v>90</v>
      </c>
      <c r="K520">
        <v>153</v>
      </c>
      <c r="L520">
        <v>541</v>
      </c>
      <c r="M520">
        <v>13</v>
      </c>
      <c r="N520" s="25">
        <v>41698</v>
      </c>
      <c r="O520" t="str">
        <f>VLOOKUP(Coffee_data[[#This Row],[Area Code]],Location!$B$1:$E$157,2,FALSE)</f>
        <v>Oregon</v>
      </c>
      <c r="P520" t="str">
        <f>VLOOKUP(Coffee_data[[#This Row],[Area Code]],Location!$B$1:$E$157,3,FALSE)</f>
        <v>West</v>
      </c>
      <c r="Q520" t="str">
        <f>VLOOKUP(Coffee_data[[#This Row],[Area Code]],Location!$B$1:$E$157,4,FALSE)</f>
        <v>Small Market</v>
      </c>
      <c r="R520" s="15" t="str">
        <f>HLOOKUP(Coffee_data[[#This Row],[ProductId]],Product!$B$4:$O$7,2,FALSE)</f>
        <v>Regular</v>
      </c>
      <c r="S520" s="15" t="str">
        <f>HLOOKUP(Coffee_data[[#This Row],[ProductId]],Product!$B$4:$O$7,3,FALSE)</f>
        <v>Tea</v>
      </c>
      <c r="T520" s="15" t="str">
        <f>HLOOKUP(Coffee_data[[#This Row],[ProductId]],Product!$B$4:$O$7,4,FALSE)</f>
        <v>Green Tea</v>
      </c>
    </row>
    <row r="521" spans="1:20" x14ac:dyDescent="0.2">
      <c r="A521">
        <v>-3</v>
      </c>
      <c r="B521">
        <v>73</v>
      </c>
      <c r="C521">
        <v>125</v>
      </c>
      <c r="D521">
        <v>52</v>
      </c>
      <c r="E521">
        <v>76</v>
      </c>
      <c r="F521">
        <v>47</v>
      </c>
      <c r="G521">
        <v>421</v>
      </c>
      <c r="H521">
        <v>30</v>
      </c>
      <c r="I521">
        <v>61</v>
      </c>
      <c r="J521">
        <v>90</v>
      </c>
      <c r="K521">
        <v>149</v>
      </c>
      <c r="L521">
        <v>503</v>
      </c>
      <c r="M521">
        <v>1</v>
      </c>
      <c r="N521" s="25">
        <v>41698</v>
      </c>
      <c r="O521" t="str">
        <f>VLOOKUP(Coffee_data[[#This Row],[Area Code]],Location!$B$1:$E$157,2,FALSE)</f>
        <v>Oregon</v>
      </c>
      <c r="P521" t="str">
        <f>VLOOKUP(Coffee_data[[#This Row],[Area Code]],Location!$B$1:$E$157,3,FALSE)</f>
        <v>West</v>
      </c>
      <c r="Q521" t="str">
        <f>VLOOKUP(Coffee_data[[#This Row],[Area Code]],Location!$B$1:$E$157,4,FALSE)</f>
        <v>Small Market</v>
      </c>
      <c r="R521" s="15" t="str">
        <f>HLOOKUP(Coffee_data[[#This Row],[ProductId]],Product!$B$4:$O$7,2,FALSE)</f>
        <v>Regular</v>
      </c>
      <c r="S521" s="15" t="str">
        <f>HLOOKUP(Coffee_data[[#This Row],[ProductId]],Product!$B$4:$O$7,3,FALSE)</f>
        <v>Coffee</v>
      </c>
      <c r="T521" s="15" t="str">
        <f>HLOOKUP(Coffee_data[[#This Row],[ProductId]],Product!$B$4:$O$7,4,FALSE)</f>
        <v>Amaretto</v>
      </c>
    </row>
    <row r="522" spans="1:20" x14ac:dyDescent="0.2">
      <c r="A522">
        <v>24</v>
      </c>
      <c r="B522">
        <v>87</v>
      </c>
      <c r="C522">
        <v>149</v>
      </c>
      <c r="D522">
        <v>62</v>
      </c>
      <c r="E522">
        <v>63</v>
      </c>
      <c r="F522">
        <v>20</v>
      </c>
      <c r="G522">
        <v>385</v>
      </c>
      <c r="H522">
        <v>60</v>
      </c>
      <c r="I522">
        <v>70</v>
      </c>
      <c r="J522">
        <v>110</v>
      </c>
      <c r="K522">
        <v>178</v>
      </c>
      <c r="L522">
        <v>503</v>
      </c>
      <c r="M522">
        <v>2</v>
      </c>
      <c r="N522" s="25">
        <v>41698</v>
      </c>
      <c r="O522" t="str">
        <f>VLOOKUP(Coffee_data[[#This Row],[Area Code]],Location!$B$1:$E$157,2,FALSE)</f>
        <v>Oregon</v>
      </c>
      <c r="P522" t="str">
        <f>VLOOKUP(Coffee_data[[#This Row],[Area Code]],Location!$B$1:$E$157,3,FALSE)</f>
        <v>West</v>
      </c>
      <c r="Q522" t="str">
        <f>VLOOKUP(Coffee_data[[#This Row],[Area Code]],Location!$B$1:$E$157,4,FALSE)</f>
        <v>Small Market</v>
      </c>
      <c r="R522" s="15" t="str">
        <f>HLOOKUP(Coffee_data[[#This Row],[ProductId]],Product!$B$4:$O$7,2,FALSE)</f>
        <v>Regular</v>
      </c>
      <c r="S522" s="15" t="str">
        <f>HLOOKUP(Coffee_data[[#This Row],[ProductId]],Product!$B$4:$O$7,3,FALSE)</f>
        <v>Coffee</v>
      </c>
      <c r="T522" s="15" t="str">
        <f>HLOOKUP(Coffee_data[[#This Row],[ProductId]],Product!$B$4:$O$7,4,FALSE)</f>
        <v>Columbian</v>
      </c>
    </row>
    <row r="523" spans="1:20" x14ac:dyDescent="0.2">
      <c r="A523">
        <v>35</v>
      </c>
      <c r="B523">
        <v>63</v>
      </c>
      <c r="C523">
        <v>112</v>
      </c>
      <c r="D523">
        <v>49</v>
      </c>
      <c r="E523">
        <v>28</v>
      </c>
      <c r="F523">
        <v>16</v>
      </c>
      <c r="G523">
        <v>611</v>
      </c>
      <c r="H523">
        <v>40</v>
      </c>
      <c r="I523">
        <v>40</v>
      </c>
      <c r="J523">
        <v>60</v>
      </c>
      <c r="K523">
        <v>100</v>
      </c>
      <c r="L523">
        <v>253</v>
      </c>
      <c r="M523">
        <v>4</v>
      </c>
      <c r="N523" s="25">
        <v>41698</v>
      </c>
      <c r="O523" t="str">
        <f>VLOOKUP(Coffee_data[[#This Row],[Area Code]],Location!$B$1:$E$157,2,FALSE)</f>
        <v>Washington</v>
      </c>
      <c r="P523" t="str">
        <f>VLOOKUP(Coffee_data[[#This Row],[Area Code]],Location!$B$1:$E$157,3,FALSE)</f>
        <v>West</v>
      </c>
      <c r="Q523" t="str">
        <f>VLOOKUP(Coffee_data[[#This Row],[Area Code]],Location!$B$1:$E$157,4,FALSE)</f>
        <v>Small Market</v>
      </c>
      <c r="R523" s="15" t="str">
        <f>HLOOKUP(Coffee_data[[#This Row],[ProductId]],Product!$B$4:$O$7,2,FALSE)</f>
        <v>Regular</v>
      </c>
      <c r="S523" s="15" t="str">
        <f>HLOOKUP(Coffee_data[[#This Row],[ProductId]],Product!$B$4:$O$7,3,FALSE)</f>
        <v>Espresso</v>
      </c>
      <c r="T523" s="15" t="str">
        <f>HLOOKUP(Coffee_data[[#This Row],[ProductId]],Product!$B$4:$O$7,4,FALSE)</f>
        <v>Caffe Latte</v>
      </c>
    </row>
    <row r="524" spans="1:20" x14ac:dyDescent="0.2">
      <c r="A524">
        <v>12</v>
      </c>
      <c r="B524">
        <v>66</v>
      </c>
      <c r="C524">
        <v>120</v>
      </c>
      <c r="D524">
        <v>54</v>
      </c>
      <c r="E524">
        <v>54</v>
      </c>
      <c r="F524">
        <v>20</v>
      </c>
      <c r="G524">
        <v>301</v>
      </c>
      <c r="H524">
        <v>20</v>
      </c>
      <c r="I524">
        <v>55</v>
      </c>
      <c r="J524">
        <v>60</v>
      </c>
      <c r="K524">
        <v>115</v>
      </c>
      <c r="L524">
        <v>253</v>
      </c>
      <c r="M524">
        <v>5</v>
      </c>
      <c r="N524" s="25">
        <v>41698</v>
      </c>
      <c r="O524" t="str">
        <f>VLOOKUP(Coffee_data[[#This Row],[Area Code]],Location!$B$1:$E$157,2,FALSE)</f>
        <v>Washington</v>
      </c>
      <c r="P524" t="str">
        <f>VLOOKUP(Coffee_data[[#This Row],[Area Code]],Location!$B$1:$E$157,3,FALSE)</f>
        <v>West</v>
      </c>
      <c r="Q524" t="str">
        <f>VLOOKUP(Coffee_data[[#This Row],[Area Code]],Location!$B$1:$E$157,4,FALSE)</f>
        <v>Small Market</v>
      </c>
      <c r="R524" s="15" t="str">
        <f>HLOOKUP(Coffee_data[[#This Row],[ProductId]],Product!$B$4:$O$7,2,FALSE)</f>
        <v>Regular</v>
      </c>
      <c r="S524" s="15" t="str">
        <f>HLOOKUP(Coffee_data[[#This Row],[ProductId]],Product!$B$4:$O$7,3,FALSE)</f>
        <v>Espresso</v>
      </c>
      <c r="T524" s="15" t="str">
        <f>HLOOKUP(Coffee_data[[#This Row],[ProductId]],Product!$B$4:$O$7,4,FALSE)</f>
        <v>Caffe Mocha</v>
      </c>
    </row>
    <row r="525" spans="1:20" x14ac:dyDescent="0.2">
      <c r="A525">
        <v>40</v>
      </c>
      <c r="B525">
        <v>84</v>
      </c>
      <c r="C525">
        <v>155</v>
      </c>
      <c r="D525">
        <v>71</v>
      </c>
      <c r="E525">
        <v>44</v>
      </c>
      <c r="F525">
        <v>22</v>
      </c>
      <c r="G525">
        <v>950</v>
      </c>
      <c r="H525">
        <v>50</v>
      </c>
      <c r="I525">
        <v>60</v>
      </c>
      <c r="J525">
        <v>80</v>
      </c>
      <c r="K525">
        <v>140</v>
      </c>
      <c r="L525">
        <v>425</v>
      </c>
      <c r="M525">
        <v>6</v>
      </c>
      <c r="N525" s="25">
        <v>41698</v>
      </c>
      <c r="O525" t="str">
        <f>VLOOKUP(Coffee_data[[#This Row],[Area Code]],Location!$B$1:$E$157,2,FALSE)</f>
        <v>Washington</v>
      </c>
      <c r="P525" t="str">
        <f>VLOOKUP(Coffee_data[[#This Row],[Area Code]],Location!$B$1:$E$157,3,FALSE)</f>
        <v>West</v>
      </c>
      <c r="Q525" t="str">
        <f>VLOOKUP(Coffee_data[[#This Row],[Area Code]],Location!$B$1:$E$157,4,FALSE)</f>
        <v>Small Market</v>
      </c>
      <c r="R525" s="15" t="str">
        <f>HLOOKUP(Coffee_data[[#This Row],[ProductId]],Product!$B$4:$O$7,2,FALSE)</f>
        <v>Decaf</v>
      </c>
      <c r="S525" s="15" t="str">
        <f>HLOOKUP(Coffee_data[[#This Row],[ProductId]],Product!$B$4:$O$7,3,FALSE)</f>
        <v>Espresso</v>
      </c>
      <c r="T525" s="15" t="str">
        <f>HLOOKUP(Coffee_data[[#This Row],[ProductId]],Product!$B$4:$O$7,4,FALSE)</f>
        <v>Decaf Espresso</v>
      </c>
    </row>
    <row r="526" spans="1:20" x14ac:dyDescent="0.2">
      <c r="A526">
        <v>16</v>
      </c>
      <c r="B526">
        <v>132</v>
      </c>
      <c r="C526">
        <v>227</v>
      </c>
      <c r="D526">
        <v>95</v>
      </c>
      <c r="E526">
        <v>116</v>
      </c>
      <c r="F526">
        <v>86</v>
      </c>
      <c r="G526">
        <v>532</v>
      </c>
      <c r="H526">
        <v>70</v>
      </c>
      <c r="I526">
        <v>63</v>
      </c>
      <c r="J526">
        <v>170</v>
      </c>
      <c r="K526">
        <v>283</v>
      </c>
      <c r="L526">
        <v>206</v>
      </c>
      <c r="M526">
        <v>3</v>
      </c>
      <c r="N526" s="25">
        <v>41698</v>
      </c>
      <c r="O526" t="str">
        <f>VLOOKUP(Coffee_data[[#This Row],[Area Code]],Location!$B$1:$E$157,2,FALSE)</f>
        <v>Washington</v>
      </c>
      <c r="P526" t="str">
        <f>VLOOKUP(Coffee_data[[#This Row],[Area Code]],Location!$B$1:$E$157,3,FALSE)</f>
        <v>West</v>
      </c>
      <c r="Q526" t="str">
        <f>VLOOKUP(Coffee_data[[#This Row],[Area Code]],Location!$B$1:$E$157,4,FALSE)</f>
        <v>Small Market</v>
      </c>
      <c r="R526" s="15" t="str">
        <f>HLOOKUP(Coffee_data[[#This Row],[ProductId]],Product!$B$4:$O$7,2,FALSE)</f>
        <v>Decaf</v>
      </c>
      <c r="S526" s="15" t="str">
        <f>HLOOKUP(Coffee_data[[#This Row],[ProductId]],Product!$B$4:$O$7,3,FALSE)</f>
        <v>Coffee</v>
      </c>
      <c r="T526" s="15" t="str">
        <f>HLOOKUP(Coffee_data[[#This Row],[ProductId]],Product!$B$4:$O$7,4,FALSE)</f>
        <v>Decaf Irish Cream</v>
      </c>
    </row>
    <row r="527" spans="1:20" x14ac:dyDescent="0.2">
      <c r="A527">
        <v>115</v>
      </c>
      <c r="B527">
        <v>186</v>
      </c>
      <c r="C527">
        <v>309</v>
      </c>
      <c r="D527">
        <v>190</v>
      </c>
      <c r="E527">
        <v>71</v>
      </c>
      <c r="F527">
        <v>40</v>
      </c>
      <c r="G527">
        <v>932</v>
      </c>
      <c r="H527">
        <v>120</v>
      </c>
      <c r="I527">
        <v>98</v>
      </c>
      <c r="J527">
        <v>170</v>
      </c>
      <c r="K527">
        <v>278</v>
      </c>
      <c r="L527">
        <v>206</v>
      </c>
      <c r="M527">
        <v>8</v>
      </c>
      <c r="N527" s="25">
        <v>41698</v>
      </c>
      <c r="O527" t="str">
        <f>VLOOKUP(Coffee_data[[#This Row],[Area Code]],Location!$B$1:$E$157,2,FALSE)</f>
        <v>Washington</v>
      </c>
      <c r="P527" t="str">
        <f>VLOOKUP(Coffee_data[[#This Row],[Area Code]],Location!$B$1:$E$157,3,FALSE)</f>
        <v>West</v>
      </c>
      <c r="Q527" t="str">
        <f>VLOOKUP(Coffee_data[[#This Row],[Area Code]],Location!$B$1:$E$157,4,FALSE)</f>
        <v>Small Market</v>
      </c>
      <c r="R527" s="15" t="str">
        <f>HLOOKUP(Coffee_data[[#This Row],[ProductId]],Product!$B$4:$O$7,2,FALSE)</f>
        <v>Decaf</v>
      </c>
      <c r="S527" s="15" t="str">
        <f>HLOOKUP(Coffee_data[[#This Row],[ProductId]],Product!$B$4:$O$7,3,FALSE)</f>
        <v>Herbal Tea</v>
      </c>
      <c r="T527" s="15" t="str">
        <f>HLOOKUP(Coffee_data[[#This Row],[ProductId]],Product!$B$4:$O$7,4,FALSE)</f>
        <v>Chamomile</v>
      </c>
    </row>
    <row r="528" spans="1:20" x14ac:dyDescent="0.2">
      <c r="A528">
        <v>29</v>
      </c>
      <c r="B528">
        <v>49</v>
      </c>
      <c r="C528">
        <v>82</v>
      </c>
      <c r="D528">
        <v>33</v>
      </c>
      <c r="E528">
        <v>20</v>
      </c>
      <c r="F528">
        <v>9</v>
      </c>
      <c r="G528">
        <v>768</v>
      </c>
      <c r="H528">
        <v>50</v>
      </c>
      <c r="I528">
        <v>20</v>
      </c>
      <c r="J528">
        <v>50</v>
      </c>
      <c r="K528">
        <v>61</v>
      </c>
      <c r="L528">
        <v>360</v>
      </c>
      <c r="M528">
        <v>9</v>
      </c>
      <c r="N528" s="25">
        <v>41698</v>
      </c>
      <c r="O528" t="str">
        <f>VLOOKUP(Coffee_data[[#This Row],[Area Code]],Location!$B$1:$E$157,2,FALSE)</f>
        <v>Washington</v>
      </c>
      <c r="P528" t="str">
        <f>VLOOKUP(Coffee_data[[#This Row],[Area Code]],Location!$B$1:$E$157,3,FALSE)</f>
        <v>West</v>
      </c>
      <c r="Q528" t="str">
        <f>VLOOKUP(Coffee_data[[#This Row],[Area Code]],Location!$B$1:$E$157,4,FALSE)</f>
        <v>Small Market</v>
      </c>
      <c r="R528" s="15" t="str">
        <f>HLOOKUP(Coffee_data[[#This Row],[ProductId]],Product!$B$4:$O$7,2,FALSE)</f>
        <v>Decaf</v>
      </c>
      <c r="S528" s="15" t="str">
        <f>HLOOKUP(Coffee_data[[#This Row],[ProductId]],Product!$B$4:$O$7,3,FALSE)</f>
        <v>Herbal Tea</v>
      </c>
      <c r="T528" s="15" t="str">
        <f>HLOOKUP(Coffee_data[[#This Row],[ProductId]],Product!$B$4:$O$7,4,FALSE)</f>
        <v>Lemon</v>
      </c>
    </row>
    <row r="529" spans="1:20" x14ac:dyDescent="0.2">
      <c r="A529">
        <v>62</v>
      </c>
      <c r="B529">
        <v>105</v>
      </c>
      <c r="C529">
        <v>167</v>
      </c>
      <c r="D529">
        <v>62</v>
      </c>
      <c r="E529">
        <v>43</v>
      </c>
      <c r="F529">
        <v>19</v>
      </c>
      <c r="G529">
        <v>346</v>
      </c>
      <c r="H529">
        <v>40</v>
      </c>
      <c r="I529">
        <v>29</v>
      </c>
      <c r="J529">
        <v>70</v>
      </c>
      <c r="K529">
        <v>110</v>
      </c>
      <c r="L529">
        <v>206</v>
      </c>
      <c r="M529">
        <v>11</v>
      </c>
      <c r="N529" s="25">
        <v>41698</v>
      </c>
      <c r="O529" t="str">
        <f>VLOOKUP(Coffee_data[[#This Row],[Area Code]],Location!$B$1:$E$157,2,FALSE)</f>
        <v>Washington</v>
      </c>
      <c r="P529" t="str">
        <f>VLOOKUP(Coffee_data[[#This Row],[Area Code]],Location!$B$1:$E$157,3,FALSE)</f>
        <v>West</v>
      </c>
      <c r="Q529" t="str">
        <f>VLOOKUP(Coffee_data[[#This Row],[Area Code]],Location!$B$1:$E$157,4,FALSE)</f>
        <v>Small Market</v>
      </c>
      <c r="R529" s="15" t="str">
        <f>HLOOKUP(Coffee_data[[#This Row],[ProductId]],Product!$B$4:$O$7,2,FALSE)</f>
        <v>Regular</v>
      </c>
      <c r="S529" s="15" t="str">
        <f>HLOOKUP(Coffee_data[[#This Row],[ProductId]],Product!$B$4:$O$7,3,FALSE)</f>
        <v>Tea</v>
      </c>
      <c r="T529" s="15" t="str">
        <f>HLOOKUP(Coffee_data[[#This Row],[ProductId]],Product!$B$4:$O$7,4,FALSE)</f>
        <v>Darjeeling</v>
      </c>
    </row>
    <row r="530" spans="1:20" x14ac:dyDescent="0.2">
      <c r="A530">
        <v>38</v>
      </c>
      <c r="B530">
        <v>77</v>
      </c>
      <c r="C530">
        <v>129</v>
      </c>
      <c r="D530">
        <v>52</v>
      </c>
      <c r="E530">
        <v>39</v>
      </c>
      <c r="F530">
        <v>16</v>
      </c>
      <c r="G530">
        <v>376</v>
      </c>
      <c r="H530">
        <v>30</v>
      </c>
      <c r="I530">
        <v>30</v>
      </c>
      <c r="J530">
        <v>50</v>
      </c>
      <c r="K530">
        <v>68</v>
      </c>
      <c r="L530">
        <v>253</v>
      </c>
      <c r="M530">
        <v>12</v>
      </c>
      <c r="N530" s="25">
        <v>41698</v>
      </c>
      <c r="O530" t="str">
        <f>VLOOKUP(Coffee_data[[#This Row],[Area Code]],Location!$B$1:$E$157,2,FALSE)</f>
        <v>Washington</v>
      </c>
      <c r="P530" t="str">
        <f>VLOOKUP(Coffee_data[[#This Row],[Area Code]],Location!$B$1:$E$157,3,FALSE)</f>
        <v>West</v>
      </c>
      <c r="Q530" t="str">
        <f>VLOOKUP(Coffee_data[[#This Row],[Area Code]],Location!$B$1:$E$157,4,FALSE)</f>
        <v>Small Market</v>
      </c>
      <c r="R530" s="15" t="str">
        <f>HLOOKUP(Coffee_data[[#This Row],[ProductId]],Product!$B$4:$O$7,2,FALSE)</f>
        <v>Regular</v>
      </c>
      <c r="S530" s="15" t="str">
        <f>HLOOKUP(Coffee_data[[#This Row],[ProductId]],Product!$B$4:$O$7,3,FALSE)</f>
        <v>Tea</v>
      </c>
      <c r="T530" s="15" t="str">
        <f>HLOOKUP(Coffee_data[[#This Row],[ProductId]],Product!$B$4:$O$7,4,FALSE)</f>
        <v>Earl Grey</v>
      </c>
    </row>
    <row r="531" spans="1:20" x14ac:dyDescent="0.2">
      <c r="A531">
        <v>0</v>
      </c>
      <c r="B531">
        <v>87</v>
      </c>
      <c r="C531">
        <v>150</v>
      </c>
      <c r="D531">
        <v>63</v>
      </c>
      <c r="E531">
        <v>87</v>
      </c>
      <c r="F531">
        <v>57</v>
      </c>
      <c r="G531">
        <v>506</v>
      </c>
      <c r="H531">
        <v>10</v>
      </c>
      <c r="I531">
        <v>40</v>
      </c>
      <c r="J531">
        <v>60</v>
      </c>
      <c r="K531">
        <v>113</v>
      </c>
      <c r="L531">
        <v>206</v>
      </c>
      <c r="M531">
        <v>13</v>
      </c>
      <c r="N531" s="25">
        <v>41698</v>
      </c>
      <c r="O531" t="str">
        <f>VLOOKUP(Coffee_data[[#This Row],[Area Code]],Location!$B$1:$E$157,2,FALSE)</f>
        <v>Washington</v>
      </c>
      <c r="P531" t="str">
        <f>VLOOKUP(Coffee_data[[#This Row],[Area Code]],Location!$B$1:$E$157,3,FALSE)</f>
        <v>West</v>
      </c>
      <c r="Q531" t="str">
        <f>VLOOKUP(Coffee_data[[#This Row],[Area Code]],Location!$B$1:$E$157,4,FALSE)</f>
        <v>Small Market</v>
      </c>
      <c r="R531" s="15" t="str">
        <f>HLOOKUP(Coffee_data[[#This Row],[ProductId]],Product!$B$4:$O$7,2,FALSE)</f>
        <v>Regular</v>
      </c>
      <c r="S531" s="15" t="str">
        <f>HLOOKUP(Coffee_data[[#This Row],[ProductId]],Product!$B$4:$O$7,3,FALSE)</f>
        <v>Tea</v>
      </c>
      <c r="T531" s="15" t="str">
        <f>HLOOKUP(Coffee_data[[#This Row],[ProductId]],Product!$B$4:$O$7,4,FALSE)</f>
        <v>Green Tea</v>
      </c>
    </row>
    <row r="532" spans="1:20" x14ac:dyDescent="0.2">
      <c r="A532">
        <v>48</v>
      </c>
      <c r="B532">
        <v>89</v>
      </c>
      <c r="C532">
        <v>150</v>
      </c>
      <c r="D532">
        <v>61</v>
      </c>
      <c r="E532">
        <v>41</v>
      </c>
      <c r="F532">
        <v>19</v>
      </c>
      <c r="G532">
        <v>325</v>
      </c>
      <c r="H532">
        <v>80</v>
      </c>
      <c r="I532">
        <v>70</v>
      </c>
      <c r="J532">
        <v>110</v>
      </c>
      <c r="K532">
        <v>180</v>
      </c>
      <c r="L532">
        <v>206</v>
      </c>
      <c r="M532">
        <v>2</v>
      </c>
      <c r="N532" s="25">
        <v>41698</v>
      </c>
      <c r="O532" t="str">
        <f>VLOOKUP(Coffee_data[[#This Row],[Area Code]],Location!$B$1:$E$157,2,FALSE)</f>
        <v>Washington</v>
      </c>
      <c r="P532" t="str">
        <f>VLOOKUP(Coffee_data[[#This Row],[Area Code]],Location!$B$1:$E$157,3,FALSE)</f>
        <v>West</v>
      </c>
      <c r="Q532" t="str">
        <f>VLOOKUP(Coffee_data[[#This Row],[Area Code]],Location!$B$1:$E$157,4,FALSE)</f>
        <v>Small Market</v>
      </c>
      <c r="R532" s="15" t="str">
        <f>HLOOKUP(Coffee_data[[#This Row],[ProductId]],Product!$B$4:$O$7,2,FALSE)</f>
        <v>Regular</v>
      </c>
      <c r="S532" s="15" t="str">
        <f>HLOOKUP(Coffee_data[[#This Row],[ProductId]],Product!$B$4:$O$7,3,FALSE)</f>
        <v>Coffee</v>
      </c>
      <c r="T532" s="15" t="str">
        <f>HLOOKUP(Coffee_data[[#This Row],[ProductId]],Product!$B$4:$O$7,4,FALSE)</f>
        <v>Columbian</v>
      </c>
    </row>
    <row r="533" spans="1:20" x14ac:dyDescent="0.2">
      <c r="A533">
        <v>96</v>
      </c>
      <c r="B533">
        <v>132</v>
      </c>
      <c r="C533">
        <v>223</v>
      </c>
      <c r="D533">
        <v>91</v>
      </c>
      <c r="E533">
        <v>36</v>
      </c>
      <c r="F533">
        <v>25</v>
      </c>
      <c r="G533">
        <v>777</v>
      </c>
      <c r="H533">
        <v>110</v>
      </c>
      <c r="I533">
        <v>89</v>
      </c>
      <c r="J533">
        <v>140</v>
      </c>
      <c r="K533">
        <v>231</v>
      </c>
      <c r="L533">
        <v>720</v>
      </c>
      <c r="M533">
        <v>1</v>
      </c>
      <c r="N533" s="25">
        <v>41729</v>
      </c>
      <c r="O533" t="str">
        <f>VLOOKUP(Coffee_data[[#This Row],[Area Code]],Location!$B$1:$E$157,2,FALSE)</f>
        <v>Colorado</v>
      </c>
      <c r="P533" t="str">
        <f>VLOOKUP(Coffee_data[[#This Row],[Area Code]],Location!$B$1:$E$157,3,FALSE)</f>
        <v>Central</v>
      </c>
      <c r="Q533" t="str">
        <f>VLOOKUP(Coffee_data[[#This Row],[Area Code]],Location!$B$1:$E$157,4,FALSE)</f>
        <v>Major Market</v>
      </c>
      <c r="R533" s="15" t="str">
        <f>HLOOKUP(Coffee_data[[#This Row],[ProductId]],Product!$B$4:$O$7,2,FALSE)</f>
        <v>Regular</v>
      </c>
      <c r="S533" s="15" t="str">
        <f>HLOOKUP(Coffee_data[[#This Row],[ProductId]],Product!$B$4:$O$7,3,FALSE)</f>
        <v>Coffee</v>
      </c>
      <c r="T533" s="15" t="str">
        <f>HLOOKUP(Coffee_data[[#This Row],[ProductId]],Product!$B$4:$O$7,4,FALSE)</f>
        <v>Amaretto</v>
      </c>
    </row>
    <row r="534" spans="1:20" x14ac:dyDescent="0.2">
      <c r="A534">
        <v>63</v>
      </c>
      <c r="B534">
        <v>100</v>
      </c>
      <c r="C534">
        <v>178</v>
      </c>
      <c r="D534">
        <v>78</v>
      </c>
      <c r="E534">
        <v>37</v>
      </c>
      <c r="F534">
        <v>25</v>
      </c>
      <c r="G534">
        <v>593</v>
      </c>
      <c r="H534">
        <v>70</v>
      </c>
      <c r="I534">
        <v>80</v>
      </c>
      <c r="J534">
        <v>100</v>
      </c>
      <c r="K534">
        <v>178</v>
      </c>
      <c r="L534">
        <v>970</v>
      </c>
      <c r="M534">
        <v>2</v>
      </c>
      <c r="N534" s="25">
        <v>41729</v>
      </c>
      <c r="O534" t="str">
        <f>VLOOKUP(Coffee_data[[#This Row],[Area Code]],Location!$B$1:$E$157,2,FALSE)</f>
        <v>Colorado</v>
      </c>
      <c r="P534" t="str">
        <f>VLOOKUP(Coffee_data[[#This Row],[Area Code]],Location!$B$1:$E$157,3,FALSE)</f>
        <v>Central</v>
      </c>
      <c r="Q534" t="str">
        <f>VLOOKUP(Coffee_data[[#This Row],[Area Code]],Location!$B$1:$E$157,4,FALSE)</f>
        <v>Major Market</v>
      </c>
      <c r="R534" s="15" t="str">
        <f>HLOOKUP(Coffee_data[[#This Row],[ProductId]],Product!$B$4:$O$7,2,FALSE)</f>
        <v>Regular</v>
      </c>
      <c r="S534" s="15" t="str">
        <f>HLOOKUP(Coffee_data[[#This Row],[ProductId]],Product!$B$4:$O$7,3,FALSE)</f>
        <v>Coffee</v>
      </c>
      <c r="T534" s="15" t="str">
        <f>HLOOKUP(Coffee_data[[#This Row],[ProductId]],Product!$B$4:$O$7,4,FALSE)</f>
        <v>Columbian</v>
      </c>
    </row>
    <row r="535" spans="1:20" x14ac:dyDescent="0.2">
      <c r="A535">
        <v>13</v>
      </c>
      <c r="B535">
        <v>67</v>
      </c>
      <c r="C535">
        <v>121</v>
      </c>
      <c r="D535">
        <v>54</v>
      </c>
      <c r="E535">
        <v>54</v>
      </c>
      <c r="F535">
        <v>20</v>
      </c>
      <c r="G535">
        <v>337</v>
      </c>
      <c r="H535">
        <v>20</v>
      </c>
      <c r="I535">
        <v>51</v>
      </c>
      <c r="J535">
        <v>60</v>
      </c>
      <c r="K535">
        <v>89</v>
      </c>
      <c r="L535">
        <v>303</v>
      </c>
      <c r="M535">
        <v>11</v>
      </c>
      <c r="N535" s="25">
        <v>41729</v>
      </c>
      <c r="O535" t="str">
        <f>VLOOKUP(Coffee_data[[#This Row],[Area Code]],Location!$B$1:$E$157,2,FALSE)</f>
        <v>Colorado</v>
      </c>
      <c r="P535" t="str">
        <f>VLOOKUP(Coffee_data[[#This Row],[Area Code]],Location!$B$1:$E$157,3,FALSE)</f>
        <v>Central</v>
      </c>
      <c r="Q535" t="str">
        <f>VLOOKUP(Coffee_data[[#This Row],[Area Code]],Location!$B$1:$E$157,4,FALSE)</f>
        <v>Major Market</v>
      </c>
      <c r="R535" s="15" t="str">
        <f>HLOOKUP(Coffee_data[[#This Row],[ProductId]],Product!$B$4:$O$7,2,FALSE)</f>
        <v>Regular</v>
      </c>
      <c r="S535" s="15" t="str">
        <f>HLOOKUP(Coffee_data[[#This Row],[ProductId]],Product!$B$4:$O$7,3,FALSE)</f>
        <v>Tea</v>
      </c>
      <c r="T535" s="15" t="str">
        <f>HLOOKUP(Coffee_data[[#This Row],[ProductId]],Product!$B$4:$O$7,4,FALSE)</f>
        <v>Darjeeling</v>
      </c>
    </row>
    <row r="536" spans="1:20" x14ac:dyDescent="0.2">
      <c r="A536">
        <v>34</v>
      </c>
      <c r="B536">
        <v>75</v>
      </c>
      <c r="C536">
        <v>138</v>
      </c>
      <c r="D536">
        <v>63</v>
      </c>
      <c r="E536">
        <v>41</v>
      </c>
      <c r="F536">
        <v>19</v>
      </c>
      <c r="G536">
        <v>965</v>
      </c>
      <c r="H536">
        <v>40</v>
      </c>
      <c r="I536">
        <v>50</v>
      </c>
      <c r="J536">
        <v>70</v>
      </c>
      <c r="K536">
        <v>108</v>
      </c>
      <c r="L536">
        <v>719</v>
      </c>
      <c r="M536">
        <v>12</v>
      </c>
      <c r="N536" s="25">
        <v>41729</v>
      </c>
      <c r="O536" t="str">
        <f>VLOOKUP(Coffee_data[[#This Row],[Area Code]],Location!$B$1:$E$157,2,FALSE)</f>
        <v>Colorado</v>
      </c>
      <c r="P536" t="str">
        <f>VLOOKUP(Coffee_data[[#This Row],[Area Code]],Location!$B$1:$E$157,3,FALSE)</f>
        <v>Central</v>
      </c>
      <c r="Q536" t="str">
        <f>VLOOKUP(Coffee_data[[#This Row],[Area Code]],Location!$B$1:$E$157,4,FALSE)</f>
        <v>Major Market</v>
      </c>
      <c r="R536" s="15" t="str">
        <f>HLOOKUP(Coffee_data[[#This Row],[ProductId]],Product!$B$4:$O$7,2,FALSE)</f>
        <v>Regular</v>
      </c>
      <c r="S536" s="15" t="str">
        <f>HLOOKUP(Coffee_data[[#This Row],[ProductId]],Product!$B$4:$O$7,3,FALSE)</f>
        <v>Tea</v>
      </c>
      <c r="T536" s="15" t="str">
        <f>HLOOKUP(Coffee_data[[#This Row],[ProductId]],Product!$B$4:$O$7,4,FALSE)</f>
        <v>Earl Grey</v>
      </c>
    </row>
    <row r="537" spans="1:20" x14ac:dyDescent="0.2">
      <c r="A537">
        <v>32</v>
      </c>
      <c r="B537">
        <v>60</v>
      </c>
      <c r="C537">
        <v>106</v>
      </c>
      <c r="D537">
        <v>46</v>
      </c>
      <c r="E537">
        <v>28</v>
      </c>
      <c r="F537">
        <v>15</v>
      </c>
      <c r="G537">
        <v>608</v>
      </c>
      <c r="H537">
        <v>40</v>
      </c>
      <c r="I537">
        <v>17</v>
      </c>
      <c r="J537">
        <v>60</v>
      </c>
      <c r="K537">
        <v>103</v>
      </c>
      <c r="L537">
        <v>303</v>
      </c>
      <c r="M537">
        <v>13</v>
      </c>
      <c r="N537" s="25">
        <v>41729</v>
      </c>
      <c r="O537" t="str">
        <f>VLOOKUP(Coffee_data[[#This Row],[Area Code]],Location!$B$1:$E$157,2,FALSE)</f>
        <v>Colorado</v>
      </c>
      <c r="P537" t="str">
        <f>VLOOKUP(Coffee_data[[#This Row],[Area Code]],Location!$B$1:$E$157,3,FALSE)</f>
        <v>Central</v>
      </c>
      <c r="Q537" t="str">
        <f>VLOOKUP(Coffee_data[[#This Row],[Area Code]],Location!$B$1:$E$157,4,FALSE)</f>
        <v>Major Market</v>
      </c>
      <c r="R537" s="15" t="str">
        <f>HLOOKUP(Coffee_data[[#This Row],[ProductId]],Product!$B$4:$O$7,2,FALSE)</f>
        <v>Regular</v>
      </c>
      <c r="S537" s="15" t="str">
        <f>HLOOKUP(Coffee_data[[#This Row],[ProductId]],Product!$B$4:$O$7,3,FALSE)</f>
        <v>Tea</v>
      </c>
      <c r="T537" s="15" t="str">
        <f>HLOOKUP(Coffee_data[[#This Row],[ProductId]],Product!$B$4:$O$7,4,FALSE)</f>
        <v>Green Tea</v>
      </c>
    </row>
    <row r="538" spans="1:20" x14ac:dyDescent="0.2">
      <c r="A538">
        <v>84</v>
      </c>
      <c r="B538">
        <v>117</v>
      </c>
      <c r="C538">
        <v>198</v>
      </c>
      <c r="D538">
        <v>81</v>
      </c>
      <c r="E538">
        <v>33</v>
      </c>
      <c r="F538">
        <v>22</v>
      </c>
      <c r="G538">
        <v>460</v>
      </c>
      <c r="H538">
        <v>110</v>
      </c>
      <c r="I538">
        <v>95</v>
      </c>
      <c r="J538">
        <v>140</v>
      </c>
      <c r="K538">
        <v>225</v>
      </c>
      <c r="L538">
        <v>720</v>
      </c>
      <c r="M538">
        <v>5</v>
      </c>
      <c r="N538" s="25">
        <v>41729</v>
      </c>
      <c r="O538" t="str">
        <f>VLOOKUP(Coffee_data[[#This Row],[Area Code]],Location!$B$1:$E$157,2,FALSE)</f>
        <v>Colorado</v>
      </c>
      <c r="P538" t="str">
        <f>VLOOKUP(Coffee_data[[#This Row],[Area Code]],Location!$B$1:$E$157,3,FALSE)</f>
        <v>Central</v>
      </c>
      <c r="Q538" t="str">
        <f>VLOOKUP(Coffee_data[[#This Row],[Area Code]],Location!$B$1:$E$157,4,FALSE)</f>
        <v>Major Market</v>
      </c>
      <c r="R538" s="15" t="str">
        <f>HLOOKUP(Coffee_data[[#This Row],[ProductId]],Product!$B$4:$O$7,2,FALSE)</f>
        <v>Regular</v>
      </c>
      <c r="S538" s="15" t="str">
        <f>HLOOKUP(Coffee_data[[#This Row],[ProductId]],Product!$B$4:$O$7,3,FALSE)</f>
        <v>Espresso</v>
      </c>
      <c r="T538" s="15" t="str">
        <f>HLOOKUP(Coffee_data[[#This Row],[ProductId]],Product!$B$4:$O$7,4,FALSE)</f>
        <v>Caffe Mocha</v>
      </c>
    </row>
    <row r="539" spans="1:20" x14ac:dyDescent="0.2">
      <c r="A539">
        <v>48</v>
      </c>
      <c r="B539">
        <v>102</v>
      </c>
      <c r="C539">
        <v>170</v>
      </c>
      <c r="D539">
        <v>68</v>
      </c>
      <c r="E539">
        <v>54</v>
      </c>
      <c r="F539">
        <v>22</v>
      </c>
      <c r="G539">
        <v>559</v>
      </c>
      <c r="H539">
        <v>80</v>
      </c>
      <c r="I539">
        <v>70</v>
      </c>
      <c r="J539">
        <v>130</v>
      </c>
      <c r="K539">
        <v>194</v>
      </c>
      <c r="L539">
        <v>719</v>
      </c>
      <c r="M539">
        <v>6</v>
      </c>
      <c r="N539" s="25">
        <v>41729</v>
      </c>
      <c r="O539" t="str">
        <f>VLOOKUP(Coffee_data[[#This Row],[Area Code]],Location!$B$1:$E$157,2,FALSE)</f>
        <v>Colorado</v>
      </c>
      <c r="P539" t="str">
        <f>VLOOKUP(Coffee_data[[#This Row],[Area Code]],Location!$B$1:$E$157,3,FALSE)</f>
        <v>Central</v>
      </c>
      <c r="Q539" t="str">
        <f>VLOOKUP(Coffee_data[[#This Row],[Area Code]],Location!$B$1:$E$157,4,FALSE)</f>
        <v>Major Market</v>
      </c>
      <c r="R539" s="15" t="str">
        <f>HLOOKUP(Coffee_data[[#This Row],[ProductId]],Product!$B$4:$O$7,2,FALSE)</f>
        <v>Decaf</v>
      </c>
      <c r="S539" s="15" t="str">
        <f>HLOOKUP(Coffee_data[[#This Row],[ProductId]],Product!$B$4:$O$7,3,FALSE)</f>
        <v>Espresso</v>
      </c>
      <c r="T539" s="15" t="str">
        <f>HLOOKUP(Coffee_data[[#This Row],[ProductId]],Product!$B$4:$O$7,4,FALSE)</f>
        <v>Decaf Espresso</v>
      </c>
    </row>
    <row r="540" spans="1:20" x14ac:dyDescent="0.2">
      <c r="A540">
        <v>105</v>
      </c>
      <c r="B540">
        <v>145</v>
      </c>
      <c r="C540">
        <v>245</v>
      </c>
      <c r="D540">
        <v>71</v>
      </c>
      <c r="E540">
        <v>40</v>
      </c>
      <c r="F540">
        <v>28</v>
      </c>
      <c r="G540">
        <v>822</v>
      </c>
      <c r="H540">
        <v>120</v>
      </c>
      <c r="I540">
        <v>82</v>
      </c>
      <c r="J540">
        <v>150</v>
      </c>
      <c r="K540">
        <v>250</v>
      </c>
      <c r="L540">
        <v>303</v>
      </c>
      <c r="M540">
        <v>3</v>
      </c>
      <c r="N540" s="25">
        <v>41729</v>
      </c>
      <c r="O540" t="str">
        <f>VLOOKUP(Coffee_data[[#This Row],[Area Code]],Location!$B$1:$E$157,2,FALSE)</f>
        <v>Colorado</v>
      </c>
      <c r="P540" t="str">
        <f>VLOOKUP(Coffee_data[[#This Row],[Area Code]],Location!$B$1:$E$157,3,FALSE)</f>
        <v>Central</v>
      </c>
      <c r="Q540" t="str">
        <f>VLOOKUP(Coffee_data[[#This Row],[Area Code]],Location!$B$1:$E$157,4,FALSE)</f>
        <v>Major Market</v>
      </c>
      <c r="R540" s="15" t="str">
        <f>HLOOKUP(Coffee_data[[#This Row],[ProductId]],Product!$B$4:$O$7,2,FALSE)</f>
        <v>Decaf</v>
      </c>
      <c r="S540" s="15" t="str">
        <f>HLOOKUP(Coffee_data[[#This Row],[ProductId]],Product!$B$4:$O$7,3,FALSE)</f>
        <v>Coffee</v>
      </c>
      <c r="T540" s="15" t="str">
        <f>HLOOKUP(Coffee_data[[#This Row],[ProductId]],Product!$B$4:$O$7,4,FALSE)</f>
        <v>Decaf Irish Cream</v>
      </c>
    </row>
    <row r="541" spans="1:20" x14ac:dyDescent="0.2">
      <c r="A541">
        <v>94</v>
      </c>
      <c r="B541">
        <v>163</v>
      </c>
      <c r="C541">
        <v>325</v>
      </c>
      <c r="D541">
        <v>185</v>
      </c>
      <c r="E541">
        <v>69</v>
      </c>
      <c r="F541">
        <v>45</v>
      </c>
      <c r="G541">
        <v>1091</v>
      </c>
      <c r="H541">
        <v>100</v>
      </c>
      <c r="I541">
        <v>96</v>
      </c>
      <c r="J541">
        <v>150</v>
      </c>
      <c r="K541">
        <v>272</v>
      </c>
      <c r="L541">
        <v>303</v>
      </c>
      <c r="M541">
        <v>8</v>
      </c>
      <c r="N541" s="25">
        <v>41729</v>
      </c>
      <c r="O541" t="str">
        <f>VLOOKUP(Coffee_data[[#This Row],[Area Code]],Location!$B$1:$E$157,2,FALSE)</f>
        <v>Colorado</v>
      </c>
      <c r="P541" t="str">
        <f>VLOOKUP(Coffee_data[[#This Row],[Area Code]],Location!$B$1:$E$157,3,FALSE)</f>
        <v>Central</v>
      </c>
      <c r="Q541" t="str">
        <f>VLOOKUP(Coffee_data[[#This Row],[Area Code]],Location!$B$1:$E$157,4,FALSE)</f>
        <v>Major Market</v>
      </c>
      <c r="R541" s="15" t="str">
        <f>HLOOKUP(Coffee_data[[#This Row],[ProductId]],Product!$B$4:$O$7,2,FALSE)</f>
        <v>Decaf</v>
      </c>
      <c r="S541" s="15" t="str">
        <f>HLOOKUP(Coffee_data[[#This Row],[ProductId]],Product!$B$4:$O$7,3,FALSE)</f>
        <v>Herbal Tea</v>
      </c>
      <c r="T541" s="15" t="str">
        <f>HLOOKUP(Coffee_data[[#This Row],[ProductId]],Product!$B$4:$O$7,4,FALSE)</f>
        <v>Chamomile</v>
      </c>
    </row>
    <row r="542" spans="1:20" x14ac:dyDescent="0.2">
      <c r="A542">
        <v>-4</v>
      </c>
      <c r="B542">
        <v>73</v>
      </c>
      <c r="C542">
        <v>125</v>
      </c>
      <c r="D542">
        <v>52</v>
      </c>
      <c r="E542">
        <v>77</v>
      </c>
      <c r="F542">
        <v>47</v>
      </c>
      <c r="G542">
        <v>433</v>
      </c>
      <c r="H542">
        <v>20</v>
      </c>
      <c r="I542">
        <v>31</v>
      </c>
      <c r="J542">
        <v>70</v>
      </c>
      <c r="K542">
        <v>110</v>
      </c>
      <c r="L542">
        <v>719</v>
      </c>
      <c r="M542">
        <v>9</v>
      </c>
      <c r="N542" s="25">
        <v>41729</v>
      </c>
      <c r="O542" t="str">
        <f>VLOOKUP(Coffee_data[[#This Row],[Area Code]],Location!$B$1:$E$157,2,FALSE)</f>
        <v>Colorado</v>
      </c>
      <c r="P542" t="str">
        <f>VLOOKUP(Coffee_data[[#This Row],[Area Code]],Location!$B$1:$E$157,3,FALSE)</f>
        <v>Central</v>
      </c>
      <c r="Q542" t="str">
        <f>VLOOKUP(Coffee_data[[#This Row],[Area Code]],Location!$B$1:$E$157,4,FALSE)</f>
        <v>Major Market</v>
      </c>
      <c r="R542" s="15" t="str">
        <f>HLOOKUP(Coffee_data[[#This Row],[ProductId]],Product!$B$4:$O$7,2,FALSE)</f>
        <v>Decaf</v>
      </c>
      <c r="S542" s="15" t="str">
        <f>HLOOKUP(Coffee_data[[#This Row],[ProductId]],Product!$B$4:$O$7,3,FALSE)</f>
        <v>Herbal Tea</v>
      </c>
      <c r="T542" s="15" t="str">
        <f>HLOOKUP(Coffee_data[[#This Row],[ProductId]],Product!$B$4:$O$7,4,FALSE)</f>
        <v>Lemon</v>
      </c>
    </row>
    <row r="543" spans="1:20" x14ac:dyDescent="0.2">
      <c r="A543">
        <v>29</v>
      </c>
      <c r="B543">
        <v>74</v>
      </c>
      <c r="C543">
        <v>129</v>
      </c>
      <c r="D543">
        <v>55</v>
      </c>
      <c r="E543">
        <v>45</v>
      </c>
      <c r="F543">
        <v>18</v>
      </c>
      <c r="G543">
        <v>336</v>
      </c>
      <c r="H543">
        <v>40</v>
      </c>
      <c r="I543">
        <v>30</v>
      </c>
      <c r="J543">
        <v>70</v>
      </c>
      <c r="K543">
        <v>120</v>
      </c>
      <c r="L543">
        <v>719</v>
      </c>
      <c r="M543">
        <v>10</v>
      </c>
      <c r="N543" s="25">
        <v>41729</v>
      </c>
      <c r="O543" t="str">
        <f>VLOOKUP(Coffee_data[[#This Row],[Area Code]],Location!$B$1:$E$157,2,FALSE)</f>
        <v>Colorado</v>
      </c>
      <c r="P543" t="str">
        <f>VLOOKUP(Coffee_data[[#This Row],[Area Code]],Location!$B$1:$E$157,3,FALSE)</f>
        <v>Central</v>
      </c>
      <c r="Q543" t="str">
        <f>VLOOKUP(Coffee_data[[#This Row],[Area Code]],Location!$B$1:$E$157,4,FALSE)</f>
        <v>Major Market</v>
      </c>
      <c r="R543" s="15" t="str">
        <f>HLOOKUP(Coffee_data[[#This Row],[ProductId]],Product!$B$4:$O$7,2,FALSE)</f>
        <v>Decaf</v>
      </c>
      <c r="S543" s="15" t="str">
        <f>HLOOKUP(Coffee_data[[#This Row],[ProductId]],Product!$B$4:$O$7,3,FALSE)</f>
        <v>Herbal Tea</v>
      </c>
      <c r="T543" s="15" t="str">
        <f>HLOOKUP(Coffee_data[[#This Row],[ProductId]],Product!$B$4:$O$7,4,FALSE)</f>
        <v>Mint</v>
      </c>
    </row>
    <row r="544" spans="1:20" x14ac:dyDescent="0.2">
      <c r="A544">
        <v>156</v>
      </c>
      <c r="B544">
        <v>265</v>
      </c>
      <c r="C544">
        <v>456</v>
      </c>
      <c r="D544">
        <v>246</v>
      </c>
      <c r="E544">
        <v>109</v>
      </c>
      <c r="F544">
        <v>63</v>
      </c>
      <c r="G544">
        <v>865</v>
      </c>
      <c r="H544">
        <v>170</v>
      </c>
      <c r="I544">
        <v>177</v>
      </c>
      <c r="J544">
        <v>270</v>
      </c>
      <c r="K544">
        <v>472</v>
      </c>
      <c r="L544">
        <v>217</v>
      </c>
      <c r="M544">
        <v>2</v>
      </c>
      <c r="N544" s="25">
        <v>41729</v>
      </c>
      <c r="O544" t="str">
        <f>VLOOKUP(Coffee_data[[#This Row],[Area Code]],Location!$B$1:$E$157,2,FALSE)</f>
        <v>Illinois</v>
      </c>
      <c r="P544" t="str">
        <f>VLOOKUP(Coffee_data[[#This Row],[Area Code]],Location!$B$1:$E$157,3,FALSE)</f>
        <v>Central</v>
      </c>
      <c r="Q544" t="str">
        <f>VLOOKUP(Coffee_data[[#This Row],[Area Code]],Location!$B$1:$E$157,4,FALSE)</f>
        <v>Major Market</v>
      </c>
      <c r="R544" s="15" t="str">
        <f>HLOOKUP(Coffee_data[[#This Row],[ProductId]],Product!$B$4:$O$7,2,FALSE)</f>
        <v>Regular</v>
      </c>
      <c r="S544" s="15" t="str">
        <f>HLOOKUP(Coffee_data[[#This Row],[ProductId]],Product!$B$4:$O$7,3,FALSE)</f>
        <v>Coffee</v>
      </c>
      <c r="T544" s="15" t="str">
        <f>HLOOKUP(Coffee_data[[#This Row],[ProductId]],Product!$B$4:$O$7,4,FALSE)</f>
        <v>Columbian</v>
      </c>
    </row>
    <row r="545" spans="1:20" x14ac:dyDescent="0.2">
      <c r="A545">
        <v>83</v>
      </c>
      <c r="B545">
        <v>117</v>
      </c>
      <c r="C545">
        <v>198</v>
      </c>
      <c r="D545">
        <v>81</v>
      </c>
      <c r="E545">
        <v>34</v>
      </c>
      <c r="F545">
        <v>22</v>
      </c>
      <c r="G545">
        <v>460</v>
      </c>
      <c r="H545">
        <v>80</v>
      </c>
      <c r="I545">
        <v>60</v>
      </c>
      <c r="J545">
        <v>110</v>
      </c>
      <c r="K545">
        <v>181</v>
      </c>
      <c r="L545">
        <v>815</v>
      </c>
      <c r="M545">
        <v>11</v>
      </c>
      <c r="N545" s="25">
        <v>41729</v>
      </c>
      <c r="O545" t="str">
        <f>VLOOKUP(Coffee_data[[#This Row],[Area Code]],Location!$B$1:$E$157,2,FALSE)</f>
        <v>Illinois</v>
      </c>
      <c r="P545" t="str">
        <f>VLOOKUP(Coffee_data[[#This Row],[Area Code]],Location!$B$1:$E$157,3,FALSE)</f>
        <v>Central</v>
      </c>
      <c r="Q545" t="str">
        <f>VLOOKUP(Coffee_data[[#This Row],[Area Code]],Location!$B$1:$E$157,4,FALSE)</f>
        <v>Major Market</v>
      </c>
      <c r="R545" s="15" t="str">
        <f>HLOOKUP(Coffee_data[[#This Row],[ProductId]],Product!$B$4:$O$7,2,FALSE)</f>
        <v>Regular</v>
      </c>
      <c r="S545" s="15" t="str">
        <f>HLOOKUP(Coffee_data[[#This Row],[ProductId]],Product!$B$4:$O$7,3,FALSE)</f>
        <v>Tea</v>
      </c>
      <c r="T545" s="15" t="str">
        <f>HLOOKUP(Coffee_data[[#This Row],[ProductId]],Product!$B$4:$O$7,4,FALSE)</f>
        <v>Darjeeling</v>
      </c>
    </row>
    <row r="546" spans="1:20" x14ac:dyDescent="0.2">
      <c r="A546">
        <v>49</v>
      </c>
      <c r="B546">
        <v>102</v>
      </c>
      <c r="C546">
        <v>170</v>
      </c>
      <c r="D546">
        <v>68</v>
      </c>
      <c r="E546">
        <v>53</v>
      </c>
      <c r="F546">
        <v>22</v>
      </c>
      <c r="G546">
        <v>559</v>
      </c>
      <c r="H546">
        <v>40</v>
      </c>
      <c r="I546">
        <v>38</v>
      </c>
      <c r="J546">
        <v>90</v>
      </c>
      <c r="K546">
        <v>140</v>
      </c>
      <c r="L546">
        <v>630</v>
      </c>
      <c r="M546">
        <v>12</v>
      </c>
      <c r="N546" s="25">
        <v>41729</v>
      </c>
      <c r="O546" t="str">
        <f>VLOOKUP(Coffee_data[[#This Row],[Area Code]],Location!$B$1:$E$157,2,FALSE)</f>
        <v>Illinois</v>
      </c>
      <c r="P546" t="str">
        <f>VLOOKUP(Coffee_data[[#This Row],[Area Code]],Location!$B$1:$E$157,3,FALSE)</f>
        <v>Central</v>
      </c>
      <c r="Q546" t="str">
        <f>VLOOKUP(Coffee_data[[#This Row],[Area Code]],Location!$B$1:$E$157,4,FALSE)</f>
        <v>Major Market</v>
      </c>
      <c r="R546" s="15" t="str">
        <f>HLOOKUP(Coffee_data[[#This Row],[ProductId]],Product!$B$4:$O$7,2,FALSE)</f>
        <v>Regular</v>
      </c>
      <c r="S546" s="15" t="str">
        <f>HLOOKUP(Coffee_data[[#This Row],[ProductId]],Product!$B$4:$O$7,3,FALSE)</f>
        <v>Tea</v>
      </c>
      <c r="T546" s="15" t="str">
        <f>HLOOKUP(Coffee_data[[#This Row],[ProductId]],Product!$B$4:$O$7,4,FALSE)</f>
        <v>Earl Grey</v>
      </c>
    </row>
    <row r="547" spans="1:20" x14ac:dyDescent="0.2">
      <c r="A547">
        <v>220</v>
      </c>
      <c r="B547">
        <v>335</v>
      </c>
      <c r="C547">
        <v>587</v>
      </c>
      <c r="D547">
        <v>214</v>
      </c>
      <c r="E547">
        <v>115</v>
      </c>
      <c r="F547">
        <v>83</v>
      </c>
      <c r="G547">
        <v>1316</v>
      </c>
      <c r="H547">
        <v>280</v>
      </c>
      <c r="I547">
        <v>236</v>
      </c>
      <c r="J547">
        <v>400</v>
      </c>
      <c r="K547">
        <v>690</v>
      </c>
      <c r="L547">
        <v>217</v>
      </c>
      <c r="M547">
        <v>5</v>
      </c>
      <c r="N547" s="25">
        <v>41729</v>
      </c>
      <c r="O547" t="str">
        <f>VLOOKUP(Coffee_data[[#This Row],[Area Code]],Location!$B$1:$E$157,2,FALSE)</f>
        <v>Illinois</v>
      </c>
      <c r="P547" t="str">
        <f>VLOOKUP(Coffee_data[[#This Row],[Area Code]],Location!$B$1:$E$157,3,FALSE)</f>
        <v>Central</v>
      </c>
      <c r="Q547" t="str">
        <f>VLOOKUP(Coffee_data[[#This Row],[Area Code]],Location!$B$1:$E$157,4,FALSE)</f>
        <v>Major Market</v>
      </c>
      <c r="R547" s="15" t="str">
        <f>HLOOKUP(Coffee_data[[#This Row],[ProductId]],Product!$B$4:$O$7,2,FALSE)</f>
        <v>Regular</v>
      </c>
      <c r="S547" s="15" t="str">
        <f>HLOOKUP(Coffee_data[[#This Row],[ProductId]],Product!$B$4:$O$7,3,FALSE)</f>
        <v>Espresso</v>
      </c>
      <c r="T547" s="15" t="str">
        <f>HLOOKUP(Coffee_data[[#This Row],[ProductId]],Product!$B$4:$O$7,4,FALSE)</f>
        <v>Caffe Mocha</v>
      </c>
    </row>
    <row r="548" spans="1:20" x14ac:dyDescent="0.2">
      <c r="A548">
        <v>149</v>
      </c>
      <c r="B548">
        <v>239</v>
      </c>
      <c r="C548">
        <v>478</v>
      </c>
      <c r="D548">
        <v>209</v>
      </c>
      <c r="E548">
        <v>90</v>
      </c>
      <c r="F548">
        <v>66</v>
      </c>
      <c r="G548">
        <v>1464</v>
      </c>
      <c r="H548">
        <v>200</v>
      </c>
      <c r="I548">
        <v>202</v>
      </c>
      <c r="J548">
        <v>290</v>
      </c>
      <c r="K548">
        <v>560</v>
      </c>
      <c r="L548">
        <v>217</v>
      </c>
      <c r="M548">
        <v>6</v>
      </c>
      <c r="N548" s="25">
        <v>41729</v>
      </c>
      <c r="O548" t="str">
        <f>VLOOKUP(Coffee_data[[#This Row],[Area Code]],Location!$B$1:$E$157,2,FALSE)</f>
        <v>Illinois</v>
      </c>
      <c r="P548" t="str">
        <f>VLOOKUP(Coffee_data[[#This Row],[Area Code]],Location!$B$1:$E$157,3,FALSE)</f>
        <v>Central</v>
      </c>
      <c r="Q548" t="str">
        <f>VLOOKUP(Coffee_data[[#This Row],[Area Code]],Location!$B$1:$E$157,4,FALSE)</f>
        <v>Major Market</v>
      </c>
      <c r="R548" s="15" t="str">
        <f>HLOOKUP(Coffee_data[[#This Row],[ProductId]],Product!$B$4:$O$7,2,FALSE)</f>
        <v>Decaf</v>
      </c>
      <c r="S548" s="15" t="str">
        <f>HLOOKUP(Coffee_data[[#This Row],[ProductId]],Product!$B$4:$O$7,3,FALSE)</f>
        <v>Espresso</v>
      </c>
      <c r="T548" s="15" t="str">
        <f>HLOOKUP(Coffee_data[[#This Row],[ProductId]],Product!$B$4:$O$7,4,FALSE)</f>
        <v>Decaf Espresso</v>
      </c>
    </row>
    <row r="549" spans="1:20" x14ac:dyDescent="0.2">
      <c r="A549">
        <v>116</v>
      </c>
      <c r="B549">
        <v>178</v>
      </c>
      <c r="C549">
        <v>301</v>
      </c>
      <c r="D549">
        <v>70</v>
      </c>
      <c r="E549">
        <v>62</v>
      </c>
      <c r="F549">
        <v>39</v>
      </c>
      <c r="G549">
        <v>611</v>
      </c>
      <c r="H549">
        <v>130</v>
      </c>
      <c r="I549">
        <v>155</v>
      </c>
      <c r="J549">
        <v>180</v>
      </c>
      <c r="K549">
        <v>313</v>
      </c>
      <c r="L549">
        <v>309</v>
      </c>
      <c r="M549">
        <v>3</v>
      </c>
      <c r="N549" s="25">
        <v>41729</v>
      </c>
      <c r="O549" t="str">
        <f>VLOOKUP(Coffee_data[[#This Row],[Area Code]],Location!$B$1:$E$157,2,FALSE)</f>
        <v>Illinois</v>
      </c>
      <c r="P549" t="str">
        <f>VLOOKUP(Coffee_data[[#This Row],[Area Code]],Location!$B$1:$E$157,3,FALSE)</f>
        <v>Central</v>
      </c>
      <c r="Q549" t="str">
        <f>VLOOKUP(Coffee_data[[#This Row],[Area Code]],Location!$B$1:$E$157,4,FALSE)</f>
        <v>Major Market</v>
      </c>
      <c r="R549" s="15" t="str">
        <f>HLOOKUP(Coffee_data[[#This Row],[ProductId]],Product!$B$4:$O$7,2,FALSE)</f>
        <v>Decaf</v>
      </c>
      <c r="S549" s="15" t="str">
        <f>HLOOKUP(Coffee_data[[#This Row],[ProductId]],Product!$B$4:$O$7,3,FALSE)</f>
        <v>Coffee</v>
      </c>
      <c r="T549" s="15" t="str">
        <f>HLOOKUP(Coffee_data[[#This Row],[ProductId]],Product!$B$4:$O$7,4,FALSE)</f>
        <v>Decaf Irish Cream</v>
      </c>
    </row>
    <row r="550" spans="1:20" x14ac:dyDescent="0.2">
      <c r="A550">
        <v>95</v>
      </c>
      <c r="B550">
        <v>132</v>
      </c>
      <c r="C550">
        <v>223</v>
      </c>
      <c r="D550">
        <v>91</v>
      </c>
      <c r="E550">
        <v>37</v>
      </c>
      <c r="F550">
        <v>25</v>
      </c>
      <c r="G550">
        <v>777</v>
      </c>
      <c r="H550">
        <v>100</v>
      </c>
      <c r="I550">
        <v>70</v>
      </c>
      <c r="J550">
        <v>120</v>
      </c>
      <c r="K550">
        <v>182</v>
      </c>
      <c r="L550">
        <v>224</v>
      </c>
      <c r="M550">
        <v>8</v>
      </c>
      <c r="N550" s="25">
        <v>41729</v>
      </c>
      <c r="O550" t="str">
        <f>VLOOKUP(Coffee_data[[#This Row],[Area Code]],Location!$B$1:$E$157,2,FALSE)</f>
        <v>Illinois</v>
      </c>
      <c r="P550" t="str">
        <f>VLOOKUP(Coffee_data[[#This Row],[Area Code]],Location!$B$1:$E$157,3,FALSE)</f>
        <v>Central</v>
      </c>
      <c r="Q550" t="str">
        <f>VLOOKUP(Coffee_data[[#This Row],[Area Code]],Location!$B$1:$E$157,4,FALSE)</f>
        <v>Major Market</v>
      </c>
      <c r="R550" s="15" t="str">
        <f>HLOOKUP(Coffee_data[[#This Row],[ProductId]],Product!$B$4:$O$7,2,FALSE)</f>
        <v>Decaf</v>
      </c>
      <c r="S550" s="15" t="str">
        <f>HLOOKUP(Coffee_data[[#This Row],[ProductId]],Product!$B$4:$O$7,3,FALSE)</f>
        <v>Herbal Tea</v>
      </c>
      <c r="T550" s="15" t="str">
        <f>HLOOKUP(Coffee_data[[#This Row],[ProductId]],Product!$B$4:$O$7,4,FALSE)</f>
        <v>Chamomile</v>
      </c>
    </row>
    <row r="551" spans="1:20" x14ac:dyDescent="0.2">
      <c r="A551">
        <v>62</v>
      </c>
      <c r="B551">
        <v>100</v>
      </c>
      <c r="C551">
        <v>178</v>
      </c>
      <c r="D551">
        <v>78</v>
      </c>
      <c r="E551">
        <v>38</v>
      </c>
      <c r="F551">
        <v>25</v>
      </c>
      <c r="G551">
        <v>593</v>
      </c>
      <c r="H551">
        <v>60</v>
      </c>
      <c r="I551">
        <v>60</v>
      </c>
      <c r="J551">
        <v>90</v>
      </c>
      <c r="K551">
        <v>150</v>
      </c>
      <c r="L551">
        <v>224</v>
      </c>
      <c r="M551">
        <v>9</v>
      </c>
      <c r="N551" s="25">
        <v>41729</v>
      </c>
      <c r="O551" t="str">
        <f>VLOOKUP(Coffee_data[[#This Row],[Area Code]],Location!$B$1:$E$157,2,FALSE)</f>
        <v>Illinois</v>
      </c>
      <c r="P551" t="str">
        <f>VLOOKUP(Coffee_data[[#This Row],[Area Code]],Location!$B$1:$E$157,3,FALSE)</f>
        <v>Central</v>
      </c>
      <c r="Q551" t="str">
        <f>VLOOKUP(Coffee_data[[#This Row],[Area Code]],Location!$B$1:$E$157,4,FALSE)</f>
        <v>Major Market</v>
      </c>
      <c r="R551" s="15" t="str">
        <f>HLOOKUP(Coffee_data[[#This Row],[ProductId]],Product!$B$4:$O$7,2,FALSE)</f>
        <v>Decaf</v>
      </c>
      <c r="S551" s="15" t="str">
        <f>HLOOKUP(Coffee_data[[#This Row],[ProductId]],Product!$B$4:$O$7,3,FALSE)</f>
        <v>Herbal Tea</v>
      </c>
      <c r="T551" s="15" t="str">
        <f>HLOOKUP(Coffee_data[[#This Row],[ProductId]],Product!$B$4:$O$7,4,FALSE)</f>
        <v>Lemon</v>
      </c>
    </row>
    <row r="552" spans="1:20" x14ac:dyDescent="0.2">
      <c r="A552">
        <v>106</v>
      </c>
      <c r="B552">
        <v>145</v>
      </c>
      <c r="C552">
        <v>245</v>
      </c>
      <c r="D552">
        <v>146</v>
      </c>
      <c r="E552">
        <v>39</v>
      </c>
      <c r="F552">
        <v>28</v>
      </c>
      <c r="G552">
        <v>822</v>
      </c>
      <c r="H552">
        <v>110</v>
      </c>
      <c r="I552">
        <v>70</v>
      </c>
      <c r="J552">
        <v>130</v>
      </c>
      <c r="K552">
        <v>220</v>
      </c>
      <c r="L552">
        <v>618</v>
      </c>
      <c r="M552">
        <v>10</v>
      </c>
      <c r="N552" s="25">
        <v>41729</v>
      </c>
      <c r="O552" t="str">
        <f>VLOOKUP(Coffee_data[[#This Row],[Area Code]],Location!$B$1:$E$157,2,FALSE)</f>
        <v>Illinois</v>
      </c>
      <c r="P552" t="str">
        <f>VLOOKUP(Coffee_data[[#This Row],[Area Code]],Location!$B$1:$E$157,3,FALSE)</f>
        <v>Central</v>
      </c>
      <c r="Q552" t="str">
        <f>VLOOKUP(Coffee_data[[#This Row],[Area Code]],Location!$B$1:$E$157,4,FALSE)</f>
        <v>Major Market</v>
      </c>
      <c r="R552" s="15" t="str">
        <f>HLOOKUP(Coffee_data[[#This Row],[ProductId]],Product!$B$4:$O$7,2,FALSE)</f>
        <v>Decaf</v>
      </c>
      <c r="S552" s="15" t="str">
        <f>HLOOKUP(Coffee_data[[#This Row],[ProductId]],Product!$B$4:$O$7,3,FALSE)</f>
        <v>Herbal Tea</v>
      </c>
      <c r="T552" s="15" t="str">
        <f>HLOOKUP(Coffee_data[[#This Row],[ProductId]],Product!$B$4:$O$7,4,FALSE)</f>
        <v>Mint</v>
      </c>
    </row>
    <row r="553" spans="1:20" x14ac:dyDescent="0.2">
      <c r="A553">
        <v>11</v>
      </c>
      <c r="B553">
        <v>28</v>
      </c>
      <c r="C553">
        <v>47</v>
      </c>
      <c r="D553">
        <v>19</v>
      </c>
      <c r="E553">
        <v>17</v>
      </c>
      <c r="F553">
        <v>5</v>
      </c>
      <c r="G553">
        <v>820</v>
      </c>
      <c r="H553">
        <v>10</v>
      </c>
      <c r="I553">
        <v>20</v>
      </c>
      <c r="J553">
        <v>20</v>
      </c>
      <c r="K553">
        <v>40</v>
      </c>
      <c r="L553">
        <v>515</v>
      </c>
      <c r="M553">
        <v>1</v>
      </c>
      <c r="N553" s="25">
        <v>41729</v>
      </c>
      <c r="O553" t="str">
        <f>VLOOKUP(Coffee_data[[#This Row],[Area Code]],Location!$B$1:$E$157,2,FALSE)</f>
        <v>Iowa</v>
      </c>
      <c r="P553" t="str">
        <f>VLOOKUP(Coffee_data[[#This Row],[Area Code]],Location!$B$1:$E$157,3,FALSE)</f>
        <v>Central</v>
      </c>
      <c r="Q553" t="str">
        <f>VLOOKUP(Coffee_data[[#This Row],[Area Code]],Location!$B$1:$E$157,4,FALSE)</f>
        <v>Small Market</v>
      </c>
      <c r="R553" s="15" t="str">
        <f>HLOOKUP(Coffee_data[[#This Row],[ProductId]],Product!$B$4:$O$7,2,FALSE)</f>
        <v>Regular</v>
      </c>
      <c r="S553" s="15" t="str">
        <f>HLOOKUP(Coffee_data[[#This Row],[ProductId]],Product!$B$4:$O$7,3,FALSE)</f>
        <v>Coffee</v>
      </c>
      <c r="T553" s="15" t="str">
        <f>HLOOKUP(Coffee_data[[#This Row],[ProductId]],Product!$B$4:$O$7,4,FALSE)</f>
        <v>Amaretto</v>
      </c>
    </row>
    <row r="554" spans="1:20" x14ac:dyDescent="0.2">
      <c r="A554">
        <v>148</v>
      </c>
      <c r="B554">
        <v>239</v>
      </c>
      <c r="C554">
        <v>478</v>
      </c>
      <c r="D554">
        <v>344</v>
      </c>
      <c r="E554">
        <v>91</v>
      </c>
      <c r="F554">
        <v>66</v>
      </c>
      <c r="G554">
        <v>1464</v>
      </c>
      <c r="H554">
        <v>140</v>
      </c>
      <c r="I554">
        <v>151</v>
      </c>
      <c r="J554">
        <v>220</v>
      </c>
      <c r="K554">
        <v>420</v>
      </c>
      <c r="L554">
        <v>319</v>
      </c>
      <c r="M554">
        <v>11</v>
      </c>
      <c r="N554" s="25">
        <v>41729</v>
      </c>
      <c r="O554" t="str">
        <f>VLOOKUP(Coffee_data[[#This Row],[Area Code]],Location!$B$1:$E$157,2,FALSE)</f>
        <v>Iowa</v>
      </c>
      <c r="P554" t="str">
        <f>VLOOKUP(Coffee_data[[#This Row],[Area Code]],Location!$B$1:$E$157,3,FALSE)</f>
        <v>Central</v>
      </c>
      <c r="Q554" t="str">
        <f>VLOOKUP(Coffee_data[[#This Row],[Area Code]],Location!$B$1:$E$157,4,FALSE)</f>
        <v>Small Market</v>
      </c>
      <c r="R554" s="15" t="str">
        <f>HLOOKUP(Coffee_data[[#This Row],[ProductId]],Product!$B$4:$O$7,2,FALSE)</f>
        <v>Regular</v>
      </c>
      <c r="S554" s="15" t="str">
        <f>HLOOKUP(Coffee_data[[#This Row],[ProductId]],Product!$B$4:$O$7,3,FALSE)</f>
        <v>Tea</v>
      </c>
      <c r="T554" s="15" t="str">
        <f>HLOOKUP(Coffee_data[[#This Row],[ProductId]],Product!$B$4:$O$7,4,FALSE)</f>
        <v>Darjeeling</v>
      </c>
    </row>
    <row r="555" spans="1:20" x14ac:dyDescent="0.2">
      <c r="A555">
        <v>186</v>
      </c>
      <c r="B555">
        <v>318</v>
      </c>
      <c r="C555">
        <v>578</v>
      </c>
      <c r="D555">
        <v>267</v>
      </c>
      <c r="E555">
        <v>132</v>
      </c>
      <c r="F555">
        <v>98</v>
      </c>
      <c r="G555">
        <v>1423</v>
      </c>
      <c r="H555">
        <v>160</v>
      </c>
      <c r="I555">
        <v>230</v>
      </c>
      <c r="J555">
        <v>280</v>
      </c>
      <c r="K555">
        <v>488</v>
      </c>
      <c r="L555">
        <v>515</v>
      </c>
      <c r="M555">
        <v>12</v>
      </c>
      <c r="N555" s="25">
        <v>41729</v>
      </c>
      <c r="O555" t="str">
        <f>VLOOKUP(Coffee_data[[#This Row],[Area Code]],Location!$B$1:$E$157,2,FALSE)</f>
        <v>Iowa</v>
      </c>
      <c r="P555" t="str">
        <f>VLOOKUP(Coffee_data[[#This Row],[Area Code]],Location!$B$1:$E$157,3,FALSE)</f>
        <v>Central</v>
      </c>
      <c r="Q555" t="str">
        <f>VLOOKUP(Coffee_data[[#This Row],[Area Code]],Location!$B$1:$E$157,4,FALSE)</f>
        <v>Small Market</v>
      </c>
      <c r="R555" s="15" t="str">
        <f>HLOOKUP(Coffee_data[[#This Row],[ProductId]],Product!$B$4:$O$7,2,FALSE)</f>
        <v>Regular</v>
      </c>
      <c r="S555" s="15" t="str">
        <f>HLOOKUP(Coffee_data[[#This Row],[ProductId]],Product!$B$4:$O$7,3,FALSE)</f>
        <v>Tea</v>
      </c>
      <c r="T555" s="15" t="str">
        <f>HLOOKUP(Coffee_data[[#This Row],[ProductId]],Product!$B$4:$O$7,4,FALSE)</f>
        <v>Earl Grey</v>
      </c>
    </row>
    <row r="556" spans="1:20" x14ac:dyDescent="0.2">
      <c r="A556">
        <v>10</v>
      </c>
      <c r="B556">
        <v>26</v>
      </c>
      <c r="C556">
        <v>43</v>
      </c>
      <c r="D556">
        <v>17</v>
      </c>
      <c r="E556">
        <v>16</v>
      </c>
      <c r="F556">
        <v>4</v>
      </c>
      <c r="G556">
        <v>776</v>
      </c>
      <c r="H556">
        <v>30</v>
      </c>
      <c r="I556">
        <v>10</v>
      </c>
      <c r="J556">
        <v>40</v>
      </c>
      <c r="K556">
        <v>55</v>
      </c>
      <c r="L556">
        <v>563</v>
      </c>
      <c r="M556">
        <v>5</v>
      </c>
      <c r="N556" s="25">
        <v>41729</v>
      </c>
      <c r="O556" t="str">
        <f>VLOOKUP(Coffee_data[[#This Row],[Area Code]],Location!$B$1:$E$157,2,FALSE)</f>
        <v>Iowa</v>
      </c>
      <c r="P556" t="str">
        <f>VLOOKUP(Coffee_data[[#This Row],[Area Code]],Location!$B$1:$E$157,3,FALSE)</f>
        <v>Central</v>
      </c>
      <c r="Q556" t="str">
        <f>VLOOKUP(Coffee_data[[#This Row],[Area Code]],Location!$B$1:$E$157,4,FALSE)</f>
        <v>Small Market</v>
      </c>
      <c r="R556" s="15" t="str">
        <f>HLOOKUP(Coffee_data[[#This Row],[ProductId]],Product!$B$4:$O$7,2,FALSE)</f>
        <v>Regular</v>
      </c>
      <c r="S556" s="15" t="str">
        <f>HLOOKUP(Coffee_data[[#This Row],[ProductId]],Product!$B$4:$O$7,3,FALSE)</f>
        <v>Espresso</v>
      </c>
      <c r="T556" s="15" t="str">
        <f>HLOOKUP(Coffee_data[[#This Row],[ProductId]],Product!$B$4:$O$7,4,FALSE)</f>
        <v>Caffe Mocha</v>
      </c>
    </row>
    <row r="557" spans="1:20" x14ac:dyDescent="0.2">
      <c r="A557">
        <v>32</v>
      </c>
      <c r="B557">
        <v>43</v>
      </c>
      <c r="C557">
        <v>43</v>
      </c>
      <c r="D557">
        <v>0</v>
      </c>
      <c r="E557">
        <v>11</v>
      </c>
      <c r="F557">
        <v>0</v>
      </c>
      <c r="G557">
        <v>688</v>
      </c>
      <c r="H557">
        <v>40</v>
      </c>
      <c r="I557">
        <v>0</v>
      </c>
      <c r="J557">
        <v>50</v>
      </c>
      <c r="K557">
        <v>50</v>
      </c>
      <c r="L557">
        <v>712</v>
      </c>
      <c r="M557">
        <v>6</v>
      </c>
      <c r="N557" s="25">
        <v>41729</v>
      </c>
      <c r="O557" t="str">
        <f>VLOOKUP(Coffee_data[[#This Row],[Area Code]],Location!$B$1:$E$157,2,FALSE)</f>
        <v>Iowa</v>
      </c>
      <c r="P557" t="str">
        <f>VLOOKUP(Coffee_data[[#This Row],[Area Code]],Location!$B$1:$E$157,3,FALSE)</f>
        <v>Central</v>
      </c>
      <c r="Q557" t="str">
        <f>VLOOKUP(Coffee_data[[#This Row],[Area Code]],Location!$B$1:$E$157,4,FALSE)</f>
        <v>Small Market</v>
      </c>
      <c r="R557" s="15" t="str">
        <f>HLOOKUP(Coffee_data[[#This Row],[ProductId]],Product!$B$4:$O$7,2,FALSE)</f>
        <v>Decaf</v>
      </c>
      <c r="S557" s="15" t="str">
        <f>HLOOKUP(Coffee_data[[#This Row],[ProductId]],Product!$B$4:$O$7,3,FALSE)</f>
        <v>Espresso</v>
      </c>
      <c r="T557" s="15" t="str">
        <f>HLOOKUP(Coffee_data[[#This Row],[ProductId]],Product!$B$4:$O$7,4,FALSE)</f>
        <v>Decaf Espresso</v>
      </c>
    </row>
    <row r="558" spans="1:20" x14ac:dyDescent="0.2">
      <c r="A558">
        <v>3</v>
      </c>
      <c r="B558">
        <v>33</v>
      </c>
      <c r="C558">
        <v>61</v>
      </c>
      <c r="D558">
        <v>28</v>
      </c>
      <c r="E558">
        <v>30</v>
      </c>
      <c r="F558">
        <v>8</v>
      </c>
      <c r="G558">
        <v>964</v>
      </c>
      <c r="H558">
        <v>20</v>
      </c>
      <c r="I558">
        <v>20</v>
      </c>
      <c r="J558">
        <v>40</v>
      </c>
      <c r="K558">
        <v>58</v>
      </c>
      <c r="L558">
        <v>515</v>
      </c>
      <c r="M558">
        <v>2</v>
      </c>
      <c r="N558" s="25">
        <v>41729</v>
      </c>
      <c r="O558" t="str">
        <f>VLOOKUP(Coffee_data[[#This Row],[Area Code]],Location!$B$1:$E$157,2,FALSE)</f>
        <v>Iowa</v>
      </c>
      <c r="P558" t="str">
        <f>VLOOKUP(Coffee_data[[#This Row],[Area Code]],Location!$B$1:$E$157,3,FALSE)</f>
        <v>Central</v>
      </c>
      <c r="Q558" t="str">
        <f>VLOOKUP(Coffee_data[[#This Row],[Area Code]],Location!$B$1:$E$157,4,FALSE)</f>
        <v>Small Market</v>
      </c>
      <c r="R558" s="15" t="str">
        <f>HLOOKUP(Coffee_data[[#This Row],[ProductId]],Product!$B$4:$O$7,2,FALSE)</f>
        <v>Regular</v>
      </c>
      <c r="S558" s="15" t="str">
        <f>HLOOKUP(Coffee_data[[#This Row],[ProductId]],Product!$B$4:$O$7,3,FALSE)</f>
        <v>Coffee</v>
      </c>
      <c r="T558" s="15" t="str">
        <f>HLOOKUP(Coffee_data[[#This Row],[ProductId]],Product!$B$4:$O$7,4,FALSE)</f>
        <v>Columbian</v>
      </c>
    </row>
    <row r="559" spans="1:20" x14ac:dyDescent="0.2">
      <c r="A559">
        <v>9</v>
      </c>
      <c r="B559">
        <v>28</v>
      </c>
      <c r="C559">
        <v>49</v>
      </c>
      <c r="D559">
        <v>21</v>
      </c>
      <c r="E559">
        <v>19</v>
      </c>
      <c r="F559">
        <v>6</v>
      </c>
      <c r="G559">
        <v>614</v>
      </c>
      <c r="H559">
        <v>20</v>
      </c>
      <c r="I559">
        <v>20</v>
      </c>
      <c r="J559">
        <v>30</v>
      </c>
      <c r="K559">
        <v>50</v>
      </c>
      <c r="L559">
        <v>319</v>
      </c>
      <c r="M559">
        <v>3</v>
      </c>
      <c r="N559" s="25">
        <v>41729</v>
      </c>
      <c r="O559" t="str">
        <f>VLOOKUP(Coffee_data[[#This Row],[Area Code]],Location!$B$1:$E$157,2,FALSE)</f>
        <v>Iowa</v>
      </c>
      <c r="P559" t="str">
        <f>VLOOKUP(Coffee_data[[#This Row],[Area Code]],Location!$B$1:$E$157,3,FALSE)</f>
        <v>Central</v>
      </c>
      <c r="Q559" t="str">
        <f>VLOOKUP(Coffee_data[[#This Row],[Area Code]],Location!$B$1:$E$157,4,FALSE)</f>
        <v>Small Market</v>
      </c>
      <c r="R559" s="15" t="str">
        <f>HLOOKUP(Coffee_data[[#This Row],[ProductId]],Product!$B$4:$O$7,2,FALSE)</f>
        <v>Decaf</v>
      </c>
      <c r="S559" s="15" t="str">
        <f>HLOOKUP(Coffee_data[[#This Row],[ProductId]],Product!$B$4:$O$7,3,FALSE)</f>
        <v>Coffee</v>
      </c>
      <c r="T559" s="15" t="str">
        <f>HLOOKUP(Coffee_data[[#This Row],[ProductId]],Product!$B$4:$O$7,4,FALSE)</f>
        <v>Decaf Irish Cream</v>
      </c>
    </row>
    <row r="560" spans="1:20" x14ac:dyDescent="0.2">
      <c r="A560">
        <v>220</v>
      </c>
      <c r="B560">
        <v>335</v>
      </c>
      <c r="C560">
        <v>587</v>
      </c>
      <c r="D560">
        <v>266</v>
      </c>
      <c r="E560">
        <v>115</v>
      </c>
      <c r="F560">
        <v>83</v>
      </c>
      <c r="G560">
        <v>1316</v>
      </c>
      <c r="H560">
        <v>210</v>
      </c>
      <c r="I560">
        <v>218</v>
      </c>
      <c r="J560">
        <v>300</v>
      </c>
      <c r="K560">
        <v>502</v>
      </c>
      <c r="L560">
        <v>563</v>
      </c>
      <c r="M560">
        <v>8</v>
      </c>
      <c r="N560" s="25">
        <v>41729</v>
      </c>
      <c r="O560" t="str">
        <f>VLOOKUP(Coffee_data[[#This Row],[Area Code]],Location!$B$1:$E$157,2,FALSE)</f>
        <v>Iowa</v>
      </c>
      <c r="P560" t="str">
        <f>VLOOKUP(Coffee_data[[#This Row],[Area Code]],Location!$B$1:$E$157,3,FALSE)</f>
        <v>Central</v>
      </c>
      <c r="Q560" t="str">
        <f>VLOOKUP(Coffee_data[[#This Row],[Area Code]],Location!$B$1:$E$157,4,FALSE)</f>
        <v>Small Market</v>
      </c>
      <c r="R560" s="15" t="str">
        <f>HLOOKUP(Coffee_data[[#This Row],[ProductId]],Product!$B$4:$O$7,2,FALSE)</f>
        <v>Decaf</v>
      </c>
      <c r="S560" s="15" t="str">
        <f>HLOOKUP(Coffee_data[[#This Row],[ProductId]],Product!$B$4:$O$7,3,FALSE)</f>
        <v>Herbal Tea</v>
      </c>
      <c r="T560" s="15" t="str">
        <f>HLOOKUP(Coffee_data[[#This Row],[ProductId]],Product!$B$4:$O$7,4,FALSE)</f>
        <v>Chamomile</v>
      </c>
    </row>
    <row r="561" spans="1:20" x14ac:dyDescent="0.2">
      <c r="A561">
        <v>115</v>
      </c>
      <c r="B561">
        <v>178</v>
      </c>
      <c r="C561">
        <v>301</v>
      </c>
      <c r="D561">
        <v>73</v>
      </c>
      <c r="E561">
        <v>63</v>
      </c>
      <c r="F561">
        <v>39</v>
      </c>
      <c r="G561">
        <v>611</v>
      </c>
      <c r="H561">
        <v>120</v>
      </c>
      <c r="I561">
        <v>79</v>
      </c>
      <c r="J561">
        <v>160</v>
      </c>
      <c r="K561">
        <v>269</v>
      </c>
      <c r="L561">
        <v>319</v>
      </c>
      <c r="M561">
        <v>9</v>
      </c>
      <c r="N561" s="25">
        <v>41729</v>
      </c>
      <c r="O561" t="str">
        <f>VLOOKUP(Coffee_data[[#This Row],[Area Code]],Location!$B$1:$E$157,2,FALSE)</f>
        <v>Iowa</v>
      </c>
      <c r="P561" t="str">
        <f>VLOOKUP(Coffee_data[[#This Row],[Area Code]],Location!$B$1:$E$157,3,FALSE)</f>
        <v>Central</v>
      </c>
      <c r="Q561" t="str">
        <f>VLOOKUP(Coffee_data[[#This Row],[Area Code]],Location!$B$1:$E$157,4,FALSE)</f>
        <v>Small Market</v>
      </c>
      <c r="R561" s="15" t="str">
        <f>HLOOKUP(Coffee_data[[#This Row],[ProductId]],Product!$B$4:$O$7,2,FALSE)</f>
        <v>Decaf</v>
      </c>
      <c r="S561" s="15" t="str">
        <f>HLOOKUP(Coffee_data[[#This Row],[ProductId]],Product!$B$4:$O$7,3,FALSE)</f>
        <v>Herbal Tea</v>
      </c>
      <c r="T561" s="15" t="str">
        <f>HLOOKUP(Coffee_data[[#This Row],[ProductId]],Product!$B$4:$O$7,4,FALSE)</f>
        <v>Lemon</v>
      </c>
    </row>
    <row r="562" spans="1:20" x14ac:dyDescent="0.2">
      <c r="A562">
        <v>11</v>
      </c>
      <c r="B562">
        <v>51</v>
      </c>
      <c r="C562">
        <v>88</v>
      </c>
      <c r="D562">
        <v>37</v>
      </c>
      <c r="E562">
        <v>40</v>
      </c>
      <c r="F562">
        <v>12</v>
      </c>
      <c r="G562">
        <v>195</v>
      </c>
      <c r="H562">
        <v>10</v>
      </c>
      <c r="I562">
        <v>19</v>
      </c>
      <c r="J562">
        <v>40</v>
      </c>
      <c r="K562">
        <v>81</v>
      </c>
      <c r="L562">
        <v>636</v>
      </c>
      <c r="M562">
        <v>11</v>
      </c>
      <c r="N562" s="25">
        <v>41729</v>
      </c>
      <c r="O562" t="str">
        <f>VLOOKUP(Coffee_data[[#This Row],[Area Code]],Location!$B$1:$E$157,2,FALSE)</f>
        <v>Missouri</v>
      </c>
      <c r="P562" t="str">
        <f>VLOOKUP(Coffee_data[[#This Row],[Area Code]],Location!$B$1:$E$157,3,FALSE)</f>
        <v>Central</v>
      </c>
      <c r="Q562" t="str">
        <f>VLOOKUP(Coffee_data[[#This Row],[Area Code]],Location!$B$1:$E$157,4,FALSE)</f>
        <v>Small Market</v>
      </c>
      <c r="R562" s="15" t="str">
        <f>HLOOKUP(Coffee_data[[#This Row],[ProductId]],Product!$B$4:$O$7,2,FALSE)</f>
        <v>Regular</v>
      </c>
      <c r="S562" s="15" t="str">
        <f>HLOOKUP(Coffee_data[[#This Row],[ProductId]],Product!$B$4:$O$7,3,FALSE)</f>
        <v>Tea</v>
      </c>
      <c r="T562" s="15" t="str">
        <f>HLOOKUP(Coffee_data[[#This Row],[ProductId]],Product!$B$4:$O$7,4,FALSE)</f>
        <v>Darjeeling</v>
      </c>
    </row>
    <row r="563" spans="1:20" x14ac:dyDescent="0.2">
      <c r="A563">
        <v>-9</v>
      </c>
      <c r="B563">
        <v>36</v>
      </c>
      <c r="C563">
        <v>65</v>
      </c>
      <c r="D563">
        <v>29</v>
      </c>
      <c r="E563">
        <v>45</v>
      </c>
      <c r="F563">
        <v>11</v>
      </c>
      <c r="G563">
        <v>169</v>
      </c>
      <c r="H563">
        <v>-10</v>
      </c>
      <c r="I563">
        <v>20</v>
      </c>
      <c r="J563">
        <v>30</v>
      </c>
      <c r="K563">
        <v>62</v>
      </c>
      <c r="L563">
        <v>314</v>
      </c>
      <c r="M563">
        <v>12</v>
      </c>
      <c r="N563" s="25">
        <v>41729</v>
      </c>
      <c r="O563" t="str">
        <f>VLOOKUP(Coffee_data[[#This Row],[Area Code]],Location!$B$1:$E$157,2,FALSE)</f>
        <v>Missouri</v>
      </c>
      <c r="P563" t="str">
        <f>VLOOKUP(Coffee_data[[#This Row],[Area Code]],Location!$B$1:$E$157,3,FALSE)</f>
        <v>Central</v>
      </c>
      <c r="Q563" t="str">
        <f>VLOOKUP(Coffee_data[[#This Row],[Area Code]],Location!$B$1:$E$157,4,FALSE)</f>
        <v>Small Market</v>
      </c>
      <c r="R563" s="15" t="str">
        <f>HLOOKUP(Coffee_data[[#This Row],[ProductId]],Product!$B$4:$O$7,2,FALSE)</f>
        <v>Regular</v>
      </c>
      <c r="S563" s="15" t="str">
        <f>HLOOKUP(Coffee_data[[#This Row],[ProductId]],Product!$B$4:$O$7,3,FALSE)</f>
        <v>Tea</v>
      </c>
      <c r="T563" s="15" t="str">
        <f>HLOOKUP(Coffee_data[[#This Row],[ProductId]],Product!$B$4:$O$7,4,FALSE)</f>
        <v>Earl Grey</v>
      </c>
    </row>
    <row r="564" spans="1:20" x14ac:dyDescent="0.2">
      <c r="A564">
        <v>-2</v>
      </c>
      <c r="B564">
        <v>44</v>
      </c>
      <c r="C564">
        <v>79</v>
      </c>
      <c r="D564">
        <v>35</v>
      </c>
      <c r="E564">
        <v>46</v>
      </c>
      <c r="F564">
        <v>13</v>
      </c>
      <c r="G564">
        <v>197</v>
      </c>
      <c r="H564">
        <v>-10</v>
      </c>
      <c r="I564">
        <v>30</v>
      </c>
      <c r="J564">
        <v>30</v>
      </c>
      <c r="K564">
        <v>47</v>
      </c>
      <c r="L564">
        <v>573</v>
      </c>
      <c r="M564">
        <v>13</v>
      </c>
      <c r="N564" s="25">
        <v>41729</v>
      </c>
      <c r="O564" t="str">
        <f>VLOOKUP(Coffee_data[[#This Row],[Area Code]],Location!$B$1:$E$157,2,FALSE)</f>
        <v>Missouri</v>
      </c>
      <c r="P564" t="str">
        <f>VLOOKUP(Coffee_data[[#This Row],[Area Code]],Location!$B$1:$E$157,3,FALSE)</f>
        <v>Central</v>
      </c>
      <c r="Q564" t="str">
        <f>VLOOKUP(Coffee_data[[#This Row],[Area Code]],Location!$B$1:$E$157,4,FALSE)</f>
        <v>Small Market</v>
      </c>
      <c r="R564" s="15" t="str">
        <f>HLOOKUP(Coffee_data[[#This Row],[ProductId]],Product!$B$4:$O$7,2,FALSE)</f>
        <v>Regular</v>
      </c>
      <c r="S564" s="15" t="str">
        <f>HLOOKUP(Coffee_data[[#This Row],[ProductId]],Product!$B$4:$O$7,3,FALSE)</f>
        <v>Tea</v>
      </c>
      <c r="T564" s="15" t="str">
        <f>HLOOKUP(Coffee_data[[#This Row],[ProductId]],Product!$B$4:$O$7,4,FALSE)</f>
        <v>Green Tea</v>
      </c>
    </row>
    <row r="565" spans="1:20" x14ac:dyDescent="0.2">
      <c r="A565">
        <v>43</v>
      </c>
      <c r="B565">
        <v>68</v>
      </c>
      <c r="C565">
        <v>115</v>
      </c>
      <c r="D565">
        <v>47</v>
      </c>
      <c r="E565">
        <v>25</v>
      </c>
      <c r="F565">
        <v>13</v>
      </c>
      <c r="G565">
        <v>821</v>
      </c>
      <c r="H565">
        <v>60</v>
      </c>
      <c r="I565">
        <v>55</v>
      </c>
      <c r="J565">
        <v>80</v>
      </c>
      <c r="K565">
        <v>135</v>
      </c>
      <c r="L565">
        <v>660</v>
      </c>
      <c r="M565">
        <v>5</v>
      </c>
      <c r="N565" s="25">
        <v>41729</v>
      </c>
      <c r="O565" t="str">
        <f>VLOOKUP(Coffee_data[[#This Row],[Area Code]],Location!$B$1:$E$157,2,FALSE)</f>
        <v>Missouri</v>
      </c>
      <c r="P565" t="str">
        <f>VLOOKUP(Coffee_data[[#This Row],[Area Code]],Location!$B$1:$E$157,3,FALSE)</f>
        <v>Central</v>
      </c>
      <c r="Q565" t="str">
        <f>VLOOKUP(Coffee_data[[#This Row],[Area Code]],Location!$B$1:$E$157,4,FALSE)</f>
        <v>Small Market</v>
      </c>
      <c r="R565" s="15" t="str">
        <f>HLOOKUP(Coffee_data[[#This Row],[ProductId]],Product!$B$4:$O$7,2,FALSE)</f>
        <v>Regular</v>
      </c>
      <c r="S565" s="15" t="str">
        <f>HLOOKUP(Coffee_data[[#This Row],[ProductId]],Product!$B$4:$O$7,3,FALSE)</f>
        <v>Espresso</v>
      </c>
      <c r="T565" s="15" t="str">
        <f>HLOOKUP(Coffee_data[[#This Row],[ProductId]],Product!$B$4:$O$7,4,FALSE)</f>
        <v>Caffe Mocha</v>
      </c>
    </row>
    <row r="566" spans="1:20" x14ac:dyDescent="0.2">
      <c r="A566">
        <v>44</v>
      </c>
      <c r="B566">
        <v>67</v>
      </c>
      <c r="C566">
        <v>112</v>
      </c>
      <c r="D566">
        <v>45</v>
      </c>
      <c r="E566">
        <v>23</v>
      </c>
      <c r="F566">
        <v>12</v>
      </c>
      <c r="G566">
        <v>777</v>
      </c>
      <c r="H566">
        <v>60</v>
      </c>
      <c r="I566">
        <v>56</v>
      </c>
      <c r="J566">
        <v>80</v>
      </c>
      <c r="K566">
        <v>136</v>
      </c>
      <c r="L566">
        <v>573</v>
      </c>
      <c r="M566">
        <v>6</v>
      </c>
      <c r="N566" s="25">
        <v>41729</v>
      </c>
      <c r="O566" t="str">
        <f>VLOOKUP(Coffee_data[[#This Row],[Area Code]],Location!$B$1:$E$157,2,FALSE)</f>
        <v>Missouri</v>
      </c>
      <c r="P566" t="str">
        <f>VLOOKUP(Coffee_data[[#This Row],[Area Code]],Location!$B$1:$E$157,3,FALSE)</f>
        <v>Central</v>
      </c>
      <c r="Q566" t="str">
        <f>VLOOKUP(Coffee_data[[#This Row],[Area Code]],Location!$B$1:$E$157,4,FALSE)</f>
        <v>Small Market</v>
      </c>
      <c r="R566" s="15" t="str">
        <f>HLOOKUP(Coffee_data[[#This Row],[ProductId]],Product!$B$4:$O$7,2,FALSE)</f>
        <v>Decaf</v>
      </c>
      <c r="S566" s="15" t="str">
        <f>HLOOKUP(Coffee_data[[#This Row],[ProductId]],Product!$B$4:$O$7,3,FALSE)</f>
        <v>Espresso</v>
      </c>
      <c r="T566" s="15" t="str">
        <f>HLOOKUP(Coffee_data[[#This Row],[ProductId]],Product!$B$4:$O$7,4,FALSE)</f>
        <v>Decaf Espresso</v>
      </c>
    </row>
    <row r="567" spans="1:20" x14ac:dyDescent="0.2">
      <c r="A567">
        <v>35</v>
      </c>
      <c r="B567">
        <v>98</v>
      </c>
      <c r="C567">
        <v>178</v>
      </c>
      <c r="D567">
        <v>80</v>
      </c>
      <c r="E567">
        <v>63</v>
      </c>
      <c r="F567">
        <v>30</v>
      </c>
      <c r="G567">
        <v>494</v>
      </c>
      <c r="H567">
        <v>50</v>
      </c>
      <c r="I567">
        <v>78</v>
      </c>
      <c r="J567">
        <v>100</v>
      </c>
      <c r="K567">
        <v>182</v>
      </c>
      <c r="L567">
        <v>573</v>
      </c>
      <c r="M567">
        <v>2</v>
      </c>
      <c r="N567" s="25">
        <v>41729</v>
      </c>
      <c r="O567" t="str">
        <f>VLOOKUP(Coffee_data[[#This Row],[Area Code]],Location!$B$1:$E$157,2,FALSE)</f>
        <v>Missouri</v>
      </c>
      <c r="P567" t="str">
        <f>VLOOKUP(Coffee_data[[#This Row],[Area Code]],Location!$B$1:$E$157,3,FALSE)</f>
        <v>Central</v>
      </c>
      <c r="Q567" t="str">
        <f>VLOOKUP(Coffee_data[[#This Row],[Area Code]],Location!$B$1:$E$157,4,FALSE)</f>
        <v>Small Market</v>
      </c>
      <c r="R567" s="15" t="str">
        <f>HLOOKUP(Coffee_data[[#This Row],[ProductId]],Product!$B$4:$O$7,2,FALSE)</f>
        <v>Regular</v>
      </c>
      <c r="S567" s="15" t="str">
        <f>HLOOKUP(Coffee_data[[#This Row],[ProductId]],Product!$B$4:$O$7,3,FALSE)</f>
        <v>Coffee</v>
      </c>
      <c r="T567" s="15" t="str">
        <f>HLOOKUP(Coffee_data[[#This Row],[ProductId]],Product!$B$4:$O$7,4,FALSE)</f>
        <v>Columbian</v>
      </c>
    </row>
    <row r="568" spans="1:20" x14ac:dyDescent="0.2">
      <c r="A568">
        <v>47</v>
      </c>
      <c r="B568">
        <v>91</v>
      </c>
      <c r="C568">
        <v>167</v>
      </c>
      <c r="D568">
        <v>76</v>
      </c>
      <c r="E568">
        <v>44</v>
      </c>
      <c r="F568">
        <v>23</v>
      </c>
      <c r="G568">
        <v>965</v>
      </c>
      <c r="H568">
        <v>50</v>
      </c>
      <c r="I568">
        <v>80</v>
      </c>
      <c r="J568">
        <v>90</v>
      </c>
      <c r="K568">
        <v>170</v>
      </c>
      <c r="L568">
        <v>660</v>
      </c>
      <c r="M568">
        <v>3</v>
      </c>
      <c r="N568" s="25">
        <v>41729</v>
      </c>
      <c r="O568" t="str">
        <f>VLOOKUP(Coffee_data[[#This Row],[Area Code]],Location!$B$1:$E$157,2,FALSE)</f>
        <v>Missouri</v>
      </c>
      <c r="P568" t="str">
        <f>VLOOKUP(Coffee_data[[#This Row],[Area Code]],Location!$B$1:$E$157,3,FALSE)</f>
        <v>Central</v>
      </c>
      <c r="Q568" t="str">
        <f>VLOOKUP(Coffee_data[[#This Row],[Area Code]],Location!$B$1:$E$157,4,FALSE)</f>
        <v>Small Market</v>
      </c>
      <c r="R568" s="15" t="str">
        <f>HLOOKUP(Coffee_data[[#This Row],[ProductId]],Product!$B$4:$O$7,2,FALSE)</f>
        <v>Decaf</v>
      </c>
      <c r="S568" s="15" t="str">
        <f>HLOOKUP(Coffee_data[[#This Row],[ProductId]],Product!$B$4:$O$7,3,FALSE)</f>
        <v>Coffee</v>
      </c>
      <c r="T568" s="15" t="str">
        <f>HLOOKUP(Coffee_data[[#This Row],[ProductId]],Product!$B$4:$O$7,4,FALSE)</f>
        <v>Decaf Irish Cream</v>
      </c>
    </row>
    <row r="569" spans="1:20" x14ac:dyDescent="0.2">
      <c r="A569">
        <v>-6</v>
      </c>
      <c r="B569">
        <v>63</v>
      </c>
      <c r="C569">
        <v>107</v>
      </c>
      <c r="D569">
        <v>44</v>
      </c>
      <c r="E569">
        <v>69</v>
      </c>
      <c r="F569">
        <v>40</v>
      </c>
      <c r="G569">
        <v>261</v>
      </c>
      <c r="H569">
        <v>10</v>
      </c>
      <c r="I569">
        <v>22</v>
      </c>
      <c r="J569">
        <v>60</v>
      </c>
      <c r="K569">
        <v>90</v>
      </c>
      <c r="L569">
        <v>314</v>
      </c>
      <c r="M569">
        <v>8</v>
      </c>
      <c r="N569" s="25">
        <v>41729</v>
      </c>
      <c r="O569" t="str">
        <f>VLOOKUP(Coffee_data[[#This Row],[Area Code]],Location!$B$1:$E$157,2,FALSE)</f>
        <v>Missouri</v>
      </c>
      <c r="P569" t="str">
        <f>VLOOKUP(Coffee_data[[#This Row],[Area Code]],Location!$B$1:$E$157,3,FALSE)</f>
        <v>Central</v>
      </c>
      <c r="Q569" t="str">
        <f>VLOOKUP(Coffee_data[[#This Row],[Area Code]],Location!$B$1:$E$157,4,FALSE)</f>
        <v>Small Market</v>
      </c>
      <c r="R569" s="15" t="str">
        <f>HLOOKUP(Coffee_data[[#This Row],[ProductId]],Product!$B$4:$O$7,2,FALSE)</f>
        <v>Decaf</v>
      </c>
      <c r="S569" s="15" t="str">
        <f>HLOOKUP(Coffee_data[[#This Row],[ProductId]],Product!$B$4:$O$7,3,FALSE)</f>
        <v>Herbal Tea</v>
      </c>
      <c r="T569" s="15" t="str">
        <f>HLOOKUP(Coffee_data[[#This Row],[ProductId]],Product!$B$4:$O$7,4,FALSE)</f>
        <v>Chamomile</v>
      </c>
    </row>
    <row r="570" spans="1:20" x14ac:dyDescent="0.2">
      <c r="A570">
        <v>-12</v>
      </c>
      <c r="B570">
        <v>40</v>
      </c>
      <c r="C570">
        <v>133</v>
      </c>
      <c r="D570">
        <v>93</v>
      </c>
      <c r="E570">
        <v>52</v>
      </c>
      <c r="F570">
        <v>28</v>
      </c>
      <c r="G570">
        <v>840</v>
      </c>
      <c r="H570">
        <v>10</v>
      </c>
      <c r="I570">
        <v>70</v>
      </c>
      <c r="J570">
        <v>40</v>
      </c>
      <c r="K570">
        <v>119</v>
      </c>
      <c r="L570">
        <v>660</v>
      </c>
      <c r="M570">
        <v>9</v>
      </c>
      <c r="N570" s="25">
        <v>41729</v>
      </c>
      <c r="O570" t="str">
        <f>VLOOKUP(Coffee_data[[#This Row],[Area Code]],Location!$B$1:$E$157,2,FALSE)</f>
        <v>Missouri</v>
      </c>
      <c r="P570" t="str">
        <f>VLOOKUP(Coffee_data[[#This Row],[Area Code]],Location!$B$1:$E$157,3,FALSE)</f>
        <v>Central</v>
      </c>
      <c r="Q570" t="str">
        <f>VLOOKUP(Coffee_data[[#This Row],[Area Code]],Location!$B$1:$E$157,4,FALSE)</f>
        <v>Small Market</v>
      </c>
      <c r="R570" s="15" t="str">
        <f>HLOOKUP(Coffee_data[[#This Row],[ProductId]],Product!$B$4:$O$7,2,FALSE)</f>
        <v>Decaf</v>
      </c>
      <c r="S570" s="15" t="str">
        <f>HLOOKUP(Coffee_data[[#This Row],[ProductId]],Product!$B$4:$O$7,3,FALSE)</f>
        <v>Herbal Tea</v>
      </c>
      <c r="T570" s="15" t="str">
        <f>HLOOKUP(Coffee_data[[#This Row],[ProductId]],Product!$B$4:$O$7,4,FALSE)</f>
        <v>Lemon</v>
      </c>
    </row>
    <row r="571" spans="1:20" x14ac:dyDescent="0.2">
      <c r="A571">
        <v>73</v>
      </c>
      <c r="B571">
        <v>134</v>
      </c>
      <c r="C571">
        <v>222</v>
      </c>
      <c r="D571">
        <v>88</v>
      </c>
      <c r="E571">
        <v>61</v>
      </c>
      <c r="F571">
        <v>29</v>
      </c>
      <c r="G571">
        <v>653</v>
      </c>
      <c r="H571">
        <v>70</v>
      </c>
      <c r="I571">
        <v>70</v>
      </c>
      <c r="J571">
        <v>120</v>
      </c>
      <c r="K571">
        <v>179</v>
      </c>
      <c r="L571">
        <v>740</v>
      </c>
      <c r="M571">
        <v>11</v>
      </c>
      <c r="N571" s="25">
        <v>41729</v>
      </c>
      <c r="O571" t="str">
        <f>VLOOKUP(Coffee_data[[#This Row],[Area Code]],Location!$B$1:$E$157,2,FALSE)</f>
        <v>Ohio</v>
      </c>
      <c r="P571" t="str">
        <f>VLOOKUP(Coffee_data[[#This Row],[Area Code]],Location!$B$1:$E$157,3,FALSE)</f>
        <v>Central</v>
      </c>
      <c r="Q571" t="str">
        <f>VLOOKUP(Coffee_data[[#This Row],[Area Code]],Location!$B$1:$E$157,4,FALSE)</f>
        <v>Major Market</v>
      </c>
      <c r="R571" s="15" t="str">
        <f>HLOOKUP(Coffee_data[[#This Row],[ProductId]],Product!$B$4:$O$7,2,FALSE)</f>
        <v>Regular</v>
      </c>
      <c r="S571" s="15" t="str">
        <f>HLOOKUP(Coffee_data[[#This Row],[ProductId]],Product!$B$4:$O$7,3,FALSE)</f>
        <v>Tea</v>
      </c>
      <c r="T571" s="15" t="str">
        <f>HLOOKUP(Coffee_data[[#This Row],[ProductId]],Product!$B$4:$O$7,4,FALSE)</f>
        <v>Darjeeling</v>
      </c>
    </row>
    <row r="572" spans="1:20" x14ac:dyDescent="0.2">
      <c r="A572">
        <v>97</v>
      </c>
      <c r="B572">
        <v>155</v>
      </c>
      <c r="C572">
        <v>267</v>
      </c>
      <c r="D572">
        <v>94</v>
      </c>
      <c r="E572">
        <v>58</v>
      </c>
      <c r="F572">
        <v>34</v>
      </c>
      <c r="G572">
        <v>502</v>
      </c>
      <c r="H572">
        <v>90</v>
      </c>
      <c r="I572">
        <v>102</v>
      </c>
      <c r="J572">
        <v>140</v>
      </c>
      <c r="K572">
        <v>218</v>
      </c>
      <c r="L572">
        <v>937</v>
      </c>
      <c r="M572">
        <v>12</v>
      </c>
      <c r="N572" s="25">
        <v>41729</v>
      </c>
      <c r="O572" t="str">
        <f>VLOOKUP(Coffee_data[[#This Row],[Area Code]],Location!$B$1:$E$157,2,FALSE)</f>
        <v>Ohio</v>
      </c>
      <c r="P572" t="str">
        <f>VLOOKUP(Coffee_data[[#This Row],[Area Code]],Location!$B$1:$E$157,3,FALSE)</f>
        <v>Central</v>
      </c>
      <c r="Q572" t="str">
        <f>VLOOKUP(Coffee_data[[#This Row],[Area Code]],Location!$B$1:$E$157,4,FALSE)</f>
        <v>Major Market</v>
      </c>
      <c r="R572" s="15" t="str">
        <f>HLOOKUP(Coffee_data[[#This Row],[ProductId]],Product!$B$4:$O$7,2,FALSE)</f>
        <v>Regular</v>
      </c>
      <c r="S572" s="15" t="str">
        <f>HLOOKUP(Coffee_data[[#This Row],[ProductId]],Product!$B$4:$O$7,3,FALSE)</f>
        <v>Tea</v>
      </c>
      <c r="T572" s="15" t="str">
        <f>HLOOKUP(Coffee_data[[#This Row],[ProductId]],Product!$B$4:$O$7,4,FALSE)</f>
        <v>Earl Grey</v>
      </c>
    </row>
    <row r="573" spans="1:20" x14ac:dyDescent="0.2">
      <c r="A573">
        <v>93</v>
      </c>
      <c r="B573">
        <v>163</v>
      </c>
      <c r="C573">
        <v>325</v>
      </c>
      <c r="D573">
        <v>135</v>
      </c>
      <c r="E573">
        <v>70</v>
      </c>
      <c r="F573">
        <v>45</v>
      </c>
      <c r="G573">
        <v>1091</v>
      </c>
      <c r="H573">
        <v>130</v>
      </c>
      <c r="I573">
        <v>221</v>
      </c>
      <c r="J573">
        <v>200</v>
      </c>
      <c r="K573">
        <v>385</v>
      </c>
      <c r="L573">
        <v>567</v>
      </c>
      <c r="M573">
        <v>5</v>
      </c>
      <c r="N573" s="25">
        <v>41729</v>
      </c>
      <c r="O573" t="str">
        <f>VLOOKUP(Coffee_data[[#This Row],[Area Code]],Location!$B$1:$E$157,2,FALSE)</f>
        <v>Ohio</v>
      </c>
      <c r="P573" t="str">
        <f>VLOOKUP(Coffee_data[[#This Row],[Area Code]],Location!$B$1:$E$157,3,FALSE)</f>
        <v>Central</v>
      </c>
      <c r="Q573" t="str">
        <f>VLOOKUP(Coffee_data[[#This Row],[Area Code]],Location!$B$1:$E$157,4,FALSE)</f>
        <v>Major Market</v>
      </c>
      <c r="R573" s="15" t="str">
        <f>HLOOKUP(Coffee_data[[#This Row],[ProductId]],Product!$B$4:$O$7,2,FALSE)</f>
        <v>Regular</v>
      </c>
      <c r="S573" s="15" t="str">
        <f>HLOOKUP(Coffee_data[[#This Row],[ProductId]],Product!$B$4:$O$7,3,FALSE)</f>
        <v>Espresso</v>
      </c>
      <c r="T573" s="15" t="str">
        <f>HLOOKUP(Coffee_data[[#This Row],[ProductId]],Product!$B$4:$O$7,4,FALSE)</f>
        <v>Caffe Mocha</v>
      </c>
    </row>
    <row r="574" spans="1:20" x14ac:dyDescent="0.2">
      <c r="A574">
        <v>13</v>
      </c>
      <c r="B574">
        <v>67</v>
      </c>
      <c r="C574">
        <v>121</v>
      </c>
      <c r="D574">
        <v>54</v>
      </c>
      <c r="E574">
        <v>54</v>
      </c>
      <c r="F574">
        <v>20</v>
      </c>
      <c r="G574">
        <v>337</v>
      </c>
      <c r="H574">
        <v>30</v>
      </c>
      <c r="I574">
        <v>66</v>
      </c>
      <c r="J574">
        <v>80</v>
      </c>
      <c r="K574">
        <v>140</v>
      </c>
      <c r="L574">
        <v>419</v>
      </c>
      <c r="M574">
        <v>6</v>
      </c>
      <c r="N574" s="25">
        <v>41729</v>
      </c>
      <c r="O574" t="str">
        <f>VLOOKUP(Coffee_data[[#This Row],[Area Code]],Location!$B$1:$E$157,2,FALSE)</f>
        <v>Ohio</v>
      </c>
      <c r="P574" t="str">
        <f>VLOOKUP(Coffee_data[[#This Row],[Area Code]],Location!$B$1:$E$157,3,FALSE)</f>
        <v>Central</v>
      </c>
      <c r="Q574" t="str">
        <f>VLOOKUP(Coffee_data[[#This Row],[Area Code]],Location!$B$1:$E$157,4,FALSE)</f>
        <v>Major Market</v>
      </c>
      <c r="R574" s="15" t="str">
        <f>HLOOKUP(Coffee_data[[#This Row],[ProductId]],Product!$B$4:$O$7,2,FALSE)</f>
        <v>Decaf</v>
      </c>
      <c r="S574" s="15" t="str">
        <f>HLOOKUP(Coffee_data[[#This Row],[ProductId]],Product!$B$4:$O$7,3,FALSE)</f>
        <v>Espresso</v>
      </c>
      <c r="T574" s="15" t="str">
        <f>HLOOKUP(Coffee_data[[#This Row],[ProductId]],Product!$B$4:$O$7,4,FALSE)</f>
        <v>Decaf Espresso</v>
      </c>
    </row>
    <row r="575" spans="1:20" x14ac:dyDescent="0.2">
      <c r="A575">
        <v>28</v>
      </c>
      <c r="B575">
        <v>74</v>
      </c>
      <c r="C575">
        <v>129</v>
      </c>
      <c r="D575">
        <v>55</v>
      </c>
      <c r="E575">
        <v>46</v>
      </c>
      <c r="F575">
        <v>18</v>
      </c>
      <c r="G575">
        <v>336</v>
      </c>
      <c r="H575">
        <v>50</v>
      </c>
      <c r="I575">
        <v>51</v>
      </c>
      <c r="J575">
        <v>80</v>
      </c>
      <c r="K575">
        <v>130</v>
      </c>
      <c r="L575">
        <v>740</v>
      </c>
      <c r="M575">
        <v>1</v>
      </c>
      <c r="N575" s="25">
        <v>41729</v>
      </c>
      <c r="O575" t="str">
        <f>VLOOKUP(Coffee_data[[#This Row],[Area Code]],Location!$B$1:$E$157,2,FALSE)</f>
        <v>Ohio</v>
      </c>
      <c r="P575" t="str">
        <f>VLOOKUP(Coffee_data[[#This Row],[Area Code]],Location!$B$1:$E$157,3,FALSE)</f>
        <v>Central</v>
      </c>
      <c r="Q575" t="str">
        <f>VLOOKUP(Coffee_data[[#This Row],[Area Code]],Location!$B$1:$E$157,4,FALSE)</f>
        <v>Major Market</v>
      </c>
      <c r="R575" s="15" t="str">
        <f>HLOOKUP(Coffee_data[[#This Row],[ProductId]],Product!$B$4:$O$7,2,FALSE)</f>
        <v>Regular</v>
      </c>
      <c r="S575" s="15" t="str">
        <f>HLOOKUP(Coffee_data[[#This Row],[ProductId]],Product!$B$4:$O$7,3,FALSE)</f>
        <v>Coffee</v>
      </c>
      <c r="T575" s="15" t="str">
        <f>HLOOKUP(Coffee_data[[#This Row],[ProductId]],Product!$B$4:$O$7,4,FALSE)</f>
        <v>Amaretto</v>
      </c>
    </row>
    <row r="576" spans="1:20" x14ac:dyDescent="0.2">
      <c r="A576">
        <v>27</v>
      </c>
      <c r="B576">
        <v>64</v>
      </c>
      <c r="C576">
        <v>107</v>
      </c>
      <c r="D576">
        <v>43</v>
      </c>
      <c r="E576">
        <v>37</v>
      </c>
      <c r="F576">
        <v>13</v>
      </c>
      <c r="G576">
        <v>363</v>
      </c>
      <c r="H576">
        <v>40</v>
      </c>
      <c r="I576">
        <v>42</v>
      </c>
      <c r="J576">
        <v>70</v>
      </c>
      <c r="K576">
        <v>108</v>
      </c>
      <c r="L576">
        <v>513</v>
      </c>
      <c r="M576">
        <v>2</v>
      </c>
      <c r="N576" s="25">
        <v>41729</v>
      </c>
      <c r="O576" t="str">
        <f>VLOOKUP(Coffee_data[[#This Row],[Area Code]],Location!$B$1:$E$157,2,FALSE)</f>
        <v>Ohio</v>
      </c>
      <c r="P576" t="str">
        <f>VLOOKUP(Coffee_data[[#This Row],[Area Code]],Location!$B$1:$E$157,3,FALSE)</f>
        <v>Central</v>
      </c>
      <c r="Q576" t="str">
        <f>VLOOKUP(Coffee_data[[#This Row],[Area Code]],Location!$B$1:$E$157,4,FALSE)</f>
        <v>Major Market</v>
      </c>
      <c r="R576" s="15" t="str">
        <f>HLOOKUP(Coffee_data[[#This Row],[ProductId]],Product!$B$4:$O$7,2,FALSE)</f>
        <v>Regular</v>
      </c>
      <c r="S576" s="15" t="str">
        <f>HLOOKUP(Coffee_data[[#This Row],[ProductId]],Product!$B$4:$O$7,3,FALSE)</f>
        <v>Coffee</v>
      </c>
      <c r="T576" s="15" t="str">
        <f>HLOOKUP(Coffee_data[[#This Row],[ProductId]],Product!$B$4:$O$7,4,FALSE)</f>
        <v>Columbian</v>
      </c>
    </row>
    <row r="577" spans="1:20" x14ac:dyDescent="0.2">
      <c r="A577">
        <v>-3</v>
      </c>
      <c r="B577">
        <v>73</v>
      </c>
      <c r="C577">
        <v>125</v>
      </c>
      <c r="D577">
        <v>52</v>
      </c>
      <c r="E577">
        <v>76</v>
      </c>
      <c r="F577">
        <v>47</v>
      </c>
      <c r="G577">
        <v>433</v>
      </c>
      <c r="H577">
        <v>20</v>
      </c>
      <c r="I577">
        <v>53</v>
      </c>
      <c r="J577">
        <v>80</v>
      </c>
      <c r="K577">
        <v>130</v>
      </c>
      <c r="L577">
        <v>513</v>
      </c>
      <c r="M577">
        <v>3</v>
      </c>
      <c r="N577" s="25">
        <v>41729</v>
      </c>
      <c r="O577" t="str">
        <f>VLOOKUP(Coffee_data[[#This Row],[Area Code]],Location!$B$1:$E$157,2,FALSE)</f>
        <v>Ohio</v>
      </c>
      <c r="P577" t="str">
        <f>VLOOKUP(Coffee_data[[#This Row],[Area Code]],Location!$B$1:$E$157,3,FALSE)</f>
        <v>Central</v>
      </c>
      <c r="Q577" t="str">
        <f>VLOOKUP(Coffee_data[[#This Row],[Area Code]],Location!$B$1:$E$157,4,FALSE)</f>
        <v>Major Market</v>
      </c>
      <c r="R577" s="15" t="str">
        <f>HLOOKUP(Coffee_data[[#This Row],[ProductId]],Product!$B$4:$O$7,2,FALSE)</f>
        <v>Decaf</v>
      </c>
      <c r="S577" s="15" t="str">
        <f>HLOOKUP(Coffee_data[[#This Row],[ProductId]],Product!$B$4:$O$7,3,FALSE)</f>
        <v>Coffee</v>
      </c>
      <c r="T577" s="15" t="str">
        <f>HLOOKUP(Coffee_data[[#This Row],[ProductId]],Product!$B$4:$O$7,4,FALSE)</f>
        <v>Decaf Irish Cream</v>
      </c>
    </row>
    <row r="578" spans="1:20" x14ac:dyDescent="0.2">
      <c r="A578">
        <v>16</v>
      </c>
      <c r="B578">
        <v>32</v>
      </c>
      <c r="C578">
        <v>53</v>
      </c>
      <c r="D578">
        <v>21</v>
      </c>
      <c r="E578">
        <v>16</v>
      </c>
      <c r="F578">
        <v>5</v>
      </c>
      <c r="G578">
        <v>454</v>
      </c>
      <c r="H578">
        <v>30</v>
      </c>
      <c r="I578">
        <v>10</v>
      </c>
      <c r="J578">
        <v>30</v>
      </c>
      <c r="K578">
        <v>32</v>
      </c>
      <c r="L578">
        <v>216</v>
      </c>
      <c r="M578">
        <v>8</v>
      </c>
      <c r="N578" s="25">
        <v>41729</v>
      </c>
      <c r="O578" t="str">
        <f>VLOOKUP(Coffee_data[[#This Row],[Area Code]],Location!$B$1:$E$157,2,FALSE)</f>
        <v>Ohio</v>
      </c>
      <c r="P578" t="str">
        <f>VLOOKUP(Coffee_data[[#This Row],[Area Code]],Location!$B$1:$E$157,3,FALSE)</f>
        <v>Central</v>
      </c>
      <c r="Q578" t="str">
        <f>VLOOKUP(Coffee_data[[#This Row],[Area Code]],Location!$B$1:$E$157,4,FALSE)</f>
        <v>Major Market</v>
      </c>
      <c r="R578" s="15" t="str">
        <f>HLOOKUP(Coffee_data[[#This Row],[ProductId]],Product!$B$4:$O$7,2,FALSE)</f>
        <v>Decaf</v>
      </c>
      <c r="S578" s="15" t="str">
        <f>HLOOKUP(Coffee_data[[#This Row],[ProductId]],Product!$B$4:$O$7,3,FALSE)</f>
        <v>Herbal Tea</v>
      </c>
      <c r="T578" s="15" t="str">
        <f>HLOOKUP(Coffee_data[[#This Row],[ProductId]],Product!$B$4:$O$7,4,FALSE)</f>
        <v>Chamomile</v>
      </c>
    </row>
    <row r="579" spans="1:20" x14ac:dyDescent="0.2">
      <c r="A579">
        <v>26</v>
      </c>
      <c r="B579">
        <v>45</v>
      </c>
      <c r="C579">
        <v>75</v>
      </c>
      <c r="D579">
        <v>30</v>
      </c>
      <c r="E579">
        <v>19</v>
      </c>
      <c r="F579">
        <v>8</v>
      </c>
      <c r="G579">
        <v>820</v>
      </c>
      <c r="H579">
        <v>40</v>
      </c>
      <c r="I579">
        <v>20</v>
      </c>
      <c r="J579">
        <v>40</v>
      </c>
      <c r="K579">
        <v>51</v>
      </c>
      <c r="L579">
        <v>614</v>
      </c>
      <c r="M579">
        <v>9</v>
      </c>
      <c r="N579" s="25">
        <v>41729</v>
      </c>
      <c r="O579" t="str">
        <f>VLOOKUP(Coffee_data[[#This Row],[Area Code]],Location!$B$1:$E$157,2,FALSE)</f>
        <v>Ohio</v>
      </c>
      <c r="P579" t="str">
        <f>VLOOKUP(Coffee_data[[#This Row],[Area Code]],Location!$B$1:$E$157,3,FALSE)</f>
        <v>Central</v>
      </c>
      <c r="Q579" t="str">
        <f>VLOOKUP(Coffee_data[[#This Row],[Area Code]],Location!$B$1:$E$157,4,FALSE)</f>
        <v>Major Market</v>
      </c>
      <c r="R579" s="15" t="str">
        <f>HLOOKUP(Coffee_data[[#This Row],[ProductId]],Product!$B$4:$O$7,2,FALSE)</f>
        <v>Decaf</v>
      </c>
      <c r="S579" s="15" t="str">
        <f>HLOOKUP(Coffee_data[[#This Row],[ProductId]],Product!$B$4:$O$7,3,FALSE)</f>
        <v>Herbal Tea</v>
      </c>
      <c r="T579" s="15" t="str">
        <f>HLOOKUP(Coffee_data[[#This Row],[ProductId]],Product!$B$4:$O$7,4,FALSE)</f>
        <v>Lemon</v>
      </c>
    </row>
    <row r="580" spans="1:20" x14ac:dyDescent="0.2">
      <c r="A580">
        <v>31</v>
      </c>
      <c r="B580">
        <v>68</v>
      </c>
      <c r="C580">
        <v>114</v>
      </c>
      <c r="D580">
        <v>46</v>
      </c>
      <c r="E580">
        <v>37</v>
      </c>
      <c r="F580">
        <v>14</v>
      </c>
      <c r="G580">
        <v>388</v>
      </c>
      <c r="H580">
        <v>40</v>
      </c>
      <c r="I580">
        <v>41</v>
      </c>
      <c r="J580">
        <v>70</v>
      </c>
      <c r="K580">
        <v>111</v>
      </c>
      <c r="L580">
        <v>262</v>
      </c>
      <c r="M580">
        <v>11</v>
      </c>
      <c r="N580" s="25">
        <v>41729</v>
      </c>
      <c r="O580" t="str">
        <f>VLOOKUP(Coffee_data[[#This Row],[Area Code]],Location!$B$1:$E$157,2,FALSE)</f>
        <v>Wisconsin</v>
      </c>
      <c r="P580" t="str">
        <f>VLOOKUP(Coffee_data[[#This Row],[Area Code]],Location!$B$1:$E$157,3,FALSE)</f>
        <v>Central</v>
      </c>
      <c r="Q580" t="str">
        <f>VLOOKUP(Coffee_data[[#This Row],[Area Code]],Location!$B$1:$E$157,4,FALSE)</f>
        <v>Small Market</v>
      </c>
      <c r="R580" s="15" t="str">
        <f>HLOOKUP(Coffee_data[[#This Row],[ProductId]],Product!$B$4:$O$7,2,FALSE)</f>
        <v>Regular</v>
      </c>
      <c r="S580" s="15" t="str">
        <f>HLOOKUP(Coffee_data[[#This Row],[ProductId]],Product!$B$4:$O$7,3,FALSE)</f>
        <v>Tea</v>
      </c>
      <c r="T580" s="15" t="str">
        <f>HLOOKUP(Coffee_data[[#This Row],[ProductId]],Product!$B$4:$O$7,4,FALSE)</f>
        <v>Darjeeling</v>
      </c>
    </row>
    <row r="581" spans="1:20" x14ac:dyDescent="0.2">
      <c r="A581">
        <v>1</v>
      </c>
      <c r="B581">
        <v>87</v>
      </c>
      <c r="C581">
        <v>150</v>
      </c>
      <c r="D581">
        <v>63</v>
      </c>
      <c r="E581">
        <v>86</v>
      </c>
      <c r="F581">
        <v>57</v>
      </c>
      <c r="G581">
        <v>521</v>
      </c>
      <c r="H581">
        <v>10</v>
      </c>
      <c r="I581">
        <v>50</v>
      </c>
      <c r="J581">
        <v>80</v>
      </c>
      <c r="K581">
        <v>130</v>
      </c>
      <c r="L581">
        <v>414</v>
      </c>
      <c r="M581">
        <v>12</v>
      </c>
      <c r="N581" s="25">
        <v>41729</v>
      </c>
      <c r="O581" t="str">
        <f>VLOOKUP(Coffee_data[[#This Row],[Area Code]],Location!$B$1:$E$157,2,FALSE)</f>
        <v>Wisconsin</v>
      </c>
      <c r="P581" t="str">
        <f>VLOOKUP(Coffee_data[[#This Row],[Area Code]],Location!$B$1:$E$157,3,FALSE)</f>
        <v>Central</v>
      </c>
      <c r="Q581" t="str">
        <f>VLOOKUP(Coffee_data[[#This Row],[Area Code]],Location!$B$1:$E$157,4,FALSE)</f>
        <v>Small Market</v>
      </c>
      <c r="R581" s="15" t="str">
        <f>HLOOKUP(Coffee_data[[#This Row],[ProductId]],Product!$B$4:$O$7,2,FALSE)</f>
        <v>Regular</v>
      </c>
      <c r="S581" s="15" t="str">
        <f>HLOOKUP(Coffee_data[[#This Row],[ProductId]],Product!$B$4:$O$7,3,FALSE)</f>
        <v>Tea</v>
      </c>
      <c r="T581" s="15" t="str">
        <f>HLOOKUP(Coffee_data[[#This Row],[ProductId]],Product!$B$4:$O$7,4,FALSE)</f>
        <v>Earl Grey</v>
      </c>
    </row>
    <row r="582" spans="1:20" x14ac:dyDescent="0.2">
      <c r="A582">
        <v>39</v>
      </c>
      <c r="B582">
        <v>82</v>
      </c>
      <c r="C582">
        <v>151</v>
      </c>
      <c r="D582">
        <v>69</v>
      </c>
      <c r="E582">
        <v>43</v>
      </c>
      <c r="F582">
        <v>21</v>
      </c>
      <c r="G582">
        <v>965</v>
      </c>
      <c r="H582">
        <v>50</v>
      </c>
      <c r="I582">
        <v>85</v>
      </c>
      <c r="J582">
        <v>90</v>
      </c>
      <c r="K582">
        <v>175</v>
      </c>
      <c r="L582">
        <v>715</v>
      </c>
      <c r="M582">
        <v>5</v>
      </c>
      <c r="N582" s="25">
        <v>41729</v>
      </c>
      <c r="O582" t="str">
        <f>VLOOKUP(Coffee_data[[#This Row],[Area Code]],Location!$B$1:$E$157,2,FALSE)</f>
        <v>Wisconsin</v>
      </c>
      <c r="P582" t="str">
        <f>VLOOKUP(Coffee_data[[#This Row],[Area Code]],Location!$B$1:$E$157,3,FALSE)</f>
        <v>Central</v>
      </c>
      <c r="Q582" t="str">
        <f>VLOOKUP(Coffee_data[[#This Row],[Area Code]],Location!$B$1:$E$157,4,FALSE)</f>
        <v>Small Market</v>
      </c>
      <c r="R582" s="15" t="str">
        <f>HLOOKUP(Coffee_data[[#This Row],[ProductId]],Product!$B$4:$O$7,2,FALSE)</f>
        <v>Regular</v>
      </c>
      <c r="S582" s="15" t="str">
        <f>HLOOKUP(Coffee_data[[#This Row],[ProductId]],Product!$B$4:$O$7,3,FALSE)</f>
        <v>Espresso</v>
      </c>
      <c r="T582" s="15" t="str">
        <f>HLOOKUP(Coffee_data[[#This Row],[ProductId]],Product!$B$4:$O$7,4,FALSE)</f>
        <v>Caffe Mocha</v>
      </c>
    </row>
    <row r="583" spans="1:20" x14ac:dyDescent="0.2">
      <c r="A583">
        <v>32</v>
      </c>
      <c r="B583">
        <v>58</v>
      </c>
      <c r="C583">
        <v>103</v>
      </c>
      <c r="D583">
        <v>45</v>
      </c>
      <c r="E583">
        <v>26</v>
      </c>
      <c r="F583">
        <v>14</v>
      </c>
      <c r="G583">
        <v>605</v>
      </c>
      <c r="H583">
        <v>50</v>
      </c>
      <c r="I583">
        <v>50</v>
      </c>
      <c r="J583">
        <v>70</v>
      </c>
      <c r="K583">
        <v>120</v>
      </c>
      <c r="L583">
        <v>715</v>
      </c>
      <c r="M583">
        <v>6</v>
      </c>
      <c r="N583" s="25">
        <v>41729</v>
      </c>
      <c r="O583" t="str">
        <f>VLOOKUP(Coffee_data[[#This Row],[Area Code]],Location!$B$1:$E$157,2,FALSE)</f>
        <v>Wisconsin</v>
      </c>
      <c r="P583" t="str">
        <f>VLOOKUP(Coffee_data[[#This Row],[Area Code]],Location!$B$1:$E$157,3,FALSE)</f>
        <v>Central</v>
      </c>
      <c r="Q583" t="str">
        <f>VLOOKUP(Coffee_data[[#This Row],[Area Code]],Location!$B$1:$E$157,4,FALSE)</f>
        <v>Small Market</v>
      </c>
      <c r="R583" s="15" t="str">
        <f>HLOOKUP(Coffee_data[[#This Row],[ProductId]],Product!$B$4:$O$7,2,FALSE)</f>
        <v>Decaf</v>
      </c>
      <c r="S583" s="15" t="str">
        <f>HLOOKUP(Coffee_data[[#This Row],[ProductId]],Product!$B$4:$O$7,3,FALSE)</f>
        <v>Espresso</v>
      </c>
      <c r="T583" s="15" t="str">
        <f>HLOOKUP(Coffee_data[[#This Row],[ProductId]],Product!$B$4:$O$7,4,FALSE)</f>
        <v>Decaf Espresso</v>
      </c>
    </row>
    <row r="584" spans="1:20" x14ac:dyDescent="0.2">
      <c r="A584">
        <v>16</v>
      </c>
      <c r="B584">
        <v>70</v>
      </c>
      <c r="C584">
        <v>127</v>
      </c>
      <c r="D584">
        <v>57</v>
      </c>
      <c r="E584">
        <v>54</v>
      </c>
      <c r="F584">
        <v>21</v>
      </c>
      <c r="G584">
        <v>313</v>
      </c>
      <c r="H584">
        <v>20</v>
      </c>
      <c r="I584">
        <v>59</v>
      </c>
      <c r="J584">
        <v>70</v>
      </c>
      <c r="K584">
        <v>129</v>
      </c>
      <c r="L584">
        <v>920</v>
      </c>
      <c r="M584">
        <v>1</v>
      </c>
      <c r="N584" s="25">
        <v>41729</v>
      </c>
      <c r="O584" t="str">
        <f>VLOOKUP(Coffee_data[[#This Row],[Area Code]],Location!$B$1:$E$157,2,FALSE)</f>
        <v>Wisconsin</v>
      </c>
      <c r="P584" t="str">
        <f>VLOOKUP(Coffee_data[[#This Row],[Area Code]],Location!$B$1:$E$157,3,FALSE)</f>
        <v>Central</v>
      </c>
      <c r="Q584" t="str">
        <f>VLOOKUP(Coffee_data[[#This Row],[Area Code]],Location!$B$1:$E$157,4,FALSE)</f>
        <v>Small Market</v>
      </c>
      <c r="R584" s="15" t="str">
        <f>HLOOKUP(Coffee_data[[#This Row],[ProductId]],Product!$B$4:$O$7,2,FALSE)</f>
        <v>Regular</v>
      </c>
      <c r="S584" s="15" t="str">
        <f>HLOOKUP(Coffee_data[[#This Row],[ProductId]],Product!$B$4:$O$7,3,FALSE)</f>
        <v>Coffee</v>
      </c>
      <c r="T584" s="15" t="str">
        <f>HLOOKUP(Coffee_data[[#This Row],[ProductId]],Product!$B$4:$O$7,4,FALSE)</f>
        <v>Amaretto</v>
      </c>
    </row>
    <row r="585" spans="1:20" x14ac:dyDescent="0.2">
      <c r="A585">
        <v>17</v>
      </c>
      <c r="B585">
        <v>132</v>
      </c>
      <c r="C585">
        <v>227</v>
      </c>
      <c r="D585">
        <v>95</v>
      </c>
      <c r="E585">
        <v>115</v>
      </c>
      <c r="F585">
        <v>86</v>
      </c>
      <c r="G585">
        <v>554</v>
      </c>
      <c r="H585">
        <v>30</v>
      </c>
      <c r="I585">
        <v>98</v>
      </c>
      <c r="J585">
        <v>130</v>
      </c>
      <c r="K585">
        <v>230</v>
      </c>
      <c r="L585">
        <v>715</v>
      </c>
      <c r="M585">
        <v>2</v>
      </c>
      <c r="N585" s="25">
        <v>41729</v>
      </c>
      <c r="O585" t="str">
        <f>VLOOKUP(Coffee_data[[#This Row],[Area Code]],Location!$B$1:$E$157,2,FALSE)</f>
        <v>Wisconsin</v>
      </c>
      <c r="P585" t="str">
        <f>VLOOKUP(Coffee_data[[#This Row],[Area Code]],Location!$B$1:$E$157,3,FALSE)</f>
        <v>Central</v>
      </c>
      <c r="Q585" t="str">
        <f>VLOOKUP(Coffee_data[[#This Row],[Area Code]],Location!$B$1:$E$157,4,FALSE)</f>
        <v>Small Market</v>
      </c>
      <c r="R585" s="15" t="str">
        <f>HLOOKUP(Coffee_data[[#This Row],[ProductId]],Product!$B$4:$O$7,2,FALSE)</f>
        <v>Regular</v>
      </c>
      <c r="S585" s="15" t="str">
        <f>HLOOKUP(Coffee_data[[#This Row],[ProductId]],Product!$B$4:$O$7,3,FALSE)</f>
        <v>Coffee</v>
      </c>
      <c r="T585" s="15" t="str">
        <f>HLOOKUP(Coffee_data[[#This Row],[ProductId]],Product!$B$4:$O$7,4,FALSE)</f>
        <v>Columbian</v>
      </c>
    </row>
    <row r="586" spans="1:20" x14ac:dyDescent="0.2">
      <c r="A586">
        <v>58</v>
      </c>
      <c r="B586">
        <v>112</v>
      </c>
      <c r="C586">
        <v>195</v>
      </c>
      <c r="D586">
        <v>83</v>
      </c>
      <c r="E586">
        <v>54</v>
      </c>
      <c r="F586">
        <v>27</v>
      </c>
      <c r="G586">
        <v>433</v>
      </c>
      <c r="H586">
        <v>80</v>
      </c>
      <c r="I586">
        <v>83</v>
      </c>
      <c r="J586">
        <v>120</v>
      </c>
      <c r="K586">
        <v>203</v>
      </c>
      <c r="L586">
        <v>414</v>
      </c>
      <c r="M586">
        <v>3</v>
      </c>
      <c r="N586" s="25">
        <v>41729</v>
      </c>
      <c r="O586" t="str">
        <f>VLOOKUP(Coffee_data[[#This Row],[Area Code]],Location!$B$1:$E$157,2,FALSE)</f>
        <v>Wisconsin</v>
      </c>
      <c r="P586" t="str">
        <f>VLOOKUP(Coffee_data[[#This Row],[Area Code]],Location!$B$1:$E$157,3,FALSE)</f>
        <v>Central</v>
      </c>
      <c r="Q586" t="str">
        <f>VLOOKUP(Coffee_data[[#This Row],[Area Code]],Location!$B$1:$E$157,4,FALSE)</f>
        <v>Small Market</v>
      </c>
      <c r="R586" s="15" t="str">
        <f>HLOOKUP(Coffee_data[[#This Row],[ProductId]],Product!$B$4:$O$7,2,FALSE)</f>
        <v>Decaf</v>
      </c>
      <c r="S586" s="15" t="str">
        <f>HLOOKUP(Coffee_data[[#This Row],[ProductId]],Product!$B$4:$O$7,3,FALSE)</f>
        <v>Coffee</v>
      </c>
      <c r="T586" s="15" t="str">
        <f>HLOOKUP(Coffee_data[[#This Row],[ProductId]],Product!$B$4:$O$7,4,FALSE)</f>
        <v>Decaf Irish Cream</v>
      </c>
    </row>
    <row r="587" spans="1:20" x14ac:dyDescent="0.2">
      <c r="A587">
        <v>46</v>
      </c>
      <c r="B587">
        <v>84</v>
      </c>
      <c r="C587">
        <v>133</v>
      </c>
      <c r="D587">
        <v>49</v>
      </c>
      <c r="E587">
        <v>38</v>
      </c>
      <c r="F587">
        <v>15</v>
      </c>
      <c r="G587">
        <v>342</v>
      </c>
      <c r="H587">
        <v>50</v>
      </c>
      <c r="I587">
        <v>48</v>
      </c>
      <c r="J587">
        <v>70</v>
      </c>
      <c r="K587">
        <v>110</v>
      </c>
      <c r="L587">
        <v>262</v>
      </c>
      <c r="M587">
        <v>8</v>
      </c>
      <c r="N587" s="25">
        <v>41729</v>
      </c>
      <c r="O587" t="str">
        <f>VLOOKUP(Coffee_data[[#This Row],[Area Code]],Location!$B$1:$E$157,2,FALSE)</f>
        <v>Wisconsin</v>
      </c>
      <c r="P587" t="str">
        <f>VLOOKUP(Coffee_data[[#This Row],[Area Code]],Location!$B$1:$E$157,3,FALSE)</f>
        <v>Central</v>
      </c>
      <c r="Q587" t="str">
        <f>VLOOKUP(Coffee_data[[#This Row],[Area Code]],Location!$B$1:$E$157,4,FALSE)</f>
        <v>Small Market</v>
      </c>
      <c r="R587" s="15" t="str">
        <f>HLOOKUP(Coffee_data[[#This Row],[ProductId]],Product!$B$4:$O$7,2,FALSE)</f>
        <v>Decaf</v>
      </c>
      <c r="S587" s="15" t="str">
        <f>HLOOKUP(Coffee_data[[#This Row],[ProductId]],Product!$B$4:$O$7,3,FALSE)</f>
        <v>Herbal Tea</v>
      </c>
      <c r="T587" s="15" t="str">
        <f>HLOOKUP(Coffee_data[[#This Row],[ProductId]],Product!$B$4:$O$7,4,FALSE)</f>
        <v>Chamomile</v>
      </c>
    </row>
    <row r="588" spans="1:20" x14ac:dyDescent="0.2">
      <c r="A588">
        <v>47</v>
      </c>
      <c r="B588">
        <v>72</v>
      </c>
      <c r="C588">
        <v>121</v>
      </c>
      <c r="D588">
        <v>49</v>
      </c>
      <c r="E588">
        <v>25</v>
      </c>
      <c r="F588">
        <v>13</v>
      </c>
      <c r="G588">
        <v>779</v>
      </c>
      <c r="H588">
        <v>50</v>
      </c>
      <c r="I588">
        <v>40</v>
      </c>
      <c r="J588">
        <v>60</v>
      </c>
      <c r="K588">
        <v>91</v>
      </c>
      <c r="L588">
        <v>608</v>
      </c>
      <c r="M588">
        <v>9</v>
      </c>
      <c r="N588" s="25">
        <v>41729</v>
      </c>
      <c r="O588" t="str">
        <f>VLOOKUP(Coffee_data[[#This Row],[Area Code]],Location!$B$1:$E$157,2,FALSE)</f>
        <v>Wisconsin</v>
      </c>
      <c r="P588" t="str">
        <f>VLOOKUP(Coffee_data[[#This Row],[Area Code]],Location!$B$1:$E$157,3,FALSE)</f>
        <v>Central</v>
      </c>
      <c r="Q588" t="str">
        <f>VLOOKUP(Coffee_data[[#This Row],[Area Code]],Location!$B$1:$E$157,4,FALSE)</f>
        <v>Small Market</v>
      </c>
      <c r="R588" s="15" t="str">
        <f>HLOOKUP(Coffee_data[[#This Row],[ProductId]],Product!$B$4:$O$7,2,FALSE)</f>
        <v>Decaf</v>
      </c>
      <c r="S588" s="15" t="str">
        <f>HLOOKUP(Coffee_data[[#This Row],[ProductId]],Product!$B$4:$O$7,3,FALSE)</f>
        <v>Herbal Tea</v>
      </c>
      <c r="T588" s="15" t="str">
        <f>HLOOKUP(Coffee_data[[#This Row],[ProductId]],Product!$B$4:$O$7,4,FALSE)</f>
        <v>Lemon</v>
      </c>
    </row>
    <row r="589" spans="1:20" x14ac:dyDescent="0.2">
      <c r="A589">
        <v>43</v>
      </c>
      <c r="B589">
        <v>68</v>
      </c>
      <c r="C589">
        <v>115</v>
      </c>
      <c r="D589">
        <v>47</v>
      </c>
      <c r="E589">
        <v>25</v>
      </c>
      <c r="F589">
        <v>13</v>
      </c>
      <c r="G589">
        <v>821</v>
      </c>
      <c r="H589">
        <v>60</v>
      </c>
      <c r="I589">
        <v>51</v>
      </c>
      <c r="J589">
        <v>80</v>
      </c>
      <c r="K589">
        <v>109</v>
      </c>
      <c r="L589">
        <v>203</v>
      </c>
      <c r="M589">
        <v>11</v>
      </c>
      <c r="N589" s="25">
        <v>41729</v>
      </c>
      <c r="O589" t="str">
        <f>VLOOKUP(Coffee_data[[#This Row],[Area Code]],Location!$B$1:$E$157,2,FALSE)</f>
        <v>Connecticut</v>
      </c>
      <c r="P589" t="str">
        <f>VLOOKUP(Coffee_data[[#This Row],[Area Code]],Location!$B$1:$E$157,3,FALSE)</f>
        <v>East</v>
      </c>
      <c r="Q589" t="str">
        <f>VLOOKUP(Coffee_data[[#This Row],[Area Code]],Location!$B$1:$E$157,4,FALSE)</f>
        <v>Small Market</v>
      </c>
      <c r="R589" s="15" t="str">
        <f>HLOOKUP(Coffee_data[[#This Row],[ProductId]],Product!$B$4:$O$7,2,FALSE)</f>
        <v>Regular</v>
      </c>
      <c r="S589" s="15" t="str">
        <f>HLOOKUP(Coffee_data[[#This Row],[ProductId]],Product!$B$4:$O$7,3,FALSE)</f>
        <v>Tea</v>
      </c>
      <c r="T589" s="15" t="str">
        <f>HLOOKUP(Coffee_data[[#This Row],[ProductId]],Product!$B$4:$O$7,4,FALSE)</f>
        <v>Darjeeling</v>
      </c>
    </row>
    <row r="590" spans="1:20" x14ac:dyDescent="0.2">
      <c r="A590">
        <v>18</v>
      </c>
      <c r="B590">
        <v>37</v>
      </c>
      <c r="C590">
        <v>62</v>
      </c>
      <c r="D590">
        <v>25</v>
      </c>
      <c r="E590">
        <v>19</v>
      </c>
      <c r="F590">
        <v>7</v>
      </c>
      <c r="G590">
        <v>775</v>
      </c>
      <c r="H590">
        <v>30</v>
      </c>
      <c r="I590">
        <v>20</v>
      </c>
      <c r="J590">
        <v>40</v>
      </c>
      <c r="K590">
        <v>47</v>
      </c>
      <c r="L590">
        <v>475</v>
      </c>
      <c r="M590">
        <v>13</v>
      </c>
      <c r="N590" s="25">
        <v>41729</v>
      </c>
      <c r="O590" t="str">
        <f>VLOOKUP(Coffee_data[[#This Row],[Area Code]],Location!$B$1:$E$157,2,FALSE)</f>
        <v>Connecticut</v>
      </c>
      <c r="P590" t="str">
        <f>VLOOKUP(Coffee_data[[#This Row],[Area Code]],Location!$B$1:$E$157,3,FALSE)</f>
        <v>East</v>
      </c>
      <c r="Q590" t="str">
        <f>VLOOKUP(Coffee_data[[#This Row],[Area Code]],Location!$B$1:$E$157,4,FALSE)</f>
        <v>Small Market</v>
      </c>
      <c r="R590" s="15" t="str">
        <f>HLOOKUP(Coffee_data[[#This Row],[ProductId]],Product!$B$4:$O$7,2,FALSE)</f>
        <v>Regular</v>
      </c>
      <c r="S590" s="15" t="str">
        <f>HLOOKUP(Coffee_data[[#This Row],[ProductId]],Product!$B$4:$O$7,3,FALSE)</f>
        <v>Tea</v>
      </c>
      <c r="T590" s="15" t="str">
        <f>HLOOKUP(Coffee_data[[#This Row],[ProductId]],Product!$B$4:$O$7,4,FALSE)</f>
        <v>Green Tea</v>
      </c>
    </row>
    <row r="591" spans="1:20" x14ac:dyDescent="0.2">
      <c r="A591">
        <v>0</v>
      </c>
      <c r="B591">
        <v>87</v>
      </c>
      <c r="C591">
        <v>150</v>
      </c>
      <c r="D591">
        <v>63</v>
      </c>
      <c r="E591">
        <v>87</v>
      </c>
      <c r="F591">
        <v>57</v>
      </c>
      <c r="G591">
        <v>521</v>
      </c>
      <c r="H591">
        <v>10</v>
      </c>
      <c r="I591">
        <v>55</v>
      </c>
      <c r="J591">
        <v>80</v>
      </c>
      <c r="K591">
        <v>135</v>
      </c>
      <c r="L591">
        <v>860</v>
      </c>
      <c r="M591">
        <v>5</v>
      </c>
      <c r="N591" s="25">
        <v>41729</v>
      </c>
      <c r="O591" t="str">
        <f>VLOOKUP(Coffee_data[[#This Row],[Area Code]],Location!$B$1:$E$157,2,FALSE)</f>
        <v>Connecticut</v>
      </c>
      <c r="P591" t="str">
        <f>VLOOKUP(Coffee_data[[#This Row],[Area Code]],Location!$B$1:$E$157,3,FALSE)</f>
        <v>East</v>
      </c>
      <c r="Q591" t="str">
        <f>VLOOKUP(Coffee_data[[#This Row],[Area Code]],Location!$B$1:$E$157,4,FALSE)</f>
        <v>Small Market</v>
      </c>
      <c r="R591" s="15" t="str">
        <f>HLOOKUP(Coffee_data[[#This Row],[ProductId]],Product!$B$4:$O$7,2,FALSE)</f>
        <v>Regular</v>
      </c>
      <c r="S591" s="15" t="str">
        <f>HLOOKUP(Coffee_data[[#This Row],[ProductId]],Product!$B$4:$O$7,3,FALSE)</f>
        <v>Espresso</v>
      </c>
      <c r="T591" s="15" t="str">
        <f>HLOOKUP(Coffee_data[[#This Row],[ProductId]],Product!$B$4:$O$7,4,FALSE)</f>
        <v>Caffe Mocha</v>
      </c>
    </row>
    <row r="592" spans="1:20" x14ac:dyDescent="0.2">
      <c r="A592">
        <v>24</v>
      </c>
      <c r="B592">
        <v>68</v>
      </c>
      <c r="C592">
        <v>119</v>
      </c>
      <c r="D592">
        <v>51</v>
      </c>
      <c r="E592">
        <v>44</v>
      </c>
      <c r="F592">
        <v>16</v>
      </c>
      <c r="G592">
        <v>311</v>
      </c>
      <c r="H592">
        <v>40</v>
      </c>
      <c r="I592">
        <v>40</v>
      </c>
      <c r="J592">
        <v>70</v>
      </c>
      <c r="K592">
        <v>104</v>
      </c>
      <c r="L592">
        <v>475</v>
      </c>
      <c r="M592">
        <v>6</v>
      </c>
      <c r="N592" s="25">
        <v>41729</v>
      </c>
      <c r="O592" t="str">
        <f>VLOOKUP(Coffee_data[[#This Row],[Area Code]],Location!$B$1:$E$157,2,FALSE)</f>
        <v>Connecticut</v>
      </c>
      <c r="P592" t="str">
        <f>VLOOKUP(Coffee_data[[#This Row],[Area Code]],Location!$B$1:$E$157,3,FALSE)</f>
        <v>East</v>
      </c>
      <c r="Q592" t="str">
        <f>VLOOKUP(Coffee_data[[#This Row],[Area Code]],Location!$B$1:$E$157,4,FALSE)</f>
        <v>Small Market</v>
      </c>
      <c r="R592" s="15" t="str">
        <f>HLOOKUP(Coffee_data[[#This Row],[ProductId]],Product!$B$4:$O$7,2,FALSE)</f>
        <v>Decaf</v>
      </c>
      <c r="S592" s="15" t="str">
        <f>HLOOKUP(Coffee_data[[#This Row],[ProductId]],Product!$B$4:$O$7,3,FALSE)</f>
        <v>Espresso</v>
      </c>
      <c r="T592" s="15" t="str">
        <f>HLOOKUP(Coffee_data[[#This Row],[ProductId]],Product!$B$4:$O$7,4,FALSE)</f>
        <v>Decaf Espresso</v>
      </c>
    </row>
    <row r="593" spans="1:20" x14ac:dyDescent="0.2">
      <c r="A593">
        <v>107</v>
      </c>
      <c r="B593">
        <v>176</v>
      </c>
      <c r="C593">
        <v>292</v>
      </c>
      <c r="D593">
        <v>204</v>
      </c>
      <c r="E593">
        <v>69</v>
      </c>
      <c r="F593">
        <v>38</v>
      </c>
      <c r="G593">
        <v>962</v>
      </c>
      <c r="H593">
        <v>110</v>
      </c>
      <c r="I593">
        <v>97</v>
      </c>
      <c r="J593">
        <v>160</v>
      </c>
      <c r="K593">
        <v>270</v>
      </c>
      <c r="L593">
        <v>203</v>
      </c>
      <c r="M593">
        <v>2</v>
      </c>
      <c r="N593" s="25">
        <v>41729</v>
      </c>
      <c r="O593" t="str">
        <f>VLOOKUP(Coffee_data[[#This Row],[Area Code]],Location!$B$1:$E$157,2,FALSE)</f>
        <v>Connecticut</v>
      </c>
      <c r="P593" t="str">
        <f>VLOOKUP(Coffee_data[[#This Row],[Area Code]],Location!$B$1:$E$157,3,FALSE)</f>
        <v>East</v>
      </c>
      <c r="Q593" t="str">
        <f>VLOOKUP(Coffee_data[[#This Row],[Area Code]],Location!$B$1:$E$157,4,FALSE)</f>
        <v>Small Market</v>
      </c>
      <c r="R593" s="15" t="str">
        <f>HLOOKUP(Coffee_data[[#This Row],[ProductId]],Product!$B$4:$O$7,2,FALSE)</f>
        <v>Regular</v>
      </c>
      <c r="S593" s="15" t="str">
        <f>HLOOKUP(Coffee_data[[#This Row],[ProductId]],Product!$B$4:$O$7,3,FALSE)</f>
        <v>Coffee</v>
      </c>
      <c r="T593" s="15" t="str">
        <f>HLOOKUP(Coffee_data[[#This Row],[ProductId]],Product!$B$4:$O$7,4,FALSE)</f>
        <v>Columbian</v>
      </c>
    </row>
    <row r="594" spans="1:20" x14ac:dyDescent="0.2">
      <c r="A594">
        <v>34</v>
      </c>
      <c r="B594">
        <v>98</v>
      </c>
      <c r="C594">
        <v>178</v>
      </c>
      <c r="D594">
        <v>80</v>
      </c>
      <c r="E594">
        <v>64</v>
      </c>
      <c r="F594">
        <v>30</v>
      </c>
      <c r="G594">
        <v>494</v>
      </c>
      <c r="H594">
        <v>30</v>
      </c>
      <c r="I594">
        <v>60</v>
      </c>
      <c r="J594">
        <v>70</v>
      </c>
      <c r="K594">
        <v>139</v>
      </c>
      <c r="L594">
        <v>959</v>
      </c>
      <c r="M594">
        <v>9</v>
      </c>
      <c r="N594" s="25">
        <v>41729</v>
      </c>
      <c r="O594" t="str">
        <f>VLOOKUP(Coffee_data[[#This Row],[Area Code]],Location!$B$1:$E$157,2,FALSE)</f>
        <v>Connecticut</v>
      </c>
      <c r="P594" t="str">
        <f>VLOOKUP(Coffee_data[[#This Row],[Area Code]],Location!$B$1:$E$157,3,FALSE)</f>
        <v>East</v>
      </c>
      <c r="Q594" t="str">
        <f>VLOOKUP(Coffee_data[[#This Row],[Area Code]],Location!$B$1:$E$157,4,FALSE)</f>
        <v>Small Market</v>
      </c>
      <c r="R594" s="15" t="str">
        <f>HLOOKUP(Coffee_data[[#This Row],[ProductId]],Product!$B$4:$O$7,2,FALSE)</f>
        <v>Decaf</v>
      </c>
      <c r="S594" s="15" t="str">
        <f>HLOOKUP(Coffee_data[[#This Row],[ProductId]],Product!$B$4:$O$7,3,FALSE)</f>
        <v>Herbal Tea</v>
      </c>
      <c r="T594" s="15" t="str">
        <f>HLOOKUP(Coffee_data[[#This Row],[ProductId]],Product!$B$4:$O$7,4,FALSE)</f>
        <v>Lemon</v>
      </c>
    </row>
    <row r="595" spans="1:20" x14ac:dyDescent="0.2">
      <c r="A595">
        <v>46</v>
      </c>
      <c r="B595">
        <v>91</v>
      </c>
      <c r="C595">
        <v>167</v>
      </c>
      <c r="D595">
        <v>76</v>
      </c>
      <c r="E595">
        <v>45</v>
      </c>
      <c r="F595">
        <v>23</v>
      </c>
      <c r="G595">
        <v>965</v>
      </c>
      <c r="H595">
        <v>60</v>
      </c>
      <c r="I595">
        <v>50</v>
      </c>
      <c r="J595">
        <v>80</v>
      </c>
      <c r="K595">
        <v>130</v>
      </c>
      <c r="L595">
        <v>860</v>
      </c>
      <c r="M595">
        <v>10</v>
      </c>
      <c r="N595" s="25">
        <v>41729</v>
      </c>
      <c r="O595" t="str">
        <f>VLOOKUP(Coffee_data[[#This Row],[Area Code]],Location!$B$1:$E$157,2,FALSE)</f>
        <v>Connecticut</v>
      </c>
      <c r="P595" t="str">
        <f>VLOOKUP(Coffee_data[[#This Row],[Area Code]],Location!$B$1:$E$157,3,FALSE)</f>
        <v>East</v>
      </c>
      <c r="Q595" t="str">
        <f>VLOOKUP(Coffee_data[[#This Row],[Area Code]],Location!$B$1:$E$157,4,FALSE)</f>
        <v>Small Market</v>
      </c>
      <c r="R595" s="15" t="str">
        <f>HLOOKUP(Coffee_data[[#This Row],[ProductId]],Product!$B$4:$O$7,2,FALSE)</f>
        <v>Decaf</v>
      </c>
      <c r="S595" s="15" t="str">
        <f>HLOOKUP(Coffee_data[[#This Row],[ProductId]],Product!$B$4:$O$7,3,FALSE)</f>
        <v>Herbal Tea</v>
      </c>
      <c r="T595" s="15" t="str">
        <f>HLOOKUP(Coffee_data[[#This Row],[ProductId]],Product!$B$4:$O$7,4,FALSE)</f>
        <v>Mint</v>
      </c>
    </row>
    <row r="596" spans="1:20" x14ac:dyDescent="0.2">
      <c r="A596">
        <v>30</v>
      </c>
      <c r="B596">
        <v>51</v>
      </c>
      <c r="C596">
        <v>85</v>
      </c>
      <c r="D596">
        <v>34</v>
      </c>
      <c r="E596">
        <v>21</v>
      </c>
      <c r="F596">
        <v>9</v>
      </c>
      <c r="G596">
        <v>821</v>
      </c>
      <c r="H596">
        <v>50</v>
      </c>
      <c r="I596">
        <v>30</v>
      </c>
      <c r="J596">
        <v>60</v>
      </c>
      <c r="K596">
        <v>101</v>
      </c>
      <c r="L596">
        <v>904</v>
      </c>
      <c r="M596">
        <v>11</v>
      </c>
      <c r="N596" s="25">
        <v>41729</v>
      </c>
      <c r="O596" t="str">
        <f>VLOOKUP(Coffee_data[[#This Row],[Area Code]],Location!$B$1:$E$157,2,FALSE)</f>
        <v>Florida</v>
      </c>
      <c r="P596" t="str">
        <f>VLOOKUP(Coffee_data[[#This Row],[Area Code]],Location!$B$1:$E$157,3,FALSE)</f>
        <v>East</v>
      </c>
      <c r="Q596" t="str">
        <f>VLOOKUP(Coffee_data[[#This Row],[Area Code]],Location!$B$1:$E$157,4,FALSE)</f>
        <v>Major Market</v>
      </c>
      <c r="R596" s="15" t="str">
        <f>HLOOKUP(Coffee_data[[#This Row],[ProductId]],Product!$B$4:$O$7,2,FALSE)</f>
        <v>Regular</v>
      </c>
      <c r="S596" s="15" t="str">
        <f>HLOOKUP(Coffee_data[[#This Row],[ProductId]],Product!$B$4:$O$7,3,FALSE)</f>
        <v>Tea</v>
      </c>
      <c r="T596" s="15" t="str">
        <f>HLOOKUP(Coffee_data[[#This Row],[ProductId]],Product!$B$4:$O$7,4,FALSE)</f>
        <v>Darjeeling</v>
      </c>
    </row>
    <row r="597" spans="1:20" x14ac:dyDescent="0.2">
      <c r="A597">
        <v>47</v>
      </c>
      <c r="B597">
        <v>72</v>
      </c>
      <c r="C597">
        <v>121</v>
      </c>
      <c r="D597">
        <v>49</v>
      </c>
      <c r="E597">
        <v>25</v>
      </c>
      <c r="F597">
        <v>13</v>
      </c>
      <c r="G597">
        <v>779</v>
      </c>
      <c r="H597">
        <v>60</v>
      </c>
      <c r="I597">
        <v>37</v>
      </c>
      <c r="J597">
        <v>80</v>
      </c>
      <c r="K597">
        <v>143</v>
      </c>
      <c r="L597">
        <v>754</v>
      </c>
      <c r="M597">
        <v>13</v>
      </c>
      <c r="N597" s="25">
        <v>41729</v>
      </c>
      <c r="O597" t="str">
        <f>VLOOKUP(Coffee_data[[#This Row],[Area Code]],Location!$B$1:$E$157,2,FALSE)</f>
        <v>Florida</v>
      </c>
      <c r="P597" t="str">
        <f>VLOOKUP(Coffee_data[[#This Row],[Area Code]],Location!$B$1:$E$157,3,FALSE)</f>
        <v>East</v>
      </c>
      <c r="Q597" t="str">
        <f>VLOOKUP(Coffee_data[[#This Row],[Area Code]],Location!$B$1:$E$157,4,FALSE)</f>
        <v>Major Market</v>
      </c>
      <c r="R597" s="15" t="str">
        <f>HLOOKUP(Coffee_data[[#This Row],[ProductId]],Product!$B$4:$O$7,2,FALSE)</f>
        <v>Regular</v>
      </c>
      <c r="S597" s="15" t="str">
        <f>HLOOKUP(Coffee_data[[#This Row],[ProductId]],Product!$B$4:$O$7,3,FALSE)</f>
        <v>Tea</v>
      </c>
      <c r="T597" s="15" t="str">
        <f>HLOOKUP(Coffee_data[[#This Row],[ProductId]],Product!$B$4:$O$7,4,FALSE)</f>
        <v>Green Tea</v>
      </c>
    </row>
    <row r="598" spans="1:20" x14ac:dyDescent="0.2">
      <c r="A598">
        <v>17</v>
      </c>
      <c r="B598">
        <v>132</v>
      </c>
      <c r="C598">
        <v>227</v>
      </c>
      <c r="D598">
        <v>95</v>
      </c>
      <c r="E598">
        <v>115</v>
      </c>
      <c r="F598">
        <v>86</v>
      </c>
      <c r="G598">
        <v>554</v>
      </c>
      <c r="H598">
        <v>30</v>
      </c>
      <c r="I598">
        <v>85</v>
      </c>
      <c r="J598">
        <v>130</v>
      </c>
      <c r="K598">
        <v>225</v>
      </c>
      <c r="L598">
        <v>786</v>
      </c>
      <c r="M598">
        <v>5</v>
      </c>
      <c r="N598" s="25">
        <v>41729</v>
      </c>
      <c r="O598" t="str">
        <f>VLOOKUP(Coffee_data[[#This Row],[Area Code]],Location!$B$1:$E$157,2,FALSE)</f>
        <v>Florida</v>
      </c>
      <c r="P598" t="str">
        <f>VLOOKUP(Coffee_data[[#This Row],[Area Code]],Location!$B$1:$E$157,3,FALSE)</f>
        <v>East</v>
      </c>
      <c r="Q598" t="str">
        <f>VLOOKUP(Coffee_data[[#This Row],[Area Code]],Location!$B$1:$E$157,4,FALSE)</f>
        <v>Major Market</v>
      </c>
      <c r="R598" s="15" t="str">
        <f>HLOOKUP(Coffee_data[[#This Row],[ProductId]],Product!$B$4:$O$7,2,FALSE)</f>
        <v>Regular</v>
      </c>
      <c r="S598" s="15" t="str">
        <f>HLOOKUP(Coffee_data[[#This Row],[ProductId]],Product!$B$4:$O$7,3,FALSE)</f>
        <v>Espresso</v>
      </c>
      <c r="T598" s="15" t="str">
        <f>HLOOKUP(Coffee_data[[#This Row],[ProductId]],Product!$B$4:$O$7,4,FALSE)</f>
        <v>Caffe Mocha</v>
      </c>
    </row>
    <row r="599" spans="1:20" x14ac:dyDescent="0.2">
      <c r="A599">
        <v>58</v>
      </c>
      <c r="B599">
        <v>112</v>
      </c>
      <c r="C599">
        <v>195</v>
      </c>
      <c r="D599">
        <v>83</v>
      </c>
      <c r="E599">
        <v>54</v>
      </c>
      <c r="F599">
        <v>27</v>
      </c>
      <c r="G599">
        <v>433</v>
      </c>
      <c r="H599">
        <v>80</v>
      </c>
      <c r="I599">
        <v>64</v>
      </c>
      <c r="J599">
        <v>120</v>
      </c>
      <c r="K599">
        <v>184</v>
      </c>
      <c r="L599">
        <v>904</v>
      </c>
      <c r="M599">
        <v>6</v>
      </c>
      <c r="N599" s="25">
        <v>41729</v>
      </c>
      <c r="O599" t="str">
        <f>VLOOKUP(Coffee_data[[#This Row],[Area Code]],Location!$B$1:$E$157,2,FALSE)</f>
        <v>Florida</v>
      </c>
      <c r="P599" t="str">
        <f>VLOOKUP(Coffee_data[[#This Row],[Area Code]],Location!$B$1:$E$157,3,FALSE)</f>
        <v>East</v>
      </c>
      <c r="Q599" t="str">
        <f>VLOOKUP(Coffee_data[[#This Row],[Area Code]],Location!$B$1:$E$157,4,FALSE)</f>
        <v>Major Market</v>
      </c>
      <c r="R599" s="15" t="str">
        <f>HLOOKUP(Coffee_data[[#This Row],[ProductId]],Product!$B$4:$O$7,2,FALSE)</f>
        <v>Decaf</v>
      </c>
      <c r="S599" s="15" t="str">
        <f>HLOOKUP(Coffee_data[[#This Row],[ProductId]],Product!$B$4:$O$7,3,FALSE)</f>
        <v>Espresso</v>
      </c>
      <c r="T599" s="15" t="str">
        <f>HLOOKUP(Coffee_data[[#This Row],[ProductId]],Product!$B$4:$O$7,4,FALSE)</f>
        <v>Decaf Espresso</v>
      </c>
    </row>
    <row r="600" spans="1:20" x14ac:dyDescent="0.2">
      <c r="A600">
        <v>73</v>
      </c>
      <c r="B600">
        <v>134</v>
      </c>
      <c r="C600">
        <v>222</v>
      </c>
      <c r="D600">
        <v>88</v>
      </c>
      <c r="E600">
        <v>61</v>
      </c>
      <c r="F600">
        <v>29</v>
      </c>
      <c r="G600">
        <v>653</v>
      </c>
      <c r="H600">
        <v>90</v>
      </c>
      <c r="I600">
        <v>82</v>
      </c>
      <c r="J600">
        <v>130</v>
      </c>
      <c r="K600">
        <v>208</v>
      </c>
      <c r="L600">
        <v>305</v>
      </c>
      <c r="M600">
        <v>2</v>
      </c>
      <c r="N600" s="25">
        <v>41729</v>
      </c>
      <c r="O600" t="str">
        <f>VLOOKUP(Coffee_data[[#This Row],[Area Code]],Location!$B$1:$E$157,2,FALSE)</f>
        <v>Florida</v>
      </c>
      <c r="P600" t="str">
        <f>VLOOKUP(Coffee_data[[#This Row],[Area Code]],Location!$B$1:$E$157,3,FALSE)</f>
        <v>East</v>
      </c>
      <c r="Q600" t="str">
        <f>VLOOKUP(Coffee_data[[#This Row],[Area Code]],Location!$B$1:$E$157,4,FALSE)</f>
        <v>Major Market</v>
      </c>
      <c r="R600" s="15" t="str">
        <f>HLOOKUP(Coffee_data[[#This Row],[ProductId]],Product!$B$4:$O$7,2,FALSE)</f>
        <v>Regular</v>
      </c>
      <c r="S600" s="15" t="str">
        <f>HLOOKUP(Coffee_data[[#This Row],[ProductId]],Product!$B$4:$O$7,3,FALSE)</f>
        <v>Coffee</v>
      </c>
      <c r="T600" s="15" t="str">
        <f>HLOOKUP(Coffee_data[[#This Row],[ProductId]],Product!$B$4:$O$7,4,FALSE)</f>
        <v>Columbian</v>
      </c>
    </row>
    <row r="601" spans="1:20" x14ac:dyDescent="0.2">
      <c r="A601">
        <v>98</v>
      </c>
      <c r="B601">
        <v>155</v>
      </c>
      <c r="C601">
        <v>267</v>
      </c>
      <c r="D601">
        <v>93</v>
      </c>
      <c r="E601">
        <v>57</v>
      </c>
      <c r="F601">
        <v>34</v>
      </c>
      <c r="G601">
        <v>502</v>
      </c>
      <c r="H601">
        <v>100</v>
      </c>
      <c r="I601">
        <v>159</v>
      </c>
      <c r="J601">
        <v>150</v>
      </c>
      <c r="K601">
        <v>250</v>
      </c>
      <c r="L601">
        <v>561</v>
      </c>
      <c r="M601">
        <v>3</v>
      </c>
      <c r="N601" s="25">
        <v>41729</v>
      </c>
      <c r="O601" t="str">
        <f>VLOOKUP(Coffee_data[[#This Row],[Area Code]],Location!$B$1:$E$157,2,FALSE)</f>
        <v>Florida</v>
      </c>
      <c r="P601" t="str">
        <f>VLOOKUP(Coffee_data[[#This Row],[Area Code]],Location!$B$1:$E$157,3,FALSE)</f>
        <v>East</v>
      </c>
      <c r="Q601" t="str">
        <f>VLOOKUP(Coffee_data[[#This Row],[Area Code]],Location!$B$1:$E$157,4,FALSE)</f>
        <v>Major Market</v>
      </c>
      <c r="R601" s="15" t="str">
        <f>HLOOKUP(Coffee_data[[#This Row],[ProductId]],Product!$B$4:$O$7,2,FALSE)</f>
        <v>Decaf</v>
      </c>
      <c r="S601" s="15" t="str">
        <f>HLOOKUP(Coffee_data[[#This Row],[ProductId]],Product!$B$4:$O$7,3,FALSE)</f>
        <v>Coffee</v>
      </c>
      <c r="T601" s="15" t="str">
        <f>HLOOKUP(Coffee_data[[#This Row],[ProductId]],Product!$B$4:$O$7,4,FALSE)</f>
        <v>Decaf Irish Cream</v>
      </c>
    </row>
    <row r="602" spans="1:20" x14ac:dyDescent="0.2">
      <c r="A602">
        <v>31</v>
      </c>
      <c r="B602">
        <v>58</v>
      </c>
      <c r="C602">
        <v>103</v>
      </c>
      <c r="D602">
        <v>45</v>
      </c>
      <c r="E602">
        <v>27</v>
      </c>
      <c r="F602">
        <v>14</v>
      </c>
      <c r="G602">
        <v>605</v>
      </c>
      <c r="H602">
        <v>30</v>
      </c>
      <c r="I602">
        <v>22</v>
      </c>
      <c r="J602">
        <v>50</v>
      </c>
      <c r="K602">
        <v>80</v>
      </c>
      <c r="L602">
        <v>305</v>
      </c>
      <c r="M602">
        <v>8</v>
      </c>
      <c r="N602" s="25">
        <v>41729</v>
      </c>
      <c r="O602" t="str">
        <f>VLOOKUP(Coffee_data[[#This Row],[Area Code]],Location!$B$1:$E$157,2,FALSE)</f>
        <v>Florida</v>
      </c>
      <c r="P602" t="str">
        <f>VLOOKUP(Coffee_data[[#This Row],[Area Code]],Location!$B$1:$E$157,3,FALSE)</f>
        <v>East</v>
      </c>
      <c r="Q602" t="str">
        <f>VLOOKUP(Coffee_data[[#This Row],[Area Code]],Location!$B$1:$E$157,4,FALSE)</f>
        <v>Major Market</v>
      </c>
      <c r="R602" s="15" t="str">
        <f>HLOOKUP(Coffee_data[[#This Row],[ProductId]],Product!$B$4:$O$7,2,FALSE)</f>
        <v>Decaf</v>
      </c>
      <c r="S602" s="15" t="str">
        <f>HLOOKUP(Coffee_data[[#This Row],[ProductId]],Product!$B$4:$O$7,3,FALSE)</f>
        <v>Herbal Tea</v>
      </c>
      <c r="T602" s="15" t="str">
        <f>HLOOKUP(Coffee_data[[#This Row],[ProductId]],Product!$B$4:$O$7,4,FALSE)</f>
        <v>Chamomile</v>
      </c>
    </row>
    <row r="603" spans="1:20" x14ac:dyDescent="0.2">
      <c r="A603">
        <v>15</v>
      </c>
      <c r="B603">
        <v>70</v>
      </c>
      <c r="C603">
        <v>127</v>
      </c>
      <c r="D603">
        <v>57</v>
      </c>
      <c r="E603">
        <v>55</v>
      </c>
      <c r="F603">
        <v>21</v>
      </c>
      <c r="G603">
        <v>313</v>
      </c>
      <c r="H603">
        <v>20</v>
      </c>
      <c r="I603">
        <v>31</v>
      </c>
      <c r="J603">
        <v>50</v>
      </c>
      <c r="K603">
        <v>81</v>
      </c>
      <c r="L603">
        <v>305</v>
      </c>
      <c r="M603">
        <v>9</v>
      </c>
      <c r="N603" s="25">
        <v>41729</v>
      </c>
      <c r="O603" t="str">
        <f>VLOOKUP(Coffee_data[[#This Row],[Area Code]],Location!$B$1:$E$157,2,FALSE)</f>
        <v>Florida</v>
      </c>
      <c r="P603" t="str">
        <f>VLOOKUP(Coffee_data[[#This Row],[Area Code]],Location!$B$1:$E$157,3,FALSE)</f>
        <v>East</v>
      </c>
      <c r="Q603" t="str">
        <f>VLOOKUP(Coffee_data[[#This Row],[Area Code]],Location!$B$1:$E$157,4,FALSE)</f>
        <v>Major Market</v>
      </c>
      <c r="R603" s="15" t="str">
        <f>HLOOKUP(Coffee_data[[#This Row],[ProductId]],Product!$B$4:$O$7,2,FALSE)</f>
        <v>Decaf</v>
      </c>
      <c r="S603" s="15" t="str">
        <f>HLOOKUP(Coffee_data[[#This Row],[ProductId]],Product!$B$4:$O$7,3,FALSE)</f>
        <v>Herbal Tea</v>
      </c>
      <c r="T603" s="15" t="str">
        <f>HLOOKUP(Coffee_data[[#This Row],[ProductId]],Product!$B$4:$O$7,4,FALSE)</f>
        <v>Lemon</v>
      </c>
    </row>
    <row r="604" spans="1:20" x14ac:dyDescent="0.2">
      <c r="A604">
        <v>39</v>
      </c>
      <c r="B604">
        <v>82</v>
      </c>
      <c r="C604">
        <v>151</v>
      </c>
      <c r="D604">
        <v>69</v>
      </c>
      <c r="E604">
        <v>43</v>
      </c>
      <c r="F604">
        <v>21</v>
      </c>
      <c r="G604">
        <v>965</v>
      </c>
      <c r="H604">
        <v>40</v>
      </c>
      <c r="I604">
        <v>40</v>
      </c>
      <c r="J604">
        <v>60</v>
      </c>
      <c r="K604">
        <v>100</v>
      </c>
      <c r="L604">
        <v>754</v>
      </c>
      <c r="M604">
        <v>10</v>
      </c>
      <c r="N604" s="25">
        <v>41729</v>
      </c>
      <c r="O604" t="str">
        <f>VLOOKUP(Coffee_data[[#This Row],[Area Code]],Location!$B$1:$E$157,2,FALSE)</f>
        <v>Florida</v>
      </c>
      <c r="P604" t="str">
        <f>VLOOKUP(Coffee_data[[#This Row],[Area Code]],Location!$B$1:$E$157,3,FALSE)</f>
        <v>East</v>
      </c>
      <c r="Q604" t="str">
        <f>VLOOKUP(Coffee_data[[#This Row],[Area Code]],Location!$B$1:$E$157,4,FALSE)</f>
        <v>Major Market</v>
      </c>
      <c r="R604" s="15" t="str">
        <f>HLOOKUP(Coffee_data[[#This Row],[ProductId]],Product!$B$4:$O$7,2,FALSE)</f>
        <v>Decaf</v>
      </c>
      <c r="S604" s="15" t="str">
        <f>HLOOKUP(Coffee_data[[#This Row],[ProductId]],Product!$B$4:$O$7,3,FALSE)</f>
        <v>Herbal Tea</v>
      </c>
      <c r="T604" s="15" t="str">
        <f>HLOOKUP(Coffee_data[[#This Row],[ProductId]],Product!$B$4:$O$7,4,FALSE)</f>
        <v>Mint</v>
      </c>
    </row>
    <row r="605" spans="1:20" x14ac:dyDescent="0.2">
      <c r="A605">
        <v>26</v>
      </c>
      <c r="B605">
        <v>45</v>
      </c>
      <c r="C605">
        <v>75</v>
      </c>
      <c r="D605">
        <v>30</v>
      </c>
      <c r="E605">
        <v>19</v>
      </c>
      <c r="F605">
        <v>8</v>
      </c>
      <c r="G605">
        <v>820</v>
      </c>
      <c r="H605">
        <v>40</v>
      </c>
      <c r="I605">
        <v>19</v>
      </c>
      <c r="J605">
        <v>50</v>
      </c>
      <c r="K605">
        <v>69</v>
      </c>
      <c r="L605">
        <v>781</v>
      </c>
      <c r="M605">
        <v>11</v>
      </c>
      <c r="N605" s="25">
        <v>41729</v>
      </c>
      <c r="O605" t="str">
        <f>VLOOKUP(Coffee_data[[#This Row],[Area Code]],Location!$B$1:$E$157,2,FALSE)</f>
        <v>Massachusetts</v>
      </c>
      <c r="P605" t="str">
        <f>VLOOKUP(Coffee_data[[#This Row],[Area Code]],Location!$B$1:$E$157,3,FALSE)</f>
        <v>East</v>
      </c>
      <c r="Q605" t="str">
        <f>VLOOKUP(Coffee_data[[#This Row],[Area Code]],Location!$B$1:$E$157,4,FALSE)</f>
        <v>Major Market</v>
      </c>
      <c r="R605" s="15" t="str">
        <f>HLOOKUP(Coffee_data[[#This Row],[ProductId]],Product!$B$4:$O$7,2,FALSE)</f>
        <v>Regular</v>
      </c>
      <c r="S605" s="15" t="str">
        <f>HLOOKUP(Coffee_data[[#This Row],[ProductId]],Product!$B$4:$O$7,3,FALSE)</f>
        <v>Tea</v>
      </c>
      <c r="T605" s="15" t="str">
        <f>HLOOKUP(Coffee_data[[#This Row],[ProductId]],Product!$B$4:$O$7,4,FALSE)</f>
        <v>Darjeeling</v>
      </c>
    </row>
    <row r="606" spans="1:20" x14ac:dyDescent="0.2">
      <c r="A606">
        <v>16</v>
      </c>
      <c r="B606">
        <v>32</v>
      </c>
      <c r="C606">
        <v>53</v>
      </c>
      <c r="D606">
        <v>21</v>
      </c>
      <c r="E606">
        <v>16</v>
      </c>
      <c r="F606">
        <v>5</v>
      </c>
      <c r="G606">
        <v>454</v>
      </c>
      <c r="H606">
        <v>20</v>
      </c>
      <c r="I606">
        <v>20</v>
      </c>
      <c r="J606">
        <v>30</v>
      </c>
      <c r="K606">
        <v>63</v>
      </c>
      <c r="L606">
        <v>781</v>
      </c>
      <c r="M606">
        <v>13</v>
      </c>
      <c r="N606" s="25">
        <v>41729</v>
      </c>
      <c r="O606" t="str">
        <f>VLOOKUP(Coffee_data[[#This Row],[Area Code]],Location!$B$1:$E$157,2,FALSE)</f>
        <v>Massachusetts</v>
      </c>
      <c r="P606" t="str">
        <f>VLOOKUP(Coffee_data[[#This Row],[Area Code]],Location!$B$1:$E$157,3,FALSE)</f>
        <v>East</v>
      </c>
      <c r="Q606" t="str">
        <f>VLOOKUP(Coffee_data[[#This Row],[Area Code]],Location!$B$1:$E$157,4,FALSE)</f>
        <v>Major Market</v>
      </c>
      <c r="R606" s="15" t="str">
        <f>HLOOKUP(Coffee_data[[#This Row],[ProductId]],Product!$B$4:$O$7,2,FALSE)</f>
        <v>Regular</v>
      </c>
      <c r="S606" s="15" t="str">
        <f>HLOOKUP(Coffee_data[[#This Row],[ProductId]],Product!$B$4:$O$7,3,FALSE)</f>
        <v>Tea</v>
      </c>
      <c r="T606" s="15" t="str">
        <f>HLOOKUP(Coffee_data[[#This Row],[ProductId]],Product!$B$4:$O$7,4,FALSE)</f>
        <v>Green Tea</v>
      </c>
    </row>
    <row r="607" spans="1:20" x14ac:dyDescent="0.2">
      <c r="A607">
        <v>-12</v>
      </c>
      <c r="B607">
        <v>65</v>
      </c>
      <c r="C607">
        <v>117</v>
      </c>
      <c r="D607">
        <v>52</v>
      </c>
      <c r="E607">
        <v>77</v>
      </c>
      <c r="F607">
        <v>47</v>
      </c>
      <c r="G607">
        <v>458</v>
      </c>
      <c r="H607">
        <v>10</v>
      </c>
      <c r="I607">
        <v>35</v>
      </c>
      <c r="J607">
        <v>70</v>
      </c>
      <c r="K607">
        <v>115</v>
      </c>
      <c r="L607">
        <v>617</v>
      </c>
      <c r="M607">
        <v>5</v>
      </c>
      <c r="N607" s="25">
        <v>41729</v>
      </c>
      <c r="O607" t="str">
        <f>VLOOKUP(Coffee_data[[#This Row],[Area Code]],Location!$B$1:$E$157,2,FALSE)</f>
        <v>Massachusetts</v>
      </c>
      <c r="P607" t="str">
        <f>VLOOKUP(Coffee_data[[#This Row],[Area Code]],Location!$B$1:$E$157,3,FALSE)</f>
        <v>East</v>
      </c>
      <c r="Q607" t="str">
        <f>VLOOKUP(Coffee_data[[#This Row],[Area Code]],Location!$B$1:$E$157,4,FALSE)</f>
        <v>Major Market</v>
      </c>
      <c r="R607" s="15" t="str">
        <f>HLOOKUP(Coffee_data[[#This Row],[ProductId]],Product!$B$4:$O$7,2,FALSE)</f>
        <v>Regular</v>
      </c>
      <c r="S607" s="15" t="str">
        <f>HLOOKUP(Coffee_data[[#This Row],[ProductId]],Product!$B$4:$O$7,3,FALSE)</f>
        <v>Espresso</v>
      </c>
      <c r="T607" s="15" t="str">
        <f>HLOOKUP(Coffee_data[[#This Row],[ProductId]],Product!$B$4:$O$7,4,FALSE)</f>
        <v>Caffe Mocha</v>
      </c>
    </row>
    <row r="608" spans="1:20" x14ac:dyDescent="0.2">
      <c r="A608">
        <v>94</v>
      </c>
      <c r="B608">
        <v>163</v>
      </c>
      <c r="C608">
        <v>325</v>
      </c>
      <c r="D608">
        <v>161</v>
      </c>
      <c r="E608">
        <v>69</v>
      </c>
      <c r="F608">
        <v>45</v>
      </c>
      <c r="G608">
        <v>1091</v>
      </c>
      <c r="H608">
        <v>100</v>
      </c>
      <c r="I608">
        <v>188</v>
      </c>
      <c r="J608">
        <v>160</v>
      </c>
      <c r="K608">
        <v>303</v>
      </c>
      <c r="L608">
        <v>351</v>
      </c>
      <c r="M608">
        <v>7</v>
      </c>
      <c r="N608" s="25">
        <v>41729</v>
      </c>
      <c r="O608" t="str">
        <f>VLOOKUP(Coffee_data[[#This Row],[Area Code]],Location!$B$1:$E$157,2,FALSE)</f>
        <v>Massachusetts</v>
      </c>
      <c r="P608" t="str">
        <f>VLOOKUP(Coffee_data[[#This Row],[Area Code]],Location!$B$1:$E$157,3,FALSE)</f>
        <v>East</v>
      </c>
      <c r="Q608" t="str">
        <f>VLOOKUP(Coffee_data[[#This Row],[Area Code]],Location!$B$1:$E$157,4,FALSE)</f>
        <v>Major Market</v>
      </c>
      <c r="R608" s="15" t="str">
        <f>HLOOKUP(Coffee_data[[#This Row],[ProductId]],Product!$B$4:$O$7,2,FALSE)</f>
        <v>Regular</v>
      </c>
      <c r="S608" s="15" t="str">
        <f>HLOOKUP(Coffee_data[[#This Row],[ProductId]],Product!$B$4:$O$7,3,FALSE)</f>
        <v>Espresso</v>
      </c>
      <c r="T608" s="15" t="str">
        <f>HLOOKUP(Coffee_data[[#This Row],[ProductId]],Product!$B$4:$O$7,4,FALSE)</f>
        <v>Regular Espresso</v>
      </c>
    </row>
    <row r="609" spans="1:20" x14ac:dyDescent="0.2">
      <c r="A609">
        <v>397</v>
      </c>
      <c r="B609">
        <v>451</v>
      </c>
      <c r="C609">
        <v>519</v>
      </c>
      <c r="D609">
        <v>68</v>
      </c>
      <c r="E609">
        <v>54</v>
      </c>
      <c r="F609">
        <v>22</v>
      </c>
      <c r="G609">
        <v>-348</v>
      </c>
      <c r="H609">
        <v>400</v>
      </c>
      <c r="I609">
        <v>62</v>
      </c>
      <c r="J609">
        <v>430</v>
      </c>
      <c r="K609">
        <v>490</v>
      </c>
      <c r="L609">
        <v>774</v>
      </c>
      <c r="M609">
        <v>2</v>
      </c>
      <c r="N609" s="25">
        <v>41729</v>
      </c>
      <c r="O609" t="str">
        <f>VLOOKUP(Coffee_data[[#This Row],[Area Code]],Location!$B$1:$E$157,2,FALSE)</f>
        <v>Massachusetts</v>
      </c>
      <c r="P609" t="str">
        <f>VLOOKUP(Coffee_data[[#This Row],[Area Code]],Location!$B$1:$E$157,3,FALSE)</f>
        <v>East</v>
      </c>
      <c r="Q609" t="str">
        <f>VLOOKUP(Coffee_data[[#This Row],[Area Code]],Location!$B$1:$E$157,4,FALSE)</f>
        <v>Major Market</v>
      </c>
      <c r="R609" s="15" t="str">
        <f>HLOOKUP(Coffee_data[[#This Row],[ProductId]],Product!$B$4:$O$7,2,FALSE)</f>
        <v>Regular</v>
      </c>
      <c r="S609" s="15" t="str">
        <f>HLOOKUP(Coffee_data[[#This Row],[ProductId]],Product!$B$4:$O$7,3,FALSE)</f>
        <v>Coffee</v>
      </c>
      <c r="T609" s="15" t="str">
        <f>HLOOKUP(Coffee_data[[#This Row],[ProductId]],Product!$B$4:$O$7,4,FALSE)</f>
        <v>Columbian</v>
      </c>
    </row>
    <row r="610" spans="1:20" x14ac:dyDescent="0.2">
      <c r="A610">
        <v>13</v>
      </c>
      <c r="B610">
        <v>67</v>
      </c>
      <c r="C610">
        <v>121</v>
      </c>
      <c r="D610">
        <v>54</v>
      </c>
      <c r="E610">
        <v>54</v>
      </c>
      <c r="F610">
        <v>20</v>
      </c>
      <c r="G610">
        <v>337</v>
      </c>
      <c r="H610">
        <v>20</v>
      </c>
      <c r="I610">
        <v>49</v>
      </c>
      <c r="J610">
        <v>50</v>
      </c>
      <c r="K610">
        <v>90</v>
      </c>
      <c r="L610">
        <v>508</v>
      </c>
      <c r="M610">
        <v>9</v>
      </c>
      <c r="N610" s="25">
        <v>41729</v>
      </c>
      <c r="O610" t="str">
        <f>VLOOKUP(Coffee_data[[#This Row],[Area Code]],Location!$B$1:$E$157,2,FALSE)</f>
        <v>Massachusetts</v>
      </c>
      <c r="P610" t="str">
        <f>VLOOKUP(Coffee_data[[#This Row],[Area Code]],Location!$B$1:$E$157,3,FALSE)</f>
        <v>East</v>
      </c>
      <c r="Q610" t="str">
        <f>VLOOKUP(Coffee_data[[#This Row],[Area Code]],Location!$B$1:$E$157,4,FALSE)</f>
        <v>Major Market</v>
      </c>
      <c r="R610" s="15" t="str">
        <f>HLOOKUP(Coffee_data[[#This Row],[ProductId]],Product!$B$4:$O$7,2,FALSE)</f>
        <v>Decaf</v>
      </c>
      <c r="S610" s="15" t="str">
        <f>HLOOKUP(Coffee_data[[#This Row],[ProductId]],Product!$B$4:$O$7,3,FALSE)</f>
        <v>Herbal Tea</v>
      </c>
      <c r="T610" s="15" t="str">
        <f>HLOOKUP(Coffee_data[[#This Row],[ProductId]],Product!$B$4:$O$7,4,FALSE)</f>
        <v>Lemon</v>
      </c>
    </row>
    <row r="611" spans="1:20" x14ac:dyDescent="0.2">
      <c r="A611">
        <v>12</v>
      </c>
      <c r="B611">
        <v>28</v>
      </c>
      <c r="C611">
        <v>47</v>
      </c>
      <c r="D611">
        <v>19</v>
      </c>
      <c r="E611">
        <v>16</v>
      </c>
      <c r="F611">
        <v>5</v>
      </c>
      <c r="G611">
        <v>820</v>
      </c>
      <c r="H611">
        <v>20</v>
      </c>
      <c r="I611">
        <v>20</v>
      </c>
      <c r="J611">
        <v>30</v>
      </c>
      <c r="K611">
        <v>39</v>
      </c>
      <c r="L611">
        <v>603</v>
      </c>
      <c r="M611">
        <v>11</v>
      </c>
      <c r="N611" s="25">
        <v>41729</v>
      </c>
      <c r="O611" t="str">
        <f>VLOOKUP(Coffee_data[[#This Row],[Area Code]],Location!$B$1:$E$157,2,FALSE)</f>
        <v>New Hampshire</v>
      </c>
      <c r="P611" t="str">
        <f>VLOOKUP(Coffee_data[[#This Row],[Area Code]],Location!$B$1:$E$157,3,FALSE)</f>
        <v>East</v>
      </c>
      <c r="Q611" t="str">
        <f>VLOOKUP(Coffee_data[[#This Row],[Area Code]],Location!$B$1:$E$157,4,FALSE)</f>
        <v>Small Market</v>
      </c>
      <c r="R611" s="15" t="str">
        <f>HLOOKUP(Coffee_data[[#This Row],[ProductId]],Product!$B$4:$O$7,2,FALSE)</f>
        <v>Regular</v>
      </c>
      <c r="S611" s="15" t="str">
        <f>HLOOKUP(Coffee_data[[#This Row],[ProductId]],Product!$B$4:$O$7,3,FALSE)</f>
        <v>Tea</v>
      </c>
      <c r="T611" s="15" t="str">
        <f>HLOOKUP(Coffee_data[[#This Row],[ProductId]],Product!$B$4:$O$7,4,FALSE)</f>
        <v>Darjeeling</v>
      </c>
    </row>
    <row r="612" spans="1:20" x14ac:dyDescent="0.2">
      <c r="A612">
        <v>32</v>
      </c>
      <c r="B612">
        <v>43</v>
      </c>
      <c r="C612">
        <v>43</v>
      </c>
      <c r="D612">
        <v>0</v>
      </c>
      <c r="E612">
        <v>11</v>
      </c>
      <c r="F612">
        <v>0</v>
      </c>
      <c r="G612">
        <v>688</v>
      </c>
      <c r="H612">
        <v>30</v>
      </c>
      <c r="I612">
        <v>0</v>
      </c>
      <c r="J612">
        <v>40</v>
      </c>
      <c r="K612">
        <v>53</v>
      </c>
      <c r="L612">
        <v>603</v>
      </c>
      <c r="M612">
        <v>13</v>
      </c>
      <c r="N612" s="25">
        <v>41729</v>
      </c>
      <c r="O612" t="str">
        <f>VLOOKUP(Coffee_data[[#This Row],[Area Code]],Location!$B$1:$E$157,2,FALSE)</f>
        <v>New Hampshire</v>
      </c>
      <c r="P612" t="str">
        <f>VLOOKUP(Coffee_data[[#This Row],[Area Code]],Location!$B$1:$E$157,3,FALSE)</f>
        <v>East</v>
      </c>
      <c r="Q612" t="str">
        <f>VLOOKUP(Coffee_data[[#This Row],[Area Code]],Location!$B$1:$E$157,4,FALSE)</f>
        <v>Small Market</v>
      </c>
      <c r="R612" s="15" t="str">
        <f>HLOOKUP(Coffee_data[[#This Row],[ProductId]],Product!$B$4:$O$7,2,FALSE)</f>
        <v>Regular</v>
      </c>
      <c r="S612" s="15" t="str">
        <f>HLOOKUP(Coffee_data[[#This Row],[ProductId]],Product!$B$4:$O$7,3,FALSE)</f>
        <v>Tea</v>
      </c>
      <c r="T612" s="15" t="str">
        <f>HLOOKUP(Coffee_data[[#This Row],[ProductId]],Product!$B$4:$O$7,4,FALSE)</f>
        <v>Green Tea</v>
      </c>
    </row>
    <row r="613" spans="1:20" x14ac:dyDescent="0.2">
      <c r="A613">
        <v>-6</v>
      </c>
      <c r="B613">
        <v>63</v>
      </c>
      <c r="C613">
        <v>107</v>
      </c>
      <c r="D613">
        <v>44</v>
      </c>
      <c r="E613">
        <v>69</v>
      </c>
      <c r="F613">
        <v>40</v>
      </c>
      <c r="G613">
        <v>261</v>
      </c>
      <c r="H613">
        <v>10</v>
      </c>
      <c r="I613">
        <v>45</v>
      </c>
      <c r="J613">
        <v>60</v>
      </c>
      <c r="K613">
        <v>105</v>
      </c>
      <c r="L613">
        <v>603</v>
      </c>
      <c r="M613">
        <v>5</v>
      </c>
      <c r="N613" s="25">
        <v>41729</v>
      </c>
      <c r="O613" t="str">
        <f>VLOOKUP(Coffee_data[[#This Row],[Area Code]],Location!$B$1:$E$157,2,FALSE)</f>
        <v>New Hampshire</v>
      </c>
      <c r="P613" t="str">
        <f>VLOOKUP(Coffee_data[[#This Row],[Area Code]],Location!$B$1:$E$157,3,FALSE)</f>
        <v>East</v>
      </c>
      <c r="Q613" t="str">
        <f>VLOOKUP(Coffee_data[[#This Row],[Area Code]],Location!$B$1:$E$157,4,FALSE)</f>
        <v>Small Market</v>
      </c>
      <c r="R613" s="15" t="str">
        <f>HLOOKUP(Coffee_data[[#This Row],[ProductId]],Product!$B$4:$O$7,2,FALSE)</f>
        <v>Regular</v>
      </c>
      <c r="S613" s="15" t="str">
        <f>HLOOKUP(Coffee_data[[#This Row],[ProductId]],Product!$B$4:$O$7,3,FALSE)</f>
        <v>Espresso</v>
      </c>
      <c r="T613" s="15" t="str">
        <f>HLOOKUP(Coffee_data[[#This Row],[ProductId]],Product!$B$4:$O$7,4,FALSE)</f>
        <v>Caffe Mocha</v>
      </c>
    </row>
    <row r="614" spans="1:20" x14ac:dyDescent="0.2">
      <c r="A614">
        <v>-9</v>
      </c>
      <c r="B614">
        <v>36</v>
      </c>
      <c r="C614">
        <v>65</v>
      </c>
      <c r="D614">
        <v>29</v>
      </c>
      <c r="E614">
        <v>45</v>
      </c>
      <c r="F614">
        <v>11</v>
      </c>
      <c r="G614">
        <v>169</v>
      </c>
      <c r="H614">
        <v>0</v>
      </c>
      <c r="I614">
        <v>20</v>
      </c>
      <c r="J614">
        <v>40</v>
      </c>
      <c r="K614">
        <v>53</v>
      </c>
      <c r="L614">
        <v>603</v>
      </c>
      <c r="M614">
        <v>7</v>
      </c>
      <c r="N614" s="25">
        <v>41729</v>
      </c>
      <c r="O614" t="str">
        <f>VLOOKUP(Coffee_data[[#This Row],[Area Code]],Location!$B$1:$E$157,2,FALSE)</f>
        <v>New Hampshire</v>
      </c>
      <c r="P614" t="str">
        <f>VLOOKUP(Coffee_data[[#This Row],[Area Code]],Location!$B$1:$E$157,3,FALSE)</f>
        <v>East</v>
      </c>
      <c r="Q614" t="str">
        <f>VLOOKUP(Coffee_data[[#This Row],[Area Code]],Location!$B$1:$E$157,4,FALSE)</f>
        <v>Small Market</v>
      </c>
      <c r="R614" s="15" t="str">
        <f>HLOOKUP(Coffee_data[[#This Row],[ProductId]],Product!$B$4:$O$7,2,FALSE)</f>
        <v>Regular</v>
      </c>
      <c r="S614" s="15" t="str">
        <f>HLOOKUP(Coffee_data[[#This Row],[ProductId]],Product!$B$4:$O$7,3,FALSE)</f>
        <v>Espresso</v>
      </c>
      <c r="T614" s="15" t="str">
        <f>HLOOKUP(Coffee_data[[#This Row],[ProductId]],Product!$B$4:$O$7,4,FALSE)</f>
        <v>Regular Espresso</v>
      </c>
    </row>
    <row r="615" spans="1:20" x14ac:dyDescent="0.2">
      <c r="A615">
        <v>33</v>
      </c>
      <c r="B615">
        <v>72</v>
      </c>
      <c r="C615">
        <v>121</v>
      </c>
      <c r="D615">
        <v>49</v>
      </c>
      <c r="E615">
        <v>39</v>
      </c>
      <c r="F615">
        <v>15</v>
      </c>
      <c r="G615">
        <v>241</v>
      </c>
      <c r="H615">
        <v>40</v>
      </c>
      <c r="I615">
        <v>41</v>
      </c>
      <c r="J615">
        <v>70</v>
      </c>
      <c r="K615">
        <v>109</v>
      </c>
      <c r="L615">
        <v>603</v>
      </c>
      <c r="M615">
        <v>1</v>
      </c>
      <c r="N615" s="25">
        <v>41729</v>
      </c>
      <c r="O615" t="str">
        <f>VLOOKUP(Coffee_data[[#This Row],[Area Code]],Location!$B$1:$E$157,2,FALSE)</f>
        <v>New Hampshire</v>
      </c>
      <c r="P615" t="str">
        <f>VLOOKUP(Coffee_data[[#This Row],[Area Code]],Location!$B$1:$E$157,3,FALSE)</f>
        <v>East</v>
      </c>
      <c r="Q615" t="str">
        <f>VLOOKUP(Coffee_data[[#This Row],[Area Code]],Location!$B$1:$E$157,4,FALSE)</f>
        <v>Small Market</v>
      </c>
      <c r="R615" s="15" t="str">
        <f>HLOOKUP(Coffee_data[[#This Row],[ProductId]],Product!$B$4:$O$7,2,FALSE)</f>
        <v>Regular</v>
      </c>
      <c r="S615" s="15" t="str">
        <f>HLOOKUP(Coffee_data[[#This Row],[ProductId]],Product!$B$4:$O$7,3,FALSE)</f>
        <v>Coffee</v>
      </c>
      <c r="T615" s="15" t="str">
        <f>HLOOKUP(Coffee_data[[#This Row],[ProductId]],Product!$B$4:$O$7,4,FALSE)</f>
        <v>Amaretto</v>
      </c>
    </row>
    <row r="616" spans="1:20" x14ac:dyDescent="0.2">
      <c r="A616">
        <v>27</v>
      </c>
      <c r="B616">
        <v>75</v>
      </c>
      <c r="C616">
        <v>125</v>
      </c>
      <c r="D616">
        <v>50</v>
      </c>
      <c r="E616">
        <v>48</v>
      </c>
      <c r="F616">
        <v>16</v>
      </c>
      <c r="G616">
        <v>372</v>
      </c>
      <c r="H616">
        <v>40</v>
      </c>
      <c r="I616">
        <v>38</v>
      </c>
      <c r="J616">
        <v>70</v>
      </c>
      <c r="K616">
        <v>110</v>
      </c>
      <c r="L616">
        <v>603</v>
      </c>
      <c r="M616">
        <v>2</v>
      </c>
      <c r="N616" s="25">
        <v>41729</v>
      </c>
      <c r="O616" t="str">
        <f>VLOOKUP(Coffee_data[[#This Row],[Area Code]],Location!$B$1:$E$157,2,FALSE)</f>
        <v>New Hampshire</v>
      </c>
      <c r="P616" t="str">
        <f>VLOOKUP(Coffee_data[[#This Row],[Area Code]],Location!$B$1:$E$157,3,FALSE)</f>
        <v>East</v>
      </c>
      <c r="Q616" t="str">
        <f>VLOOKUP(Coffee_data[[#This Row],[Area Code]],Location!$B$1:$E$157,4,FALSE)</f>
        <v>Small Market</v>
      </c>
      <c r="R616" s="15" t="str">
        <f>HLOOKUP(Coffee_data[[#This Row],[ProductId]],Product!$B$4:$O$7,2,FALSE)</f>
        <v>Regular</v>
      </c>
      <c r="S616" s="15" t="str">
        <f>HLOOKUP(Coffee_data[[#This Row],[ProductId]],Product!$B$4:$O$7,3,FALSE)</f>
        <v>Coffee</v>
      </c>
      <c r="T616" s="15" t="str">
        <f>HLOOKUP(Coffee_data[[#This Row],[ProductId]],Product!$B$4:$O$7,4,FALSE)</f>
        <v>Columbian</v>
      </c>
    </row>
    <row r="617" spans="1:20" x14ac:dyDescent="0.2">
      <c r="A617">
        <v>-3</v>
      </c>
      <c r="B617">
        <v>44</v>
      </c>
      <c r="C617">
        <v>79</v>
      </c>
      <c r="D617">
        <v>35</v>
      </c>
      <c r="E617">
        <v>47</v>
      </c>
      <c r="F617">
        <v>13</v>
      </c>
      <c r="G617">
        <v>197</v>
      </c>
      <c r="H617">
        <v>10</v>
      </c>
      <c r="I617">
        <v>20</v>
      </c>
      <c r="J617">
        <v>40</v>
      </c>
      <c r="K617">
        <v>51</v>
      </c>
      <c r="L617">
        <v>603</v>
      </c>
      <c r="M617">
        <v>9</v>
      </c>
      <c r="N617" s="25">
        <v>41729</v>
      </c>
      <c r="O617" t="str">
        <f>VLOOKUP(Coffee_data[[#This Row],[Area Code]],Location!$B$1:$E$157,2,FALSE)</f>
        <v>New Hampshire</v>
      </c>
      <c r="P617" t="str">
        <f>VLOOKUP(Coffee_data[[#This Row],[Area Code]],Location!$B$1:$E$157,3,FALSE)</f>
        <v>East</v>
      </c>
      <c r="Q617" t="str">
        <f>VLOOKUP(Coffee_data[[#This Row],[Area Code]],Location!$B$1:$E$157,4,FALSE)</f>
        <v>Small Market</v>
      </c>
      <c r="R617" s="15" t="str">
        <f>HLOOKUP(Coffee_data[[#This Row],[ProductId]],Product!$B$4:$O$7,2,FALSE)</f>
        <v>Decaf</v>
      </c>
      <c r="S617" s="15" t="str">
        <f>HLOOKUP(Coffee_data[[#This Row],[ProductId]],Product!$B$4:$O$7,3,FALSE)</f>
        <v>Herbal Tea</v>
      </c>
      <c r="T617" s="15" t="str">
        <f>HLOOKUP(Coffee_data[[#This Row],[ProductId]],Product!$B$4:$O$7,4,FALSE)</f>
        <v>Lemon</v>
      </c>
    </row>
    <row r="618" spans="1:20" x14ac:dyDescent="0.2">
      <c r="A618">
        <v>105</v>
      </c>
      <c r="B618">
        <v>145</v>
      </c>
      <c r="C618">
        <v>245</v>
      </c>
      <c r="D618">
        <v>88</v>
      </c>
      <c r="E618">
        <v>40</v>
      </c>
      <c r="F618">
        <v>28</v>
      </c>
      <c r="G618">
        <v>822</v>
      </c>
      <c r="H618">
        <v>130</v>
      </c>
      <c r="I618">
        <v>92</v>
      </c>
      <c r="J618">
        <v>160</v>
      </c>
      <c r="K618">
        <v>249</v>
      </c>
      <c r="L618">
        <v>585</v>
      </c>
      <c r="M618">
        <v>11</v>
      </c>
      <c r="N618" s="25">
        <v>41729</v>
      </c>
      <c r="O618" t="str">
        <f>VLOOKUP(Coffee_data[[#This Row],[Area Code]],Location!$B$1:$E$157,2,FALSE)</f>
        <v>New York</v>
      </c>
      <c r="P618" t="str">
        <f>VLOOKUP(Coffee_data[[#This Row],[Area Code]],Location!$B$1:$E$157,3,FALSE)</f>
        <v>East</v>
      </c>
      <c r="Q618" t="str">
        <f>VLOOKUP(Coffee_data[[#This Row],[Area Code]],Location!$B$1:$E$157,4,FALSE)</f>
        <v>Major Market</v>
      </c>
      <c r="R618" s="15" t="str">
        <f>HLOOKUP(Coffee_data[[#This Row],[ProductId]],Product!$B$4:$O$7,2,FALSE)</f>
        <v>Regular</v>
      </c>
      <c r="S618" s="15" t="str">
        <f>HLOOKUP(Coffee_data[[#This Row],[ProductId]],Product!$B$4:$O$7,3,FALSE)</f>
        <v>Tea</v>
      </c>
      <c r="T618" s="15" t="str">
        <f>HLOOKUP(Coffee_data[[#This Row],[ProductId]],Product!$B$4:$O$7,4,FALSE)</f>
        <v>Darjeeling</v>
      </c>
    </row>
    <row r="619" spans="1:20" x14ac:dyDescent="0.2">
      <c r="A619">
        <v>95</v>
      </c>
      <c r="B619">
        <v>132</v>
      </c>
      <c r="C619">
        <v>223</v>
      </c>
      <c r="D619">
        <v>91</v>
      </c>
      <c r="E619">
        <v>37</v>
      </c>
      <c r="F619">
        <v>25</v>
      </c>
      <c r="G619">
        <v>777</v>
      </c>
      <c r="H619">
        <v>120</v>
      </c>
      <c r="I619">
        <v>90</v>
      </c>
      <c r="J619">
        <v>150</v>
      </c>
      <c r="K619">
        <v>228</v>
      </c>
      <c r="L619">
        <v>631</v>
      </c>
      <c r="M619">
        <v>12</v>
      </c>
      <c r="N619" s="25">
        <v>41729</v>
      </c>
      <c r="O619" t="str">
        <f>VLOOKUP(Coffee_data[[#This Row],[Area Code]],Location!$B$1:$E$157,2,FALSE)</f>
        <v>New York</v>
      </c>
      <c r="P619" t="str">
        <f>VLOOKUP(Coffee_data[[#This Row],[Area Code]],Location!$B$1:$E$157,3,FALSE)</f>
        <v>East</v>
      </c>
      <c r="Q619" t="str">
        <f>VLOOKUP(Coffee_data[[#This Row],[Area Code]],Location!$B$1:$E$157,4,FALSE)</f>
        <v>Major Market</v>
      </c>
      <c r="R619" s="15" t="str">
        <f>HLOOKUP(Coffee_data[[#This Row],[ProductId]],Product!$B$4:$O$7,2,FALSE)</f>
        <v>Regular</v>
      </c>
      <c r="S619" s="15" t="str">
        <f>HLOOKUP(Coffee_data[[#This Row],[ProductId]],Product!$B$4:$O$7,3,FALSE)</f>
        <v>Tea</v>
      </c>
      <c r="T619" s="15" t="str">
        <f>HLOOKUP(Coffee_data[[#This Row],[ProductId]],Product!$B$4:$O$7,4,FALSE)</f>
        <v>Earl Grey</v>
      </c>
    </row>
    <row r="620" spans="1:20" x14ac:dyDescent="0.2">
      <c r="A620">
        <v>83</v>
      </c>
      <c r="B620">
        <v>117</v>
      </c>
      <c r="C620">
        <v>198</v>
      </c>
      <c r="D620">
        <v>81</v>
      </c>
      <c r="E620">
        <v>34</v>
      </c>
      <c r="F620">
        <v>22</v>
      </c>
      <c r="G620">
        <v>460</v>
      </c>
      <c r="H620">
        <v>100</v>
      </c>
      <c r="I620">
        <v>93</v>
      </c>
      <c r="J620">
        <v>130</v>
      </c>
      <c r="K620">
        <v>210</v>
      </c>
      <c r="L620">
        <v>212</v>
      </c>
      <c r="M620">
        <v>13</v>
      </c>
      <c r="N620" s="25">
        <v>41729</v>
      </c>
      <c r="O620" t="str">
        <f>VLOOKUP(Coffee_data[[#This Row],[Area Code]],Location!$B$1:$E$157,2,FALSE)</f>
        <v>New York</v>
      </c>
      <c r="P620" t="str">
        <f>VLOOKUP(Coffee_data[[#This Row],[Area Code]],Location!$B$1:$E$157,3,FALSE)</f>
        <v>East</v>
      </c>
      <c r="Q620" t="str">
        <f>VLOOKUP(Coffee_data[[#This Row],[Area Code]],Location!$B$1:$E$157,4,FALSE)</f>
        <v>Major Market</v>
      </c>
      <c r="R620" s="15" t="str">
        <f>HLOOKUP(Coffee_data[[#This Row],[ProductId]],Product!$B$4:$O$7,2,FALSE)</f>
        <v>Regular</v>
      </c>
      <c r="S620" s="15" t="str">
        <f>HLOOKUP(Coffee_data[[#This Row],[ProductId]],Product!$B$4:$O$7,3,FALSE)</f>
        <v>Tea</v>
      </c>
      <c r="T620" s="15" t="str">
        <f>HLOOKUP(Coffee_data[[#This Row],[ProductId]],Product!$B$4:$O$7,4,FALSE)</f>
        <v>Green Tea</v>
      </c>
    </row>
    <row r="621" spans="1:20" x14ac:dyDescent="0.2">
      <c r="A621">
        <v>-205</v>
      </c>
      <c r="B621">
        <v>-59</v>
      </c>
      <c r="C621">
        <v>66</v>
      </c>
      <c r="D621">
        <v>89</v>
      </c>
      <c r="E621">
        <v>146</v>
      </c>
      <c r="F621">
        <v>113</v>
      </c>
      <c r="G621">
        <v>1382</v>
      </c>
      <c r="H621">
        <v>-190</v>
      </c>
      <c r="I621">
        <v>154</v>
      </c>
      <c r="J621">
        <v>-60</v>
      </c>
      <c r="K621">
        <v>55</v>
      </c>
      <c r="L621">
        <v>914</v>
      </c>
      <c r="M621">
        <v>5</v>
      </c>
      <c r="N621" s="25">
        <v>41729</v>
      </c>
      <c r="O621" t="str">
        <f>VLOOKUP(Coffee_data[[#This Row],[Area Code]],Location!$B$1:$E$157,2,FALSE)</f>
        <v>New York</v>
      </c>
      <c r="P621" t="str">
        <f>VLOOKUP(Coffee_data[[#This Row],[Area Code]],Location!$B$1:$E$157,3,FALSE)</f>
        <v>East</v>
      </c>
      <c r="Q621" t="str">
        <f>VLOOKUP(Coffee_data[[#This Row],[Area Code]],Location!$B$1:$E$157,4,FALSE)</f>
        <v>Major Market</v>
      </c>
      <c r="R621" s="15" t="str">
        <f>HLOOKUP(Coffee_data[[#This Row],[ProductId]],Product!$B$4:$O$7,2,FALSE)</f>
        <v>Regular</v>
      </c>
      <c r="S621" s="15" t="str">
        <f>HLOOKUP(Coffee_data[[#This Row],[ProductId]],Product!$B$4:$O$7,3,FALSE)</f>
        <v>Espresso</v>
      </c>
      <c r="T621" s="15" t="str">
        <f>HLOOKUP(Coffee_data[[#This Row],[ProductId]],Product!$B$4:$O$7,4,FALSE)</f>
        <v>Caffe Mocha</v>
      </c>
    </row>
    <row r="622" spans="1:20" x14ac:dyDescent="0.2">
      <c r="A622">
        <v>235</v>
      </c>
      <c r="B622">
        <v>325</v>
      </c>
      <c r="C622">
        <v>564</v>
      </c>
      <c r="D622">
        <v>263</v>
      </c>
      <c r="E622">
        <v>90</v>
      </c>
      <c r="F622">
        <v>66</v>
      </c>
      <c r="G622">
        <v>1262</v>
      </c>
      <c r="H622">
        <v>250</v>
      </c>
      <c r="I622">
        <v>170</v>
      </c>
      <c r="J622">
        <v>330</v>
      </c>
      <c r="K622">
        <v>543</v>
      </c>
      <c r="L622">
        <v>516</v>
      </c>
      <c r="M622">
        <v>7</v>
      </c>
      <c r="N622" s="25">
        <v>41729</v>
      </c>
      <c r="O622" t="str">
        <f>VLOOKUP(Coffee_data[[#This Row],[Area Code]],Location!$B$1:$E$157,2,FALSE)</f>
        <v>New York</v>
      </c>
      <c r="P622" t="str">
        <f>VLOOKUP(Coffee_data[[#This Row],[Area Code]],Location!$B$1:$E$157,3,FALSE)</f>
        <v>East</v>
      </c>
      <c r="Q622" t="str">
        <f>VLOOKUP(Coffee_data[[#This Row],[Area Code]],Location!$B$1:$E$157,4,FALSE)</f>
        <v>Major Market</v>
      </c>
      <c r="R622" s="15" t="str">
        <f>HLOOKUP(Coffee_data[[#This Row],[ProductId]],Product!$B$4:$O$7,2,FALSE)</f>
        <v>Regular</v>
      </c>
      <c r="S622" s="15" t="str">
        <f>HLOOKUP(Coffee_data[[#This Row],[ProductId]],Product!$B$4:$O$7,3,FALSE)</f>
        <v>Espresso</v>
      </c>
      <c r="T622" s="15" t="str">
        <f>HLOOKUP(Coffee_data[[#This Row],[ProductId]],Product!$B$4:$O$7,4,FALSE)</f>
        <v>Regular Espresso</v>
      </c>
    </row>
    <row r="623" spans="1:20" x14ac:dyDescent="0.2">
      <c r="A623">
        <v>276</v>
      </c>
      <c r="B623">
        <v>428</v>
      </c>
      <c r="C623">
        <v>712</v>
      </c>
      <c r="D623">
        <v>335</v>
      </c>
      <c r="E623">
        <v>152</v>
      </c>
      <c r="F623">
        <v>99</v>
      </c>
      <c r="G623">
        <v>2108</v>
      </c>
      <c r="H623">
        <v>280</v>
      </c>
      <c r="I623">
        <v>316</v>
      </c>
      <c r="J623">
        <v>400</v>
      </c>
      <c r="K623">
        <v>672</v>
      </c>
      <c r="L623">
        <v>631</v>
      </c>
      <c r="M623">
        <v>2</v>
      </c>
      <c r="N623" s="25">
        <v>41729</v>
      </c>
      <c r="O623" t="str">
        <f>VLOOKUP(Coffee_data[[#This Row],[Area Code]],Location!$B$1:$E$157,2,FALSE)</f>
        <v>New York</v>
      </c>
      <c r="P623" t="str">
        <f>VLOOKUP(Coffee_data[[#This Row],[Area Code]],Location!$B$1:$E$157,3,FALSE)</f>
        <v>East</v>
      </c>
      <c r="Q623" t="str">
        <f>VLOOKUP(Coffee_data[[#This Row],[Area Code]],Location!$B$1:$E$157,4,FALSE)</f>
        <v>Major Market</v>
      </c>
      <c r="R623" s="15" t="str">
        <f>HLOOKUP(Coffee_data[[#This Row],[ProductId]],Product!$B$4:$O$7,2,FALSE)</f>
        <v>Regular</v>
      </c>
      <c r="S623" s="15" t="str">
        <f>HLOOKUP(Coffee_data[[#This Row],[ProductId]],Product!$B$4:$O$7,3,FALSE)</f>
        <v>Coffee</v>
      </c>
      <c r="T623" s="15" t="str">
        <f>HLOOKUP(Coffee_data[[#This Row],[ProductId]],Product!$B$4:$O$7,4,FALSE)</f>
        <v>Columbian</v>
      </c>
    </row>
    <row r="624" spans="1:20" x14ac:dyDescent="0.2">
      <c r="A624">
        <v>247</v>
      </c>
      <c r="B624">
        <v>378</v>
      </c>
      <c r="C624">
        <v>638</v>
      </c>
      <c r="D624">
        <v>208</v>
      </c>
      <c r="E624">
        <v>131</v>
      </c>
      <c r="F624">
        <v>98</v>
      </c>
      <c r="G624">
        <v>1558</v>
      </c>
      <c r="H624">
        <v>200</v>
      </c>
      <c r="I624">
        <v>161</v>
      </c>
      <c r="J624">
        <v>300</v>
      </c>
      <c r="K624">
        <v>490</v>
      </c>
      <c r="L624">
        <v>631</v>
      </c>
      <c r="M624">
        <v>9</v>
      </c>
      <c r="N624" s="25">
        <v>41729</v>
      </c>
      <c r="O624" t="str">
        <f>VLOOKUP(Coffee_data[[#This Row],[Area Code]],Location!$B$1:$E$157,2,FALSE)</f>
        <v>New York</v>
      </c>
      <c r="P624" t="str">
        <f>VLOOKUP(Coffee_data[[#This Row],[Area Code]],Location!$B$1:$E$157,3,FALSE)</f>
        <v>East</v>
      </c>
      <c r="Q624" t="str">
        <f>VLOOKUP(Coffee_data[[#This Row],[Area Code]],Location!$B$1:$E$157,4,FALSE)</f>
        <v>Major Market</v>
      </c>
      <c r="R624" s="15" t="str">
        <f>HLOOKUP(Coffee_data[[#This Row],[ProductId]],Product!$B$4:$O$7,2,FALSE)</f>
        <v>Decaf</v>
      </c>
      <c r="S624" s="15" t="str">
        <f>HLOOKUP(Coffee_data[[#This Row],[ProductId]],Product!$B$4:$O$7,3,FALSE)</f>
        <v>Herbal Tea</v>
      </c>
      <c r="T624" s="15" t="str">
        <f>HLOOKUP(Coffee_data[[#This Row],[ProductId]],Product!$B$4:$O$7,4,FALSE)</f>
        <v>Lemon</v>
      </c>
    </row>
    <row r="625" spans="1:20" x14ac:dyDescent="0.2">
      <c r="A625">
        <v>-105</v>
      </c>
      <c r="B625">
        <v>-20</v>
      </c>
      <c r="C625">
        <v>189</v>
      </c>
      <c r="D625">
        <v>238</v>
      </c>
      <c r="E625">
        <v>85</v>
      </c>
      <c r="F625">
        <v>64</v>
      </c>
      <c r="G625">
        <v>1811</v>
      </c>
      <c r="H625">
        <v>-70</v>
      </c>
      <c r="I625">
        <v>140</v>
      </c>
      <c r="J625">
        <v>-10</v>
      </c>
      <c r="K625">
        <v>130</v>
      </c>
      <c r="L625">
        <v>718</v>
      </c>
      <c r="M625">
        <v>10</v>
      </c>
      <c r="N625" s="25">
        <v>41729</v>
      </c>
      <c r="O625" t="str">
        <f>VLOOKUP(Coffee_data[[#This Row],[Area Code]],Location!$B$1:$E$157,2,FALSE)</f>
        <v>New York</v>
      </c>
      <c r="P625" t="str">
        <f>VLOOKUP(Coffee_data[[#This Row],[Area Code]],Location!$B$1:$E$157,3,FALSE)</f>
        <v>East</v>
      </c>
      <c r="Q625" t="str">
        <f>VLOOKUP(Coffee_data[[#This Row],[Area Code]],Location!$B$1:$E$157,4,FALSE)</f>
        <v>Major Market</v>
      </c>
      <c r="R625" s="15" t="str">
        <f>HLOOKUP(Coffee_data[[#This Row],[ProductId]],Product!$B$4:$O$7,2,FALSE)</f>
        <v>Decaf</v>
      </c>
      <c r="S625" s="15" t="str">
        <f>HLOOKUP(Coffee_data[[#This Row],[ProductId]],Product!$B$4:$O$7,3,FALSE)</f>
        <v>Herbal Tea</v>
      </c>
      <c r="T625" s="15" t="str">
        <f>HLOOKUP(Coffee_data[[#This Row],[ProductId]],Product!$B$4:$O$7,4,FALSE)</f>
        <v>Mint</v>
      </c>
    </row>
    <row r="626" spans="1:20" x14ac:dyDescent="0.2">
      <c r="A626">
        <v>1</v>
      </c>
      <c r="B626">
        <v>87</v>
      </c>
      <c r="C626">
        <v>150</v>
      </c>
      <c r="D626">
        <v>63</v>
      </c>
      <c r="E626">
        <v>86</v>
      </c>
      <c r="F626">
        <v>57</v>
      </c>
      <c r="G626">
        <v>37</v>
      </c>
      <c r="H626">
        <v>0</v>
      </c>
      <c r="I626">
        <v>46</v>
      </c>
      <c r="J626">
        <v>70</v>
      </c>
      <c r="K626">
        <v>124</v>
      </c>
      <c r="L626">
        <v>985</v>
      </c>
      <c r="M626">
        <v>4</v>
      </c>
      <c r="N626" s="25">
        <v>41729</v>
      </c>
      <c r="O626" t="str">
        <f>VLOOKUP(Coffee_data[[#This Row],[Area Code]],Location!$B$1:$E$157,2,FALSE)</f>
        <v>Louisiana</v>
      </c>
      <c r="P626" t="str">
        <f>VLOOKUP(Coffee_data[[#This Row],[Area Code]],Location!$B$1:$E$157,3,FALSE)</f>
        <v>South</v>
      </c>
      <c r="Q626" t="str">
        <f>VLOOKUP(Coffee_data[[#This Row],[Area Code]],Location!$B$1:$E$157,4,FALSE)</f>
        <v>Small Market</v>
      </c>
      <c r="R626" s="15" t="str">
        <f>HLOOKUP(Coffee_data[[#This Row],[ProductId]],Product!$B$4:$O$7,2,FALSE)</f>
        <v>Regular</v>
      </c>
      <c r="S626" s="15" t="str">
        <f>HLOOKUP(Coffee_data[[#This Row],[ProductId]],Product!$B$4:$O$7,3,FALSE)</f>
        <v>Espresso</v>
      </c>
      <c r="T626" s="15" t="str">
        <f>HLOOKUP(Coffee_data[[#This Row],[ProductId]],Product!$B$4:$O$7,4,FALSE)</f>
        <v>Caffe Latte</v>
      </c>
    </row>
    <row r="627" spans="1:20" x14ac:dyDescent="0.2">
      <c r="A627">
        <v>45</v>
      </c>
      <c r="B627">
        <v>84</v>
      </c>
      <c r="C627">
        <v>133</v>
      </c>
      <c r="D627">
        <v>49</v>
      </c>
      <c r="E627">
        <v>39</v>
      </c>
      <c r="F627">
        <v>15</v>
      </c>
      <c r="G627">
        <v>342</v>
      </c>
      <c r="H627">
        <v>50</v>
      </c>
      <c r="I627">
        <v>45</v>
      </c>
      <c r="J627">
        <v>70</v>
      </c>
      <c r="K627">
        <v>105</v>
      </c>
      <c r="L627">
        <v>225</v>
      </c>
      <c r="M627">
        <v>5</v>
      </c>
      <c r="N627" s="25">
        <v>41729</v>
      </c>
      <c r="O627" t="str">
        <f>VLOOKUP(Coffee_data[[#This Row],[Area Code]],Location!$B$1:$E$157,2,FALSE)</f>
        <v>Louisiana</v>
      </c>
      <c r="P627" t="str">
        <f>VLOOKUP(Coffee_data[[#This Row],[Area Code]],Location!$B$1:$E$157,3,FALSE)</f>
        <v>South</v>
      </c>
      <c r="Q627" t="str">
        <f>VLOOKUP(Coffee_data[[#This Row],[Area Code]],Location!$B$1:$E$157,4,FALSE)</f>
        <v>Small Market</v>
      </c>
      <c r="R627" s="15" t="str">
        <f>HLOOKUP(Coffee_data[[#This Row],[ProductId]],Product!$B$4:$O$7,2,FALSE)</f>
        <v>Regular</v>
      </c>
      <c r="S627" s="15" t="str">
        <f>HLOOKUP(Coffee_data[[#This Row],[ProductId]],Product!$B$4:$O$7,3,FALSE)</f>
        <v>Espresso</v>
      </c>
      <c r="T627" s="15" t="str">
        <f>HLOOKUP(Coffee_data[[#This Row],[ProductId]],Product!$B$4:$O$7,4,FALSE)</f>
        <v>Caffe Mocha</v>
      </c>
    </row>
    <row r="628" spans="1:20" x14ac:dyDescent="0.2">
      <c r="A628">
        <v>31</v>
      </c>
      <c r="B628">
        <v>68</v>
      </c>
      <c r="C628">
        <v>114</v>
      </c>
      <c r="D628">
        <v>46</v>
      </c>
      <c r="E628">
        <v>37</v>
      </c>
      <c r="F628">
        <v>14</v>
      </c>
      <c r="G628">
        <v>388</v>
      </c>
      <c r="H628">
        <v>40</v>
      </c>
      <c r="I628">
        <v>24</v>
      </c>
      <c r="J628">
        <v>60</v>
      </c>
      <c r="K628">
        <v>96</v>
      </c>
      <c r="L628">
        <v>225</v>
      </c>
      <c r="M628">
        <v>6</v>
      </c>
      <c r="N628" s="25">
        <v>41729</v>
      </c>
      <c r="O628" t="str">
        <f>VLOOKUP(Coffee_data[[#This Row],[Area Code]],Location!$B$1:$E$157,2,FALSE)</f>
        <v>Louisiana</v>
      </c>
      <c r="P628" t="str">
        <f>VLOOKUP(Coffee_data[[#This Row],[Area Code]],Location!$B$1:$E$157,3,FALSE)</f>
        <v>South</v>
      </c>
      <c r="Q628" t="str">
        <f>VLOOKUP(Coffee_data[[#This Row],[Area Code]],Location!$B$1:$E$157,4,FALSE)</f>
        <v>Small Market</v>
      </c>
      <c r="R628" s="15" t="str">
        <f>HLOOKUP(Coffee_data[[#This Row],[ProductId]],Product!$B$4:$O$7,2,FALSE)</f>
        <v>Decaf</v>
      </c>
      <c r="S628" s="15" t="str">
        <f>HLOOKUP(Coffee_data[[#This Row],[ProductId]],Product!$B$4:$O$7,3,FALSE)</f>
        <v>Espresso</v>
      </c>
      <c r="T628" s="15" t="str">
        <f>HLOOKUP(Coffee_data[[#This Row],[ProductId]],Product!$B$4:$O$7,4,FALSE)</f>
        <v>Decaf Espresso</v>
      </c>
    </row>
    <row r="629" spans="1:20" x14ac:dyDescent="0.2">
      <c r="A629">
        <v>38</v>
      </c>
      <c r="B629">
        <v>67</v>
      </c>
      <c r="C629">
        <v>119</v>
      </c>
      <c r="D629">
        <v>52</v>
      </c>
      <c r="E629">
        <v>29</v>
      </c>
      <c r="F629">
        <v>17</v>
      </c>
      <c r="G629">
        <v>605</v>
      </c>
      <c r="H629">
        <v>50</v>
      </c>
      <c r="I629">
        <v>48</v>
      </c>
      <c r="J629">
        <v>70</v>
      </c>
      <c r="K629">
        <v>118</v>
      </c>
      <c r="L629">
        <v>985</v>
      </c>
      <c r="M629">
        <v>8</v>
      </c>
      <c r="N629" s="25">
        <v>41729</v>
      </c>
      <c r="O629" t="str">
        <f>VLOOKUP(Coffee_data[[#This Row],[Area Code]],Location!$B$1:$E$157,2,FALSE)</f>
        <v>Louisiana</v>
      </c>
      <c r="P629" t="str">
        <f>VLOOKUP(Coffee_data[[#This Row],[Area Code]],Location!$B$1:$E$157,3,FALSE)</f>
        <v>South</v>
      </c>
      <c r="Q629" t="str">
        <f>VLOOKUP(Coffee_data[[#This Row],[Area Code]],Location!$B$1:$E$157,4,FALSE)</f>
        <v>Small Market</v>
      </c>
      <c r="R629" s="15" t="str">
        <f>HLOOKUP(Coffee_data[[#This Row],[ProductId]],Product!$B$4:$O$7,2,FALSE)</f>
        <v>Decaf</v>
      </c>
      <c r="S629" s="15" t="str">
        <f>HLOOKUP(Coffee_data[[#This Row],[ProductId]],Product!$B$4:$O$7,3,FALSE)</f>
        <v>Herbal Tea</v>
      </c>
      <c r="T629" s="15" t="str">
        <f>HLOOKUP(Coffee_data[[#This Row],[ProductId]],Product!$B$4:$O$7,4,FALSE)</f>
        <v>Chamomile</v>
      </c>
    </row>
    <row r="630" spans="1:20" x14ac:dyDescent="0.2">
      <c r="A630">
        <v>35</v>
      </c>
      <c r="B630">
        <v>98</v>
      </c>
      <c r="C630">
        <v>178</v>
      </c>
      <c r="D630">
        <v>80</v>
      </c>
      <c r="E630">
        <v>63</v>
      </c>
      <c r="F630">
        <v>30</v>
      </c>
      <c r="G630">
        <v>494</v>
      </c>
      <c r="H630">
        <v>50</v>
      </c>
      <c r="I630">
        <v>61</v>
      </c>
      <c r="J630">
        <v>100</v>
      </c>
      <c r="K630">
        <v>170</v>
      </c>
      <c r="L630">
        <v>337</v>
      </c>
      <c r="M630">
        <v>9</v>
      </c>
      <c r="N630" s="25">
        <v>41729</v>
      </c>
      <c r="O630" t="str">
        <f>VLOOKUP(Coffee_data[[#This Row],[Area Code]],Location!$B$1:$E$157,2,FALSE)</f>
        <v>Louisiana</v>
      </c>
      <c r="P630" t="str">
        <f>VLOOKUP(Coffee_data[[#This Row],[Area Code]],Location!$B$1:$E$157,3,FALSE)</f>
        <v>South</v>
      </c>
      <c r="Q630" t="str">
        <f>VLOOKUP(Coffee_data[[#This Row],[Area Code]],Location!$B$1:$E$157,4,FALSE)</f>
        <v>Small Market</v>
      </c>
      <c r="R630" s="15" t="str">
        <f>HLOOKUP(Coffee_data[[#This Row],[ProductId]],Product!$B$4:$O$7,2,FALSE)</f>
        <v>Decaf</v>
      </c>
      <c r="S630" s="15" t="str">
        <f>HLOOKUP(Coffee_data[[#This Row],[ProductId]],Product!$B$4:$O$7,3,FALSE)</f>
        <v>Herbal Tea</v>
      </c>
      <c r="T630" s="15" t="str">
        <f>HLOOKUP(Coffee_data[[#This Row],[ProductId]],Product!$B$4:$O$7,4,FALSE)</f>
        <v>Lemon</v>
      </c>
    </row>
    <row r="631" spans="1:20" x14ac:dyDescent="0.2">
      <c r="A631">
        <v>30</v>
      </c>
      <c r="B631">
        <v>51</v>
      </c>
      <c r="C631">
        <v>86</v>
      </c>
      <c r="D631">
        <v>35</v>
      </c>
      <c r="E631">
        <v>21</v>
      </c>
      <c r="F631">
        <v>9</v>
      </c>
      <c r="G631">
        <v>776</v>
      </c>
      <c r="H631">
        <v>50</v>
      </c>
      <c r="I631">
        <v>40</v>
      </c>
      <c r="J631">
        <v>60</v>
      </c>
      <c r="K631">
        <v>100</v>
      </c>
      <c r="L631">
        <v>504</v>
      </c>
      <c r="M631">
        <v>2</v>
      </c>
      <c r="N631" s="25">
        <v>41729</v>
      </c>
      <c r="O631" t="str">
        <f>VLOOKUP(Coffee_data[[#This Row],[Area Code]],Location!$B$1:$E$157,2,FALSE)</f>
        <v>Louisiana</v>
      </c>
      <c r="P631" t="str">
        <f>VLOOKUP(Coffee_data[[#This Row],[Area Code]],Location!$B$1:$E$157,3,FALSE)</f>
        <v>South</v>
      </c>
      <c r="Q631" t="str">
        <f>VLOOKUP(Coffee_data[[#This Row],[Area Code]],Location!$B$1:$E$157,4,FALSE)</f>
        <v>Small Market</v>
      </c>
      <c r="R631" s="15" t="str">
        <f>HLOOKUP(Coffee_data[[#This Row],[ProductId]],Product!$B$4:$O$7,2,FALSE)</f>
        <v>Regular</v>
      </c>
      <c r="S631" s="15" t="str">
        <f>HLOOKUP(Coffee_data[[#This Row],[ProductId]],Product!$B$4:$O$7,3,FALSE)</f>
        <v>Coffee</v>
      </c>
      <c r="T631" s="15" t="str">
        <f>HLOOKUP(Coffee_data[[#This Row],[ProductId]],Product!$B$4:$O$7,4,FALSE)</f>
        <v>Columbian</v>
      </c>
    </row>
    <row r="632" spans="1:20" x14ac:dyDescent="0.2">
      <c r="A632">
        <v>48</v>
      </c>
      <c r="B632">
        <v>72</v>
      </c>
      <c r="C632">
        <v>121</v>
      </c>
      <c r="D632">
        <v>49</v>
      </c>
      <c r="E632">
        <v>24</v>
      </c>
      <c r="F632">
        <v>13</v>
      </c>
      <c r="G632">
        <v>779</v>
      </c>
      <c r="H632">
        <v>70</v>
      </c>
      <c r="I632">
        <v>63</v>
      </c>
      <c r="J632">
        <v>90</v>
      </c>
      <c r="K632">
        <v>147</v>
      </c>
      <c r="L632">
        <v>318</v>
      </c>
      <c r="M632">
        <v>3</v>
      </c>
      <c r="N632" s="25">
        <v>41729</v>
      </c>
      <c r="O632" t="str">
        <f>VLOOKUP(Coffee_data[[#This Row],[Area Code]],Location!$B$1:$E$157,2,FALSE)</f>
        <v>Louisiana</v>
      </c>
      <c r="P632" t="str">
        <f>VLOOKUP(Coffee_data[[#This Row],[Area Code]],Location!$B$1:$E$157,3,FALSE)</f>
        <v>South</v>
      </c>
      <c r="Q632" t="str">
        <f>VLOOKUP(Coffee_data[[#This Row],[Area Code]],Location!$B$1:$E$157,4,FALSE)</f>
        <v>Small Market</v>
      </c>
      <c r="R632" s="15" t="str">
        <f>HLOOKUP(Coffee_data[[#This Row],[ProductId]],Product!$B$4:$O$7,2,FALSE)</f>
        <v>Decaf</v>
      </c>
      <c r="S632" s="15" t="str">
        <f>HLOOKUP(Coffee_data[[#This Row],[ProductId]],Product!$B$4:$O$7,3,FALSE)</f>
        <v>Coffee</v>
      </c>
      <c r="T632" s="15" t="str">
        <f>HLOOKUP(Coffee_data[[#This Row],[ProductId]],Product!$B$4:$O$7,4,FALSE)</f>
        <v>Decaf Irish Cream</v>
      </c>
    </row>
    <row r="633" spans="1:20" x14ac:dyDescent="0.2">
      <c r="A633">
        <v>-9</v>
      </c>
      <c r="B633">
        <v>36</v>
      </c>
      <c r="C633">
        <v>65</v>
      </c>
      <c r="D633">
        <v>29</v>
      </c>
      <c r="E633">
        <v>45</v>
      </c>
      <c r="F633">
        <v>11</v>
      </c>
      <c r="G633">
        <v>-39</v>
      </c>
      <c r="H633">
        <v>0</v>
      </c>
      <c r="I633">
        <v>20</v>
      </c>
      <c r="J633">
        <v>30</v>
      </c>
      <c r="K633">
        <v>50</v>
      </c>
      <c r="L633">
        <v>505</v>
      </c>
      <c r="M633">
        <v>4</v>
      </c>
      <c r="N633" s="25">
        <v>41729</v>
      </c>
      <c r="O633" t="str">
        <f>VLOOKUP(Coffee_data[[#This Row],[Area Code]],Location!$B$1:$E$157,2,FALSE)</f>
        <v>New Mexico</v>
      </c>
      <c r="P633" t="str">
        <f>VLOOKUP(Coffee_data[[#This Row],[Area Code]],Location!$B$1:$E$157,3,FALSE)</f>
        <v>South</v>
      </c>
      <c r="Q633" t="str">
        <f>VLOOKUP(Coffee_data[[#This Row],[Area Code]],Location!$B$1:$E$157,4,FALSE)</f>
        <v>Small Market</v>
      </c>
      <c r="R633" s="15" t="str">
        <f>HLOOKUP(Coffee_data[[#This Row],[ProductId]],Product!$B$4:$O$7,2,FALSE)</f>
        <v>Regular</v>
      </c>
      <c r="S633" s="15" t="str">
        <f>HLOOKUP(Coffee_data[[#This Row],[ProductId]],Product!$B$4:$O$7,3,FALSE)</f>
        <v>Espresso</v>
      </c>
      <c r="T633" s="15" t="str">
        <f>HLOOKUP(Coffee_data[[#This Row],[ProductId]],Product!$B$4:$O$7,4,FALSE)</f>
        <v>Caffe Latte</v>
      </c>
    </row>
    <row r="634" spans="1:20" x14ac:dyDescent="0.2">
      <c r="A634">
        <v>-6</v>
      </c>
      <c r="B634">
        <v>63</v>
      </c>
      <c r="C634">
        <v>107</v>
      </c>
      <c r="D634">
        <v>44</v>
      </c>
      <c r="E634">
        <v>69</v>
      </c>
      <c r="F634">
        <v>40</v>
      </c>
      <c r="G634">
        <v>261</v>
      </c>
      <c r="H634">
        <v>10</v>
      </c>
      <c r="I634">
        <v>30</v>
      </c>
      <c r="J634">
        <v>60</v>
      </c>
      <c r="K634">
        <v>85</v>
      </c>
      <c r="L634">
        <v>505</v>
      </c>
      <c r="M634">
        <v>5</v>
      </c>
      <c r="N634" s="25">
        <v>41729</v>
      </c>
      <c r="O634" t="str">
        <f>VLOOKUP(Coffee_data[[#This Row],[Area Code]],Location!$B$1:$E$157,2,FALSE)</f>
        <v>New Mexico</v>
      </c>
      <c r="P634" t="str">
        <f>VLOOKUP(Coffee_data[[#This Row],[Area Code]],Location!$B$1:$E$157,3,FALSE)</f>
        <v>South</v>
      </c>
      <c r="Q634" t="str">
        <f>VLOOKUP(Coffee_data[[#This Row],[Area Code]],Location!$B$1:$E$157,4,FALSE)</f>
        <v>Small Market</v>
      </c>
      <c r="R634" s="15" t="str">
        <f>HLOOKUP(Coffee_data[[#This Row],[ProductId]],Product!$B$4:$O$7,2,FALSE)</f>
        <v>Regular</v>
      </c>
      <c r="S634" s="15" t="str">
        <f>HLOOKUP(Coffee_data[[#This Row],[ProductId]],Product!$B$4:$O$7,3,FALSE)</f>
        <v>Espresso</v>
      </c>
      <c r="T634" s="15" t="str">
        <f>HLOOKUP(Coffee_data[[#This Row],[ProductId]],Product!$B$4:$O$7,4,FALSE)</f>
        <v>Caffe Mocha</v>
      </c>
    </row>
    <row r="635" spans="1:20" x14ac:dyDescent="0.2">
      <c r="A635">
        <v>12</v>
      </c>
      <c r="B635">
        <v>51</v>
      </c>
      <c r="C635">
        <v>88</v>
      </c>
      <c r="D635">
        <v>37</v>
      </c>
      <c r="E635">
        <v>39</v>
      </c>
      <c r="F635">
        <v>12</v>
      </c>
      <c r="G635">
        <v>195</v>
      </c>
      <c r="H635">
        <v>10</v>
      </c>
      <c r="I635">
        <v>24</v>
      </c>
      <c r="J635">
        <v>40</v>
      </c>
      <c r="K635">
        <v>64</v>
      </c>
      <c r="L635">
        <v>505</v>
      </c>
      <c r="M635">
        <v>6</v>
      </c>
      <c r="N635" s="25">
        <v>41729</v>
      </c>
      <c r="O635" t="str">
        <f>VLOOKUP(Coffee_data[[#This Row],[Area Code]],Location!$B$1:$E$157,2,FALSE)</f>
        <v>New Mexico</v>
      </c>
      <c r="P635" t="str">
        <f>VLOOKUP(Coffee_data[[#This Row],[Area Code]],Location!$B$1:$E$157,3,FALSE)</f>
        <v>South</v>
      </c>
      <c r="Q635" t="str">
        <f>VLOOKUP(Coffee_data[[#This Row],[Area Code]],Location!$B$1:$E$157,4,FALSE)</f>
        <v>Small Market</v>
      </c>
      <c r="R635" s="15" t="str">
        <f>HLOOKUP(Coffee_data[[#This Row],[ProductId]],Product!$B$4:$O$7,2,FALSE)</f>
        <v>Decaf</v>
      </c>
      <c r="S635" s="15" t="str">
        <f>HLOOKUP(Coffee_data[[#This Row],[ProductId]],Product!$B$4:$O$7,3,FALSE)</f>
        <v>Espresso</v>
      </c>
      <c r="T635" s="15" t="str">
        <f>HLOOKUP(Coffee_data[[#This Row],[ProductId]],Product!$B$4:$O$7,4,FALSE)</f>
        <v>Decaf Espresso</v>
      </c>
    </row>
    <row r="636" spans="1:20" x14ac:dyDescent="0.2">
      <c r="A636">
        <v>12</v>
      </c>
      <c r="B636">
        <v>28</v>
      </c>
      <c r="C636">
        <v>47</v>
      </c>
      <c r="D636">
        <v>19</v>
      </c>
      <c r="E636">
        <v>16</v>
      </c>
      <c r="F636">
        <v>5</v>
      </c>
      <c r="G636">
        <v>820</v>
      </c>
      <c r="H636">
        <v>20</v>
      </c>
      <c r="I636">
        <v>10</v>
      </c>
      <c r="J636">
        <v>30</v>
      </c>
      <c r="K636">
        <v>48</v>
      </c>
      <c r="L636">
        <v>505</v>
      </c>
      <c r="M636">
        <v>8</v>
      </c>
      <c r="N636" s="25">
        <v>41729</v>
      </c>
      <c r="O636" t="str">
        <f>VLOOKUP(Coffee_data[[#This Row],[Area Code]],Location!$B$1:$E$157,2,FALSE)</f>
        <v>New Mexico</v>
      </c>
      <c r="P636" t="str">
        <f>VLOOKUP(Coffee_data[[#This Row],[Area Code]],Location!$B$1:$E$157,3,FALSE)</f>
        <v>South</v>
      </c>
      <c r="Q636" t="str">
        <f>VLOOKUP(Coffee_data[[#This Row],[Area Code]],Location!$B$1:$E$157,4,FALSE)</f>
        <v>Small Market</v>
      </c>
      <c r="R636" s="15" t="str">
        <f>HLOOKUP(Coffee_data[[#This Row],[ProductId]],Product!$B$4:$O$7,2,FALSE)</f>
        <v>Decaf</v>
      </c>
      <c r="S636" s="15" t="str">
        <f>HLOOKUP(Coffee_data[[#This Row],[ProductId]],Product!$B$4:$O$7,3,FALSE)</f>
        <v>Herbal Tea</v>
      </c>
      <c r="T636" s="15" t="str">
        <f>HLOOKUP(Coffee_data[[#This Row],[ProductId]],Product!$B$4:$O$7,4,FALSE)</f>
        <v>Chamomile</v>
      </c>
    </row>
    <row r="637" spans="1:20" x14ac:dyDescent="0.2">
      <c r="A637">
        <v>3</v>
      </c>
      <c r="B637">
        <v>33</v>
      </c>
      <c r="C637">
        <v>61</v>
      </c>
      <c r="D637">
        <v>28</v>
      </c>
      <c r="E637">
        <v>30</v>
      </c>
      <c r="F637">
        <v>8</v>
      </c>
      <c r="G637">
        <v>964</v>
      </c>
      <c r="H637">
        <v>10</v>
      </c>
      <c r="I637">
        <v>20</v>
      </c>
      <c r="J637">
        <v>30</v>
      </c>
      <c r="K637">
        <v>59</v>
      </c>
      <c r="L637">
        <v>505</v>
      </c>
      <c r="M637">
        <v>9</v>
      </c>
      <c r="N637" s="25">
        <v>41729</v>
      </c>
      <c r="O637" t="str">
        <f>VLOOKUP(Coffee_data[[#This Row],[Area Code]],Location!$B$1:$E$157,2,FALSE)</f>
        <v>New Mexico</v>
      </c>
      <c r="P637" t="str">
        <f>VLOOKUP(Coffee_data[[#This Row],[Area Code]],Location!$B$1:$E$157,3,FALSE)</f>
        <v>South</v>
      </c>
      <c r="Q637" t="str">
        <f>VLOOKUP(Coffee_data[[#This Row],[Area Code]],Location!$B$1:$E$157,4,FALSE)</f>
        <v>Small Market</v>
      </c>
      <c r="R637" s="15" t="str">
        <f>HLOOKUP(Coffee_data[[#This Row],[ProductId]],Product!$B$4:$O$7,2,FALSE)</f>
        <v>Decaf</v>
      </c>
      <c r="S637" s="15" t="str">
        <f>HLOOKUP(Coffee_data[[#This Row],[ProductId]],Product!$B$4:$O$7,3,FALSE)</f>
        <v>Herbal Tea</v>
      </c>
      <c r="T637" s="15" t="str">
        <f>HLOOKUP(Coffee_data[[#This Row],[ProductId]],Product!$B$4:$O$7,4,FALSE)</f>
        <v>Lemon</v>
      </c>
    </row>
    <row r="638" spans="1:20" x14ac:dyDescent="0.2">
      <c r="A638">
        <v>27</v>
      </c>
      <c r="B638">
        <v>75</v>
      </c>
      <c r="C638">
        <v>125</v>
      </c>
      <c r="D638">
        <v>50</v>
      </c>
      <c r="E638">
        <v>48</v>
      </c>
      <c r="F638">
        <v>16</v>
      </c>
      <c r="G638">
        <v>372</v>
      </c>
      <c r="H638">
        <v>50</v>
      </c>
      <c r="I638">
        <v>62</v>
      </c>
      <c r="J638">
        <v>90</v>
      </c>
      <c r="K638">
        <v>152</v>
      </c>
      <c r="L638">
        <v>505</v>
      </c>
      <c r="M638">
        <v>2</v>
      </c>
      <c r="N638" s="25">
        <v>41729</v>
      </c>
      <c r="O638" t="str">
        <f>VLOOKUP(Coffee_data[[#This Row],[Area Code]],Location!$B$1:$E$157,2,FALSE)</f>
        <v>New Mexico</v>
      </c>
      <c r="P638" t="str">
        <f>VLOOKUP(Coffee_data[[#This Row],[Area Code]],Location!$B$1:$E$157,3,FALSE)</f>
        <v>South</v>
      </c>
      <c r="Q638" t="str">
        <f>VLOOKUP(Coffee_data[[#This Row],[Area Code]],Location!$B$1:$E$157,4,FALSE)</f>
        <v>Small Market</v>
      </c>
      <c r="R638" s="15" t="str">
        <f>HLOOKUP(Coffee_data[[#This Row],[ProductId]],Product!$B$4:$O$7,2,FALSE)</f>
        <v>Regular</v>
      </c>
      <c r="S638" s="15" t="str">
        <f>HLOOKUP(Coffee_data[[#This Row],[ProductId]],Product!$B$4:$O$7,3,FALSE)</f>
        <v>Coffee</v>
      </c>
      <c r="T638" s="15" t="str">
        <f>HLOOKUP(Coffee_data[[#This Row],[ProductId]],Product!$B$4:$O$7,4,FALSE)</f>
        <v>Columbian</v>
      </c>
    </row>
    <row r="639" spans="1:20" x14ac:dyDescent="0.2">
      <c r="A639">
        <v>-11</v>
      </c>
      <c r="B639">
        <v>40</v>
      </c>
      <c r="C639">
        <v>133</v>
      </c>
      <c r="D639">
        <v>93</v>
      </c>
      <c r="E639">
        <v>51</v>
      </c>
      <c r="F639">
        <v>28</v>
      </c>
      <c r="G639">
        <v>840</v>
      </c>
      <c r="H639">
        <v>10</v>
      </c>
      <c r="I639">
        <v>84</v>
      </c>
      <c r="J639">
        <v>50</v>
      </c>
      <c r="K639">
        <v>160</v>
      </c>
      <c r="L639">
        <v>505</v>
      </c>
      <c r="M639">
        <v>3</v>
      </c>
      <c r="N639" s="25">
        <v>41729</v>
      </c>
      <c r="O639" t="str">
        <f>VLOOKUP(Coffee_data[[#This Row],[Area Code]],Location!$B$1:$E$157,2,FALSE)</f>
        <v>New Mexico</v>
      </c>
      <c r="P639" t="str">
        <f>VLOOKUP(Coffee_data[[#This Row],[Area Code]],Location!$B$1:$E$157,3,FALSE)</f>
        <v>South</v>
      </c>
      <c r="Q639" t="str">
        <f>VLOOKUP(Coffee_data[[#This Row],[Area Code]],Location!$B$1:$E$157,4,FALSE)</f>
        <v>Small Market</v>
      </c>
      <c r="R639" s="15" t="str">
        <f>HLOOKUP(Coffee_data[[#This Row],[ProductId]],Product!$B$4:$O$7,2,FALSE)</f>
        <v>Decaf</v>
      </c>
      <c r="S639" s="15" t="str">
        <f>HLOOKUP(Coffee_data[[#This Row],[ProductId]],Product!$B$4:$O$7,3,FALSE)</f>
        <v>Coffee</v>
      </c>
      <c r="T639" s="15" t="str">
        <f>HLOOKUP(Coffee_data[[#This Row],[ProductId]],Product!$B$4:$O$7,4,FALSE)</f>
        <v>Decaf Irish Cream</v>
      </c>
    </row>
    <row r="640" spans="1:20" x14ac:dyDescent="0.2">
      <c r="A640">
        <v>74</v>
      </c>
      <c r="B640">
        <v>134</v>
      </c>
      <c r="C640">
        <v>222</v>
      </c>
      <c r="D640">
        <v>88</v>
      </c>
      <c r="E640">
        <v>60</v>
      </c>
      <c r="F640">
        <v>29</v>
      </c>
      <c r="G640">
        <v>653</v>
      </c>
      <c r="H640">
        <v>80</v>
      </c>
      <c r="I640">
        <v>64</v>
      </c>
      <c r="J640">
        <v>120</v>
      </c>
      <c r="K640">
        <v>196</v>
      </c>
      <c r="L640">
        <v>580</v>
      </c>
      <c r="M640">
        <v>6</v>
      </c>
      <c r="N640" s="25">
        <v>41729</v>
      </c>
      <c r="O640" t="str">
        <f>VLOOKUP(Coffee_data[[#This Row],[Area Code]],Location!$B$1:$E$157,2,FALSE)</f>
        <v>Oklahoma</v>
      </c>
      <c r="P640" t="str">
        <f>VLOOKUP(Coffee_data[[#This Row],[Area Code]],Location!$B$1:$E$157,3,FALSE)</f>
        <v>South</v>
      </c>
      <c r="Q640" t="str">
        <f>VLOOKUP(Coffee_data[[#This Row],[Area Code]],Location!$B$1:$E$157,4,FALSE)</f>
        <v>Small Market</v>
      </c>
      <c r="R640" s="15" t="str">
        <f>HLOOKUP(Coffee_data[[#This Row],[ProductId]],Product!$B$4:$O$7,2,FALSE)</f>
        <v>Decaf</v>
      </c>
      <c r="S640" s="15" t="str">
        <f>HLOOKUP(Coffee_data[[#This Row],[ProductId]],Product!$B$4:$O$7,3,FALSE)</f>
        <v>Espresso</v>
      </c>
      <c r="T640" s="15" t="str">
        <f>HLOOKUP(Coffee_data[[#This Row],[ProductId]],Product!$B$4:$O$7,4,FALSE)</f>
        <v>Decaf Espresso</v>
      </c>
    </row>
    <row r="641" spans="1:20" x14ac:dyDescent="0.2">
      <c r="A641">
        <v>98</v>
      </c>
      <c r="B641">
        <v>155</v>
      </c>
      <c r="C641">
        <v>267</v>
      </c>
      <c r="D641">
        <v>58</v>
      </c>
      <c r="E641">
        <v>57</v>
      </c>
      <c r="F641">
        <v>34</v>
      </c>
      <c r="G641">
        <v>-120</v>
      </c>
      <c r="H641">
        <v>90</v>
      </c>
      <c r="I641">
        <v>94</v>
      </c>
      <c r="J641">
        <v>130</v>
      </c>
      <c r="K641">
        <v>216</v>
      </c>
      <c r="L641">
        <v>918</v>
      </c>
      <c r="M641">
        <v>4</v>
      </c>
      <c r="N641" s="25">
        <v>41729</v>
      </c>
      <c r="O641" t="str">
        <f>VLOOKUP(Coffee_data[[#This Row],[Area Code]],Location!$B$1:$E$157,2,FALSE)</f>
        <v>Oklahoma</v>
      </c>
      <c r="P641" t="str">
        <f>VLOOKUP(Coffee_data[[#This Row],[Area Code]],Location!$B$1:$E$157,3,FALSE)</f>
        <v>South</v>
      </c>
      <c r="Q641" t="str">
        <f>VLOOKUP(Coffee_data[[#This Row],[Area Code]],Location!$B$1:$E$157,4,FALSE)</f>
        <v>Small Market</v>
      </c>
      <c r="R641" s="15" t="str">
        <f>HLOOKUP(Coffee_data[[#This Row],[ProductId]],Product!$B$4:$O$7,2,FALSE)</f>
        <v>Regular</v>
      </c>
      <c r="S641" s="15" t="str">
        <f>HLOOKUP(Coffee_data[[#This Row],[ProductId]],Product!$B$4:$O$7,3,FALSE)</f>
        <v>Espresso</v>
      </c>
      <c r="T641" s="15" t="str">
        <f>HLOOKUP(Coffee_data[[#This Row],[ProductId]],Product!$B$4:$O$7,4,FALSE)</f>
        <v>Caffe Latte</v>
      </c>
    </row>
    <row r="642" spans="1:20" x14ac:dyDescent="0.2">
      <c r="A642">
        <v>16</v>
      </c>
      <c r="B642">
        <v>32</v>
      </c>
      <c r="C642">
        <v>53</v>
      </c>
      <c r="D642">
        <v>21</v>
      </c>
      <c r="E642">
        <v>16</v>
      </c>
      <c r="F642">
        <v>5</v>
      </c>
      <c r="G642">
        <v>454</v>
      </c>
      <c r="H642">
        <v>30</v>
      </c>
      <c r="I642">
        <v>10</v>
      </c>
      <c r="J642">
        <v>30</v>
      </c>
      <c r="K642">
        <v>40</v>
      </c>
      <c r="L642">
        <v>580</v>
      </c>
      <c r="M642">
        <v>5</v>
      </c>
      <c r="N642" s="25">
        <v>41729</v>
      </c>
      <c r="O642" t="str">
        <f>VLOOKUP(Coffee_data[[#This Row],[Area Code]],Location!$B$1:$E$157,2,FALSE)</f>
        <v>Oklahoma</v>
      </c>
      <c r="P642" t="str">
        <f>VLOOKUP(Coffee_data[[#This Row],[Area Code]],Location!$B$1:$E$157,3,FALSE)</f>
        <v>South</v>
      </c>
      <c r="Q642" t="str">
        <f>VLOOKUP(Coffee_data[[#This Row],[Area Code]],Location!$B$1:$E$157,4,FALSE)</f>
        <v>Small Market</v>
      </c>
      <c r="R642" s="15" t="str">
        <f>HLOOKUP(Coffee_data[[#This Row],[ProductId]],Product!$B$4:$O$7,2,FALSE)</f>
        <v>Regular</v>
      </c>
      <c r="S642" s="15" t="str">
        <f>HLOOKUP(Coffee_data[[#This Row],[ProductId]],Product!$B$4:$O$7,3,FALSE)</f>
        <v>Espresso</v>
      </c>
      <c r="T642" s="15" t="str">
        <f>HLOOKUP(Coffee_data[[#This Row],[ProductId]],Product!$B$4:$O$7,4,FALSE)</f>
        <v>Caffe Mocha</v>
      </c>
    </row>
    <row r="643" spans="1:20" x14ac:dyDescent="0.2">
      <c r="A643">
        <v>15</v>
      </c>
      <c r="B643">
        <v>70</v>
      </c>
      <c r="C643">
        <v>127</v>
      </c>
      <c r="D643">
        <v>57</v>
      </c>
      <c r="E643">
        <v>55</v>
      </c>
      <c r="F643">
        <v>21</v>
      </c>
      <c r="G643">
        <v>313</v>
      </c>
      <c r="H643">
        <v>30</v>
      </c>
      <c r="I643">
        <v>58</v>
      </c>
      <c r="J643">
        <v>70</v>
      </c>
      <c r="K643">
        <v>112</v>
      </c>
      <c r="L643">
        <v>580</v>
      </c>
      <c r="M643">
        <v>8</v>
      </c>
      <c r="N643" s="25">
        <v>41729</v>
      </c>
      <c r="O643" t="str">
        <f>VLOOKUP(Coffee_data[[#This Row],[Area Code]],Location!$B$1:$E$157,2,FALSE)</f>
        <v>Oklahoma</v>
      </c>
      <c r="P643" t="str">
        <f>VLOOKUP(Coffee_data[[#This Row],[Area Code]],Location!$B$1:$E$157,3,FALSE)</f>
        <v>South</v>
      </c>
      <c r="Q643" t="str">
        <f>VLOOKUP(Coffee_data[[#This Row],[Area Code]],Location!$B$1:$E$157,4,FALSE)</f>
        <v>Small Market</v>
      </c>
      <c r="R643" s="15" t="str">
        <f>HLOOKUP(Coffee_data[[#This Row],[ProductId]],Product!$B$4:$O$7,2,FALSE)</f>
        <v>Decaf</v>
      </c>
      <c r="S643" s="15" t="str">
        <f>HLOOKUP(Coffee_data[[#This Row],[ProductId]],Product!$B$4:$O$7,3,FALSE)</f>
        <v>Herbal Tea</v>
      </c>
      <c r="T643" s="15" t="str">
        <f>HLOOKUP(Coffee_data[[#This Row],[ProductId]],Product!$B$4:$O$7,4,FALSE)</f>
        <v>Chamomile</v>
      </c>
    </row>
    <row r="644" spans="1:20" x14ac:dyDescent="0.2">
      <c r="A644">
        <v>16</v>
      </c>
      <c r="B644">
        <v>132</v>
      </c>
      <c r="C644">
        <v>227</v>
      </c>
      <c r="D644">
        <v>95</v>
      </c>
      <c r="E644">
        <v>116</v>
      </c>
      <c r="F644">
        <v>86</v>
      </c>
      <c r="G644">
        <v>554</v>
      </c>
      <c r="H644">
        <v>30</v>
      </c>
      <c r="I644">
        <v>90</v>
      </c>
      <c r="J644">
        <v>130</v>
      </c>
      <c r="K644">
        <v>211</v>
      </c>
      <c r="L644">
        <v>405</v>
      </c>
      <c r="M644">
        <v>9</v>
      </c>
      <c r="N644" s="25">
        <v>41729</v>
      </c>
      <c r="O644" t="str">
        <f>VLOOKUP(Coffee_data[[#This Row],[Area Code]],Location!$B$1:$E$157,2,FALSE)</f>
        <v>Oklahoma</v>
      </c>
      <c r="P644" t="str">
        <f>VLOOKUP(Coffee_data[[#This Row],[Area Code]],Location!$B$1:$E$157,3,FALSE)</f>
        <v>South</v>
      </c>
      <c r="Q644" t="str">
        <f>VLOOKUP(Coffee_data[[#This Row],[Area Code]],Location!$B$1:$E$157,4,FALSE)</f>
        <v>Small Market</v>
      </c>
      <c r="R644" s="15" t="str">
        <f>HLOOKUP(Coffee_data[[#This Row],[ProductId]],Product!$B$4:$O$7,2,FALSE)</f>
        <v>Decaf</v>
      </c>
      <c r="S644" s="15" t="str">
        <f>HLOOKUP(Coffee_data[[#This Row],[ProductId]],Product!$B$4:$O$7,3,FALSE)</f>
        <v>Herbal Tea</v>
      </c>
      <c r="T644" s="15" t="str">
        <f>HLOOKUP(Coffee_data[[#This Row],[ProductId]],Product!$B$4:$O$7,4,FALSE)</f>
        <v>Lemon</v>
      </c>
    </row>
    <row r="645" spans="1:20" x14ac:dyDescent="0.2">
      <c r="A645">
        <v>33</v>
      </c>
      <c r="B645">
        <v>60</v>
      </c>
      <c r="C645">
        <v>106</v>
      </c>
      <c r="D645">
        <v>46</v>
      </c>
      <c r="E645">
        <v>27</v>
      </c>
      <c r="F645">
        <v>15</v>
      </c>
      <c r="G645">
        <v>608</v>
      </c>
      <c r="H645">
        <v>60</v>
      </c>
      <c r="I645">
        <v>52</v>
      </c>
      <c r="J645">
        <v>80</v>
      </c>
      <c r="K645">
        <v>130</v>
      </c>
      <c r="L645">
        <v>405</v>
      </c>
      <c r="M645">
        <v>2</v>
      </c>
      <c r="N645" s="25">
        <v>41729</v>
      </c>
      <c r="O645" t="str">
        <f>VLOOKUP(Coffee_data[[#This Row],[Area Code]],Location!$B$1:$E$157,2,FALSE)</f>
        <v>Oklahoma</v>
      </c>
      <c r="P645" t="str">
        <f>VLOOKUP(Coffee_data[[#This Row],[Area Code]],Location!$B$1:$E$157,3,FALSE)</f>
        <v>South</v>
      </c>
      <c r="Q645" t="str">
        <f>VLOOKUP(Coffee_data[[#This Row],[Area Code]],Location!$B$1:$E$157,4,FALSE)</f>
        <v>Small Market</v>
      </c>
      <c r="R645" s="15" t="str">
        <f>HLOOKUP(Coffee_data[[#This Row],[ProductId]],Product!$B$4:$O$7,2,FALSE)</f>
        <v>Regular</v>
      </c>
      <c r="S645" s="15" t="str">
        <f>HLOOKUP(Coffee_data[[#This Row],[ProductId]],Product!$B$4:$O$7,3,FALSE)</f>
        <v>Coffee</v>
      </c>
      <c r="T645" s="15" t="str">
        <f>HLOOKUP(Coffee_data[[#This Row],[ProductId]],Product!$B$4:$O$7,4,FALSE)</f>
        <v>Columbian</v>
      </c>
    </row>
    <row r="646" spans="1:20" x14ac:dyDescent="0.2">
      <c r="A646">
        <v>25</v>
      </c>
      <c r="B646">
        <v>45</v>
      </c>
      <c r="C646">
        <v>75</v>
      </c>
      <c r="D646">
        <v>30</v>
      </c>
      <c r="E646">
        <v>20</v>
      </c>
      <c r="F646">
        <v>8</v>
      </c>
      <c r="G646">
        <v>820</v>
      </c>
      <c r="H646">
        <v>50</v>
      </c>
      <c r="I646">
        <v>30</v>
      </c>
      <c r="J646">
        <v>60</v>
      </c>
      <c r="K646">
        <v>87</v>
      </c>
      <c r="L646">
        <v>405</v>
      </c>
      <c r="M646">
        <v>3</v>
      </c>
      <c r="N646" s="25">
        <v>41729</v>
      </c>
      <c r="O646" t="str">
        <f>VLOOKUP(Coffee_data[[#This Row],[Area Code]],Location!$B$1:$E$157,2,FALSE)</f>
        <v>Oklahoma</v>
      </c>
      <c r="P646" t="str">
        <f>VLOOKUP(Coffee_data[[#This Row],[Area Code]],Location!$B$1:$E$157,3,FALSE)</f>
        <v>South</v>
      </c>
      <c r="Q646" t="str">
        <f>VLOOKUP(Coffee_data[[#This Row],[Area Code]],Location!$B$1:$E$157,4,FALSE)</f>
        <v>Small Market</v>
      </c>
      <c r="R646" s="15" t="str">
        <f>HLOOKUP(Coffee_data[[#This Row],[ProductId]],Product!$B$4:$O$7,2,FALSE)</f>
        <v>Decaf</v>
      </c>
      <c r="S646" s="15" t="str">
        <f>HLOOKUP(Coffee_data[[#This Row],[ProductId]],Product!$B$4:$O$7,3,FALSE)</f>
        <v>Coffee</v>
      </c>
      <c r="T646" s="15" t="str">
        <f>HLOOKUP(Coffee_data[[#This Row],[ProductId]],Product!$B$4:$O$7,4,FALSE)</f>
        <v>Decaf Irish Cream</v>
      </c>
    </row>
    <row r="647" spans="1:20" x14ac:dyDescent="0.2">
      <c r="A647">
        <v>84</v>
      </c>
      <c r="B647">
        <v>117</v>
      </c>
      <c r="C647">
        <v>198</v>
      </c>
      <c r="D647">
        <v>81</v>
      </c>
      <c r="E647">
        <v>33</v>
      </c>
      <c r="F647">
        <v>22</v>
      </c>
      <c r="G647">
        <v>460</v>
      </c>
      <c r="H647">
        <v>90</v>
      </c>
      <c r="I647">
        <v>54</v>
      </c>
      <c r="J647">
        <v>110</v>
      </c>
      <c r="K647">
        <v>170</v>
      </c>
      <c r="L647">
        <v>956</v>
      </c>
      <c r="M647">
        <v>6</v>
      </c>
      <c r="N647" s="25">
        <v>41729</v>
      </c>
      <c r="O647" t="str">
        <f>VLOOKUP(Coffee_data[[#This Row],[Area Code]],Location!$B$1:$E$157,2,FALSE)</f>
        <v>Texas</v>
      </c>
      <c r="P647" t="str">
        <f>VLOOKUP(Coffee_data[[#This Row],[Area Code]],Location!$B$1:$E$157,3,FALSE)</f>
        <v>South</v>
      </c>
      <c r="Q647" t="str">
        <f>VLOOKUP(Coffee_data[[#This Row],[Area Code]],Location!$B$1:$E$157,4,FALSE)</f>
        <v>Major Market</v>
      </c>
      <c r="R647" s="15" t="str">
        <f>HLOOKUP(Coffee_data[[#This Row],[ProductId]],Product!$B$4:$O$7,2,FALSE)</f>
        <v>Decaf</v>
      </c>
      <c r="S647" s="15" t="str">
        <f>HLOOKUP(Coffee_data[[#This Row],[ProductId]],Product!$B$4:$O$7,3,FALSE)</f>
        <v>Espresso</v>
      </c>
      <c r="T647" s="15" t="str">
        <f>HLOOKUP(Coffee_data[[#This Row],[ProductId]],Product!$B$4:$O$7,4,FALSE)</f>
        <v>Decaf Espresso</v>
      </c>
    </row>
    <row r="648" spans="1:20" x14ac:dyDescent="0.2">
      <c r="A648">
        <v>48</v>
      </c>
      <c r="B648">
        <v>102</v>
      </c>
      <c r="C648">
        <v>170</v>
      </c>
      <c r="D648">
        <v>68</v>
      </c>
      <c r="E648">
        <v>54</v>
      </c>
      <c r="F648">
        <v>22</v>
      </c>
      <c r="G648">
        <v>9</v>
      </c>
      <c r="H648">
        <v>50</v>
      </c>
      <c r="I648">
        <v>50</v>
      </c>
      <c r="J648">
        <v>90</v>
      </c>
      <c r="K648">
        <v>144</v>
      </c>
      <c r="L648">
        <v>832</v>
      </c>
      <c r="M648">
        <v>4</v>
      </c>
      <c r="N648" s="25">
        <v>41729</v>
      </c>
      <c r="O648" t="str">
        <f>VLOOKUP(Coffee_data[[#This Row],[Area Code]],Location!$B$1:$E$157,2,FALSE)</f>
        <v>Texas</v>
      </c>
      <c r="P648" t="str">
        <f>VLOOKUP(Coffee_data[[#This Row],[Area Code]],Location!$B$1:$E$157,3,FALSE)</f>
        <v>South</v>
      </c>
      <c r="Q648" t="str">
        <f>VLOOKUP(Coffee_data[[#This Row],[Area Code]],Location!$B$1:$E$157,4,FALSE)</f>
        <v>Major Market</v>
      </c>
      <c r="R648" s="15" t="str">
        <f>HLOOKUP(Coffee_data[[#This Row],[ProductId]],Product!$B$4:$O$7,2,FALSE)</f>
        <v>Regular</v>
      </c>
      <c r="S648" s="15" t="str">
        <f>HLOOKUP(Coffee_data[[#This Row],[ProductId]],Product!$B$4:$O$7,3,FALSE)</f>
        <v>Espresso</v>
      </c>
      <c r="T648" s="15" t="str">
        <f>HLOOKUP(Coffee_data[[#This Row],[ProductId]],Product!$B$4:$O$7,4,FALSE)</f>
        <v>Caffe Latte</v>
      </c>
    </row>
    <row r="649" spans="1:20" x14ac:dyDescent="0.2">
      <c r="A649">
        <v>96</v>
      </c>
      <c r="B649">
        <v>132</v>
      </c>
      <c r="C649">
        <v>223</v>
      </c>
      <c r="D649">
        <v>91</v>
      </c>
      <c r="E649">
        <v>36</v>
      </c>
      <c r="F649">
        <v>25</v>
      </c>
      <c r="G649">
        <v>777</v>
      </c>
      <c r="H649">
        <v>100</v>
      </c>
      <c r="I649">
        <v>75</v>
      </c>
      <c r="J649">
        <v>120</v>
      </c>
      <c r="K649">
        <v>190</v>
      </c>
      <c r="L649">
        <v>325</v>
      </c>
      <c r="M649">
        <v>5</v>
      </c>
      <c r="N649" s="25">
        <v>41729</v>
      </c>
      <c r="O649" t="str">
        <f>VLOOKUP(Coffee_data[[#This Row],[Area Code]],Location!$B$1:$E$157,2,FALSE)</f>
        <v>Texas</v>
      </c>
      <c r="P649" t="str">
        <f>VLOOKUP(Coffee_data[[#This Row],[Area Code]],Location!$B$1:$E$157,3,FALSE)</f>
        <v>South</v>
      </c>
      <c r="Q649" t="str">
        <f>VLOOKUP(Coffee_data[[#This Row],[Area Code]],Location!$B$1:$E$157,4,FALSE)</f>
        <v>Major Market</v>
      </c>
      <c r="R649" s="15" t="str">
        <f>HLOOKUP(Coffee_data[[#This Row],[ProductId]],Product!$B$4:$O$7,2,FALSE)</f>
        <v>Regular</v>
      </c>
      <c r="S649" s="15" t="str">
        <f>HLOOKUP(Coffee_data[[#This Row],[ProductId]],Product!$B$4:$O$7,3,FALSE)</f>
        <v>Espresso</v>
      </c>
      <c r="T649" s="15" t="str">
        <f>HLOOKUP(Coffee_data[[#This Row],[ProductId]],Product!$B$4:$O$7,4,FALSE)</f>
        <v>Caffe Mocha</v>
      </c>
    </row>
    <row r="650" spans="1:20" x14ac:dyDescent="0.2">
      <c r="A650">
        <v>28</v>
      </c>
      <c r="B650">
        <v>74</v>
      </c>
      <c r="C650">
        <v>129</v>
      </c>
      <c r="D650">
        <v>55</v>
      </c>
      <c r="E650">
        <v>46</v>
      </c>
      <c r="F650">
        <v>18</v>
      </c>
      <c r="G650">
        <v>336</v>
      </c>
      <c r="H650">
        <v>40</v>
      </c>
      <c r="I650">
        <v>42</v>
      </c>
      <c r="J650">
        <v>70</v>
      </c>
      <c r="K650">
        <v>112</v>
      </c>
      <c r="L650">
        <v>817</v>
      </c>
      <c r="M650">
        <v>8</v>
      </c>
      <c r="N650" s="25">
        <v>41729</v>
      </c>
      <c r="O650" t="str">
        <f>VLOOKUP(Coffee_data[[#This Row],[Area Code]],Location!$B$1:$E$157,2,FALSE)</f>
        <v>Texas</v>
      </c>
      <c r="P650" t="str">
        <f>VLOOKUP(Coffee_data[[#This Row],[Area Code]],Location!$B$1:$E$157,3,FALSE)</f>
        <v>South</v>
      </c>
      <c r="Q650" t="str">
        <f>VLOOKUP(Coffee_data[[#This Row],[Area Code]],Location!$B$1:$E$157,4,FALSE)</f>
        <v>Major Market</v>
      </c>
      <c r="R650" s="15" t="str">
        <f>HLOOKUP(Coffee_data[[#This Row],[ProductId]],Product!$B$4:$O$7,2,FALSE)</f>
        <v>Decaf</v>
      </c>
      <c r="S650" s="15" t="str">
        <f>HLOOKUP(Coffee_data[[#This Row],[ProductId]],Product!$B$4:$O$7,3,FALSE)</f>
        <v>Herbal Tea</v>
      </c>
      <c r="T650" s="15" t="str">
        <f>HLOOKUP(Coffee_data[[#This Row],[ProductId]],Product!$B$4:$O$7,4,FALSE)</f>
        <v>Chamomile</v>
      </c>
    </row>
    <row r="651" spans="1:20" x14ac:dyDescent="0.2">
      <c r="A651">
        <v>27</v>
      </c>
      <c r="B651">
        <v>64</v>
      </c>
      <c r="C651">
        <v>107</v>
      </c>
      <c r="D651">
        <v>43</v>
      </c>
      <c r="E651">
        <v>37</v>
      </c>
      <c r="F651">
        <v>13</v>
      </c>
      <c r="G651">
        <v>363</v>
      </c>
      <c r="H651">
        <v>30</v>
      </c>
      <c r="I651">
        <v>49</v>
      </c>
      <c r="J651">
        <v>60</v>
      </c>
      <c r="K651">
        <v>91</v>
      </c>
      <c r="L651">
        <v>325</v>
      </c>
      <c r="M651">
        <v>9</v>
      </c>
      <c r="N651" s="25">
        <v>41729</v>
      </c>
      <c r="O651" t="str">
        <f>VLOOKUP(Coffee_data[[#This Row],[Area Code]],Location!$B$1:$E$157,2,FALSE)</f>
        <v>Texas</v>
      </c>
      <c r="P651" t="str">
        <f>VLOOKUP(Coffee_data[[#This Row],[Area Code]],Location!$B$1:$E$157,3,FALSE)</f>
        <v>South</v>
      </c>
      <c r="Q651" t="str">
        <f>VLOOKUP(Coffee_data[[#This Row],[Area Code]],Location!$B$1:$E$157,4,FALSE)</f>
        <v>Major Market</v>
      </c>
      <c r="R651" s="15" t="str">
        <f>HLOOKUP(Coffee_data[[#This Row],[ProductId]],Product!$B$4:$O$7,2,FALSE)</f>
        <v>Decaf</v>
      </c>
      <c r="S651" s="15" t="str">
        <f>HLOOKUP(Coffee_data[[#This Row],[ProductId]],Product!$B$4:$O$7,3,FALSE)</f>
        <v>Herbal Tea</v>
      </c>
      <c r="T651" s="15" t="str">
        <f>HLOOKUP(Coffee_data[[#This Row],[ProductId]],Product!$B$4:$O$7,4,FALSE)</f>
        <v>Lemon</v>
      </c>
    </row>
    <row r="652" spans="1:20" x14ac:dyDescent="0.2">
      <c r="A652">
        <v>161</v>
      </c>
      <c r="B652">
        <v>247</v>
      </c>
      <c r="C652">
        <v>456</v>
      </c>
      <c r="D652">
        <v>216</v>
      </c>
      <c r="E652">
        <v>86</v>
      </c>
      <c r="F652">
        <v>64</v>
      </c>
      <c r="G652">
        <v>969</v>
      </c>
      <c r="H652">
        <v>230</v>
      </c>
      <c r="I652">
        <v>300</v>
      </c>
      <c r="J652">
        <v>310</v>
      </c>
      <c r="K652">
        <v>570</v>
      </c>
      <c r="L652">
        <v>832</v>
      </c>
      <c r="M652">
        <v>2</v>
      </c>
      <c r="N652" s="25">
        <v>41729</v>
      </c>
      <c r="O652" t="str">
        <f>VLOOKUP(Coffee_data[[#This Row],[Area Code]],Location!$B$1:$E$157,2,FALSE)</f>
        <v>Texas</v>
      </c>
      <c r="P652" t="str">
        <f>VLOOKUP(Coffee_data[[#This Row],[Area Code]],Location!$B$1:$E$157,3,FALSE)</f>
        <v>South</v>
      </c>
      <c r="Q652" t="str">
        <f>VLOOKUP(Coffee_data[[#This Row],[Area Code]],Location!$B$1:$E$157,4,FALSE)</f>
        <v>Major Market</v>
      </c>
      <c r="R652" s="15" t="str">
        <f>HLOOKUP(Coffee_data[[#This Row],[ProductId]],Product!$B$4:$O$7,2,FALSE)</f>
        <v>Regular</v>
      </c>
      <c r="S652" s="15" t="str">
        <f>HLOOKUP(Coffee_data[[#This Row],[ProductId]],Product!$B$4:$O$7,3,FALSE)</f>
        <v>Coffee</v>
      </c>
      <c r="T652" s="15" t="str">
        <f>HLOOKUP(Coffee_data[[#This Row],[ProductId]],Product!$B$4:$O$7,4,FALSE)</f>
        <v>Columbian</v>
      </c>
    </row>
    <row r="653" spans="1:20" x14ac:dyDescent="0.2">
      <c r="A653">
        <v>63</v>
      </c>
      <c r="B653">
        <v>100</v>
      </c>
      <c r="C653">
        <v>178</v>
      </c>
      <c r="D653">
        <v>78</v>
      </c>
      <c r="E653">
        <v>37</v>
      </c>
      <c r="F653">
        <v>25</v>
      </c>
      <c r="G653">
        <v>593</v>
      </c>
      <c r="H653">
        <v>100</v>
      </c>
      <c r="I653">
        <v>93</v>
      </c>
      <c r="J653">
        <v>130</v>
      </c>
      <c r="K653">
        <v>217</v>
      </c>
      <c r="L653">
        <v>903</v>
      </c>
      <c r="M653">
        <v>3</v>
      </c>
      <c r="N653" s="25">
        <v>41729</v>
      </c>
      <c r="O653" t="str">
        <f>VLOOKUP(Coffee_data[[#This Row],[Area Code]],Location!$B$1:$E$157,2,FALSE)</f>
        <v>Texas</v>
      </c>
      <c r="P653" t="str">
        <f>VLOOKUP(Coffee_data[[#This Row],[Area Code]],Location!$B$1:$E$157,3,FALSE)</f>
        <v>South</v>
      </c>
      <c r="Q653" t="str">
        <f>VLOOKUP(Coffee_data[[#This Row],[Area Code]],Location!$B$1:$E$157,4,FALSE)</f>
        <v>Major Market</v>
      </c>
      <c r="R653" s="15" t="str">
        <f>HLOOKUP(Coffee_data[[#This Row],[ProductId]],Product!$B$4:$O$7,2,FALSE)</f>
        <v>Decaf</v>
      </c>
      <c r="S653" s="15" t="str">
        <f>HLOOKUP(Coffee_data[[#This Row],[ProductId]],Product!$B$4:$O$7,3,FALSE)</f>
        <v>Coffee</v>
      </c>
      <c r="T653" s="15" t="str">
        <f>HLOOKUP(Coffee_data[[#This Row],[ProductId]],Product!$B$4:$O$7,4,FALSE)</f>
        <v>Decaf Irish Cream</v>
      </c>
    </row>
    <row r="654" spans="1:20" x14ac:dyDescent="0.2">
      <c r="A654">
        <v>37</v>
      </c>
      <c r="B654">
        <v>67</v>
      </c>
      <c r="C654">
        <v>119</v>
      </c>
      <c r="D654">
        <v>52</v>
      </c>
      <c r="E654">
        <v>30</v>
      </c>
      <c r="F654">
        <v>17</v>
      </c>
      <c r="G654">
        <v>605</v>
      </c>
      <c r="H654">
        <v>50</v>
      </c>
      <c r="I654">
        <v>35</v>
      </c>
      <c r="J654">
        <v>70</v>
      </c>
      <c r="K654">
        <v>115</v>
      </c>
      <c r="L654">
        <v>801</v>
      </c>
      <c r="M654">
        <v>5</v>
      </c>
      <c r="N654" s="25">
        <v>41729</v>
      </c>
      <c r="O654" t="str">
        <f>VLOOKUP(Coffee_data[[#This Row],[Area Code]],Location!$B$1:$E$157,2,FALSE)</f>
        <v>Utah</v>
      </c>
      <c r="P654" t="str">
        <f>VLOOKUP(Coffee_data[[#This Row],[Area Code]],Location!$B$1:$E$157,3,FALSE)</f>
        <v>West</v>
      </c>
      <c r="Q654" t="str">
        <f>VLOOKUP(Coffee_data[[#This Row],[Area Code]],Location!$B$1:$E$157,4,FALSE)</f>
        <v>Small Market</v>
      </c>
      <c r="R654" s="15" t="str">
        <f>HLOOKUP(Coffee_data[[#This Row],[ProductId]],Product!$B$4:$O$7,2,FALSE)</f>
        <v>Regular</v>
      </c>
      <c r="S654" s="15" t="str">
        <f>HLOOKUP(Coffee_data[[#This Row],[ProductId]],Product!$B$4:$O$7,3,FALSE)</f>
        <v>Espresso</v>
      </c>
      <c r="T654" s="15" t="str">
        <f>HLOOKUP(Coffee_data[[#This Row],[ProductId]],Product!$B$4:$O$7,4,FALSE)</f>
        <v>Caffe Mocha</v>
      </c>
    </row>
    <row r="655" spans="1:20" x14ac:dyDescent="0.2">
      <c r="A655">
        <v>43</v>
      </c>
      <c r="B655">
        <v>68</v>
      </c>
      <c r="C655">
        <v>115</v>
      </c>
      <c r="D655">
        <v>47</v>
      </c>
      <c r="E655">
        <v>25</v>
      </c>
      <c r="F655">
        <v>13</v>
      </c>
      <c r="G655">
        <v>821</v>
      </c>
      <c r="H655">
        <v>50</v>
      </c>
      <c r="I655">
        <v>46</v>
      </c>
      <c r="J655">
        <v>70</v>
      </c>
      <c r="K655">
        <v>104</v>
      </c>
      <c r="L655">
        <v>435</v>
      </c>
      <c r="M655">
        <v>6</v>
      </c>
      <c r="N655" s="25">
        <v>41729</v>
      </c>
      <c r="O655" t="str">
        <f>VLOOKUP(Coffee_data[[#This Row],[Area Code]],Location!$B$1:$E$157,2,FALSE)</f>
        <v>Utah</v>
      </c>
      <c r="P655" t="str">
        <f>VLOOKUP(Coffee_data[[#This Row],[Area Code]],Location!$B$1:$E$157,3,FALSE)</f>
        <v>West</v>
      </c>
      <c r="Q655" t="str">
        <f>VLOOKUP(Coffee_data[[#This Row],[Area Code]],Location!$B$1:$E$157,4,FALSE)</f>
        <v>Small Market</v>
      </c>
      <c r="R655" s="15" t="str">
        <f>HLOOKUP(Coffee_data[[#This Row],[ProductId]],Product!$B$4:$O$7,2,FALSE)</f>
        <v>Decaf</v>
      </c>
      <c r="S655" s="15" t="str">
        <f>HLOOKUP(Coffee_data[[#This Row],[ProductId]],Product!$B$4:$O$7,3,FALSE)</f>
        <v>Espresso</v>
      </c>
      <c r="T655" s="15" t="str">
        <f>HLOOKUP(Coffee_data[[#This Row],[ProductId]],Product!$B$4:$O$7,4,FALSE)</f>
        <v>Decaf Espresso</v>
      </c>
    </row>
    <row r="656" spans="1:20" x14ac:dyDescent="0.2">
      <c r="A656">
        <v>43</v>
      </c>
      <c r="B656">
        <v>67</v>
      </c>
      <c r="C656">
        <v>112</v>
      </c>
      <c r="D656">
        <v>45</v>
      </c>
      <c r="E656">
        <v>24</v>
      </c>
      <c r="F656">
        <v>12</v>
      </c>
      <c r="G656">
        <v>777</v>
      </c>
      <c r="H656">
        <v>40</v>
      </c>
      <c r="I656">
        <v>36</v>
      </c>
      <c r="J656">
        <v>60</v>
      </c>
      <c r="K656">
        <v>96</v>
      </c>
      <c r="L656">
        <v>435</v>
      </c>
      <c r="M656">
        <v>4</v>
      </c>
      <c r="N656" s="25">
        <v>41729</v>
      </c>
      <c r="O656" t="str">
        <f>VLOOKUP(Coffee_data[[#This Row],[Area Code]],Location!$B$1:$E$157,2,FALSE)</f>
        <v>Utah</v>
      </c>
      <c r="P656" t="str">
        <f>VLOOKUP(Coffee_data[[#This Row],[Area Code]],Location!$B$1:$E$157,3,FALSE)</f>
        <v>West</v>
      </c>
      <c r="Q656" t="str">
        <f>VLOOKUP(Coffee_data[[#This Row],[Area Code]],Location!$B$1:$E$157,4,FALSE)</f>
        <v>Small Market</v>
      </c>
      <c r="R656" s="15" t="str">
        <f>HLOOKUP(Coffee_data[[#This Row],[ProductId]],Product!$B$4:$O$7,2,FALSE)</f>
        <v>Regular</v>
      </c>
      <c r="S656" s="15" t="str">
        <f>HLOOKUP(Coffee_data[[#This Row],[ProductId]],Product!$B$4:$O$7,3,FALSE)</f>
        <v>Espresso</v>
      </c>
      <c r="T656" s="15" t="str">
        <f>HLOOKUP(Coffee_data[[#This Row],[ProductId]],Product!$B$4:$O$7,4,FALSE)</f>
        <v>Caffe Latte</v>
      </c>
    </row>
    <row r="657" spans="1:20" x14ac:dyDescent="0.2">
      <c r="A657">
        <v>47</v>
      </c>
      <c r="B657">
        <v>91</v>
      </c>
      <c r="C657">
        <v>167</v>
      </c>
      <c r="D657">
        <v>76</v>
      </c>
      <c r="E657">
        <v>44</v>
      </c>
      <c r="F657">
        <v>23</v>
      </c>
      <c r="G657">
        <v>965</v>
      </c>
      <c r="H657">
        <v>70</v>
      </c>
      <c r="I657">
        <v>89</v>
      </c>
      <c r="J657">
        <v>110</v>
      </c>
      <c r="K657">
        <v>199</v>
      </c>
      <c r="L657">
        <v>435</v>
      </c>
      <c r="M657">
        <v>1</v>
      </c>
      <c r="N657" s="25">
        <v>41729</v>
      </c>
      <c r="O657" t="str">
        <f>VLOOKUP(Coffee_data[[#This Row],[Area Code]],Location!$B$1:$E$157,2,FALSE)</f>
        <v>Utah</v>
      </c>
      <c r="P657" t="str">
        <f>VLOOKUP(Coffee_data[[#This Row],[Area Code]],Location!$B$1:$E$157,3,FALSE)</f>
        <v>West</v>
      </c>
      <c r="Q657" t="str">
        <f>VLOOKUP(Coffee_data[[#This Row],[Area Code]],Location!$B$1:$E$157,4,FALSE)</f>
        <v>Small Market</v>
      </c>
      <c r="R657" s="15" t="str">
        <f>HLOOKUP(Coffee_data[[#This Row],[ProductId]],Product!$B$4:$O$7,2,FALSE)</f>
        <v>Regular</v>
      </c>
      <c r="S657" s="15" t="str">
        <f>HLOOKUP(Coffee_data[[#This Row],[ProductId]],Product!$B$4:$O$7,3,FALSE)</f>
        <v>Coffee</v>
      </c>
      <c r="T657" s="15" t="str">
        <f>HLOOKUP(Coffee_data[[#This Row],[ProductId]],Product!$B$4:$O$7,4,FALSE)</f>
        <v>Amaretto</v>
      </c>
    </row>
    <row r="658" spans="1:20" x14ac:dyDescent="0.2">
      <c r="A658">
        <v>25</v>
      </c>
      <c r="B658">
        <v>68</v>
      </c>
      <c r="C658">
        <v>119</v>
      </c>
      <c r="D658">
        <v>51</v>
      </c>
      <c r="E658">
        <v>43</v>
      </c>
      <c r="F658">
        <v>16</v>
      </c>
      <c r="G658">
        <v>311</v>
      </c>
      <c r="H658">
        <v>50</v>
      </c>
      <c r="I658">
        <v>60</v>
      </c>
      <c r="J658">
        <v>80</v>
      </c>
      <c r="K658">
        <v>140</v>
      </c>
      <c r="L658">
        <v>435</v>
      </c>
      <c r="M658">
        <v>2</v>
      </c>
      <c r="N658" s="25">
        <v>41729</v>
      </c>
      <c r="O658" t="str">
        <f>VLOOKUP(Coffee_data[[#This Row],[Area Code]],Location!$B$1:$E$157,2,FALSE)</f>
        <v>Utah</v>
      </c>
      <c r="P658" t="str">
        <f>VLOOKUP(Coffee_data[[#This Row],[Area Code]],Location!$B$1:$E$157,3,FALSE)</f>
        <v>West</v>
      </c>
      <c r="Q658" t="str">
        <f>VLOOKUP(Coffee_data[[#This Row],[Area Code]],Location!$B$1:$E$157,4,FALSE)</f>
        <v>Small Market</v>
      </c>
      <c r="R658" s="15" t="str">
        <f>HLOOKUP(Coffee_data[[#This Row],[ProductId]],Product!$B$4:$O$7,2,FALSE)</f>
        <v>Regular</v>
      </c>
      <c r="S658" s="15" t="str">
        <f>HLOOKUP(Coffee_data[[#This Row],[ProductId]],Product!$B$4:$O$7,3,FALSE)</f>
        <v>Coffee</v>
      </c>
      <c r="T658" s="15" t="str">
        <f>HLOOKUP(Coffee_data[[#This Row],[ProductId]],Product!$B$4:$O$7,4,FALSE)</f>
        <v>Columbian</v>
      </c>
    </row>
    <row r="659" spans="1:20" x14ac:dyDescent="0.2">
      <c r="A659">
        <v>34</v>
      </c>
      <c r="B659">
        <v>98</v>
      </c>
      <c r="C659">
        <v>178</v>
      </c>
      <c r="D659">
        <v>80</v>
      </c>
      <c r="E659">
        <v>64</v>
      </c>
      <c r="F659">
        <v>30</v>
      </c>
      <c r="G659">
        <v>494</v>
      </c>
      <c r="H659">
        <v>70</v>
      </c>
      <c r="I659">
        <v>80</v>
      </c>
      <c r="J659">
        <v>120</v>
      </c>
      <c r="K659">
        <v>217</v>
      </c>
      <c r="L659">
        <v>435</v>
      </c>
      <c r="M659">
        <v>3</v>
      </c>
      <c r="N659" s="25">
        <v>41729</v>
      </c>
      <c r="O659" t="str">
        <f>VLOOKUP(Coffee_data[[#This Row],[Area Code]],Location!$B$1:$E$157,2,FALSE)</f>
        <v>Utah</v>
      </c>
      <c r="P659" t="str">
        <f>VLOOKUP(Coffee_data[[#This Row],[Area Code]],Location!$B$1:$E$157,3,FALSE)</f>
        <v>West</v>
      </c>
      <c r="Q659" t="str">
        <f>VLOOKUP(Coffee_data[[#This Row],[Area Code]],Location!$B$1:$E$157,4,FALSE)</f>
        <v>Small Market</v>
      </c>
      <c r="R659" s="15" t="str">
        <f>HLOOKUP(Coffee_data[[#This Row],[ProductId]],Product!$B$4:$O$7,2,FALSE)</f>
        <v>Decaf</v>
      </c>
      <c r="S659" s="15" t="str">
        <f>HLOOKUP(Coffee_data[[#This Row],[ProductId]],Product!$B$4:$O$7,3,FALSE)</f>
        <v>Coffee</v>
      </c>
      <c r="T659" s="15" t="str">
        <f>HLOOKUP(Coffee_data[[#This Row],[ProductId]],Product!$B$4:$O$7,4,FALSE)</f>
        <v>Decaf Irish Cream</v>
      </c>
    </row>
    <row r="660" spans="1:20" x14ac:dyDescent="0.2">
      <c r="A660">
        <v>34</v>
      </c>
      <c r="B660">
        <v>72</v>
      </c>
      <c r="C660">
        <v>121</v>
      </c>
      <c r="D660">
        <v>49</v>
      </c>
      <c r="E660">
        <v>38</v>
      </c>
      <c r="F660">
        <v>15</v>
      </c>
      <c r="G660">
        <v>241</v>
      </c>
      <c r="H660">
        <v>30</v>
      </c>
      <c r="I660">
        <v>48</v>
      </c>
      <c r="J660">
        <v>60</v>
      </c>
      <c r="K660">
        <v>92</v>
      </c>
      <c r="L660">
        <v>435</v>
      </c>
      <c r="M660">
        <v>8</v>
      </c>
      <c r="N660" s="25">
        <v>41729</v>
      </c>
      <c r="O660" t="str">
        <f>VLOOKUP(Coffee_data[[#This Row],[Area Code]],Location!$B$1:$E$157,2,FALSE)</f>
        <v>Utah</v>
      </c>
      <c r="P660" t="str">
        <f>VLOOKUP(Coffee_data[[#This Row],[Area Code]],Location!$B$1:$E$157,3,FALSE)</f>
        <v>West</v>
      </c>
      <c r="Q660" t="str">
        <f>VLOOKUP(Coffee_data[[#This Row],[Area Code]],Location!$B$1:$E$157,4,FALSE)</f>
        <v>Small Market</v>
      </c>
      <c r="R660" s="15" t="str">
        <f>HLOOKUP(Coffee_data[[#This Row],[ProductId]],Product!$B$4:$O$7,2,FALSE)</f>
        <v>Decaf</v>
      </c>
      <c r="S660" s="15" t="str">
        <f>HLOOKUP(Coffee_data[[#This Row],[ProductId]],Product!$B$4:$O$7,3,FALSE)</f>
        <v>Herbal Tea</v>
      </c>
      <c r="T660" s="15" t="str">
        <f>HLOOKUP(Coffee_data[[#This Row],[ProductId]],Product!$B$4:$O$7,4,FALSE)</f>
        <v>Chamomile</v>
      </c>
    </row>
    <row r="661" spans="1:20" x14ac:dyDescent="0.2">
      <c r="A661">
        <v>28</v>
      </c>
      <c r="B661">
        <v>75</v>
      </c>
      <c r="C661">
        <v>125</v>
      </c>
      <c r="D661">
        <v>50</v>
      </c>
      <c r="E661">
        <v>47</v>
      </c>
      <c r="F661">
        <v>16</v>
      </c>
      <c r="G661">
        <v>372</v>
      </c>
      <c r="H661">
        <v>40</v>
      </c>
      <c r="I661">
        <v>49</v>
      </c>
      <c r="J661">
        <v>70</v>
      </c>
      <c r="K661">
        <v>110</v>
      </c>
      <c r="L661">
        <v>435</v>
      </c>
      <c r="M661">
        <v>9</v>
      </c>
      <c r="N661" s="25">
        <v>41729</v>
      </c>
      <c r="O661" t="str">
        <f>VLOOKUP(Coffee_data[[#This Row],[Area Code]],Location!$B$1:$E$157,2,FALSE)</f>
        <v>Utah</v>
      </c>
      <c r="P661" t="str">
        <f>VLOOKUP(Coffee_data[[#This Row],[Area Code]],Location!$B$1:$E$157,3,FALSE)</f>
        <v>West</v>
      </c>
      <c r="Q661" t="str">
        <f>VLOOKUP(Coffee_data[[#This Row],[Area Code]],Location!$B$1:$E$157,4,FALSE)</f>
        <v>Small Market</v>
      </c>
      <c r="R661" s="15" t="str">
        <f>HLOOKUP(Coffee_data[[#This Row],[ProductId]],Product!$B$4:$O$7,2,FALSE)</f>
        <v>Decaf</v>
      </c>
      <c r="S661" s="15" t="str">
        <f>HLOOKUP(Coffee_data[[#This Row],[ProductId]],Product!$B$4:$O$7,3,FALSE)</f>
        <v>Herbal Tea</v>
      </c>
      <c r="T661" s="15" t="str">
        <f>HLOOKUP(Coffee_data[[#This Row],[ProductId]],Product!$B$4:$O$7,4,FALSE)</f>
        <v>Lemon</v>
      </c>
    </row>
    <row r="662" spans="1:20" x14ac:dyDescent="0.2">
      <c r="A662">
        <v>-11</v>
      </c>
      <c r="B662">
        <v>40</v>
      </c>
      <c r="C662">
        <v>133</v>
      </c>
      <c r="D662">
        <v>93</v>
      </c>
      <c r="E662">
        <v>51</v>
      </c>
      <c r="F662">
        <v>28</v>
      </c>
      <c r="G662">
        <v>840</v>
      </c>
      <c r="H662">
        <v>0</v>
      </c>
      <c r="I662">
        <v>70</v>
      </c>
      <c r="J662">
        <v>40</v>
      </c>
      <c r="K662">
        <v>120</v>
      </c>
      <c r="L662">
        <v>435</v>
      </c>
      <c r="M662">
        <v>10</v>
      </c>
      <c r="N662" s="25">
        <v>41729</v>
      </c>
      <c r="O662" t="str">
        <f>VLOOKUP(Coffee_data[[#This Row],[Area Code]],Location!$B$1:$E$157,2,FALSE)</f>
        <v>Utah</v>
      </c>
      <c r="P662" t="str">
        <f>VLOOKUP(Coffee_data[[#This Row],[Area Code]],Location!$B$1:$E$157,3,FALSE)</f>
        <v>West</v>
      </c>
      <c r="Q662" t="str">
        <f>VLOOKUP(Coffee_data[[#This Row],[Area Code]],Location!$B$1:$E$157,4,FALSE)</f>
        <v>Small Market</v>
      </c>
      <c r="R662" s="15" t="str">
        <f>HLOOKUP(Coffee_data[[#This Row],[ProductId]],Product!$B$4:$O$7,2,FALSE)</f>
        <v>Decaf</v>
      </c>
      <c r="S662" s="15" t="str">
        <f>HLOOKUP(Coffee_data[[#This Row],[ProductId]],Product!$B$4:$O$7,3,FALSE)</f>
        <v>Herbal Tea</v>
      </c>
      <c r="T662" s="15" t="str">
        <f>HLOOKUP(Coffee_data[[#This Row],[ProductId]],Product!$B$4:$O$7,4,FALSE)</f>
        <v>Mint</v>
      </c>
    </row>
    <row r="663" spans="1:20" x14ac:dyDescent="0.2">
      <c r="A663">
        <v>-6</v>
      </c>
      <c r="B663">
        <v>63</v>
      </c>
      <c r="C663">
        <v>107</v>
      </c>
      <c r="D663">
        <v>44</v>
      </c>
      <c r="E663">
        <v>69</v>
      </c>
      <c r="F663">
        <v>40</v>
      </c>
      <c r="G663">
        <v>261</v>
      </c>
      <c r="H663">
        <v>10</v>
      </c>
      <c r="I663">
        <v>20</v>
      </c>
      <c r="J663">
        <v>50</v>
      </c>
      <c r="K663">
        <v>70</v>
      </c>
      <c r="L663">
        <v>435</v>
      </c>
      <c r="M663">
        <v>11</v>
      </c>
      <c r="N663" s="25">
        <v>41729</v>
      </c>
      <c r="O663" t="str">
        <f>VLOOKUP(Coffee_data[[#This Row],[Area Code]],Location!$B$1:$E$157,2,FALSE)</f>
        <v>Utah</v>
      </c>
      <c r="P663" t="str">
        <f>VLOOKUP(Coffee_data[[#This Row],[Area Code]],Location!$B$1:$E$157,3,FALSE)</f>
        <v>West</v>
      </c>
      <c r="Q663" t="str">
        <f>VLOOKUP(Coffee_data[[#This Row],[Area Code]],Location!$B$1:$E$157,4,FALSE)</f>
        <v>Small Market</v>
      </c>
      <c r="R663" s="15" t="str">
        <f>HLOOKUP(Coffee_data[[#This Row],[ProductId]],Product!$B$4:$O$7,2,FALSE)</f>
        <v>Regular</v>
      </c>
      <c r="S663" s="15" t="str">
        <f>HLOOKUP(Coffee_data[[#This Row],[ProductId]],Product!$B$4:$O$7,3,FALSE)</f>
        <v>Tea</v>
      </c>
      <c r="T663" s="15" t="str">
        <f>HLOOKUP(Coffee_data[[#This Row],[ProductId]],Product!$B$4:$O$7,4,FALSE)</f>
        <v>Darjeeling</v>
      </c>
    </row>
    <row r="664" spans="1:20" x14ac:dyDescent="0.2">
      <c r="A664">
        <v>11</v>
      </c>
      <c r="B664">
        <v>51</v>
      </c>
      <c r="C664">
        <v>88</v>
      </c>
      <c r="D664">
        <v>37</v>
      </c>
      <c r="E664">
        <v>40</v>
      </c>
      <c r="F664">
        <v>12</v>
      </c>
      <c r="G664">
        <v>195</v>
      </c>
      <c r="H664">
        <v>10</v>
      </c>
      <c r="I664">
        <v>20</v>
      </c>
      <c r="J664">
        <v>30</v>
      </c>
      <c r="K664">
        <v>38</v>
      </c>
      <c r="L664">
        <v>435</v>
      </c>
      <c r="M664">
        <v>12</v>
      </c>
      <c r="N664" s="25">
        <v>41729</v>
      </c>
      <c r="O664" t="str">
        <f>VLOOKUP(Coffee_data[[#This Row],[Area Code]],Location!$B$1:$E$157,2,FALSE)</f>
        <v>Utah</v>
      </c>
      <c r="P664" t="str">
        <f>VLOOKUP(Coffee_data[[#This Row],[Area Code]],Location!$B$1:$E$157,3,FALSE)</f>
        <v>West</v>
      </c>
      <c r="Q664" t="str">
        <f>VLOOKUP(Coffee_data[[#This Row],[Area Code]],Location!$B$1:$E$157,4,FALSE)</f>
        <v>Small Market</v>
      </c>
      <c r="R664" s="15" t="str">
        <f>HLOOKUP(Coffee_data[[#This Row],[ProductId]],Product!$B$4:$O$7,2,FALSE)</f>
        <v>Regular</v>
      </c>
      <c r="S664" s="15" t="str">
        <f>HLOOKUP(Coffee_data[[#This Row],[ProductId]],Product!$B$4:$O$7,3,FALSE)</f>
        <v>Tea</v>
      </c>
      <c r="T664" s="15" t="str">
        <f>HLOOKUP(Coffee_data[[#This Row],[ProductId]],Product!$B$4:$O$7,4,FALSE)</f>
        <v>Earl Grey</v>
      </c>
    </row>
    <row r="665" spans="1:20" x14ac:dyDescent="0.2">
      <c r="A665">
        <v>-8</v>
      </c>
      <c r="B665">
        <v>36</v>
      </c>
      <c r="C665">
        <v>65</v>
      </c>
      <c r="D665">
        <v>29</v>
      </c>
      <c r="E665">
        <v>44</v>
      </c>
      <c r="F665">
        <v>11</v>
      </c>
      <c r="G665">
        <v>169</v>
      </c>
      <c r="H665">
        <v>10</v>
      </c>
      <c r="I665">
        <v>10</v>
      </c>
      <c r="J665">
        <v>30</v>
      </c>
      <c r="K665">
        <v>53</v>
      </c>
      <c r="L665">
        <v>435</v>
      </c>
      <c r="M665">
        <v>13</v>
      </c>
      <c r="N665" s="25">
        <v>41729</v>
      </c>
      <c r="O665" t="str">
        <f>VLOOKUP(Coffee_data[[#This Row],[Area Code]],Location!$B$1:$E$157,2,FALSE)</f>
        <v>Utah</v>
      </c>
      <c r="P665" t="str">
        <f>VLOOKUP(Coffee_data[[#This Row],[Area Code]],Location!$B$1:$E$157,3,FALSE)</f>
        <v>West</v>
      </c>
      <c r="Q665" t="str">
        <f>VLOOKUP(Coffee_data[[#This Row],[Area Code]],Location!$B$1:$E$157,4,FALSE)</f>
        <v>Small Market</v>
      </c>
      <c r="R665" s="15" t="str">
        <f>HLOOKUP(Coffee_data[[#This Row],[ProductId]],Product!$B$4:$O$7,2,FALSE)</f>
        <v>Regular</v>
      </c>
      <c r="S665" s="15" t="str">
        <f>HLOOKUP(Coffee_data[[#This Row],[ProductId]],Product!$B$4:$O$7,3,FALSE)</f>
        <v>Tea</v>
      </c>
      <c r="T665" s="15" t="str">
        <f>HLOOKUP(Coffee_data[[#This Row],[ProductId]],Product!$B$4:$O$7,4,FALSE)</f>
        <v>Green Tea</v>
      </c>
    </row>
    <row r="666" spans="1:20" x14ac:dyDescent="0.2">
      <c r="A666">
        <v>148</v>
      </c>
      <c r="B666">
        <v>239</v>
      </c>
      <c r="C666">
        <v>478</v>
      </c>
      <c r="D666">
        <v>225</v>
      </c>
      <c r="E666">
        <v>91</v>
      </c>
      <c r="F666">
        <v>66</v>
      </c>
      <c r="G666">
        <v>1464</v>
      </c>
      <c r="H666">
        <v>150</v>
      </c>
      <c r="I666">
        <v>166</v>
      </c>
      <c r="J666">
        <v>230</v>
      </c>
      <c r="K666">
        <v>450</v>
      </c>
      <c r="L666">
        <v>925</v>
      </c>
      <c r="M666">
        <v>4</v>
      </c>
      <c r="N666" s="25">
        <v>41729</v>
      </c>
      <c r="O666" t="str">
        <f>VLOOKUP(Coffee_data[[#This Row],[Area Code]],Location!$B$1:$E$157,2,FALSE)</f>
        <v>California</v>
      </c>
      <c r="P666" t="str">
        <f>VLOOKUP(Coffee_data[[#This Row],[Area Code]],Location!$B$1:$E$157,3,FALSE)</f>
        <v>West</v>
      </c>
      <c r="Q666" t="str">
        <f>VLOOKUP(Coffee_data[[#This Row],[Area Code]],Location!$B$1:$E$157,4,FALSE)</f>
        <v>Major Market</v>
      </c>
      <c r="R666" s="15" t="str">
        <f>HLOOKUP(Coffee_data[[#This Row],[ProductId]],Product!$B$4:$O$7,2,FALSE)</f>
        <v>Regular</v>
      </c>
      <c r="S666" s="15" t="str">
        <f>HLOOKUP(Coffee_data[[#This Row],[ProductId]],Product!$B$4:$O$7,3,FALSE)</f>
        <v>Espresso</v>
      </c>
      <c r="T666" s="15" t="str">
        <f>HLOOKUP(Coffee_data[[#This Row],[ProductId]],Product!$B$4:$O$7,4,FALSE)</f>
        <v>Caffe Latte</v>
      </c>
    </row>
    <row r="667" spans="1:20" x14ac:dyDescent="0.2">
      <c r="A667">
        <v>26</v>
      </c>
      <c r="B667">
        <v>173</v>
      </c>
      <c r="C667">
        <v>298</v>
      </c>
      <c r="D667">
        <v>166</v>
      </c>
      <c r="E667">
        <v>147</v>
      </c>
      <c r="F667">
        <v>113</v>
      </c>
      <c r="G667">
        <v>729</v>
      </c>
      <c r="H667">
        <v>30</v>
      </c>
      <c r="I667">
        <v>148</v>
      </c>
      <c r="J667">
        <v>160</v>
      </c>
      <c r="K667">
        <v>285</v>
      </c>
      <c r="L667">
        <v>805</v>
      </c>
      <c r="M667">
        <v>5</v>
      </c>
      <c r="N667" s="25">
        <v>41729</v>
      </c>
      <c r="O667" t="str">
        <f>VLOOKUP(Coffee_data[[#This Row],[Area Code]],Location!$B$1:$E$157,2,FALSE)</f>
        <v>California</v>
      </c>
      <c r="P667" t="str">
        <f>VLOOKUP(Coffee_data[[#This Row],[Area Code]],Location!$B$1:$E$157,3,FALSE)</f>
        <v>West</v>
      </c>
      <c r="Q667" t="str">
        <f>VLOOKUP(Coffee_data[[#This Row],[Area Code]],Location!$B$1:$E$157,4,FALSE)</f>
        <v>Major Market</v>
      </c>
      <c r="R667" s="15" t="str">
        <f>HLOOKUP(Coffee_data[[#This Row],[ProductId]],Product!$B$4:$O$7,2,FALSE)</f>
        <v>Regular</v>
      </c>
      <c r="S667" s="15" t="str">
        <f>HLOOKUP(Coffee_data[[#This Row],[ProductId]],Product!$B$4:$O$7,3,FALSE)</f>
        <v>Espresso</v>
      </c>
      <c r="T667" s="15" t="str">
        <f>HLOOKUP(Coffee_data[[#This Row],[ProductId]],Product!$B$4:$O$7,4,FALSE)</f>
        <v>Caffe Mocha</v>
      </c>
    </row>
    <row r="668" spans="1:20" x14ac:dyDescent="0.2">
      <c r="A668">
        <v>220</v>
      </c>
      <c r="B668">
        <v>335</v>
      </c>
      <c r="C668">
        <v>587</v>
      </c>
      <c r="D668">
        <v>241</v>
      </c>
      <c r="E668">
        <v>115</v>
      </c>
      <c r="F668">
        <v>83</v>
      </c>
      <c r="G668">
        <v>1316</v>
      </c>
      <c r="H668">
        <v>220</v>
      </c>
      <c r="I668">
        <v>239</v>
      </c>
      <c r="J668">
        <v>320</v>
      </c>
      <c r="K668">
        <v>554</v>
      </c>
      <c r="L668">
        <v>831</v>
      </c>
      <c r="M668">
        <v>6</v>
      </c>
      <c r="N668" s="25">
        <v>41729</v>
      </c>
      <c r="O668" t="str">
        <f>VLOOKUP(Coffee_data[[#This Row],[Area Code]],Location!$B$1:$E$157,2,FALSE)</f>
        <v>California</v>
      </c>
      <c r="P668" t="str">
        <f>VLOOKUP(Coffee_data[[#This Row],[Area Code]],Location!$B$1:$E$157,3,FALSE)</f>
        <v>West</v>
      </c>
      <c r="Q668" t="str">
        <f>VLOOKUP(Coffee_data[[#This Row],[Area Code]],Location!$B$1:$E$157,4,FALSE)</f>
        <v>Major Market</v>
      </c>
      <c r="R668" s="15" t="str">
        <f>HLOOKUP(Coffee_data[[#This Row],[ProductId]],Product!$B$4:$O$7,2,FALSE)</f>
        <v>Decaf</v>
      </c>
      <c r="S668" s="15" t="str">
        <f>HLOOKUP(Coffee_data[[#This Row],[ProductId]],Product!$B$4:$O$7,3,FALSE)</f>
        <v>Espresso</v>
      </c>
      <c r="T668" s="15" t="str">
        <f>HLOOKUP(Coffee_data[[#This Row],[ProductId]],Product!$B$4:$O$7,4,FALSE)</f>
        <v>Decaf Espresso</v>
      </c>
    </row>
    <row r="669" spans="1:20" x14ac:dyDescent="0.2">
      <c r="A669">
        <v>-76</v>
      </c>
      <c r="B669">
        <v>-13</v>
      </c>
      <c r="C669">
        <v>110</v>
      </c>
      <c r="D669">
        <v>58</v>
      </c>
      <c r="E669">
        <v>63</v>
      </c>
      <c r="F669">
        <v>39</v>
      </c>
      <c r="G669">
        <v>964</v>
      </c>
      <c r="H669">
        <v>-70</v>
      </c>
      <c r="I669">
        <v>145</v>
      </c>
      <c r="J669">
        <v>-20</v>
      </c>
      <c r="K669">
        <v>131</v>
      </c>
      <c r="L669">
        <v>818</v>
      </c>
      <c r="M669">
        <v>1</v>
      </c>
      <c r="N669" s="25">
        <v>41729</v>
      </c>
      <c r="O669" t="str">
        <f>VLOOKUP(Coffee_data[[#This Row],[Area Code]],Location!$B$1:$E$157,2,FALSE)</f>
        <v>California</v>
      </c>
      <c r="P669" t="str">
        <f>VLOOKUP(Coffee_data[[#This Row],[Area Code]],Location!$B$1:$E$157,3,FALSE)</f>
        <v>West</v>
      </c>
      <c r="Q669" t="str">
        <f>VLOOKUP(Coffee_data[[#This Row],[Area Code]],Location!$B$1:$E$157,4,FALSE)</f>
        <v>Major Market</v>
      </c>
      <c r="R669" s="15" t="str">
        <f>HLOOKUP(Coffee_data[[#This Row],[ProductId]],Product!$B$4:$O$7,2,FALSE)</f>
        <v>Regular</v>
      </c>
      <c r="S669" s="15" t="str">
        <f>HLOOKUP(Coffee_data[[#This Row],[ProductId]],Product!$B$4:$O$7,3,FALSE)</f>
        <v>Coffee</v>
      </c>
      <c r="T669" s="15" t="str">
        <f>HLOOKUP(Coffee_data[[#This Row],[ProductId]],Product!$B$4:$O$7,4,FALSE)</f>
        <v>Amaretto</v>
      </c>
    </row>
    <row r="670" spans="1:20" x14ac:dyDescent="0.2">
      <c r="A670">
        <v>276</v>
      </c>
      <c r="B670">
        <v>428</v>
      </c>
      <c r="C670">
        <v>712</v>
      </c>
      <c r="D670">
        <v>319</v>
      </c>
      <c r="E670">
        <v>152</v>
      </c>
      <c r="F670">
        <v>99</v>
      </c>
      <c r="G670">
        <v>2108</v>
      </c>
      <c r="H670">
        <v>400</v>
      </c>
      <c r="I670">
        <v>292</v>
      </c>
      <c r="J670">
        <v>540</v>
      </c>
      <c r="K670">
        <v>892</v>
      </c>
      <c r="L670">
        <v>209</v>
      </c>
      <c r="M670">
        <v>2</v>
      </c>
      <c r="N670" s="25">
        <v>41729</v>
      </c>
      <c r="O670" t="str">
        <f>VLOOKUP(Coffee_data[[#This Row],[Area Code]],Location!$B$1:$E$157,2,FALSE)</f>
        <v>California</v>
      </c>
      <c r="P670" t="str">
        <f>VLOOKUP(Coffee_data[[#This Row],[Area Code]],Location!$B$1:$E$157,3,FALSE)</f>
        <v>West</v>
      </c>
      <c r="Q670" t="str">
        <f>VLOOKUP(Coffee_data[[#This Row],[Area Code]],Location!$B$1:$E$157,4,FALSE)</f>
        <v>Major Market</v>
      </c>
      <c r="R670" s="15" t="str">
        <f>HLOOKUP(Coffee_data[[#This Row],[ProductId]],Product!$B$4:$O$7,2,FALSE)</f>
        <v>Regular</v>
      </c>
      <c r="S670" s="15" t="str">
        <f>HLOOKUP(Coffee_data[[#This Row],[ProductId]],Product!$B$4:$O$7,3,FALSE)</f>
        <v>Coffee</v>
      </c>
      <c r="T670" s="15" t="str">
        <f>HLOOKUP(Coffee_data[[#This Row],[ProductId]],Product!$B$4:$O$7,4,FALSE)</f>
        <v>Columbian</v>
      </c>
    </row>
    <row r="671" spans="1:20" x14ac:dyDescent="0.2">
      <c r="A671">
        <v>-141</v>
      </c>
      <c r="B671">
        <v>-32</v>
      </c>
      <c r="C671">
        <v>159</v>
      </c>
      <c r="D671">
        <v>241</v>
      </c>
      <c r="E671">
        <v>109</v>
      </c>
      <c r="F671">
        <v>63</v>
      </c>
      <c r="G671">
        <v>1564</v>
      </c>
      <c r="H671">
        <v>-150</v>
      </c>
      <c r="I671">
        <v>244</v>
      </c>
      <c r="J671">
        <v>-50</v>
      </c>
      <c r="K671">
        <v>187</v>
      </c>
      <c r="L671">
        <v>916</v>
      </c>
      <c r="M671">
        <v>3</v>
      </c>
      <c r="N671" s="25">
        <v>41729</v>
      </c>
      <c r="O671" t="str">
        <f>VLOOKUP(Coffee_data[[#This Row],[Area Code]],Location!$B$1:$E$157,2,FALSE)</f>
        <v>California</v>
      </c>
      <c r="P671" t="str">
        <f>VLOOKUP(Coffee_data[[#This Row],[Area Code]],Location!$B$1:$E$157,3,FALSE)</f>
        <v>West</v>
      </c>
      <c r="Q671" t="str">
        <f>VLOOKUP(Coffee_data[[#This Row],[Area Code]],Location!$B$1:$E$157,4,FALSE)</f>
        <v>Major Market</v>
      </c>
      <c r="R671" s="15" t="str">
        <f>HLOOKUP(Coffee_data[[#This Row],[ProductId]],Product!$B$4:$O$7,2,FALSE)</f>
        <v>Decaf</v>
      </c>
      <c r="S671" s="15" t="str">
        <f>HLOOKUP(Coffee_data[[#This Row],[ProductId]],Product!$B$4:$O$7,3,FALSE)</f>
        <v>Coffee</v>
      </c>
      <c r="T671" s="15" t="str">
        <f>HLOOKUP(Coffee_data[[#This Row],[ProductId]],Product!$B$4:$O$7,4,FALSE)</f>
        <v>Decaf Irish Cream</v>
      </c>
    </row>
    <row r="672" spans="1:20" x14ac:dyDescent="0.2">
      <c r="A672">
        <v>106</v>
      </c>
      <c r="B672">
        <v>145</v>
      </c>
      <c r="C672">
        <v>245</v>
      </c>
      <c r="D672">
        <v>97</v>
      </c>
      <c r="E672">
        <v>39</v>
      </c>
      <c r="F672">
        <v>28</v>
      </c>
      <c r="G672">
        <v>822</v>
      </c>
      <c r="H672">
        <v>110</v>
      </c>
      <c r="I672">
        <v>72</v>
      </c>
      <c r="J672">
        <v>130</v>
      </c>
      <c r="K672">
        <v>210</v>
      </c>
      <c r="L672">
        <v>408</v>
      </c>
      <c r="M672">
        <v>8</v>
      </c>
      <c r="N672" s="25">
        <v>41729</v>
      </c>
      <c r="O672" t="str">
        <f>VLOOKUP(Coffee_data[[#This Row],[Area Code]],Location!$B$1:$E$157,2,FALSE)</f>
        <v>California</v>
      </c>
      <c r="P672" t="str">
        <f>VLOOKUP(Coffee_data[[#This Row],[Area Code]],Location!$B$1:$E$157,3,FALSE)</f>
        <v>West</v>
      </c>
      <c r="Q672" t="str">
        <f>VLOOKUP(Coffee_data[[#This Row],[Area Code]],Location!$B$1:$E$157,4,FALSE)</f>
        <v>Major Market</v>
      </c>
      <c r="R672" s="15" t="str">
        <f>HLOOKUP(Coffee_data[[#This Row],[ProductId]],Product!$B$4:$O$7,2,FALSE)</f>
        <v>Decaf</v>
      </c>
      <c r="S672" s="15" t="str">
        <f>HLOOKUP(Coffee_data[[#This Row],[ProductId]],Product!$B$4:$O$7,3,FALSE)</f>
        <v>Herbal Tea</v>
      </c>
      <c r="T672" s="15" t="str">
        <f>HLOOKUP(Coffee_data[[#This Row],[ProductId]],Product!$B$4:$O$7,4,FALSE)</f>
        <v>Chamomile</v>
      </c>
    </row>
    <row r="673" spans="1:20" x14ac:dyDescent="0.2">
      <c r="A673">
        <v>162</v>
      </c>
      <c r="B673">
        <v>247</v>
      </c>
      <c r="C673">
        <v>456</v>
      </c>
      <c r="D673">
        <v>170</v>
      </c>
      <c r="E673">
        <v>85</v>
      </c>
      <c r="F673">
        <v>64</v>
      </c>
      <c r="G673">
        <v>969</v>
      </c>
      <c r="H673">
        <v>170</v>
      </c>
      <c r="I673">
        <v>167</v>
      </c>
      <c r="J673">
        <v>230</v>
      </c>
      <c r="K673">
        <v>409</v>
      </c>
      <c r="L673">
        <v>707</v>
      </c>
      <c r="M673">
        <v>9</v>
      </c>
      <c r="N673" s="25">
        <v>41729</v>
      </c>
      <c r="O673" t="str">
        <f>VLOOKUP(Coffee_data[[#This Row],[Area Code]],Location!$B$1:$E$157,2,FALSE)</f>
        <v>California</v>
      </c>
      <c r="P673" t="str">
        <f>VLOOKUP(Coffee_data[[#This Row],[Area Code]],Location!$B$1:$E$157,3,FALSE)</f>
        <v>West</v>
      </c>
      <c r="Q673" t="str">
        <f>VLOOKUP(Coffee_data[[#This Row],[Area Code]],Location!$B$1:$E$157,4,FALSE)</f>
        <v>Major Market</v>
      </c>
      <c r="R673" s="15" t="str">
        <f>HLOOKUP(Coffee_data[[#This Row],[ProductId]],Product!$B$4:$O$7,2,FALSE)</f>
        <v>Decaf</v>
      </c>
      <c r="S673" s="15" t="str">
        <f>HLOOKUP(Coffee_data[[#This Row],[ProductId]],Product!$B$4:$O$7,3,FALSE)</f>
        <v>Herbal Tea</v>
      </c>
      <c r="T673" s="15" t="str">
        <f>HLOOKUP(Coffee_data[[#This Row],[ProductId]],Product!$B$4:$O$7,4,FALSE)</f>
        <v>Lemon</v>
      </c>
    </row>
    <row r="674" spans="1:20" x14ac:dyDescent="0.2">
      <c r="A674">
        <v>62</v>
      </c>
      <c r="B674">
        <v>100</v>
      </c>
      <c r="C674">
        <v>178</v>
      </c>
      <c r="D674">
        <v>78</v>
      </c>
      <c r="E674">
        <v>38</v>
      </c>
      <c r="F674">
        <v>25</v>
      </c>
      <c r="G674">
        <v>593</v>
      </c>
      <c r="H674">
        <v>60</v>
      </c>
      <c r="I674">
        <v>50</v>
      </c>
      <c r="J674">
        <v>90</v>
      </c>
      <c r="K674">
        <v>140</v>
      </c>
      <c r="L674">
        <v>805</v>
      </c>
      <c r="M674">
        <v>10</v>
      </c>
      <c r="N674" s="25">
        <v>41729</v>
      </c>
      <c r="O674" t="str">
        <f>VLOOKUP(Coffee_data[[#This Row],[Area Code]],Location!$B$1:$E$157,2,FALSE)</f>
        <v>California</v>
      </c>
      <c r="P674" t="str">
        <f>VLOOKUP(Coffee_data[[#This Row],[Area Code]],Location!$B$1:$E$157,3,FALSE)</f>
        <v>West</v>
      </c>
      <c r="Q674" t="str">
        <f>VLOOKUP(Coffee_data[[#This Row],[Area Code]],Location!$B$1:$E$157,4,FALSE)</f>
        <v>Major Market</v>
      </c>
      <c r="R674" s="15" t="str">
        <f>HLOOKUP(Coffee_data[[#This Row],[ProductId]],Product!$B$4:$O$7,2,FALSE)</f>
        <v>Decaf</v>
      </c>
      <c r="S674" s="15" t="str">
        <f>HLOOKUP(Coffee_data[[#This Row],[ProductId]],Product!$B$4:$O$7,3,FALSE)</f>
        <v>Herbal Tea</v>
      </c>
      <c r="T674" s="15" t="str">
        <f>HLOOKUP(Coffee_data[[#This Row],[ProductId]],Product!$B$4:$O$7,4,FALSE)</f>
        <v>Mint</v>
      </c>
    </row>
    <row r="675" spans="1:20" x14ac:dyDescent="0.2">
      <c r="A675">
        <v>96</v>
      </c>
      <c r="B675">
        <v>132</v>
      </c>
      <c r="C675">
        <v>223</v>
      </c>
      <c r="D675">
        <v>91</v>
      </c>
      <c r="E675">
        <v>36</v>
      </c>
      <c r="F675">
        <v>25</v>
      </c>
      <c r="G675">
        <v>777</v>
      </c>
      <c r="H675">
        <v>80</v>
      </c>
      <c r="I675">
        <v>71</v>
      </c>
      <c r="J675">
        <v>90</v>
      </c>
      <c r="K675">
        <v>139</v>
      </c>
      <c r="L675">
        <v>805</v>
      </c>
      <c r="M675">
        <v>11</v>
      </c>
      <c r="N675" s="25">
        <v>41729</v>
      </c>
      <c r="O675" t="str">
        <f>VLOOKUP(Coffee_data[[#This Row],[Area Code]],Location!$B$1:$E$157,2,FALSE)</f>
        <v>California</v>
      </c>
      <c r="P675" t="str">
        <f>VLOOKUP(Coffee_data[[#This Row],[Area Code]],Location!$B$1:$E$157,3,FALSE)</f>
        <v>West</v>
      </c>
      <c r="Q675" t="str">
        <f>VLOOKUP(Coffee_data[[#This Row],[Area Code]],Location!$B$1:$E$157,4,FALSE)</f>
        <v>Major Market</v>
      </c>
      <c r="R675" s="15" t="str">
        <f>HLOOKUP(Coffee_data[[#This Row],[ProductId]],Product!$B$4:$O$7,2,FALSE)</f>
        <v>Regular</v>
      </c>
      <c r="S675" s="15" t="str">
        <f>HLOOKUP(Coffee_data[[#This Row],[ProductId]],Product!$B$4:$O$7,3,FALSE)</f>
        <v>Tea</v>
      </c>
      <c r="T675" s="15" t="str">
        <f>HLOOKUP(Coffee_data[[#This Row],[ProductId]],Product!$B$4:$O$7,4,FALSE)</f>
        <v>Darjeeling</v>
      </c>
    </row>
    <row r="676" spans="1:20" x14ac:dyDescent="0.2">
      <c r="A676">
        <v>83</v>
      </c>
      <c r="B676">
        <v>117</v>
      </c>
      <c r="C676">
        <v>198</v>
      </c>
      <c r="D676">
        <v>81</v>
      </c>
      <c r="E676">
        <v>34</v>
      </c>
      <c r="F676">
        <v>22</v>
      </c>
      <c r="G676">
        <v>460</v>
      </c>
      <c r="H676">
        <v>70</v>
      </c>
      <c r="I676">
        <v>50</v>
      </c>
      <c r="J676">
        <v>80</v>
      </c>
      <c r="K676">
        <v>142</v>
      </c>
      <c r="L676">
        <v>530</v>
      </c>
      <c r="M676">
        <v>12</v>
      </c>
      <c r="N676" s="25">
        <v>41729</v>
      </c>
      <c r="O676" t="str">
        <f>VLOOKUP(Coffee_data[[#This Row],[Area Code]],Location!$B$1:$E$157,2,FALSE)</f>
        <v>California</v>
      </c>
      <c r="P676" t="str">
        <f>VLOOKUP(Coffee_data[[#This Row],[Area Code]],Location!$B$1:$E$157,3,FALSE)</f>
        <v>West</v>
      </c>
      <c r="Q676" t="str">
        <f>VLOOKUP(Coffee_data[[#This Row],[Area Code]],Location!$B$1:$E$157,4,FALSE)</f>
        <v>Major Market</v>
      </c>
      <c r="R676" s="15" t="str">
        <f>HLOOKUP(Coffee_data[[#This Row],[ProductId]],Product!$B$4:$O$7,2,FALSE)</f>
        <v>Regular</v>
      </c>
      <c r="S676" s="15" t="str">
        <f>HLOOKUP(Coffee_data[[#This Row],[ProductId]],Product!$B$4:$O$7,3,FALSE)</f>
        <v>Tea</v>
      </c>
      <c r="T676" s="15" t="str">
        <f>HLOOKUP(Coffee_data[[#This Row],[ProductId]],Product!$B$4:$O$7,4,FALSE)</f>
        <v>Earl Grey</v>
      </c>
    </row>
    <row r="677" spans="1:20" x14ac:dyDescent="0.2">
      <c r="A677">
        <v>48</v>
      </c>
      <c r="B677">
        <v>102</v>
      </c>
      <c r="C677">
        <v>170</v>
      </c>
      <c r="D677">
        <v>68</v>
      </c>
      <c r="E677">
        <v>54</v>
      </c>
      <c r="F677">
        <v>22</v>
      </c>
      <c r="G677">
        <v>559</v>
      </c>
      <c r="H677">
        <v>40</v>
      </c>
      <c r="I677">
        <v>53</v>
      </c>
      <c r="J677">
        <v>70</v>
      </c>
      <c r="K677">
        <v>97</v>
      </c>
      <c r="L677">
        <v>415</v>
      </c>
      <c r="M677">
        <v>13</v>
      </c>
      <c r="N677" s="25">
        <v>41729</v>
      </c>
      <c r="O677" t="str">
        <f>VLOOKUP(Coffee_data[[#This Row],[Area Code]],Location!$B$1:$E$157,2,FALSE)</f>
        <v>California</v>
      </c>
      <c r="P677" t="str">
        <f>VLOOKUP(Coffee_data[[#This Row],[Area Code]],Location!$B$1:$E$157,3,FALSE)</f>
        <v>West</v>
      </c>
      <c r="Q677" t="str">
        <f>VLOOKUP(Coffee_data[[#This Row],[Area Code]],Location!$B$1:$E$157,4,FALSE)</f>
        <v>Major Market</v>
      </c>
      <c r="R677" s="15" t="str">
        <f>HLOOKUP(Coffee_data[[#This Row],[ProductId]],Product!$B$4:$O$7,2,FALSE)</f>
        <v>Regular</v>
      </c>
      <c r="S677" s="15" t="str">
        <f>HLOOKUP(Coffee_data[[#This Row],[ProductId]],Product!$B$4:$O$7,3,FALSE)</f>
        <v>Tea</v>
      </c>
      <c r="T677" s="15" t="str">
        <f>HLOOKUP(Coffee_data[[#This Row],[ProductId]],Product!$B$4:$O$7,4,FALSE)</f>
        <v>Green Tea</v>
      </c>
    </row>
    <row r="678" spans="1:20" x14ac:dyDescent="0.2">
      <c r="A678">
        <v>32</v>
      </c>
      <c r="B678">
        <v>43</v>
      </c>
      <c r="C678">
        <v>43</v>
      </c>
      <c r="D678">
        <v>0</v>
      </c>
      <c r="E678">
        <v>11</v>
      </c>
      <c r="F678">
        <v>0</v>
      </c>
      <c r="G678">
        <v>688</v>
      </c>
      <c r="H678">
        <v>30</v>
      </c>
      <c r="I678">
        <v>0</v>
      </c>
      <c r="J678">
        <v>40</v>
      </c>
      <c r="K678">
        <v>40</v>
      </c>
      <c r="L678">
        <v>775</v>
      </c>
      <c r="M678">
        <v>4</v>
      </c>
      <c r="N678" s="25">
        <v>41729</v>
      </c>
      <c r="O678" t="str">
        <f>VLOOKUP(Coffee_data[[#This Row],[Area Code]],Location!$B$1:$E$157,2,FALSE)</f>
        <v>Nevada</v>
      </c>
      <c r="P678" t="str">
        <f>VLOOKUP(Coffee_data[[#This Row],[Area Code]],Location!$B$1:$E$157,3,FALSE)</f>
        <v>West</v>
      </c>
      <c r="Q678" t="str">
        <f>VLOOKUP(Coffee_data[[#This Row],[Area Code]],Location!$B$1:$E$157,4,FALSE)</f>
        <v>Small Market</v>
      </c>
      <c r="R678" s="15" t="str">
        <f>HLOOKUP(Coffee_data[[#This Row],[ProductId]],Product!$B$4:$O$7,2,FALSE)</f>
        <v>Regular</v>
      </c>
      <c r="S678" s="15" t="str">
        <f>HLOOKUP(Coffee_data[[#This Row],[ProductId]],Product!$B$4:$O$7,3,FALSE)</f>
        <v>Espresso</v>
      </c>
      <c r="T678" s="15" t="str">
        <f>HLOOKUP(Coffee_data[[#This Row],[ProductId]],Product!$B$4:$O$7,4,FALSE)</f>
        <v>Caffe Latte</v>
      </c>
    </row>
    <row r="679" spans="1:20" x14ac:dyDescent="0.2">
      <c r="A679">
        <v>11</v>
      </c>
      <c r="B679">
        <v>28</v>
      </c>
      <c r="C679">
        <v>47</v>
      </c>
      <c r="D679">
        <v>19</v>
      </c>
      <c r="E679">
        <v>17</v>
      </c>
      <c r="F679">
        <v>5</v>
      </c>
      <c r="G679">
        <v>820</v>
      </c>
      <c r="H679">
        <v>20</v>
      </c>
      <c r="I679">
        <v>10</v>
      </c>
      <c r="J679">
        <v>30</v>
      </c>
      <c r="K679">
        <v>45</v>
      </c>
      <c r="L679">
        <v>702</v>
      </c>
      <c r="M679">
        <v>5</v>
      </c>
      <c r="N679" s="25">
        <v>41729</v>
      </c>
      <c r="O679" t="str">
        <f>VLOOKUP(Coffee_data[[#This Row],[Area Code]],Location!$B$1:$E$157,2,FALSE)</f>
        <v>Nevada</v>
      </c>
      <c r="P679" t="str">
        <f>VLOOKUP(Coffee_data[[#This Row],[Area Code]],Location!$B$1:$E$157,3,FALSE)</f>
        <v>West</v>
      </c>
      <c r="Q679" t="str">
        <f>VLOOKUP(Coffee_data[[#This Row],[Area Code]],Location!$B$1:$E$157,4,FALSE)</f>
        <v>Small Market</v>
      </c>
      <c r="R679" s="15" t="str">
        <f>HLOOKUP(Coffee_data[[#This Row],[ProductId]],Product!$B$4:$O$7,2,FALSE)</f>
        <v>Regular</v>
      </c>
      <c r="S679" s="15" t="str">
        <f>HLOOKUP(Coffee_data[[#This Row],[ProductId]],Product!$B$4:$O$7,3,FALSE)</f>
        <v>Espresso</v>
      </c>
      <c r="T679" s="15" t="str">
        <f>HLOOKUP(Coffee_data[[#This Row],[ProductId]],Product!$B$4:$O$7,4,FALSE)</f>
        <v>Caffe Mocha</v>
      </c>
    </row>
    <row r="680" spans="1:20" x14ac:dyDescent="0.2">
      <c r="A680">
        <v>10</v>
      </c>
      <c r="B680">
        <v>26</v>
      </c>
      <c r="C680">
        <v>43</v>
      </c>
      <c r="D680">
        <v>17</v>
      </c>
      <c r="E680">
        <v>16</v>
      </c>
      <c r="F680">
        <v>4</v>
      </c>
      <c r="G680">
        <v>776</v>
      </c>
      <c r="H680">
        <v>20</v>
      </c>
      <c r="I680">
        <v>10</v>
      </c>
      <c r="J680">
        <v>30</v>
      </c>
      <c r="K680">
        <v>40</v>
      </c>
      <c r="L680">
        <v>775</v>
      </c>
      <c r="M680">
        <v>6</v>
      </c>
      <c r="N680" s="25">
        <v>41729</v>
      </c>
      <c r="O680" t="str">
        <f>VLOOKUP(Coffee_data[[#This Row],[Area Code]],Location!$B$1:$E$157,2,FALSE)</f>
        <v>Nevada</v>
      </c>
      <c r="P680" t="str">
        <f>VLOOKUP(Coffee_data[[#This Row],[Area Code]],Location!$B$1:$E$157,3,FALSE)</f>
        <v>West</v>
      </c>
      <c r="Q680" t="str">
        <f>VLOOKUP(Coffee_data[[#This Row],[Area Code]],Location!$B$1:$E$157,4,FALSE)</f>
        <v>Small Market</v>
      </c>
      <c r="R680" s="15" t="str">
        <f>HLOOKUP(Coffee_data[[#This Row],[ProductId]],Product!$B$4:$O$7,2,FALSE)</f>
        <v>Decaf</v>
      </c>
      <c r="S680" s="15" t="str">
        <f>HLOOKUP(Coffee_data[[#This Row],[ProductId]],Product!$B$4:$O$7,3,FALSE)</f>
        <v>Espresso</v>
      </c>
      <c r="T680" s="15" t="str">
        <f>HLOOKUP(Coffee_data[[#This Row],[ProductId]],Product!$B$4:$O$7,4,FALSE)</f>
        <v>Decaf Espresso</v>
      </c>
    </row>
    <row r="681" spans="1:20" x14ac:dyDescent="0.2">
      <c r="A681">
        <v>-2</v>
      </c>
      <c r="B681">
        <v>44</v>
      </c>
      <c r="C681">
        <v>79</v>
      </c>
      <c r="D681">
        <v>35</v>
      </c>
      <c r="E681">
        <v>46</v>
      </c>
      <c r="F681">
        <v>13</v>
      </c>
      <c r="G681">
        <v>197</v>
      </c>
      <c r="H681">
        <v>10</v>
      </c>
      <c r="I681">
        <v>38</v>
      </c>
      <c r="J681">
        <v>50</v>
      </c>
      <c r="K681">
        <v>92</v>
      </c>
      <c r="L681">
        <v>775</v>
      </c>
      <c r="M681">
        <v>2</v>
      </c>
      <c r="N681" s="25">
        <v>41729</v>
      </c>
      <c r="O681" t="str">
        <f>VLOOKUP(Coffee_data[[#This Row],[Area Code]],Location!$B$1:$E$157,2,FALSE)</f>
        <v>Nevada</v>
      </c>
      <c r="P681" t="str">
        <f>VLOOKUP(Coffee_data[[#This Row],[Area Code]],Location!$B$1:$E$157,3,FALSE)</f>
        <v>West</v>
      </c>
      <c r="Q681" t="str">
        <f>VLOOKUP(Coffee_data[[#This Row],[Area Code]],Location!$B$1:$E$157,4,FALSE)</f>
        <v>Small Market</v>
      </c>
      <c r="R681" s="15" t="str">
        <f>HLOOKUP(Coffee_data[[#This Row],[ProductId]],Product!$B$4:$O$7,2,FALSE)</f>
        <v>Regular</v>
      </c>
      <c r="S681" s="15" t="str">
        <f>HLOOKUP(Coffee_data[[#This Row],[ProductId]],Product!$B$4:$O$7,3,FALSE)</f>
        <v>Coffee</v>
      </c>
      <c r="T681" s="15" t="str">
        <f>HLOOKUP(Coffee_data[[#This Row],[ProductId]],Product!$B$4:$O$7,4,FALSE)</f>
        <v>Columbian</v>
      </c>
    </row>
    <row r="682" spans="1:20" x14ac:dyDescent="0.2">
      <c r="A682">
        <v>4</v>
      </c>
      <c r="B682">
        <v>33</v>
      </c>
      <c r="C682">
        <v>61</v>
      </c>
      <c r="D682">
        <v>28</v>
      </c>
      <c r="E682">
        <v>29</v>
      </c>
      <c r="F682">
        <v>8</v>
      </c>
      <c r="G682">
        <v>964</v>
      </c>
      <c r="H682">
        <v>20</v>
      </c>
      <c r="I682">
        <v>30</v>
      </c>
      <c r="J682">
        <v>40</v>
      </c>
      <c r="K682">
        <v>73</v>
      </c>
      <c r="L682">
        <v>775</v>
      </c>
      <c r="M682">
        <v>3</v>
      </c>
      <c r="N682" s="25">
        <v>41729</v>
      </c>
      <c r="O682" t="str">
        <f>VLOOKUP(Coffee_data[[#This Row],[Area Code]],Location!$B$1:$E$157,2,FALSE)</f>
        <v>Nevada</v>
      </c>
      <c r="P682" t="str">
        <f>VLOOKUP(Coffee_data[[#This Row],[Area Code]],Location!$B$1:$E$157,3,FALSE)</f>
        <v>West</v>
      </c>
      <c r="Q682" t="str">
        <f>VLOOKUP(Coffee_data[[#This Row],[Area Code]],Location!$B$1:$E$157,4,FALSE)</f>
        <v>Small Market</v>
      </c>
      <c r="R682" s="15" t="str">
        <f>HLOOKUP(Coffee_data[[#This Row],[ProductId]],Product!$B$4:$O$7,2,FALSE)</f>
        <v>Decaf</v>
      </c>
      <c r="S682" s="15" t="str">
        <f>HLOOKUP(Coffee_data[[#This Row],[ProductId]],Product!$B$4:$O$7,3,FALSE)</f>
        <v>Coffee</v>
      </c>
      <c r="T682" s="15" t="str">
        <f>HLOOKUP(Coffee_data[[#This Row],[ProductId]],Product!$B$4:$O$7,4,FALSE)</f>
        <v>Decaf Irish Cream</v>
      </c>
    </row>
    <row r="683" spans="1:20" x14ac:dyDescent="0.2">
      <c r="A683">
        <v>27</v>
      </c>
      <c r="B683">
        <v>173</v>
      </c>
      <c r="C683">
        <v>298</v>
      </c>
      <c r="D683">
        <v>131</v>
      </c>
      <c r="E683">
        <v>146</v>
      </c>
      <c r="F683">
        <v>113</v>
      </c>
      <c r="G683">
        <v>729</v>
      </c>
      <c r="H683">
        <v>50</v>
      </c>
      <c r="I683">
        <v>95</v>
      </c>
      <c r="J683">
        <v>160</v>
      </c>
      <c r="K683">
        <v>268</v>
      </c>
      <c r="L683">
        <v>775</v>
      </c>
      <c r="M683">
        <v>8</v>
      </c>
      <c r="N683" s="25">
        <v>41729</v>
      </c>
      <c r="O683" t="str">
        <f>VLOOKUP(Coffee_data[[#This Row],[Area Code]],Location!$B$1:$E$157,2,FALSE)</f>
        <v>Nevada</v>
      </c>
      <c r="P683" t="str">
        <f>VLOOKUP(Coffee_data[[#This Row],[Area Code]],Location!$B$1:$E$157,3,FALSE)</f>
        <v>West</v>
      </c>
      <c r="Q683" t="str">
        <f>VLOOKUP(Coffee_data[[#This Row],[Area Code]],Location!$B$1:$E$157,4,FALSE)</f>
        <v>Small Market</v>
      </c>
      <c r="R683" s="15" t="str">
        <f>HLOOKUP(Coffee_data[[#This Row],[ProductId]],Product!$B$4:$O$7,2,FALSE)</f>
        <v>Decaf</v>
      </c>
      <c r="S683" s="15" t="str">
        <f>HLOOKUP(Coffee_data[[#This Row],[ProductId]],Product!$B$4:$O$7,3,FALSE)</f>
        <v>Herbal Tea</v>
      </c>
      <c r="T683" s="15" t="str">
        <f>HLOOKUP(Coffee_data[[#This Row],[ProductId]],Product!$B$4:$O$7,4,FALSE)</f>
        <v>Chamomile</v>
      </c>
    </row>
    <row r="684" spans="1:20" x14ac:dyDescent="0.2">
      <c r="A684">
        <v>156</v>
      </c>
      <c r="B684">
        <v>265</v>
      </c>
      <c r="C684">
        <v>456</v>
      </c>
      <c r="D684">
        <v>214</v>
      </c>
      <c r="E684">
        <v>109</v>
      </c>
      <c r="F684">
        <v>63</v>
      </c>
      <c r="G684">
        <v>865</v>
      </c>
      <c r="H684">
        <v>160</v>
      </c>
      <c r="I684">
        <v>107</v>
      </c>
      <c r="J684">
        <v>240</v>
      </c>
      <c r="K684">
        <v>391</v>
      </c>
      <c r="L684">
        <v>775</v>
      </c>
      <c r="M684">
        <v>9</v>
      </c>
      <c r="N684" s="25">
        <v>41729</v>
      </c>
      <c r="O684" t="str">
        <f>VLOOKUP(Coffee_data[[#This Row],[Area Code]],Location!$B$1:$E$157,2,FALSE)</f>
        <v>Nevada</v>
      </c>
      <c r="P684" t="str">
        <f>VLOOKUP(Coffee_data[[#This Row],[Area Code]],Location!$B$1:$E$157,3,FALSE)</f>
        <v>West</v>
      </c>
      <c r="Q684" t="str">
        <f>VLOOKUP(Coffee_data[[#This Row],[Area Code]],Location!$B$1:$E$157,4,FALSE)</f>
        <v>Small Market</v>
      </c>
      <c r="R684" s="15" t="str">
        <f>HLOOKUP(Coffee_data[[#This Row],[ProductId]],Product!$B$4:$O$7,2,FALSE)</f>
        <v>Decaf</v>
      </c>
      <c r="S684" s="15" t="str">
        <f>HLOOKUP(Coffee_data[[#This Row],[ProductId]],Product!$B$4:$O$7,3,FALSE)</f>
        <v>Herbal Tea</v>
      </c>
      <c r="T684" s="15" t="str">
        <f>HLOOKUP(Coffee_data[[#This Row],[ProductId]],Product!$B$4:$O$7,4,FALSE)</f>
        <v>Lemon</v>
      </c>
    </row>
    <row r="685" spans="1:20" x14ac:dyDescent="0.2">
      <c r="A685">
        <v>115</v>
      </c>
      <c r="B685">
        <v>178</v>
      </c>
      <c r="C685">
        <v>301</v>
      </c>
      <c r="D685">
        <v>153</v>
      </c>
      <c r="E685">
        <v>63</v>
      </c>
      <c r="F685">
        <v>39</v>
      </c>
      <c r="G685">
        <v>611</v>
      </c>
      <c r="H685">
        <v>110</v>
      </c>
      <c r="I685">
        <v>73</v>
      </c>
      <c r="J685">
        <v>160</v>
      </c>
      <c r="K685">
        <v>260</v>
      </c>
      <c r="L685">
        <v>702</v>
      </c>
      <c r="M685">
        <v>10</v>
      </c>
      <c r="N685" s="25">
        <v>41729</v>
      </c>
      <c r="O685" t="str">
        <f>VLOOKUP(Coffee_data[[#This Row],[Area Code]],Location!$B$1:$E$157,2,FALSE)</f>
        <v>Nevada</v>
      </c>
      <c r="P685" t="str">
        <f>VLOOKUP(Coffee_data[[#This Row],[Area Code]],Location!$B$1:$E$157,3,FALSE)</f>
        <v>West</v>
      </c>
      <c r="Q685" t="str">
        <f>VLOOKUP(Coffee_data[[#This Row],[Area Code]],Location!$B$1:$E$157,4,FALSE)</f>
        <v>Small Market</v>
      </c>
      <c r="R685" s="15" t="str">
        <f>HLOOKUP(Coffee_data[[#This Row],[ProductId]],Product!$B$4:$O$7,2,FALSE)</f>
        <v>Decaf</v>
      </c>
      <c r="S685" s="15" t="str">
        <f>HLOOKUP(Coffee_data[[#This Row],[ProductId]],Product!$B$4:$O$7,3,FALSE)</f>
        <v>Herbal Tea</v>
      </c>
      <c r="T685" s="15" t="str">
        <f>HLOOKUP(Coffee_data[[#This Row],[ProductId]],Product!$B$4:$O$7,4,FALSE)</f>
        <v>Mint</v>
      </c>
    </row>
    <row r="686" spans="1:20" x14ac:dyDescent="0.2">
      <c r="A686">
        <v>219</v>
      </c>
      <c r="B686">
        <v>335</v>
      </c>
      <c r="C686">
        <v>587</v>
      </c>
      <c r="D686">
        <v>189</v>
      </c>
      <c r="E686">
        <v>116</v>
      </c>
      <c r="F686">
        <v>83</v>
      </c>
      <c r="G686">
        <v>1316</v>
      </c>
      <c r="H686">
        <v>160</v>
      </c>
      <c r="I686">
        <v>132</v>
      </c>
      <c r="J686">
        <v>230</v>
      </c>
      <c r="K686">
        <v>390</v>
      </c>
      <c r="L686">
        <v>702</v>
      </c>
      <c r="M686">
        <v>11</v>
      </c>
      <c r="N686" s="25">
        <v>41729</v>
      </c>
      <c r="O686" t="str">
        <f>VLOOKUP(Coffee_data[[#This Row],[Area Code]],Location!$B$1:$E$157,2,FALSE)</f>
        <v>Nevada</v>
      </c>
      <c r="P686" t="str">
        <f>VLOOKUP(Coffee_data[[#This Row],[Area Code]],Location!$B$1:$E$157,3,FALSE)</f>
        <v>West</v>
      </c>
      <c r="Q686" t="str">
        <f>VLOOKUP(Coffee_data[[#This Row],[Area Code]],Location!$B$1:$E$157,4,FALSE)</f>
        <v>Small Market</v>
      </c>
      <c r="R686" s="15" t="str">
        <f>HLOOKUP(Coffee_data[[#This Row],[ProductId]],Product!$B$4:$O$7,2,FALSE)</f>
        <v>Regular</v>
      </c>
      <c r="S686" s="15" t="str">
        <f>HLOOKUP(Coffee_data[[#This Row],[ProductId]],Product!$B$4:$O$7,3,FALSE)</f>
        <v>Tea</v>
      </c>
      <c r="T686" s="15" t="str">
        <f>HLOOKUP(Coffee_data[[#This Row],[ProductId]],Product!$B$4:$O$7,4,FALSE)</f>
        <v>Darjeeling</v>
      </c>
    </row>
    <row r="687" spans="1:20" x14ac:dyDescent="0.2">
      <c r="A687">
        <v>149</v>
      </c>
      <c r="B687">
        <v>239</v>
      </c>
      <c r="C687">
        <v>478</v>
      </c>
      <c r="D687">
        <v>305</v>
      </c>
      <c r="E687">
        <v>90</v>
      </c>
      <c r="F687">
        <v>66</v>
      </c>
      <c r="G687">
        <v>1464</v>
      </c>
      <c r="H687">
        <v>110</v>
      </c>
      <c r="I687">
        <v>165</v>
      </c>
      <c r="J687">
        <v>170</v>
      </c>
      <c r="K687">
        <v>332</v>
      </c>
      <c r="L687">
        <v>775</v>
      </c>
      <c r="M687">
        <v>12</v>
      </c>
      <c r="N687" s="25">
        <v>41729</v>
      </c>
      <c r="O687" t="str">
        <f>VLOOKUP(Coffee_data[[#This Row],[Area Code]],Location!$B$1:$E$157,2,FALSE)</f>
        <v>Nevada</v>
      </c>
      <c r="P687" t="str">
        <f>VLOOKUP(Coffee_data[[#This Row],[Area Code]],Location!$B$1:$E$157,3,FALSE)</f>
        <v>West</v>
      </c>
      <c r="Q687" t="str">
        <f>VLOOKUP(Coffee_data[[#This Row],[Area Code]],Location!$B$1:$E$157,4,FALSE)</f>
        <v>Small Market</v>
      </c>
      <c r="R687" s="15" t="str">
        <f>HLOOKUP(Coffee_data[[#This Row],[ProductId]],Product!$B$4:$O$7,2,FALSE)</f>
        <v>Regular</v>
      </c>
      <c r="S687" s="15" t="str">
        <f>HLOOKUP(Coffee_data[[#This Row],[ProductId]],Product!$B$4:$O$7,3,FALSE)</f>
        <v>Tea</v>
      </c>
      <c r="T687" s="15" t="str">
        <f>HLOOKUP(Coffee_data[[#This Row],[ProductId]],Product!$B$4:$O$7,4,FALSE)</f>
        <v>Earl Grey</v>
      </c>
    </row>
    <row r="688" spans="1:20" x14ac:dyDescent="0.2">
      <c r="A688">
        <v>-365</v>
      </c>
      <c r="B688">
        <v>-260</v>
      </c>
      <c r="C688">
        <v>26</v>
      </c>
      <c r="D688">
        <v>182</v>
      </c>
      <c r="E688">
        <v>131</v>
      </c>
      <c r="F688">
        <v>98</v>
      </c>
      <c r="G688">
        <v>3049</v>
      </c>
      <c r="H688">
        <v>-250</v>
      </c>
      <c r="I688">
        <v>125</v>
      </c>
      <c r="J688">
        <v>-170</v>
      </c>
      <c r="K688">
        <v>0</v>
      </c>
      <c r="L688">
        <v>702</v>
      </c>
      <c r="M688">
        <v>13</v>
      </c>
      <c r="N688" s="25">
        <v>41729</v>
      </c>
      <c r="O688" t="str">
        <f>VLOOKUP(Coffee_data[[#This Row],[Area Code]],Location!$B$1:$E$157,2,FALSE)</f>
        <v>Nevada</v>
      </c>
      <c r="P688" t="str">
        <f>VLOOKUP(Coffee_data[[#This Row],[Area Code]],Location!$B$1:$E$157,3,FALSE)</f>
        <v>West</v>
      </c>
      <c r="Q688" t="str">
        <f>VLOOKUP(Coffee_data[[#This Row],[Area Code]],Location!$B$1:$E$157,4,FALSE)</f>
        <v>Small Market</v>
      </c>
      <c r="R688" s="15" t="str">
        <f>HLOOKUP(Coffee_data[[#This Row],[ProductId]],Product!$B$4:$O$7,2,FALSE)</f>
        <v>Regular</v>
      </c>
      <c r="S688" s="15" t="str">
        <f>HLOOKUP(Coffee_data[[#This Row],[ProductId]],Product!$B$4:$O$7,3,FALSE)</f>
        <v>Tea</v>
      </c>
      <c r="T688" s="15" t="str">
        <f>HLOOKUP(Coffee_data[[#This Row],[ProductId]],Product!$B$4:$O$7,4,FALSE)</f>
        <v>Green Tea</v>
      </c>
    </row>
    <row r="689" spans="1:20" x14ac:dyDescent="0.2">
      <c r="A689">
        <v>13</v>
      </c>
      <c r="B689">
        <v>67</v>
      </c>
      <c r="C689">
        <v>121</v>
      </c>
      <c r="D689">
        <v>54</v>
      </c>
      <c r="E689">
        <v>54</v>
      </c>
      <c r="F689">
        <v>20</v>
      </c>
      <c r="G689">
        <v>337</v>
      </c>
      <c r="H689">
        <v>20</v>
      </c>
      <c r="I689">
        <v>50</v>
      </c>
      <c r="J689">
        <v>60</v>
      </c>
      <c r="K689">
        <v>114</v>
      </c>
      <c r="L689">
        <v>541</v>
      </c>
      <c r="M689">
        <v>4</v>
      </c>
      <c r="N689" s="25">
        <v>41729</v>
      </c>
      <c r="O689" t="str">
        <f>VLOOKUP(Coffee_data[[#This Row],[Area Code]],Location!$B$1:$E$157,2,FALSE)</f>
        <v>Oregon</v>
      </c>
      <c r="P689" t="str">
        <f>VLOOKUP(Coffee_data[[#This Row],[Area Code]],Location!$B$1:$E$157,3,FALSE)</f>
        <v>West</v>
      </c>
      <c r="Q689" t="str">
        <f>VLOOKUP(Coffee_data[[#This Row],[Area Code]],Location!$B$1:$E$157,4,FALSE)</f>
        <v>Small Market</v>
      </c>
      <c r="R689" s="15" t="str">
        <f>HLOOKUP(Coffee_data[[#This Row],[ProductId]],Product!$B$4:$O$7,2,FALSE)</f>
        <v>Regular</v>
      </c>
      <c r="S689" s="15" t="str">
        <f>HLOOKUP(Coffee_data[[#This Row],[ProductId]],Product!$B$4:$O$7,3,FALSE)</f>
        <v>Espresso</v>
      </c>
      <c r="T689" s="15" t="str">
        <f>HLOOKUP(Coffee_data[[#This Row],[ProductId]],Product!$B$4:$O$7,4,FALSE)</f>
        <v>Caffe Latte</v>
      </c>
    </row>
    <row r="690" spans="1:20" x14ac:dyDescent="0.2">
      <c r="A690">
        <v>28</v>
      </c>
      <c r="B690">
        <v>74</v>
      </c>
      <c r="C690">
        <v>129</v>
      </c>
      <c r="D690">
        <v>55</v>
      </c>
      <c r="E690">
        <v>46</v>
      </c>
      <c r="F690">
        <v>18</v>
      </c>
      <c r="G690">
        <v>336</v>
      </c>
      <c r="H690">
        <v>40</v>
      </c>
      <c r="I690">
        <v>50</v>
      </c>
      <c r="J690">
        <v>70</v>
      </c>
      <c r="K690">
        <v>115</v>
      </c>
      <c r="L690">
        <v>971</v>
      </c>
      <c r="M690">
        <v>5</v>
      </c>
      <c r="N690" s="25">
        <v>41729</v>
      </c>
      <c r="O690" t="str">
        <f>VLOOKUP(Coffee_data[[#This Row],[Area Code]],Location!$B$1:$E$157,2,FALSE)</f>
        <v>Oregon</v>
      </c>
      <c r="P690" t="str">
        <f>VLOOKUP(Coffee_data[[#This Row],[Area Code]],Location!$B$1:$E$157,3,FALSE)</f>
        <v>West</v>
      </c>
      <c r="Q690" t="str">
        <f>VLOOKUP(Coffee_data[[#This Row],[Area Code]],Location!$B$1:$E$157,4,FALSE)</f>
        <v>Small Market</v>
      </c>
      <c r="R690" s="15" t="str">
        <f>HLOOKUP(Coffee_data[[#This Row],[ProductId]],Product!$B$4:$O$7,2,FALSE)</f>
        <v>Regular</v>
      </c>
      <c r="S690" s="15" t="str">
        <f>HLOOKUP(Coffee_data[[#This Row],[ProductId]],Product!$B$4:$O$7,3,FALSE)</f>
        <v>Espresso</v>
      </c>
      <c r="T690" s="15" t="str">
        <f>HLOOKUP(Coffee_data[[#This Row],[ProductId]],Product!$B$4:$O$7,4,FALSE)</f>
        <v>Caffe Mocha</v>
      </c>
    </row>
    <row r="691" spans="1:20" x14ac:dyDescent="0.2">
      <c r="A691">
        <v>93</v>
      </c>
      <c r="B691">
        <v>163</v>
      </c>
      <c r="C691">
        <v>325</v>
      </c>
      <c r="D691">
        <v>137</v>
      </c>
      <c r="E691">
        <v>70</v>
      </c>
      <c r="F691">
        <v>45</v>
      </c>
      <c r="G691">
        <v>1091</v>
      </c>
      <c r="H691">
        <v>100</v>
      </c>
      <c r="I691">
        <v>57</v>
      </c>
      <c r="J691">
        <v>160</v>
      </c>
      <c r="K691">
        <v>316</v>
      </c>
      <c r="L691">
        <v>503</v>
      </c>
      <c r="M691">
        <v>6</v>
      </c>
      <c r="N691" s="25">
        <v>41729</v>
      </c>
      <c r="O691" t="str">
        <f>VLOOKUP(Coffee_data[[#This Row],[Area Code]],Location!$B$1:$E$157,2,FALSE)</f>
        <v>Oregon</v>
      </c>
      <c r="P691" t="str">
        <f>VLOOKUP(Coffee_data[[#This Row],[Area Code]],Location!$B$1:$E$157,3,FALSE)</f>
        <v>West</v>
      </c>
      <c r="Q691" t="str">
        <f>VLOOKUP(Coffee_data[[#This Row],[Area Code]],Location!$B$1:$E$157,4,FALSE)</f>
        <v>Small Market</v>
      </c>
      <c r="R691" s="15" t="str">
        <f>HLOOKUP(Coffee_data[[#This Row],[ProductId]],Product!$B$4:$O$7,2,FALSE)</f>
        <v>Decaf</v>
      </c>
      <c r="S691" s="15" t="str">
        <f>HLOOKUP(Coffee_data[[#This Row],[ProductId]],Product!$B$4:$O$7,3,FALSE)</f>
        <v>Espresso</v>
      </c>
      <c r="T691" s="15" t="str">
        <f>HLOOKUP(Coffee_data[[#This Row],[ProductId]],Product!$B$4:$O$7,4,FALSE)</f>
        <v>Decaf Espresso</v>
      </c>
    </row>
    <row r="692" spans="1:20" x14ac:dyDescent="0.2">
      <c r="A692">
        <v>-3</v>
      </c>
      <c r="B692">
        <v>73</v>
      </c>
      <c r="C692">
        <v>125</v>
      </c>
      <c r="D692">
        <v>52</v>
      </c>
      <c r="E692">
        <v>76</v>
      </c>
      <c r="F692">
        <v>47</v>
      </c>
      <c r="G692">
        <v>433</v>
      </c>
      <c r="H692">
        <v>30</v>
      </c>
      <c r="I692">
        <v>60</v>
      </c>
      <c r="J692">
        <v>90</v>
      </c>
      <c r="K692">
        <v>151</v>
      </c>
      <c r="L692">
        <v>971</v>
      </c>
      <c r="M692">
        <v>1</v>
      </c>
      <c r="N692" s="25">
        <v>41729</v>
      </c>
      <c r="O692" t="str">
        <f>VLOOKUP(Coffee_data[[#This Row],[Area Code]],Location!$B$1:$E$157,2,FALSE)</f>
        <v>Oregon</v>
      </c>
      <c r="P692" t="str">
        <f>VLOOKUP(Coffee_data[[#This Row],[Area Code]],Location!$B$1:$E$157,3,FALSE)</f>
        <v>West</v>
      </c>
      <c r="Q692" t="str">
        <f>VLOOKUP(Coffee_data[[#This Row],[Area Code]],Location!$B$1:$E$157,4,FALSE)</f>
        <v>Small Market</v>
      </c>
      <c r="R692" s="15" t="str">
        <f>HLOOKUP(Coffee_data[[#This Row],[ProductId]],Product!$B$4:$O$7,2,FALSE)</f>
        <v>Regular</v>
      </c>
      <c r="S692" s="15" t="str">
        <f>HLOOKUP(Coffee_data[[#This Row],[ProductId]],Product!$B$4:$O$7,3,FALSE)</f>
        <v>Coffee</v>
      </c>
      <c r="T692" s="15" t="str">
        <f>HLOOKUP(Coffee_data[[#This Row],[ProductId]],Product!$B$4:$O$7,4,FALSE)</f>
        <v>Amaretto</v>
      </c>
    </row>
    <row r="693" spans="1:20" x14ac:dyDescent="0.2">
      <c r="A693">
        <v>8</v>
      </c>
      <c r="B693">
        <v>70</v>
      </c>
      <c r="C693">
        <v>119</v>
      </c>
      <c r="D693">
        <v>49</v>
      </c>
      <c r="E693">
        <v>62</v>
      </c>
      <c r="F693">
        <v>16</v>
      </c>
      <c r="G693">
        <v>399</v>
      </c>
      <c r="H693">
        <v>30</v>
      </c>
      <c r="I693">
        <v>58</v>
      </c>
      <c r="J693">
        <v>80</v>
      </c>
      <c r="K693">
        <v>142</v>
      </c>
      <c r="L693">
        <v>503</v>
      </c>
      <c r="M693">
        <v>2</v>
      </c>
      <c r="N693" s="25">
        <v>41729</v>
      </c>
      <c r="O693" t="str">
        <f>VLOOKUP(Coffee_data[[#This Row],[Area Code]],Location!$B$1:$E$157,2,FALSE)</f>
        <v>Oregon</v>
      </c>
      <c r="P693" t="str">
        <f>VLOOKUP(Coffee_data[[#This Row],[Area Code]],Location!$B$1:$E$157,3,FALSE)</f>
        <v>West</v>
      </c>
      <c r="Q693" t="str">
        <f>VLOOKUP(Coffee_data[[#This Row],[Area Code]],Location!$B$1:$E$157,4,FALSE)</f>
        <v>Small Market</v>
      </c>
      <c r="R693" s="15" t="str">
        <f>HLOOKUP(Coffee_data[[#This Row],[ProductId]],Product!$B$4:$O$7,2,FALSE)</f>
        <v>Regular</v>
      </c>
      <c r="S693" s="15" t="str">
        <f>HLOOKUP(Coffee_data[[#This Row],[ProductId]],Product!$B$4:$O$7,3,FALSE)</f>
        <v>Coffee</v>
      </c>
      <c r="T693" s="15" t="str">
        <f>HLOOKUP(Coffee_data[[#This Row],[ProductId]],Product!$B$4:$O$7,4,FALSE)</f>
        <v>Columbian</v>
      </c>
    </row>
    <row r="694" spans="1:20" x14ac:dyDescent="0.2">
      <c r="A694">
        <v>31</v>
      </c>
      <c r="B694">
        <v>52</v>
      </c>
      <c r="C694">
        <v>87</v>
      </c>
      <c r="D694">
        <v>35</v>
      </c>
      <c r="E694">
        <v>21</v>
      </c>
      <c r="F694">
        <v>9</v>
      </c>
      <c r="G694">
        <v>777</v>
      </c>
      <c r="H694">
        <v>40</v>
      </c>
      <c r="I694">
        <v>22</v>
      </c>
      <c r="J694">
        <v>40</v>
      </c>
      <c r="K694">
        <v>70</v>
      </c>
      <c r="L694">
        <v>971</v>
      </c>
      <c r="M694">
        <v>8</v>
      </c>
      <c r="N694" s="25">
        <v>41729</v>
      </c>
      <c r="O694" t="str">
        <f>VLOOKUP(Coffee_data[[#This Row],[Area Code]],Location!$B$1:$E$157,2,FALSE)</f>
        <v>Oregon</v>
      </c>
      <c r="P694" t="str">
        <f>VLOOKUP(Coffee_data[[#This Row],[Area Code]],Location!$B$1:$E$157,3,FALSE)</f>
        <v>West</v>
      </c>
      <c r="Q694" t="str">
        <f>VLOOKUP(Coffee_data[[#This Row],[Area Code]],Location!$B$1:$E$157,4,FALSE)</f>
        <v>Small Market</v>
      </c>
      <c r="R694" s="15" t="str">
        <f>HLOOKUP(Coffee_data[[#This Row],[ProductId]],Product!$B$4:$O$7,2,FALSE)</f>
        <v>Decaf</v>
      </c>
      <c r="S694" s="15" t="str">
        <f>HLOOKUP(Coffee_data[[#This Row],[ProductId]],Product!$B$4:$O$7,3,FALSE)</f>
        <v>Herbal Tea</v>
      </c>
      <c r="T694" s="15" t="str">
        <f>HLOOKUP(Coffee_data[[#This Row],[ProductId]],Product!$B$4:$O$7,4,FALSE)</f>
        <v>Chamomile</v>
      </c>
    </row>
    <row r="695" spans="1:20" x14ac:dyDescent="0.2">
      <c r="A695">
        <v>32</v>
      </c>
      <c r="B695">
        <v>60</v>
      </c>
      <c r="C695">
        <v>106</v>
      </c>
      <c r="D695">
        <v>46</v>
      </c>
      <c r="E695">
        <v>28</v>
      </c>
      <c r="F695">
        <v>15</v>
      </c>
      <c r="G695">
        <v>608</v>
      </c>
      <c r="H695">
        <v>40</v>
      </c>
      <c r="I695">
        <v>39</v>
      </c>
      <c r="J695">
        <v>60</v>
      </c>
      <c r="K695">
        <v>81</v>
      </c>
      <c r="L695">
        <v>971</v>
      </c>
      <c r="M695">
        <v>9</v>
      </c>
      <c r="N695" s="25">
        <v>41729</v>
      </c>
      <c r="O695" t="str">
        <f>VLOOKUP(Coffee_data[[#This Row],[Area Code]],Location!$B$1:$E$157,2,FALSE)</f>
        <v>Oregon</v>
      </c>
      <c r="P695" t="str">
        <f>VLOOKUP(Coffee_data[[#This Row],[Area Code]],Location!$B$1:$E$157,3,FALSE)</f>
        <v>West</v>
      </c>
      <c r="Q695" t="str">
        <f>VLOOKUP(Coffee_data[[#This Row],[Area Code]],Location!$B$1:$E$157,4,FALSE)</f>
        <v>Small Market</v>
      </c>
      <c r="R695" s="15" t="str">
        <f>HLOOKUP(Coffee_data[[#This Row],[ProductId]],Product!$B$4:$O$7,2,FALSE)</f>
        <v>Decaf</v>
      </c>
      <c r="S695" s="15" t="str">
        <f>HLOOKUP(Coffee_data[[#This Row],[ProductId]],Product!$B$4:$O$7,3,FALSE)</f>
        <v>Herbal Tea</v>
      </c>
      <c r="T695" s="15" t="str">
        <f>HLOOKUP(Coffee_data[[#This Row],[ProductId]],Product!$B$4:$O$7,4,FALSE)</f>
        <v>Lemon</v>
      </c>
    </row>
    <row r="696" spans="1:20" x14ac:dyDescent="0.2">
      <c r="A696">
        <v>15</v>
      </c>
      <c r="B696">
        <v>32</v>
      </c>
      <c r="C696">
        <v>53</v>
      </c>
      <c r="D696">
        <v>21</v>
      </c>
      <c r="E696">
        <v>17</v>
      </c>
      <c r="F696">
        <v>5</v>
      </c>
      <c r="G696">
        <v>454</v>
      </c>
      <c r="H696">
        <v>20</v>
      </c>
      <c r="I696">
        <v>10</v>
      </c>
      <c r="J696">
        <v>20</v>
      </c>
      <c r="K696">
        <v>41</v>
      </c>
      <c r="L696">
        <v>503</v>
      </c>
      <c r="M696">
        <v>11</v>
      </c>
      <c r="N696" s="25">
        <v>41729</v>
      </c>
      <c r="O696" t="str">
        <f>VLOOKUP(Coffee_data[[#This Row],[Area Code]],Location!$B$1:$E$157,2,FALSE)</f>
        <v>Oregon</v>
      </c>
      <c r="P696" t="str">
        <f>VLOOKUP(Coffee_data[[#This Row],[Area Code]],Location!$B$1:$E$157,3,FALSE)</f>
        <v>West</v>
      </c>
      <c r="Q696" t="str">
        <f>VLOOKUP(Coffee_data[[#This Row],[Area Code]],Location!$B$1:$E$157,4,FALSE)</f>
        <v>Small Market</v>
      </c>
      <c r="R696" s="15" t="str">
        <f>HLOOKUP(Coffee_data[[#This Row],[ProductId]],Product!$B$4:$O$7,2,FALSE)</f>
        <v>Regular</v>
      </c>
      <c r="S696" s="15" t="str">
        <f>HLOOKUP(Coffee_data[[#This Row],[ProductId]],Product!$B$4:$O$7,3,FALSE)</f>
        <v>Tea</v>
      </c>
      <c r="T696" s="15" t="str">
        <f>HLOOKUP(Coffee_data[[#This Row],[ProductId]],Product!$B$4:$O$7,4,FALSE)</f>
        <v>Darjeeling</v>
      </c>
    </row>
    <row r="697" spans="1:20" x14ac:dyDescent="0.2">
      <c r="A697">
        <v>73</v>
      </c>
      <c r="B697">
        <v>134</v>
      </c>
      <c r="C697">
        <v>222</v>
      </c>
      <c r="D697">
        <v>88</v>
      </c>
      <c r="E697">
        <v>61</v>
      </c>
      <c r="F697">
        <v>29</v>
      </c>
      <c r="G697">
        <v>653</v>
      </c>
      <c r="H697">
        <v>70</v>
      </c>
      <c r="I697">
        <v>38</v>
      </c>
      <c r="J697">
        <v>100</v>
      </c>
      <c r="K697">
        <v>150</v>
      </c>
      <c r="L697">
        <v>541</v>
      </c>
      <c r="M697">
        <v>12</v>
      </c>
      <c r="N697" s="25">
        <v>41729</v>
      </c>
      <c r="O697" t="str">
        <f>VLOOKUP(Coffee_data[[#This Row],[Area Code]],Location!$B$1:$E$157,2,FALSE)</f>
        <v>Oregon</v>
      </c>
      <c r="P697" t="str">
        <f>VLOOKUP(Coffee_data[[#This Row],[Area Code]],Location!$B$1:$E$157,3,FALSE)</f>
        <v>West</v>
      </c>
      <c r="Q697" t="str">
        <f>VLOOKUP(Coffee_data[[#This Row],[Area Code]],Location!$B$1:$E$157,4,FALSE)</f>
        <v>Small Market</v>
      </c>
      <c r="R697" s="15" t="str">
        <f>HLOOKUP(Coffee_data[[#This Row],[ProductId]],Product!$B$4:$O$7,2,FALSE)</f>
        <v>Regular</v>
      </c>
      <c r="S697" s="15" t="str">
        <f>HLOOKUP(Coffee_data[[#This Row],[ProductId]],Product!$B$4:$O$7,3,FALSE)</f>
        <v>Tea</v>
      </c>
      <c r="T697" s="15" t="str">
        <f>HLOOKUP(Coffee_data[[#This Row],[ProductId]],Product!$B$4:$O$7,4,FALSE)</f>
        <v>Earl Grey</v>
      </c>
    </row>
    <row r="698" spans="1:20" x14ac:dyDescent="0.2">
      <c r="A698">
        <v>98</v>
      </c>
      <c r="B698">
        <v>155</v>
      </c>
      <c r="C698">
        <v>267</v>
      </c>
      <c r="D698">
        <v>96</v>
      </c>
      <c r="E698">
        <v>57</v>
      </c>
      <c r="F698">
        <v>34</v>
      </c>
      <c r="G698">
        <v>502</v>
      </c>
      <c r="H698">
        <v>70</v>
      </c>
      <c r="I698">
        <v>83</v>
      </c>
      <c r="J698">
        <v>110</v>
      </c>
      <c r="K698">
        <v>167</v>
      </c>
      <c r="L698">
        <v>971</v>
      </c>
      <c r="M698">
        <v>13</v>
      </c>
      <c r="N698" s="25">
        <v>41729</v>
      </c>
      <c r="O698" t="str">
        <f>VLOOKUP(Coffee_data[[#This Row],[Area Code]],Location!$B$1:$E$157,2,FALSE)</f>
        <v>Oregon</v>
      </c>
      <c r="P698" t="str">
        <f>VLOOKUP(Coffee_data[[#This Row],[Area Code]],Location!$B$1:$E$157,3,FALSE)</f>
        <v>West</v>
      </c>
      <c r="Q698" t="str">
        <f>VLOOKUP(Coffee_data[[#This Row],[Area Code]],Location!$B$1:$E$157,4,FALSE)</f>
        <v>Small Market</v>
      </c>
      <c r="R698" s="15" t="str">
        <f>HLOOKUP(Coffee_data[[#This Row],[ProductId]],Product!$B$4:$O$7,2,FALSE)</f>
        <v>Regular</v>
      </c>
      <c r="S698" s="15" t="str">
        <f>HLOOKUP(Coffee_data[[#This Row],[ProductId]],Product!$B$4:$O$7,3,FALSE)</f>
        <v>Tea</v>
      </c>
      <c r="T698" s="15" t="str">
        <f>HLOOKUP(Coffee_data[[#This Row],[ProductId]],Product!$B$4:$O$7,4,FALSE)</f>
        <v>Green Tea</v>
      </c>
    </row>
    <row r="699" spans="1:20" x14ac:dyDescent="0.2">
      <c r="A699">
        <v>28</v>
      </c>
      <c r="B699">
        <v>64</v>
      </c>
      <c r="C699">
        <v>107</v>
      </c>
      <c r="D699">
        <v>43</v>
      </c>
      <c r="E699">
        <v>36</v>
      </c>
      <c r="F699">
        <v>13</v>
      </c>
      <c r="G699">
        <v>363</v>
      </c>
      <c r="H699">
        <v>50</v>
      </c>
      <c r="I699">
        <v>47</v>
      </c>
      <c r="J699">
        <v>80</v>
      </c>
      <c r="K699">
        <v>133</v>
      </c>
      <c r="L699">
        <v>503</v>
      </c>
      <c r="M699">
        <v>3</v>
      </c>
      <c r="N699" s="25">
        <v>41729</v>
      </c>
      <c r="O699" t="str">
        <f>VLOOKUP(Coffee_data[[#This Row],[Area Code]],Location!$B$1:$E$157,2,FALSE)</f>
        <v>Oregon</v>
      </c>
      <c r="P699" t="str">
        <f>VLOOKUP(Coffee_data[[#This Row],[Area Code]],Location!$B$1:$E$157,3,FALSE)</f>
        <v>West</v>
      </c>
      <c r="Q699" t="str">
        <f>VLOOKUP(Coffee_data[[#This Row],[Area Code]],Location!$B$1:$E$157,4,FALSE)</f>
        <v>Small Market</v>
      </c>
      <c r="R699" s="15" t="str">
        <f>HLOOKUP(Coffee_data[[#This Row],[ProductId]],Product!$B$4:$O$7,2,FALSE)</f>
        <v>Decaf</v>
      </c>
      <c r="S699" s="15" t="str">
        <f>HLOOKUP(Coffee_data[[#This Row],[ProductId]],Product!$B$4:$O$7,3,FALSE)</f>
        <v>Coffee</v>
      </c>
      <c r="T699" s="15" t="str">
        <f>HLOOKUP(Coffee_data[[#This Row],[ProductId]],Product!$B$4:$O$7,4,FALSE)</f>
        <v>Decaf Irish Cream</v>
      </c>
    </row>
    <row r="700" spans="1:20" x14ac:dyDescent="0.2">
      <c r="A700">
        <v>32</v>
      </c>
      <c r="B700">
        <v>58</v>
      </c>
      <c r="C700">
        <v>103</v>
      </c>
      <c r="D700">
        <v>45</v>
      </c>
      <c r="E700">
        <v>26</v>
      </c>
      <c r="F700">
        <v>14</v>
      </c>
      <c r="G700">
        <v>605</v>
      </c>
      <c r="H700">
        <v>30</v>
      </c>
      <c r="I700">
        <v>44</v>
      </c>
      <c r="J700">
        <v>50</v>
      </c>
      <c r="K700">
        <v>86</v>
      </c>
      <c r="L700">
        <v>206</v>
      </c>
      <c r="M700">
        <v>4</v>
      </c>
      <c r="N700" s="25">
        <v>41729</v>
      </c>
      <c r="O700" t="str">
        <f>VLOOKUP(Coffee_data[[#This Row],[Area Code]],Location!$B$1:$E$157,2,FALSE)</f>
        <v>Washington</v>
      </c>
      <c r="P700" t="str">
        <f>VLOOKUP(Coffee_data[[#This Row],[Area Code]],Location!$B$1:$E$157,3,FALSE)</f>
        <v>West</v>
      </c>
      <c r="Q700" t="str">
        <f>VLOOKUP(Coffee_data[[#This Row],[Area Code]],Location!$B$1:$E$157,4,FALSE)</f>
        <v>Small Market</v>
      </c>
      <c r="R700" s="15" t="str">
        <f>HLOOKUP(Coffee_data[[#This Row],[ProductId]],Product!$B$4:$O$7,2,FALSE)</f>
        <v>Regular</v>
      </c>
      <c r="S700" s="15" t="str">
        <f>HLOOKUP(Coffee_data[[#This Row],[ProductId]],Product!$B$4:$O$7,3,FALSE)</f>
        <v>Espresso</v>
      </c>
      <c r="T700" s="15" t="str">
        <f>HLOOKUP(Coffee_data[[#This Row],[ProductId]],Product!$B$4:$O$7,4,FALSE)</f>
        <v>Caffe Latte</v>
      </c>
    </row>
    <row r="701" spans="1:20" x14ac:dyDescent="0.2">
      <c r="A701">
        <v>15</v>
      </c>
      <c r="B701">
        <v>70</v>
      </c>
      <c r="C701">
        <v>127</v>
      </c>
      <c r="D701">
        <v>57</v>
      </c>
      <c r="E701">
        <v>55</v>
      </c>
      <c r="F701">
        <v>21</v>
      </c>
      <c r="G701">
        <v>313</v>
      </c>
      <c r="H701">
        <v>30</v>
      </c>
      <c r="I701">
        <v>55</v>
      </c>
      <c r="J701">
        <v>70</v>
      </c>
      <c r="K701">
        <v>120</v>
      </c>
      <c r="L701">
        <v>253</v>
      </c>
      <c r="M701">
        <v>5</v>
      </c>
      <c r="N701" s="25">
        <v>41729</v>
      </c>
      <c r="O701" t="str">
        <f>VLOOKUP(Coffee_data[[#This Row],[Area Code]],Location!$B$1:$E$157,2,FALSE)</f>
        <v>Washington</v>
      </c>
      <c r="P701" t="str">
        <f>VLOOKUP(Coffee_data[[#This Row],[Area Code]],Location!$B$1:$E$157,3,FALSE)</f>
        <v>West</v>
      </c>
      <c r="Q701" t="str">
        <f>VLOOKUP(Coffee_data[[#This Row],[Area Code]],Location!$B$1:$E$157,4,FALSE)</f>
        <v>Small Market</v>
      </c>
      <c r="R701" s="15" t="str">
        <f>HLOOKUP(Coffee_data[[#This Row],[ProductId]],Product!$B$4:$O$7,2,FALSE)</f>
        <v>Regular</v>
      </c>
      <c r="S701" s="15" t="str">
        <f>HLOOKUP(Coffee_data[[#This Row],[ProductId]],Product!$B$4:$O$7,3,FALSE)</f>
        <v>Espresso</v>
      </c>
      <c r="T701" s="15" t="str">
        <f>HLOOKUP(Coffee_data[[#This Row],[ProductId]],Product!$B$4:$O$7,4,FALSE)</f>
        <v>Caffe Mocha</v>
      </c>
    </row>
    <row r="702" spans="1:20" x14ac:dyDescent="0.2">
      <c r="A702">
        <v>39</v>
      </c>
      <c r="B702">
        <v>82</v>
      </c>
      <c r="C702">
        <v>151</v>
      </c>
      <c r="D702">
        <v>69</v>
      </c>
      <c r="E702">
        <v>43</v>
      </c>
      <c r="F702">
        <v>21</v>
      </c>
      <c r="G702">
        <v>965</v>
      </c>
      <c r="H702">
        <v>60</v>
      </c>
      <c r="I702">
        <v>54</v>
      </c>
      <c r="J702">
        <v>80</v>
      </c>
      <c r="K702">
        <v>140</v>
      </c>
      <c r="L702">
        <v>206</v>
      </c>
      <c r="M702">
        <v>6</v>
      </c>
      <c r="N702" s="25">
        <v>41729</v>
      </c>
      <c r="O702" t="str">
        <f>VLOOKUP(Coffee_data[[#This Row],[Area Code]],Location!$B$1:$E$157,2,FALSE)</f>
        <v>Washington</v>
      </c>
      <c r="P702" t="str">
        <f>VLOOKUP(Coffee_data[[#This Row],[Area Code]],Location!$B$1:$E$157,3,FALSE)</f>
        <v>West</v>
      </c>
      <c r="Q702" t="str">
        <f>VLOOKUP(Coffee_data[[#This Row],[Area Code]],Location!$B$1:$E$157,4,FALSE)</f>
        <v>Small Market</v>
      </c>
      <c r="R702" s="15" t="str">
        <f>HLOOKUP(Coffee_data[[#This Row],[ProductId]],Product!$B$4:$O$7,2,FALSE)</f>
        <v>Decaf</v>
      </c>
      <c r="S702" s="15" t="str">
        <f>HLOOKUP(Coffee_data[[#This Row],[ProductId]],Product!$B$4:$O$7,3,FALSE)</f>
        <v>Espresso</v>
      </c>
      <c r="T702" s="15" t="str">
        <f>HLOOKUP(Coffee_data[[#This Row],[ProductId]],Product!$B$4:$O$7,4,FALSE)</f>
        <v>Decaf Espresso</v>
      </c>
    </row>
    <row r="703" spans="1:20" x14ac:dyDescent="0.2">
      <c r="A703">
        <v>54</v>
      </c>
      <c r="B703">
        <v>100</v>
      </c>
      <c r="C703">
        <v>169</v>
      </c>
      <c r="D703">
        <v>69</v>
      </c>
      <c r="E703">
        <v>46</v>
      </c>
      <c r="F703">
        <v>22</v>
      </c>
      <c r="G703">
        <v>340</v>
      </c>
      <c r="H703">
        <v>90</v>
      </c>
      <c r="I703">
        <v>80</v>
      </c>
      <c r="J703">
        <v>130</v>
      </c>
      <c r="K703">
        <v>210</v>
      </c>
      <c r="L703">
        <v>509</v>
      </c>
      <c r="M703">
        <v>2</v>
      </c>
      <c r="N703" s="25">
        <v>41729</v>
      </c>
      <c r="O703" t="str">
        <f>VLOOKUP(Coffee_data[[#This Row],[Area Code]],Location!$B$1:$E$157,2,FALSE)</f>
        <v>Washington</v>
      </c>
      <c r="P703" t="str">
        <f>VLOOKUP(Coffee_data[[#This Row],[Area Code]],Location!$B$1:$E$157,3,FALSE)</f>
        <v>West</v>
      </c>
      <c r="Q703" t="str">
        <f>VLOOKUP(Coffee_data[[#This Row],[Area Code]],Location!$B$1:$E$157,4,FALSE)</f>
        <v>Small Market</v>
      </c>
      <c r="R703" s="15" t="str">
        <f>HLOOKUP(Coffee_data[[#This Row],[ProductId]],Product!$B$4:$O$7,2,FALSE)</f>
        <v>Regular</v>
      </c>
      <c r="S703" s="15" t="str">
        <f>HLOOKUP(Coffee_data[[#This Row],[ProductId]],Product!$B$4:$O$7,3,FALSE)</f>
        <v>Coffee</v>
      </c>
      <c r="T703" s="15" t="str">
        <f>HLOOKUP(Coffee_data[[#This Row],[ProductId]],Product!$B$4:$O$7,4,FALSE)</f>
        <v>Columbian</v>
      </c>
    </row>
    <row r="704" spans="1:20" x14ac:dyDescent="0.2">
      <c r="A704">
        <v>106</v>
      </c>
      <c r="B704">
        <v>176</v>
      </c>
      <c r="C704">
        <v>292</v>
      </c>
      <c r="D704">
        <v>127</v>
      </c>
      <c r="E704">
        <v>70</v>
      </c>
      <c r="F704">
        <v>38</v>
      </c>
      <c r="G704">
        <v>962</v>
      </c>
      <c r="H704">
        <v>110</v>
      </c>
      <c r="I704">
        <v>90</v>
      </c>
      <c r="J704">
        <v>160</v>
      </c>
      <c r="K704">
        <v>250</v>
      </c>
      <c r="L704">
        <v>253</v>
      </c>
      <c r="M704">
        <v>8</v>
      </c>
      <c r="N704" s="25">
        <v>41729</v>
      </c>
      <c r="O704" t="str">
        <f>VLOOKUP(Coffee_data[[#This Row],[Area Code]],Location!$B$1:$E$157,2,FALSE)</f>
        <v>Washington</v>
      </c>
      <c r="P704" t="str">
        <f>VLOOKUP(Coffee_data[[#This Row],[Area Code]],Location!$B$1:$E$157,3,FALSE)</f>
        <v>West</v>
      </c>
      <c r="Q704" t="str">
        <f>VLOOKUP(Coffee_data[[#This Row],[Area Code]],Location!$B$1:$E$157,4,FALSE)</f>
        <v>Small Market</v>
      </c>
      <c r="R704" s="15" t="str">
        <f>HLOOKUP(Coffee_data[[#This Row],[ProductId]],Product!$B$4:$O$7,2,FALSE)</f>
        <v>Decaf</v>
      </c>
      <c r="S704" s="15" t="str">
        <f>HLOOKUP(Coffee_data[[#This Row],[ProductId]],Product!$B$4:$O$7,3,FALSE)</f>
        <v>Herbal Tea</v>
      </c>
      <c r="T704" s="15" t="str">
        <f>HLOOKUP(Coffee_data[[#This Row],[ProductId]],Product!$B$4:$O$7,4,FALSE)</f>
        <v>Chamomile</v>
      </c>
    </row>
    <row r="705" spans="1:20" x14ac:dyDescent="0.2">
      <c r="A705">
        <v>30</v>
      </c>
      <c r="B705">
        <v>51</v>
      </c>
      <c r="C705">
        <v>86</v>
      </c>
      <c r="D705">
        <v>35</v>
      </c>
      <c r="E705">
        <v>21</v>
      </c>
      <c r="F705">
        <v>9</v>
      </c>
      <c r="G705">
        <v>776</v>
      </c>
      <c r="H705">
        <v>40</v>
      </c>
      <c r="I705">
        <v>21</v>
      </c>
      <c r="J705">
        <v>40</v>
      </c>
      <c r="K705">
        <v>70</v>
      </c>
      <c r="L705">
        <v>509</v>
      </c>
      <c r="M705">
        <v>9</v>
      </c>
      <c r="N705" s="25">
        <v>41729</v>
      </c>
      <c r="O705" t="str">
        <f>VLOOKUP(Coffee_data[[#This Row],[Area Code]],Location!$B$1:$E$157,2,FALSE)</f>
        <v>Washington</v>
      </c>
      <c r="P705" t="str">
        <f>VLOOKUP(Coffee_data[[#This Row],[Area Code]],Location!$B$1:$E$157,3,FALSE)</f>
        <v>West</v>
      </c>
      <c r="Q705" t="str">
        <f>VLOOKUP(Coffee_data[[#This Row],[Area Code]],Location!$B$1:$E$157,4,FALSE)</f>
        <v>Small Market</v>
      </c>
      <c r="R705" s="15" t="str">
        <f>HLOOKUP(Coffee_data[[#This Row],[ProductId]],Product!$B$4:$O$7,2,FALSE)</f>
        <v>Decaf</v>
      </c>
      <c r="S705" s="15" t="str">
        <f>HLOOKUP(Coffee_data[[#This Row],[ProductId]],Product!$B$4:$O$7,3,FALSE)</f>
        <v>Herbal Tea</v>
      </c>
      <c r="T705" s="15" t="str">
        <f>HLOOKUP(Coffee_data[[#This Row],[ProductId]],Product!$B$4:$O$7,4,FALSE)</f>
        <v>Lemon</v>
      </c>
    </row>
    <row r="706" spans="1:20" x14ac:dyDescent="0.2">
      <c r="A706">
        <v>45</v>
      </c>
      <c r="B706">
        <v>84</v>
      </c>
      <c r="C706">
        <v>133</v>
      </c>
      <c r="D706">
        <v>49</v>
      </c>
      <c r="E706">
        <v>39</v>
      </c>
      <c r="F706">
        <v>15</v>
      </c>
      <c r="G706">
        <v>342</v>
      </c>
      <c r="H706">
        <v>40</v>
      </c>
      <c r="I706">
        <v>41</v>
      </c>
      <c r="J706">
        <v>60</v>
      </c>
      <c r="K706">
        <v>90</v>
      </c>
      <c r="L706">
        <v>253</v>
      </c>
      <c r="M706">
        <v>11</v>
      </c>
      <c r="N706" s="25">
        <v>41729</v>
      </c>
      <c r="O706" t="str">
        <f>VLOOKUP(Coffee_data[[#This Row],[Area Code]],Location!$B$1:$E$157,2,FALSE)</f>
        <v>Washington</v>
      </c>
      <c r="P706" t="str">
        <f>VLOOKUP(Coffee_data[[#This Row],[Area Code]],Location!$B$1:$E$157,3,FALSE)</f>
        <v>West</v>
      </c>
      <c r="Q706" t="str">
        <f>VLOOKUP(Coffee_data[[#This Row],[Area Code]],Location!$B$1:$E$157,4,FALSE)</f>
        <v>Small Market</v>
      </c>
      <c r="R706" s="15" t="str">
        <f>HLOOKUP(Coffee_data[[#This Row],[ProductId]],Product!$B$4:$O$7,2,FALSE)</f>
        <v>Regular</v>
      </c>
      <c r="S706" s="15" t="str">
        <f>HLOOKUP(Coffee_data[[#This Row],[ProductId]],Product!$B$4:$O$7,3,FALSE)</f>
        <v>Tea</v>
      </c>
      <c r="T706" s="15" t="str">
        <f>HLOOKUP(Coffee_data[[#This Row],[ProductId]],Product!$B$4:$O$7,4,FALSE)</f>
        <v>Darjeeling</v>
      </c>
    </row>
    <row r="707" spans="1:20" x14ac:dyDescent="0.2">
      <c r="A707">
        <v>30</v>
      </c>
      <c r="B707">
        <v>68</v>
      </c>
      <c r="C707">
        <v>114</v>
      </c>
      <c r="D707">
        <v>46</v>
      </c>
      <c r="E707">
        <v>38</v>
      </c>
      <c r="F707">
        <v>14</v>
      </c>
      <c r="G707">
        <v>388</v>
      </c>
      <c r="H707">
        <v>20</v>
      </c>
      <c r="I707">
        <v>30</v>
      </c>
      <c r="J707">
        <v>40</v>
      </c>
      <c r="K707">
        <v>82</v>
      </c>
      <c r="L707">
        <v>253</v>
      </c>
      <c r="M707">
        <v>12</v>
      </c>
      <c r="N707" s="25">
        <v>41729</v>
      </c>
      <c r="O707" t="str">
        <f>VLOOKUP(Coffee_data[[#This Row],[Area Code]],Location!$B$1:$E$157,2,FALSE)</f>
        <v>Washington</v>
      </c>
      <c r="P707" t="str">
        <f>VLOOKUP(Coffee_data[[#This Row],[Area Code]],Location!$B$1:$E$157,3,FALSE)</f>
        <v>West</v>
      </c>
      <c r="Q707" t="str">
        <f>VLOOKUP(Coffee_data[[#This Row],[Area Code]],Location!$B$1:$E$157,4,FALSE)</f>
        <v>Small Market</v>
      </c>
      <c r="R707" s="15" t="str">
        <f>HLOOKUP(Coffee_data[[#This Row],[ProductId]],Product!$B$4:$O$7,2,FALSE)</f>
        <v>Regular</v>
      </c>
      <c r="S707" s="15" t="str">
        <f>HLOOKUP(Coffee_data[[#This Row],[ProductId]],Product!$B$4:$O$7,3,FALSE)</f>
        <v>Tea</v>
      </c>
      <c r="T707" s="15" t="str">
        <f>HLOOKUP(Coffee_data[[#This Row],[ProductId]],Product!$B$4:$O$7,4,FALSE)</f>
        <v>Earl Grey</v>
      </c>
    </row>
    <row r="708" spans="1:20" x14ac:dyDescent="0.2">
      <c r="A708">
        <v>0</v>
      </c>
      <c r="B708">
        <v>87</v>
      </c>
      <c r="C708">
        <v>150</v>
      </c>
      <c r="D708">
        <v>63</v>
      </c>
      <c r="E708">
        <v>87</v>
      </c>
      <c r="F708">
        <v>57</v>
      </c>
      <c r="G708">
        <v>521</v>
      </c>
      <c r="H708">
        <v>10</v>
      </c>
      <c r="I708">
        <v>27</v>
      </c>
      <c r="J708">
        <v>60</v>
      </c>
      <c r="K708">
        <v>100</v>
      </c>
      <c r="L708">
        <v>253</v>
      </c>
      <c r="M708">
        <v>13</v>
      </c>
      <c r="N708" s="25">
        <v>41729</v>
      </c>
      <c r="O708" t="str">
        <f>VLOOKUP(Coffee_data[[#This Row],[Area Code]],Location!$B$1:$E$157,2,FALSE)</f>
        <v>Washington</v>
      </c>
      <c r="P708" t="str">
        <f>VLOOKUP(Coffee_data[[#This Row],[Area Code]],Location!$B$1:$E$157,3,FALSE)</f>
        <v>West</v>
      </c>
      <c r="Q708" t="str">
        <f>VLOOKUP(Coffee_data[[#This Row],[Area Code]],Location!$B$1:$E$157,4,FALSE)</f>
        <v>Small Market</v>
      </c>
      <c r="R708" s="15" t="str">
        <f>HLOOKUP(Coffee_data[[#This Row],[ProductId]],Product!$B$4:$O$7,2,FALSE)</f>
        <v>Regular</v>
      </c>
      <c r="S708" s="15" t="str">
        <f>HLOOKUP(Coffee_data[[#This Row],[ProductId]],Product!$B$4:$O$7,3,FALSE)</f>
        <v>Tea</v>
      </c>
      <c r="T708" s="15" t="str">
        <f>HLOOKUP(Coffee_data[[#This Row],[ProductId]],Product!$B$4:$O$7,4,FALSE)</f>
        <v>Green Tea</v>
      </c>
    </row>
    <row r="709" spans="1:20" x14ac:dyDescent="0.2">
      <c r="A709">
        <v>17</v>
      </c>
      <c r="B709">
        <v>132</v>
      </c>
      <c r="C709">
        <v>227</v>
      </c>
      <c r="D709">
        <v>95</v>
      </c>
      <c r="E709">
        <v>115</v>
      </c>
      <c r="F709">
        <v>86</v>
      </c>
      <c r="G709">
        <v>554</v>
      </c>
      <c r="H709">
        <v>70</v>
      </c>
      <c r="I709">
        <v>173</v>
      </c>
      <c r="J709">
        <v>170</v>
      </c>
      <c r="K709">
        <v>283</v>
      </c>
      <c r="L709">
        <v>206</v>
      </c>
      <c r="M709">
        <v>3</v>
      </c>
      <c r="N709" s="25">
        <v>41729</v>
      </c>
      <c r="O709" t="str">
        <f>VLOOKUP(Coffee_data[[#This Row],[Area Code]],Location!$B$1:$E$157,2,FALSE)</f>
        <v>Washington</v>
      </c>
      <c r="P709" t="str">
        <f>VLOOKUP(Coffee_data[[#This Row],[Area Code]],Location!$B$1:$E$157,3,FALSE)</f>
        <v>West</v>
      </c>
      <c r="Q709" t="str">
        <f>VLOOKUP(Coffee_data[[#This Row],[Area Code]],Location!$B$1:$E$157,4,FALSE)</f>
        <v>Small Market</v>
      </c>
      <c r="R709" s="15" t="str">
        <f>HLOOKUP(Coffee_data[[#This Row],[ProductId]],Product!$B$4:$O$7,2,FALSE)</f>
        <v>Decaf</v>
      </c>
      <c r="S709" s="15" t="str">
        <f>HLOOKUP(Coffee_data[[#This Row],[ProductId]],Product!$B$4:$O$7,3,FALSE)</f>
        <v>Coffee</v>
      </c>
      <c r="T709" s="15" t="str">
        <f>HLOOKUP(Coffee_data[[#This Row],[ProductId]],Product!$B$4:$O$7,4,FALSE)</f>
        <v>Decaf Irish Cream</v>
      </c>
    </row>
    <row r="710" spans="1:20" x14ac:dyDescent="0.2">
      <c r="A710">
        <v>111</v>
      </c>
      <c r="B710">
        <v>152</v>
      </c>
      <c r="C710">
        <v>256</v>
      </c>
      <c r="D710">
        <v>85</v>
      </c>
      <c r="E710">
        <v>41</v>
      </c>
      <c r="F710">
        <v>29</v>
      </c>
      <c r="G710">
        <v>821</v>
      </c>
      <c r="H710">
        <v>120</v>
      </c>
      <c r="I710">
        <v>97</v>
      </c>
      <c r="J710">
        <v>150</v>
      </c>
      <c r="K710">
        <v>259</v>
      </c>
      <c r="L710">
        <v>720</v>
      </c>
      <c r="M710">
        <v>1</v>
      </c>
      <c r="N710" s="25">
        <v>41759</v>
      </c>
      <c r="O710" t="str">
        <f>VLOOKUP(Coffee_data[[#This Row],[Area Code]],Location!$B$1:$E$157,2,FALSE)</f>
        <v>Colorado</v>
      </c>
      <c r="P710" t="str">
        <f>VLOOKUP(Coffee_data[[#This Row],[Area Code]],Location!$B$1:$E$157,3,FALSE)</f>
        <v>Central</v>
      </c>
      <c r="Q710" t="str">
        <f>VLOOKUP(Coffee_data[[#This Row],[Area Code]],Location!$B$1:$E$157,4,FALSE)</f>
        <v>Major Market</v>
      </c>
      <c r="R710" s="15" t="str">
        <f>HLOOKUP(Coffee_data[[#This Row],[ProductId]],Product!$B$4:$O$7,2,FALSE)</f>
        <v>Regular</v>
      </c>
      <c r="S710" s="15" t="str">
        <f>HLOOKUP(Coffee_data[[#This Row],[ProductId]],Product!$B$4:$O$7,3,FALSE)</f>
        <v>Coffee</v>
      </c>
      <c r="T710" s="15" t="str">
        <f>HLOOKUP(Coffee_data[[#This Row],[ProductId]],Product!$B$4:$O$7,4,FALSE)</f>
        <v>Amaretto</v>
      </c>
    </row>
    <row r="711" spans="1:20" x14ac:dyDescent="0.2">
      <c r="A711">
        <v>68</v>
      </c>
      <c r="B711">
        <v>107</v>
      </c>
      <c r="C711">
        <v>190</v>
      </c>
      <c r="D711">
        <v>83</v>
      </c>
      <c r="E711">
        <v>39</v>
      </c>
      <c r="F711">
        <v>27</v>
      </c>
      <c r="G711">
        <v>584</v>
      </c>
      <c r="H711">
        <v>80</v>
      </c>
      <c r="I711">
        <v>78</v>
      </c>
      <c r="J711">
        <v>110</v>
      </c>
      <c r="K711">
        <v>192</v>
      </c>
      <c r="L711">
        <v>303</v>
      </c>
      <c r="M711">
        <v>2</v>
      </c>
      <c r="N711" s="25">
        <v>41759</v>
      </c>
      <c r="O711" t="str">
        <f>VLOOKUP(Coffee_data[[#This Row],[Area Code]],Location!$B$1:$E$157,2,FALSE)</f>
        <v>Colorado</v>
      </c>
      <c r="P711" t="str">
        <f>VLOOKUP(Coffee_data[[#This Row],[Area Code]],Location!$B$1:$E$157,3,FALSE)</f>
        <v>Central</v>
      </c>
      <c r="Q711" t="str">
        <f>VLOOKUP(Coffee_data[[#This Row],[Area Code]],Location!$B$1:$E$157,4,FALSE)</f>
        <v>Major Market</v>
      </c>
      <c r="R711" s="15" t="str">
        <f>HLOOKUP(Coffee_data[[#This Row],[ProductId]],Product!$B$4:$O$7,2,FALSE)</f>
        <v>Regular</v>
      </c>
      <c r="S711" s="15" t="str">
        <f>HLOOKUP(Coffee_data[[#This Row],[ProductId]],Product!$B$4:$O$7,3,FALSE)</f>
        <v>Coffee</v>
      </c>
      <c r="T711" s="15" t="str">
        <f>HLOOKUP(Coffee_data[[#This Row],[ProductId]],Product!$B$4:$O$7,4,FALSE)</f>
        <v>Columbian</v>
      </c>
    </row>
    <row r="712" spans="1:20" x14ac:dyDescent="0.2">
      <c r="A712">
        <v>12</v>
      </c>
      <c r="B712">
        <v>65</v>
      </c>
      <c r="C712">
        <v>118</v>
      </c>
      <c r="D712">
        <v>53</v>
      </c>
      <c r="E712">
        <v>53</v>
      </c>
      <c r="F712">
        <v>20</v>
      </c>
      <c r="G712">
        <v>361</v>
      </c>
      <c r="H712">
        <v>20</v>
      </c>
      <c r="I712">
        <v>29</v>
      </c>
      <c r="J712">
        <v>60</v>
      </c>
      <c r="K712">
        <v>100</v>
      </c>
      <c r="L712">
        <v>720</v>
      </c>
      <c r="M712">
        <v>11</v>
      </c>
      <c r="N712" s="25">
        <v>41759</v>
      </c>
      <c r="O712" t="str">
        <f>VLOOKUP(Coffee_data[[#This Row],[Area Code]],Location!$B$1:$E$157,2,FALSE)</f>
        <v>Colorado</v>
      </c>
      <c r="P712" t="str">
        <f>VLOOKUP(Coffee_data[[#This Row],[Area Code]],Location!$B$1:$E$157,3,FALSE)</f>
        <v>Central</v>
      </c>
      <c r="Q712" t="str">
        <f>VLOOKUP(Coffee_data[[#This Row],[Area Code]],Location!$B$1:$E$157,4,FALSE)</f>
        <v>Major Market</v>
      </c>
      <c r="R712" s="15" t="str">
        <f>HLOOKUP(Coffee_data[[#This Row],[ProductId]],Product!$B$4:$O$7,2,FALSE)</f>
        <v>Regular</v>
      </c>
      <c r="S712" s="15" t="str">
        <f>HLOOKUP(Coffee_data[[#This Row],[ProductId]],Product!$B$4:$O$7,3,FALSE)</f>
        <v>Tea</v>
      </c>
      <c r="T712" s="15" t="str">
        <f>HLOOKUP(Coffee_data[[#This Row],[ProductId]],Product!$B$4:$O$7,4,FALSE)</f>
        <v>Darjeeling</v>
      </c>
    </row>
    <row r="713" spans="1:20" x14ac:dyDescent="0.2">
      <c r="A713">
        <v>27</v>
      </c>
      <c r="B713">
        <v>66</v>
      </c>
      <c r="C713">
        <v>122</v>
      </c>
      <c r="D713">
        <v>56</v>
      </c>
      <c r="E713">
        <v>39</v>
      </c>
      <c r="F713">
        <v>17</v>
      </c>
      <c r="G713">
        <v>992</v>
      </c>
      <c r="H713">
        <v>30</v>
      </c>
      <c r="I713">
        <v>40</v>
      </c>
      <c r="J713">
        <v>60</v>
      </c>
      <c r="K713">
        <v>88</v>
      </c>
      <c r="L713">
        <v>303</v>
      </c>
      <c r="M713">
        <v>12</v>
      </c>
      <c r="N713" s="25">
        <v>41759</v>
      </c>
      <c r="O713" t="str">
        <f>VLOOKUP(Coffee_data[[#This Row],[Area Code]],Location!$B$1:$E$157,2,FALSE)</f>
        <v>Colorado</v>
      </c>
      <c r="P713" t="str">
        <f>VLOOKUP(Coffee_data[[#This Row],[Area Code]],Location!$B$1:$E$157,3,FALSE)</f>
        <v>Central</v>
      </c>
      <c r="Q713" t="str">
        <f>VLOOKUP(Coffee_data[[#This Row],[Area Code]],Location!$B$1:$E$157,4,FALSE)</f>
        <v>Major Market</v>
      </c>
      <c r="R713" s="15" t="str">
        <f>HLOOKUP(Coffee_data[[#This Row],[ProductId]],Product!$B$4:$O$7,2,FALSE)</f>
        <v>Regular</v>
      </c>
      <c r="S713" s="15" t="str">
        <f>HLOOKUP(Coffee_data[[#This Row],[ProductId]],Product!$B$4:$O$7,3,FALSE)</f>
        <v>Tea</v>
      </c>
      <c r="T713" s="15" t="str">
        <f>HLOOKUP(Coffee_data[[#This Row],[ProductId]],Product!$B$4:$O$7,4,FALSE)</f>
        <v>Earl Grey</v>
      </c>
    </row>
    <row r="714" spans="1:20" x14ac:dyDescent="0.2">
      <c r="A714">
        <v>30</v>
      </c>
      <c r="B714">
        <v>56</v>
      </c>
      <c r="C714">
        <v>99</v>
      </c>
      <c r="D714">
        <v>43</v>
      </c>
      <c r="E714">
        <v>26</v>
      </c>
      <c r="F714">
        <v>14</v>
      </c>
      <c r="G714">
        <v>602</v>
      </c>
      <c r="H714">
        <v>30</v>
      </c>
      <c r="I714">
        <v>17</v>
      </c>
      <c r="J714">
        <v>50</v>
      </c>
      <c r="K714">
        <v>67</v>
      </c>
      <c r="L714">
        <v>719</v>
      </c>
      <c r="M714">
        <v>13</v>
      </c>
      <c r="N714" s="25">
        <v>41759</v>
      </c>
      <c r="O714" t="str">
        <f>VLOOKUP(Coffee_data[[#This Row],[Area Code]],Location!$B$1:$E$157,2,FALSE)</f>
        <v>Colorado</v>
      </c>
      <c r="P714" t="str">
        <f>VLOOKUP(Coffee_data[[#This Row],[Area Code]],Location!$B$1:$E$157,3,FALSE)</f>
        <v>Central</v>
      </c>
      <c r="Q714" t="str">
        <f>VLOOKUP(Coffee_data[[#This Row],[Area Code]],Location!$B$1:$E$157,4,FALSE)</f>
        <v>Major Market</v>
      </c>
      <c r="R714" s="15" t="str">
        <f>HLOOKUP(Coffee_data[[#This Row],[ProductId]],Product!$B$4:$O$7,2,FALSE)</f>
        <v>Regular</v>
      </c>
      <c r="S714" s="15" t="str">
        <f>HLOOKUP(Coffee_data[[#This Row],[ProductId]],Product!$B$4:$O$7,3,FALSE)</f>
        <v>Tea</v>
      </c>
      <c r="T714" s="15" t="str">
        <f>HLOOKUP(Coffee_data[[#This Row],[ProductId]],Product!$B$4:$O$7,4,FALSE)</f>
        <v>Green Tea</v>
      </c>
    </row>
    <row r="715" spans="1:20" x14ac:dyDescent="0.2">
      <c r="A715">
        <v>88</v>
      </c>
      <c r="B715">
        <v>124</v>
      </c>
      <c r="C715">
        <v>210</v>
      </c>
      <c r="D715">
        <v>86</v>
      </c>
      <c r="E715">
        <v>36</v>
      </c>
      <c r="F715">
        <v>24</v>
      </c>
      <c r="G715">
        <v>499</v>
      </c>
      <c r="H715">
        <v>120</v>
      </c>
      <c r="I715">
        <v>95</v>
      </c>
      <c r="J715">
        <v>150</v>
      </c>
      <c r="K715">
        <v>235</v>
      </c>
      <c r="L715">
        <v>303</v>
      </c>
      <c r="M715">
        <v>5</v>
      </c>
      <c r="N715" s="25">
        <v>41759</v>
      </c>
      <c r="O715" t="str">
        <f>VLOOKUP(Coffee_data[[#This Row],[Area Code]],Location!$B$1:$E$157,2,FALSE)</f>
        <v>Colorado</v>
      </c>
      <c r="P715" t="str">
        <f>VLOOKUP(Coffee_data[[#This Row],[Area Code]],Location!$B$1:$E$157,3,FALSE)</f>
        <v>Central</v>
      </c>
      <c r="Q715" t="str">
        <f>VLOOKUP(Coffee_data[[#This Row],[Area Code]],Location!$B$1:$E$157,4,FALSE)</f>
        <v>Major Market</v>
      </c>
      <c r="R715" s="15" t="str">
        <f>HLOOKUP(Coffee_data[[#This Row],[ProductId]],Product!$B$4:$O$7,2,FALSE)</f>
        <v>Regular</v>
      </c>
      <c r="S715" s="15" t="str">
        <f>HLOOKUP(Coffee_data[[#This Row],[ProductId]],Product!$B$4:$O$7,3,FALSE)</f>
        <v>Espresso</v>
      </c>
      <c r="T715" s="15" t="str">
        <f>HLOOKUP(Coffee_data[[#This Row],[ProductId]],Product!$B$4:$O$7,4,FALSE)</f>
        <v>Caffe Mocha</v>
      </c>
    </row>
    <row r="716" spans="1:20" x14ac:dyDescent="0.2">
      <c r="A716">
        <v>44</v>
      </c>
      <c r="B716">
        <v>96</v>
      </c>
      <c r="C716">
        <v>160</v>
      </c>
      <c r="D716">
        <v>64</v>
      </c>
      <c r="E716">
        <v>52</v>
      </c>
      <c r="F716">
        <v>21</v>
      </c>
      <c r="G716">
        <v>593</v>
      </c>
      <c r="H716">
        <v>60</v>
      </c>
      <c r="I716">
        <v>76</v>
      </c>
      <c r="J716">
        <v>110</v>
      </c>
      <c r="K716">
        <v>180</v>
      </c>
      <c r="L716">
        <v>303</v>
      </c>
      <c r="M716">
        <v>6</v>
      </c>
      <c r="N716" s="25">
        <v>41759</v>
      </c>
      <c r="O716" t="str">
        <f>VLOOKUP(Coffee_data[[#This Row],[Area Code]],Location!$B$1:$E$157,2,FALSE)</f>
        <v>Colorado</v>
      </c>
      <c r="P716" t="str">
        <f>VLOOKUP(Coffee_data[[#This Row],[Area Code]],Location!$B$1:$E$157,3,FALSE)</f>
        <v>Central</v>
      </c>
      <c r="Q716" t="str">
        <f>VLOOKUP(Coffee_data[[#This Row],[Area Code]],Location!$B$1:$E$157,4,FALSE)</f>
        <v>Major Market</v>
      </c>
      <c r="R716" s="15" t="str">
        <f>HLOOKUP(Coffee_data[[#This Row],[ProductId]],Product!$B$4:$O$7,2,FALSE)</f>
        <v>Decaf</v>
      </c>
      <c r="S716" s="15" t="str">
        <f>HLOOKUP(Coffee_data[[#This Row],[ProductId]],Product!$B$4:$O$7,3,FALSE)</f>
        <v>Espresso</v>
      </c>
      <c r="T716" s="15" t="str">
        <f>HLOOKUP(Coffee_data[[#This Row],[ProductId]],Product!$B$4:$O$7,4,FALSE)</f>
        <v>Decaf Espresso</v>
      </c>
    </row>
    <row r="717" spans="1:20" x14ac:dyDescent="0.2">
      <c r="A717">
        <v>112</v>
      </c>
      <c r="B717">
        <v>152</v>
      </c>
      <c r="C717">
        <v>256</v>
      </c>
      <c r="D717">
        <v>84</v>
      </c>
      <c r="E717">
        <v>40</v>
      </c>
      <c r="F717">
        <v>29</v>
      </c>
      <c r="G717">
        <v>871</v>
      </c>
      <c r="H717">
        <v>120</v>
      </c>
      <c r="I717">
        <v>94</v>
      </c>
      <c r="J717">
        <v>150</v>
      </c>
      <c r="K717">
        <v>257</v>
      </c>
      <c r="L717">
        <v>720</v>
      </c>
      <c r="M717">
        <v>3</v>
      </c>
      <c r="N717" s="25">
        <v>41759</v>
      </c>
      <c r="O717" t="str">
        <f>VLOOKUP(Coffee_data[[#This Row],[Area Code]],Location!$B$1:$E$157,2,FALSE)</f>
        <v>Colorado</v>
      </c>
      <c r="P717" t="str">
        <f>VLOOKUP(Coffee_data[[#This Row],[Area Code]],Location!$B$1:$E$157,3,FALSE)</f>
        <v>Central</v>
      </c>
      <c r="Q717" t="str">
        <f>VLOOKUP(Coffee_data[[#This Row],[Area Code]],Location!$B$1:$E$157,4,FALSE)</f>
        <v>Major Market</v>
      </c>
      <c r="R717" s="15" t="str">
        <f>HLOOKUP(Coffee_data[[#This Row],[ProductId]],Product!$B$4:$O$7,2,FALSE)</f>
        <v>Decaf</v>
      </c>
      <c r="S717" s="15" t="str">
        <f>HLOOKUP(Coffee_data[[#This Row],[ProductId]],Product!$B$4:$O$7,3,FALSE)</f>
        <v>Coffee</v>
      </c>
      <c r="T717" s="15" t="str">
        <f>HLOOKUP(Coffee_data[[#This Row],[ProductId]],Product!$B$4:$O$7,4,FALSE)</f>
        <v>Decaf Irish Cream</v>
      </c>
    </row>
    <row r="718" spans="1:20" x14ac:dyDescent="0.2">
      <c r="A718">
        <v>83</v>
      </c>
      <c r="B718">
        <v>149</v>
      </c>
      <c r="C718">
        <v>298</v>
      </c>
      <c r="D718">
        <v>192</v>
      </c>
      <c r="E718">
        <v>66</v>
      </c>
      <c r="F718">
        <v>41</v>
      </c>
      <c r="G718">
        <v>1156</v>
      </c>
      <c r="H718">
        <v>90</v>
      </c>
      <c r="I718">
        <v>67</v>
      </c>
      <c r="J718">
        <v>140</v>
      </c>
      <c r="K718">
        <v>260</v>
      </c>
      <c r="L718">
        <v>970</v>
      </c>
      <c r="M718">
        <v>8</v>
      </c>
      <c r="N718" s="25">
        <v>41759</v>
      </c>
      <c r="O718" t="str">
        <f>VLOOKUP(Coffee_data[[#This Row],[Area Code]],Location!$B$1:$E$157,2,FALSE)</f>
        <v>Colorado</v>
      </c>
      <c r="P718" t="str">
        <f>VLOOKUP(Coffee_data[[#This Row],[Area Code]],Location!$B$1:$E$157,3,FALSE)</f>
        <v>Central</v>
      </c>
      <c r="Q718" t="str">
        <f>VLOOKUP(Coffee_data[[#This Row],[Area Code]],Location!$B$1:$E$157,4,FALSE)</f>
        <v>Major Market</v>
      </c>
      <c r="R718" s="15" t="str">
        <f>HLOOKUP(Coffee_data[[#This Row],[ProductId]],Product!$B$4:$O$7,2,FALSE)</f>
        <v>Decaf</v>
      </c>
      <c r="S718" s="15" t="str">
        <f>HLOOKUP(Coffee_data[[#This Row],[ProductId]],Product!$B$4:$O$7,3,FALSE)</f>
        <v>Herbal Tea</v>
      </c>
      <c r="T718" s="15" t="str">
        <f>HLOOKUP(Coffee_data[[#This Row],[ProductId]],Product!$B$4:$O$7,4,FALSE)</f>
        <v>Chamomile</v>
      </c>
    </row>
    <row r="719" spans="1:20" x14ac:dyDescent="0.2">
      <c r="A719">
        <v>-3</v>
      </c>
      <c r="B719">
        <v>75</v>
      </c>
      <c r="C719">
        <v>128</v>
      </c>
      <c r="D719">
        <v>53</v>
      </c>
      <c r="E719">
        <v>78</v>
      </c>
      <c r="F719">
        <v>48</v>
      </c>
      <c r="G719">
        <v>458</v>
      </c>
      <c r="H719">
        <v>10</v>
      </c>
      <c r="I719">
        <v>40</v>
      </c>
      <c r="J719">
        <v>70</v>
      </c>
      <c r="K719">
        <v>110</v>
      </c>
      <c r="L719">
        <v>720</v>
      </c>
      <c r="M719">
        <v>9</v>
      </c>
      <c r="N719" s="25">
        <v>41759</v>
      </c>
      <c r="O719" t="str">
        <f>VLOOKUP(Coffee_data[[#This Row],[Area Code]],Location!$B$1:$E$157,2,FALSE)</f>
        <v>Colorado</v>
      </c>
      <c r="P719" t="str">
        <f>VLOOKUP(Coffee_data[[#This Row],[Area Code]],Location!$B$1:$E$157,3,FALSE)</f>
        <v>Central</v>
      </c>
      <c r="Q719" t="str">
        <f>VLOOKUP(Coffee_data[[#This Row],[Area Code]],Location!$B$1:$E$157,4,FALSE)</f>
        <v>Major Market</v>
      </c>
      <c r="R719" s="15" t="str">
        <f>HLOOKUP(Coffee_data[[#This Row],[ProductId]],Product!$B$4:$O$7,2,FALSE)</f>
        <v>Decaf</v>
      </c>
      <c r="S719" s="15" t="str">
        <f>HLOOKUP(Coffee_data[[#This Row],[ProductId]],Product!$B$4:$O$7,3,FALSE)</f>
        <v>Herbal Tea</v>
      </c>
      <c r="T719" s="15" t="str">
        <f>HLOOKUP(Coffee_data[[#This Row],[ProductId]],Product!$B$4:$O$7,4,FALSE)</f>
        <v>Lemon</v>
      </c>
    </row>
    <row r="720" spans="1:20" x14ac:dyDescent="0.2">
      <c r="A720">
        <v>26</v>
      </c>
      <c r="B720">
        <v>71</v>
      </c>
      <c r="C720">
        <v>123</v>
      </c>
      <c r="D720">
        <v>52</v>
      </c>
      <c r="E720">
        <v>45</v>
      </c>
      <c r="F720">
        <v>17</v>
      </c>
      <c r="G720">
        <v>361</v>
      </c>
      <c r="H720">
        <v>30</v>
      </c>
      <c r="I720">
        <v>30</v>
      </c>
      <c r="J720">
        <v>60</v>
      </c>
      <c r="K720">
        <v>100</v>
      </c>
      <c r="L720">
        <v>719</v>
      </c>
      <c r="M720">
        <v>10</v>
      </c>
      <c r="N720" s="25">
        <v>41759</v>
      </c>
      <c r="O720" t="str">
        <f>VLOOKUP(Coffee_data[[#This Row],[Area Code]],Location!$B$1:$E$157,2,FALSE)</f>
        <v>Colorado</v>
      </c>
      <c r="P720" t="str">
        <f>VLOOKUP(Coffee_data[[#This Row],[Area Code]],Location!$B$1:$E$157,3,FALSE)</f>
        <v>Central</v>
      </c>
      <c r="Q720" t="str">
        <f>VLOOKUP(Coffee_data[[#This Row],[Area Code]],Location!$B$1:$E$157,4,FALSE)</f>
        <v>Major Market</v>
      </c>
      <c r="R720" s="15" t="str">
        <f>HLOOKUP(Coffee_data[[#This Row],[ProductId]],Product!$B$4:$O$7,2,FALSE)</f>
        <v>Decaf</v>
      </c>
      <c r="S720" s="15" t="str">
        <f>HLOOKUP(Coffee_data[[#This Row],[ProductId]],Product!$B$4:$O$7,3,FALSE)</f>
        <v>Herbal Tea</v>
      </c>
      <c r="T720" s="15" t="str">
        <f>HLOOKUP(Coffee_data[[#This Row],[ProductId]],Product!$B$4:$O$7,4,FALSE)</f>
        <v>Mint</v>
      </c>
    </row>
    <row r="721" spans="1:20" x14ac:dyDescent="0.2">
      <c r="A721">
        <v>161</v>
      </c>
      <c r="B721">
        <v>270</v>
      </c>
      <c r="C721">
        <v>465</v>
      </c>
      <c r="D721">
        <v>223</v>
      </c>
      <c r="E721">
        <v>109</v>
      </c>
      <c r="F721">
        <v>64</v>
      </c>
      <c r="G721">
        <v>956</v>
      </c>
      <c r="H721">
        <v>180</v>
      </c>
      <c r="I721">
        <v>256</v>
      </c>
      <c r="J721">
        <v>280</v>
      </c>
      <c r="K721">
        <v>480</v>
      </c>
      <c r="L721">
        <v>630</v>
      </c>
      <c r="M721">
        <v>2</v>
      </c>
      <c r="N721" s="25">
        <v>41759</v>
      </c>
      <c r="O721" t="str">
        <f>VLOOKUP(Coffee_data[[#This Row],[Area Code]],Location!$B$1:$E$157,2,FALSE)</f>
        <v>Illinois</v>
      </c>
      <c r="P721" t="str">
        <f>VLOOKUP(Coffee_data[[#This Row],[Area Code]],Location!$B$1:$E$157,3,FALSE)</f>
        <v>Central</v>
      </c>
      <c r="Q721" t="str">
        <f>VLOOKUP(Coffee_data[[#This Row],[Area Code]],Location!$B$1:$E$157,4,FALSE)</f>
        <v>Major Market</v>
      </c>
      <c r="R721" s="15" t="str">
        <f>HLOOKUP(Coffee_data[[#This Row],[ProductId]],Product!$B$4:$O$7,2,FALSE)</f>
        <v>Regular</v>
      </c>
      <c r="S721" s="15" t="str">
        <f>HLOOKUP(Coffee_data[[#This Row],[ProductId]],Product!$B$4:$O$7,3,FALSE)</f>
        <v>Coffee</v>
      </c>
      <c r="T721" s="15" t="str">
        <f>HLOOKUP(Coffee_data[[#This Row],[ProductId]],Product!$B$4:$O$7,4,FALSE)</f>
        <v>Columbian</v>
      </c>
    </row>
    <row r="722" spans="1:20" x14ac:dyDescent="0.2">
      <c r="A722">
        <v>88</v>
      </c>
      <c r="B722">
        <v>124</v>
      </c>
      <c r="C722">
        <v>210</v>
      </c>
      <c r="D722">
        <v>86</v>
      </c>
      <c r="E722">
        <v>36</v>
      </c>
      <c r="F722">
        <v>24</v>
      </c>
      <c r="G722">
        <v>499</v>
      </c>
      <c r="H722">
        <v>80</v>
      </c>
      <c r="I722">
        <v>70</v>
      </c>
      <c r="J722">
        <v>110</v>
      </c>
      <c r="K722">
        <v>191</v>
      </c>
      <c r="L722">
        <v>847</v>
      </c>
      <c r="M722">
        <v>11</v>
      </c>
      <c r="N722" s="25">
        <v>41759</v>
      </c>
      <c r="O722" t="str">
        <f>VLOOKUP(Coffee_data[[#This Row],[Area Code]],Location!$B$1:$E$157,2,FALSE)</f>
        <v>Illinois</v>
      </c>
      <c r="P722" t="str">
        <f>VLOOKUP(Coffee_data[[#This Row],[Area Code]],Location!$B$1:$E$157,3,FALSE)</f>
        <v>Central</v>
      </c>
      <c r="Q722" t="str">
        <f>VLOOKUP(Coffee_data[[#This Row],[Area Code]],Location!$B$1:$E$157,4,FALSE)</f>
        <v>Major Market</v>
      </c>
      <c r="R722" s="15" t="str">
        <f>HLOOKUP(Coffee_data[[#This Row],[ProductId]],Product!$B$4:$O$7,2,FALSE)</f>
        <v>Regular</v>
      </c>
      <c r="S722" s="15" t="str">
        <f>HLOOKUP(Coffee_data[[#This Row],[ProductId]],Product!$B$4:$O$7,3,FALSE)</f>
        <v>Tea</v>
      </c>
      <c r="T722" s="15" t="str">
        <f>HLOOKUP(Coffee_data[[#This Row],[ProductId]],Product!$B$4:$O$7,4,FALSE)</f>
        <v>Darjeeling</v>
      </c>
    </row>
    <row r="723" spans="1:20" x14ac:dyDescent="0.2">
      <c r="A723">
        <v>44</v>
      </c>
      <c r="B723">
        <v>96</v>
      </c>
      <c r="C723">
        <v>160</v>
      </c>
      <c r="D723">
        <v>64</v>
      </c>
      <c r="E723">
        <v>52</v>
      </c>
      <c r="F723">
        <v>21</v>
      </c>
      <c r="G723">
        <v>593</v>
      </c>
      <c r="H723">
        <v>50</v>
      </c>
      <c r="I723">
        <v>62</v>
      </c>
      <c r="J723">
        <v>90</v>
      </c>
      <c r="K723">
        <v>140</v>
      </c>
      <c r="L723">
        <v>815</v>
      </c>
      <c r="M723">
        <v>12</v>
      </c>
      <c r="N723" s="25">
        <v>41759</v>
      </c>
      <c r="O723" t="str">
        <f>VLOOKUP(Coffee_data[[#This Row],[Area Code]],Location!$B$1:$E$157,2,FALSE)</f>
        <v>Illinois</v>
      </c>
      <c r="P723" t="str">
        <f>VLOOKUP(Coffee_data[[#This Row],[Area Code]],Location!$B$1:$E$157,3,FALSE)</f>
        <v>Central</v>
      </c>
      <c r="Q723" t="str">
        <f>VLOOKUP(Coffee_data[[#This Row],[Area Code]],Location!$B$1:$E$157,4,FALSE)</f>
        <v>Major Market</v>
      </c>
      <c r="R723" s="15" t="str">
        <f>HLOOKUP(Coffee_data[[#This Row],[ProductId]],Product!$B$4:$O$7,2,FALSE)</f>
        <v>Regular</v>
      </c>
      <c r="S723" s="15" t="str">
        <f>HLOOKUP(Coffee_data[[#This Row],[ProductId]],Product!$B$4:$O$7,3,FALSE)</f>
        <v>Tea</v>
      </c>
      <c r="T723" s="15" t="str">
        <f>HLOOKUP(Coffee_data[[#This Row],[ProductId]],Product!$B$4:$O$7,4,FALSE)</f>
        <v>Earl Grey</v>
      </c>
    </row>
    <row r="724" spans="1:20" x14ac:dyDescent="0.2">
      <c r="A724">
        <v>230</v>
      </c>
      <c r="B724">
        <v>349</v>
      </c>
      <c r="C724">
        <v>612</v>
      </c>
      <c r="D724">
        <v>332</v>
      </c>
      <c r="E724">
        <v>119</v>
      </c>
      <c r="F724">
        <v>86</v>
      </c>
      <c r="G724">
        <v>1433</v>
      </c>
      <c r="H724">
        <v>300</v>
      </c>
      <c r="I724">
        <v>286</v>
      </c>
      <c r="J724">
        <v>420</v>
      </c>
      <c r="K724">
        <v>720</v>
      </c>
      <c r="L724">
        <v>773</v>
      </c>
      <c r="M724">
        <v>5</v>
      </c>
      <c r="N724" s="25">
        <v>41759</v>
      </c>
      <c r="O724" t="str">
        <f>VLOOKUP(Coffee_data[[#This Row],[Area Code]],Location!$B$1:$E$157,2,FALSE)</f>
        <v>Illinois</v>
      </c>
      <c r="P724" t="str">
        <f>VLOOKUP(Coffee_data[[#This Row],[Area Code]],Location!$B$1:$E$157,3,FALSE)</f>
        <v>Central</v>
      </c>
      <c r="Q724" t="str">
        <f>VLOOKUP(Coffee_data[[#This Row],[Area Code]],Location!$B$1:$E$157,4,FALSE)</f>
        <v>Major Market</v>
      </c>
      <c r="R724" s="15" t="str">
        <f>HLOOKUP(Coffee_data[[#This Row],[ProductId]],Product!$B$4:$O$7,2,FALSE)</f>
        <v>Regular</v>
      </c>
      <c r="S724" s="15" t="str">
        <f>HLOOKUP(Coffee_data[[#This Row],[ProductId]],Product!$B$4:$O$7,3,FALSE)</f>
        <v>Espresso</v>
      </c>
      <c r="T724" s="15" t="str">
        <f>HLOOKUP(Coffee_data[[#This Row],[ProductId]],Product!$B$4:$O$7,4,FALSE)</f>
        <v>Caffe Mocha</v>
      </c>
    </row>
    <row r="725" spans="1:20" x14ac:dyDescent="0.2">
      <c r="A725">
        <v>165</v>
      </c>
      <c r="B725">
        <v>261</v>
      </c>
      <c r="C725">
        <v>521</v>
      </c>
      <c r="D725">
        <v>210</v>
      </c>
      <c r="E725">
        <v>96</v>
      </c>
      <c r="F725">
        <v>72</v>
      </c>
      <c r="G725">
        <v>1559</v>
      </c>
      <c r="H725">
        <v>210</v>
      </c>
      <c r="I725">
        <v>279</v>
      </c>
      <c r="J725">
        <v>310</v>
      </c>
      <c r="K725">
        <v>616</v>
      </c>
      <c r="L725">
        <v>630</v>
      </c>
      <c r="M725">
        <v>6</v>
      </c>
      <c r="N725" s="25">
        <v>41759</v>
      </c>
      <c r="O725" t="str">
        <f>VLOOKUP(Coffee_data[[#This Row],[Area Code]],Location!$B$1:$E$157,2,FALSE)</f>
        <v>Illinois</v>
      </c>
      <c r="P725" t="str">
        <f>VLOOKUP(Coffee_data[[#This Row],[Area Code]],Location!$B$1:$E$157,3,FALSE)</f>
        <v>Central</v>
      </c>
      <c r="Q725" t="str">
        <f>VLOOKUP(Coffee_data[[#This Row],[Area Code]],Location!$B$1:$E$157,4,FALSE)</f>
        <v>Major Market</v>
      </c>
      <c r="R725" s="15" t="str">
        <f>HLOOKUP(Coffee_data[[#This Row],[ProductId]],Product!$B$4:$O$7,2,FALSE)</f>
        <v>Decaf</v>
      </c>
      <c r="S725" s="15" t="str">
        <f>HLOOKUP(Coffee_data[[#This Row],[ProductId]],Product!$B$4:$O$7,3,FALSE)</f>
        <v>Espresso</v>
      </c>
      <c r="T725" s="15" t="str">
        <f>HLOOKUP(Coffee_data[[#This Row],[ProductId]],Product!$B$4:$O$7,4,FALSE)</f>
        <v>Decaf Espresso</v>
      </c>
    </row>
    <row r="726" spans="1:20" x14ac:dyDescent="0.2">
      <c r="A726">
        <v>122</v>
      </c>
      <c r="B726">
        <v>185</v>
      </c>
      <c r="C726">
        <v>312</v>
      </c>
      <c r="D726">
        <v>102</v>
      </c>
      <c r="E726">
        <v>63</v>
      </c>
      <c r="F726">
        <v>40</v>
      </c>
      <c r="G726">
        <v>671</v>
      </c>
      <c r="H726">
        <v>140</v>
      </c>
      <c r="I726">
        <v>216</v>
      </c>
      <c r="J726">
        <v>190</v>
      </c>
      <c r="K726">
        <v>323</v>
      </c>
      <c r="L726">
        <v>618</v>
      </c>
      <c r="M726">
        <v>3</v>
      </c>
      <c r="N726" s="25">
        <v>41759</v>
      </c>
      <c r="O726" t="str">
        <f>VLOOKUP(Coffee_data[[#This Row],[Area Code]],Location!$B$1:$E$157,2,FALSE)</f>
        <v>Illinois</v>
      </c>
      <c r="P726" t="str">
        <f>VLOOKUP(Coffee_data[[#This Row],[Area Code]],Location!$B$1:$E$157,3,FALSE)</f>
        <v>Central</v>
      </c>
      <c r="Q726" t="str">
        <f>VLOOKUP(Coffee_data[[#This Row],[Area Code]],Location!$B$1:$E$157,4,FALSE)</f>
        <v>Major Market</v>
      </c>
      <c r="R726" s="15" t="str">
        <f>HLOOKUP(Coffee_data[[#This Row],[ProductId]],Product!$B$4:$O$7,2,FALSE)</f>
        <v>Decaf</v>
      </c>
      <c r="S726" s="15" t="str">
        <f>HLOOKUP(Coffee_data[[#This Row],[ProductId]],Product!$B$4:$O$7,3,FALSE)</f>
        <v>Coffee</v>
      </c>
      <c r="T726" s="15" t="str">
        <f>HLOOKUP(Coffee_data[[#This Row],[ProductId]],Product!$B$4:$O$7,4,FALSE)</f>
        <v>Decaf Irish Cream</v>
      </c>
    </row>
    <row r="727" spans="1:20" x14ac:dyDescent="0.2">
      <c r="A727">
        <v>112</v>
      </c>
      <c r="B727">
        <v>152</v>
      </c>
      <c r="C727">
        <v>256</v>
      </c>
      <c r="D727">
        <v>95</v>
      </c>
      <c r="E727">
        <v>40</v>
      </c>
      <c r="F727">
        <v>29</v>
      </c>
      <c r="G727">
        <v>821</v>
      </c>
      <c r="H727">
        <v>120</v>
      </c>
      <c r="I727">
        <v>72</v>
      </c>
      <c r="J727">
        <v>140</v>
      </c>
      <c r="K727">
        <v>228</v>
      </c>
      <c r="L727">
        <v>773</v>
      </c>
      <c r="M727">
        <v>8</v>
      </c>
      <c r="N727" s="25">
        <v>41759</v>
      </c>
      <c r="O727" t="str">
        <f>VLOOKUP(Coffee_data[[#This Row],[Area Code]],Location!$B$1:$E$157,2,FALSE)</f>
        <v>Illinois</v>
      </c>
      <c r="P727" t="str">
        <f>VLOOKUP(Coffee_data[[#This Row],[Area Code]],Location!$B$1:$E$157,3,FALSE)</f>
        <v>Central</v>
      </c>
      <c r="Q727" t="str">
        <f>VLOOKUP(Coffee_data[[#This Row],[Area Code]],Location!$B$1:$E$157,4,FALSE)</f>
        <v>Major Market</v>
      </c>
      <c r="R727" s="15" t="str">
        <f>HLOOKUP(Coffee_data[[#This Row],[ProductId]],Product!$B$4:$O$7,2,FALSE)</f>
        <v>Decaf</v>
      </c>
      <c r="S727" s="15" t="str">
        <f>HLOOKUP(Coffee_data[[#This Row],[ProductId]],Product!$B$4:$O$7,3,FALSE)</f>
        <v>Herbal Tea</v>
      </c>
      <c r="T727" s="15" t="str">
        <f>HLOOKUP(Coffee_data[[#This Row],[ProductId]],Product!$B$4:$O$7,4,FALSE)</f>
        <v>Chamomile</v>
      </c>
    </row>
    <row r="728" spans="1:20" x14ac:dyDescent="0.2">
      <c r="A728">
        <v>68</v>
      </c>
      <c r="B728">
        <v>107</v>
      </c>
      <c r="C728">
        <v>190</v>
      </c>
      <c r="D728">
        <v>83</v>
      </c>
      <c r="E728">
        <v>39</v>
      </c>
      <c r="F728">
        <v>27</v>
      </c>
      <c r="G728">
        <v>584</v>
      </c>
      <c r="H728">
        <v>60</v>
      </c>
      <c r="I728">
        <v>70</v>
      </c>
      <c r="J728">
        <v>90</v>
      </c>
      <c r="K728">
        <v>151</v>
      </c>
      <c r="L728">
        <v>217</v>
      </c>
      <c r="M728">
        <v>9</v>
      </c>
      <c r="N728" s="25">
        <v>41759</v>
      </c>
      <c r="O728" t="str">
        <f>VLOOKUP(Coffee_data[[#This Row],[Area Code]],Location!$B$1:$E$157,2,FALSE)</f>
        <v>Illinois</v>
      </c>
      <c r="P728" t="str">
        <f>VLOOKUP(Coffee_data[[#This Row],[Area Code]],Location!$B$1:$E$157,3,FALSE)</f>
        <v>Central</v>
      </c>
      <c r="Q728" t="str">
        <f>VLOOKUP(Coffee_data[[#This Row],[Area Code]],Location!$B$1:$E$157,4,FALSE)</f>
        <v>Major Market</v>
      </c>
      <c r="R728" s="15" t="str">
        <f>HLOOKUP(Coffee_data[[#This Row],[ProductId]],Product!$B$4:$O$7,2,FALSE)</f>
        <v>Decaf</v>
      </c>
      <c r="S728" s="15" t="str">
        <f>HLOOKUP(Coffee_data[[#This Row],[ProductId]],Product!$B$4:$O$7,3,FALSE)</f>
        <v>Herbal Tea</v>
      </c>
      <c r="T728" s="15" t="str">
        <f>HLOOKUP(Coffee_data[[#This Row],[ProductId]],Product!$B$4:$O$7,4,FALSE)</f>
        <v>Lemon</v>
      </c>
    </row>
    <row r="729" spans="1:20" x14ac:dyDescent="0.2">
      <c r="A729">
        <v>112</v>
      </c>
      <c r="B729">
        <v>152</v>
      </c>
      <c r="C729">
        <v>256</v>
      </c>
      <c r="D729">
        <v>104</v>
      </c>
      <c r="E729">
        <v>40</v>
      </c>
      <c r="F729">
        <v>29</v>
      </c>
      <c r="G729">
        <v>871</v>
      </c>
      <c r="H729">
        <v>120</v>
      </c>
      <c r="I729">
        <v>90</v>
      </c>
      <c r="J729">
        <v>140</v>
      </c>
      <c r="K729">
        <v>220</v>
      </c>
      <c r="L729">
        <v>773</v>
      </c>
      <c r="M729">
        <v>10</v>
      </c>
      <c r="N729" s="25">
        <v>41759</v>
      </c>
      <c r="O729" t="str">
        <f>VLOOKUP(Coffee_data[[#This Row],[Area Code]],Location!$B$1:$E$157,2,FALSE)</f>
        <v>Illinois</v>
      </c>
      <c r="P729" t="str">
        <f>VLOOKUP(Coffee_data[[#This Row],[Area Code]],Location!$B$1:$E$157,3,FALSE)</f>
        <v>Central</v>
      </c>
      <c r="Q729" t="str">
        <f>VLOOKUP(Coffee_data[[#This Row],[Area Code]],Location!$B$1:$E$157,4,FALSE)</f>
        <v>Major Market</v>
      </c>
      <c r="R729" s="15" t="str">
        <f>HLOOKUP(Coffee_data[[#This Row],[ProductId]],Product!$B$4:$O$7,2,FALSE)</f>
        <v>Decaf</v>
      </c>
      <c r="S729" s="15" t="str">
        <f>HLOOKUP(Coffee_data[[#This Row],[ProductId]],Product!$B$4:$O$7,3,FALSE)</f>
        <v>Herbal Tea</v>
      </c>
      <c r="T729" s="15" t="str">
        <f>HLOOKUP(Coffee_data[[#This Row],[ProductId]],Product!$B$4:$O$7,4,FALSE)</f>
        <v>Mint</v>
      </c>
    </row>
    <row r="730" spans="1:20" x14ac:dyDescent="0.2">
      <c r="A730">
        <v>12</v>
      </c>
      <c r="B730">
        <v>29</v>
      </c>
      <c r="C730">
        <v>49</v>
      </c>
      <c r="D730">
        <v>20</v>
      </c>
      <c r="E730">
        <v>17</v>
      </c>
      <c r="F730">
        <v>5</v>
      </c>
      <c r="G730">
        <v>829</v>
      </c>
      <c r="H730">
        <v>20</v>
      </c>
      <c r="I730">
        <v>20</v>
      </c>
      <c r="J730">
        <v>30</v>
      </c>
      <c r="K730">
        <v>50</v>
      </c>
      <c r="L730">
        <v>712</v>
      </c>
      <c r="M730">
        <v>1</v>
      </c>
      <c r="N730" s="25">
        <v>41759</v>
      </c>
      <c r="O730" t="str">
        <f>VLOOKUP(Coffee_data[[#This Row],[Area Code]],Location!$B$1:$E$157,2,FALSE)</f>
        <v>Iowa</v>
      </c>
      <c r="P730" t="str">
        <f>VLOOKUP(Coffee_data[[#This Row],[Area Code]],Location!$B$1:$E$157,3,FALSE)</f>
        <v>Central</v>
      </c>
      <c r="Q730" t="str">
        <f>VLOOKUP(Coffee_data[[#This Row],[Area Code]],Location!$B$1:$E$157,4,FALSE)</f>
        <v>Small Market</v>
      </c>
      <c r="R730" s="15" t="str">
        <f>HLOOKUP(Coffee_data[[#This Row],[ProductId]],Product!$B$4:$O$7,2,FALSE)</f>
        <v>Regular</v>
      </c>
      <c r="S730" s="15" t="str">
        <f>HLOOKUP(Coffee_data[[#This Row],[ProductId]],Product!$B$4:$O$7,3,FALSE)</f>
        <v>Coffee</v>
      </c>
      <c r="T730" s="15" t="str">
        <f>HLOOKUP(Coffee_data[[#This Row],[ProductId]],Product!$B$4:$O$7,4,FALSE)</f>
        <v>Amaretto</v>
      </c>
    </row>
    <row r="731" spans="1:20" x14ac:dyDescent="0.2">
      <c r="A731">
        <v>165</v>
      </c>
      <c r="B731">
        <v>261</v>
      </c>
      <c r="C731">
        <v>521</v>
      </c>
      <c r="D731">
        <v>228</v>
      </c>
      <c r="E731">
        <v>96</v>
      </c>
      <c r="F731">
        <v>72</v>
      </c>
      <c r="G731">
        <v>1559</v>
      </c>
      <c r="H731">
        <v>150</v>
      </c>
      <c r="I731">
        <v>278</v>
      </c>
      <c r="J731">
        <v>230</v>
      </c>
      <c r="K731">
        <v>450</v>
      </c>
      <c r="L731">
        <v>712</v>
      </c>
      <c r="M731">
        <v>11</v>
      </c>
      <c r="N731" s="25">
        <v>41759</v>
      </c>
      <c r="O731" t="str">
        <f>VLOOKUP(Coffee_data[[#This Row],[Area Code]],Location!$B$1:$E$157,2,FALSE)</f>
        <v>Iowa</v>
      </c>
      <c r="P731" t="str">
        <f>VLOOKUP(Coffee_data[[#This Row],[Area Code]],Location!$B$1:$E$157,3,FALSE)</f>
        <v>Central</v>
      </c>
      <c r="Q731" t="str">
        <f>VLOOKUP(Coffee_data[[#This Row],[Area Code]],Location!$B$1:$E$157,4,FALSE)</f>
        <v>Small Market</v>
      </c>
      <c r="R731" s="15" t="str">
        <f>HLOOKUP(Coffee_data[[#This Row],[ProductId]],Product!$B$4:$O$7,2,FALSE)</f>
        <v>Regular</v>
      </c>
      <c r="S731" s="15" t="str">
        <f>HLOOKUP(Coffee_data[[#This Row],[ProductId]],Product!$B$4:$O$7,3,FALSE)</f>
        <v>Tea</v>
      </c>
      <c r="T731" s="15" t="str">
        <f>HLOOKUP(Coffee_data[[#This Row],[ProductId]],Product!$B$4:$O$7,4,FALSE)</f>
        <v>Darjeeling</v>
      </c>
    </row>
    <row r="732" spans="1:20" x14ac:dyDescent="0.2">
      <c r="A732">
        <v>190</v>
      </c>
      <c r="B732">
        <v>324</v>
      </c>
      <c r="C732">
        <v>589</v>
      </c>
      <c r="D732">
        <v>275</v>
      </c>
      <c r="E732">
        <v>134</v>
      </c>
      <c r="F732">
        <v>100</v>
      </c>
      <c r="G732">
        <v>1538</v>
      </c>
      <c r="H732">
        <v>170</v>
      </c>
      <c r="I732">
        <v>236</v>
      </c>
      <c r="J732">
        <v>290</v>
      </c>
      <c r="K732">
        <v>498</v>
      </c>
      <c r="L732">
        <v>563</v>
      </c>
      <c r="M732">
        <v>12</v>
      </c>
      <c r="N732" s="25">
        <v>41759</v>
      </c>
      <c r="O732" t="str">
        <f>VLOOKUP(Coffee_data[[#This Row],[Area Code]],Location!$B$1:$E$157,2,FALSE)</f>
        <v>Iowa</v>
      </c>
      <c r="P732" t="str">
        <f>VLOOKUP(Coffee_data[[#This Row],[Area Code]],Location!$B$1:$E$157,3,FALSE)</f>
        <v>Central</v>
      </c>
      <c r="Q732" t="str">
        <f>VLOOKUP(Coffee_data[[#This Row],[Area Code]],Location!$B$1:$E$157,4,FALSE)</f>
        <v>Small Market</v>
      </c>
      <c r="R732" s="15" t="str">
        <f>HLOOKUP(Coffee_data[[#This Row],[ProductId]],Product!$B$4:$O$7,2,FALSE)</f>
        <v>Regular</v>
      </c>
      <c r="S732" s="15" t="str">
        <f>HLOOKUP(Coffee_data[[#This Row],[ProductId]],Product!$B$4:$O$7,3,FALSE)</f>
        <v>Tea</v>
      </c>
      <c r="T732" s="15" t="str">
        <f>HLOOKUP(Coffee_data[[#This Row],[ProductId]],Product!$B$4:$O$7,4,FALSE)</f>
        <v>Earl Grey</v>
      </c>
    </row>
    <row r="733" spans="1:20" x14ac:dyDescent="0.2">
      <c r="A733">
        <v>12</v>
      </c>
      <c r="B733">
        <v>29</v>
      </c>
      <c r="C733">
        <v>49</v>
      </c>
      <c r="D733">
        <v>20</v>
      </c>
      <c r="E733">
        <v>17</v>
      </c>
      <c r="F733">
        <v>5</v>
      </c>
      <c r="G733">
        <v>784</v>
      </c>
      <c r="H733">
        <v>20</v>
      </c>
      <c r="I733">
        <v>20</v>
      </c>
      <c r="J733">
        <v>30</v>
      </c>
      <c r="K733">
        <v>55</v>
      </c>
      <c r="L733">
        <v>319</v>
      </c>
      <c r="M733">
        <v>5</v>
      </c>
      <c r="N733" s="25">
        <v>41759</v>
      </c>
      <c r="O733" t="str">
        <f>VLOOKUP(Coffee_data[[#This Row],[Area Code]],Location!$B$1:$E$157,2,FALSE)</f>
        <v>Iowa</v>
      </c>
      <c r="P733" t="str">
        <f>VLOOKUP(Coffee_data[[#This Row],[Area Code]],Location!$B$1:$E$157,3,FALSE)</f>
        <v>Central</v>
      </c>
      <c r="Q733" t="str">
        <f>VLOOKUP(Coffee_data[[#This Row],[Area Code]],Location!$B$1:$E$157,4,FALSE)</f>
        <v>Small Market</v>
      </c>
      <c r="R733" s="15" t="str">
        <f>HLOOKUP(Coffee_data[[#This Row],[ProductId]],Product!$B$4:$O$7,2,FALSE)</f>
        <v>Regular</v>
      </c>
      <c r="S733" s="15" t="str">
        <f>HLOOKUP(Coffee_data[[#This Row],[ProductId]],Product!$B$4:$O$7,3,FALSE)</f>
        <v>Espresso</v>
      </c>
      <c r="T733" s="15" t="str">
        <f>HLOOKUP(Coffee_data[[#This Row],[ProductId]],Product!$B$4:$O$7,4,FALSE)</f>
        <v>Caffe Mocha</v>
      </c>
    </row>
    <row r="734" spans="1:20" x14ac:dyDescent="0.2">
      <c r="A734">
        <v>31</v>
      </c>
      <c r="B734">
        <v>43</v>
      </c>
      <c r="C734">
        <v>43</v>
      </c>
      <c r="D734">
        <v>0</v>
      </c>
      <c r="E734">
        <v>12</v>
      </c>
      <c r="F734">
        <v>0</v>
      </c>
      <c r="G734">
        <v>645</v>
      </c>
      <c r="H734">
        <v>40</v>
      </c>
      <c r="I734">
        <v>0</v>
      </c>
      <c r="J734">
        <v>50</v>
      </c>
      <c r="K734">
        <v>50</v>
      </c>
      <c r="L734">
        <v>515</v>
      </c>
      <c r="M734">
        <v>6</v>
      </c>
      <c r="N734" s="25">
        <v>41759</v>
      </c>
      <c r="O734" t="str">
        <f>VLOOKUP(Coffee_data[[#This Row],[Area Code]],Location!$B$1:$E$157,2,FALSE)</f>
        <v>Iowa</v>
      </c>
      <c r="P734" t="str">
        <f>VLOOKUP(Coffee_data[[#This Row],[Area Code]],Location!$B$1:$E$157,3,FALSE)</f>
        <v>Central</v>
      </c>
      <c r="Q734" t="str">
        <f>VLOOKUP(Coffee_data[[#This Row],[Area Code]],Location!$B$1:$E$157,4,FALSE)</f>
        <v>Small Market</v>
      </c>
      <c r="R734" s="15" t="str">
        <f>HLOOKUP(Coffee_data[[#This Row],[ProductId]],Product!$B$4:$O$7,2,FALSE)</f>
        <v>Decaf</v>
      </c>
      <c r="S734" s="15" t="str">
        <f>HLOOKUP(Coffee_data[[#This Row],[ProductId]],Product!$B$4:$O$7,3,FALSE)</f>
        <v>Espresso</v>
      </c>
      <c r="T734" s="15" t="str">
        <f>HLOOKUP(Coffee_data[[#This Row],[ProductId]],Product!$B$4:$O$7,4,FALSE)</f>
        <v>Decaf Espresso</v>
      </c>
    </row>
    <row r="735" spans="1:20" x14ac:dyDescent="0.2">
      <c r="A735">
        <v>7</v>
      </c>
      <c r="B735">
        <v>37</v>
      </c>
      <c r="C735">
        <v>68</v>
      </c>
      <c r="D735">
        <v>31</v>
      </c>
      <c r="E735">
        <v>30</v>
      </c>
      <c r="F735">
        <v>9</v>
      </c>
      <c r="G735">
        <v>976</v>
      </c>
      <c r="H735">
        <v>20</v>
      </c>
      <c r="I735">
        <v>28</v>
      </c>
      <c r="J735">
        <v>40</v>
      </c>
      <c r="K735">
        <v>70</v>
      </c>
      <c r="L735">
        <v>515</v>
      </c>
      <c r="M735">
        <v>2</v>
      </c>
      <c r="N735" s="25">
        <v>41759</v>
      </c>
      <c r="O735" t="str">
        <f>VLOOKUP(Coffee_data[[#This Row],[Area Code]],Location!$B$1:$E$157,2,FALSE)</f>
        <v>Iowa</v>
      </c>
      <c r="P735" t="str">
        <f>VLOOKUP(Coffee_data[[#This Row],[Area Code]],Location!$B$1:$E$157,3,FALSE)</f>
        <v>Central</v>
      </c>
      <c r="Q735" t="str">
        <f>VLOOKUP(Coffee_data[[#This Row],[Area Code]],Location!$B$1:$E$157,4,FALSE)</f>
        <v>Small Market</v>
      </c>
      <c r="R735" s="15" t="str">
        <f>HLOOKUP(Coffee_data[[#This Row],[ProductId]],Product!$B$4:$O$7,2,FALSE)</f>
        <v>Regular</v>
      </c>
      <c r="S735" s="15" t="str">
        <f>HLOOKUP(Coffee_data[[#This Row],[ProductId]],Product!$B$4:$O$7,3,FALSE)</f>
        <v>Coffee</v>
      </c>
      <c r="T735" s="15" t="str">
        <f>HLOOKUP(Coffee_data[[#This Row],[ProductId]],Product!$B$4:$O$7,4,FALSE)</f>
        <v>Columbian</v>
      </c>
    </row>
    <row r="736" spans="1:20" x14ac:dyDescent="0.2">
      <c r="A736">
        <v>11</v>
      </c>
      <c r="B736">
        <v>30</v>
      </c>
      <c r="C736">
        <v>52</v>
      </c>
      <c r="D736">
        <v>22</v>
      </c>
      <c r="E736">
        <v>19</v>
      </c>
      <c r="F736">
        <v>7</v>
      </c>
      <c r="G736">
        <v>611</v>
      </c>
      <c r="H736">
        <v>20</v>
      </c>
      <c r="I736">
        <v>20</v>
      </c>
      <c r="J736">
        <v>30</v>
      </c>
      <c r="K736">
        <v>50</v>
      </c>
      <c r="L736">
        <v>515</v>
      </c>
      <c r="M736">
        <v>3</v>
      </c>
      <c r="N736" s="25">
        <v>41759</v>
      </c>
      <c r="O736" t="str">
        <f>VLOOKUP(Coffee_data[[#This Row],[Area Code]],Location!$B$1:$E$157,2,FALSE)</f>
        <v>Iowa</v>
      </c>
      <c r="P736" t="str">
        <f>VLOOKUP(Coffee_data[[#This Row],[Area Code]],Location!$B$1:$E$157,3,FALSE)</f>
        <v>Central</v>
      </c>
      <c r="Q736" t="str">
        <f>VLOOKUP(Coffee_data[[#This Row],[Area Code]],Location!$B$1:$E$157,4,FALSE)</f>
        <v>Small Market</v>
      </c>
      <c r="R736" s="15" t="str">
        <f>HLOOKUP(Coffee_data[[#This Row],[ProductId]],Product!$B$4:$O$7,2,FALSE)</f>
        <v>Decaf</v>
      </c>
      <c r="S736" s="15" t="str">
        <f>HLOOKUP(Coffee_data[[#This Row],[ProductId]],Product!$B$4:$O$7,3,FALSE)</f>
        <v>Coffee</v>
      </c>
      <c r="T736" s="15" t="str">
        <f>HLOOKUP(Coffee_data[[#This Row],[ProductId]],Product!$B$4:$O$7,4,FALSE)</f>
        <v>Decaf Irish Cream</v>
      </c>
    </row>
    <row r="737" spans="1:20" x14ac:dyDescent="0.2">
      <c r="A737">
        <v>231</v>
      </c>
      <c r="B737">
        <v>349</v>
      </c>
      <c r="C737">
        <v>612</v>
      </c>
      <c r="D737">
        <v>217</v>
      </c>
      <c r="E737">
        <v>118</v>
      </c>
      <c r="F737">
        <v>86</v>
      </c>
      <c r="G737">
        <v>1433</v>
      </c>
      <c r="H737">
        <v>220</v>
      </c>
      <c r="I737">
        <v>236</v>
      </c>
      <c r="J737">
        <v>310</v>
      </c>
      <c r="K737">
        <v>522</v>
      </c>
      <c r="L737">
        <v>563</v>
      </c>
      <c r="M737">
        <v>8</v>
      </c>
      <c r="N737" s="25">
        <v>41759</v>
      </c>
      <c r="O737" t="str">
        <f>VLOOKUP(Coffee_data[[#This Row],[Area Code]],Location!$B$1:$E$157,2,FALSE)</f>
        <v>Iowa</v>
      </c>
      <c r="P737" t="str">
        <f>VLOOKUP(Coffee_data[[#This Row],[Area Code]],Location!$B$1:$E$157,3,FALSE)</f>
        <v>Central</v>
      </c>
      <c r="Q737" t="str">
        <f>VLOOKUP(Coffee_data[[#This Row],[Area Code]],Location!$B$1:$E$157,4,FALSE)</f>
        <v>Small Market</v>
      </c>
      <c r="R737" s="15" t="str">
        <f>HLOOKUP(Coffee_data[[#This Row],[ProductId]],Product!$B$4:$O$7,2,FALSE)</f>
        <v>Decaf</v>
      </c>
      <c r="S737" s="15" t="str">
        <f>HLOOKUP(Coffee_data[[#This Row],[ProductId]],Product!$B$4:$O$7,3,FALSE)</f>
        <v>Herbal Tea</v>
      </c>
      <c r="T737" s="15" t="str">
        <f>HLOOKUP(Coffee_data[[#This Row],[ProductId]],Product!$B$4:$O$7,4,FALSE)</f>
        <v>Chamomile</v>
      </c>
    </row>
    <row r="738" spans="1:20" x14ac:dyDescent="0.2">
      <c r="A738">
        <v>122</v>
      </c>
      <c r="B738">
        <v>185</v>
      </c>
      <c r="C738">
        <v>312</v>
      </c>
      <c r="D738">
        <v>163</v>
      </c>
      <c r="E738">
        <v>63</v>
      </c>
      <c r="F738">
        <v>40</v>
      </c>
      <c r="G738">
        <v>671</v>
      </c>
      <c r="H738">
        <v>130</v>
      </c>
      <c r="I738">
        <v>99</v>
      </c>
      <c r="J738">
        <v>170</v>
      </c>
      <c r="K738">
        <v>279</v>
      </c>
      <c r="L738">
        <v>515</v>
      </c>
      <c r="M738">
        <v>9</v>
      </c>
      <c r="N738" s="25">
        <v>41759</v>
      </c>
      <c r="O738" t="str">
        <f>VLOOKUP(Coffee_data[[#This Row],[Area Code]],Location!$B$1:$E$157,2,FALSE)</f>
        <v>Iowa</v>
      </c>
      <c r="P738" t="str">
        <f>VLOOKUP(Coffee_data[[#This Row],[Area Code]],Location!$B$1:$E$157,3,FALSE)</f>
        <v>Central</v>
      </c>
      <c r="Q738" t="str">
        <f>VLOOKUP(Coffee_data[[#This Row],[Area Code]],Location!$B$1:$E$157,4,FALSE)</f>
        <v>Small Market</v>
      </c>
      <c r="R738" s="15" t="str">
        <f>HLOOKUP(Coffee_data[[#This Row],[ProductId]],Product!$B$4:$O$7,2,FALSE)</f>
        <v>Decaf</v>
      </c>
      <c r="S738" s="15" t="str">
        <f>HLOOKUP(Coffee_data[[#This Row],[ProductId]],Product!$B$4:$O$7,3,FALSE)</f>
        <v>Herbal Tea</v>
      </c>
      <c r="T738" s="15" t="str">
        <f>HLOOKUP(Coffee_data[[#This Row],[ProductId]],Product!$B$4:$O$7,4,FALSE)</f>
        <v>Lemon</v>
      </c>
    </row>
    <row r="739" spans="1:20" x14ac:dyDescent="0.2">
      <c r="A739">
        <v>14</v>
      </c>
      <c r="B739">
        <v>53</v>
      </c>
      <c r="C739">
        <v>92</v>
      </c>
      <c r="D739">
        <v>39</v>
      </c>
      <c r="E739">
        <v>39</v>
      </c>
      <c r="F739">
        <v>12</v>
      </c>
      <c r="G739">
        <v>212</v>
      </c>
      <c r="H739">
        <v>20</v>
      </c>
      <c r="I739">
        <v>30</v>
      </c>
      <c r="J739">
        <v>50</v>
      </c>
      <c r="K739">
        <v>80</v>
      </c>
      <c r="L739">
        <v>314</v>
      </c>
      <c r="M739">
        <v>11</v>
      </c>
      <c r="N739" s="25">
        <v>41759</v>
      </c>
      <c r="O739" t="str">
        <f>VLOOKUP(Coffee_data[[#This Row],[Area Code]],Location!$B$1:$E$157,2,FALSE)</f>
        <v>Missouri</v>
      </c>
      <c r="P739" t="str">
        <f>VLOOKUP(Coffee_data[[#This Row],[Area Code]],Location!$B$1:$E$157,3,FALSE)</f>
        <v>Central</v>
      </c>
      <c r="Q739" t="str">
        <f>VLOOKUP(Coffee_data[[#This Row],[Area Code]],Location!$B$1:$E$157,4,FALSE)</f>
        <v>Small Market</v>
      </c>
      <c r="R739" s="15" t="str">
        <f>HLOOKUP(Coffee_data[[#This Row],[ProductId]],Product!$B$4:$O$7,2,FALSE)</f>
        <v>Regular</v>
      </c>
      <c r="S739" s="15" t="str">
        <f>HLOOKUP(Coffee_data[[#This Row],[ProductId]],Product!$B$4:$O$7,3,FALSE)</f>
        <v>Tea</v>
      </c>
      <c r="T739" s="15" t="str">
        <f>HLOOKUP(Coffee_data[[#This Row],[ProductId]],Product!$B$4:$O$7,4,FALSE)</f>
        <v>Darjeeling</v>
      </c>
    </row>
    <row r="740" spans="1:20" x14ac:dyDescent="0.2">
      <c r="A740">
        <v>-4</v>
      </c>
      <c r="B740">
        <v>42</v>
      </c>
      <c r="C740">
        <v>76</v>
      </c>
      <c r="D740">
        <v>34</v>
      </c>
      <c r="E740">
        <v>46</v>
      </c>
      <c r="F740">
        <v>12</v>
      </c>
      <c r="G740">
        <v>182</v>
      </c>
      <c r="H740">
        <v>0</v>
      </c>
      <c r="I740">
        <v>20</v>
      </c>
      <c r="J740">
        <v>40</v>
      </c>
      <c r="K740">
        <v>60</v>
      </c>
      <c r="L740">
        <v>314</v>
      </c>
      <c r="M740">
        <v>12</v>
      </c>
      <c r="N740" s="25">
        <v>41759</v>
      </c>
      <c r="O740" t="str">
        <f>VLOOKUP(Coffee_data[[#This Row],[Area Code]],Location!$B$1:$E$157,2,FALSE)</f>
        <v>Missouri</v>
      </c>
      <c r="P740" t="str">
        <f>VLOOKUP(Coffee_data[[#This Row],[Area Code]],Location!$B$1:$E$157,3,FALSE)</f>
        <v>Central</v>
      </c>
      <c r="Q740" t="str">
        <f>VLOOKUP(Coffee_data[[#This Row],[Area Code]],Location!$B$1:$E$157,4,FALSE)</f>
        <v>Small Market</v>
      </c>
      <c r="R740" s="15" t="str">
        <f>HLOOKUP(Coffee_data[[#This Row],[ProductId]],Product!$B$4:$O$7,2,FALSE)</f>
        <v>Regular</v>
      </c>
      <c r="S740" s="15" t="str">
        <f>HLOOKUP(Coffee_data[[#This Row],[ProductId]],Product!$B$4:$O$7,3,FALSE)</f>
        <v>Tea</v>
      </c>
      <c r="T740" s="15" t="str">
        <f>HLOOKUP(Coffee_data[[#This Row],[ProductId]],Product!$B$4:$O$7,4,FALSE)</f>
        <v>Earl Grey</v>
      </c>
    </row>
    <row r="741" spans="1:20" x14ac:dyDescent="0.2">
      <c r="A741">
        <v>-2</v>
      </c>
      <c r="B741">
        <v>45</v>
      </c>
      <c r="C741">
        <v>81</v>
      </c>
      <c r="D741">
        <v>36</v>
      </c>
      <c r="E741">
        <v>47</v>
      </c>
      <c r="F741">
        <v>13</v>
      </c>
      <c r="G741">
        <v>212</v>
      </c>
      <c r="H741">
        <v>0</v>
      </c>
      <c r="I741">
        <v>43</v>
      </c>
      <c r="J741">
        <v>40</v>
      </c>
      <c r="K741">
        <v>83</v>
      </c>
      <c r="L741">
        <v>573</v>
      </c>
      <c r="M741">
        <v>13</v>
      </c>
      <c r="N741" s="25">
        <v>41759</v>
      </c>
      <c r="O741" t="str">
        <f>VLOOKUP(Coffee_data[[#This Row],[Area Code]],Location!$B$1:$E$157,2,FALSE)</f>
        <v>Missouri</v>
      </c>
      <c r="P741" t="str">
        <f>VLOOKUP(Coffee_data[[#This Row],[Area Code]],Location!$B$1:$E$157,3,FALSE)</f>
        <v>Central</v>
      </c>
      <c r="Q741" t="str">
        <f>VLOOKUP(Coffee_data[[#This Row],[Area Code]],Location!$B$1:$E$157,4,FALSE)</f>
        <v>Small Market</v>
      </c>
      <c r="R741" s="15" t="str">
        <f>HLOOKUP(Coffee_data[[#This Row],[ProductId]],Product!$B$4:$O$7,2,FALSE)</f>
        <v>Regular</v>
      </c>
      <c r="S741" s="15" t="str">
        <f>HLOOKUP(Coffee_data[[#This Row],[ProductId]],Product!$B$4:$O$7,3,FALSE)</f>
        <v>Tea</v>
      </c>
      <c r="T741" s="15" t="str">
        <f>HLOOKUP(Coffee_data[[#This Row],[ProductId]],Product!$B$4:$O$7,4,FALSE)</f>
        <v>Green Tea</v>
      </c>
    </row>
    <row r="742" spans="1:20" x14ac:dyDescent="0.2">
      <c r="A742">
        <v>41</v>
      </c>
      <c r="B742">
        <v>65</v>
      </c>
      <c r="C742">
        <v>109</v>
      </c>
      <c r="D742">
        <v>44</v>
      </c>
      <c r="E742">
        <v>24</v>
      </c>
      <c r="F742">
        <v>12</v>
      </c>
      <c r="G742">
        <v>844</v>
      </c>
      <c r="H742">
        <v>50</v>
      </c>
      <c r="I742">
        <v>45</v>
      </c>
      <c r="J742">
        <v>70</v>
      </c>
      <c r="K742">
        <v>115</v>
      </c>
      <c r="L742">
        <v>636</v>
      </c>
      <c r="M742">
        <v>5</v>
      </c>
      <c r="N742" s="25">
        <v>41759</v>
      </c>
      <c r="O742" t="str">
        <f>VLOOKUP(Coffee_data[[#This Row],[Area Code]],Location!$B$1:$E$157,2,FALSE)</f>
        <v>Missouri</v>
      </c>
      <c r="P742" t="str">
        <f>VLOOKUP(Coffee_data[[#This Row],[Area Code]],Location!$B$1:$E$157,3,FALSE)</f>
        <v>Central</v>
      </c>
      <c r="Q742" t="str">
        <f>VLOOKUP(Coffee_data[[#This Row],[Area Code]],Location!$B$1:$E$157,4,FALSE)</f>
        <v>Small Market</v>
      </c>
      <c r="R742" s="15" t="str">
        <f>HLOOKUP(Coffee_data[[#This Row],[ProductId]],Product!$B$4:$O$7,2,FALSE)</f>
        <v>Regular</v>
      </c>
      <c r="S742" s="15" t="str">
        <f>HLOOKUP(Coffee_data[[#This Row],[ProductId]],Product!$B$4:$O$7,3,FALSE)</f>
        <v>Espresso</v>
      </c>
      <c r="T742" s="15" t="str">
        <f>HLOOKUP(Coffee_data[[#This Row],[ProductId]],Product!$B$4:$O$7,4,FALSE)</f>
        <v>Caffe Mocha</v>
      </c>
    </row>
    <row r="743" spans="1:20" x14ac:dyDescent="0.2">
      <c r="A743">
        <v>36</v>
      </c>
      <c r="B743">
        <v>58</v>
      </c>
      <c r="C743">
        <v>97</v>
      </c>
      <c r="D743">
        <v>39</v>
      </c>
      <c r="E743">
        <v>22</v>
      </c>
      <c r="F743">
        <v>10</v>
      </c>
      <c r="G743">
        <v>799</v>
      </c>
      <c r="H743">
        <v>50</v>
      </c>
      <c r="I743">
        <v>46</v>
      </c>
      <c r="J743">
        <v>70</v>
      </c>
      <c r="K743">
        <v>104</v>
      </c>
      <c r="L743">
        <v>816</v>
      </c>
      <c r="M743">
        <v>6</v>
      </c>
      <c r="N743" s="25">
        <v>41759</v>
      </c>
      <c r="O743" t="str">
        <f>VLOOKUP(Coffee_data[[#This Row],[Area Code]],Location!$B$1:$E$157,2,FALSE)</f>
        <v>Missouri</v>
      </c>
      <c r="P743" t="str">
        <f>VLOOKUP(Coffee_data[[#This Row],[Area Code]],Location!$B$1:$E$157,3,FALSE)</f>
        <v>Central</v>
      </c>
      <c r="Q743" t="str">
        <f>VLOOKUP(Coffee_data[[#This Row],[Area Code]],Location!$B$1:$E$157,4,FALSE)</f>
        <v>Small Market</v>
      </c>
      <c r="R743" s="15" t="str">
        <f>HLOOKUP(Coffee_data[[#This Row],[ProductId]],Product!$B$4:$O$7,2,FALSE)</f>
        <v>Decaf</v>
      </c>
      <c r="S743" s="15" t="str">
        <f>HLOOKUP(Coffee_data[[#This Row],[ProductId]],Product!$B$4:$O$7,3,FALSE)</f>
        <v>Espresso</v>
      </c>
      <c r="T743" s="15" t="str">
        <f>HLOOKUP(Coffee_data[[#This Row],[ProductId]],Product!$B$4:$O$7,4,FALSE)</f>
        <v>Decaf Espresso</v>
      </c>
    </row>
    <row r="744" spans="1:20" x14ac:dyDescent="0.2">
      <c r="A744">
        <v>33</v>
      </c>
      <c r="B744">
        <v>96</v>
      </c>
      <c r="C744">
        <v>173</v>
      </c>
      <c r="D744">
        <v>77</v>
      </c>
      <c r="E744">
        <v>63</v>
      </c>
      <c r="F744">
        <v>29</v>
      </c>
      <c r="G744">
        <v>529</v>
      </c>
      <c r="H744">
        <v>50</v>
      </c>
      <c r="I744">
        <v>80</v>
      </c>
      <c r="J744">
        <v>100</v>
      </c>
      <c r="K744">
        <v>178</v>
      </c>
      <c r="L744">
        <v>573</v>
      </c>
      <c r="M744">
        <v>2</v>
      </c>
      <c r="N744" s="25">
        <v>41759</v>
      </c>
      <c r="O744" t="str">
        <f>VLOOKUP(Coffee_data[[#This Row],[Area Code]],Location!$B$1:$E$157,2,FALSE)</f>
        <v>Missouri</v>
      </c>
      <c r="P744" t="str">
        <f>VLOOKUP(Coffee_data[[#This Row],[Area Code]],Location!$B$1:$E$157,3,FALSE)</f>
        <v>Central</v>
      </c>
      <c r="Q744" t="str">
        <f>VLOOKUP(Coffee_data[[#This Row],[Area Code]],Location!$B$1:$E$157,4,FALSE)</f>
        <v>Small Market</v>
      </c>
      <c r="R744" s="15" t="str">
        <f>HLOOKUP(Coffee_data[[#This Row],[ProductId]],Product!$B$4:$O$7,2,FALSE)</f>
        <v>Regular</v>
      </c>
      <c r="S744" s="15" t="str">
        <f>HLOOKUP(Coffee_data[[#This Row],[ProductId]],Product!$B$4:$O$7,3,FALSE)</f>
        <v>Coffee</v>
      </c>
      <c r="T744" s="15" t="str">
        <f>HLOOKUP(Coffee_data[[#This Row],[ProductId]],Product!$B$4:$O$7,4,FALSE)</f>
        <v>Columbian</v>
      </c>
    </row>
    <row r="745" spans="1:20" x14ac:dyDescent="0.2">
      <c r="A745">
        <v>38</v>
      </c>
      <c r="B745">
        <v>80</v>
      </c>
      <c r="C745">
        <v>148</v>
      </c>
      <c r="D745">
        <v>68</v>
      </c>
      <c r="E745">
        <v>42</v>
      </c>
      <c r="F745">
        <v>21</v>
      </c>
      <c r="G745">
        <v>998</v>
      </c>
      <c r="H745">
        <v>40</v>
      </c>
      <c r="I745">
        <v>73</v>
      </c>
      <c r="J745">
        <v>80</v>
      </c>
      <c r="K745">
        <v>147</v>
      </c>
      <c r="L745">
        <v>660</v>
      </c>
      <c r="M745">
        <v>3</v>
      </c>
      <c r="N745" s="25">
        <v>41759</v>
      </c>
      <c r="O745" t="str">
        <f>VLOOKUP(Coffee_data[[#This Row],[Area Code]],Location!$B$1:$E$157,2,FALSE)</f>
        <v>Missouri</v>
      </c>
      <c r="P745" t="str">
        <f>VLOOKUP(Coffee_data[[#This Row],[Area Code]],Location!$B$1:$E$157,3,FALSE)</f>
        <v>Central</v>
      </c>
      <c r="Q745" t="str">
        <f>VLOOKUP(Coffee_data[[#This Row],[Area Code]],Location!$B$1:$E$157,4,FALSE)</f>
        <v>Small Market</v>
      </c>
      <c r="R745" s="15" t="str">
        <f>HLOOKUP(Coffee_data[[#This Row],[ProductId]],Product!$B$4:$O$7,2,FALSE)</f>
        <v>Decaf</v>
      </c>
      <c r="S745" s="15" t="str">
        <f>HLOOKUP(Coffee_data[[#This Row],[ProductId]],Product!$B$4:$O$7,3,FALSE)</f>
        <v>Coffee</v>
      </c>
      <c r="T745" s="15" t="str">
        <f>HLOOKUP(Coffee_data[[#This Row],[ProductId]],Product!$B$4:$O$7,4,FALSE)</f>
        <v>Decaf Irish Cream</v>
      </c>
    </row>
    <row r="746" spans="1:20" x14ac:dyDescent="0.2">
      <c r="A746">
        <v>-8</v>
      </c>
      <c r="B746">
        <v>61</v>
      </c>
      <c r="C746">
        <v>104</v>
      </c>
      <c r="D746">
        <v>43</v>
      </c>
      <c r="E746">
        <v>69</v>
      </c>
      <c r="F746">
        <v>39</v>
      </c>
      <c r="G746">
        <v>282</v>
      </c>
      <c r="H746">
        <v>10</v>
      </c>
      <c r="I746">
        <v>22</v>
      </c>
      <c r="J746">
        <v>60</v>
      </c>
      <c r="K746">
        <v>90</v>
      </c>
      <c r="L746">
        <v>417</v>
      </c>
      <c r="M746">
        <v>8</v>
      </c>
      <c r="N746" s="25">
        <v>41759</v>
      </c>
      <c r="O746" t="str">
        <f>VLOOKUP(Coffee_data[[#This Row],[Area Code]],Location!$B$1:$E$157,2,FALSE)</f>
        <v>Missouri</v>
      </c>
      <c r="P746" t="str">
        <f>VLOOKUP(Coffee_data[[#This Row],[Area Code]],Location!$B$1:$E$157,3,FALSE)</f>
        <v>Central</v>
      </c>
      <c r="Q746" t="str">
        <f>VLOOKUP(Coffee_data[[#This Row],[Area Code]],Location!$B$1:$E$157,4,FALSE)</f>
        <v>Small Market</v>
      </c>
      <c r="R746" s="15" t="str">
        <f>HLOOKUP(Coffee_data[[#This Row],[ProductId]],Product!$B$4:$O$7,2,FALSE)</f>
        <v>Decaf</v>
      </c>
      <c r="S746" s="15" t="str">
        <f>HLOOKUP(Coffee_data[[#This Row],[ProductId]],Product!$B$4:$O$7,3,FALSE)</f>
        <v>Herbal Tea</v>
      </c>
      <c r="T746" s="15" t="str">
        <f>HLOOKUP(Coffee_data[[#This Row],[ProductId]],Product!$B$4:$O$7,4,FALSE)</f>
        <v>Chamomile</v>
      </c>
    </row>
    <row r="747" spans="1:20" x14ac:dyDescent="0.2">
      <c r="A747">
        <v>-15</v>
      </c>
      <c r="B747">
        <v>38</v>
      </c>
      <c r="C747">
        <v>136</v>
      </c>
      <c r="D747">
        <v>98</v>
      </c>
      <c r="E747">
        <v>53</v>
      </c>
      <c r="F747">
        <v>30</v>
      </c>
      <c r="G747">
        <v>973</v>
      </c>
      <c r="H747">
        <v>0</v>
      </c>
      <c r="I747">
        <v>80</v>
      </c>
      <c r="J747">
        <v>30</v>
      </c>
      <c r="K747">
        <v>110</v>
      </c>
      <c r="L747">
        <v>660</v>
      </c>
      <c r="M747">
        <v>9</v>
      </c>
      <c r="N747" s="25">
        <v>41759</v>
      </c>
      <c r="O747" t="str">
        <f>VLOOKUP(Coffee_data[[#This Row],[Area Code]],Location!$B$1:$E$157,2,FALSE)</f>
        <v>Missouri</v>
      </c>
      <c r="P747" t="str">
        <f>VLOOKUP(Coffee_data[[#This Row],[Area Code]],Location!$B$1:$E$157,3,FALSE)</f>
        <v>Central</v>
      </c>
      <c r="Q747" t="str">
        <f>VLOOKUP(Coffee_data[[#This Row],[Area Code]],Location!$B$1:$E$157,4,FALSE)</f>
        <v>Small Market</v>
      </c>
      <c r="R747" s="15" t="str">
        <f>HLOOKUP(Coffee_data[[#This Row],[ProductId]],Product!$B$4:$O$7,2,FALSE)</f>
        <v>Decaf</v>
      </c>
      <c r="S747" s="15" t="str">
        <f>HLOOKUP(Coffee_data[[#This Row],[ProductId]],Product!$B$4:$O$7,3,FALSE)</f>
        <v>Herbal Tea</v>
      </c>
      <c r="T747" s="15" t="str">
        <f>HLOOKUP(Coffee_data[[#This Row],[ProductId]],Product!$B$4:$O$7,4,FALSE)</f>
        <v>Lemon</v>
      </c>
    </row>
    <row r="748" spans="1:20" x14ac:dyDescent="0.2">
      <c r="A748">
        <v>79</v>
      </c>
      <c r="B748">
        <v>141</v>
      </c>
      <c r="C748">
        <v>235</v>
      </c>
      <c r="D748">
        <v>94</v>
      </c>
      <c r="E748">
        <v>62</v>
      </c>
      <c r="F748">
        <v>31</v>
      </c>
      <c r="G748">
        <v>697</v>
      </c>
      <c r="H748">
        <v>70</v>
      </c>
      <c r="I748">
        <v>91</v>
      </c>
      <c r="J748">
        <v>120</v>
      </c>
      <c r="K748">
        <v>189</v>
      </c>
      <c r="L748">
        <v>234</v>
      </c>
      <c r="M748">
        <v>11</v>
      </c>
      <c r="N748" s="25">
        <v>41759</v>
      </c>
      <c r="O748" t="str">
        <f>VLOOKUP(Coffee_data[[#This Row],[Area Code]],Location!$B$1:$E$157,2,FALSE)</f>
        <v>Ohio</v>
      </c>
      <c r="P748" t="str">
        <f>VLOOKUP(Coffee_data[[#This Row],[Area Code]],Location!$B$1:$E$157,3,FALSE)</f>
        <v>Central</v>
      </c>
      <c r="Q748" t="str">
        <f>VLOOKUP(Coffee_data[[#This Row],[Area Code]],Location!$B$1:$E$157,4,FALSE)</f>
        <v>Major Market</v>
      </c>
      <c r="R748" s="15" t="str">
        <f>HLOOKUP(Coffee_data[[#This Row],[ProductId]],Product!$B$4:$O$7,2,FALSE)</f>
        <v>Regular</v>
      </c>
      <c r="S748" s="15" t="str">
        <f>HLOOKUP(Coffee_data[[#This Row],[ProductId]],Product!$B$4:$O$7,3,FALSE)</f>
        <v>Tea</v>
      </c>
      <c r="T748" s="15" t="str">
        <f>HLOOKUP(Coffee_data[[#This Row],[ProductId]],Product!$B$4:$O$7,4,FALSE)</f>
        <v>Darjeeling</v>
      </c>
    </row>
    <row r="749" spans="1:20" x14ac:dyDescent="0.2">
      <c r="A749">
        <v>101</v>
      </c>
      <c r="B749">
        <v>159</v>
      </c>
      <c r="C749">
        <v>273</v>
      </c>
      <c r="D749">
        <v>139</v>
      </c>
      <c r="E749">
        <v>58</v>
      </c>
      <c r="F749">
        <v>35</v>
      </c>
      <c r="G749">
        <v>555</v>
      </c>
      <c r="H749">
        <v>100</v>
      </c>
      <c r="I749">
        <v>78</v>
      </c>
      <c r="J749">
        <v>150</v>
      </c>
      <c r="K749">
        <v>252</v>
      </c>
      <c r="L749">
        <v>513</v>
      </c>
      <c r="M749">
        <v>12</v>
      </c>
      <c r="N749" s="25">
        <v>41759</v>
      </c>
      <c r="O749" t="str">
        <f>VLOOKUP(Coffee_data[[#This Row],[Area Code]],Location!$B$1:$E$157,2,FALSE)</f>
        <v>Ohio</v>
      </c>
      <c r="P749" t="str">
        <f>VLOOKUP(Coffee_data[[#This Row],[Area Code]],Location!$B$1:$E$157,3,FALSE)</f>
        <v>Central</v>
      </c>
      <c r="Q749" t="str">
        <f>VLOOKUP(Coffee_data[[#This Row],[Area Code]],Location!$B$1:$E$157,4,FALSE)</f>
        <v>Major Market</v>
      </c>
      <c r="R749" s="15" t="str">
        <f>HLOOKUP(Coffee_data[[#This Row],[ProductId]],Product!$B$4:$O$7,2,FALSE)</f>
        <v>Regular</v>
      </c>
      <c r="S749" s="15" t="str">
        <f>HLOOKUP(Coffee_data[[#This Row],[ProductId]],Product!$B$4:$O$7,3,FALSE)</f>
        <v>Tea</v>
      </c>
      <c r="T749" s="15" t="str">
        <f>HLOOKUP(Coffee_data[[#This Row],[ProductId]],Product!$B$4:$O$7,4,FALSE)</f>
        <v>Earl Grey</v>
      </c>
    </row>
    <row r="750" spans="1:20" x14ac:dyDescent="0.2">
      <c r="A750">
        <v>84</v>
      </c>
      <c r="B750">
        <v>149</v>
      </c>
      <c r="C750">
        <v>298</v>
      </c>
      <c r="D750">
        <v>161</v>
      </c>
      <c r="E750">
        <v>65</v>
      </c>
      <c r="F750">
        <v>41</v>
      </c>
      <c r="G750">
        <v>1156</v>
      </c>
      <c r="H750">
        <v>120</v>
      </c>
      <c r="I750">
        <v>183</v>
      </c>
      <c r="J750">
        <v>180</v>
      </c>
      <c r="K750">
        <v>345</v>
      </c>
      <c r="L750">
        <v>740</v>
      </c>
      <c r="M750">
        <v>5</v>
      </c>
      <c r="N750" s="25">
        <v>41759</v>
      </c>
      <c r="O750" t="str">
        <f>VLOOKUP(Coffee_data[[#This Row],[Area Code]],Location!$B$1:$E$157,2,FALSE)</f>
        <v>Ohio</v>
      </c>
      <c r="P750" t="str">
        <f>VLOOKUP(Coffee_data[[#This Row],[Area Code]],Location!$B$1:$E$157,3,FALSE)</f>
        <v>Central</v>
      </c>
      <c r="Q750" t="str">
        <f>VLOOKUP(Coffee_data[[#This Row],[Area Code]],Location!$B$1:$E$157,4,FALSE)</f>
        <v>Major Market</v>
      </c>
      <c r="R750" s="15" t="str">
        <f>HLOOKUP(Coffee_data[[#This Row],[ProductId]],Product!$B$4:$O$7,2,FALSE)</f>
        <v>Regular</v>
      </c>
      <c r="S750" s="15" t="str">
        <f>HLOOKUP(Coffee_data[[#This Row],[ProductId]],Product!$B$4:$O$7,3,FALSE)</f>
        <v>Espresso</v>
      </c>
      <c r="T750" s="15" t="str">
        <f>HLOOKUP(Coffee_data[[#This Row],[ProductId]],Product!$B$4:$O$7,4,FALSE)</f>
        <v>Caffe Mocha</v>
      </c>
    </row>
    <row r="751" spans="1:20" x14ac:dyDescent="0.2">
      <c r="A751">
        <v>11</v>
      </c>
      <c r="B751">
        <v>65</v>
      </c>
      <c r="C751">
        <v>118</v>
      </c>
      <c r="D751">
        <v>53</v>
      </c>
      <c r="E751">
        <v>54</v>
      </c>
      <c r="F751">
        <v>20</v>
      </c>
      <c r="G751">
        <v>361</v>
      </c>
      <c r="H751">
        <v>20</v>
      </c>
      <c r="I751">
        <v>60</v>
      </c>
      <c r="J751">
        <v>70</v>
      </c>
      <c r="K751">
        <v>124</v>
      </c>
      <c r="L751">
        <v>740</v>
      </c>
      <c r="M751">
        <v>6</v>
      </c>
      <c r="N751" s="25">
        <v>41759</v>
      </c>
      <c r="O751" t="str">
        <f>VLOOKUP(Coffee_data[[#This Row],[Area Code]],Location!$B$1:$E$157,2,FALSE)</f>
        <v>Ohio</v>
      </c>
      <c r="P751" t="str">
        <f>VLOOKUP(Coffee_data[[#This Row],[Area Code]],Location!$B$1:$E$157,3,FALSE)</f>
        <v>Central</v>
      </c>
      <c r="Q751" t="str">
        <f>VLOOKUP(Coffee_data[[#This Row],[Area Code]],Location!$B$1:$E$157,4,FALSE)</f>
        <v>Major Market</v>
      </c>
      <c r="R751" s="15" t="str">
        <f>HLOOKUP(Coffee_data[[#This Row],[ProductId]],Product!$B$4:$O$7,2,FALSE)</f>
        <v>Decaf</v>
      </c>
      <c r="S751" s="15" t="str">
        <f>HLOOKUP(Coffee_data[[#This Row],[ProductId]],Product!$B$4:$O$7,3,FALSE)</f>
        <v>Espresso</v>
      </c>
      <c r="T751" s="15" t="str">
        <f>HLOOKUP(Coffee_data[[#This Row],[ProductId]],Product!$B$4:$O$7,4,FALSE)</f>
        <v>Decaf Espresso</v>
      </c>
    </row>
    <row r="752" spans="1:20" x14ac:dyDescent="0.2">
      <c r="A752">
        <v>27</v>
      </c>
      <c r="B752">
        <v>71</v>
      </c>
      <c r="C752">
        <v>123</v>
      </c>
      <c r="D752">
        <v>52</v>
      </c>
      <c r="E752">
        <v>44</v>
      </c>
      <c r="F752">
        <v>17</v>
      </c>
      <c r="G752">
        <v>361</v>
      </c>
      <c r="H752">
        <v>40</v>
      </c>
      <c r="I752">
        <v>49</v>
      </c>
      <c r="J752">
        <v>70</v>
      </c>
      <c r="K752">
        <v>120</v>
      </c>
      <c r="L752">
        <v>330</v>
      </c>
      <c r="M752">
        <v>1</v>
      </c>
      <c r="N752" s="25">
        <v>41759</v>
      </c>
      <c r="O752" t="str">
        <f>VLOOKUP(Coffee_data[[#This Row],[Area Code]],Location!$B$1:$E$157,2,FALSE)</f>
        <v>Ohio</v>
      </c>
      <c r="P752" t="str">
        <f>VLOOKUP(Coffee_data[[#This Row],[Area Code]],Location!$B$1:$E$157,3,FALSE)</f>
        <v>Central</v>
      </c>
      <c r="Q752" t="str">
        <f>VLOOKUP(Coffee_data[[#This Row],[Area Code]],Location!$B$1:$E$157,4,FALSE)</f>
        <v>Major Market</v>
      </c>
      <c r="R752" s="15" t="str">
        <f>HLOOKUP(Coffee_data[[#This Row],[ProductId]],Product!$B$4:$O$7,2,FALSE)</f>
        <v>Regular</v>
      </c>
      <c r="S752" s="15" t="str">
        <f>HLOOKUP(Coffee_data[[#This Row],[ProductId]],Product!$B$4:$O$7,3,FALSE)</f>
        <v>Coffee</v>
      </c>
      <c r="T752" s="15" t="str">
        <f>HLOOKUP(Coffee_data[[#This Row],[ProductId]],Product!$B$4:$O$7,4,FALSE)</f>
        <v>Amaretto</v>
      </c>
    </row>
    <row r="753" spans="1:20" x14ac:dyDescent="0.2">
      <c r="A753">
        <v>24</v>
      </c>
      <c r="B753">
        <v>61</v>
      </c>
      <c r="C753">
        <v>103</v>
      </c>
      <c r="D753">
        <v>42</v>
      </c>
      <c r="E753">
        <v>37</v>
      </c>
      <c r="F753">
        <v>13</v>
      </c>
      <c r="G753">
        <v>384</v>
      </c>
      <c r="H753">
        <v>30</v>
      </c>
      <c r="I753">
        <v>40</v>
      </c>
      <c r="J753">
        <v>60</v>
      </c>
      <c r="K753">
        <v>100</v>
      </c>
      <c r="L753">
        <v>513</v>
      </c>
      <c r="M753">
        <v>2</v>
      </c>
      <c r="N753" s="25">
        <v>41759</v>
      </c>
      <c r="O753" t="str">
        <f>VLOOKUP(Coffee_data[[#This Row],[Area Code]],Location!$B$1:$E$157,2,FALSE)</f>
        <v>Ohio</v>
      </c>
      <c r="P753" t="str">
        <f>VLOOKUP(Coffee_data[[#This Row],[Area Code]],Location!$B$1:$E$157,3,FALSE)</f>
        <v>Central</v>
      </c>
      <c r="Q753" t="str">
        <f>VLOOKUP(Coffee_data[[#This Row],[Area Code]],Location!$B$1:$E$157,4,FALSE)</f>
        <v>Major Market</v>
      </c>
      <c r="R753" s="15" t="str">
        <f>HLOOKUP(Coffee_data[[#This Row],[ProductId]],Product!$B$4:$O$7,2,FALSE)</f>
        <v>Regular</v>
      </c>
      <c r="S753" s="15" t="str">
        <f>HLOOKUP(Coffee_data[[#This Row],[ProductId]],Product!$B$4:$O$7,3,FALSE)</f>
        <v>Coffee</v>
      </c>
      <c r="T753" s="15" t="str">
        <f>HLOOKUP(Coffee_data[[#This Row],[ProductId]],Product!$B$4:$O$7,4,FALSE)</f>
        <v>Columbian</v>
      </c>
    </row>
    <row r="754" spans="1:20" x14ac:dyDescent="0.2">
      <c r="A754">
        <v>-2</v>
      </c>
      <c r="B754">
        <v>75</v>
      </c>
      <c r="C754">
        <v>128</v>
      </c>
      <c r="D754">
        <v>53</v>
      </c>
      <c r="E754">
        <v>77</v>
      </c>
      <c r="F754">
        <v>48</v>
      </c>
      <c r="G754">
        <v>458</v>
      </c>
      <c r="H754">
        <v>20</v>
      </c>
      <c r="I754">
        <v>53</v>
      </c>
      <c r="J754">
        <v>80</v>
      </c>
      <c r="K754">
        <v>133</v>
      </c>
      <c r="L754">
        <v>440</v>
      </c>
      <c r="M754">
        <v>3</v>
      </c>
      <c r="N754" s="25">
        <v>41759</v>
      </c>
      <c r="O754" t="str">
        <f>VLOOKUP(Coffee_data[[#This Row],[Area Code]],Location!$B$1:$E$157,2,FALSE)</f>
        <v>Ohio</v>
      </c>
      <c r="P754" t="str">
        <f>VLOOKUP(Coffee_data[[#This Row],[Area Code]],Location!$B$1:$E$157,3,FALSE)</f>
        <v>Central</v>
      </c>
      <c r="Q754" t="str">
        <f>VLOOKUP(Coffee_data[[#This Row],[Area Code]],Location!$B$1:$E$157,4,FALSE)</f>
        <v>Major Market</v>
      </c>
      <c r="R754" s="15" t="str">
        <f>HLOOKUP(Coffee_data[[#This Row],[ProductId]],Product!$B$4:$O$7,2,FALSE)</f>
        <v>Decaf</v>
      </c>
      <c r="S754" s="15" t="str">
        <f>HLOOKUP(Coffee_data[[#This Row],[ProductId]],Product!$B$4:$O$7,3,FALSE)</f>
        <v>Coffee</v>
      </c>
      <c r="T754" s="15" t="str">
        <f>HLOOKUP(Coffee_data[[#This Row],[ProductId]],Product!$B$4:$O$7,4,FALSE)</f>
        <v>Decaf Irish Cream</v>
      </c>
    </row>
    <row r="755" spans="1:20" x14ac:dyDescent="0.2">
      <c r="A755">
        <v>12</v>
      </c>
      <c r="B755">
        <v>29</v>
      </c>
      <c r="C755">
        <v>49</v>
      </c>
      <c r="D755">
        <v>20</v>
      </c>
      <c r="E755">
        <v>17</v>
      </c>
      <c r="F755">
        <v>5</v>
      </c>
      <c r="G755">
        <v>464</v>
      </c>
      <c r="H755">
        <v>30</v>
      </c>
      <c r="I755">
        <v>10</v>
      </c>
      <c r="J755">
        <v>30</v>
      </c>
      <c r="K755">
        <v>40</v>
      </c>
      <c r="L755">
        <v>419</v>
      </c>
      <c r="M755">
        <v>8</v>
      </c>
      <c r="N755" s="25">
        <v>41759</v>
      </c>
      <c r="O755" t="str">
        <f>VLOOKUP(Coffee_data[[#This Row],[Area Code]],Location!$B$1:$E$157,2,FALSE)</f>
        <v>Ohio</v>
      </c>
      <c r="P755" t="str">
        <f>VLOOKUP(Coffee_data[[#This Row],[Area Code]],Location!$B$1:$E$157,3,FALSE)</f>
        <v>Central</v>
      </c>
      <c r="Q755" t="str">
        <f>VLOOKUP(Coffee_data[[#This Row],[Area Code]],Location!$B$1:$E$157,4,FALSE)</f>
        <v>Major Market</v>
      </c>
      <c r="R755" s="15" t="str">
        <f>HLOOKUP(Coffee_data[[#This Row],[ProductId]],Product!$B$4:$O$7,2,FALSE)</f>
        <v>Decaf</v>
      </c>
      <c r="S755" s="15" t="str">
        <f>HLOOKUP(Coffee_data[[#This Row],[ProductId]],Product!$B$4:$O$7,3,FALSE)</f>
        <v>Herbal Tea</v>
      </c>
      <c r="T755" s="15" t="str">
        <f>HLOOKUP(Coffee_data[[#This Row],[ProductId]],Product!$B$4:$O$7,4,FALSE)</f>
        <v>Chamomile</v>
      </c>
    </row>
    <row r="756" spans="1:20" x14ac:dyDescent="0.2">
      <c r="A756">
        <v>23</v>
      </c>
      <c r="B756">
        <v>42</v>
      </c>
      <c r="C756">
        <v>71</v>
      </c>
      <c r="D756">
        <v>29</v>
      </c>
      <c r="E756">
        <v>19</v>
      </c>
      <c r="F756">
        <v>8</v>
      </c>
      <c r="G756">
        <v>835</v>
      </c>
      <c r="H756">
        <v>40</v>
      </c>
      <c r="I756">
        <v>20</v>
      </c>
      <c r="J756">
        <v>40</v>
      </c>
      <c r="K756">
        <v>60</v>
      </c>
      <c r="L756">
        <v>567</v>
      </c>
      <c r="M756">
        <v>9</v>
      </c>
      <c r="N756" s="25">
        <v>41759</v>
      </c>
      <c r="O756" t="str">
        <f>VLOOKUP(Coffee_data[[#This Row],[Area Code]],Location!$B$1:$E$157,2,FALSE)</f>
        <v>Ohio</v>
      </c>
      <c r="P756" t="str">
        <f>VLOOKUP(Coffee_data[[#This Row],[Area Code]],Location!$B$1:$E$157,3,FALSE)</f>
        <v>Central</v>
      </c>
      <c r="Q756" t="str">
        <f>VLOOKUP(Coffee_data[[#This Row],[Area Code]],Location!$B$1:$E$157,4,FALSE)</f>
        <v>Major Market</v>
      </c>
      <c r="R756" s="15" t="str">
        <f>HLOOKUP(Coffee_data[[#This Row],[ProductId]],Product!$B$4:$O$7,2,FALSE)</f>
        <v>Decaf</v>
      </c>
      <c r="S756" s="15" t="str">
        <f>HLOOKUP(Coffee_data[[#This Row],[ProductId]],Product!$B$4:$O$7,3,FALSE)</f>
        <v>Herbal Tea</v>
      </c>
      <c r="T756" s="15" t="str">
        <f>HLOOKUP(Coffee_data[[#This Row],[ProductId]],Product!$B$4:$O$7,4,FALSE)</f>
        <v>Lemon</v>
      </c>
    </row>
    <row r="757" spans="1:20" x14ac:dyDescent="0.2">
      <c r="A757">
        <v>27</v>
      </c>
      <c r="B757">
        <v>65</v>
      </c>
      <c r="C757">
        <v>110</v>
      </c>
      <c r="D757">
        <v>45</v>
      </c>
      <c r="E757">
        <v>38</v>
      </c>
      <c r="F757">
        <v>14</v>
      </c>
      <c r="G757">
        <v>410</v>
      </c>
      <c r="H757">
        <v>30</v>
      </c>
      <c r="I757">
        <v>41</v>
      </c>
      <c r="J757">
        <v>60</v>
      </c>
      <c r="K757">
        <v>101</v>
      </c>
      <c r="L757">
        <v>920</v>
      </c>
      <c r="M757">
        <v>11</v>
      </c>
      <c r="N757" s="25">
        <v>41759</v>
      </c>
      <c r="O757" t="str">
        <f>VLOOKUP(Coffee_data[[#This Row],[Area Code]],Location!$B$1:$E$157,2,FALSE)</f>
        <v>Wisconsin</v>
      </c>
      <c r="P757" t="str">
        <f>VLOOKUP(Coffee_data[[#This Row],[Area Code]],Location!$B$1:$E$157,3,FALSE)</f>
        <v>Central</v>
      </c>
      <c r="Q757" t="str">
        <f>VLOOKUP(Coffee_data[[#This Row],[Area Code]],Location!$B$1:$E$157,4,FALSE)</f>
        <v>Small Market</v>
      </c>
      <c r="R757" s="15" t="str">
        <f>HLOOKUP(Coffee_data[[#This Row],[ProductId]],Product!$B$4:$O$7,2,FALSE)</f>
        <v>Regular</v>
      </c>
      <c r="S757" s="15" t="str">
        <f>HLOOKUP(Coffee_data[[#This Row],[ProductId]],Product!$B$4:$O$7,3,FALSE)</f>
        <v>Tea</v>
      </c>
      <c r="T757" s="15" t="str">
        <f>HLOOKUP(Coffee_data[[#This Row],[ProductId]],Product!$B$4:$O$7,4,FALSE)</f>
        <v>Darjeeling</v>
      </c>
    </row>
    <row r="758" spans="1:20" x14ac:dyDescent="0.2">
      <c r="A758">
        <v>2</v>
      </c>
      <c r="B758">
        <v>90</v>
      </c>
      <c r="C758">
        <v>154</v>
      </c>
      <c r="D758">
        <v>64</v>
      </c>
      <c r="E758">
        <v>88</v>
      </c>
      <c r="F758">
        <v>58</v>
      </c>
      <c r="G758">
        <v>551</v>
      </c>
      <c r="H758">
        <v>10</v>
      </c>
      <c r="I758">
        <v>62</v>
      </c>
      <c r="J758">
        <v>80</v>
      </c>
      <c r="K758">
        <v>142</v>
      </c>
      <c r="L758">
        <v>262</v>
      </c>
      <c r="M758">
        <v>12</v>
      </c>
      <c r="N758" s="25">
        <v>41759</v>
      </c>
      <c r="O758" t="str">
        <f>VLOOKUP(Coffee_data[[#This Row],[Area Code]],Location!$B$1:$E$157,2,FALSE)</f>
        <v>Wisconsin</v>
      </c>
      <c r="P758" t="str">
        <f>VLOOKUP(Coffee_data[[#This Row],[Area Code]],Location!$B$1:$E$157,3,FALSE)</f>
        <v>Central</v>
      </c>
      <c r="Q758" t="str">
        <f>VLOOKUP(Coffee_data[[#This Row],[Area Code]],Location!$B$1:$E$157,4,FALSE)</f>
        <v>Small Market</v>
      </c>
      <c r="R758" s="15" t="str">
        <f>HLOOKUP(Coffee_data[[#This Row],[ProductId]],Product!$B$4:$O$7,2,FALSE)</f>
        <v>Regular</v>
      </c>
      <c r="S758" s="15" t="str">
        <f>HLOOKUP(Coffee_data[[#This Row],[ProductId]],Product!$B$4:$O$7,3,FALSE)</f>
        <v>Tea</v>
      </c>
      <c r="T758" s="15" t="str">
        <f>HLOOKUP(Coffee_data[[#This Row],[ProductId]],Product!$B$4:$O$7,4,FALSE)</f>
        <v>Earl Grey</v>
      </c>
    </row>
    <row r="759" spans="1:20" x14ac:dyDescent="0.2">
      <c r="A759">
        <v>47</v>
      </c>
      <c r="B759">
        <v>92</v>
      </c>
      <c r="C759">
        <v>170</v>
      </c>
      <c r="D759">
        <v>78</v>
      </c>
      <c r="E759">
        <v>45</v>
      </c>
      <c r="F759">
        <v>24</v>
      </c>
      <c r="G759">
        <v>995</v>
      </c>
      <c r="H759">
        <v>70</v>
      </c>
      <c r="I759">
        <v>95</v>
      </c>
      <c r="J759">
        <v>110</v>
      </c>
      <c r="K759">
        <v>195</v>
      </c>
      <c r="L759">
        <v>608</v>
      </c>
      <c r="M759">
        <v>5</v>
      </c>
      <c r="N759" s="25">
        <v>41759</v>
      </c>
      <c r="O759" t="str">
        <f>VLOOKUP(Coffee_data[[#This Row],[Area Code]],Location!$B$1:$E$157,2,FALSE)</f>
        <v>Wisconsin</v>
      </c>
      <c r="P759" t="str">
        <f>VLOOKUP(Coffee_data[[#This Row],[Area Code]],Location!$B$1:$E$157,3,FALSE)</f>
        <v>Central</v>
      </c>
      <c r="Q759" t="str">
        <f>VLOOKUP(Coffee_data[[#This Row],[Area Code]],Location!$B$1:$E$157,4,FALSE)</f>
        <v>Small Market</v>
      </c>
      <c r="R759" s="15" t="str">
        <f>HLOOKUP(Coffee_data[[#This Row],[ProductId]],Product!$B$4:$O$7,2,FALSE)</f>
        <v>Regular</v>
      </c>
      <c r="S759" s="15" t="str">
        <f>HLOOKUP(Coffee_data[[#This Row],[ProductId]],Product!$B$4:$O$7,3,FALSE)</f>
        <v>Espresso</v>
      </c>
      <c r="T759" s="15" t="str">
        <f>HLOOKUP(Coffee_data[[#This Row],[ProductId]],Product!$B$4:$O$7,4,FALSE)</f>
        <v>Caffe Mocha</v>
      </c>
    </row>
    <row r="760" spans="1:20" x14ac:dyDescent="0.2">
      <c r="A760">
        <v>35</v>
      </c>
      <c r="B760">
        <v>62</v>
      </c>
      <c r="C760">
        <v>110</v>
      </c>
      <c r="D760">
        <v>48</v>
      </c>
      <c r="E760">
        <v>27</v>
      </c>
      <c r="F760">
        <v>15</v>
      </c>
      <c r="G760">
        <v>599</v>
      </c>
      <c r="H760">
        <v>50</v>
      </c>
      <c r="I760">
        <v>56</v>
      </c>
      <c r="J760">
        <v>70</v>
      </c>
      <c r="K760">
        <v>126</v>
      </c>
      <c r="L760">
        <v>262</v>
      </c>
      <c r="M760">
        <v>6</v>
      </c>
      <c r="N760" s="25">
        <v>41759</v>
      </c>
      <c r="O760" t="str">
        <f>VLOOKUP(Coffee_data[[#This Row],[Area Code]],Location!$B$1:$E$157,2,FALSE)</f>
        <v>Wisconsin</v>
      </c>
      <c r="P760" t="str">
        <f>VLOOKUP(Coffee_data[[#This Row],[Area Code]],Location!$B$1:$E$157,3,FALSE)</f>
        <v>Central</v>
      </c>
      <c r="Q760" t="str">
        <f>VLOOKUP(Coffee_data[[#This Row],[Area Code]],Location!$B$1:$E$157,4,FALSE)</f>
        <v>Small Market</v>
      </c>
      <c r="R760" s="15" t="str">
        <f>HLOOKUP(Coffee_data[[#This Row],[ProductId]],Product!$B$4:$O$7,2,FALSE)</f>
        <v>Decaf</v>
      </c>
      <c r="S760" s="15" t="str">
        <f>HLOOKUP(Coffee_data[[#This Row],[ProductId]],Product!$B$4:$O$7,3,FALSE)</f>
        <v>Espresso</v>
      </c>
      <c r="T760" s="15" t="str">
        <f>HLOOKUP(Coffee_data[[#This Row],[ProductId]],Product!$B$4:$O$7,4,FALSE)</f>
        <v>Decaf Espresso</v>
      </c>
    </row>
    <row r="761" spans="1:20" x14ac:dyDescent="0.2">
      <c r="A761">
        <v>17</v>
      </c>
      <c r="B761">
        <v>72</v>
      </c>
      <c r="C761">
        <v>130</v>
      </c>
      <c r="D761">
        <v>58</v>
      </c>
      <c r="E761">
        <v>55</v>
      </c>
      <c r="F761">
        <v>22</v>
      </c>
      <c r="G761">
        <v>338</v>
      </c>
      <c r="H761">
        <v>20</v>
      </c>
      <c r="I761">
        <v>61</v>
      </c>
      <c r="J761">
        <v>70</v>
      </c>
      <c r="K761">
        <v>129</v>
      </c>
      <c r="L761">
        <v>262</v>
      </c>
      <c r="M761">
        <v>1</v>
      </c>
      <c r="N761" s="25">
        <v>41759</v>
      </c>
      <c r="O761" t="str">
        <f>VLOOKUP(Coffee_data[[#This Row],[Area Code]],Location!$B$1:$E$157,2,FALSE)</f>
        <v>Wisconsin</v>
      </c>
      <c r="P761" t="str">
        <f>VLOOKUP(Coffee_data[[#This Row],[Area Code]],Location!$B$1:$E$157,3,FALSE)</f>
        <v>Central</v>
      </c>
      <c r="Q761" t="str">
        <f>VLOOKUP(Coffee_data[[#This Row],[Area Code]],Location!$B$1:$E$157,4,FALSE)</f>
        <v>Small Market</v>
      </c>
      <c r="R761" s="15" t="str">
        <f>HLOOKUP(Coffee_data[[#This Row],[ProductId]],Product!$B$4:$O$7,2,FALSE)</f>
        <v>Regular</v>
      </c>
      <c r="S761" s="15" t="str">
        <f>HLOOKUP(Coffee_data[[#This Row],[ProductId]],Product!$B$4:$O$7,3,FALSE)</f>
        <v>Coffee</v>
      </c>
      <c r="T761" s="15" t="str">
        <f>HLOOKUP(Coffee_data[[#This Row],[ProductId]],Product!$B$4:$O$7,4,FALSE)</f>
        <v>Amaretto</v>
      </c>
    </row>
    <row r="762" spans="1:20" x14ac:dyDescent="0.2">
      <c r="A762">
        <v>17</v>
      </c>
      <c r="B762">
        <v>129</v>
      </c>
      <c r="C762">
        <v>221</v>
      </c>
      <c r="D762">
        <v>92</v>
      </c>
      <c r="E762">
        <v>112</v>
      </c>
      <c r="F762">
        <v>83</v>
      </c>
      <c r="G762">
        <v>599</v>
      </c>
      <c r="H762">
        <v>40</v>
      </c>
      <c r="I762">
        <v>90</v>
      </c>
      <c r="J762">
        <v>140</v>
      </c>
      <c r="K762">
        <v>232</v>
      </c>
      <c r="L762">
        <v>262</v>
      </c>
      <c r="M762">
        <v>2</v>
      </c>
      <c r="N762" s="25">
        <v>41759</v>
      </c>
      <c r="O762" t="str">
        <f>VLOOKUP(Coffee_data[[#This Row],[Area Code]],Location!$B$1:$E$157,2,FALSE)</f>
        <v>Wisconsin</v>
      </c>
      <c r="P762" t="str">
        <f>VLOOKUP(Coffee_data[[#This Row],[Area Code]],Location!$B$1:$E$157,3,FALSE)</f>
        <v>Central</v>
      </c>
      <c r="Q762" t="str">
        <f>VLOOKUP(Coffee_data[[#This Row],[Area Code]],Location!$B$1:$E$157,4,FALSE)</f>
        <v>Small Market</v>
      </c>
      <c r="R762" s="15" t="str">
        <f>HLOOKUP(Coffee_data[[#This Row],[ProductId]],Product!$B$4:$O$7,2,FALSE)</f>
        <v>Regular</v>
      </c>
      <c r="S762" s="15" t="str">
        <f>HLOOKUP(Coffee_data[[#This Row],[ProductId]],Product!$B$4:$O$7,3,FALSE)</f>
        <v>Coffee</v>
      </c>
      <c r="T762" s="15" t="str">
        <f>HLOOKUP(Coffee_data[[#This Row],[ProductId]],Product!$B$4:$O$7,4,FALSE)</f>
        <v>Columbian</v>
      </c>
    </row>
    <row r="763" spans="1:20" x14ac:dyDescent="0.2">
      <c r="A763">
        <v>62</v>
      </c>
      <c r="B763">
        <v>117</v>
      </c>
      <c r="C763">
        <v>204</v>
      </c>
      <c r="D763">
        <v>87</v>
      </c>
      <c r="E763">
        <v>55</v>
      </c>
      <c r="F763">
        <v>28</v>
      </c>
      <c r="G763">
        <v>472</v>
      </c>
      <c r="H763">
        <v>80</v>
      </c>
      <c r="I763">
        <v>93</v>
      </c>
      <c r="J763">
        <v>120</v>
      </c>
      <c r="K763">
        <v>207</v>
      </c>
      <c r="L763">
        <v>715</v>
      </c>
      <c r="M763">
        <v>3</v>
      </c>
      <c r="N763" s="25">
        <v>41759</v>
      </c>
      <c r="O763" t="str">
        <f>VLOOKUP(Coffee_data[[#This Row],[Area Code]],Location!$B$1:$E$157,2,FALSE)</f>
        <v>Wisconsin</v>
      </c>
      <c r="P763" t="str">
        <f>VLOOKUP(Coffee_data[[#This Row],[Area Code]],Location!$B$1:$E$157,3,FALSE)</f>
        <v>Central</v>
      </c>
      <c r="Q763" t="str">
        <f>VLOOKUP(Coffee_data[[#This Row],[Area Code]],Location!$B$1:$E$157,4,FALSE)</f>
        <v>Small Market</v>
      </c>
      <c r="R763" s="15" t="str">
        <f>HLOOKUP(Coffee_data[[#This Row],[ProductId]],Product!$B$4:$O$7,2,FALSE)</f>
        <v>Decaf</v>
      </c>
      <c r="S763" s="15" t="str">
        <f>HLOOKUP(Coffee_data[[#This Row],[ProductId]],Product!$B$4:$O$7,3,FALSE)</f>
        <v>Coffee</v>
      </c>
      <c r="T763" s="15" t="str">
        <f>HLOOKUP(Coffee_data[[#This Row],[ProductId]],Product!$B$4:$O$7,4,FALSE)</f>
        <v>Decaf Irish Cream</v>
      </c>
    </row>
    <row r="764" spans="1:20" x14ac:dyDescent="0.2">
      <c r="A764">
        <v>45</v>
      </c>
      <c r="B764">
        <v>82</v>
      </c>
      <c r="C764">
        <v>130</v>
      </c>
      <c r="D764">
        <v>48</v>
      </c>
      <c r="E764">
        <v>37</v>
      </c>
      <c r="F764">
        <v>14</v>
      </c>
      <c r="G764">
        <v>351</v>
      </c>
      <c r="H764">
        <v>50</v>
      </c>
      <c r="I764">
        <v>48</v>
      </c>
      <c r="J764">
        <v>70</v>
      </c>
      <c r="K764">
        <v>102</v>
      </c>
      <c r="L764">
        <v>715</v>
      </c>
      <c r="M764">
        <v>8</v>
      </c>
      <c r="N764" s="25">
        <v>41759</v>
      </c>
      <c r="O764" t="str">
        <f>VLOOKUP(Coffee_data[[#This Row],[Area Code]],Location!$B$1:$E$157,2,FALSE)</f>
        <v>Wisconsin</v>
      </c>
      <c r="P764" t="str">
        <f>VLOOKUP(Coffee_data[[#This Row],[Area Code]],Location!$B$1:$E$157,3,FALSE)</f>
        <v>Central</v>
      </c>
      <c r="Q764" t="str">
        <f>VLOOKUP(Coffee_data[[#This Row],[Area Code]],Location!$B$1:$E$157,4,FALSE)</f>
        <v>Small Market</v>
      </c>
      <c r="R764" s="15" t="str">
        <f>HLOOKUP(Coffee_data[[#This Row],[ProductId]],Product!$B$4:$O$7,2,FALSE)</f>
        <v>Decaf</v>
      </c>
      <c r="S764" s="15" t="str">
        <f>HLOOKUP(Coffee_data[[#This Row],[ProductId]],Product!$B$4:$O$7,3,FALSE)</f>
        <v>Herbal Tea</v>
      </c>
      <c r="T764" s="15" t="str">
        <f>HLOOKUP(Coffee_data[[#This Row],[ProductId]],Product!$B$4:$O$7,4,FALSE)</f>
        <v>Chamomile</v>
      </c>
    </row>
    <row r="765" spans="1:20" x14ac:dyDescent="0.2">
      <c r="A765">
        <v>51</v>
      </c>
      <c r="B765">
        <v>77</v>
      </c>
      <c r="C765">
        <v>130</v>
      </c>
      <c r="D765">
        <v>53</v>
      </c>
      <c r="E765">
        <v>26</v>
      </c>
      <c r="F765">
        <v>14</v>
      </c>
      <c r="G765">
        <v>803</v>
      </c>
      <c r="H765">
        <v>60</v>
      </c>
      <c r="I765">
        <v>40</v>
      </c>
      <c r="J765">
        <v>70</v>
      </c>
      <c r="K765">
        <v>119</v>
      </c>
      <c r="L765">
        <v>262</v>
      </c>
      <c r="M765">
        <v>9</v>
      </c>
      <c r="N765" s="25">
        <v>41759</v>
      </c>
      <c r="O765" t="str">
        <f>VLOOKUP(Coffee_data[[#This Row],[Area Code]],Location!$B$1:$E$157,2,FALSE)</f>
        <v>Wisconsin</v>
      </c>
      <c r="P765" t="str">
        <f>VLOOKUP(Coffee_data[[#This Row],[Area Code]],Location!$B$1:$E$157,3,FALSE)</f>
        <v>Central</v>
      </c>
      <c r="Q765" t="str">
        <f>VLOOKUP(Coffee_data[[#This Row],[Area Code]],Location!$B$1:$E$157,4,FALSE)</f>
        <v>Small Market</v>
      </c>
      <c r="R765" s="15" t="str">
        <f>HLOOKUP(Coffee_data[[#This Row],[ProductId]],Product!$B$4:$O$7,2,FALSE)</f>
        <v>Decaf</v>
      </c>
      <c r="S765" s="15" t="str">
        <f>HLOOKUP(Coffee_data[[#This Row],[ProductId]],Product!$B$4:$O$7,3,FALSE)</f>
        <v>Herbal Tea</v>
      </c>
      <c r="T765" s="15" t="str">
        <f>HLOOKUP(Coffee_data[[#This Row],[ProductId]],Product!$B$4:$O$7,4,FALSE)</f>
        <v>Lemon</v>
      </c>
    </row>
    <row r="766" spans="1:20" x14ac:dyDescent="0.2">
      <c r="A766">
        <v>42</v>
      </c>
      <c r="B766">
        <v>65</v>
      </c>
      <c r="C766">
        <v>109</v>
      </c>
      <c r="D766">
        <v>44</v>
      </c>
      <c r="E766">
        <v>23</v>
      </c>
      <c r="F766">
        <v>12</v>
      </c>
      <c r="G766">
        <v>844</v>
      </c>
      <c r="H766">
        <v>50</v>
      </c>
      <c r="I766">
        <v>40</v>
      </c>
      <c r="J766">
        <v>70</v>
      </c>
      <c r="K766">
        <v>121</v>
      </c>
      <c r="L766">
        <v>860</v>
      </c>
      <c r="M766">
        <v>11</v>
      </c>
      <c r="N766" s="25">
        <v>41759</v>
      </c>
      <c r="O766" t="str">
        <f>VLOOKUP(Coffee_data[[#This Row],[Area Code]],Location!$B$1:$E$157,2,FALSE)</f>
        <v>Connecticut</v>
      </c>
      <c r="P766" t="str">
        <f>VLOOKUP(Coffee_data[[#This Row],[Area Code]],Location!$B$1:$E$157,3,FALSE)</f>
        <v>East</v>
      </c>
      <c r="Q766" t="str">
        <f>VLOOKUP(Coffee_data[[#This Row],[Area Code]],Location!$B$1:$E$157,4,FALSE)</f>
        <v>Small Market</v>
      </c>
      <c r="R766" s="15" t="str">
        <f>HLOOKUP(Coffee_data[[#This Row],[ProductId]],Product!$B$4:$O$7,2,FALSE)</f>
        <v>Regular</v>
      </c>
      <c r="S766" s="15" t="str">
        <f>HLOOKUP(Coffee_data[[#This Row],[ProductId]],Product!$B$4:$O$7,3,FALSE)</f>
        <v>Tea</v>
      </c>
      <c r="T766" s="15" t="str">
        <f>HLOOKUP(Coffee_data[[#This Row],[ProductId]],Product!$B$4:$O$7,4,FALSE)</f>
        <v>Darjeeling</v>
      </c>
    </row>
    <row r="767" spans="1:20" x14ac:dyDescent="0.2">
      <c r="A767">
        <v>17</v>
      </c>
      <c r="B767">
        <v>34</v>
      </c>
      <c r="C767">
        <v>57</v>
      </c>
      <c r="D767">
        <v>23</v>
      </c>
      <c r="E767">
        <v>17</v>
      </c>
      <c r="F767">
        <v>6</v>
      </c>
      <c r="G767">
        <v>787</v>
      </c>
      <c r="H767">
        <v>30</v>
      </c>
      <c r="I767">
        <v>20</v>
      </c>
      <c r="J767">
        <v>40</v>
      </c>
      <c r="K767">
        <v>47</v>
      </c>
      <c r="L767">
        <v>475</v>
      </c>
      <c r="M767">
        <v>13</v>
      </c>
      <c r="N767" s="25">
        <v>41759</v>
      </c>
      <c r="O767" t="str">
        <f>VLOOKUP(Coffee_data[[#This Row],[Area Code]],Location!$B$1:$E$157,2,FALSE)</f>
        <v>Connecticut</v>
      </c>
      <c r="P767" t="str">
        <f>VLOOKUP(Coffee_data[[#This Row],[Area Code]],Location!$B$1:$E$157,3,FALSE)</f>
        <v>East</v>
      </c>
      <c r="Q767" t="str">
        <f>VLOOKUP(Coffee_data[[#This Row],[Area Code]],Location!$B$1:$E$157,4,FALSE)</f>
        <v>Small Market</v>
      </c>
      <c r="R767" s="15" t="str">
        <f>HLOOKUP(Coffee_data[[#This Row],[ProductId]],Product!$B$4:$O$7,2,FALSE)</f>
        <v>Regular</v>
      </c>
      <c r="S767" s="15" t="str">
        <f>HLOOKUP(Coffee_data[[#This Row],[ProductId]],Product!$B$4:$O$7,3,FALSE)</f>
        <v>Tea</v>
      </c>
      <c r="T767" s="15" t="str">
        <f>HLOOKUP(Coffee_data[[#This Row],[ProductId]],Product!$B$4:$O$7,4,FALSE)</f>
        <v>Green Tea</v>
      </c>
    </row>
    <row r="768" spans="1:20" x14ac:dyDescent="0.2">
      <c r="A768">
        <v>3</v>
      </c>
      <c r="B768">
        <v>90</v>
      </c>
      <c r="C768">
        <v>154</v>
      </c>
      <c r="D768">
        <v>64</v>
      </c>
      <c r="E768">
        <v>87</v>
      </c>
      <c r="F768">
        <v>58</v>
      </c>
      <c r="G768">
        <v>551</v>
      </c>
      <c r="H768">
        <v>20</v>
      </c>
      <c r="I768">
        <v>60</v>
      </c>
      <c r="J768">
        <v>90</v>
      </c>
      <c r="K768">
        <v>155</v>
      </c>
      <c r="L768">
        <v>475</v>
      </c>
      <c r="M768">
        <v>5</v>
      </c>
      <c r="N768" s="25">
        <v>41759</v>
      </c>
      <c r="O768" t="str">
        <f>VLOOKUP(Coffee_data[[#This Row],[Area Code]],Location!$B$1:$E$157,2,FALSE)</f>
        <v>Connecticut</v>
      </c>
      <c r="P768" t="str">
        <f>VLOOKUP(Coffee_data[[#This Row],[Area Code]],Location!$B$1:$E$157,3,FALSE)</f>
        <v>East</v>
      </c>
      <c r="Q768" t="str">
        <f>VLOOKUP(Coffee_data[[#This Row],[Area Code]],Location!$B$1:$E$157,4,FALSE)</f>
        <v>Small Market</v>
      </c>
      <c r="R768" s="15" t="str">
        <f>HLOOKUP(Coffee_data[[#This Row],[ProductId]],Product!$B$4:$O$7,2,FALSE)</f>
        <v>Regular</v>
      </c>
      <c r="S768" s="15" t="str">
        <f>HLOOKUP(Coffee_data[[#This Row],[ProductId]],Product!$B$4:$O$7,3,FALSE)</f>
        <v>Espresso</v>
      </c>
      <c r="T768" s="15" t="str">
        <f>HLOOKUP(Coffee_data[[#This Row],[ProductId]],Product!$B$4:$O$7,4,FALSE)</f>
        <v>Caffe Mocha</v>
      </c>
    </row>
    <row r="769" spans="1:20" x14ac:dyDescent="0.2">
      <c r="A769">
        <v>22</v>
      </c>
      <c r="B769">
        <v>65</v>
      </c>
      <c r="C769">
        <v>113</v>
      </c>
      <c r="D769">
        <v>48</v>
      </c>
      <c r="E769">
        <v>43</v>
      </c>
      <c r="F769">
        <v>15</v>
      </c>
      <c r="G769">
        <v>334</v>
      </c>
      <c r="H769">
        <v>40</v>
      </c>
      <c r="I769">
        <v>34</v>
      </c>
      <c r="J769">
        <v>70</v>
      </c>
      <c r="K769">
        <v>110</v>
      </c>
      <c r="L769">
        <v>203</v>
      </c>
      <c r="M769">
        <v>6</v>
      </c>
      <c r="N769" s="25">
        <v>41759</v>
      </c>
      <c r="O769" t="str">
        <f>VLOOKUP(Coffee_data[[#This Row],[Area Code]],Location!$B$1:$E$157,2,FALSE)</f>
        <v>Connecticut</v>
      </c>
      <c r="P769" t="str">
        <f>VLOOKUP(Coffee_data[[#This Row],[Area Code]],Location!$B$1:$E$157,3,FALSE)</f>
        <v>East</v>
      </c>
      <c r="Q769" t="str">
        <f>VLOOKUP(Coffee_data[[#This Row],[Area Code]],Location!$B$1:$E$157,4,FALSE)</f>
        <v>Small Market</v>
      </c>
      <c r="R769" s="15" t="str">
        <f>HLOOKUP(Coffee_data[[#This Row],[ProductId]],Product!$B$4:$O$7,2,FALSE)</f>
        <v>Decaf</v>
      </c>
      <c r="S769" s="15" t="str">
        <f>HLOOKUP(Coffee_data[[#This Row],[ProductId]],Product!$B$4:$O$7,3,FALSE)</f>
        <v>Espresso</v>
      </c>
      <c r="T769" s="15" t="str">
        <f>HLOOKUP(Coffee_data[[#This Row],[ProductId]],Product!$B$4:$O$7,4,FALSE)</f>
        <v>Decaf Espresso</v>
      </c>
    </row>
    <row r="770" spans="1:20" x14ac:dyDescent="0.2">
      <c r="A770">
        <v>98</v>
      </c>
      <c r="B770">
        <v>165</v>
      </c>
      <c r="C770">
        <v>275</v>
      </c>
      <c r="D770">
        <v>120</v>
      </c>
      <c r="E770">
        <v>67</v>
      </c>
      <c r="F770">
        <v>36</v>
      </c>
      <c r="G770">
        <v>1020</v>
      </c>
      <c r="H770">
        <v>110</v>
      </c>
      <c r="I770">
        <v>98</v>
      </c>
      <c r="J770">
        <v>160</v>
      </c>
      <c r="K770">
        <v>262</v>
      </c>
      <c r="L770">
        <v>959</v>
      </c>
      <c r="M770">
        <v>2</v>
      </c>
      <c r="N770" s="25">
        <v>41759</v>
      </c>
      <c r="O770" t="str">
        <f>VLOOKUP(Coffee_data[[#This Row],[Area Code]],Location!$B$1:$E$157,2,FALSE)</f>
        <v>Connecticut</v>
      </c>
      <c r="P770" t="str">
        <f>VLOOKUP(Coffee_data[[#This Row],[Area Code]],Location!$B$1:$E$157,3,FALSE)</f>
        <v>East</v>
      </c>
      <c r="Q770" t="str">
        <f>VLOOKUP(Coffee_data[[#This Row],[Area Code]],Location!$B$1:$E$157,4,FALSE)</f>
        <v>Small Market</v>
      </c>
      <c r="R770" s="15" t="str">
        <f>HLOOKUP(Coffee_data[[#This Row],[ProductId]],Product!$B$4:$O$7,2,FALSE)</f>
        <v>Regular</v>
      </c>
      <c r="S770" s="15" t="str">
        <f>HLOOKUP(Coffee_data[[#This Row],[ProductId]],Product!$B$4:$O$7,3,FALSE)</f>
        <v>Coffee</v>
      </c>
      <c r="T770" s="15" t="str">
        <f>HLOOKUP(Coffee_data[[#This Row],[ProductId]],Product!$B$4:$O$7,4,FALSE)</f>
        <v>Columbian</v>
      </c>
    </row>
    <row r="771" spans="1:20" x14ac:dyDescent="0.2">
      <c r="A771">
        <v>33</v>
      </c>
      <c r="B771">
        <v>96</v>
      </c>
      <c r="C771">
        <v>173</v>
      </c>
      <c r="D771">
        <v>77</v>
      </c>
      <c r="E771">
        <v>63</v>
      </c>
      <c r="F771">
        <v>29</v>
      </c>
      <c r="G771">
        <v>529</v>
      </c>
      <c r="H771">
        <v>40</v>
      </c>
      <c r="I771">
        <v>59</v>
      </c>
      <c r="J771">
        <v>80</v>
      </c>
      <c r="K771">
        <v>121</v>
      </c>
      <c r="L771">
        <v>860</v>
      </c>
      <c r="M771">
        <v>9</v>
      </c>
      <c r="N771" s="25">
        <v>41759</v>
      </c>
      <c r="O771" t="str">
        <f>VLOOKUP(Coffee_data[[#This Row],[Area Code]],Location!$B$1:$E$157,2,FALSE)</f>
        <v>Connecticut</v>
      </c>
      <c r="P771" t="str">
        <f>VLOOKUP(Coffee_data[[#This Row],[Area Code]],Location!$B$1:$E$157,3,FALSE)</f>
        <v>East</v>
      </c>
      <c r="Q771" t="str">
        <f>VLOOKUP(Coffee_data[[#This Row],[Area Code]],Location!$B$1:$E$157,4,FALSE)</f>
        <v>Small Market</v>
      </c>
      <c r="R771" s="15" t="str">
        <f>HLOOKUP(Coffee_data[[#This Row],[ProductId]],Product!$B$4:$O$7,2,FALSE)</f>
        <v>Decaf</v>
      </c>
      <c r="S771" s="15" t="str">
        <f>HLOOKUP(Coffee_data[[#This Row],[ProductId]],Product!$B$4:$O$7,3,FALSE)</f>
        <v>Herbal Tea</v>
      </c>
      <c r="T771" s="15" t="str">
        <f>HLOOKUP(Coffee_data[[#This Row],[ProductId]],Product!$B$4:$O$7,4,FALSE)</f>
        <v>Lemon</v>
      </c>
    </row>
    <row r="772" spans="1:20" x14ac:dyDescent="0.2">
      <c r="A772">
        <v>38</v>
      </c>
      <c r="B772">
        <v>80</v>
      </c>
      <c r="C772">
        <v>148</v>
      </c>
      <c r="D772">
        <v>68</v>
      </c>
      <c r="E772">
        <v>42</v>
      </c>
      <c r="F772">
        <v>21</v>
      </c>
      <c r="G772">
        <v>998</v>
      </c>
      <c r="H772">
        <v>40</v>
      </c>
      <c r="I772">
        <v>50</v>
      </c>
      <c r="J772">
        <v>60</v>
      </c>
      <c r="K772">
        <v>100</v>
      </c>
      <c r="L772">
        <v>475</v>
      </c>
      <c r="M772">
        <v>10</v>
      </c>
      <c r="N772" s="25">
        <v>41759</v>
      </c>
      <c r="O772" t="str">
        <f>VLOOKUP(Coffee_data[[#This Row],[Area Code]],Location!$B$1:$E$157,2,FALSE)</f>
        <v>Connecticut</v>
      </c>
      <c r="P772" t="str">
        <f>VLOOKUP(Coffee_data[[#This Row],[Area Code]],Location!$B$1:$E$157,3,FALSE)</f>
        <v>East</v>
      </c>
      <c r="Q772" t="str">
        <f>VLOOKUP(Coffee_data[[#This Row],[Area Code]],Location!$B$1:$E$157,4,FALSE)</f>
        <v>Small Market</v>
      </c>
      <c r="R772" s="15" t="str">
        <f>HLOOKUP(Coffee_data[[#This Row],[ProductId]],Product!$B$4:$O$7,2,FALSE)</f>
        <v>Decaf</v>
      </c>
      <c r="S772" s="15" t="str">
        <f>HLOOKUP(Coffee_data[[#This Row],[ProductId]],Product!$B$4:$O$7,3,FALSE)</f>
        <v>Herbal Tea</v>
      </c>
      <c r="T772" s="15" t="str">
        <f>HLOOKUP(Coffee_data[[#This Row],[ProductId]],Product!$B$4:$O$7,4,FALSE)</f>
        <v>Mint</v>
      </c>
    </row>
    <row r="773" spans="1:20" x14ac:dyDescent="0.2">
      <c r="A773">
        <v>32</v>
      </c>
      <c r="B773">
        <v>53</v>
      </c>
      <c r="C773">
        <v>89</v>
      </c>
      <c r="D773">
        <v>36</v>
      </c>
      <c r="E773">
        <v>21</v>
      </c>
      <c r="F773">
        <v>10</v>
      </c>
      <c r="G773">
        <v>838</v>
      </c>
      <c r="H773">
        <v>40</v>
      </c>
      <c r="I773">
        <v>41</v>
      </c>
      <c r="J773">
        <v>60</v>
      </c>
      <c r="K773">
        <v>90</v>
      </c>
      <c r="L773">
        <v>352</v>
      </c>
      <c r="M773">
        <v>11</v>
      </c>
      <c r="N773" s="25">
        <v>41759</v>
      </c>
      <c r="O773" t="str">
        <f>VLOOKUP(Coffee_data[[#This Row],[Area Code]],Location!$B$1:$E$157,2,FALSE)</f>
        <v>Florida</v>
      </c>
      <c r="P773" t="str">
        <f>VLOOKUP(Coffee_data[[#This Row],[Area Code]],Location!$B$1:$E$157,3,FALSE)</f>
        <v>East</v>
      </c>
      <c r="Q773" t="str">
        <f>VLOOKUP(Coffee_data[[#This Row],[Area Code]],Location!$B$1:$E$157,4,FALSE)</f>
        <v>Major Market</v>
      </c>
      <c r="R773" s="15" t="str">
        <f>HLOOKUP(Coffee_data[[#This Row],[ProductId]],Product!$B$4:$O$7,2,FALSE)</f>
        <v>Regular</v>
      </c>
      <c r="S773" s="15" t="str">
        <f>HLOOKUP(Coffee_data[[#This Row],[ProductId]],Product!$B$4:$O$7,3,FALSE)</f>
        <v>Tea</v>
      </c>
      <c r="T773" s="15" t="str">
        <f>HLOOKUP(Coffee_data[[#This Row],[ProductId]],Product!$B$4:$O$7,4,FALSE)</f>
        <v>Darjeeling</v>
      </c>
    </row>
    <row r="774" spans="1:20" x14ac:dyDescent="0.2">
      <c r="A774">
        <v>52</v>
      </c>
      <c r="B774">
        <v>77</v>
      </c>
      <c r="C774">
        <v>130</v>
      </c>
      <c r="D774">
        <v>53</v>
      </c>
      <c r="E774">
        <v>25</v>
      </c>
      <c r="F774">
        <v>14</v>
      </c>
      <c r="G774">
        <v>803</v>
      </c>
      <c r="H774">
        <v>70</v>
      </c>
      <c r="I774">
        <v>63</v>
      </c>
      <c r="J774">
        <v>90</v>
      </c>
      <c r="K774">
        <v>127</v>
      </c>
      <c r="L774">
        <v>239</v>
      </c>
      <c r="M774">
        <v>13</v>
      </c>
      <c r="N774" s="25">
        <v>41759</v>
      </c>
      <c r="O774" t="str">
        <f>VLOOKUP(Coffee_data[[#This Row],[Area Code]],Location!$B$1:$E$157,2,FALSE)</f>
        <v>Florida</v>
      </c>
      <c r="P774" t="str">
        <f>VLOOKUP(Coffee_data[[#This Row],[Area Code]],Location!$B$1:$E$157,3,FALSE)</f>
        <v>East</v>
      </c>
      <c r="Q774" t="str">
        <f>VLOOKUP(Coffee_data[[#This Row],[Area Code]],Location!$B$1:$E$157,4,FALSE)</f>
        <v>Major Market</v>
      </c>
      <c r="R774" s="15" t="str">
        <f>HLOOKUP(Coffee_data[[#This Row],[ProductId]],Product!$B$4:$O$7,2,FALSE)</f>
        <v>Regular</v>
      </c>
      <c r="S774" s="15" t="str">
        <f>HLOOKUP(Coffee_data[[#This Row],[ProductId]],Product!$B$4:$O$7,3,FALSE)</f>
        <v>Tea</v>
      </c>
      <c r="T774" s="15" t="str">
        <f>HLOOKUP(Coffee_data[[#This Row],[ProductId]],Product!$B$4:$O$7,4,FALSE)</f>
        <v>Green Tea</v>
      </c>
    </row>
    <row r="775" spans="1:20" x14ac:dyDescent="0.2">
      <c r="A775">
        <v>17</v>
      </c>
      <c r="B775">
        <v>129</v>
      </c>
      <c r="C775">
        <v>221</v>
      </c>
      <c r="D775">
        <v>92</v>
      </c>
      <c r="E775">
        <v>112</v>
      </c>
      <c r="F775">
        <v>83</v>
      </c>
      <c r="G775">
        <v>599</v>
      </c>
      <c r="H775">
        <v>40</v>
      </c>
      <c r="I775">
        <v>85</v>
      </c>
      <c r="J775">
        <v>130</v>
      </c>
      <c r="K775">
        <v>210</v>
      </c>
      <c r="L775">
        <v>786</v>
      </c>
      <c r="M775">
        <v>5</v>
      </c>
      <c r="N775" s="25">
        <v>41759</v>
      </c>
      <c r="O775" t="str">
        <f>VLOOKUP(Coffee_data[[#This Row],[Area Code]],Location!$B$1:$E$157,2,FALSE)</f>
        <v>Florida</v>
      </c>
      <c r="P775" t="str">
        <f>VLOOKUP(Coffee_data[[#This Row],[Area Code]],Location!$B$1:$E$157,3,FALSE)</f>
        <v>East</v>
      </c>
      <c r="Q775" t="str">
        <f>VLOOKUP(Coffee_data[[#This Row],[Area Code]],Location!$B$1:$E$157,4,FALSE)</f>
        <v>Major Market</v>
      </c>
      <c r="R775" s="15" t="str">
        <f>HLOOKUP(Coffee_data[[#This Row],[ProductId]],Product!$B$4:$O$7,2,FALSE)</f>
        <v>Regular</v>
      </c>
      <c r="S775" s="15" t="str">
        <f>HLOOKUP(Coffee_data[[#This Row],[ProductId]],Product!$B$4:$O$7,3,FALSE)</f>
        <v>Espresso</v>
      </c>
      <c r="T775" s="15" t="str">
        <f>HLOOKUP(Coffee_data[[#This Row],[ProductId]],Product!$B$4:$O$7,4,FALSE)</f>
        <v>Caffe Mocha</v>
      </c>
    </row>
    <row r="776" spans="1:20" x14ac:dyDescent="0.2">
      <c r="A776">
        <v>62</v>
      </c>
      <c r="B776">
        <v>117</v>
      </c>
      <c r="C776">
        <v>204</v>
      </c>
      <c r="D776">
        <v>87</v>
      </c>
      <c r="E776">
        <v>55</v>
      </c>
      <c r="F776">
        <v>28</v>
      </c>
      <c r="G776">
        <v>472</v>
      </c>
      <c r="H776">
        <v>70</v>
      </c>
      <c r="I776">
        <v>74</v>
      </c>
      <c r="J776">
        <v>110</v>
      </c>
      <c r="K776">
        <v>196</v>
      </c>
      <c r="L776">
        <v>863</v>
      </c>
      <c r="M776">
        <v>6</v>
      </c>
      <c r="N776" s="25">
        <v>41759</v>
      </c>
      <c r="O776" t="str">
        <f>VLOOKUP(Coffee_data[[#This Row],[Area Code]],Location!$B$1:$E$157,2,FALSE)</f>
        <v>Florida</v>
      </c>
      <c r="P776" t="str">
        <f>VLOOKUP(Coffee_data[[#This Row],[Area Code]],Location!$B$1:$E$157,3,FALSE)</f>
        <v>East</v>
      </c>
      <c r="Q776" t="str">
        <f>VLOOKUP(Coffee_data[[#This Row],[Area Code]],Location!$B$1:$E$157,4,FALSE)</f>
        <v>Major Market</v>
      </c>
      <c r="R776" s="15" t="str">
        <f>HLOOKUP(Coffee_data[[#This Row],[ProductId]],Product!$B$4:$O$7,2,FALSE)</f>
        <v>Decaf</v>
      </c>
      <c r="S776" s="15" t="str">
        <f>HLOOKUP(Coffee_data[[#This Row],[ProductId]],Product!$B$4:$O$7,3,FALSE)</f>
        <v>Espresso</v>
      </c>
      <c r="T776" s="15" t="str">
        <f>HLOOKUP(Coffee_data[[#This Row],[ProductId]],Product!$B$4:$O$7,4,FALSE)</f>
        <v>Decaf Espresso</v>
      </c>
    </row>
    <row r="777" spans="1:20" x14ac:dyDescent="0.2">
      <c r="A777">
        <v>78</v>
      </c>
      <c r="B777">
        <v>141</v>
      </c>
      <c r="C777">
        <v>235</v>
      </c>
      <c r="D777">
        <v>94</v>
      </c>
      <c r="E777">
        <v>63</v>
      </c>
      <c r="F777">
        <v>31</v>
      </c>
      <c r="G777">
        <v>697</v>
      </c>
      <c r="H777">
        <v>90</v>
      </c>
      <c r="I777">
        <v>90</v>
      </c>
      <c r="J777">
        <v>130</v>
      </c>
      <c r="K777">
        <v>220</v>
      </c>
      <c r="L777">
        <v>904</v>
      </c>
      <c r="M777">
        <v>2</v>
      </c>
      <c r="N777" s="25">
        <v>41759</v>
      </c>
      <c r="O777" t="str">
        <f>VLOOKUP(Coffee_data[[#This Row],[Area Code]],Location!$B$1:$E$157,2,FALSE)</f>
        <v>Florida</v>
      </c>
      <c r="P777" t="str">
        <f>VLOOKUP(Coffee_data[[#This Row],[Area Code]],Location!$B$1:$E$157,3,FALSE)</f>
        <v>East</v>
      </c>
      <c r="Q777" t="str">
        <f>VLOOKUP(Coffee_data[[#This Row],[Area Code]],Location!$B$1:$E$157,4,FALSE)</f>
        <v>Major Market</v>
      </c>
      <c r="R777" s="15" t="str">
        <f>HLOOKUP(Coffee_data[[#This Row],[ProductId]],Product!$B$4:$O$7,2,FALSE)</f>
        <v>Regular</v>
      </c>
      <c r="S777" s="15" t="str">
        <f>HLOOKUP(Coffee_data[[#This Row],[ProductId]],Product!$B$4:$O$7,3,FALSE)</f>
        <v>Coffee</v>
      </c>
      <c r="T777" s="15" t="str">
        <f>HLOOKUP(Coffee_data[[#This Row],[ProductId]],Product!$B$4:$O$7,4,FALSE)</f>
        <v>Columbian</v>
      </c>
    </row>
    <row r="778" spans="1:20" x14ac:dyDescent="0.2">
      <c r="A778">
        <v>100</v>
      </c>
      <c r="B778">
        <v>159</v>
      </c>
      <c r="C778">
        <v>273</v>
      </c>
      <c r="D778">
        <v>99</v>
      </c>
      <c r="E778">
        <v>59</v>
      </c>
      <c r="F778">
        <v>35</v>
      </c>
      <c r="G778">
        <v>555</v>
      </c>
      <c r="H778">
        <v>100</v>
      </c>
      <c r="I778">
        <v>97</v>
      </c>
      <c r="J778">
        <v>150</v>
      </c>
      <c r="K778">
        <v>247</v>
      </c>
      <c r="L778">
        <v>321</v>
      </c>
      <c r="M778">
        <v>3</v>
      </c>
      <c r="N778" s="25">
        <v>41759</v>
      </c>
      <c r="O778" t="str">
        <f>VLOOKUP(Coffee_data[[#This Row],[Area Code]],Location!$B$1:$E$157,2,FALSE)</f>
        <v>Florida</v>
      </c>
      <c r="P778" t="str">
        <f>VLOOKUP(Coffee_data[[#This Row],[Area Code]],Location!$B$1:$E$157,3,FALSE)</f>
        <v>East</v>
      </c>
      <c r="Q778" t="str">
        <f>VLOOKUP(Coffee_data[[#This Row],[Area Code]],Location!$B$1:$E$157,4,FALSE)</f>
        <v>Major Market</v>
      </c>
      <c r="R778" s="15" t="str">
        <f>HLOOKUP(Coffee_data[[#This Row],[ProductId]],Product!$B$4:$O$7,2,FALSE)</f>
        <v>Decaf</v>
      </c>
      <c r="S778" s="15" t="str">
        <f>HLOOKUP(Coffee_data[[#This Row],[ProductId]],Product!$B$4:$O$7,3,FALSE)</f>
        <v>Coffee</v>
      </c>
      <c r="T778" s="15" t="str">
        <f>HLOOKUP(Coffee_data[[#This Row],[ProductId]],Product!$B$4:$O$7,4,FALSE)</f>
        <v>Decaf Irish Cream</v>
      </c>
    </row>
    <row r="779" spans="1:20" x14ac:dyDescent="0.2">
      <c r="A779">
        <v>35</v>
      </c>
      <c r="B779">
        <v>62</v>
      </c>
      <c r="C779">
        <v>110</v>
      </c>
      <c r="D779">
        <v>48</v>
      </c>
      <c r="E779">
        <v>27</v>
      </c>
      <c r="F779">
        <v>15</v>
      </c>
      <c r="G779">
        <v>599</v>
      </c>
      <c r="H779">
        <v>30</v>
      </c>
      <c r="I779">
        <v>22</v>
      </c>
      <c r="J779">
        <v>50</v>
      </c>
      <c r="K779">
        <v>72</v>
      </c>
      <c r="L779">
        <v>941</v>
      </c>
      <c r="M779">
        <v>8</v>
      </c>
      <c r="N779" s="25">
        <v>41759</v>
      </c>
      <c r="O779" t="str">
        <f>VLOOKUP(Coffee_data[[#This Row],[Area Code]],Location!$B$1:$E$157,2,FALSE)</f>
        <v>Florida</v>
      </c>
      <c r="P779" t="str">
        <f>VLOOKUP(Coffee_data[[#This Row],[Area Code]],Location!$B$1:$E$157,3,FALSE)</f>
        <v>East</v>
      </c>
      <c r="Q779" t="str">
        <f>VLOOKUP(Coffee_data[[#This Row],[Area Code]],Location!$B$1:$E$157,4,FALSE)</f>
        <v>Major Market</v>
      </c>
      <c r="R779" s="15" t="str">
        <f>HLOOKUP(Coffee_data[[#This Row],[ProductId]],Product!$B$4:$O$7,2,FALSE)</f>
        <v>Decaf</v>
      </c>
      <c r="S779" s="15" t="str">
        <f>HLOOKUP(Coffee_data[[#This Row],[ProductId]],Product!$B$4:$O$7,3,FALSE)</f>
        <v>Herbal Tea</v>
      </c>
      <c r="T779" s="15" t="str">
        <f>HLOOKUP(Coffee_data[[#This Row],[ProductId]],Product!$B$4:$O$7,4,FALSE)</f>
        <v>Chamomile</v>
      </c>
    </row>
    <row r="780" spans="1:20" x14ac:dyDescent="0.2">
      <c r="A780">
        <v>17</v>
      </c>
      <c r="B780">
        <v>72</v>
      </c>
      <c r="C780">
        <v>130</v>
      </c>
      <c r="D780">
        <v>58</v>
      </c>
      <c r="E780">
        <v>55</v>
      </c>
      <c r="F780">
        <v>22</v>
      </c>
      <c r="G780">
        <v>338</v>
      </c>
      <c r="H780">
        <v>30</v>
      </c>
      <c r="I780">
        <v>40</v>
      </c>
      <c r="J780">
        <v>60</v>
      </c>
      <c r="K780">
        <v>91</v>
      </c>
      <c r="L780">
        <v>305</v>
      </c>
      <c r="M780">
        <v>9</v>
      </c>
      <c r="N780" s="25">
        <v>41759</v>
      </c>
      <c r="O780" t="str">
        <f>VLOOKUP(Coffee_data[[#This Row],[Area Code]],Location!$B$1:$E$157,2,FALSE)</f>
        <v>Florida</v>
      </c>
      <c r="P780" t="str">
        <f>VLOOKUP(Coffee_data[[#This Row],[Area Code]],Location!$B$1:$E$157,3,FALSE)</f>
        <v>East</v>
      </c>
      <c r="Q780" t="str">
        <f>VLOOKUP(Coffee_data[[#This Row],[Area Code]],Location!$B$1:$E$157,4,FALSE)</f>
        <v>Major Market</v>
      </c>
      <c r="R780" s="15" t="str">
        <f>HLOOKUP(Coffee_data[[#This Row],[ProductId]],Product!$B$4:$O$7,2,FALSE)</f>
        <v>Decaf</v>
      </c>
      <c r="S780" s="15" t="str">
        <f>HLOOKUP(Coffee_data[[#This Row],[ProductId]],Product!$B$4:$O$7,3,FALSE)</f>
        <v>Herbal Tea</v>
      </c>
      <c r="T780" s="15" t="str">
        <f>HLOOKUP(Coffee_data[[#This Row],[ProductId]],Product!$B$4:$O$7,4,FALSE)</f>
        <v>Lemon</v>
      </c>
    </row>
    <row r="781" spans="1:20" x14ac:dyDescent="0.2">
      <c r="A781">
        <v>47</v>
      </c>
      <c r="B781">
        <v>92</v>
      </c>
      <c r="C781">
        <v>170</v>
      </c>
      <c r="D781">
        <v>78</v>
      </c>
      <c r="E781">
        <v>45</v>
      </c>
      <c r="F781">
        <v>24</v>
      </c>
      <c r="G781">
        <v>995</v>
      </c>
      <c r="H781">
        <v>50</v>
      </c>
      <c r="I781">
        <v>50</v>
      </c>
      <c r="J781">
        <v>80</v>
      </c>
      <c r="K781">
        <v>130</v>
      </c>
      <c r="L781">
        <v>239</v>
      </c>
      <c r="M781">
        <v>10</v>
      </c>
      <c r="N781" s="25">
        <v>41759</v>
      </c>
      <c r="O781" t="str">
        <f>VLOOKUP(Coffee_data[[#This Row],[Area Code]],Location!$B$1:$E$157,2,FALSE)</f>
        <v>Florida</v>
      </c>
      <c r="P781" t="str">
        <f>VLOOKUP(Coffee_data[[#This Row],[Area Code]],Location!$B$1:$E$157,3,FALSE)</f>
        <v>East</v>
      </c>
      <c r="Q781" t="str">
        <f>VLOOKUP(Coffee_data[[#This Row],[Area Code]],Location!$B$1:$E$157,4,FALSE)</f>
        <v>Major Market</v>
      </c>
      <c r="R781" s="15" t="str">
        <f>HLOOKUP(Coffee_data[[#This Row],[ProductId]],Product!$B$4:$O$7,2,FALSE)</f>
        <v>Decaf</v>
      </c>
      <c r="S781" s="15" t="str">
        <f>HLOOKUP(Coffee_data[[#This Row],[ProductId]],Product!$B$4:$O$7,3,FALSE)</f>
        <v>Herbal Tea</v>
      </c>
      <c r="T781" s="15" t="str">
        <f>HLOOKUP(Coffee_data[[#This Row],[ProductId]],Product!$B$4:$O$7,4,FALSE)</f>
        <v>Mint</v>
      </c>
    </row>
    <row r="782" spans="1:20" x14ac:dyDescent="0.2">
      <c r="A782">
        <v>22</v>
      </c>
      <c r="B782">
        <v>42</v>
      </c>
      <c r="C782">
        <v>71</v>
      </c>
      <c r="D782">
        <v>29</v>
      </c>
      <c r="E782">
        <v>20</v>
      </c>
      <c r="F782">
        <v>8</v>
      </c>
      <c r="G782">
        <v>835</v>
      </c>
      <c r="H782">
        <v>30</v>
      </c>
      <c r="I782">
        <v>19</v>
      </c>
      <c r="J782">
        <v>40</v>
      </c>
      <c r="K782">
        <v>70</v>
      </c>
      <c r="L782">
        <v>857</v>
      </c>
      <c r="M782">
        <v>11</v>
      </c>
      <c r="N782" s="25">
        <v>41759</v>
      </c>
      <c r="O782" t="str">
        <f>VLOOKUP(Coffee_data[[#This Row],[Area Code]],Location!$B$1:$E$157,2,FALSE)</f>
        <v>Massachusetts</v>
      </c>
      <c r="P782" t="str">
        <f>VLOOKUP(Coffee_data[[#This Row],[Area Code]],Location!$B$1:$E$157,3,FALSE)</f>
        <v>East</v>
      </c>
      <c r="Q782" t="str">
        <f>VLOOKUP(Coffee_data[[#This Row],[Area Code]],Location!$B$1:$E$157,4,FALSE)</f>
        <v>Major Market</v>
      </c>
      <c r="R782" s="15" t="str">
        <f>HLOOKUP(Coffee_data[[#This Row],[ProductId]],Product!$B$4:$O$7,2,FALSE)</f>
        <v>Regular</v>
      </c>
      <c r="S782" s="15" t="str">
        <f>HLOOKUP(Coffee_data[[#This Row],[ProductId]],Product!$B$4:$O$7,3,FALSE)</f>
        <v>Tea</v>
      </c>
      <c r="T782" s="15" t="str">
        <f>HLOOKUP(Coffee_data[[#This Row],[ProductId]],Product!$B$4:$O$7,4,FALSE)</f>
        <v>Darjeeling</v>
      </c>
    </row>
    <row r="783" spans="1:20" x14ac:dyDescent="0.2">
      <c r="A783">
        <v>12</v>
      </c>
      <c r="B783">
        <v>29</v>
      </c>
      <c r="C783">
        <v>49</v>
      </c>
      <c r="D783">
        <v>20</v>
      </c>
      <c r="E783">
        <v>17</v>
      </c>
      <c r="F783">
        <v>5</v>
      </c>
      <c r="G783">
        <v>464</v>
      </c>
      <c r="H783">
        <v>20</v>
      </c>
      <c r="I783">
        <v>20</v>
      </c>
      <c r="J783">
        <v>30</v>
      </c>
      <c r="K783">
        <v>37</v>
      </c>
      <c r="L783">
        <v>413</v>
      </c>
      <c r="M783">
        <v>13</v>
      </c>
      <c r="N783" s="25">
        <v>41759</v>
      </c>
      <c r="O783" t="str">
        <f>VLOOKUP(Coffee_data[[#This Row],[Area Code]],Location!$B$1:$E$157,2,FALSE)</f>
        <v>Massachusetts</v>
      </c>
      <c r="P783" t="str">
        <f>VLOOKUP(Coffee_data[[#This Row],[Area Code]],Location!$B$1:$E$157,3,FALSE)</f>
        <v>East</v>
      </c>
      <c r="Q783" t="str">
        <f>VLOOKUP(Coffee_data[[#This Row],[Area Code]],Location!$B$1:$E$157,4,FALSE)</f>
        <v>Major Market</v>
      </c>
      <c r="R783" s="15" t="str">
        <f>HLOOKUP(Coffee_data[[#This Row],[ProductId]],Product!$B$4:$O$7,2,FALSE)</f>
        <v>Regular</v>
      </c>
      <c r="S783" s="15" t="str">
        <f>HLOOKUP(Coffee_data[[#This Row],[ProductId]],Product!$B$4:$O$7,3,FALSE)</f>
        <v>Tea</v>
      </c>
      <c r="T783" s="15" t="str">
        <f>HLOOKUP(Coffee_data[[#This Row],[ProductId]],Product!$B$4:$O$7,4,FALSE)</f>
        <v>Green Tea</v>
      </c>
    </row>
    <row r="784" spans="1:20" x14ac:dyDescent="0.2">
      <c r="A784">
        <v>-16</v>
      </c>
      <c r="B784">
        <v>61</v>
      </c>
      <c r="C784">
        <v>114</v>
      </c>
      <c r="D784">
        <v>53</v>
      </c>
      <c r="E784">
        <v>77</v>
      </c>
      <c r="F784">
        <v>48</v>
      </c>
      <c r="G784">
        <v>491</v>
      </c>
      <c r="H784">
        <v>0</v>
      </c>
      <c r="I784">
        <v>45</v>
      </c>
      <c r="J784">
        <v>60</v>
      </c>
      <c r="K784">
        <v>110</v>
      </c>
      <c r="L784">
        <v>413</v>
      </c>
      <c r="M784">
        <v>5</v>
      </c>
      <c r="N784" s="25">
        <v>41759</v>
      </c>
      <c r="O784" t="str">
        <f>VLOOKUP(Coffee_data[[#This Row],[Area Code]],Location!$B$1:$E$157,2,FALSE)</f>
        <v>Massachusetts</v>
      </c>
      <c r="P784" t="str">
        <f>VLOOKUP(Coffee_data[[#This Row],[Area Code]],Location!$B$1:$E$157,3,FALSE)</f>
        <v>East</v>
      </c>
      <c r="Q784" t="str">
        <f>VLOOKUP(Coffee_data[[#This Row],[Area Code]],Location!$B$1:$E$157,4,FALSE)</f>
        <v>Major Market</v>
      </c>
      <c r="R784" s="15" t="str">
        <f>HLOOKUP(Coffee_data[[#This Row],[ProductId]],Product!$B$4:$O$7,2,FALSE)</f>
        <v>Regular</v>
      </c>
      <c r="S784" s="15" t="str">
        <f>HLOOKUP(Coffee_data[[#This Row],[ProductId]],Product!$B$4:$O$7,3,FALSE)</f>
        <v>Espresso</v>
      </c>
      <c r="T784" s="15" t="str">
        <f>HLOOKUP(Coffee_data[[#This Row],[ProductId]],Product!$B$4:$O$7,4,FALSE)</f>
        <v>Caffe Mocha</v>
      </c>
    </row>
    <row r="785" spans="1:20" x14ac:dyDescent="0.2">
      <c r="A785">
        <v>84</v>
      </c>
      <c r="B785">
        <v>149</v>
      </c>
      <c r="C785">
        <v>298</v>
      </c>
      <c r="D785">
        <v>141</v>
      </c>
      <c r="E785">
        <v>65</v>
      </c>
      <c r="F785">
        <v>41</v>
      </c>
      <c r="G785">
        <v>1156</v>
      </c>
      <c r="H785">
        <v>100</v>
      </c>
      <c r="I785">
        <v>112</v>
      </c>
      <c r="J785">
        <v>150</v>
      </c>
      <c r="K785">
        <v>283</v>
      </c>
      <c r="L785">
        <v>339</v>
      </c>
      <c r="M785">
        <v>7</v>
      </c>
      <c r="N785" s="25">
        <v>41759</v>
      </c>
      <c r="O785" t="str">
        <f>VLOOKUP(Coffee_data[[#This Row],[Area Code]],Location!$B$1:$E$157,2,FALSE)</f>
        <v>Massachusetts</v>
      </c>
      <c r="P785" t="str">
        <f>VLOOKUP(Coffee_data[[#This Row],[Area Code]],Location!$B$1:$E$157,3,FALSE)</f>
        <v>East</v>
      </c>
      <c r="Q785" t="str">
        <f>VLOOKUP(Coffee_data[[#This Row],[Area Code]],Location!$B$1:$E$157,4,FALSE)</f>
        <v>Major Market</v>
      </c>
      <c r="R785" s="15" t="str">
        <f>HLOOKUP(Coffee_data[[#This Row],[ProductId]],Product!$B$4:$O$7,2,FALSE)</f>
        <v>Regular</v>
      </c>
      <c r="S785" s="15" t="str">
        <f>HLOOKUP(Coffee_data[[#This Row],[ProductId]],Product!$B$4:$O$7,3,FALSE)</f>
        <v>Espresso</v>
      </c>
      <c r="T785" s="15" t="str">
        <f>HLOOKUP(Coffee_data[[#This Row],[ProductId]],Product!$B$4:$O$7,4,FALSE)</f>
        <v>Regular Espresso</v>
      </c>
    </row>
    <row r="786" spans="1:20" x14ac:dyDescent="0.2">
      <c r="A786">
        <v>434</v>
      </c>
      <c r="B786">
        <v>487</v>
      </c>
      <c r="C786">
        <v>551</v>
      </c>
      <c r="D786">
        <v>64</v>
      </c>
      <c r="E786">
        <v>53</v>
      </c>
      <c r="F786">
        <v>21</v>
      </c>
      <c r="G786">
        <v>-663</v>
      </c>
      <c r="H786">
        <v>430</v>
      </c>
      <c r="I786">
        <v>62</v>
      </c>
      <c r="J786">
        <v>460</v>
      </c>
      <c r="K786">
        <v>520</v>
      </c>
      <c r="L786">
        <v>978</v>
      </c>
      <c r="M786">
        <v>2</v>
      </c>
      <c r="N786" s="25">
        <v>41759</v>
      </c>
      <c r="O786" t="str">
        <f>VLOOKUP(Coffee_data[[#This Row],[Area Code]],Location!$B$1:$E$157,2,FALSE)</f>
        <v>Massachusetts</v>
      </c>
      <c r="P786" t="str">
        <f>VLOOKUP(Coffee_data[[#This Row],[Area Code]],Location!$B$1:$E$157,3,FALSE)</f>
        <v>East</v>
      </c>
      <c r="Q786" t="str">
        <f>VLOOKUP(Coffee_data[[#This Row],[Area Code]],Location!$B$1:$E$157,4,FALSE)</f>
        <v>Major Market</v>
      </c>
      <c r="R786" s="15" t="str">
        <f>HLOOKUP(Coffee_data[[#This Row],[ProductId]],Product!$B$4:$O$7,2,FALSE)</f>
        <v>Regular</v>
      </c>
      <c r="S786" s="15" t="str">
        <f>HLOOKUP(Coffee_data[[#This Row],[ProductId]],Product!$B$4:$O$7,3,FALSE)</f>
        <v>Coffee</v>
      </c>
      <c r="T786" s="15" t="str">
        <f>HLOOKUP(Coffee_data[[#This Row],[ProductId]],Product!$B$4:$O$7,4,FALSE)</f>
        <v>Columbian</v>
      </c>
    </row>
    <row r="787" spans="1:20" x14ac:dyDescent="0.2">
      <c r="A787">
        <v>12</v>
      </c>
      <c r="B787">
        <v>65</v>
      </c>
      <c r="C787">
        <v>118</v>
      </c>
      <c r="D787">
        <v>53</v>
      </c>
      <c r="E787">
        <v>53</v>
      </c>
      <c r="F787">
        <v>20</v>
      </c>
      <c r="G787">
        <v>361</v>
      </c>
      <c r="H787">
        <v>20</v>
      </c>
      <c r="I787">
        <v>31</v>
      </c>
      <c r="J787">
        <v>50</v>
      </c>
      <c r="K787">
        <v>90</v>
      </c>
      <c r="L787">
        <v>857</v>
      </c>
      <c r="M787">
        <v>9</v>
      </c>
      <c r="N787" s="25">
        <v>41759</v>
      </c>
      <c r="O787" t="str">
        <f>VLOOKUP(Coffee_data[[#This Row],[Area Code]],Location!$B$1:$E$157,2,FALSE)</f>
        <v>Massachusetts</v>
      </c>
      <c r="P787" t="str">
        <f>VLOOKUP(Coffee_data[[#This Row],[Area Code]],Location!$B$1:$E$157,3,FALSE)</f>
        <v>East</v>
      </c>
      <c r="Q787" t="str">
        <f>VLOOKUP(Coffee_data[[#This Row],[Area Code]],Location!$B$1:$E$157,4,FALSE)</f>
        <v>Major Market</v>
      </c>
      <c r="R787" s="15" t="str">
        <f>HLOOKUP(Coffee_data[[#This Row],[ProductId]],Product!$B$4:$O$7,2,FALSE)</f>
        <v>Decaf</v>
      </c>
      <c r="S787" s="15" t="str">
        <f>HLOOKUP(Coffee_data[[#This Row],[ProductId]],Product!$B$4:$O$7,3,FALSE)</f>
        <v>Herbal Tea</v>
      </c>
      <c r="T787" s="15" t="str">
        <f>HLOOKUP(Coffee_data[[#This Row],[ProductId]],Product!$B$4:$O$7,4,FALSE)</f>
        <v>Lemon</v>
      </c>
    </row>
    <row r="788" spans="1:20" x14ac:dyDescent="0.2">
      <c r="A788">
        <v>12</v>
      </c>
      <c r="B788">
        <v>29</v>
      </c>
      <c r="C788">
        <v>49</v>
      </c>
      <c r="D788">
        <v>20</v>
      </c>
      <c r="E788">
        <v>17</v>
      </c>
      <c r="F788">
        <v>5</v>
      </c>
      <c r="G788">
        <v>829</v>
      </c>
      <c r="H788">
        <v>20</v>
      </c>
      <c r="I788">
        <v>20</v>
      </c>
      <c r="J788">
        <v>30</v>
      </c>
      <c r="K788">
        <v>61</v>
      </c>
      <c r="L788">
        <v>603</v>
      </c>
      <c r="M788">
        <v>11</v>
      </c>
      <c r="N788" s="25">
        <v>41759</v>
      </c>
      <c r="O788" t="str">
        <f>VLOOKUP(Coffee_data[[#This Row],[Area Code]],Location!$B$1:$E$157,2,FALSE)</f>
        <v>New Hampshire</v>
      </c>
      <c r="P788" t="str">
        <f>VLOOKUP(Coffee_data[[#This Row],[Area Code]],Location!$B$1:$E$157,3,FALSE)</f>
        <v>East</v>
      </c>
      <c r="Q788" t="str">
        <f>VLOOKUP(Coffee_data[[#This Row],[Area Code]],Location!$B$1:$E$157,4,FALSE)</f>
        <v>Small Market</v>
      </c>
      <c r="R788" s="15" t="str">
        <f>HLOOKUP(Coffee_data[[#This Row],[ProductId]],Product!$B$4:$O$7,2,FALSE)</f>
        <v>Regular</v>
      </c>
      <c r="S788" s="15" t="str">
        <f>HLOOKUP(Coffee_data[[#This Row],[ProductId]],Product!$B$4:$O$7,3,FALSE)</f>
        <v>Tea</v>
      </c>
      <c r="T788" s="15" t="str">
        <f>HLOOKUP(Coffee_data[[#This Row],[ProductId]],Product!$B$4:$O$7,4,FALSE)</f>
        <v>Darjeeling</v>
      </c>
    </row>
    <row r="789" spans="1:20" x14ac:dyDescent="0.2">
      <c r="A789">
        <v>32</v>
      </c>
      <c r="B789">
        <v>43</v>
      </c>
      <c r="C789">
        <v>43</v>
      </c>
      <c r="D789">
        <v>0</v>
      </c>
      <c r="E789">
        <v>11</v>
      </c>
      <c r="F789">
        <v>0</v>
      </c>
      <c r="G789">
        <v>645</v>
      </c>
      <c r="H789">
        <v>30</v>
      </c>
      <c r="I789">
        <v>0</v>
      </c>
      <c r="J789">
        <v>40</v>
      </c>
      <c r="K789">
        <v>53</v>
      </c>
      <c r="L789">
        <v>603</v>
      </c>
      <c r="M789">
        <v>13</v>
      </c>
      <c r="N789" s="25">
        <v>41759</v>
      </c>
      <c r="O789" t="str">
        <f>VLOOKUP(Coffee_data[[#This Row],[Area Code]],Location!$B$1:$E$157,2,FALSE)</f>
        <v>New Hampshire</v>
      </c>
      <c r="P789" t="str">
        <f>VLOOKUP(Coffee_data[[#This Row],[Area Code]],Location!$B$1:$E$157,3,FALSE)</f>
        <v>East</v>
      </c>
      <c r="Q789" t="str">
        <f>VLOOKUP(Coffee_data[[#This Row],[Area Code]],Location!$B$1:$E$157,4,FALSE)</f>
        <v>Small Market</v>
      </c>
      <c r="R789" s="15" t="str">
        <f>HLOOKUP(Coffee_data[[#This Row],[ProductId]],Product!$B$4:$O$7,2,FALSE)</f>
        <v>Regular</v>
      </c>
      <c r="S789" s="15" t="str">
        <f>HLOOKUP(Coffee_data[[#This Row],[ProductId]],Product!$B$4:$O$7,3,FALSE)</f>
        <v>Tea</v>
      </c>
      <c r="T789" s="15" t="str">
        <f>HLOOKUP(Coffee_data[[#This Row],[ProductId]],Product!$B$4:$O$7,4,FALSE)</f>
        <v>Green Tea</v>
      </c>
    </row>
    <row r="790" spans="1:20" x14ac:dyDescent="0.2">
      <c r="A790">
        <v>-7</v>
      </c>
      <c r="B790">
        <v>61</v>
      </c>
      <c r="C790">
        <v>104</v>
      </c>
      <c r="D790">
        <v>43</v>
      </c>
      <c r="E790">
        <v>68</v>
      </c>
      <c r="F790">
        <v>39</v>
      </c>
      <c r="G790">
        <v>282</v>
      </c>
      <c r="H790">
        <v>10</v>
      </c>
      <c r="I790">
        <v>35</v>
      </c>
      <c r="J790">
        <v>60</v>
      </c>
      <c r="K790">
        <v>100</v>
      </c>
      <c r="L790">
        <v>603</v>
      </c>
      <c r="M790">
        <v>5</v>
      </c>
      <c r="N790" s="25">
        <v>41759</v>
      </c>
      <c r="O790" t="str">
        <f>VLOOKUP(Coffee_data[[#This Row],[Area Code]],Location!$B$1:$E$157,2,FALSE)</f>
        <v>New Hampshire</v>
      </c>
      <c r="P790" t="str">
        <f>VLOOKUP(Coffee_data[[#This Row],[Area Code]],Location!$B$1:$E$157,3,FALSE)</f>
        <v>East</v>
      </c>
      <c r="Q790" t="str">
        <f>VLOOKUP(Coffee_data[[#This Row],[Area Code]],Location!$B$1:$E$157,4,FALSE)</f>
        <v>Small Market</v>
      </c>
      <c r="R790" s="15" t="str">
        <f>HLOOKUP(Coffee_data[[#This Row],[ProductId]],Product!$B$4:$O$7,2,FALSE)</f>
        <v>Regular</v>
      </c>
      <c r="S790" s="15" t="str">
        <f>HLOOKUP(Coffee_data[[#This Row],[ProductId]],Product!$B$4:$O$7,3,FALSE)</f>
        <v>Espresso</v>
      </c>
      <c r="T790" s="15" t="str">
        <f>HLOOKUP(Coffee_data[[#This Row],[ProductId]],Product!$B$4:$O$7,4,FALSE)</f>
        <v>Caffe Mocha</v>
      </c>
    </row>
    <row r="791" spans="1:20" x14ac:dyDescent="0.2">
      <c r="A791">
        <v>-3</v>
      </c>
      <c r="B791">
        <v>42</v>
      </c>
      <c r="C791">
        <v>76</v>
      </c>
      <c r="D791">
        <v>34</v>
      </c>
      <c r="E791">
        <v>45</v>
      </c>
      <c r="F791">
        <v>12</v>
      </c>
      <c r="G791">
        <v>182</v>
      </c>
      <c r="H791">
        <v>0</v>
      </c>
      <c r="I791">
        <v>30</v>
      </c>
      <c r="J791">
        <v>40</v>
      </c>
      <c r="K791">
        <v>70</v>
      </c>
      <c r="L791">
        <v>603</v>
      </c>
      <c r="M791">
        <v>7</v>
      </c>
      <c r="N791" s="25">
        <v>41759</v>
      </c>
      <c r="O791" t="str">
        <f>VLOOKUP(Coffee_data[[#This Row],[Area Code]],Location!$B$1:$E$157,2,FALSE)</f>
        <v>New Hampshire</v>
      </c>
      <c r="P791" t="str">
        <f>VLOOKUP(Coffee_data[[#This Row],[Area Code]],Location!$B$1:$E$157,3,FALSE)</f>
        <v>East</v>
      </c>
      <c r="Q791" t="str">
        <f>VLOOKUP(Coffee_data[[#This Row],[Area Code]],Location!$B$1:$E$157,4,FALSE)</f>
        <v>Small Market</v>
      </c>
      <c r="R791" s="15" t="str">
        <f>HLOOKUP(Coffee_data[[#This Row],[ProductId]],Product!$B$4:$O$7,2,FALSE)</f>
        <v>Regular</v>
      </c>
      <c r="S791" s="15" t="str">
        <f>HLOOKUP(Coffee_data[[#This Row],[ProductId]],Product!$B$4:$O$7,3,FALSE)</f>
        <v>Espresso</v>
      </c>
      <c r="T791" s="15" t="str">
        <f>HLOOKUP(Coffee_data[[#This Row],[ProductId]],Product!$B$4:$O$7,4,FALSE)</f>
        <v>Regular Espresso</v>
      </c>
    </row>
    <row r="792" spans="1:20" x14ac:dyDescent="0.2">
      <c r="A792">
        <v>35</v>
      </c>
      <c r="B792">
        <v>74</v>
      </c>
      <c r="C792">
        <v>125</v>
      </c>
      <c r="D792">
        <v>51</v>
      </c>
      <c r="E792">
        <v>39</v>
      </c>
      <c r="F792">
        <v>16</v>
      </c>
      <c r="G792">
        <v>265</v>
      </c>
      <c r="H792">
        <v>40</v>
      </c>
      <c r="I792">
        <v>39</v>
      </c>
      <c r="J792">
        <v>70</v>
      </c>
      <c r="K792">
        <v>109</v>
      </c>
      <c r="L792">
        <v>603</v>
      </c>
      <c r="M792">
        <v>1</v>
      </c>
      <c r="N792" s="25">
        <v>41759</v>
      </c>
      <c r="O792" t="str">
        <f>VLOOKUP(Coffee_data[[#This Row],[Area Code]],Location!$B$1:$E$157,2,FALSE)</f>
        <v>New Hampshire</v>
      </c>
      <c r="P792" t="str">
        <f>VLOOKUP(Coffee_data[[#This Row],[Area Code]],Location!$B$1:$E$157,3,FALSE)</f>
        <v>East</v>
      </c>
      <c r="Q792" t="str">
        <f>VLOOKUP(Coffee_data[[#This Row],[Area Code]],Location!$B$1:$E$157,4,FALSE)</f>
        <v>Small Market</v>
      </c>
      <c r="R792" s="15" t="str">
        <f>HLOOKUP(Coffee_data[[#This Row],[ProductId]],Product!$B$4:$O$7,2,FALSE)</f>
        <v>Regular</v>
      </c>
      <c r="S792" s="15" t="str">
        <f>HLOOKUP(Coffee_data[[#This Row],[ProductId]],Product!$B$4:$O$7,3,FALSE)</f>
        <v>Coffee</v>
      </c>
      <c r="T792" s="15" t="str">
        <f>HLOOKUP(Coffee_data[[#This Row],[ProductId]],Product!$B$4:$O$7,4,FALSE)</f>
        <v>Amaretto</v>
      </c>
    </row>
    <row r="793" spans="1:20" x14ac:dyDescent="0.2">
      <c r="A793">
        <v>31</v>
      </c>
      <c r="B793">
        <v>80</v>
      </c>
      <c r="C793">
        <v>132</v>
      </c>
      <c r="D793">
        <v>52</v>
      </c>
      <c r="E793">
        <v>49</v>
      </c>
      <c r="F793">
        <v>17</v>
      </c>
      <c r="G793">
        <v>397</v>
      </c>
      <c r="H793">
        <v>50</v>
      </c>
      <c r="I793">
        <v>42</v>
      </c>
      <c r="J793">
        <v>80</v>
      </c>
      <c r="K793">
        <v>118</v>
      </c>
      <c r="L793">
        <v>603</v>
      </c>
      <c r="M793">
        <v>2</v>
      </c>
      <c r="N793" s="25">
        <v>41759</v>
      </c>
      <c r="O793" t="str">
        <f>VLOOKUP(Coffee_data[[#This Row],[Area Code]],Location!$B$1:$E$157,2,FALSE)</f>
        <v>New Hampshire</v>
      </c>
      <c r="P793" t="str">
        <f>VLOOKUP(Coffee_data[[#This Row],[Area Code]],Location!$B$1:$E$157,3,FALSE)</f>
        <v>East</v>
      </c>
      <c r="Q793" t="str">
        <f>VLOOKUP(Coffee_data[[#This Row],[Area Code]],Location!$B$1:$E$157,4,FALSE)</f>
        <v>Small Market</v>
      </c>
      <c r="R793" s="15" t="str">
        <f>HLOOKUP(Coffee_data[[#This Row],[ProductId]],Product!$B$4:$O$7,2,FALSE)</f>
        <v>Regular</v>
      </c>
      <c r="S793" s="15" t="str">
        <f>HLOOKUP(Coffee_data[[#This Row],[ProductId]],Product!$B$4:$O$7,3,FALSE)</f>
        <v>Coffee</v>
      </c>
      <c r="T793" s="15" t="str">
        <f>HLOOKUP(Coffee_data[[#This Row],[ProductId]],Product!$B$4:$O$7,4,FALSE)</f>
        <v>Columbian</v>
      </c>
    </row>
    <row r="794" spans="1:20" x14ac:dyDescent="0.2">
      <c r="A794">
        <v>-1</v>
      </c>
      <c r="B794">
        <v>45</v>
      </c>
      <c r="C794">
        <v>81</v>
      </c>
      <c r="D794">
        <v>36</v>
      </c>
      <c r="E794">
        <v>46</v>
      </c>
      <c r="F794">
        <v>13</v>
      </c>
      <c r="G794">
        <v>212</v>
      </c>
      <c r="H794">
        <v>10</v>
      </c>
      <c r="I794">
        <v>20</v>
      </c>
      <c r="J794">
        <v>40</v>
      </c>
      <c r="K794">
        <v>51</v>
      </c>
      <c r="L794">
        <v>603</v>
      </c>
      <c r="M794">
        <v>9</v>
      </c>
      <c r="N794" s="25">
        <v>41759</v>
      </c>
      <c r="O794" t="str">
        <f>VLOOKUP(Coffee_data[[#This Row],[Area Code]],Location!$B$1:$E$157,2,FALSE)</f>
        <v>New Hampshire</v>
      </c>
      <c r="P794" t="str">
        <f>VLOOKUP(Coffee_data[[#This Row],[Area Code]],Location!$B$1:$E$157,3,FALSE)</f>
        <v>East</v>
      </c>
      <c r="Q794" t="str">
        <f>VLOOKUP(Coffee_data[[#This Row],[Area Code]],Location!$B$1:$E$157,4,FALSE)</f>
        <v>Small Market</v>
      </c>
      <c r="R794" s="15" t="str">
        <f>HLOOKUP(Coffee_data[[#This Row],[ProductId]],Product!$B$4:$O$7,2,FALSE)</f>
        <v>Decaf</v>
      </c>
      <c r="S794" s="15" t="str">
        <f>HLOOKUP(Coffee_data[[#This Row],[ProductId]],Product!$B$4:$O$7,3,FALSE)</f>
        <v>Herbal Tea</v>
      </c>
      <c r="T794" s="15" t="str">
        <f>HLOOKUP(Coffee_data[[#This Row],[ProductId]],Product!$B$4:$O$7,4,FALSE)</f>
        <v>Lemon</v>
      </c>
    </row>
    <row r="795" spans="1:20" x14ac:dyDescent="0.2">
      <c r="A795">
        <v>112</v>
      </c>
      <c r="B795">
        <v>152</v>
      </c>
      <c r="C795">
        <v>256</v>
      </c>
      <c r="D795">
        <v>185</v>
      </c>
      <c r="E795">
        <v>40</v>
      </c>
      <c r="F795">
        <v>29</v>
      </c>
      <c r="G795">
        <v>871</v>
      </c>
      <c r="H795">
        <v>120</v>
      </c>
      <c r="I795">
        <v>108</v>
      </c>
      <c r="J795">
        <v>160</v>
      </c>
      <c r="K795">
        <v>270</v>
      </c>
      <c r="L795">
        <v>518</v>
      </c>
      <c r="M795">
        <v>11</v>
      </c>
      <c r="N795" s="25">
        <v>41759</v>
      </c>
      <c r="O795" t="str">
        <f>VLOOKUP(Coffee_data[[#This Row],[Area Code]],Location!$B$1:$E$157,2,FALSE)</f>
        <v>New York</v>
      </c>
      <c r="P795" t="str">
        <f>VLOOKUP(Coffee_data[[#This Row],[Area Code]],Location!$B$1:$E$157,3,FALSE)</f>
        <v>East</v>
      </c>
      <c r="Q795" t="str">
        <f>VLOOKUP(Coffee_data[[#This Row],[Area Code]],Location!$B$1:$E$157,4,FALSE)</f>
        <v>Major Market</v>
      </c>
      <c r="R795" s="15" t="str">
        <f>HLOOKUP(Coffee_data[[#This Row],[ProductId]],Product!$B$4:$O$7,2,FALSE)</f>
        <v>Regular</v>
      </c>
      <c r="S795" s="15" t="str">
        <f>HLOOKUP(Coffee_data[[#This Row],[ProductId]],Product!$B$4:$O$7,3,FALSE)</f>
        <v>Tea</v>
      </c>
      <c r="T795" s="15" t="str">
        <f>HLOOKUP(Coffee_data[[#This Row],[ProductId]],Product!$B$4:$O$7,4,FALSE)</f>
        <v>Darjeeling</v>
      </c>
    </row>
    <row r="796" spans="1:20" x14ac:dyDescent="0.2">
      <c r="A796">
        <v>111</v>
      </c>
      <c r="B796">
        <v>152</v>
      </c>
      <c r="C796">
        <v>256</v>
      </c>
      <c r="D796">
        <v>97</v>
      </c>
      <c r="E796">
        <v>41</v>
      </c>
      <c r="F796">
        <v>29</v>
      </c>
      <c r="G796">
        <v>821</v>
      </c>
      <c r="H796">
        <v>120</v>
      </c>
      <c r="I796">
        <v>89</v>
      </c>
      <c r="J796">
        <v>160</v>
      </c>
      <c r="K796">
        <v>282</v>
      </c>
      <c r="L796">
        <v>716</v>
      </c>
      <c r="M796">
        <v>12</v>
      </c>
      <c r="N796" s="25">
        <v>41759</v>
      </c>
      <c r="O796" t="str">
        <f>VLOOKUP(Coffee_data[[#This Row],[Area Code]],Location!$B$1:$E$157,2,FALSE)</f>
        <v>New York</v>
      </c>
      <c r="P796" t="str">
        <f>VLOOKUP(Coffee_data[[#This Row],[Area Code]],Location!$B$1:$E$157,3,FALSE)</f>
        <v>East</v>
      </c>
      <c r="Q796" t="str">
        <f>VLOOKUP(Coffee_data[[#This Row],[Area Code]],Location!$B$1:$E$157,4,FALSE)</f>
        <v>Major Market</v>
      </c>
      <c r="R796" s="15" t="str">
        <f>HLOOKUP(Coffee_data[[#This Row],[ProductId]],Product!$B$4:$O$7,2,FALSE)</f>
        <v>Regular</v>
      </c>
      <c r="S796" s="15" t="str">
        <f>HLOOKUP(Coffee_data[[#This Row],[ProductId]],Product!$B$4:$O$7,3,FALSE)</f>
        <v>Tea</v>
      </c>
      <c r="T796" s="15" t="str">
        <f>HLOOKUP(Coffee_data[[#This Row],[ProductId]],Product!$B$4:$O$7,4,FALSE)</f>
        <v>Earl Grey</v>
      </c>
    </row>
    <row r="797" spans="1:20" x14ac:dyDescent="0.2">
      <c r="A797">
        <v>89</v>
      </c>
      <c r="B797">
        <v>124</v>
      </c>
      <c r="C797">
        <v>210</v>
      </c>
      <c r="D797">
        <v>86</v>
      </c>
      <c r="E797">
        <v>35</v>
      </c>
      <c r="F797">
        <v>24</v>
      </c>
      <c r="G797">
        <v>499</v>
      </c>
      <c r="H797">
        <v>100</v>
      </c>
      <c r="I797">
        <v>77</v>
      </c>
      <c r="J797">
        <v>130</v>
      </c>
      <c r="K797">
        <v>220</v>
      </c>
      <c r="L797">
        <v>516</v>
      </c>
      <c r="M797">
        <v>13</v>
      </c>
      <c r="N797" s="25">
        <v>41759</v>
      </c>
      <c r="O797" t="str">
        <f>VLOOKUP(Coffee_data[[#This Row],[Area Code]],Location!$B$1:$E$157,2,FALSE)</f>
        <v>New York</v>
      </c>
      <c r="P797" t="str">
        <f>VLOOKUP(Coffee_data[[#This Row],[Area Code]],Location!$B$1:$E$157,3,FALSE)</f>
        <v>East</v>
      </c>
      <c r="Q797" t="str">
        <f>VLOOKUP(Coffee_data[[#This Row],[Area Code]],Location!$B$1:$E$157,4,FALSE)</f>
        <v>Major Market</v>
      </c>
      <c r="R797" s="15" t="str">
        <f>HLOOKUP(Coffee_data[[#This Row],[ProductId]],Product!$B$4:$O$7,2,FALSE)</f>
        <v>Regular</v>
      </c>
      <c r="S797" s="15" t="str">
        <f>HLOOKUP(Coffee_data[[#This Row],[ProductId]],Product!$B$4:$O$7,3,FALSE)</f>
        <v>Tea</v>
      </c>
      <c r="T797" s="15" t="str">
        <f>HLOOKUP(Coffee_data[[#This Row],[ProductId]],Product!$B$4:$O$7,4,FALSE)</f>
        <v>Green Tea</v>
      </c>
    </row>
    <row r="798" spans="1:20" x14ac:dyDescent="0.2">
      <c r="A798">
        <v>-195</v>
      </c>
      <c r="B798">
        <v>-52</v>
      </c>
      <c r="C798">
        <v>69</v>
      </c>
      <c r="D798">
        <v>92</v>
      </c>
      <c r="E798">
        <v>143</v>
      </c>
      <c r="F798">
        <v>109</v>
      </c>
      <c r="G798">
        <v>1673</v>
      </c>
      <c r="H798">
        <v>-180</v>
      </c>
      <c r="I798">
        <v>102</v>
      </c>
      <c r="J798">
        <v>-50</v>
      </c>
      <c r="K798">
        <v>65</v>
      </c>
      <c r="L798">
        <v>646</v>
      </c>
      <c r="M798">
        <v>5</v>
      </c>
      <c r="N798" s="25">
        <v>41759</v>
      </c>
      <c r="O798" t="str">
        <f>VLOOKUP(Coffee_data[[#This Row],[Area Code]],Location!$B$1:$E$157,2,FALSE)</f>
        <v>New York</v>
      </c>
      <c r="P798" t="str">
        <f>VLOOKUP(Coffee_data[[#This Row],[Area Code]],Location!$B$1:$E$157,3,FALSE)</f>
        <v>East</v>
      </c>
      <c r="Q798" t="str">
        <f>VLOOKUP(Coffee_data[[#This Row],[Area Code]],Location!$B$1:$E$157,4,FALSE)</f>
        <v>Major Market</v>
      </c>
      <c r="R798" s="15" t="str">
        <f>HLOOKUP(Coffee_data[[#This Row],[ProductId]],Product!$B$4:$O$7,2,FALSE)</f>
        <v>Regular</v>
      </c>
      <c r="S798" s="15" t="str">
        <f>HLOOKUP(Coffee_data[[#This Row],[ProductId]],Product!$B$4:$O$7,3,FALSE)</f>
        <v>Espresso</v>
      </c>
      <c r="T798" s="15" t="str">
        <f>HLOOKUP(Coffee_data[[#This Row],[ProductId]],Product!$B$4:$O$7,4,FALSE)</f>
        <v>Caffe Mocha</v>
      </c>
    </row>
    <row r="799" spans="1:20" x14ac:dyDescent="0.2">
      <c r="A799">
        <v>187</v>
      </c>
      <c r="B799">
        <v>283</v>
      </c>
      <c r="C799">
        <v>543</v>
      </c>
      <c r="D799">
        <v>306</v>
      </c>
      <c r="E799">
        <v>96</v>
      </c>
      <c r="F799">
        <v>72</v>
      </c>
      <c r="G799">
        <v>1271</v>
      </c>
      <c r="H799">
        <v>210</v>
      </c>
      <c r="I799">
        <v>242</v>
      </c>
      <c r="J799">
        <v>290</v>
      </c>
      <c r="K799">
        <v>523</v>
      </c>
      <c r="L799">
        <v>212</v>
      </c>
      <c r="M799">
        <v>7</v>
      </c>
      <c r="N799" s="25">
        <v>41759</v>
      </c>
      <c r="O799" t="str">
        <f>VLOOKUP(Coffee_data[[#This Row],[Area Code]],Location!$B$1:$E$157,2,FALSE)</f>
        <v>New York</v>
      </c>
      <c r="P799" t="str">
        <f>VLOOKUP(Coffee_data[[#This Row],[Area Code]],Location!$B$1:$E$157,3,FALSE)</f>
        <v>East</v>
      </c>
      <c r="Q799" t="str">
        <f>VLOOKUP(Coffee_data[[#This Row],[Area Code]],Location!$B$1:$E$157,4,FALSE)</f>
        <v>Major Market</v>
      </c>
      <c r="R799" s="15" t="str">
        <f>HLOOKUP(Coffee_data[[#This Row],[ProductId]],Product!$B$4:$O$7,2,FALSE)</f>
        <v>Regular</v>
      </c>
      <c r="S799" s="15" t="str">
        <f>HLOOKUP(Coffee_data[[#This Row],[ProductId]],Product!$B$4:$O$7,3,FALSE)</f>
        <v>Espresso</v>
      </c>
      <c r="T799" s="15" t="str">
        <f>HLOOKUP(Coffee_data[[#This Row],[ProductId]],Product!$B$4:$O$7,4,FALSE)</f>
        <v>Regular Espresso</v>
      </c>
    </row>
    <row r="800" spans="1:20" x14ac:dyDescent="0.2">
      <c r="A800">
        <v>295</v>
      </c>
      <c r="B800">
        <v>454</v>
      </c>
      <c r="C800">
        <v>756</v>
      </c>
      <c r="D800">
        <v>225</v>
      </c>
      <c r="E800">
        <v>159</v>
      </c>
      <c r="F800">
        <v>105</v>
      </c>
      <c r="G800">
        <v>2250</v>
      </c>
      <c r="H800">
        <v>300</v>
      </c>
      <c r="I800">
        <v>329</v>
      </c>
      <c r="J800">
        <v>430</v>
      </c>
      <c r="K800">
        <v>712</v>
      </c>
      <c r="L800">
        <v>585</v>
      </c>
      <c r="M800">
        <v>2</v>
      </c>
      <c r="N800" s="25">
        <v>41759</v>
      </c>
      <c r="O800" t="str">
        <f>VLOOKUP(Coffee_data[[#This Row],[Area Code]],Location!$B$1:$E$157,2,FALSE)</f>
        <v>New York</v>
      </c>
      <c r="P800" t="str">
        <f>VLOOKUP(Coffee_data[[#This Row],[Area Code]],Location!$B$1:$E$157,3,FALSE)</f>
        <v>East</v>
      </c>
      <c r="Q800" t="str">
        <f>VLOOKUP(Coffee_data[[#This Row],[Area Code]],Location!$B$1:$E$157,4,FALSE)</f>
        <v>Major Market</v>
      </c>
      <c r="R800" s="15" t="str">
        <f>HLOOKUP(Coffee_data[[#This Row],[ProductId]],Product!$B$4:$O$7,2,FALSE)</f>
        <v>Regular</v>
      </c>
      <c r="S800" s="15" t="str">
        <f>HLOOKUP(Coffee_data[[#This Row],[ProductId]],Product!$B$4:$O$7,3,FALSE)</f>
        <v>Coffee</v>
      </c>
      <c r="T800" s="15" t="str">
        <f>HLOOKUP(Coffee_data[[#This Row],[ProductId]],Product!$B$4:$O$7,4,FALSE)</f>
        <v>Columbian</v>
      </c>
    </row>
    <row r="801" spans="1:20" x14ac:dyDescent="0.2">
      <c r="A801">
        <v>252</v>
      </c>
      <c r="B801">
        <v>386</v>
      </c>
      <c r="C801">
        <v>651</v>
      </c>
      <c r="D801">
        <v>244</v>
      </c>
      <c r="E801">
        <v>134</v>
      </c>
      <c r="F801">
        <v>100</v>
      </c>
      <c r="G801">
        <v>1613</v>
      </c>
      <c r="H801">
        <v>200</v>
      </c>
      <c r="I801">
        <v>250</v>
      </c>
      <c r="J801">
        <v>300</v>
      </c>
      <c r="K801">
        <v>500</v>
      </c>
      <c r="L801">
        <v>315</v>
      </c>
      <c r="M801">
        <v>9</v>
      </c>
      <c r="N801" s="25">
        <v>41759</v>
      </c>
      <c r="O801" t="str">
        <f>VLOOKUP(Coffee_data[[#This Row],[Area Code]],Location!$B$1:$E$157,2,FALSE)</f>
        <v>New York</v>
      </c>
      <c r="P801" t="str">
        <f>VLOOKUP(Coffee_data[[#This Row],[Area Code]],Location!$B$1:$E$157,3,FALSE)</f>
        <v>East</v>
      </c>
      <c r="Q801" t="str">
        <f>VLOOKUP(Coffee_data[[#This Row],[Area Code]],Location!$B$1:$E$157,4,FALSE)</f>
        <v>Major Market</v>
      </c>
      <c r="R801" s="15" t="str">
        <f>HLOOKUP(Coffee_data[[#This Row],[ProductId]],Product!$B$4:$O$7,2,FALSE)</f>
        <v>Decaf</v>
      </c>
      <c r="S801" s="15" t="str">
        <f>HLOOKUP(Coffee_data[[#This Row],[ProductId]],Product!$B$4:$O$7,3,FALSE)</f>
        <v>Herbal Tea</v>
      </c>
      <c r="T801" s="15" t="str">
        <f>HLOOKUP(Coffee_data[[#This Row],[ProductId]],Product!$B$4:$O$7,4,FALSE)</f>
        <v>Lemon</v>
      </c>
    </row>
    <row r="802" spans="1:20" x14ac:dyDescent="0.2">
      <c r="A802">
        <v>-131</v>
      </c>
      <c r="B802">
        <v>-37</v>
      </c>
      <c r="C802">
        <v>198</v>
      </c>
      <c r="D802">
        <v>233</v>
      </c>
      <c r="E802">
        <v>94</v>
      </c>
      <c r="F802">
        <v>72</v>
      </c>
      <c r="G802">
        <v>2169</v>
      </c>
      <c r="H802">
        <v>-90</v>
      </c>
      <c r="I802">
        <v>256</v>
      </c>
      <c r="J802">
        <v>-20</v>
      </c>
      <c r="K802">
        <v>140</v>
      </c>
      <c r="L802">
        <v>315</v>
      </c>
      <c r="M802">
        <v>10</v>
      </c>
      <c r="N802" s="25">
        <v>41759</v>
      </c>
      <c r="O802" t="str">
        <f>VLOOKUP(Coffee_data[[#This Row],[Area Code]],Location!$B$1:$E$157,2,FALSE)</f>
        <v>New York</v>
      </c>
      <c r="P802" t="str">
        <f>VLOOKUP(Coffee_data[[#This Row],[Area Code]],Location!$B$1:$E$157,3,FALSE)</f>
        <v>East</v>
      </c>
      <c r="Q802" t="str">
        <f>VLOOKUP(Coffee_data[[#This Row],[Area Code]],Location!$B$1:$E$157,4,FALSE)</f>
        <v>Major Market</v>
      </c>
      <c r="R802" s="15" t="str">
        <f>HLOOKUP(Coffee_data[[#This Row],[ProductId]],Product!$B$4:$O$7,2,FALSE)</f>
        <v>Decaf</v>
      </c>
      <c r="S802" s="15" t="str">
        <f>HLOOKUP(Coffee_data[[#This Row],[ProductId]],Product!$B$4:$O$7,3,FALSE)</f>
        <v>Herbal Tea</v>
      </c>
      <c r="T802" s="15" t="str">
        <f>HLOOKUP(Coffee_data[[#This Row],[ProductId]],Product!$B$4:$O$7,4,FALSE)</f>
        <v>Mint</v>
      </c>
    </row>
    <row r="803" spans="1:20" x14ac:dyDescent="0.2">
      <c r="A803">
        <v>28</v>
      </c>
      <c r="B803">
        <v>65</v>
      </c>
      <c r="C803">
        <v>110</v>
      </c>
      <c r="D803">
        <v>45</v>
      </c>
      <c r="E803">
        <v>37</v>
      </c>
      <c r="F803">
        <v>14</v>
      </c>
      <c r="G803">
        <v>410</v>
      </c>
      <c r="H803">
        <v>40</v>
      </c>
      <c r="I803">
        <v>30</v>
      </c>
      <c r="J803">
        <v>60</v>
      </c>
      <c r="K803">
        <v>84</v>
      </c>
      <c r="L803">
        <v>318</v>
      </c>
      <c r="M803">
        <v>6</v>
      </c>
      <c r="N803" s="25">
        <v>41759</v>
      </c>
      <c r="O803" t="str">
        <f>VLOOKUP(Coffee_data[[#This Row],[Area Code]],Location!$B$1:$E$157,2,FALSE)</f>
        <v>Louisiana</v>
      </c>
      <c r="P803" t="str">
        <f>VLOOKUP(Coffee_data[[#This Row],[Area Code]],Location!$B$1:$E$157,3,FALSE)</f>
        <v>South</v>
      </c>
      <c r="Q803" t="str">
        <f>VLOOKUP(Coffee_data[[#This Row],[Area Code]],Location!$B$1:$E$157,4,FALSE)</f>
        <v>Small Market</v>
      </c>
      <c r="R803" s="15" t="str">
        <f>HLOOKUP(Coffee_data[[#This Row],[ProductId]],Product!$B$4:$O$7,2,FALSE)</f>
        <v>Decaf</v>
      </c>
      <c r="S803" s="15" t="str">
        <f>HLOOKUP(Coffee_data[[#This Row],[ProductId]],Product!$B$4:$O$7,3,FALSE)</f>
        <v>Espresso</v>
      </c>
      <c r="T803" s="15" t="str">
        <f>HLOOKUP(Coffee_data[[#This Row],[ProductId]],Product!$B$4:$O$7,4,FALSE)</f>
        <v>Decaf Espresso</v>
      </c>
    </row>
    <row r="804" spans="1:20" x14ac:dyDescent="0.2">
      <c r="A804">
        <v>3</v>
      </c>
      <c r="B804">
        <v>90</v>
      </c>
      <c r="C804">
        <v>154</v>
      </c>
      <c r="D804">
        <v>64</v>
      </c>
      <c r="E804">
        <v>87</v>
      </c>
      <c r="F804">
        <v>58</v>
      </c>
      <c r="G804">
        <v>-113</v>
      </c>
      <c r="H804">
        <v>10</v>
      </c>
      <c r="I804">
        <v>50</v>
      </c>
      <c r="J804">
        <v>80</v>
      </c>
      <c r="K804">
        <v>126</v>
      </c>
      <c r="L804">
        <v>985</v>
      </c>
      <c r="M804">
        <v>4</v>
      </c>
      <c r="N804" s="25">
        <v>41759</v>
      </c>
      <c r="O804" t="str">
        <f>VLOOKUP(Coffee_data[[#This Row],[Area Code]],Location!$B$1:$E$157,2,FALSE)</f>
        <v>Louisiana</v>
      </c>
      <c r="P804" t="str">
        <f>VLOOKUP(Coffee_data[[#This Row],[Area Code]],Location!$B$1:$E$157,3,FALSE)</f>
        <v>South</v>
      </c>
      <c r="Q804" t="str">
        <f>VLOOKUP(Coffee_data[[#This Row],[Area Code]],Location!$B$1:$E$157,4,FALSE)</f>
        <v>Small Market</v>
      </c>
      <c r="R804" s="15" t="str">
        <f>HLOOKUP(Coffee_data[[#This Row],[ProductId]],Product!$B$4:$O$7,2,FALSE)</f>
        <v>Regular</v>
      </c>
      <c r="S804" s="15" t="str">
        <f>HLOOKUP(Coffee_data[[#This Row],[ProductId]],Product!$B$4:$O$7,3,FALSE)</f>
        <v>Espresso</v>
      </c>
      <c r="T804" s="15" t="str">
        <f>HLOOKUP(Coffee_data[[#This Row],[ProductId]],Product!$B$4:$O$7,4,FALSE)</f>
        <v>Caffe Latte</v>
      </c>
    </row>
    <row r="805" spans="1:20" x14ac:dyDescent="0.2">
      <c r="A805">
        <v>44</v>
      </c>
      <c r="B805">
        <v>82</v>
      </c>
      <c r="C805">
        <v>130</v>
      </c>
      <c r="D805">
        <v>48</v>
      </c>
      <c r="E805">
        <v>38</v>
      </c>
      <c r="F805">
        <v>14</v>
      </c>
      <c r="G805">
        <v>351</v>
      </c>
      <c r="H805">
        <v>50</v>
      </c>
      <c r="I805">
        <v>45</v>
      </c>
      <c r="J805">
        <v>70</v>
      </c>
      <c r="K805">
        <v>110</v>
      </c>
      <c r="L805">
        <v>225</v>
      </c>
      <c r="M805">
        <v>5</v>
      </c>
      <c r="N805" s="25">
        <v>41759</v>
      </c>
      <c r="O805" t="str">
        <f>VLOOKUP(Coffee_data[[#This Row],[Area Code]],Location!$B$1:$E$157,2,FALSE)</f>
        <v>Louisiana</v>
      </c>
      <c r="P805" t="str">
        <f>VLOOKUP(Coffee_data[[#This Row],[Area Code]],Location!$B$1:$E$157,3,FALSE)</f>
        <v>South</v>
      </c>
      <c r="Q805" t="str">
        <f>VLOOKUP(Coffee_data[[#This Row],[Area Code]],Location!$B$1:$E$157,4,FALSE)</f>
        <v>Small Market</v>
      </c>
      <c r="R805" s="15" t="str">
        <f>HLOOKUP(Coffee_data[[#This Row],[ProductId]],Product!$B$4:$O$7,2,FALSE)</f>
        <v>Regular</v>
      </c>
      <c r="S805" s="15" t="str">
        <f>HLOOKUP(Coffee_data[[#This Row],[ProductId]],Product!$B$4:$O$7,3,FALSE)</f>
        <v>Espresso</v>
      </c>
      <c r="T805" s="15" t="str">
        <f>HLOOKUP(Coffee_data[[#This Row],[ProductId]],Product!$B$4:$O$7,4,FALSE)</f>
        <v>Caffe Mocha</v>
      </c>
    </row>
    <row r="806" spans="1:20" x14ac:dyDescent="0.2">
      <c r="A806">
        <v>35</v>
      </c>
      <c r="B806">
        <v>63</v>
      </c>
      <c r="C806">
        <v>111</v>
      </c>
      <c r="D806">
        <v>48</v>
      </c>
      <c r="E806">
        <v>28</v>
      </c>
      <c r="F806">
        <v>15</v>
      </c>
      <c r="G806">
        <v>599</v>
      </c>
      <c r="H806">
        <v>40</v>
      </c>
      <c r="I806">
        <v>48</v>
      </c>
      <c r="J806">
        <v>60</v>
      </c>
      <c r="K806">
        <v>92</v>
      </c>
      <c r="L806">
        <v>985</v>
      </c>
      <c r="M806">
        <v>8</v>
      </c>
      <c r="N806" s="25">
        <v>41759</v>
      </c>
      <c r="O806" t="str">
        <f>VLOOKUP(Coffee_data[[#This Row],[Area Code]],Location!$B$1:$E$157,2,FALSE)</f>
        <v>Louisiana</v>
      </c>
      <c r="P806" t="str">
        <f>VLOOKUP(Coffee_data[[#This Row],[Area Code]],Location!$B$1:$E$157,3,FALSE)</f>
        <v>South</v>
      </c>
      <c r="Q806" t="str">
        <f>VLOOKUP(Coffee_data[[#This Row],[Area Code]],Location!$B$1:$E$157,4,FALSE)</f>
        <v>Small Market</v>
      </c>
      <c r="R806" s="15" t="str">
        <f>HLOOKUP(Coffee_data[[#This Row],[ProductId]],Product!$B$4:$O$7,2,FALSE)</f>
        <v>Decaf</v>
      </c>
      <c r="S806" s="15" t="str">
        <f>HLOOKUP(Coffee_data[[#This Row],[ProductId]],Product!$B$4:$O$7,3,FALSE)</f>
        <v>Herbal Tea</v>
      </c>
      <c r="T806" s="15" t="str">
        <f>HLOOKUP(Coffee_data[[#This Row],[ProductId]],Product!$B$4:$O$7,4,FALSE)</f>
        <v>Chamomile</v>
      </c>
    </row>
    <row r="807" spans="1:20" x14ac:dyDescent="0.2">
      <c r="A807">
        <v>33</v>
      </c>
      <c r="B807">
        <v>96</v>
      </c>
      <c r="C807">
        <v>173</v>
      </c>
      <c r="D807">
        <v>77</v>
      </c>
      <c r="E807">
        <v>63</v>
      </c>
      <c r="F807">
        <v>29</v>
      </c>
      <c r="G807">
        <v>529</v>
      </c>
      <c r="H807">
        <v>40</v>
      </c>
      <c r="I807">
        <v>79</v>
      </c>
      <c r="J807">
        <v>90</v>
      </c>
      <c r="K807">
        <v>160</v>
      </c>
      <c r="L807">
        <v>337</v>
      </c>
      <c r="M807">
        <v>9</v>
      </c>
      <c r="N807" s="25">
        <v>41759</v>
      </c>
      <c r="O807" t="str">
        <f>VLOOKUP(Coffee_data[[#This Row],[Area Code]],Location!$B$1:$E$157,2,FALSE)</f>
        <v>Louisiana</v>
      </c>
      <c r="P807" t="str">
        <f>VLOOKUP(Coffee_data[[#This Row],[Area Code]],Location!$B$1:$E$157,3,FALSE)</f>
        <v>South</v>
      </c>
      <c r="Q807" t="str">
        <f>VLOOKUP(Coffee_data[[#This Row],[Area Code]],Location!$B$1:$E$157,4,FALSE)</f>
        <v>Small Market</v>
      </c>
      <c r="R807" s="15" t="str">
        <f>HLOOKUP(Coffee_data[[#This Row],[ProductId]],Product!$B$4:$O$7,2,FALSE)</f>
        <v>Decaf</v>
      </c>
      <c r="S807" s="15" t="str">
        <f>HLOOKUP(Coffee_data[[#This Row],[ProductId]],Product!$B$4:$O$7,3,FALSE)</f>
        <v>Herbal Tea</v>
      </c>
      <c r="T807" s="15" t="str">
        <f>HLOOKUP(Coffee_data[[#This Row],[ProductId]],Product!$B$4:$O$7,4,FALSE)</f>
        <v>Lemon</v>
      </c>
    </row>
    <row r="808" spans="1:20" x14ac:dyDescent="0.2">
      <c r="A808">
        <v>36</v>
      </c>
      <c r="B808">
        <v>59</v>
      </c>
      <c r="C808">
        <v>99</v>
      </c>
      <c r="D808">
        <v>40</v>
      </c>
      <c r="E808">
        <v>23</v>
      </c>
      <c r="F808">
        <v>11</v>
      </c>
      <c r="G808">
        <v>793</v>
      </c>
      <c r="H808">
        <v>50</v>
      </c>
      <c r="I808">
        <v>48</v>
      </c>
      <c r="J808">
        <v>70</v>
      </c>
      <c r="K808">
        <v>118</v>
      </c>
      <c r="L808">
        <v>318</v>
      </c>
      <c r="M808">
        <v>2</v>
      </c>
      <c r="N808" s="25">
        <v>41759</v>
      </c>
      <c r="O808" t="str">
        <f>VLOOKUP(Coffee_data[[#This Row],[Area Code]],Location!$B$1:$E$157,2,FALSE)</f>
        <v>Louisiana</v>
      </c>
      <c r="P808" t="str">
        <f>VLOOKUP(Coffee_data[[#This Row],[Area Code]],Location!$B$1:$E$157,3,FALSE)</f>
        <v>South</v>
      </c>
      <c r="Q808" t="str">
        <f>VLOOKUP(Coffee_data[[#This Row],[Area Code]],Location!$B$1:$E$157,4,FALSE)</f>
        <v>Small Market</v>
      </c>
      <c r="R808" s="15" t="str">
        <f>HLOOKUP(Coffee_data[[#This Row],[ProductId]],Product!$B$4:$O$7,2,FALSE)</f>
        <v>Regular</v>
      </c>
      <c r="S808" s="15" t="str">
        <f>HLOOKUP(Coffee_data[[#This Row],[ProductId]],Product!$B$4:$O$7,3,FALSE)</f>
        <v>Coffee</v>
      </c>
      <c r="T808" s="15" t="str">
        <f>HLOOKUP(Coffee_data[[#This Row],[ProductId]],Product!$B$4:$O$7,4,FALSE)</f>
        <v>Columbian</v>
      </c>
    </row>
    <row r="809" spans="1:20" x14ac:dyDescent="0.2">
      <c r="A809">
        <v>52</v>
      </c>
      <c r="B809">
        <v>77</v>
      </c>
      <c r="C809">
        <v>130</v>
      </c>
      <c r="D809">
        <v>53</v>
      </c>
      <c r="E809">
        <v>25</v>
      </c>
      <c r="F809">
        <v>14</v>
      </c>
      <c r="G809">
        <v>803</v>
      </c>
      <c r="H809">
        <v>80</v>
      </c>
      <c r="I809">
        <v>60</v>
      </c>
      <c r="J809">
        <v>100</v>
      </c>
      <c r="K809">
        <v>163</v>
      </c>
      <c r="L809">
        <v>318</v>
      </c>
      <c r="M809">
        <v>3</v>
      </c>
      <c r="N809" s="25">
        <v>41759</v>
      </c>
      <c r="O809" t="str">
        <f>VLOOKUP(Coffee_data[[#This Row],[Area Code]],Location!$B$1:$E$157,2,FALSE)</f>
        <v>Louisiana</v>
      </c>
      <c r="P809" t="str">
        <f>VLOOKUP(Coffee_data[[#This Row],[Area Code]],Location!$B$1:$E$157,3,FALSE)</f>
        <v>South</v>
      </c>
      <c r="Q809" t="str">
        <f>VLOOKUP(Coffee_data[[#This Row],[Area Code]],Location!$B$1:$E$157,4,FALSE)</f>
        <v>Small Market</v>
      </c>
      <c r="R809" s="15" t="str">
        <f>HLOOKUP(Coffee_data[[#This Row],[ProductId]],Product!$B$4:$O$7,2,FALSE)</f>
        <v>Decaf</v>
      </c>
      <c r="S809" s="15" t="str">
        <f>HLOOKUP(Coffee_data[[#This Row],[ProductId]],Product!$B$4:$O$7,3,FALSE)</f>
        <v>Coffee</v>
      </c>
      <c r="T809" s="15" t="str">
        <f>HLOOKUP(Coffee_data[[#This Row],[ProductId]],Product!$B$4:$O$7,4,FALSE)</f>
        <v>Decaf Irish Cream</v>
      </c>
    </row>
    <row r="810" spans="1:20" x14ac:dyDescent="0.2">
      <c r="A810">
        <v>14</v>
      </c>
      <c r="B810">
        <v>53</v>
      </c>
      <c r="C810">
        <v>92</v>
      </c>
      <c r="D810">
        <v>39</v>
      </c>
      <c r="E810">
        <v>39</v>
      </c>
      <c r="F810">
        <v>12</v>
      </c>
      <c r="G810">
        <v>212</v>
      </c>
      <c r="H810">
        <v>10</v>
      </c>
      <c r="I810">
        <v>24</v>
      </c>
      <c r="J810">
        <v>40</v>
      </c>
      <c r="K810">
        <v>70</v>
      </c>
      <c r="L810">
        <v>505</v>
      </c>
      <c r="M810">
        <v>6</v>
      </c>
      <c r="N810" s="25">
        <v>41759</v>
      </c>
      <c r="O810" t="str">
        <f>VLOOKUP(Coffee_data[[#This Row],[Area Code]],Location!$B$1:$E$157,2,FALSE)</f>
        <v>New Mexico</v>
      </c>
      <c r="P810" t="str">
        <f>VLOOKUP(Coffee_data[[#This Row],[Area Code]],Location!$B$1:$E$157,3,FALSE)</f>
        <v>South</v>
      </c>
      <c r="Q810" t="str">
        <f>VLOOKUP(Coffee_data[[#This Row],[Area Code]],Location!$B$1:$E$157,4,FALSE)</f>
        <v>Small Market</v>
      </c>
      <c r="R810" s="15" t="str">
        <f>HLOOKUP(Coffee_data[[#This Row],[ProductId]],Product!$B$4:$O$7,2,FALSE)</f>
        <v>Decaf</v>
      </c>
      <c r="S810" s="15" t="str">
        <f>HLOOKUP(Coffee_data[[#This Row],[ProductId]],Product!$B$4:$O$7,3,FALSE)</f>
        <v>Espresso</v>
      </c>
      <c r="T810" s="15" t="str">
        <f>HLOOKUP(Coffee_data[[#This Row],[ProductId]],Product!$B$4:$O$7,4,FALSE)</f>
        <v>Decaf Espresso</v>
      </c>
    </row>
    <row r="811" spans="1:20" x14ac:dyDescent="0.2">
      <c r="A811">
        <v>-4</v>
      </c>
      <c r="B811">
        <v>42</v>
      </c>
      <c r="C811">
        <v>76</v>
      </c>
      <c r="D811">
        <v>34</v>
      </c>
      <c r="E811">
        <v>46</v>
      </c>
      <c r="F811">
        <v>12</v>
      </c>
      <c r="G811">
        <v>-104</v>
      </c>
      <c r="H811">
        <v>10</v>
      </c>
      <c r="I811">
        <v>20</v>
      </c>
      <c r="J811">
        <v>40</v>
      </c>
      <c r="K811">
        <v>64</v>
      </c>
      <c r="L811">
        <v>505</v>
      </c>
      <c r="M811">
        <v>4</v>
      </c>
      <c r="N811" s="25">
        <v>41759</v>
      </c>
      <c r="O811" t="str">
        <f>VLOOKUP(Coffee_data[[#This Row],[Area Code]],Location!$B$1:$E$157,2,FALSE)</f>
        <v>New Mexico</v>
      </c>
      <c r="P811" t="str">
        <f>VLOOKUP(Coffee_data[[#This Row],[Area Code]],Location!$B$1:$E$157,3,FALSE)</f>
        <v>South</v>
      </c>
      <c r="Q811" t="str">
        <f>VLOOKUP(Coffee_data[[#This Row],[Area Code]],Location!$B$1:$E$157,4,FALSE)</f>
        <v>Small Market</v>
      </c>
      <c r="R811" s="15" t="str">
        <f>HLOOKUP(Coffee_data[[#This Row],[ProductId]],Product!$B$4:$O$7,2,FALSE)</f>
        <v>Regular</v>
      </c>
      <c r="S811" s="15" t="str">
        <f>HLOOKUP(Coffee_data[[#This Row],[ProductId]],Product!$B$4:$O$7,3,FALSE)</f>
        <v>Espresso</v>
      </c>
      <c r="T811" s="15" t="str">
        <f>HLOOKUP(Coffee_data[[#This Row],[ProductId]],Product!$B$4:$O$7,4,FALSE)</f>
        <v>Caffe Latte</v>
      </c>
    </row>
    <row r="812" spans="1:20" x14ac:dyDescent="0.2">
      <c r="A812">
        <v>-7</v>
      </c>
      <c r="B812">
        <v>61</v>
      </c>
      <c r="C812">
        <v>104</v>
      </c>
      <c r="D812">
        <v>43</v>
      </c>
      <c r="E812">
        <v>68</v>
      </c>
      <c r="F812">
        <v>39</v>
      </c>
      <c r="G812">
        <v>282</v>
      </c>
      <c r="H812">
        <v>0</v>
      </c>
      <c r="I812">
        <v>30</v>
      </c>
      <c r="J812">
        <v>50</v>
      </c>
      <c r="K812">
        <v>85</v>
      </c>
      <c r="L812">
        <v>505</v>
      </c>
      <c r="M812">
        <v>5</v>
      </c>
      <c r="N812" s="25">
        <v>41759</v>
      </c>
      <c r="O812" t="str">
        <f>VLOOKUP(Coffee_data[[#This Row],[Area Code]],Location!$B$1:$E$157,2,FALSE)</f>
        <v>New Mexico</v>
      </c>
      <c r="P812" t="str">
        <f>VLOOKUP(Coffee_data[[#This Row],[Area Code]],Location!$B$1:$E$157,3,FALSE)</f>
        <v>South</v>
      </c>
      <c r="Q812" t="str">
        <f>VLOOKUP(Coffee_data[[#This Row],[Area Code]],Location!$B$1:$E$157,4,FALSE)</f>
        <v>Small Market</v>
      </c>
      <c r="R812" s="15" t="str">
        <f>HLOOKUP(Coffee_data[[#This Row],[ProductId]],Product!$B$4:$O$7,2,FALSE)</f>
        <v>Regular</v>
      </c>
      <c r="S812" s="15" t="str">
        <f>HLOOKUP(Coffee_data[[#This Row],[ProductId]],Product!$B$4:$O$7,3,FALSE)</f>
        <v>Espresso</v>
      </c>
      <c r="T812" s="15" t="str">
        <f>HLOOKUP(Coffee_data[[#This Row],[ProductId]],Product!$B$4:$O$7,4,FALSE)</f>
        <v>Caffe Mocha</v>
      </c>
    </row>
    <row r="813" spans="1:20" x14ac:dyDescent="0.2">
      <c r="A813">
        <v>12</v>
      </c>
      <c r="B813">
        <v>29</v>
      </c>
      <c r="C813">
        <v>49</v>
      </c>
      <c r="D813">
        <v>20</v>
      </c>
      <c r="E813">
        <v>17</v>
      </c>
      <c r="F813">
        <v>5</v>
      </c>
      <c r="G813">
        <v>829</v>
      </c>
      <c r="H813">
        <v>20</v>
      </c>
      <c r="I813">
        <v>10</v>
      </c>
      <c r="J813">
        <v>30</v>
      </c>
      <c r="K813">
        <v>48</v>
      </c>
      <c r="L813">
        <v>505</v>
      </c>
      <c r="M813">
        <v>8</v>
      </c>
      <c r="N813" s="25">
        <v>41759</v>
      </c>
      <c r="O813" t="str">
        <f>VLOOKUP(Coffee_data[[#This Row],[Area Code]],Location!$B$1:$E$157,2,FALSE)</f>
        <v>New Mexico</v>
      </c>
      <c r="P813" t="str">
        <f>VLOOKUP(Coffee_data[[#This Row],[Area Code]],Location!$B$1:$E$157,3,FALSE)</f>
        <v>South</v>
      </c>
      <c r="Q813" t="str">
        <f>VLOOKUP(Coffee_data[[#This Row],[Area Code]],Location!$B$1:$E$157,4,FALSE)</f>
        <v>Small Market</v>
      </c>
      <c r="R813" s="15" t="str">
        <f>HLOOKUP(Coffee_data[[#This Row],[ProductId]],Product!$B$4:$O$7,2,FALSE)</f>
        <v>Decaf</v>
      </c>
      <c r="S813" s="15" t="str">
        <f>HLOOKUP(Coffee_data[[#This Row],[ProductId]],Product!$B$4:$O$7,3,FALSE)</f>
        <v>Herbal Tea</v>
      </c>
      <c r="T813" s="15" t="str">
        <f>HLOOKUP(Coffee_data[[#This Row],[ProductId]],Product!$B$4:$O$7,4,FALSE)</f>
        <v>Chamomile</v>
      </c>
    </row>
    <row r="814" spans="1:20" x14ac:dyDescent="0.2">
      <c r="A814">
        <v>7</v>
      </c>
      <c r="B814">
        <v>37</v>
      </c>
      <c r="C814">
        <v>68</v>
      </c>
      <c r="D814">
        <v>31</v>
      </c>
      <c r="E814">
        <v>30</v>
      </c>
      <c r="F814">
        <v>9</v>
      </c>
      <c r="G814">
        <v>976</v>
      </c>
      <c r="H814">
        <v>20</v>
      </c>
      <c r="I814">
        <v>20</v>
      </c>
      <c r="J814">
        <v>40</v>
      </c>
      <c r="K814">
        <v>60</v>
      </c>
      <c r="L814">
        <v>505</v>
      </c>
      <c r="M814">
        <v>9</v>
      </c>
      <c r="N814" s="25">
        <v>41759</v>
      </c>
      <c r="O814" t="str">
        <f>VLOOKUP(Coffee_data[[#This Row],[Area Code]],Location!$B$1:$E$157,2,FALSE)</f>
        <v>New Mexico</v>
      </c>
      <c r="P814" t="str">
        <f>VLOOKUP(Coffee_data[[#This Row],[Area Code]],Location!$B$1:$E$157,3,FALSE)</f>
        <v>South</v>
      </c>
      <c r="Q814" t="str">
        <f>VLOOKUP(Coffee_data[[#This Row],[Area Code]],Location!$B$1:$E$157,4,FALSE)</f>
        <v>Small Market</v>
      </c>
      <c r="R814" s="15" t="str">
        <f>HLOOKUP(Coffee_data[[#This Row],[ProductId]],Product!$B$4:$O$7,2,FALSE)</f>
        <v>Decaf</v>
      </c>
      <c r="S814" s="15" t="str">
        <f>HLOOKUP(Coffee_data[[#This Row],[ProductId]],Product!$B$4:$O$7,3,FALSE)</f>
        <v>Herbal Tea</v>
      </c>
      <c r="T814" s="15" t="str">
        <f>HLOOKUP(Coffee_data[[#This Row],[ProductId]],Product!$B$4:$O$7,4,FALSE)</f>
        <v>Lemon</v>
      </c>
    </row>
    <row r="815" spans="1:20" x14ac:dyDescent="0.2">
      <c r="A815">
        <v>31</v>
      </c>
      <c r="B815">
        <v>80</v>
      </c>
      <c r="C815">
        <v>132</v>
      </c>
      <c r="D815">
        <v>52</v>
      </c>
      <c r="E815">
        <v>49</v>
      </c>
      <c r="F815">
        <v>17</v>
      </c>
      <c r="G815">
        <v>397</v>
      </c>
      <c r="H815">
        <v>60</v>
      </c>
      <c r="I815">
        <v>60</v>
      </c>
      <c r="J815">
        <v>100</v>
      </c>
      <c r="K815">
        <v>160</v>
      </c>
      <c r="L815">
        <v>505</v>
      </c>
      <c r="M815">
        <v>2</v>
      </c>
      <c r="N815" s="25">
        <v>41759</v>
      </c>
      <c r="O815" t="str">
        <f>VLOOKUP(Coffee_data[[#This Row],[Area Code]],Location!$B$1:$E$157,2,FALSE)</f>
        <v>New Mexico</v>
      </c>
      <c r="P815" t="str">
        <f>VLOOKUP(Coffee_data[[#This Row],[Area Code]],Location!$B$1:$E$157,3,FALSE)</f>
        <v>South</v>
      </c>
      <c r="Q815" t="str">
        <f>VLOOKUP(Coffee_data[[#This Row],[Area Code]],Location!$B$1:$E$157,4,FALSE)</f>
        <v>Small Market</v>
      </c>
      <c r="R815" s="15" t="str">
        <f>HLOOKUP(Coffee_data[[#This Row],[ProductId]],Product!$B$4:$O$7,2,FALSE)</f>
        <v>Regular</v>
      </c>
      <c r="S815" s="15" t="str">
        <f>HLOOKUP(Coffee_data[[#This Row],[ProductId]],Product!$B$4:$O$7,3,FALSE)</f>
        <v>Coffee</v>
      </c>
      <c r="T815" s="15" t="str">
        <f>HLOOKUP(Coffee_data[[#This Row],[ProductId]],Product!$B$4:$O$7,4,FALSE)</f>
        <v>Columbian</v>
      </c>
    </row>
    <row r="816" spans="1:20" x14ac:dyDescent="0.2">
      <c r="A816">
        <v>-15</v>
      </c>
      <c r="B816">
        <v>38</v>
      </c>
      <c r="C816">
        <v>136</v>
      </c>
      <c r="D816">
        <v>98</v>
      </c>
      <c r="E816">
        <v>53</v>
      </c>
      <c r="F816">
        <v>30</v>
      </c>
      <c r="G816">
        <v>973</v>
      </c>
      <c r="H816">
        <v>10</v>
      </c>
      <c r="I816">
        <v>88</v>
      </c>
      <c r="J816">
        <v>50</v>
      </c>
      <c r="K816">
        <v>167</v>
      </c>
      <c r="L816">
        <v>505</v>
      </c>
      <c r="M816">
        <v>3</v>
      </c>
      <c r="N816" s="25">
        <v>41759</v>
      </c>
      <c r="O816" t="str">
        <f>VLOOKUP(Coffee_data[[#This Row],[Area Code]],Location!$B$1:$E$157,2,FALSE)</f>
        <v>New Mexico</v>
      </c>
      <c r="P816" t="str">
        <f>VLOOKUP(Coffee_data[[#This Row],[Area Code]],Location!$B$1:$E$157,3,FALSE)</f>
        <v>South</v>
      </c>
      <c r="Q816" t="str">
        <f>VLOOKUP(Coffee_data[[#This Row],[Area Code]],Location!$B$1:$E$157,4,FALSE)</f>
        <v>Small Market</v>
      </c>
      <c r="R816" s="15" t="str">
        <f>HLOOKUP(Coffee_data[[#This Row],[ProductId]],Product!$B$4:$O$7,2,FALSE)</f>
        <v>Decaf</v>
      </c>
      <c r="S816" s="15" t="str">
        <f>HLOOKUP(Coffee_data[[#This Row],[ProductId]],Product!$B$4:$O$7,3,FALSE)</f>
        <v>Coffee</v>
      </c>
      <c r="T816" s="15" t="str">
        <f>HLOOKUP(Coffee_data[[#This Row],[ProductId]],Product!$B$4:$O$7,4,FALSE)</f>
        <v>Decaf Irish Cream</v>
      </c>
    </row>
    <row r="817" spans="1:20" x14ac:dyDescent="0.2">
      <c r="A817">
        <v>79</v>
      </c>
      <c r="B817">
        <v>141</v>
      </c>
      <c r="C817">
        <v>235</v>
      </c>
      <c r="D817">
        <v>94</v>
      </c>
      <c r="E817">
        <v>62</v>
      </c>
      <c r="F817">
        <v>31</v>
      </c>
      <c r="G817">
        <v>697</v>
      </c>
      <c r="H817">
        <v>80</v>
      </c>
      <c r="I817">
        <v>86</v>
      </c>
      <c r="J817">
        <v>120</v>
      </c>
      <c r="K817">
        <v>206</v>
      </c>
      <c r="L817">
        <v>405</v>
      </c>
      <c r="M817">
        <v>6</v>
      </c>
      <c r="N817" s="25">
        <v>41759</v>
      </c>
      <c r="O817" t="str">
        <f>VLOOKUP(Coffee_data[[#This Row],[Area Code]],Location!$B$1:$E$157,2,FALSE)</f>
        <v>Oklahoma</v>
      </c>
      <c r="P817" t="str">
        <f>VLOOKUP(Coffee_data[[#This Row],[Area Code]],Location!$B$1:$E$157,3,FALSE)</f>
        <v>South</v>
      </c>
      <c r="Q817" t="str">
        <f>VLOOKUP(Coffee_data[[#This Row],[Area Code]],Location!$B$1:$E$157,4,FALSE)</f>
        <v>Small Market</v>
      </c>
      <c r="R817" s="15" t="str">
        <f>HLOOKUP(Coffee_data[[#This Row],[ProductId]],Product!$B$4:$O$7,2,FALSE)</f>
        <v>Decaf</v>
      </c>
      <c r="S817" s="15" t="str">
        <f>HLOOKUP(Coffee_data[[#This Row],[ProductId]],Product!$B$4:$O$7,3,FALSE)</f>
        <v>Espresso</v>
      </c>
      <c r="T817" s="15" t="str">
        <f>HLOOKUP(Coffee_data[[#This Row],[ProductId]],Product!$B$4:$O$7,4,FALSE)</f>
        <v>Decaf Espresso</v>
      </c>
    </row>
    <row r="818" spans="1:20" x14ac:dyDescent="0.2">
      <c r="A818">
        <v>101</v>
      </c>
      <c r="B818">
        <v>159</v>
      </c>
      <c r="C818">
        <v>273</v>
      </c>
      <c r="D818">
        <v>96</v>
      </c>
      <c r="E818">
        <v>58</v>
      </c>
      <c r="F818">
        <v>35</v>
      </c>
      <c r="G818">
        <v>-387</v>
      </c>
      <c r="H818">
        <v>100</v>
      </c>
      <c r="I818">
        <v>86</v>
      </c>
      <c r="J818">
        <v>140</v>
      </c>
      <c r="K818">
        <v>234</v>
      </c>
      <c r="L818">
        <v>918</v>
      </c>
      <c r="M818">
        <v>4</v>
      </c>
      <c r="N818" s="25">
        <v>41759</v>
      </c>
      <c r="O818" t="str">
        <f>VLOOKUP(Coffee_data[[#This Row],[Area Code]],Location!$B$1:$E$157,2,FALSE)</f>
        <v>Oklahoma</v>
      </c>
      <c r="P818" t="str">
        <f>VLOOKUP(Coffee_data[[#This Row],[Area Code]],Location!$B$1:$E$157,3,FALSE)</f>
        <v>South</v>
      </c>
      <c r="Q818" t="str">
        <f>VLOOKUP(Coffee_data[[#This Row],[Area Code]],Location!$B$1:$E$157,4,FALSE)</f>
        <v>Small Market</v>
      </c>
      <c r="R818" s="15" t="str">
        <f>HLOOKUP(Coffee_data[[#This Row],[ProductId]],Product!$B$4:$O$7,2,FALSE)</f>
        <v>Regular</v>
      </c>
      <c r="S818" s="15" t="str">
        <f>HLOOKUP(Coffee_data[[#This Row],[ProductId]],Product!$B$4:$O$7,3,FALSE)</f>
        <v>Espresso</v>
      </c>
      <c r="T818" s="15" t="str">
        <f>HLOOKUP(Coffee_data[[#This Row],[ProductId]],Product!$B$4:$O$7,4,FALSE)</f>
        <v>Caffe Latte</v>
      </c>
    </row>
    <row r="819" spans="1:20" x14ac:dyDescent="0.2">
      <c r="A819">
        <v>13</v>
      </c>
      <c r="B819">
        <v>29</v>
      </c>
      <c r="C819">
        <v>49</v>
      </c>
      <c r="D819">
        <v>20</v>
      </c>
      <c r="E819">
        <v>16</v>
      </c>
      <c r="F819">
        <v>5</v>
      </c>
      <c r="G819">
        <v>464</v>
      </c>
      <c r="H819">
        <v>30</v>
      </c>
      <c r="I819">
        <v>10</v>
      </c>
      <c r="J819">
        <v>30</v>
      </c>
      <c r="K819">
        <v>45</v>
      </c>
      <c r="L819">
        <v>405</v>
      </c>
      <c r="M819">
        <v>5</v>
      </c>
      <c r="N819" s="25">
        <v>41759</v>
      </c>
      <c r="O819" t="str">
        <f>VLOOKUP(Coffee_data[[#This Row],[Area Code]],Location!$B$1:$E$157,2,FALSE)</f>
        <v>Oklahoma</v>
      </c>
      <c r="P819" t="str">
        <f>VLOOKUP(Coffee_data[[#This Row],[Area Code]],Location!$B$1:$E$157,3,FALSE)</f>
        <v>South</v>
      </c>
      <c r="Q819" t="str">
        <f>VLOOKUP(Coffee_data[[#This Row],[Area Code]],Location!$B$1:$E$157,4,FALSE)</f>
        <v>Small Market</v>
      </c>
      <c r="R819" s="15" t="str">
        <f>HLOOKUP(Coffee_data[[#This Row],[ProductId]],Product!$B$4:$O$7,2,FALSE)</f>
        <v>Regular</v>
      </c>
      <c r="S819" s="15" t="str">
        <f>HLOOKUP(Coffee_data[[#This Row],[ProductId]],Product!$B$4:$O$7,3,FALSE)</f>
        <v>Espresso</v>
      </c>
      <c r="T819" s="15" t="str">
        <f>HLOOKUP(Coffee_data[[#This Row],[ProductId]],Product!$B$4:$O$7,4,FALSE)</f>
        <v>Caffe Mocha</v>
      </c>
    </row>
    <row r="820" spans="1:20" x14ac:dyDescent="0.2">
      <c r="A820">
        <v>17</v>
      </c>
      <c r="B820">
        <v>72</v>
      </c>
      <c r="C820">
        <v>130</v>
      </c>
      <c r="D820">
        <v>58</v>
      </c>
      <c r="E820">
        <v>55</v>
      </c>
      <c r="F820">
        <v>22</v>
      </c>
      <c r="G820">
        <v>338</v>
      </c>
      <c r="H820">
        <v>20</v>
      </c>
      <c r="I820">
        <v>42</v>
      </c>
      <c r="J820">
        <v>70</v>
      </c>
      <c r="K820">
        <v>120</v>
      </c>
      <c r="L820">
        <v>918</v>
      </c>
      <c r="M820">
        <v>8</v>
      </c>
      <c r="N820" s="25">
        <v>41759</v>
      </c>
      <c r="O820" t="str">
        <f>VLOOKUP(Coffee_data[[#This Row],[Area Code]],Location!$B$1:$E$157,2,FALSE)</f>
        <v>Oklahoma</v>
      </c>
      <c r="P820" t="str">
        <f>VLOOKUP(Coffee_data[[#This Row],[Area Code]],Location!$B$1:$E$157,3,FALSE)</f>
        <v>South</v>
      </c>
      <c r="Q820" t="str">
        <f>VLOOKUP(Coffee_data[[#This Row],[Area Code]],Location!$B$1:$E$157,4,FALSE)</f>
        <v>Small Market</v>
      </c>
      <c r="R820" s="15" t="str">
        <f>HLOOKUP(Coffee_data[[#This Row],[ProductId]],Product!$B$4:$O$7,2,FALSE)</f>
        <v>Decaf</v>
      </c>
      <c r="S820" s="15" t="str">
        <f>HLOOKUP(Coffee_data[[#This Row],[ProductId]],Product!$B$4:$O$7,3,FALSE)</f>
        <v>Herbal Tea</v>
      </c>
      <c r="T820" s="15" t="str">
        <f>HLOOKUP(Coffee_data[[#This Row],[ProductId]],Product!$B$4:$O$7,4,FALSE)</f>
        <v>Chamomile</v>
      </c>
    </row>
    <row r="821" spans="1:20" x14ac:dyDescent="0.2">
      <c r="A821">
        <v>17</v>
      </c>
      <c r="B821">
        <v>129</v>
      </c>
      <c r="C821">
        <v>221</v>
      </c>
      <c r="D821">
        <v>92</v>
      </c>
      <c r="E821">
        <v>112</v>
      </c>
      <c r="F821">
        <v>83</v>
      </c>
      <c r="G821">
        <v>599</v>
      </c>
      <c r="H821">
        <v>40</v>
      </c>
      <c r="I821">
        <v>80</v>
      </c>
      <c r="J821">
        <v>130</v>
      </c>
      <c r="K821">
        <v>210</v>
      </c>
      <c r="L821">
        <v>918</v>
      </c>
      <c r="M821">
        <v>9</v>
      </c>
      <c r="N821" s="25">
        <v>41759</v>
      </c>
      <c r="O821" t="str">
        <f>VLOOKUP(Coffee_data[[#This Row],[Area Code]],Location!$B$1:$E$157,2,FALSE)</f>
        <v>Oklahoma</v>
      </c>
      <c r="P821" t="str">
        <f>VLOOKUP(Coffee_data[[#This Row],[Area Code]],Location!$B$1:$E$157,3,FALSE)</f>
        <v>South</v>
      </c>
      <c r="Q821" t="str">
        <f>VLOOKUP(Coffee_data[[#This Row],[Area Code]],Location!$B$1:$E$157,4,FALSE)</f>
        <v>Small Market</v>
      </c>
      <c r="R821" s="15" t="str">
        <f>HLOOKUP(Coffee_data[[#This Row],[ProductId]],Product!$B$4:$O$7,2,FALSE)</f>
        <v>Decaf</v>
      </c>
      <c r="S821" s="15" t="str">
        <f>HLOOKUP(Coffee_data[[#This Row],[ProductId]],Product!$B$4:$O$7,3,FALSE)</f>
        <v>Herbal Tea</v>
      </c>
      <c r="T821" s="15" t="str">
        <f>HLOOKUP(Coffee_data[[#This Row],[ProductId]],Product!$B$4:$O$7,4,FALSE)</f>
        <v>Lemon</v>
      </c>
    </row>
    <row r="822" spans="1:20" x14ac:dyDescent="0.2">
      <c r="A822">
        <v>30</v>
      </c>
      <c r="B822">
        <v>56</v>
      </c>
      <c r="C822">
        <v>99</v>
      </c>
      <c r="D822">
        <v>43</v>
      </c>
      <c r="E822">
        <v>26</v>
      </c>
      <c r="F822">
        <v>14</v>
      </c>
      <c r="G822">
        <v>602</v>
      </c>
      <c r="H822">
        <v>50</v>
      </c>
      <c r="I822">
        <v>52</v>
      </c>
      <c r="J822">
        <v>70</v>
      </c>
      <c r="K822">
        <v>118</v>
      </c>
      <c r="L822">
        <v>580</v>
      </c>
      <c r="M822">
        <v>2</v>
      </c>
      <c r="N822" s="25">
        <v>41759</v>
      </c>
      <c r="O822" t="str">
        <f>VLOOKUP(Coffee_data[[#This Row],[Area Code]],Location!$B$1:$E$157,2,FALSE)</f>
        <v>Oklahoma</v>
      </c>
      <c r="P822" t="str">
        <f>VLOOKUP(Coffee_data[[#This Row],[Area Code]],Location!$B$1:$E$157,3,FALSE)</f>
        <v>South</v>
      </c>
      <c r="Q822" t="str">
        <f>VLOOKUP(Coffee_data[[#This Row],[Area Code]],Location!$B$1:$E$157,4,FALSE)</f>
        <v>Small Market</v>
      </c>
      <c r="R822" s="15" t="str">
        <f>HLOOKUP(Coffee_data[[#This Row],[ProductId]],Product!$B$4:$O$7,2,FALSE)</f>
        <v>Regular</v>
      </c>
      <c r="S822" s="15" t="str">
        <f>HLOOKUP(Coffee_data[[#This Row],[ProductId]],Product!$B$4:$O$7,3,FALSE)</f>
        <v>Coffee</v>
      </c>
      <c r="T822" s="15" t="str">
        <f>HLOOKUP(Coffee_data[[#This Row],[ProductId]],Product!$B$4:$O$7,4,FALSE)</f>
        <v>Columbian</v>
      </c>
    </row>
    <row r="823" spans="1:20" x14ac:dyDescent="0.2">
      <c r="A823">
        <v>22</v>
      </c>
      <c r="B823">
        <v>42</v>
      </c>
      <c r="C823">
        <v>71</v>
      </c>
      <c r="D823">
        <v>29</v>
      </c>
      <c r="E823">
        <v>20</v>
      </c>
      <c r="F823">
        <v>8</v>
      </c>
      <c r="G823">
        <v>835</v>
      </c>
      <c r="H823">
        <v>40</v>
      </c>
      <c r="I823">
        <v>27</v>
      </c>
      <c r="J823">
        <v>50</v>
      </c>
      <c r="K823">
        <v>80</v>
      </c>
      <c r="L823">
        <v>405</v>
      </c>
      <c r="M823">
        <v>3</v>
      </c>
      <c r="N823" s="25">
        <v>41759</v>
      </c>
      <c r="O823" t="str">
        <f>VLOOKUP(Coffee_data[[#This Row],[Area Code]],Location!$B$1:$E$157,2,FALSE)</f>
        <v>Oklahoma</v>
      </c>
      <c r="P823" t="str">
        <f>VLOOKUP(Coffee_data[[#This Row],[Area Code]],Location!$B$1:$E$157,3,FALSE)</f>
        <v>South</v>
      </c>
      <c r="Q823" t="str">
        <f>VLOOKUP(Coffee_data[[#This Row],[Area Code]],Location!$B$1:$E$157,4,FALSE)</f>
        <v>Small Market</v>
      </c>
      <c r="R823" s="15" t="str">
        <f>HLOOKUP(Coffee_data[[#This Row],[ProductId]],Product!$B$4:$O$7,2,FALSE)</f>
        <v>Decaf</v>
      </c>
      <c r="S823" s="15" t="str">
        <f>HLOOKUP(Coffee_data[[#This Row],[ProductId]],Product!$B$4:$O$7,3,FALSE)</f>
        <v>Coffee</v>
      </c>
      <c r="T823" s="15" t="str">
        <f>HLOOKUP(Coffee_data[[#This Row],[ProductId]],Product!$B$4:$O$7,4,FALSE)</f>
        <v>Decaf Irish Cream</v>
      </c>
    </row>
    <row r="824" spans="1:20" x14ac:dyDescent="0.2">
      <c r="A824">
        <v>88</v>
      </c>
      <c r="B824">
        <v>124</v>
      </c>
      <c r="C824">
        <v>210</v>
      </c>
      <c r="D824">
        <v>86</v>
      </c>
      <c r="E824">
        <v>36</v>
      </c>
      <c r="F824">
        <v>24</v>
      </c>
      <c r="G824">
        <v>499</v>
      </c>
      <c r="H824">
        <v>90</v>
      </c>
      <c r="I824">
        <v>76</v>
      </c>
      <c r="J824">
        <v>110</v>
      </c>
      <c r="K824">
        <v>174</v>
      </c>
      <c r="L824">
        <v>430</v>
      </c>
      <c r="M824">
        <v>6</v>
      </c>
      <c r="N824" s="25">
        <v>41759</v>
      </c>
      <c r="O824" t="str">
        <f>VLOOKUP(Coffee_data[[#This Row],[Area Code]],Location!$B$1:$E$157,2,FALSE)</f>
        <v>Texas</v>
      </c>
      <c r="P824" t="str">
        <f>VLOOKUP(Coffee_data[[#This Row],[Area Code]],Location!$B$1:$E$157,3,FALSE)</f>
        <v>South</v>
      </c>
      <c r="Q824" t="str">
        <f>VLOOKUP(Coffee_data[[#This Row],[Area Code]],Location!$B$1:$E$157,4,FALSE)</f>
        <v>Major Market</v>
      </c>
      <c r="R824" s="15" t="str">
        <f>HLOOKUP(Coffee_data[[#This Row],[ProductId]],Product!$B$4:$O$7,2,FALSE)</f>
        <v>Decaf</v>
      </c>
      <c r="S824" s="15" t="str">
        <f>HLOOKUP(Coffee_data[[#This Row],[ProductId]],Product!$B$4:$O$7,3,FALSE)</f>
        <v>Espresso</v>
      </c>
      <c r="T824" s="15" t="str">
        <f>HLOOKUP(Coffee_data[[#This Row],[ProductId]],Product!$B$4:$O$7,4,FALSE)</f>
        <v>Decaf Espresso</v>
      </c>
    </row>
    <row r="825" spans="1:20" x14ac:dyDescent="0.2">
      <c r="A825">
        <v>44</v>
      </c>
      <c r="B825">
        <v>96</v>
      </c>
      <c r="C825">
        <v>160</v>
      </c>
      <c r="D825">
        <v>64</v>
      </c>
      <c r="E825">
        <v>52</v>
      </c>
      <c r="F825">
        <v>21</v>
      </c>
      <c r="G825">
        <v>-161</v>
      </c>
      <c r="H825">
        <v>50</v>
      </c>
      <c r="I825">
        <v>46</v>
      </c>
      <c r="J825">
        <v>80</v>
      </c>
      <c r="K825">
        <v>130</v>
      </c>
      <c r="L825">
        <v>254</v>
      </c>
      <c r="M825">
        <v>4</v>
      </c>
      <c r="N825" s="25">
        <v>41759</v>
      </c>
      <c r="O825" t="str">
        <f>VLOOKUP(Coffee_data[[#This Row],[Area Code]],Location!$B$1:$E$157,2,FALSE)</f>
        <v>Texas</v>
      </c>
      <c r="P825" t="str">
        <f>VLOOKUP(Coffee_data[[#This Row],[Area Code]],Location!$B$1:$E$157,3,FALSE)</f>
        <v>South</v>
      </c>
      <c r="Q825" t="str">
        <f>VLOOKUP(Coffee_data[[#This Row],[Area Code]],Location!$B$1:$E$157,4,FALSE)</f>
        <v>Major Market</v>
      </c>
      <c r="R825" s="15" t="str">
        <f>HLOOKUP(Coffee_data[[#This Row],[ProductId]],Product!$B$4:$O$7,2,FALSE)</f>
        <v>Regular</v>
      </c>
      <c r="S825" s="15" t="str">
        <f>HLOOKUP(Coffee_data[[#This Row],[ProductId]],Product!$B$4:$O$7,3,FALSE)</f>
        <v>Espresso</v>
      </c>
      <c r="T825" s="15" t="str">
        <f>HLOOKUP(Coffee_data[[#This Row],[ProductId]],Product!$B$4:$O$7,4,FALSE)</f>
        <v>Caffe Latte</v>
      </c>
    </row>
    <row r="826" spans="1:20" x14ac:dyDescent="0.2">
      <c r="A826">
        <v>112</v>
      </c>
      <c r="B826">
        <v>152</v>
      </c>
      <c r="C826">
        <v>256</v>
      </c>
      <c r="D826">
        <v>81</v>
      </c>
      <c r="E826">
        <v>40</v>
      </c>
      <c r="F826">
        <v>29</v>
      </c>
      <c r="G826">
        <v>821</v>
      </c>
      <c r="H826">
        <v>120</v>
      </c>
      <c r="I826">
        <v>75</v>
      </c>
      <c r="J826">
        <v>140</v>
      </c>
      <c r="K826">
        <v>225</v>
      </c>
      <c r="L826">
        <v>254</v>
      </c>
      <c r="M826">
        <v>5</v>
      </c>
      <c r="N826" s="25">
        <v>41759</v>
      </c>
      <c r="O826" t="str">
        <f>VLOOKUP(Coffee_data[[#This Row],[Area Code]],Location!$B$1:$E$157,2,FALSE)</f>
        <v>Texas</v>
      </c>
      <c r="P826" t="str">
        <f>VLOOKUP(Coffee_data[[#This Row],[Area Code]],Location!$B$1:$E$157,3,FALSE)</f>
        <v>South</v>
      </c>
      <c r="Q826" t="str">
        <f>VLOOKUP(Coffee_data[[#This Row],[Area Code]],Location!$B$1:$E$157,4,FALSE)</f>
        <v>Major Market</v>
      </c>
      <c r="R826" s="15" t="str">
        <f>HLOOKUP(Coffee_data[[#This Row],[ProductId]],Product!$B$4:$O$7,2,FALSE)</f>
        <v>Regular</v>
      </c>
      <c r="S826" s="15" t="str">
        <f>HLOOKUP(Coffee_data[[#This Row],[ProductId]],Product!$B$4:$O$7,3,FALSE)</f>
        <v>Espresso</v>
      </c>
      <c r="T826" s="15" t="str">
        <f>HLOOKUP(Coffee_data[[#This Row],[ProductId]],Product!$B$4:$O$7,4,FALSE)</f>
        <v>Caffe Mocha</v>
      </c>
    </row>
    <row r="827" spans="1:20" x14ac:dyDescent="0.2">
      <c r="A827">
        <v>27</v>
      </c>
      <c r="B827">
        <v>71</v>
      </c>
      <c r="C827">
        <v>123</v>
      </c>
      <c r="D827">
        <v>52</v>
      </c>
      <c r="E827">
        <v>44</v>
      </c>
      <c r="F827">
        <v>17</v>
      </c>
      <c r="G827">
        <v>361</v>
      </c>
      <c r="H827">
        <v>50</v>
      </c>
      <c r="I827">
        <v>32</v>
      </c>
      <c r="J827">
        <v>80</v>
      </c>
      <c r="K827">
        <v>112</v>
      </c>
      <c r="L827">
        <v>915</v>
      </c>
      <c r="M827">
        <v>8</v>
      </c>
      <c r="N827" s="25">
        <v>41759</v>
      </c>
      <c r="O827" t="str">
        <f>VLOOKUP(Coffee_data[[#This Row],[Area Code]],Location!$B$1:$E$157,2,FALSE)</f>
        <v>Texas</v>
      </c>
      <c r="P827" t="str">
        <f>VLOOKUP(Coffee_data[[#This Row],[Area Code]],Location!$B$1:$E$157,3,FALSE)</f>
        <v>South</v>
      </c>
      <c r="Q827" t="str">
        <f>VLOOKUP(Coffee_data[[#This Row],[Area Code]],Location!$B$1:$E$157,4,FALSE)</f>
        <v>Major Market</v>
      </c>
      <c r="R827" s="15" t="str">
        <f>HLOOKUP(Coffee_data[[#This Row],[ProductId]],Product!$B$4:$O$7,2,FALSE)</f>
        <v>Decaf</v>
      </c>
      <c r="S827" s="15" t="str">
        <f>HLOOKUP(Coffee_data[[#This Row],[ProductId]],Product!$B$4:$O$7,3,FALSE)</f>
        <v>Herbal Tea</v>
      </c>
      <c r="T827" s="15" t="str">
        <f>HLOOKUP(Coffee_data[[#This Row],[ProductId]],Product!$B$4:$O$7,4,FALSE)</f>
        <v>Chamomile</v>
      </c>
    </row>
    <row r="828" spans="1:20" x14ac:dyDescent="0.2">
      <c r="A828">
        <v>25</v>
      </c>
      <c r="B828">
        <v>61</v>
      </c>
      <c r="C828">
        <v>103</v>
      </c>
      <c r="D828">
        <v>42</v>
      </c>
      <c r="E828">
        <v>36</v>
      </c>
      <c r="F828">
        <v>13</v>
      </c>
      <c r="G828">
        <v>384</v>
      </c>
      <c r="H828">
        <v>30</v>
      </c>
      <c r="I828">
        <v>31</v>
      </c>
      <c r="J828">
        <v>60</v>
      </c>
      <c r="K828">
        <v>109</v>
      </c>
      <c r="L828">
        <v>512</v>
      </c>
      <c r="M828">
        <v>9</v>
      </c>
      <c r="N828" s="25">
        <v>41759</v>
      </c>
      <c r="O828" t="str">
        <f>VLOOKUP(Coffee_data[[#This Row],[Area Code]],Location!$B$1:$E$157,2,FALSE)</f>
        <v>Texas</v>
      </c>
      <c r="P828" t="str">
        <f>VLOOKUP(Coffee_data[[#This Row],[Area Code]],Location!$B$1:$E$157,3,FALSE)</f>
        <v>South</v>
      </c>
      <c r="Q828" t="str">
        <f>VLOOKUP(Coffee_data[[#This Row],[Area Code]],Location!$B$1:$E$157,4,FALSE)</f>
        <v>Major Market</v>
      </c>
      <c r="R828" s="15" t="str">
        <f>HLOOKUP(Coffee_data[[#This Row],[ProductId]],Product!$B$4:$O$7,2,FALSE)</f>
        <v>Decaf</v>
      </c>
      <c r="S828" s="15" t="str">
        <f>HLOOKUP(Coffee_data[[#This Row],[ProductId]],Product!$B$4:$O$7,3,FALSE)</f>
        <v>Herbal Tea</v>
      </c>
      <c r="T828" s="15" t="str">
        <f>HLOOKUP(Coffee_data[[#This Row],[ProductId]],Product!$B$4:$O$7,4,FALSE)</f>
        <v>Lemon</v>
      </c>
    </row>
    <row r="829" spans="1:20" x14ac:dyDescent="0.2">
      <c r="A829">
        <v>183</v>
      </c>
      <c r="B829">
        <v>277</v>
      </c>
      <c r="C829">
        <v>512</v>
      </c>
      <c r="D829">
        <v>177</v>
      </c>
      <c r="E829">
        <v>94</v>
      </c>
      <c r="F829">
        <v>72</v>
      </c>
      <c r="G829">
        <v>1060</v>
      </c>
      <c r="H829">
        <v>270</v>
      </c>
      <c r="I829">
        <v>277</v>
      </c>
      <c r="J829">
        <v>350</v>
      </c>
      <c r="K829">
        <v>640</v>
      </c>
      <c r="L829">
        <v>430</v>
      </c>
      <c r="M829">
        <v>2</v>
      </c>
      <c r="N829" s="25">
        <v>41759</v>
      </c>
      <c r="O829" t="str">
        <f>VLOOKUP(Coffee_data[[#This Row],[Area Code]],Location!$B$1:$E$157,2,FALSE)</f>
        <v>Texas</v>
      </c>
      <c r="P829" t="str">
        <f>VLOOKUP(Coffee_data[[#This Row],[Area Code]],Location!$B$1:$E$157,3,FALSE)</f>
        <v>South</v>
      </c>
      <c r="Q829" t="str">
        <f>VLOOKUP(Coffee_data[[#This Row],[Area Code]],Location!$B$1:$E$157,4,FALSE)</f>
        <v>Major Market</v>
      </c>
      <c r="R829" s="15" t="str">
        <f>HLOOKUP(Coffee_data[[#This Row],[ProductId]],Product!$B$4:$O$7,2,FALSE)</f>
        <v>Regular</v>
      </c>
      <c r="S829" s="15" t="str">
        <f>HLOOKUP(Coffee_data[[#This Row],[ProductId]],Product!$B$4:$O$7,3,FALSE)</f>
        <v>Coffee</v>
      </c>
      <c r="T829" s="15" t="str">
        <f>HLOOKUP(Coffee_data[[#This Row],[ProductId]],Product!$B$4:$O$7,4,FALSE)</f>
        <v>Columbian</v>
      </c>
    </row>
    <row r="830" spans="1:20" x14ac:dyDescent="0.2">
      <c r="A830">
        <v>68</v>
      </c>
      <c r="B830">
        <v>107</v>
      </c>
      <c r="C830">
        <v>190</v>
      </c>
      <c r="D830">
        <v>83</v>
      </c>
      <c r="E830">
        <v>39</v>
      </c>
      <c r="F830">
        <v>27</v>
      </c>
      <c r="G830">
        <v>584</v>
      </c>
      <c r="H830">
        <v>100</v>
      </c>
      <c r="I830">
        <v>81</v>
      </c>
      <c r="J830">
        <v>130</v>
      </c>
      <c r="K830">
        <v>233</v>
      </c>
      <c r="L830">
        <v>956</v>
      </c>
      <c r="M830">
        <v>3</v>
      </c>
      <c r="N830" s="25">
        <v>41759</v>
      </c>
      <c r="O830" t="str">
        <f>VLOOKUP(Coffee_data[[#This Row],[Area Code]],Location!$B$1:$E$157,2,FALSE)</f>
        <v>Texas</v>
      </c>
      <c r="P830" t="str">
        <f>VLOOKUP(Coffee_data[[#This Row],[Area Code]],Location!$B$1:$E$157,3,FALSE)</f>
        <v>South</v>
      </c>
      <c r="Q830" t="str">
        <f>VLOOKUP(Coffee_data[[#This Row],[Area Code]],Location!$B$1:$E$157,4,FALSE)</f>
        <v>Major Market</v>
      </c>
      <c r="R830" s="15" t="str">
        <f>HLOOKUP(Coffee_data[[#This Row],[ProductId]],Product!$B$4:$O$7,2,FALSE)</f>
        <v>Decaf</v>
      </c>
      <c r="S830" s="15" t="str">
        <f>HLOOKUP(Coffee_data[[#This Row],[ProductId]],Product!$B$4:$O$7,3,FALSE)</f>
        <v>Coffee</v>
      </c>
      <c r="T830" s="15" t="str">
        <f>HLOOKUP(Coffee_data[[#This Row],[ProductId]],Product!$B$4:$O$7,4,FALSE)</f>
        <v>Decaf Irish Cream</v>
      </c>
    </row>
    <row r="831" spans="1:20" x14ac:dyDescent="0.2">
      <c r="A831">
        <v>36</v>
      </c>
      <c r="B831">
        <v>58</v>
      </c>
      <c r="C831">
        <v>97</v>
      </c>
      <c r="D831">
        <v>39</v>
      </c>
      <c r="E831">
        <v>22</v>
      </c>
      <c r="F831">
        <v>10</v>
      </c>
      <c r="G831">
        <v>799</v>
      </c>
      <c r="H831">
        <v>50</v>
      </c>
      <c r="I831">
        <v>30</v>
      </c>
      <c r="J831">
        <v>60</v>
      </c>
      <c r="K831">
        <v>90</v>
      </c>
      <c r="L831">
        <v>435</v>
      </c>
      <c r="M831">
        <v>4</v>
      </c>
      <c r="N831" s="25">
        <v>41759</v>
      </c>
      <c r="O831" t="str">
        <f>VLOOKUP(Coffee_data[[#This Row],[Area Code]],Location!$B$1:$E$157,2,FALSE)</f>
        <v>Utah</v>
      </c>
      <c r="P831" t="str">
        <f>VLOOKUP(Coffee_data[[#This Row],[Area Code]],Location!$B$1:$E$157,3,FALSE)</f>
        <v>West</v>
      </c>
      <c r="Q831" t="str">
        <f>VLOOKUP(Coffee_data[[#This Row],[Area Code]],Location!$B$1:$E$157,4,FALSE)</f>
        <v>Small Market</v>
      </c>
      <c r="R831" s="15" t="str">
        <f>HLOOKUP(Coffee_data[[#This Row],[ProductId]],Product!$B$4:$O$7,2,FALSE)</f>
        <v>Regular</v>
      </c>
      <c r="S831" s="15" t="str">
        <f>HLOOKUP(Coffee_data[[#This Row],[ProductId]],Product!$B$4:$O$7,3,FALSE)</f>
        <v>Espresso</v>
      </c>
      <c r="T831" s="15" t="str">
        <f>HLOOKUP(Coffee_data[[#This Row],[ProductId]],Product!$B$4:$O$7,4,FALSE)</f>
        <v>Caffe Latte</v>
      </c>
    </row>
    <row r="832" spans="1:20" x14ac:dyDescent="0.2">
      <c r="A832">
        <v>36</v>
      </c>
      <c r="B832">
        <v>63</v>
      </c>
      <c r="C832">
        <v>111</v>
      </c>
      <c r="D832">
        <v>48</v>
      </c>
      <c r="E832">
        <v>27</v>
      </c>
      <c r="F832">
        <v>15</v>
      </c>
      <c r="G832">
        <v>599</v>
      </c>
      <c r="H832">
        <v>40</v>
      </c>
      <c r="I832">
        <v>35</v>
      </c>
      <c r="J832">
        <v>60</v>
      </c>
      <c r="K832">
        <v>100</v>
      </c>
      <c r="L832">
        <v>435</v>
      </c>
      <c r="M832">
        <v>5</v>
      </c>
      <c r="N832" s="25">
        <v>41759</v>
      </c>
      <c r="O832" t="str">
        <f>VLOOKUP(Coffee_data[[#This Row],[Area Code]],Location!$B$1:$E$157,2,FALSE)</f>
        <v>Utah</v>
      </c>
      <c r="P832" t="str">
        <f>VLOOKUP(Coffee_data[[#This Row],[Area Code]],Location!$B$1:$E$157,3,FALSE)</f>
        <v>West</v>
      </c>
      <c r="Q832" t="str">
        <f>VLOOKUP(Coffee_data[[#This Row],[Area Code]],Location!$B$1:$E$157,4,FALSE)</f>
        <v>Small Market</v>
      </c>
      <c r="R832" s="15" t="str">
        <f>HLOOKUP(Coffee_data[[#This Row],[ProductId]],Product!$B$4:$O$7,2,FALSE)</f>
        <v>Regular</v>
      </c>
      <c r="S832" s="15" t="str">
        <f>HLOOKUP(Coffee_data[[#This Row],[ProductId]],Product!$B$4:$O$7,3,FALSE)</f>
        <v>Espresso</v>
      </c>
      <c r="T832" s="15" t="str">
        <f>HLOOKUP(Coffee_data[[#This Row],[ProductId]],Product!$B$4:$O$7,4,FALSE)</f>
        <v>Caffe Mocha</v>
      </c>
    </row>
    <row r="833" spans="1:20" x14ac:dyDescent="0.2">
      <c r="A833">
        <v>42</v>
      </c>
      <c r="B833">
        <v>65</v>
      </c>
      <c r="C833">
        <v>109</v>
      </c>
      <c r="D833">
        <v>44</v>
      </c>
      <c r="E833">
        <v>23</v>
      </c>
      <c r="F833">
        <v>12</v>
      </c>
      <c r="G833">
        <v>844</v>
      </c>
      <c r="H833">
        <v>40</v>
      </c>
      <c r="I833">
        <v>34</v>
      </c>
      <c r="J833">
        <v>60</v>
      </c>
      <c r="K833">
        <v>106</v>
      </c>
      <c r="L833">
        <v>435</v>
      </c>
      <c r="M833">
        <v>6</v>
      </c>
      <c r="N833" s="25">
        <v>41759</v>
      </c>
      <c r="O833" t="str">
        <f>VLOOKUP(Coffee_data[[#This Row],[Area Code]],Location!$B$1:$E$157,2,FALSE)</f>
        <v>Utah</v>
      </c>
      <c r="P833" t="str">
        <f>VLOOKUP(Coffee_data[[#This Row],[Area Code]],Location!$B$1:$E$157,3,FALSE)</f>
        <v>West</v>
      </c>
      <c r="Q833" t="str">
        <f>VLOOKUP(Coffee_data[[#This Row],[Area Code]],Location!$B$1:$E$157,4,FALSE)</f>
        <v>Small Market</v>
      </c>
      <c r="R833" s="15" t="str">
        <f>HLOOKUP(Coffee_data[[#This Row],[ProductId]],Product!$B$4:$O$7,2,FALSE)</f>
        <v>Decaf</v>
      </c>
      <c r="S833" s="15" t="str">
        <f>HLOOKUP(Coffee_data[[#This Row],[ProductId]],Product!$B$4:$O$7,3,FALSE)</f>
        <v>Espresso</v>
      </c>
      <c r="T833" s="15" t="str">
        <f>HLOOKUP(Coffee_data[[#This Row],[ProductId]],Product!$B$4:$O$7,4,FALSE)</f>
        <v>Decaf Espresso</v>
      </c>
    </row>
    <row r="834" spans="1:20" x14ac:dyDescent="0.2">
      <c r="A834">
        <v>38</v>
      </c>
      <c r="B834">
        <v>80</v>
      </c>
      <c r="C834">
        <v>148</v>
      </c>
      <c r="D834">
        <v>68</v>
      </c>
      <c r="E834">
        <v>42</v>
      </c>
      <c r="F834">
        <v>21</v>
      </c>
      <c r="G834">
        <v>998</v>
      </c>
      <c r="H834">
        <v>60</v>
      </c>
      <c r="I834">
        <v>81</v>
      </c>
      <c r="J834">
        <v>100</v>
      </c>
      <c r="K834">
        <v>179</v>
      </c>
      <c r="L834">
        <v>435</v>
      </c>
      <c r="M834">
        <v>1</v>
      </c>
      <c r="N834" s="25">
        <v>41759</v>
      </c>
      <c r="O834" t="str">
        <f>VLOOKUP(Coffee_data[[#This Row],[Area Code]],Location!$B$1:$E$157,2,FALSE)</f>
        <v>Utah</v>
      </c>
      <c r="P834" t="str">
        <f>VLOOKUP(Coffee_data[[#This Row],[Area Code]],Location!$B$1:$E$157,3,FALSE)</f>
        <v>West</v>
      </c>
      <c r="Q834" t="str">
        <f>VLOOKUP(Coffee_data[[#This Row],[Area Code]],Location!$B$1:$E$157,4,FALSE)</f>
        <v>Small Market</v>
      </c>
      <c r="R834" s="15" t="str">
        <f>HLOOKUP(Coffee_data[[#This Row],[ProductId]],Product!$B$4:$O$7,2,FALSE)</f>
        <v>Regular</v>
      </c>
      <c r="S834" s="15" t="str">
        <f>HLOOKUP(Coffee_data[[#This Row],[ProductId]],Product!$B$4:$O$7,3,FALSE)</f>
        <v>Coffee</v>
      </c>
      <c r="T834" s="15" t="str">
        <f>HLOOKUP(Coffee_data[[#This Row],[ProductId]],Product!$B$4:$O$7,4,FALSE)</f>
        <v>Amaretto</v>
      </c>
    </row>
    <row r="835" spans="1:20" x14ac:dyDescent="0.2">
      <c r="A835">
        <v>22</v>
      </c>
      <c r="B835">
        <v>65</v>
      </c>
      <c r="C835">
        <v>113</v>
      </c>
      <c r="D835">
        <v>48</v>
      </c>
      <c r="E835">
        <v>43</v>
      </c>
      <c r="F835">
        <v>15</v>
      </c>
      <c r="G835">
        <v>334</v>
      </c>
      <c r="H835">
        <v>50</v>
      </c>
      <c r="I835">
        <v>62</v>
      </c>
      <c r="J835">
        <v>80</v>
      </c>
      <c r="K835">
        <v>140</v>
      </c>
      <c r="L835">
        <v>435</v>
      </c>
      <c r="M835">
        <v>2</v>
      </c>
      <c r="N835" s="25">
        <v>41759</v>
      </c>
      <c r="O835" t="str">
        <f>VLOOKUP(Coffee_data[[#This Row],[Area Code]],Location!$B$1:$E$157,2,FALSE)</f>
        <v>Utah</v>
      </c>
      <c r="P835" t="str">
        <f>VLOOKUP(Coffee_data[[#This Row],[Area Code]],Location!$B$1:$E$157,3,FALSE)</f>
        <v>West</v>
      </c>
      <c r="Q835" t="str">
        <f>VLOOKUP(Coffee_data[[#This Row],[Area Code]],Location!$B$1:$E$157,4,FALSE)</f>
        <v>Small Market</v>
      </c>
      <c r="R835" s="15" t="str">
        <f>HLOOKUP(Coffee_data[[#This Row],[ProductId]],Product!$B$4:$O$7,2,FALSE)</f>
        <v>Regular</v>
      </c>
      <c r="S835" s="15" t="str">
        <f>HLOOKUP(Coffee_data[[#This Row],[ProductId]],Product!$B$4:$O$7,3,FALSE)</f>
        <v>Coffee</v>
      </c>
      <c r="T835" s="15" t="str">
        <f>HLOOKUP(Coffee_data[[#This Row],[ProductId]],Product!$B$4:$O$7,4,FALSE)</f>
        <v>Columbian</v>
      </c>
    </row>
    <row r="836" spans="1:20" x14ac:dyDescent="0.2">
      <c r="A836">
        <v>34</v>
      </c>
      <c r="B836">
        <v>96</v>
      </c>
      <c r="C836">
        <v>173</v>
      </c>
      <c r="D836">
        <v>77</v>
      </c>
      <c r="E836">
        <v>62</v>
      </c>
      <c r="F836">
        <v>29</v>
      </c>
      <c r="G836">
        <v>529</v>
      </c>
      <c r="H836">
        <v>70</v>
      </c>
      <c r="I836">
        <v>90</v>
      </c>
      <c r="J836">
        <v>120</v>
      </c>
      <c r="K836">
        <v>213</v>
      </c>
      <c r="L836">
        <v>435</v>
      </c>
      <c r="M836">
        <v>3</v>
      </c>
      <c r="N836" s="25">
        <v>41759</v>
      </c>
      <c r="O836" t="str">
        <f>VLOOKUP(Coffee_data[[#This Row],[Area Code]],Location!$B$1:$E$157,2,FALSE)</f>
        <v>Utah</v>
      </c>
      <c r="P836" t="str">
        <f>VLOOKUP(Coffee_data[[#This Row],[Area Code]],Location!$B$1:$E$157,3,FALSE)</f>
        <v>West</v>
      </c>
      <c r="Q836" t="str">
        <f>VLOOKUP(Coffee_data[[#This Row],[Area Code]],Location!$B$1:$E$157,4,FALSE)</f>
        <v>Small Market</v>
      </c>
      <c r="R836" s="15" t="str">
        <f>HLOOKUP(Coffee_data[[#This Row],[ProductId]],Product!$B$4:$O$7,2,FALSE)</f>
        <v>Decaf</v>
      </c>
      <c r="S836" s="15" t="str">
        <f>HLOOKUP(Coffee_data[[#This Row],[ProductId]],Product!$B$4:$O$7,3,FALSE)</f>
        <v>Coffee</v>
      </c>
      <c r="T836" s="15" t="str">
        <f>HLOOKUP(Coffee_data[[#This Row],[ProductId]],Product!$B$4:$O$7,4,FALSE)</f>
        <v>Decaf Irish Cream</v>
      </c>
    </row>
    <row r="837" spans="1:20" x14ac:dyDescent="0.2">
      <c r="A837">
        <v>34</v>
      </c>
      <c r="B837">
        <v>74</v>
      </c>
      <c r="C837">
        <v>125</v>
      </c>
      <c r="D837">
        <v>51</v>
      </c>
      <c r="E837">
        <v>40</v>
      </c>
      <c r="F837">
        <v>16</v>
      </c>
      <c r="G837">
        <v>265</v>
      </c>
      <c r="H837">
        <v>40</v>
      </c>
      <c r="I837">
        <v>48</v>
      </c>
      <c r="J837">
        <v>70</v>
      </c>
      <c r="K837">
        <v>110</v>
      </c>
      <c r="L837">
        <v>435</v>
      </c>
      <c r="M837">
        <v>8</v>
      </c>
      <c r="N837" s="25">
        <v>41759</v>
      </c>
      <c r="O837" t="str">
        <f>VLOOKUP(Coffee_data[[#This Row],[Area Code]],Location!$B$1:$E$157,2,FALSE)</f>
        <v>Utah</v>
      </c>
      <c r="P837" t="str">
        <f>VLOOKUP(Coffee_data[[#This Row],[Area Code]],Location!$B$1:$E$157,3,FALSE)</f>
        <v>West</v>
      </c>
      <c r="Q837" t="str">
        <f>VLOOKUP(Coffee_data[[#This Row],[Area Code]],Location!$B$1:$E$157,4,FALSE)</f>
        <v>Small Market</v>
      </c>
      <c r="R837" s="15" t="str">
        <f>HLOOKUP(Coffee_data[[#This Row],[ProductId]],Product!$B$4:$O$7,2,FALSE)</f>
        <v>Decaf</v>
      </c>
      <c r="S837" s="15" t="str">
        <f>HLOOKUP(Coffee_data[[#This Row],[ProductId]],Product!$B$4:$O$7,3,FALSE)</f>
        <v>Herbal Tea</v>
      </c>
      <c r="T837" s="15" t="str">
        <f>HLOOKUP(Coffee_data[[#This Row],[ProductId]],Product!$B$4:$O$7,4,FALSE)</f>
        <v>Chamomile</v>
      </c>
    </row>
    <row r="838" spans="1:20" x14ac:dyDescent="0.2">
      <c r="A838">
        <v>32</v>
      </c>
      <c r="B838">
        <v>80</v>
      </c>
      <c r="C838">
        <v>132</v>
      </c>
      <c r="D838">
        <v>52</v>
      </c>
      <c r="E838">
        <v>48</v>
      </c>
      <c r="F838">
        <v>17</v>
      </c>
      <c r="G838">
        <v>397</v>
      </c>
      <c r="H838">
        <v>40</v>
      </c>
      <c r="I838">
        <v>49</v>
      </c>
      <c r="J838">
        <v>70</v>
      </c>
      <c r="K838">
        <v>101</v>
      </c>
      <c r="L838">
        <v>435</v>
      </c>
      <c r="M838">
        <v>9</v>
      </c>
      <c r="N838" s="25">
        <v>41759</v>
      </c>
      <c r="O838" t="str">
        <f>VLOOKUP(Coffee_data[[#This Row],[Area Code]],Location!$B$1:$E$157,2,FALSE)</f>
        <v>Utah</v>
      </c>
      <c r="P838" t="str">
        <f>VLOOKUP(Coffee_data[[#This Row],[Area Code]],Location!$B$1:$E$157,3,FALSE)</f>
        <v>West</v>
      </c>
      <c r="Q838" t="str">
        <f>VLOOKUP(Coffee_data[[#This Row],[Area Code]],Location!$B$1:$E$157,4,FALSE)</f>
        <v>Small Market</v>
      </c>
      <c r="R838" s="15" t="str">
        <f>HLOOKUP(Coffee_data[[#This Row],[ProductId]],Product!$B$4:$O$7,2,FALSE)</f>
        <v>Decaf</v>
      </c>
      <c r="S838" s="15" t="str">
        <f>HLOOKUP(Coffee_data[[#This Row],[ProductId]],Product!$B$4:$O$7,3,FALSE)</f>
        <v>Herbal Tea</v>
      </c>
      <c r="T838" s="15" t="str">
        <f>HLOOKUP(Coffee_data[[#This Row],[ProductId]],Product!$B$4:$O$7,4,FALSE)</f>
        <v>Lemon</v>
      </c>
    </row>
    <row r="839" spans="1:20" x14ac:dyDescent="0.2">
      <c r="A839">
        <v>-15</v>
      </c>
      <c r="B839">
        <v>38</v>
      </c>
      <c r="C839">
        <v>136</v>
      </c>
      <c r="D839">
        <v>98</v>
      </c>
      <c r="E839">
        <v>53</v>
      </c>
      <c r="F839">
        <v>30</v>
      </c>
      <c r="G839">
        <v>973</v>
      </c>
      <c r="H839">
        <v>-10</v>
      </c>
      <c r="I839">
        <v>90</v>
      </c>
      <c r="J839">
        <v>30</v>
      </c>
      <c r="K839">
        <v>100</v>
      </c>
      <c r="L839">
        <v>435</v>
      </c>
      <c r="M839">
        <v>10</v>
      </c>
      <c r="N839" s="25">
        <v>41759</v>
      </c>
      <c r="O839" t="str">
        <f>VLOOKUP(Coffee_data[[#This Row],[Area Code]],Location!$B$1:$E$157,2,FALSE)</f>
        <v>Utah</v>
      </c>
      <c r="P839" t="str">
        <f>VLOOKUP(Coffee_data[[#This Row],[Area Code]],Location!$B$1:$E$157,3,FALSE)</f>
        <v>West</v>
      </c>
      <c r="Q839" t="str">
        <f>VLOOKUP(Coffee_data[[#This Row],[Area Code]],Location!$B$1:$E$157,4,FALSE)</f>
        <v>Small Market</v>
      </c>
      <c r="R839" s="15" t="str">
        <f>HLOOKUP(Coffee_data[[#This Row],[ProductId]],Product!$B$4:$O$7,2,FALSE)</f>
        <v>Decaf</v>
      </c>
      <c r="S839" s="15" t="str">
        <f>HLOOKUP(Coffee_data[[#This Row],[ProductId]],Product!$B$4:$O$7,3,FALSE)</f>
        <v>Herbal Tea</v>
      </c>
      <c r="T839" s="15" t="str">
        <f>HLOOKUP(Coffee_data[[#This Row],[ProductId]],Product!$B$4:$O$7,4,FALSE)</f>
        <v>Mint</v>
      </c>
    </row>
    <row r="840" spans="1:20" x14ac:dyDescent="0.2">
      <c r="A840">
        <v>-8</v>
      </c>
      <c r="B840">
        <v>61</v>
      </c>
      <c r="C840">
        <v>104</v>
      </c>
      <c r="D840">
        <v>43</v>
      </c>
      <c r="E840">
        <v>69</v>
      </c>
      <c r="F840">
        <v>39</v>
      </c>
      <c r="G840">
        <v>282</v>
      </c>
      <c r="H840">
        <v>10</v>
      </c>
      <c r="I840">
        <v>20</v>
      </c>
      <c r="J840">
        <v>50</v>
      </c>
      <c r="K840">
        <v>70</v>
      </c>
      <c r="L840">
        <v>435</v>
      </c>
      <c r="M840">
        <v>11</v>
      </c>
      <c r="N840" s="25">
        <v>41759</v>
      </c>
      <c r="O840" t="str">
        <f>VLOOKUP(Coffee_data[[#This Row],[Area Code]],Location!$B$1:$E$157,2,FALSE)</f>
        <v>Utah</v>
      </c>
      <c r="P840" t="str">
        <f>VLOOKUP(Coffee_data[[#This Row],[Area Code]],Location!$B$1:$E$157,3,FALSE)</f>
        <v>West</v>
      </c>
      <c r="Q840" t="str">
        <f>VLOOKUP(Coffee_data[[#This Row],[Area Code]],Location!$B$1:$E$157,4,FALSE)</f>
        <v>Small Market</v>
      </c>
      <c r="R840" s="15" t="str">
        <f>HLOOKUP(Coffee_data[[#This Row],[ProductId]],Product!$B$4:$O$7,2,FALSE)</f>
        <v>Regular</v>
      </c>
      <c r="S840" s="15" t="str">
        <f>HLOOKUP(Coffee_data[[#This Row],[ProductId]],Product!$B$4:$O$7,3,FALSE)</f>
        <v>Tea</v>
      </c>
      <c r="T840" s="15" t="str">
        <f>HLOOKUP(Coffee_data[[#This Row],[ProductId]],Product!$B$4:$O$7,4,FALSE)</f>
        <v>Darjeeling</v>
      </c>
    </row>
    <row r="841" spans="1:20" x14ac:dyDescent="0.2">
      <c r="A841">
        <v>14</v>
      </c>
      <c r="B841">
        <v>53</v>
      </c>
      <c r="C841">
        <v>92</v>
      </c>
      <c r="D841">
        <v>39</v>
      </c>
      <c r="E841">
        <v>39</v>
      </c>
      <c r="F841">
        <v>12</v>
      </c>
      <c r="G841">
        <v>212</v>
      </c>
      <c r="H841">
        <v>20</v>
      </c>
      <c r="I841">
        <v>20</v>
      </c>
      <c r="J841">
        <v>40</v>
      </c>
      <c r="K841">
        <v>72</v>
      </c>
      <c r="L841">
        <v>435</v>
      </c>
      <c r="M841">
        <v>12</v>
      </c>
      <c r="N841" s="25">
        <v>41759</v>
      </c>
      <c r="O841" t="str">
        <f>VLOOKUP(Coffee_data[[#This Row],[Area Code]],Location!$B$1:$E$157,2,FALSE)</f>
        <v>Utah</v>
      </c>
      <c r="P841" t="str">
        <f>VLOOKUP(Coffee_data[[#This Row],[Area Code]],Location!$B$1:$E$157,3,FALSE)</f>
        <v>West</v>
      </c>
      <c r="Q841" t="str">
        <f>VLOOKUP(Coffee_data[[#This Row],[Area Code]],Location!$B$1:$E$157,4,FALSE)</f>
        <v>Small Market</v>
      </c>
      <c r="R841" s="15" t="str">
        <f>HLOOKUP(Coffee_data[[#This Row],[ProductId]],Product!$B$4:$O$7,2,FALSE)</f>
        <v>Regular</v>
      </c>
      <c r="S841" s="15" t="str">
        <f>HLOOKUP(Coffee_data[[#This Row],[ProductId]],Product!$B$4:$O$7,3,FALSE)</f>
        <v>Tea</v>
      </c>
      <c r="T841" s="15" t="str">
        <f>HLOOKUP(Coffee_data[[#This Row],[ProductId]],Product!$B$4:$O$7,4,FALSE)</f>
        <v>Earl Grey</v>
      </c>
    </row>
    <row r="842" spans="1:20" x14ac:dyDescent="0.2">
      <c r="A842">
        <v>-3</v>
      </c>
      <c r="B842">
        <v>42</v>
      </c>
      <c r="C842">
        <v>76</v>
      </c>
      <c r="D842">
        <v>34</v>
      </c>
      <c r="E842">
        <v>45</v>
      </c>
      <c r="F842">
        <v>12</v>
      </c>
      <c r="G842">
        <v>182</v>
      </c>
      <c r="H842">
        <v>10</v>
      </c>
      <c r="I842">
        <v>20</v>
      </c>
      <c r="J842">
        <v>30</v>
      </c>
      <c r="K842">
        <v>37</v>
      </c>
      <c r="L842">
        <v>801</v>
      </c>
      <c r="M842">
        <v>13</v>
      </c>
      <c r="N842" s="25">
        <v>41759</v>
      </c>
      <c r="O842" t="str">
        <f>VLOOKUP(Coffee_data[[#This Row],[Area Code]],Location!$B$1:$E$157,2,FALSE)</f>
        <v>Utah</v>
      </c>
      <c r="P842" t="str">
        <f>VLOOKUP(Coffee_data[[#This Row],[Area Code]],Location!$B$1:$E$157,3,FALSE)</f>
        <v>West</v>
      </c>
      <c r="Q842" t="str">
        <f>VLOOKUP(Coffee_data[[#This Row],[Area Code]],Location!$B$1:$E$157,4,FALSE)</f>
        <v>Small Market</v>
      </c>
      <c r="R842" s="15" t="str">
        <f>HLOOKUP(Coffee_data[[#This Row],[ProductId]],Product!$B$4:$O$7,2,FALSE)</f>
        <v>Regular</v>
      </c>
      <c r="S842" s="15" t="str">
        <f>HLOOKUP(Coffee_data[[#This Row],[ProductId]],Product!$B$4:$O$7,3,FALSE)</f>
        <v>Tea</v>
      </c>
      <c r="T842" s="15" t="str">
        <f>HLOOKUP(Coffee_data[[#This Row],[ProductId]],Product!$B$4:$O$7,4,FALSE)</f>
        <v>Green Tea</v>
      </c>
    </row>
    <row r="843" spans="1:20" x14ac:dyDescent="0.2">
      <c r="A843">
        <v>165</v>
      </c>
      <c r="B843">
        <v>261</v>
      </c>
      <c r="C843">
        <v>521</v>
      </c>
      <c r="D843">
        <v>261</v>
      </c>
      <c r="E843">
        <v>96</v>
      </c>
      <c r="F843">
        <v>72</v>
      </c>
      <c r="G843">
        <v>1559</v>
      </c>
      <c r="H843">
        <v>180</v>
      </c>
      <c r="I843">
        <v>246</v>
      </c>
      <c r="J843">
        <v>260</v>
      </c>
      <c r="K843">
        <v>500</v>
      </c>
      <c r="L843">
        <v>415</v>
      </c>
      <c r="M843">
        <v>4</v>
      </c>
      <c r="N843" s="25">
        <v>41759</v>
      </c>
      <c r="O843" t="str">
        <f>VLOOKUP(Coffee_data[[#This Row],[Area Code]],Location!$B$1:$E$157,2,FALSE)</f>
        <v>California</v>
      </c>
      <c r="P843" t="str">
        <f>VLOOKUP(Coffee_data[[#This Row],[Area Code]],Location!$B$1:$E$157,3,FALSE)</f>
        <v>West</v>
      </c>
      <c r="Q843" t="str">
        <f>VLOOKUP(Coffee_data[[#This Row],[Area Code]],Location!$B$1:$E$157,4,FALSE)</f>
        <v>Major Market</v>
      </c>
      <c r="R843" s="15" t="str">
        <f>HLOOKUP(Coffee_data[[#This Row],[ProductId]],Product!$B$4:$O$7,2,FALSE)</f>
        <v>Regular</v>
      </c>
      <c r="S843" s="15" t="str">
        <f>HLOOKUP(Coffee_data[[#This Row],[ProductId]],Product!$B$4:$O$7,3,FALSE)</f>
        <v>Espresso</v>
      </c>
      <c r="T843" s="15" t="str">
        <f>HLOOKUP(Coffee_data[[#This Row],[ProductId]],Product!$B$4:$O$7,4,FALSE)</f>
        <v>Caffe Latte</v>
      </c>
    </row>
    <row r="844" spans="1:20" x14ac:dyDescent="0.2">
      <c r="A844">
        <v>25</v>
      </c>
      <c r="B844">
        <v>168</v>
      </c>
      <c r="C844">
        <v>289</v>
      </c>
      <c r="D844">
        <v>98</v>
      </c>
      <c r="E844">
        <v>143</v>
      </c>
      <c r="F844">
        <v>109</v>
      </c>
      <c r="G844">
        <v>788</v>
      </c>
      <c r="H844">
        <v>30</v>
      </c>
      <c r="I844">
        <v>95</v>
      </c>
      <c r="J844">
        <v>160</v>
      </c>
      <c r="K844">
        <v>270</v>
      </c>
      <c r="L844">
        <v>209</v>
      </c>
      <c r="M844">
        <v>5</v>
      </c>
      <c r="N844" s="25">
        <v>41759</v>
      </c>
      <c r="O844" t="str">
        <f>VLOOKUP(Coffee_data[[#This Row],[Area Code]],Location!$B$1:$E$157,2,FALSE)</f>
        <v>California</v>
      </c>
      <c r="P844" t="str">
        <f>VLOOKUP(Coffee_data[[#This Row],[Area Code]],Location!$B$1:$E$157,3,FALSE)</f>
        <v>West</v>
      </c>
      <c r="Q844" t="str">
        <f>VLOOKUP(Coffee_data[[#This Row],[Area Code]],Location!$B$1:$E$157,4,FALSE)</f>
        <v>Major Market</v>
      </c>
      <c r="R844" s="15" t="str">
        <f>HLOOKUP(Coffee_data[[#This Row],[ProductId]],Product!$B$4:$O$7,2,FALSE)</f>
        <v>Regular</v>
      </c>
      <c r="S844" s="15" t="str">
        <f>HLOOKUP(Coffee_data[[#This Row],[ProductId]],Product!$B$4:$O$7,3,FALSE)</f>
        <v>Espresso</v>
      </c>
      <c r="T844" s="15" t="str">
        <f>HLOOKUP(Coffee_data[[#This Row],[ProductId]],Product!$B$4:$O$7,4,FALSE)</f>
        <v>Caffe Mocha</v>
      </c>
    </row>
    <row r="845" spans="1:20" x14ac:dyDescent="0.2">
      <c r="A845">
        <v>230</v>
      </c>
      <c r="B845">
        <v>349</v>
      </c>
      <c r="C845">
        <v>612</v>
      </c>
      <c r="D845">
        <v>310</v>
      </c>
      <c r="E845">
        <v>119</v>
      </c>
      <c r="F845">
        <v>86</v>
      </c>
      <c r="G845">
        <v>1433</v>
      </c>
      <c r="H845">
        <v>220</v>
      </c>
      <c r="I845">
        <v>307</v>
      </c>
      <c r="J845">
        <v>330</v>
      </c>
      <c r="K845">
        <v>574</v>
      </c>
      <c r="L845">
        <v>626</v>
      </c>
      <c r="M845">
        <v>6</v>
      </c>
      <c r="N845" s="25">
        <v>41759</v>
      </c>
      <c r="O845" t="str">
        <f>VLOOKUP(Coffee_data[[#This Row],[Area Code]],Location!$B$1:$E$157,2,FALSE)</f>
        <v>California</v>
      </c>
      <c r="P845" t="str">
        <f>VLOOKUP(Coffee_data[[#This Row],[Area Code]],Location!$B$1:$E$157,3,FALSE)</f>
        <v>West</v>
      </c>
      <c r="Q845" t="str">
        <f>VLOOKUP(Coffee_data[[#This Row],[Area Code]],Location!$B$1:$E$157,4,FALSE)</f>
        <v>Major Market</v>
      </c>
      <c r="R845" s="15" t="str">
        <f>HLOOKUP(Coffee_data[[#This Row],[ProductId]],Product!$B$4:$O$7,2,FALSE)</f>
        <v>Decaf</v>
      </c>
      <c r="S845" s="15" t="str">
        <f>HLOOKUP(Coffee_data[[#This Row],[ProductId]],Product!$B$4:$O$7,3,FALSE)</f>
        <v>Espresso</v>
      </c>
      <c r="T845" s="15" t="str">
        <f>HLOOKUP(Coffee_data[[#This Row],[ProductId]],Product!$B$4:$O$7,4,FALSE)</f>
        <v>Decaf Espresso</v>
      </c>
    </row>
    <row r="846" spans="1:20" x14ac:dyDescent="0.2">
      <c r="A846">
        <v>-84</v>
      </c>
      <c r="B846">
        <v>-21</v>
      </c>
      <c r="C846">
        <v>106</v>
      </c>
      <c r="D846">
        <v>103</v>
      </c>
      <c r="E846">
        <v>63</v>
      </c>
      <c r="F846">
        <v>40</v>
      </c>
      <c r="G846">
        <v>1215</v>
      </c>
      <c r="H846">
        <v>-80</v>
      </c>
      <c r="I846">
        <v>184</v>
      </c>
      <c r="J846">
        <v>-30</v>
      </c>
      <c r="K846">
        <v>129</v>
      </c>
      <c r="L846">
        <v>209</v>
      </c>
      <c r="M846">
        <v>1</v>
      </c>
      <c r="N846" s="25">
        <v>41759</v>
      </c>
      <c r="O846" t="str">
        <f>VLOOKUP(Coffee_data[[#This Row],[Area Code]],Location!$B$1:$E$157,2,FALSE)</f>
        <v>California</v>
      </c>
      <c r="P846" t="str">
        <f>VLOOKUP(Coffee_data[[#This Row],[Area Code]],Location!$B$1:$E$157,3,FALSE)</f>
        <v>West</v>
      </c>
      <c r="Q846" t="str">
        <f>VLOOKUP(Coffee_data[[#This Row],[Area Code]],Location!$B$1:$E$157,4,FALSE)</f>
        <v>Major Market</v>
      </c>
      <c r="R846" s="15" t="str">
        <f>HLOOKUP(Coffee_data[[#This Row],[ProductId]],Product!$B$4:$O$7,2,FALSE)</f>
        <v>Regular</v>
      </c>
      <c r="S846" s="15" t="str">
        <f>HLOOKUP(Coffee_data[[#This Row],[ProductId]],Product!$B$4:$O$7,3,FALSE)</f>
        <v>Coffee</v>
      </c>
      <c r="T846" s="15" t="str">
        <f>HLOOKUP(Coffee_data[[#This Row],[ProductId]],Product!$B$4:$O$7,4,FALSE)</f>
        <v>Amaretto</v>
      </c>
    </row>
    <row r="847" spans="1:20" x14ac:dyDescent="0.2">
      <c r="A847">
        <v>295</v>
      </c>
      <c r="B847">
        <v>454</v>
      </c>
      <c r="C847">
        <v>756</v>
      </c>
      <c r="D847">
        <v>342</v>
      </c>
      <c r="E847">
        <v>159</v>
      </c>
      <c r="F847">
        <v>105</v>
      </c>
      <c r="G847">
        <v>2250</v>
      </c>
      <c r="H847">
        <v>410</v>
      </c>
      <c r="I847">
        <v>325</v>
      </c>
      <c r="J847">
        <v>560</v>
      </c>
      <c r="K847">
        <v>942</v>
      </c>
      <c r="L847">
        <v>650</v>
      </c>
      <c r="M847">
        <v>2</v>
      </c>
      <c r="N847" s="25">
        <v>41759</v>
      </c>
      <c r="O847" t="str">
        <f>VLOOKUP(Coffee_data[[#This Row],[Area Code]],Location!$B$1:$E$157,2,FALSE)</f>
        <v>California</v>
      </c>
      <c r="P847" t="str">
        <f>VLOOKUP(Coffee_data[[#This Row],[Area Code]],Location!$B$1:$E$157,3,FALSE)</f>
        <v>West</v>
      </c>
      <c r="Q847" t="str">
        <f>VLOOKUP(Coffee_data[[#This Row],[Area Code]],Location!$B$1:$E$157,4,FALSE)</f>
        <v>Major Market</v>
      </c>
      <c r="R847" s="15" t="str">
        <f>HLOOKUP(Coffee_data[[#This Row],[ProductId]],Product!$B$4:$O$7,2,FALSE)</f>
        <v>Regular</v>
      </c>
      <c r="S847" s="15" t="str">
        <f>HLOOKUP(Coffee_data[[#This Row],[ProductId]],Product!$B$4:$O$7,3,FALSE)</f>
        <v>Coffee</v>
      </c>
      <c r="T847" s="15" t="str">
        <f>HLOOKUP(Coffee_data[[#This Row],[ProductId]],Product!$B$4:$O$7,4,FALSE)</f>
        <v>Columbian</v>
      </c>
    </row>
    <row r="848" spans="1:20" x14ac:dyDescent="0.2">
      <c r="A848">
        <v>-142</v>
      </c>
      <c r="B848">
        <v>-32</v>
      </c>
      <c r="C848">
        <v>163</v>
      </c>
      <c r="D848">
        <v>184</v>
      </c>
      <c r="E848">
        <v>110</v>
      </c>
      <c r="F848">
        <v>64</v>
      </c>
      <c r="G848">
        <v>1952</v>
      </c>
      <c r="H848">
        <v>-140</v>
      </c>
      <c r="I848">
        <v>268</v>
      </c>
      <c r="J848">
        <v>-40</v>
      </c>
      <c r="K848">
        <v>203</v>
      </c>
      <c r="L848">
        <v>714</v>
      </c>
      <c r="M848">
        <v>3</v>
      </c>
      <c r="N848" s="25">
        <v>41759</v>
      </c>
      <c r="O848" t="str">
        <f>VLOOKUP(Coffee_data[[#This Row],[Area Code]],Location!$B$1:$E$157,2,FALSE)</f>
        <v>California</v>
      </c>
      <c r="P848" t="str">
        <f>VLOOKUP(Coffee_data[[#This Row],[Area Code]],Location!$B$1:$E$157,3,FALSE)</f>
        <v>West</v>
      </c>
      <c r="Q848" t="str">
        <f>VLOOKUP(Coffee_data[[#This Row],[Area Code]],Location!$B$1:$E$157,4,FALSE)</f>
        <v>Major Market</v>
      </c>
      <c r="R848" s="15" t="str">
        <f>HLOOKUP(Coffee_data[[#This Row],[ProductId]],Product!$B$4:$O$7,2,FALSE)</f>
        <v>Decaf</v>
      </c>
      <c r="S848" s="15" t="str">
        <f>HLOOKUP(Coffee_data[[#This Row],[ProductId]],Product!$B$4:$O$7,3,FALSE)</f>
        <v>Coffee</v>
      </c>
      <c r="T848" s="15" t="str">
        <f>HLOOKUP(Coffee_data[[#This Row],[ProductId]],Product!$B$4:$O$7,4,FALSE)</f>
        <v>Decaf Irish Cream</v>
      </c>
    </row>
    <row r="849" spans="1:20" x14ac:dyDescent="0.2">
      <c r="A849">
        <v>111</v>
      </c>
      <c r="B849">
        <v>152</v>
      </c>
      <c r="C849">
        <v>256</v>
      </c>
      <c r="D849">
        <v>74</v>
      </c>
      <c r="E849">
        <v>41</v>
      </c>
      <c r="F849">
        <v>29</v>
      </c>
      <c r="G849">
        <v>871</v>
      </c>
      <c r="H849">
        <v>120</v>
      </c>
      <c r="I849">
        <v>88</v>
      </c>
      <c r="J849">
        <v>140</v>
      </c>
      <c r="K849">
        <v>212</v>
      </c>
      <c r="L849">
        <v>760</v>
      </c>
      <c r="M849">
        <v>8</v>
      </c>
      <c r="N849" s="25">
        <v>41759</v>
      </c>
      <c r="O849" t="str">
        <f>VLOOKUP(Coffee_data[[#This Row],[Area Code]],Location!$B$1:$E$157,2,FALSE)</f>
        <v>California</v>
      </c>
      <c r="P849" t="str">
        <f>VLOOKUP(Coffee_data[[#This Row],[Area Code]],Location!$B$1:$E$157,3,FALSE)</f>
        <v>West</v>
      </c>
      <c r="Q849" t="str">
        <f>VLOOKUP(Coffee_data[[#This Row],[Area Code]],Location!$B$1:$E$157,4,FALSE)</f>
        <v>Major Market</v>
      </c>
      <c r="R849" s="15" t="str">
        <f>HLOOKUP(Coffee_data[[#This Row],[ProductId]],Product!$B$4:$O$7,2,FALSE)</f>
        <v>Decaf</v>
      </c>
      <c r="S849" s="15" t="str">
        <f>HLOOKUP(Coffee_data[[#This Row],[ProductId]],Product!$B$4:$O$7,3,FALSE)</f>
        <v>Herbal Tea</v>
      </c>
      <c r="T849" s="15" t="str">
        <f>HLOOKUP(Coffee_data[[#This Row],[ProductId]],Product!$B$4:$O$7,4,FALSE)</f>
        <v>Chamomile</v>
      </c>
    </row>
    <row r="850" spans="1:20" x14ac:dyDescent="0.2">
      <c r="A850">
        <v>183</v>
      </c>
      <c r="B850">
        <v>277</v>
      </c>
      <c r="C850">
        <v>512</v>
      </c>
      <c r="D850">
        <v>237</v>
      </c>
      <c r="E850">
        <v>94</v>
      </c>
      <c r="F850">
        <v>72</v>
      </c>
      <c r="G850">
        <v>1060</v>
      </c>
      <c r="H850">
        <v>180</v>
      </c>
      <c r="I850">
        <v>191</v>
      </c>
      <c r="J850">
        <v>250</v>
      </c>
      <c r="K850">
        <v>450</v>
      </c>
      <c r="L850">
        <v>805</v>
      </c>
      <c r="M850">
        <v>9</v>
      </c>
      <c r="N850" s="25">
        <v>41759</v>
      </c>
      <c r="O850" t="str">
        <f>VLOOKUP(Coffee_data[[#This Row],[Area Code]],Location!$B$1:$E$157,2,FALSE)</f>
        <v>California</v>
      </c>
      <c r="P850" t="str">
        <f>VLOOKUP(Coffee_data[[#This Row],[Area Code]],Location!$B$1:$E$157,3,FALSE)</f>
        <v>West</v>
      </c>
      <c r="Q850" t="str">
        <f>VLOOKUP(Coffee_data[[#This Row],[Area Code]],Location!$B$1:$E$157,4,FALSE)</f>
        <v>Major Market</v>
      </c>
      <c r="R850" s="15" t="str">
        <f>HLOOKUP(Coffee_data[[#This Row],[ProductId]],Product!$B$4:$O$7,2,FALSE)</f>
        <v>Decaf</v>
      </c>
      <c r="S850" s="15" t="str">
        <f>HLOOKUP(Coffee_data[[#This Row],[ProductId]],Product!$B$4:$O$7,3,FALSE)</f>
        <v>Herbal Tea</v>
      </c>
      <c r="T850" s="15" t="str">
        <f>HLOOKUP(Coffee_data[[#This Row],[ProductId]],Product!$B$4:$O$7,4,FALSE)</f>
        <v>Lemon</v>
      </c>
    </row>
    <row r="851" spans="1:20" x14ac:dyDescent="0.2">
      <c r="A851">
        <v>67</v>
      </c>
      <c r="B851">
        <v>107</v>
      </c>
      <c r="C851">
        <v>190</v>
      </c>
      <c r="D851">
        <v>83</v>
      </c>
      <c r="E851">
        <v>40</v>
      </c>
      <c r="F851">
        <v>27</v>
      </c>
      <c r="G851">
        <v>584</v>
      </c>
      <c r="H851">
        <v>60</v>
      </c>
      <c r="I851">
        <v>80</v>
      </c>
      <c r="J851">
        <v>90</v>
      </c>
      <c r="K851">
        <v>170</v>
      </c>
      <c r="L851">
        <v>805</v>
      </c>
      <c r="M851">
        <v>10</v>
      </c>
      <c r="N851" s="25">
        <v>41759</v>
      </c>
      <c r="O851" t="str">
        <f>VLOOKUP(Coffee_data[[#This Row],[Area Code]],Location!$B$1:$E$157,2,FALSE)</f>
        <v>California</v>
      </c>
      <c r="P851" t="str">
        <f>VLOOKUP(Coffee_data[[#This Row],[Area Code]],Location!$B$1:$E$157,3,FALSE)</f>
        <v>West</v>
      </c>
      <c r="Q851" t="str">
        <f>VLOOKUP(Coffee_data[[#This Row],[Area Code]],Location!$B$1:$E$157,4,FALSE)</f>
        <v>Major Market</v>
      </c>
      <c r="R851" s="15" t="str">
        <f>HLOOKUP(Coffee_data[[#This Row],[ProductId]],Product!$B$4:$O$7,2,FALSE)</f>
        <v>Decaf</v>
      </c>
      <c r="S851" s="15" t="str">
        <f>HLOOKUP(Coffee_data[[#This Row],[ProductId]],Product!$B$4:$O$7,3,FALSE)</f>
        <v>Herbal Tea</v>
      </c>
      <c r="T851" s="15" t="str">
        <f>HLOOKUP(Coffee_data[[#This Row],[ProductId]],Product!$B$4:$O$7,4,FALSE)</f>
        <v>Mint</v>
      </c>
    </row>
    <row r="852" spans="1:20" x14ac:dyDescent="0.2">
      <c r="A852">
        <v>111</v>
      </c>
      <c r="B852">
        <v>152</v>
      </c>
      <c r="C852">
        <v>256</v>
      </c>
      <c r="D852">
        <v>168</v>
      </c>
      <c r="E852">
        <v>41</v>
      </c>
      <c r="F852">
        <v>29</v>
      </c>
      <c r="G852">
        <v>821</v>
      </c>
      <c r="H852">
        <v>100</v>
      </c>
      <c r="I852">
        <v>71</v>
      </c>
      <c r="J852">
        <v>110</v>
      </c>
      <c r="K852">
        <v>181</v>
      </c>
      <c r="L852">
        <v>310</v>
      </c>
      <c r="M852">
        <v>11</v>
      </c>
      <c r="N852" s="25">
        <v>41759</v>
      </c>
      <c r="O852" t="str">
        <f>VLOOKUP(Coffee_data[[#This Row],[Area Code]],Location!$B$1:$E$157,2,FALSE)</f>
        <v>California</v>
      </c>
      <c r="P852" t="str">
        <f>VLOOKUP(Coffee_data[[#This Row],[Area Code]],Location!$B$1:$E$157,3,FALSE)</f>
        <v>West</v>
      </c>
      <c r="Q852" t="str">
        <f>VLOOKUP(Coffee_data[[#This Row],[Area Code]],Location!$B$1:$E$157,4,FALSE)</f>
        <v>Major Market</v>
      </c>
      <c r="R852" s="15" t="str">
        <f>HLOOKUP(Coffee_data[[#This Row],[ProductId]],Product!$B$4:$O$7,2,FALSE)</f>
        <v>Regular</v>
      </c>
      <c r="S852" s="15" t="str">
        <f>HLOOKUP(Coffee_data[[#This Row],[ProductId]],Product!$B$4:$O$7,3,FALSE)</f>
        <v>Tea</v>
      </c>
      <c r="T852" s="15" t="str">
        <f>HLOOKUP(Coffee_data[[#This Row],[ProductId]],Product!$B$4:$O$7,4,FALSE)</f>
        <v>Darjeeling</v>
      </c>
    </row>
    <row r="853" spans="1:20" x14ac:dyDescent="0.2">
      <c r="A853">
        <v>89</v>
      </c>
      <c r="B853">
        <v>124</v>
      </c>
      <c r="C853">
        <v>210</v>
      </c>
      <c r="D853">
        <v>86</v>
      </c>
      <c r="E853">
        <v>35</v>
      </c>
      <c r="F853">
        <v>24</v>
      </c>
      <c r="G853">
        <v>499</v>
      </c>
      <c r="H853">
        <v>80</v>
      </c>
      <c r="I853">
        <v>50</v>
      </c>
      <c r="J853">
        <v>90</v>
      </c>
      <c r="K853">
        <v>152</v>
      </c>
      <c r="L853">
        <v>530</v>
      </c>
      <c r="M853">
        <v>12</v>
      </c>
      <c r="N853" s="25">
        <v>41759</v>
      </c>
      <c r="O853" t="str">
        <f>VLOOKUP(Coffee_data[[#This Row],[Area Code]],Location!$B$1:$E$157,2,FALSE)</f>
        <v>California</v>
      </c>
      <c r="P853" t="str">
        <f>VLOOKUP(Coffee_data[[#This Row],[Area Code]],Location!$B$1:$E$157,3,FALSE)</f>
        <v>West</v>
      </c>
      <c r="Q853" t="str">
        <f>VLOOKUP(Coffee_data[[#This Row],[Area Code]],Location!$B$1:$E$157,4,FALSE)</f>
        <v>Major Market</v>
      </c>
      <c r="R853" s="15" t="str">
        <f>HLOOKUP(Coffee_data[[#This Row],[ProductId]],Product!$B$4:$O$7,2,FALSE)</f>
        <v>Regular</v>
      </c>
      <c r="S853" s="15" t="str">
        <f>HLOOKUP(Coffee_data[[#This Row],[ProductId]],Product!$B$4:$O$7,3,FALSE)</f>
        <v>Tea</v>
      </c>
      <c r="T853" s="15" t="str">
        <f>HLOOKUP(Coffee_data[[#This Row],[ProductId]],Product!$B$4:$O$7,4,FALSE)</f>
        <v>Earl Grey</v>
      </c>
    </row>
    <row r="854" spans="1:20" x14ac:dyDescent="0.2">
      <c r="A854">
        <v>43</v>
      </c>
      <c r="B854">
        <v>96</v>
      </c>
      <c r="C854">
        <v>160</v>
      </c>
      <c r="D854">
        <v>64</v>
      </c>
      <c r="E854">
        <v>53</v>
      </c>
      <c r="F854">
        <v>21</v>
      </c>
      <c r="G854">
        <v>593</v>
      </c>
      <c r="H854">
        <v>30</v>
      </c>
      <c r="I854">
        <v>53</v>
      </c>
      <c r="J854">
        <v>60</v>
      </c>
      <c r="K854">
        <v>87</v>
      </c>
      <c r="L854">
        <v>714</v>
      </c>
      <c r="M854">
        <v>13</v>
      </c>
      <c r="N854" s="25">
        <v>41759</v>
      </c>
      <c r="O854" t="str">
        <f>VLOOKUP(Coffee_data[[#This Row],[Area Code]],Location!$B$1:$E$157,2,FALSE)</f>
        <v>California</v>
      </c>
      <c r="P854" t="str">
        <f>VLOOKUP(Coffee_data[[#This Row],[Area Code]],Location!$B$1:$E$157,3,FALSE)</f>
        <v>West</v>
      </c>
      <c r="Q854" t="str">
        <f>VLOOKUP(Coffee_data[[#This Row],[Area Code]],Location!$B$1:$E$157,4,FALSE)</f>
        <v>Major Market</v>
      </c>
      <c r="R854" s="15" t="str">
        <f>HLOOKUP(Coffee_data[[#This Row],[ProductId]],Product!$B$4:$O$7,2,FALSE)</f>
        <v>Regular</v>
      </c>
      <c r="S854" s="15" t="str">
        <f>HLOOKUP(Coffee_data[[#This Row],[ProductId]],Product!$B$4:$O$7,3,FALSE)</f>
        <v>Tea</v>
      </c>
      <c r="T854" s="15" t="str">
        <f>HLOOKUP(Coffee_data[[#This Row],[ProductId]],Product!$B$4:$O$7,4,FALSE)</f>
        <v>Green Tea</v>
      </c>
    </row>
    <row r="855" spans="1:20" x14ac:dyDescent="0.2">
      <c r="A855">
        <v>31</v>
      </c>
      <c r="B855">
        <v>43</v>
      </c>
      <c r="C855">
        <v>43</v>
      </c>
      <c r="D855">
        <v>0</v>
      </c>
      <c r="E855">
        <v>12</v>
      </c>
      <c r="F855">
        <v>0</v>
      </c>
      <c r="G855">
        <v>645</v>
      </c>
      <c r="H855">
        <v>30</v>
      </c>
      <c r="I855">
        <v>0</v>
      </c>
      <c r="J855">
        <v>40</v>
      </c>
      <c r="K855">
        <v>40</v>
      </c>
      <c r="L855">
        <v>775</v>
      </c>
      <c r="M855">
        <v>4</v>
      </c>
      <c r="N855" s="25">
        <v>41759</v>
      </c>
      <c r="O855" t="str">
        <f>VLOOKUP(Coffee_data[[#This Row],[Area Code]],Location!$B$1:$E$157,2,FALSE)</f>
        <v>Nevada</v>
      </c>
      <c r="P855" t="str">
        <f>VLOOKUP(Coffee_data[[#This Row],[Area Code]],Location!$B$1:$E$157,3,FALSE)</f>
        <v>West</v>
      </c>
      <c r="Q855" t="str">
        <f>VLOOKUP(Coffee_data[[#This Row],[Area Code]],Location!$B$1:$E$157,4,FALSE)</f>
        <v>Small Market</v>
      </c>
      <c r="R855" s="15" t="str">
        <f>HLOOKUP(Coffee_data[[#This Row],[ProductId]],Product!$B$4:$O$7,2,FALSE)</f>
        <v>Regular</v>
      </c>
      <c r="S855" s="15" t="str">
        <f>HLOOKUP(Coffee_data[[#This Row],[ProductId]],Product!$B$4:$O$7,3,FALSE)</f>
        <v>Espresso</v>
      </c>
      <c r="T855" s="15" t="str">
        <f>HLOOKUP(Coffee_data[[#This Row],[ProductId]],Product!$B$4:$O$7,4,FALSE)</f>
        <v>Caffe Latte</v>
      </c>
    </row>
    <row r="856" spans="1:20" x14ac:dyDescent="0.2">
      <c r="A856">
        <v>13</v>
      </c>
      <c r="B856">
        <v>29</v>
      </c>
      <c r="C856">
        <v>49</v>
      </c>
      <c r="D856">
        <v>20</v>
      </c>
      <c r="E856">
        <v>16</v>
      </c>
      <c r="F856">
        <v>5</v>
      </c>
      <c r="G856">
        <v>829</v>
      </c>
      <c r="H856">
        <v>20</v>
      </c>
      <c r="I856">
        <v>10</v>
      </c>
      <c r="J856">
        <v>30</v>
      </c>
      <c r="K856">
        <v>35</v>
      </c>
      <c r="L856">
        <v>775</v>
      </c>
      <c r="M856">
        <v>5</v>
      </c>
      <c r="N856" s="25">
        <v>41759</v>
      </c>
      <c r="O856" t="str">
        <f>VLOOKUP(Coffee_data[[#This Row],[Area Code]],Location!$B$1:$E$157,2,FALSE)</f>
        <v>Nevada</v>
      </c>
      <c r="P856" t="str">
        <f>VLOOKUP(Coffee_data[[#This Row],[Area Code]],Location!$B$1:$E$157,3,FALSE)</f>
        <v>West</v>
      </c>
      <c r="Q856" t="str">
        <f>VLOOKUP(Coffee_data[[#This Row],[Area Code]],Location!$B$1:$E$157,4,FALSE)</f>
        <v>Small Market</v>
      </c>
      <c r="R856" s="15" t="str">
        <f>HLOOKUP(Coffee_data[[#This Row],[ProductId]],Product!$B$4:$O$7,2,FALSE)</f>
        <v>Regular</v>
      </c>
      <c r="S856" s="15" t="str">
        <f>HLOOKUP(Coffee_data[[#This Row],[ProductId]],Product!$B$4:$O$7,3,FALSE)</f>
        <v>Espresso</v>
      </c>
      <c r="T856" s="15" t="str">
        <f>HLOOKUP(Coffee_data[[#This Row],[ProductId]],Product!$B$4:$O$7,4,FALSE)</f>
        <v>Caffe Mocha</v>
      </c>
    </row>
    <row r="857" spans="1:20" x14ac:dyDescent="0.2">
      <c r="A857">
        <v>13</v>
      </c>
      <c r="B857">
        <v>29</v>
      </c>
      <c r="C857">
        <v>49</v>
      </c>
      <c r="D857">
        <v>20</v>
      </c>
      <c r="E857">
        <v>16</v>
      </c>
      <c r="F857">
        <v>5</v>
      </c>
      <c r="G857">
        <v>784</v>
      </c>
      <c r="H857">
        <v>20</v>
      </c>
      <c r="I857">
        <v>10</v>
      </c>
      <c r="J857">
        <v>30</v>
      </c>
      <c r="K857">
        <v>46</v>
      </c>
      <c r="L857">
        <v>775</v>
      </c>
      <c r="M857">
        <v>6</v>
      </c>
      <c r="N857" s="25">
        <v>41759</v>
      </c>
      <c r="O857" t="str">
        <f>VLOOKUP(Coffee_data[[#This Row],[Area Code]],Location!$B$1:$E$157,2,FALSE)</f>
        <v>Nevada</v>
      </c>
      <c r="P857" t="str">
        <f>VLOOKUP(Coffee_data[[#This Row],[Area Code]],Location!$B$1:$E$157,3,FALSE)</f>
        <v>West</v>
      </c>
      <c r="Q857" t="str">
        <f>VLOOKUP(Coffee_data[[#This Row],[Area Code]],Location!$B$1:$E$157,4,FALSE)</f>
        <v>Small Market</v>
      </c>
      <c r="R857" s="15" t="str">
        <f>HLOOKUP(Coffee_data[[#This Row],[ProductId]],Product!$B$4:$O$7,2,FALSE)</f>
        <v>Decaf</v>
      </c>
      <c r="S857" s="15" t="str">
        <f>HLOOKUP(Coffee_data[[#This Row],[ProductId]],Product!$B$4:$O$7,3,FALSE)</f>
        <v>Espresso</v>
      </c>
      <c r="T857" s="15" t="str">
        <f>HLOOKUP(Coffee_data[[#This Row],[ProductId]],Product!$B$4:$O$7,4,FALSE)</f>
        <v>Decaf Espresso</v>
      </c>
    </row>
    <row r="858" spans="1:20" x14ac:dyDescent="0.2">
      <c r="A858">
        <v>-1</v>
      </c>
      <c r="B858">
        <v>45</v>
      </c>
      <c r="C858">
        <v>81</v>
      </c>
      <c r="D858">
        <v>36</v>
      </c>
      <c r="E858">
        <v>46</v>
      </c>
      <c r="F858">
        <v>13</v>
      </c>
      <c r="G858">
        <v>212</v>
      </c>
      <c r="H858">
        <v>20</v>
      </c>
      <c r="I858">
        <v>38</v>
      </c>
      <c r="J858">
        <v>60</v>
      </c>
      <c r="K858">
        <v>98</v>
      </c>
      <c r="L858">
        <v>702</v>
      </c>
      <c r="M858">
        <v>2</v>
      </c>
      <c r="N858" s="25">
        <v>41759</v>
      </c>
      <c r="O858" t="str">
        <f>VLOOKUP(Coffee_data[[#This Row],[Area Code]],Location!$B$1:$E$157,2,FALSE)</f>
        <v>Nevada</v>
      </c>
      <c r="P858" t="str">
        <f>VLOOKUP(Coffee_data[[#This Row],[Area Code]],Location!$B$1:$E$157,3,FALSE)</f>
        <v>West</v>
      </c>
      <c r="Q858" t="str">
        <f>VLOOKUP(Coffee_data[[#This Row],[Area Code]],Location!$B$1:$E$157,4,FALSE)</f>
        <v>Small Market</v>
      </c>
      <c r="R858" s="15" t="str">
        <f>HLOOKUP(Coffee_data[[#This Row],[ProductId]],Product!$B$4:$O$7,2,FALSE)</f>
        <v>Regular</v>
      </c>
      <c r="S858" s="15" t="str">
        <f>HLOOKUP(Coffee_data[[#This Row],[ProductId]],Product!$B$4:$O$7,3,FALSE)</f>
        <v>Coffee</v>
      </c>
      <c r="T858" s="15" t="str">
        <f>HLOOKUP(Coffee_data[[#This Row],[ProductId]],Product!$B$4:$O$7,4,FALSE)</f>
        <v>Columbian</v>
      </c>
    </row>
    <row r="859" spans="1:20" x14ac:dyDescent="0.2">
      <c r="A859">
        <v>25</v>
      </c>
      <c r="B859">
        <v>168</v>
      </c>
      <c r="C859">
        <v>289</v>
      </c>
      <c r="D859">
        <v>209</v>
      </c>
      <c r="E859">
        <v>143</v>
      </c>
      <c r="F859">
        <v>109</v>
      </c>
      <c r="G859">
        <v>788</v>
      </c>
      <c r="H859">
        <v>40</v>
      </c>
      <c r="I859">
        <v>88</v>
      </c>
      <c r="J859">
        <v>150</v>
      </c>
      <c r="K859">
        <v>242</v>
      </c>
      <c r="L859">
        <v>775</v>
      </c>
      <c r="M859">
        <v>8</v>
      </c>
      <c r="N859" s="25">
        <v>41759</v>
      </c>
      <c r="O859" t="str">
        <f>VLOOKUP(Coffee_data[[#This Row],[Area Code]],Location!$B$1:$E$157,2,FALSE)</f>
        <v>Nevada</v>
      </c>
      <c r="P859" t="str">
        <f>VLOOKUP(Coffee_data[[#This Row],[Area Code]],Location!$B$1:$E$157,3,FALSE)</f>
        <v>West</v>
      </c>
      <c r="Q859" t="str">
        <f>VLOOKUP(Coffee_data[[#This Row],[Area Code]],Location!$B$1:$E$157,4,FALSE)</f>
        <v>Small Market</v>
      </c>
      <c r="R859" s="15" t="str">
        <f>HLOOKUP(Coffee_data[[#This Row],[ProductId]],Product!$B$4:$O$7,2,FALSE)</f>
        <v>Decaf</v>
      </c>
      <c r="S859" s="15" t="str">
        <f>HLOOKUP(Coffee_data[[#This Row],[ProductId]],Product!$B$4:$O$7,3,FALSE)</f>
        <v>Herbal Tea</v>
      </c>
      <c r="T859" s="15" t="str">
        <f>HLOOKUP(Coffee_data[[#This Row],[ProductId]],Product!$B$4:$O$7,4,FALSE)</f>
        <v>Chamomile</v>
      </c>
    </row>
    <row r="860" spans="1:20" x14ac:dyDescent="0.2">
      <c r="A860">
        <v>160</v>
      </c>
      <c r="B860">
        <v>270</v>
      </c>
      <c r="C860">
        <v>465</v>
      </c>
      <c r="D860">
        <v>109</v>
      </c>
      <c r="E860">
        <v>110</v>
      </c>
      <c r="F860">
        <v>64</v>
      </c>
      <c r="G860">
        <v>956</v>
      </c>
      <c r="H860">
        <v>160</v>
      </c>
      <c r="I860">
        <v>137</v>
      </c>
      <c r="J860">
        <v>240</v>
      </c>
      <c r="K860">
        <v>409</v>
      </c>
      <c r="L860">
        <v>775</v>
      </c>
      <c r="M860">
        <v>9</v>
      </c>
      <c r="N860" s="25">
        <v>41759</v>
      </c>
      <c r="O860" t="str">
        <f>VLOOKUP(Coffee_data[[#This Row],[Area Code]],Location!$B$1:$E$157,2,FALSE)</f>
        <v>Nevada</v>
      </c>
      <c r="P860" t="str">
        <f>VLOOKUP(Coffee_data[[#This Row],[Area Code]],Location!$B$1:$E$157,3,FALSE)</f>
        <v>West</v>
      </c>
      <c r="Q860" t="str">
        <f>VLOOKUP(Coffee_data[[#This Row],[Area Code]],Location!$B$1:$E$157,4,FALSE)</f>
        <v>Small Market</v>
      </c>
      <c r="R860" s="15" t="str">
        <f>HLOOKUP(Coffee_data[[#This Row],[ProductId]],Product!$B$4:$O$7,2,FALSE)</f>
        <v>Decaf</v>
      </c>
      <c r="S860" s="15" t="str">
        <f>HLOOKUP(Coffee_data[[#This Row],[ProductId]],Product!$B$4:$O$7,3,FALSE)</f>
        <v>Herbal Tea</v>
      </c>
      <c r="T860" s="15" t="str">
        <f>HLOOKUP(Coffee_data[[#This Row],[ProductId]],Product!$B$4:$O$7,4,FALSE)</f>
        <v>Lemon</v>
      </c>
    </row>
    <row r="861" spans="1:20" x14ac:dyDescent="0.2">
      <c r="A861">
        <v>121</v>
      </c>
      <c r="B861">
        <v>185</v>
      </c>
      <c r="C861">
        <v>312</v>
      </c>
      <c r="D861">
        <v>82</v>
      </c>
      <c r="E861">
        <v>64</v>
      </c>
      <c r="F861">
        <v>40</v>
      </c>
      <c r="G861">
        <v>671</v>
      </c>
      <c r="H861">
        <v>120</v>
      </c>
      <c r="I861">
        <v>120</v>
      </c>
      <c r="J861">
        <v>170</v>
      </c>
      <c r="K861">
        <v>260</v>
      </c>
      <c r="L861">
        <v>775</v>
      </c>
      <c r="M861">
        <v>10</v>
      </c>
      <c r="N861" s="25">
        <v>41759</v>
      </c>
      <c r="O861" t="str">
        <f>VLOOKUP(Coffee_data[[#This Row],[Area Code]],Location!$B$1:$E$157,2,FALSE)</f>
        <v>Nevada</v>
      </c>
      <c r="P861" t="str">
        <f>VLOOKUP(Coffee_data[[#This Row],[Area Code]],Location!$B$1:$E$157,3,FALSE)</f>
        <v>West</v>
      </c>
      <c r="Q861" t="str">
        <f>VLOOKUP(Coffee_data[[#This Row],[Area Code]],Location!$B$1:$E$157,4,FALSE)</f>
        <v>Small Market</v>
      </c>
      <c r="R861" s="15" t="str">
        <f>HLOOKUP(Coffee_data[[#This Row],[ProductId]],Product!$B$4:$O$7,2,FALSE)</f>
        <v>Decaf</v>
      </c>
      <c r="S861" s="15" t="str">
        <f>HLOOKUP(Coffee_data[[#This Row],[ProductId]],Product!$B$4:$O$7,3,FALSE)</f>
        <v>Herbal Tea</v>
      </c>
      <c r="T861" s="15" t="str">
        <f>HLOOKUP(Coffee_data[[#This Row],[ProductId]],Product!$B$4:$O$7,4,FALSE)</f>
        <v>Mint</v>
      </c>
    </row>
    <row r="862" spans="1:20" x14ac:dyDescent="0.2">
      <c r="A862">
        <v>231</v>
      </c>
      <c r="B862">
        <v>349</v>
      </c>
      <c r="C862">
        <v>612</v>
      </c>
      <c r="D862">
        <v>291</v>
      </c>
      <c r="E862">
        <v>118</v>
      </c>
      <c r="F862">
        <v>86</v>
      </c>
      <c r="G862">
        <v>1433</v>
      </c>
      <c r="H862">
        <v>170</v>
      </c>
      <c r="I862">
        <v>85</v>
      </c>
      <c r="J862">
        <v>240</v>
      </c>
      <c r="K862">
        <v>421</v>
      </c>
      <c r="L862">
        <v>702</v>
      </c>
      <c r="M862">
        <v>11</v>
      </c>
      <c r="N862" s="25">
        <v>41759</v>
      </c>
      <c r="O862" t="str">
        <f>VLOOKUP(Coffee_data[[#This Row],[Area Code]],Location!$B$1:$E$157,2,FALSE)</f>
        <v>Nevada</v>
      </c>
      <c r="P862" t="str">
        <f>VLOOKUP(Coffee_data[[#This Row],[Area Code]],Location!$B$1:$E$157,3,FALSE)</f>
        <v>West</v>
      </c>
      <c r="Q862" t="str">
        <f>VLOOKUP(Coffee_data[[#This Row],[Area Code]],Location!$B$1:$E$157,4,FALSE)</f>
        <v>Small Market</v>
      </c>
      <c r="R862" s="15" t="str">
        <f>HLOOKUP(Coffee_data[[#This Row],[ProductId]],Product!$B$4:$O$7,2,FALSE)</f>
        <v>Regular</v>
      </c>
      <c r="S862" s="15" t="str">
        <f>HLOOKUP(Coffee_data[[#This Row],[ProductId]],Product!$B$4:$O$7,3,FALSE)</f>
        <v>Tea</v>
      </c>
      <c r="T862" s="15" t="str">
        <f>HLOOKUP(Coffee_data[[#This Row],[ProductId]],Product!$B$4:$O$7,4,FALSE)</f>
        <v>Darjeeling</v>
      </c>
    </row>
    <row r="863" spans="1:20" x14ac:dyDescent="0.2">
      <c r="A863">
        <v>164</v>
      </c>
      <c r="B863">
        <v>261</v>
      </c>
      <c r="C863">
        <v>521</v>
      </c>
      <c r="D863">
        <v>248</v>
      </c>
      <c r="E863">
        <v>97</v>
      </c>
      <c r="F863">
        <v>72</v>
      </c>
      <c r="G863">
        <v>1559</v>
      </c>
      <c r="H863">
        <v>120</v>
      </c>
      <c r="I863">
        <v>150</v>
      </c>
      <c r="J863">
        <v>180</v>
      </c>
      <c r="K863">
        <v>362</v>
      </c>
      <c r="L863">
        <v>775</v>
      </c>
      <c r="M863">
        <v>12</v>
      </c>
      <c r="N863" s="25">
        <v>41759</v>
      </c>
      <c r="O863" t="str">
        <f>VLOOKUP(Coffee_data[[#This Row],[Area Code]],Location!$B$1:$E$157,2,FALSE)</f>
        <v>Nevada</v>
      </c>
      <c r="P863" t="str">
        <f>VLOOKUP(Coffee_data[[#This Row],[Area Code]],Location!$B$1:$E$157,3,FALSE)</f>
        <v>West</v>
      </c>
      <c r="Q863" t="str">
        <f>VLOOKUP(Coffee_data[[#This Row],[Area Code]],Location!$B$1:$E$157,4,FALSE)</f>
        <v>Small Market</v>
      </c>
      <c r="R863" s="15" t="str">
        <f>HLOOKUP(Coffee_data[[#This Row],[ProductId]],Product!$B$4:$O$7,2,FALSE)</f>
        <v>Regular</v>
      </c>
      <c r="S863" s="15" t="str">
        <f>HLOOKUP(Coffee_data[[#This Row],[ProductId]],Product!$B$4:$O$7,3,FALSE)</f>
        <v>Tea</v>
      </c>
      <c r="T863" s="15" t="str">
        <f>HLOOKUP(Coffee_data[[#This Row],[ProductId]],Product!$B$4:$O$7,4,FALSE)</f>
        <v>Earl Grey</v>
      </c>
    </row>
    <row r="864" spans="1:20" x14ac:dyDescent="0.2">
      <c r="A864">
        <v>-380</v>
      </c>
      <c r="B864">
        <v>-265</v>
      </c>
      <c r="C864">
        <v>18</v>
      </c>
      <c r="D864">
        <v>258</v>
      </c>
      <c r="E864">
        <v>133</v>
      </c>
      <c r="F864">
        <v>100</v>
      </c>
      <c r="G864">
        <v>3742</v>
      </c>
      <c r="H864">
        <v>-250</v>
      </c>
      <c r="I864">
        <v>223</v>
      </c>
      <c r="J864">
        <v>-170</v>
      </c>
      <c r="K864">
        <v>13</v>
      </c>
      <c r="L864">
        <v>702</v>
      </c>
      <c r="M864">
        <v>13</v>
      </c>
      <c r="N864" s="25">
        <v>41759</v>
      </c>
      <c r="O864" t="str">
        <f>VLOOKUP(Coffee_data[[#This Row],[Area Code]],Location!$B$1:$E$157,2,FALSE)</f>
        <v>Nevada</v>
      </c>
      <c r="P864" t="str">
        <f>VLOOKUP(Coffee_data[[#This Row],[Area Code]],Location!$B$1:$E$157,3,FALSE)</f>
        <v>West</v>
      </c>
      <c r="Q864" t="str">
        <f>VLOOKUP(Coffee_data[[#This Row],[Area Code]],Location!$B$1:$E$157,4,FALSE)</f>
        <v>Small Market</v>
      </c>
      <c r="R864" s="15" t="str">
        <f>HLOOKUP(Coffee_data[[#This Row],[ProductId]],Product!$B$4:$O$7,2,FALSE)</f>
        <v>Regular</v>
      </c>
      <c r="S864" s="15" t="str">
        <f>HLOOKUP(Coffee_data[[#This Row],[ProductId]],Product!$B$4:$O$7,3,FALSE)</f>
        <v>Tea</v>
      </c>
      <c r="T864" s="15" t="str">
        <f>HLOOKUP(Coffee_data[[#This Row],[ProductId]],Product!$B$4:$O$7,4,FALSE)</f>
        <v>Green Tea</v>
      </c>
    </row>
    <row r="865" spans="1:20" x14ac:dyDescent="0.2">
      <c r="A865">
        <v>6</v>
      </c>
      <c r="B865">
        <v>37</v>
      </c>
      <c r="C865">
        <v>68</v>
      </c>
      <c r="D865">
        <v>31</v>
      </c>
      <c r="E865">
        <v>31</v>
      </c>
      <c r="F865">
        <v>9</v>
      </c>
      <c r="G865">
        <v>976</v>
      </c>
      <c r="H865">
        <v>30</v>
      </c>
      <c r="I865">
        <v>33</v>
      </c>
      <c r="J865">
        <v>50</v>
      </c>
      <c r="K865">
        <v>77</v>
      </c>
      <c r="L865">
        <v>775</v>
      </c>
      <c r="M865">
        <v>3</v>
      </c>
      <c r="N865" s="25">
        <v>41759</v>
      </c>
      <c r="O865" t="str">
        <f>VLOOKUP(Coffee_data[[#This Row],[Area Code]],Location!$B$1:$E$157,2,FALSE)</f>
        <v>Nevada</v>
      </c>
      <c r="P865" t="str">
        <f>VLOOKUP(Coffee_data[[#This Row],[Area Code]],Location!$B$1:$E$157,3,FALSE)</f>
        <v>West</v>
      </c>
      <c r="Q865" t="str">
        <f>VLOOKUP(Coffee_data[[#This Row],[Area Code]],Location!$B$1:$E$157,4,FALSE)</f>
        <v>Small Market</v>
      </c>
      <c r="R865" s="15" t="str">
        <f>HLOOKUP(Coffee_data[[#This Row],[ProductId]],Product!$B$4:$O$7,2,FALSE)</f>
        <v>Decaf</v>
      </c>
      <c r="S865" s="15" t="str">
        <f>HLOOKUP(Coffee_data[[#This Row],[ProductId]],Product!$B$4:$O$7,3,FALSE)</f>
        <v>Coffee</v>
      </c>
      <c r="T865" s="15" t="str">
        <f>HLOOKUP(Coffee_data[[#This Row],[ProductId]],Product!$B$4:$O$7,4,FALSE)</f>
        <v>Decaf Irish Cream</v>
      </c>
    </row>
    <row r="866" spans="1:20" x14ac:dyDescent="0.2">
      <c r="A866">
        <v>11</v>
      </c>
      <c r="B866">
        <v>65</v>
      </c>
      <c r="C866">
        <v>118</v>
      </c>
      <c r="D866">
        <v>53</v>
      </c>
      <c r="E866">
        <v>54</v>
      </c>
      <c r="F866">
        <v>20</v>
      </c>
      <c r="G866">
        <v>361</v>
      </c>
      <c r="H866">
        <v>20</v>
      </c>
      <c r="I866">
        <v>50</v>
      </c>
      <c r="J866">
        <v>60</v>
      </c>
      <c r="K866">
        <v>110</v>
      </c>
      <c r="L866">
        <v>541</v>
      </c>
      <c r="M866">
        <v>4</v>
      </c>
      <c r="N866" s="25">
        <v>41759</v>
      </c>
      <c r="O866" t="str">
        <f>VLOOKUP(Coffee_data[[#This Row],[Area Code]],Location!$B$1:$E$157,2,FALSE)</f>
        <v>Oregon</v>
      </c>
      <c r="P866" t="str">
        <f>VLOOKUP(Coffee_data[[#This Row],[Area Code]],Location!$B$1:$E$157,3,FALSE)</f>
        <v>West</v>
      </c>
      <c r="Q866" t="str">
        <f>VLOOKUP(Coffee_data[[#This Row],[Area Code]],Location!$B$1:$E$157,4,FALSE)</f>
        <v>Small Market</v>
      </c>
      <c r="R866" s="15" t="str">
        <f>HLOOKUP(Coffee_data[[#This Row],[ProductId]],Product!$B$4:$O$7,2,FALSE)</f>
        <v>Regular</v>
      </c>
      <c r="S866" s="15" t="str">
        <f>HLOOKUP(Coffee_data[[#This Row],[ProductId]],Product!$B$4:$O$7,3,FALSE)</f>
        <v>Espresso</v>
      </c>
      <c r="T866" s="15" t="str">
        <f>HLOOKUP(Coffee_data[[#This Row],[ProductId]],Product!$B$4:$O$7,4,FALSE)</f>
        <v>Caffe Latte</v>
      </c>
    </row>
    <row r="867" spans="1:20" x14ac:dyDescent="0.2">
      <c r="A867">
        <v>27</v>
      </c>
      <c r="B867">
        <v>71</v>
      </c>
      <c r="C867">
        <v>123</v>
      </c>
      <c r="D867">
        <v>52</v>
      </c>
      <c r="E867">
        <v>44</v>
      </c>
      <c r="F867">
        <v>17</v>
      </c>
      <c r="G867">
        <v>361</v>
      </c>
      <c r="H867">
        <v>40</v>
      </c>
      <c r="I867">
        <v>35</v>
      </c>
      <c r="J867">
        <v>70</v>
      </c>
      <c r="K867">
        <v>105</v>
      </c>
      <c r="L867">
        <v>541</v>
      </c>
      <c r="M867">
        <v>5</v>
      </c>
      <c r="N867" s="25">
        <v>41759</v>
      </c>
      <c r="O867" t="str">
        <f>VLOOKUP(Coffee_data[[#This Row],[Area Code]],Location!$B$1:$E$157,2,FALSE)</f>
        <v>Oregon</v>
      </c>
      <c r="P867" t="str">
        <f>VLOOKUP(Coffee_data[[#This Row],[Area Code]],Location!$B$1:$E$157,3,FALSE)</f>
        <v>West</v>
      </c>
      <c r="Q867" t="str">
        <f>VLOOKUP(Coffee_data[[#This Row],[Area Code]],Location!$B$1:$E$157,4,FALSE)</f>
        <v>Small Market</v>
      </c>
      <c r="R867" s="15" t="str">
        <f>HLOOKUP(Coffee_data[[#This Row],[ProductId]],Product!$B$4:$O$7,2,FALSE)</f>
        <v>Regular</v>
      </c>
      <c r="S867" s="15" t="str">
        <f>HLOOKUP(Coffee_data[[#This Row],[ProductId]],Product!$B$4:$O$7,3,FALSE)</f>
        <v>Espresso</v>
      </c>
      <c r="T867" s="15" t="str">
        <f>HLOOKUP(Coffee_data[[#This Row],[ProductId]],Product!$B$4:$O$7,4,FALSE)</f>
        <v>Caffe Mocha</v>
      </c>
    </row>
    <row r="868" spans="1:20" x14ac:dyDescent="0.2">
      <c r="A868">
        <v>83</v>
      </c>
      <c r="B868">
        <v>149</v>
      </c>
      <c r="C868">
        <v>298</v>
      </c>
      <c r="D868">
        <v>209</v>
      </c>
      <c r="E868">
        <v>66</v>
      </c>
      <c r="F868">
        <v>41</v>
      </c>
      <c r="G868">
        <v>1156</v>
      </c>
      <c r="H868">
        <v>90</v>
      </c>
      <c r="I868">
        <v>127</v>
      </c>
      <c r="J868">
        <v>140</v>
      </c>
      <c r="K868">
        <v>274</v>
      </c>
      <c r="L868">
        <v>541</v>
      </c>
      <c r="M868">
        <v>6</v>
      </c>
      <c r="N868" s="25">
        <v>41759</v>
      </c>
      <c r="O868" t="str">
        <f>VLOOKUP(Coffee_data[[#This Row],[Area Code]],Location!$B$1:$E$157,2,FALSE)</f>
        <v>Oregon</v>
      </c>
      <c r="P868" t="str">
        <f>VLOOKUP(Coffee_data[[#This Row],[Area Code]],Location!$B$1:$E$157,3,FALSE)</f>
        <v>West</v>
      </c>
      <c r="Q868" t="str">
        <f>VLOOKUP(Coffee_data[[#This Row],[Area Code]],Location!$B$1:$E$157,4,FALSE)</f>
        <v>Small Market</v>
      </c>
      <c r="R868" s="15" t="str">
        <f>HLOOKUP(Coffee_data[[#This Row],[ProductId]],Product!$B$4:$O$7,2,FALSE)</f>
        <v>Decaf</v>
      </c>
      <c r="S868" s="15" t="str">
        <f>HLOOKUP(Coffee_data[[#This Row],[ProductId]],Product!$B$4:$O$7,3,FALSE)</f>
        <v>Espresso</v>
      </c>
      <c r="T868" s="15" t="str">
        <f>HLOOKUP(Coffee_data[[#This Row],[ProductId]],Product!$B$4:$O$7,4,FALSE)</f>
        <v>Decaf Espresso</v>
      </c>
    </row>
    <row r="869" spans="1:20" x14ac:dyDescent="0.2">
      <c r="A869">
        <v>-2</v>
      </c>
      <c r="B869">
        <v>75</v>
      </c>
      <c r="C869">
        <v>128</v>
      </c>
      <c r="D869">
        <v>53</v>
      </c>
      <c r="E869">
        <v>77</v>
      </c>
      <c r="F869">
        <v>48</v>
      </c>
      <c r="G869">
        <v>458</v>
      </c>
      <c r="H869">
        <v>40</v>
      </c>
      <c r="I869">
        <v>61</v>
      </c>
      <c r="J869">
        <v>100</v>
      </c>
      <c r="K869">
        <v>161</v>
      </c>
      <c r="L869">
        <v>503</v>
      </c>
      <c r="M869">
        <v>1</v>
      </c>
      <c r="N869" s="25">
        <v>41759</v>
      </c>
      <c r="O869" t="str">
        <f>VLOOKUP(Coffee_data[[#This Row],[Area Code]],Location!$B$1:$E$157,2,FALSE)</f>
        <v>Oregon</v>
      </c>
      <c r="P869" t="str">
        <f>VLOOKUP(Coffee_data[[#This Row],[Area Code]],Location!$B$1:$E$157,3,FALSE)</f>
        <v>West</v>
      </c>
      <c r="Q869" t="str">
        <f>VLOOKUP(Coffee_data[[#This Row],[Area Code]],Location!$B$1:$E$157,4,FALSE)</f>
        <v>Small Market</v>
      </c>
      <c r="R869" s="15" t="str">
        <f>HLOOKUP(Coffee_data[[#This Row],[ProductId]],Product!$B$4:$O$7,2,FALSE)</f>
        <v>Regular</v>
      </c>
      <c r="S869" s="15" t="str">
        <f>HLOOKUP(Coffee_data[[#This Row],[ProductId]],Product!$B$4:$O$7,3,FALSE)</f>
        <v>Coffee</v>
      </c>
      <c r="T869" s="15" t="str">
        <f>HLOOKUP(Coffee_data[[#This Row],[ProductId]],Product!$B$4:$O$7,4,FALSE)</f>
        <v>Amaretto</v>
      </c>
    </row>
    <row r="870" spans="1:20" x14ac:dyDescent="0.2">
      <c r="A870">
        <v>8</v>
      </c>
      <c r="B870">
        <v>68</v>
      </c>
      <c r="C870">
        <v>116</v>
      </c>
      <c r="D870">
        <v>48</v>
      </c>
      <c r="E870">
        <v>60</v>
      </c>
      <c r="F870">
        <v>15</v>
      </c>
      <c r="G870">
        <v>422</v>
      </c>
      <c r="H870">
        <v>30</v>
      </c>
      <c r="I870">
        <v>62</v>
      </c>
      <c r="J870">
        <v>80</v>
      </c>
      <c r="K870">
        <v>142</v>
      </c>
      <c r="L870">
        <v>971</v>
      </c>
      <c r="M870">
        <v>2</v>
      </c>
      <c r="N870" s="25">
        <v>41759</v>
      </c>
      <c r="O870" t="str">
        <f>VLOOKUP(Coffee_data[[#This Row],[Area Code]],Location!$B$1:$E$157,2,FALSE)</f>
        <v>Oregon</v>
      </c>
      <c r="P870" t="str">
        <f>VLOOKUP(Coffee_data[[#This Row],[Area Code]],Location!$B$1:$E$157,3,FALSE)</f>
        <v>West</v>
      </c>
      <c r="Q870" t="str">
        <f>VLOOKUP(Coffee_data[[#This Row],[Area Code]],Location!$B$1:$E$157,4,FALSE)</f>
        <v>Small Market</v>
      </c>
      <c r="R870" s="15" t="str">
        <f>HLOOKUP(Coffee_data[[#This Row],[ProductId]],Product!$B$4:$O$7,2,FALSE)</f>
        <v>Regular</v>
      </c>
      <c r="S870" s="15" t="str">
        <f>HLOOKUP(Coffee_data[[#This Row],[ProductId]],Product!$B$4:$O$7,3,FALSE)</f>
        <v>Coffee</v>
      </c>
      <c r="T870" s="15" t="str">
        <f>HLOOKUP(Coffee_data[[#This Row],[ProductId]],Product!$B$4:$O$7,4,FALSE)</f>
        <v>Columbian</v>
      </c>
    </row>
    <row r="871" spans="1:20" x14ac:dyDescent="0.2">
      <c r="A871">
        <v>26</v>
      </c>
      <c r="B871">
        <v>45</v>
      </c>
      <c r="C871">
        <v>75</v>
      </c>
      <c r="D871">
        <v>30</v>
      </c>
      <c r="E871">
        <v>19</v>
      </c>
      <c r="F871">
        <v>8</v>
      </c>
      <c r="G871">
        <v>794</v>
      </c>
      <c r="H871">
        <v>40</v>
      </c>
      <c r="I871">
        <v>20</v>
      </c>
      <c r="J871">
        <v>40</v>
      </c>
      <c r="K871">
        <v>52</v>
      </c>
      <c r="L871">
        <v>503</v>
      </c>
      <c r="M871">
        <v>8</v>
      </c>
      <c r="N871" s="25">
        <v>41759</v>
      </c>
      <c r="O871" t="str">
        <f>VLOOKUP(Coffee_data[[#This Row],[Area Code]],Location!$B$1:$E$157,2,FALSE)</f>
        <v>Oregon</v>
      </c>
      <c r="P871" t="str">
        <f>VLOOKUP(Coffee_data[[#This Row],[Area Code]],Location!$B$1:$E$157,3,FALSE)</f>
        <v>West</v>
      </c>
      <c r="Q871" t="str">
        <f>VLOOKUP(Coffee_data[[#This Row],[Area Code]],Location!$B$1:$E$157,4,FALSE)</f>
        <v>Small Market</v>
      </c>
      <c r="R871" s="15" t="str">
        <f>HLOOKUP(Coffee_data[[#This Row],[ProductId]],Product!$B$4:$O$7,2,FALSE)</f>
        <v>Decaf</v>
      </c>
      <c r="S871" s="15" t="str">
        <f>HLOOKUP(Coffee_data[[#This Row],[ProductId]],Product!$B$4:$O$7,3,FALSE)</f>
        <v>Herbal Tea</v>
      </c>
      <c r="T871" s="15" t="str">
        <f>HLOOKUP(Coffee_data[[#This Row],[ProductId]],Product!$B$4:$O$7,4,FALSE)</f>
        <v>Chamomile</v>
      </c>
    </row>
    <row r="872" spans="1:20" x14ac:dyDescent="0.2">
      <c r="A872">
        <v>30</v>
      </c>
      <c r="B872">
        <v>56</v>
      </c>
      <c r="C872">
        <v>99</v>
      </c>
      <c r="D872">
        <v>43</v>
      </c>
      <c r="E872">
        <v>26</v>
      </c>
      <c r="F872">
        <v>14</v>
      </c>
      <c r="G872">
        <v>602</v>
      </c>
      <c r="H872">
        <v>30</v>
      </c>
      <c r="I872">
        <v>21</v>
      </c>
      <c r="J872">
        <v>50</v>
      </c>
      <c r="K872">
        <v>89</v>
      </c>
      <c r="L872">
        <v>971</v>
      </c>
      <c r="M872">
        <v>9</v>
      </c>
      <c r="N872" s="25">
        <v>41759</v>
      </c>
      <c r="O872" t="str">
        <f>VLOOKUP(Coffee_data[[#This Row],[Area Code]],Location!$B$1:$E$157,2,FALSE)</f>
        <v>Oregon</v>
      </c>
      <c r="P872" t="str">
        <f>VLOOKUP(Coffee_data[[#This Row],[Area Code]],Location!$B$1:$E$157,3,FALSE)</f>
        <v>West</v>
      </c>
      <c r="Q872" t="str">
        <f>VLOOKUP(Coffee_data[[#This Row],[Area Code]],Location!$B$1:$E$157,4,FALSE)</f>
        <v>Small Market</v>
      </c>
      <c r="R872" s="15" t="str">
        <f>HLOOKUP(Coffee_data[[#This Row],[ProductId]],Product!$B$4:$O$7,2,FALSE)</f>
        <v>Decaf</v>
      </c>
      <c r="S872" s="15" t="str">
        <f>HLOOKUP(Coffee_data[[#This Row],[ProductId]],Product!$B$4:$O$7,3,FALSE)</f>
        <v>Herbal Tea</v>
      </c>
      <c r="T872" s="15" t="str">
        <f>HLOOKUP(Coffee_data[[#This Row],[ProductId]],Product!$B$4:$O$7,4,FALSE)</f>
        <v>Lemon</v>
      </c>
    </row>
    <row r="873" spans="1:20" x14ac:dyDescent="0.2">
      <c r="A873">
        <v>12</v>
      </c>
      <c r="B873">
        <v>29</v>
      </c>
      <c r="C873">
        <v>49</v>
      </c>
      <c r="D873">
        <v>20</v>
      </c>
      <c r="E873">
        <v>17</v>
      </c>
      <c r="F873">
        <v>5</v>
      </c>
      <c r="G873">
        <v>464</v>
      </c>
      <c r="H873">
        <v>20</v>
      </c>
      <c r="I873">
        <v>10</v>
      </c>
      <c r="J873">
        <v>20</v>
      </c>
      <c r="K873">
        <v>41</v>
      </c>
      <c r="L873">
        <v>503</v>
      </c>
      <c r="M873">
        <v>11</v>
      </c>
      <c r="N873" s="25">
        <v>41759</v>
      </c>
      <c r="O873" t="str">
        <f>VLOOKUP(Coffee_data[[#This Row],[Area Code]],Location!$B$1:$E$157,2,FALSE)</f>
        <v>Oregon</v>
      </c>
      <c r="P873" t="str">
        <f>VLOOKUP(Coffee_data[[#This Row],[Area Code]],Location!$B$1:$E$157,3,FALSE)</f>
        <v>West</v>
      </c>
      <c r="Q873" t="str">
        <f>VLOOKUP(Coffee_data[[#This Row],[Area Code]],Location!$B$1:$E$157,4,FALSE)</f>
        <v>Small Market</v>
      </c>
      <c r="R873" s="15" t="str">
        <f>HLOOKUP(Coffee_data[[#This Row],[ProductId]],Product!$B$4:$O$7,2,FALSE)</f>
        <v>Regular</v>
      </c>
      <c r="S873" s="15" t="str">
        <f>HLOOKUP(Coffee_data[[#This Row],[ProductId]],Product!$B$4:$O$7,3,FALSE)</f>
        <v>Tea</v>
      </c>
      <c r="T873" s="15" t="str">
        <f>HLOOKUP(Coffee_data[[#This Row],[ProductId]],Product!$B$4:$O$7,4,FALSE)</f>
        <v>Darjeeling</v>
      </c>
    </row>
    <row r="874" spans="1:20" x14ac:dyDescent="0.2">
      <c r="A874">
        <v>79</v>
      </c>
      <c r="B874">
        <v>141</v>
      </c>
      <c r="C874">
        <v>235</v>
      </c>
      <c r="D874">
        <v>94</v>
      </c>
      <c r="E874">
        <v>62</v>
      </c>
      <c r="F874">
        <v>31</v>
      </c>
      <c r="G874">
        <v>697</v>
      </c>
      <c r="H874">
        <v>50</v>
      </c>
      <c r="I874">
        <v>48</v>
      </c>
      <c r="J874">
        <v>90</v>
      </c>
      <c r="K874">
        <v>150</v>
      </c>
      <c r="L874">
        <v>503</v>
      </c>
      <c r="M874">
        <v>12</v>
      </c>
      <c r="N874" s="25">
        <v>41759</v>
      </c>
      <c r="O874" t="str">
        <f>VLOOKUP(Coffee_data[[#This Row],[Area Code]],Location!$B$1:$E$157,2,FALSE)</f>
        <v>Oregon</v>
      </c>
      <c r="P874" t="str">
        <f>VLOOKUP(Coffee_data[[#This Row],[Area Code]],Location!$B$1:$E$157,3,FALSE)</f>
        <v>West</v>
      </c>
      <c r="Q874" t="str">
        <f>VLOOKUP(Coffee_data[[#This Row],[Area Code]],Location!$B$1:$E$157,4,FALSE)</f>
        <v>Small Market</v>
      </c>
      <c r="R874" s="15" t="str">
        <f>HLOOKUP(Coffee_data[[#This Row],[ProductId]],Product!$B$4:$O$7,2,FALSE)</f>
        <v>Regular</v>
      </c>
      <c r="S874" s="15" t="str">
        <f>HLOOKUP(Coffee_data[[#This Row],[ProductId]],Product!$B$4:$O$7,3,FALSE)</f>
        <v>Tea</v>
      </c>
      <c r="T874" s="15" t="str">
        <f>HLOOKUP(Coffee_data[[#This Row],[ProductId]],Product!$B$4:$O$7,4,FALSE)</f>
        <v>Earl Grey</v>
      </c>
    </row>
    <row r="875" spans="1:20" x14ac:dyDescent="0.2">
      <c r="A875">
        <v>101</v>
      </c>
      <c r="B875">
        <v>159</v>
      </c>
      <c r="C875">
        <v>273</v>
      </c>
      <c r="D875">
        <v>95</v>
      </c>
      <c r="E875">
        <v>58</v>
      </c>
      <c r="F875">
        <v>35</v>
      </c>
      <c r="G875">
        <v>555</v>
      </c>
      <c r="H875">
        <v>70</v>
      </c>
      <c r="I875">
        <v>83</v>
      </c>
      <c r="J875">
        <v>110</v>
      </c>
      <c r="K875">
        <v>167</v>
      </c>
      <c r="L875">
        <v>971</v>
      </c>
      <c r="M875">
        <v>13</v>
      </c>
      <c r="N875" s="25">
        <v>41759</v>
      </c>
      <c r="O875" t="str">
        <f>VLOOKUP(Coffee_data[[#This Row],[Area Code]],Location!$B$1:$E$157,2,FALSE)</f>
        <v>Oregon</v>
      </c>
      <c r="P875" t="str">
        <f>VLOOKUP(Coffee_data[[#This Row],[Area Code]],Location!$B$1:$E$157,3,FALSE)</f>
        <v>West</v>
      </c>
      <c r="Q875" t="str">
        <f>VLOOKUP(Coffee_data[[#This Row],[Area Code]],Location!$B$1:$E$157,4,FALSE)</f>
        <v>Small Market</v>
      </c>
      <c r="R875" s="15" t="str">
        <f>HLOOKUP(Coffee_data[[#This Row],[ProductId]],Product!$B$4:$O$7,2,FALSE)</f>
        <v>Regular</v>
      </c>
      <c r="S875" s="15" t="str">
        <f>HLOOKUP(Coffee_data[[#This Row],[ProductId]],Product!$B$4:$O$7,3,FALSE)</f>
        <v>Tea</v>
      </c>
      <c r="T875" s="15" t="str">
        <f>HLOOKUP(Coffee_data[[#This Row],[ProductId]],Product!$B$4:$O$7,4,FALSE)</f>
        <v>Green Tea</v>
      </c>
    </row>
    <row r="876" spans="1:20" x14ac:dyDescent="0.2">
      <c r="A876">
        <v>25</v>
      </c>
      <c r="B876">
        <v>61</v>
      </c>
      <c r="C876">
        <v>103</v>
      </c>
      <c r="D876">
        <v>42</v>
      </c>
      <c r="E876">
        <v>36</v>
      </c>
      <c r="F876">
        <v>13</v>
      </c>
      <c r="G876">
        <v>384</v>
      </c>
      <c r="H876">
        <v>40</v>
      </c>
      <c r="I876">
        <v>47</v>
      </c>
      <c r="J876">
        <v>70</v>
      </c>
      <c r="K876">
        <v>117</v>
      </c>
      <c r="L876">
        <v>971</v>
      </c>
      <c r="M876">
        <v>3</v>
      </c>
      <c r="N876" s="25">
        <v>41759</v>
      </c>
      <c r="O876" t="str">
        <f>VLOOKUP(Coffee_data[[#This Row],[Area Code]],Location!$B$1:$E$157,2,FALSE)</f>
        <v>Oregon</v>
      </c>
      <c r="P876" t="str">
        <f>VLOOKUP(Coffee_data[[#This Row],[Area Code]],Location!$B$1:$E$157,3,FALSE)</f>
        <v>West</v>
      </c>
      <c r="Q876" t="str">
        <f>VLOOKUP(Coffee_data[[#This Row],[Area Code]],Location!$B$1:$E$157,4,FALSE)</f>
        <v>Small Market</v>
      </c>
      <c r="R876" s="15" t="str">
        <f>HLOOKUP(Coffee_data[[#This Row],[ProductId]],Product!$B$4:$O$7,2,FALSE)</f>
        <v>Decaf</v>
      </c>
      <c r="S876" s="15" t="str">
        <f>HLOOKUP(Coffee_data[[#This Row],[ProductId]],Product!$B$4:$O$7,3,FALSE)</f>
        <v>Coffee</v>
      </c>
      <c r="T876" s="15" t="str">
        <f>HLOOKUP(Coffee_data[[#This Row],[ProductId]],Product!$B$4:$O$7,4,FALSE)</f>
        <v>Decaf Irish Cream</v>
      </c>
    </row>
    <row r="877" spans="1:20" x14ac:dyDescent="0.2">
      <c r="A877">
        <v>34</v>
      </c>
      <c r="B877">
        <v>62</v>
      </c>
      <c r="C877">
        <v>110</v>
      </c>
      <c r="D877">
        <v>48</v>
      </c>
      <c r="E877">
        <v>28</v>
      </c>
      <c r="F877">
        <v>15</v>
      </c>
      <c r="G877">
        <v>599</v>
      </c>
      <c r="H877">
        <v>40</v>
      </c>
      <c r="I877">
        <v>36</v>
      </c>
      <c r="J877">
        <v>60</v>
      </c>
      <c r="K877">
        <v>104</v>
      </c>
      <c r="L877">
        <v>206</v>
      </c>
      <c r="M877">
        <v>4</v>
      </c>
      <c r="N877" s="25">
        <v>41759</v>
      </c>
      <c r="O877" t="str">
        <f>VLOOKUP(Coffee_data[[#This Row],[Area Code]],Location!$B$1:$E$157,2,FALSE)</f>
        <v>Washington</v>
      </c>
      <c r="P877" t="str">
        <f>VLOOKUP(Coffee_data[[#This Row],[Area Code]],Location!$B$1:$E$157,3,FALSE)</f>
        <v>West</v>
      </c>
      <c r="Q877" t="str">
        <f>VLOOKUP(Coffee_data[[#This Row],[Area Code]],Location!$B$1:$E$157,4,FALSE)</f>
        <v>Small Market</v>
      </c>
      <c r="R877" s="15" t="str">
        <f>HLOOKUP(Coffee_data[[#This Row],[ProductId]],Product!$B$4:$O$7,2,FALSE)</f>
        <v>Regular</v>
      </c>
      <c r="S877" s="15" t="str">
        <f>HLOOKUP(Coffee_data[[#This Row],[ProductId]],Product!$B$4:$O$7,3,FALSE)</f>
        <v>Espresso</v>
      </c>
      <c r="T877" s="15" t="str">
        <f>HLOOKUP(Coffee_data[[#This Row],[ProductId]],Product!$B$4:$O$7,4,FALSE)</f>
        <v>Caffe Latte</v>
      </c>
    </row>
    <row r="878" spans="1:20" x14ac:dyDescent="0.2">
      <c r="A878">
        <v>16</v>
      </c>
      <c r="B878">
        <v>72</v>
      </c>
      <c r="C878">
        <v>130</v>
      </c>
      <c r="D878">
        <v>58</v>
      </c>
      <c r="E878">
        <v>56</v>
      </c>
      <c r="F878">
        <v>22</v>
      </c>
      <c r="G878">
        <v>338</v>
      </c>
      <c r="H878">
        <v>20</v>
      </c>
      <c r="I878">
        <v>45</v>
      </c>
      <c r="J878">
        <v>70</v>
      </c>
      <c r="K878">
        <v>115</v>
      </c>
      <c r="L878">
        <v>206</v>
      </c>
      <c r="M878">
        <v>5</v>
      </c>
      <c r="N878" s="25">
        <v>41759</v>
      </c>
      <c r="O878" t="str">
        <f>VLOOKUP(Coffee_data[[#This Row],[Area Code]],Location!$B$1:$E$157,2,FALSE)</f>
        <v>Washington</v>
      </c>
      <c r="P878" t="str">
        <f>VLOOKUP(Coffee_data[[#This Row],[Area Code]],Location!$B$1:$E$157,3,FALSE)</f>
        <v>West</v>
      </c>
      <c r="Q878" t="str">
        <f>VLOOKUP(Coffee_data[[#This Row],[Area Code]],Location!$B$1:$E$157,4,FALSE)</f>
        <v>Small Market</v>
      </c>
      <c r="R878" s="15" t="str">
        <f>HLOOKUP(Coffee_data[[#This Row],[ProductId]],Product!$B$4:$O$7,2,FALSE)</f>
        <v>Regular</v>
      </c>
      <c r="S878" s="15" t="str">
        <f>HLOOKUP(Coffee_data[[#This Row],[ProductId]],Product!$B$4:$O$7,3,FALSE)</f>
        <v>Espresso</v>
      </c>
      <c r="T878" s="15" t="str">
        <f>HLOOKUP(Coffee_data[[#This Row],[ProductId]],Product!$B$4:$O$7,4,FALSE)</f>
        <v>Caffe Mocha</v>
      </c>
    </row>
    <row r="879" spans="1:20" x14ac:dyDescent="0.2">
      <c r="A879">
        <v>47</v>
      </c>
      <c r="B879">
        <v>92</v>
      </c>
      <c r="C879">
        <v>170</v>
      </c>
      <c r="D879">
        <v>78</v>
      </c>
      <c r="E879">
        <v>45</v>
      </c>
      <c r="F879">
        <v>24</v>
      </c>
      <c r="G879">
        <v>995</v>
      </c>
      <c r="H879">
        <v>60</v>
      </c>
      <c r="I879">
        <v>64</v>
      </c>
      <c r="J879">
        <v>90</v>
      </c>
      <c r="K879">
        <v>160</v>
      </c>
      <c r="L879">
        <v>206</v>
      </c>
      <c r="M879">
        <v>6</v>
      </c>
      <c r="N879" s="25">
        <v>41759</v>
      </c>
      <c r="O879" t="str">
        <f>VLOOKUP(Coffee_data[[#This Row],[Area Code]],Location!$B$1:$E$157,2,FALSE)</f>
        <v>Washington</v>
      </c>
      <c r="P879" t="str">
        <f>VLOOKUP(Coffee_data[[#This Row],[Area Code]],Location!$B$1:$E$157,3,FALSE)</f>
        <v>West</v>
      </c>
      <c r="Q879" t="str">
        <f>VLOOKUP(Coffee_data[[#This Row],[Area Code]],Location!$B$1:$E$157,4,FALSE)</f>
        <v>Small Market</v>
      </c>
      <c r="R879" s="15" t="str">
        <f>HLOOKUP(Coffee_data[[#This Row],[ProductId]],Product!$B$4:$O$7,2,FALSE)</f>
        <v>Decaf</v>
      </c>
      <c r="S879" s="15" t="str">
        <f>HLOOKUP(Coffee_data[[#This Row],[ProductId]],Product!$B$4:$O$7,3,FALSE)</f>
        <v>Espresso</v>
      </c>
      <c r="T879" s="15" t="str">
        <f>HLOOKUP(Coffee_data[[#This Row],[ProductId]],Product!$B$4:$O$7,4,FALSE)</f>
        <v>Decaf Espresso</v>
      </c>
    </row>
    <row r="880" spans="1:20" x14ac:dyDescent="0.2">
      <c r="A880">
        <v>58</v>
      </c>
      <c r="B880">
        <v>104</v>
      </c>
      <c r="C880">
        <v>175</v>
      </c>
      <c r="D880">
        <v>71</v>
      </c>
      <c r="E880">
        <v>46</v>
      </c>
      <c r="F880">
        <v>22</v>
      </c>
      <c r="G880">
        <v>373</v>
      </c>
      <c r="H880">
        <v>90</v>
      </c>
      <c r="I880">
        <v>78</v>
      </c>
      <c r="J880">
        <v>130</v>
      </c>
      <c r="K880">
        <v>210</v>
      </c>
      <c r="L880">
        <v>253</v>
      </c>
      <c r="M880">
        <v>2</v>
      </c>
      <c r="N880" s="25">
        <v>41759</v>
      </c>
      <c r="O880" t="str">
        <f>VLOOKUP(Coffee_data[[#This Row],[Area Code]],Location!$B$1:$E$157,2,FALSE)</f>
        <v>Washington</v>
      </c>
      <c r="P880" t="str">
        <f>VLOOKUP(Coffee_data[[#This Row],[Area Code]],Location!$B$1:$E$157,3,FALSE)</f>
        <v>West</v>
      </c>
      <c r="Q880" t="str">
        <f>VLOOKUP(Coffee_data[[#This Row],[Area Code]],Location!$B$1:$E$157,4,FALSE)</f>
        <v>Small Market</v>
      </c>
      <c r="R880" s="15" t="str">
        <f>HLOOKUP(Coffee_data[[#This Row],[ProductId]],Product!$B$4:$O$7,2,FALSE)</f>
        <v>Regular</v>
      </c>
      <c r="S880" s="15" t="str">
        <f>HLOOKUP(Coffee_data[[#This Row],[ProductId]],Product!$B$4:$O$7,3,FALSE)</f>
        <v>Coffee</v>
      </c>
      <c r="T880" s="15" t="str">
        <f>HLOOKUP(Coffee_data[[#This Row],[ProductId]],Product!$B$4:$O$7,4,FALSE)</f>
        <v>Columbian</v>
      </c>
    </row>
    <row r="881" spans="1:20" x14ac:dyDescent="0.2">
      <c r="A881">
        <v>98</v>
      </c>
      <c r="B881">
        <v>165</v>
      </c>
      <c r="C881">
        <v>275</v>
      </c>
      <c r="D881">
        <v>82</v>
      </c>
      <c r="E881">
        <v>67</v>
      </c>
      <c r="F881">
        <v>36</v>
      </c>
      <c r="G881">
        <v>1020</v>
      </c>
      <c r="H881">
        <v>100</v>
      </c>
      <c r="I881">
        <v>98</v>
      </c>
      <c r="J881">
        <v>150</v>
      </c>
      <c r="K881">
        <v>240</v>
      </c>
      <c r="L881">
        <v>206</v>
      </c>
      <c r="M881">
        <v>8</v>
      </c>
      <c r="N881" s="25">
        <v>41759</v>
      </c>
      <c r="O881" t="str">
        <f>VLOOKUP(Coffee_data[[#This Row],[Area Code]],Location!$B$1:$E$157,2,FALSE)</f>
        <v>Washington</v>
      </c>
      <c r="P881" t="str">
        <f>VLOOKUP(Coffee_data[[#This Row],[Area Code]],Location!$B$1:$E$157,3,FALSE)</f>
        <v>West</v>
      </c>
      <c r="Q881" t="str">
        <f>VLOOKUP(Coffee_data[[#This Row],[Area Code]],Location!$B$1:$E$157,4,FALSE)</f>
        <v>Small Market</v>
      </c>
      <c r="R881" s="15" t="str">
        <f>HLOOKUP(Coffee_data[[#This Row],[ProductId]],Product!$B$4:$O$7,2,FALSE)</f>
        <v>Decaf</v>
      </c>
      <c r="S881" s="15" t="str">
        <f>HLOOKUP(Coffee_data[[#This Row],[ProductId]],Product!$B$4:$O$7,3,FALSE)</f>
        <v>Herbal Tea</v>
      </c>
      <c r="T881" s="15" t="str">
        <f>HLOOKUP(Coffee_data[[#This Row],[ProductId]],Product!$B$4:$O$7,4,FALSE)</f>
        <v>Chamomile</v>
      </c>
    </row>
    <row r="882" spans="1:20" x14ac:dyDescent="0.2">
      <c r="A882">
        <v>36</v>
      </c>
      <c r="B882">
        <v>59</v>
      </c>
      <c r="C882">
        <v>99</v>
      </c>
      <c r="D882">
        <v>40</v>
      </c>
      <c r="E882">
        <v>23</v>
      </c>
      <c r="F882">
        <v>11</v>
      </c>
      <c r="G882">
        <v>793</v>
      </c>
      <c r="H882">
        <v>50</v>
      </c>
      <c r="I882">
        <v>39</v>
      </c>
      <c r="J882">
        <v>50</v>
      </c>
      <c r="K882">
        <v>80</v>
      </c>
      <c r="L882">
        <v>206</v>
      </c>
      <c r="M882">
        <v>9</v>
      </c>
      <c r="N882" s="25">
        <v>41759</v>
      </c>
      <c r="O882" t="str">
        <f>VLOOKUP(Coffee_data[[#This Row],[Area Code]],Location!$B$1:$E$157,2,FALSE)</f>
        <v>Washington</v>
      </c>
      <c r="P882" t="str">
        <f>VLOOKUP(Coffee_data[[#This Row],[Area Code]],Location!$B$1:$E$157,3,FALSE)</f>
        <v>West</v>
      </c>
      <c r="Q882" t="str">
        <f>VLOOKUP(Coffee_data[[#This Row],[Area Code]],Location!$B$1:$E$157,4,FALSE)</f>
        <v>Small Market</v>
      </c>
      <c r="R882" s="15" t="str">
        <f>HLOOKUP(Coffee_data[[#This Row],[ProductId]],Product!$B$4:$O$7,2,FALSE)</f>
        <v>Decaf</v>
      </c>
      <c r="S882" s="15" t="str">
        <f>HLOOKUP(Coffee_data[[#This Row],[ProductId]],Product!$B$4:$O$7,3,FALSE)</f>
        <v>Herbal Tea</v>
      </c>
      <c r="T882" s="15" t="str">
        <f>HLOOKUP(Coffee_data[[#This Row],[ProductId]],Product!$B$4:$O$7,4,FALSE)</f>
        <v>Lemon</v>
      </c>
    </row>
    <row r="883" spans="1:20" x14ac:dyDescent="0.2">
      <c r="A883">
        <v>44</v>
      </c>
      <c r="B883">
        <v>82</v>
      </c>
      <c r="C883">
        <v>130</v>
      </c>
      <c r="D883">
        <v>48</v>
      </c>
      <c r="E883">
        <v>38</v>
      </c>
      <c r="F883">
        <v>14</v>
      </c>
      <c r="G883">
        <v>351</v>
      </c>
      <c r="H883">
        <v>30</v>
      </c>
      <c r="I883">
        <v>30</v>
      </c>
      <c r="J883">
        <v>50</v>
      </c>
      <c r="K883">
        <v>69</v>
      </c>
      <c r="L883">
        <v>509</v>
      </c>
      <c r="M883">
        <v>11</v>
      </c>
      <c r="N883" s="25">
        <v>41759</v>
      </c>
      <c r="O883" t="str">
        <f>VLOOKUP(Coffee_data[[#This Row],[Area Code]],Location!$B$1:$E$157,2,FALSE)</f>
        <v>Washington</v>
      </c>
      <c r="P883" t="str">
        <f>VLOOKUP(Coffee_data[[#This Row],[Area Code]],Location!$B$1:$E$157,3,FALSE)</f>
        <v>West</v>
      </c>
      <c r="Q883" t="str">
        <f>VLOOKUP(Coffee_data[[#This Row],[Area Code]],Location!$B$1:$E$157,4,FALSE)</f>
        <v>Small Market</v>
      </c>
      <c r="R883" s="15" t="str">
        <f>HLOOKUP(Coffee_data[[#This Row],[ProductId]],Product!$B$4:$O$7,2,FALSE)</f>
        <v>Regular</v>
      </c>
      <c r="S883" s="15" t="str">
        <f>HLOOKUP(Coffee_data[[#This Row],[ProductId]],Product!$B$4:$O$7,3,FALSE)</f>
        <v>Tea</v>
      </c>
      <c r="T883" s="15" t="str">
        <f>HLOOKUP(Coffee_data[[#This Row],[ProductId]],Product!$B$4:$O$7,4,FALSE)</f>
        <v>Darjeeling</v>
      </c>
    </row>
    <row r="884" spans="1:20" x14ac:dyDescent="0.2">
      <c r="A884">
        <v>27</v>
      </c>
      <c r="B884">
        <v>65</v>
      </c>
      <c r="C884">
        <v>110</v>
      </c>
      <c r="D884">
        <v>45</v>
      </c>
      <c r="E884">
        <v>38</v>
      </c>
      <c r="F884">
        <v>14</v>
      </c>
      <c r="G884">
        <v>410</v>
      </c>
      <c r="H884">
        <v>30</v>
      </c>
      <c r="I884">
        <v>20</v>
      </c>
      <c r="J884">
        <v>50</v>
      </c>
      <c r="K884">
        <v>58</v>
      </c>
      <c r="L884">
        <v>360</v>
      </c>
      <c r="M884">
        <v>12</v>
      </c>
      <c r="N884" s="25">
        <v>41759</v>
      </c>
      <c r="O884" t="str">
        <f>VLOOKUP(Coffee_data[[#This Row],[Area Code]],Location!$B$1:$E$157,2,FALSE)</f>
        <v>Washington</v>
      </c>
      <c r="P884" t="str">
        <f>VLOOKUP(Coffee_data[[#This Row],[Area Code]],Location!$B$1:$E$157,3,FALSE)</f>
        <v>West</v>
      </c>
      <c r="Q884" t="str">
        <f>VLOOKUP(Coffee_data[[#This Row],[Area Code]],Location!$B$1:$E$157,4,FALSE)</f>
        <v>Small Market</v>
      </c>
      <c r="R884" s="15" t="str">
        <f>HLOOKUP(Coffee_data[[#This Row],[ProductId]],Product!$B$4:$O$7,2,FALSE)</f>
        <v>Regular</v>
      </c>
      <c r="S884" s="15" t="str">
        <f>HLOOKUP(Coffee_data[[#This Row],[ProductId]],Product!$B$4:$O$7,3,FALSE)</f>
        <v>Tea</v>
      </c>
      <c r="T884" s="15" t="str">
        <f>HLOOKUP(Coffee_data[[#This Row],[ProductId]],Product!$B$4:$O$7,4,FALSE)</f>
        <v>Earl Grey</v>
      </c>
    </row>
    <row r="885" spans="1:20" x14ac:dyDescent="0.2">
      <c r="A885">
        <v>2</v>
      </c>
      <c r="B885">
        <v>90</v>
      </c>
      <c r="C885">
        <v>154</v>
      </c>
      <c r="D885">
        <v>64</v>
      </c>
      <c r="E885">
        <v>88</v>
      </c>
      <c r="F885">
        <v>58</v>
      </c>
      <c r="G885">
        <v>551</v>
      </c>
      <c r="H885">
        <v>10</v>
      </c>
      <c r="I885">
        <v>53</v>
      </c>
      <c r="J885">
        <v>60</v>
      </c>
      <c r="K885">
        <v>87</v>
      </c>
      <c r="L885">
        <v>425</v>
      </c>
      <c r="M885">
        <v>13</v>
      </c>
      <c r="N885" s="25">
        <v>41759</v>
      </c>
      <c r="O885" t="str">
        <f>VLOOKUP(Coffee_data[[#This Row],[Area Code]],Location!$B$1:$E$157,2,FALSE)</f>
        <v>Washington</v>
      </c>
      <c r="P885" t="str">
        <f>VLOOKUP(Coffee_data[[#This Row],[Area Code]],Location!$B$1:$E$157,3,FALSE)</f>
        <v>West</v>
      </c>
      <c r="Q885" t="str">
        <f>VLOOKUP(Coffee_data[[#This Row],[Area Code]],Location!$B$1:$E$157,4,FALSE)</f>
        <v>Small Market</v>
      </c>
      <c r="R885" s="15" t="str">
        <f>HLOOKUP(Coffee_data[[#This Row],[ProductId]],Product!$B$4:$O$7,2,FALSE)</f>
        <v>Regular</v>
      </c>
      <c r="S885" s="15" t="str">
        <f>HLOOKUP(Coffee_data[[#This Row],[ProductId]],Product!$B$4:$O$7,3,FALSE)</f>
        <v>Tea</v>
      </c>
      <c r="T885" s="15" t="str">
        <f>HLOOKUP(Coffee_data[[#This Row],[ProductId]],Product!$B$4:$O$7,4,FALSE)</f>
        <v>Green Tea</v>
      </c>
    </row>
    <row r="886" spans="1:20" x14ac:dyDescent="0.2">
      <c r="A886">
        <v>16</v>
      </c>
      <c r="B886">
        <v>129</v>
      </c>
      <c r="C886">
        <v>221</v>
      </c>
      <c r="D886">
        <v>92</v>
      </c>
      <c r="E886">
        <v>113</v>
      </c>
      <c r="F886">
        <v>83</v>
      </c>
      <c r="G886">
        <v>599</v>
      </c>
      <c r="H886">
        <v>60</v>
      </c>
      <c r="I886">
        <v>69</v>
      </c>
      <c r="J886">
        <v>160</v>
      </c>
      <c r="K886">
        <v>270</v>
      </c>
      <c r="L886">
        <v>253</v>
      </c>
      <c r="M886">
        <v>3</v>
      </c>
      <c r="N886" s="25">
        <v>41759</v>
      </c>
      <c r="O886" t="str">
        <f>VLOOKUP(Coffee_data[[#This Row],[Area Code]],Location!$B$1:$E$157,2,FALSE)</f>
        <v>Washington</v>
      </c>
      <c r="P886" t="str">
        <f>VLOOKUP(Coffee_data[[#This Row],[Area Code]],Location!$B$1:$E$157,3,FALSE)</f>
        <v>West</v>
      </c>
      <c r="Q886" t="str">
        <f>VLOOKUP(Coffee_data[[#This Row],[Area Code]],Location!$B$1:$E$157,4,FALSE)</f>
        <v>Small Market</v>
      </c>
      <c r="R886" s="15" t="str">
        <f>HLOOKUP(Coffee_data[[#This Row],[ProductId]],Product!$B$4:$O$7,2,FALSE)</f>
        <v>Decaf</v>
      </c>
      <c r="S886" s="15" t="str">
        <f>HLOOKUP(Coffee_data[[#This Row],[ProductId]],Product!$B$4:$O$7,3,FALSE)</f>
        <v>Coffee</v>
      </c>
      <c r="T886" s="15" t="str">
        <f>HLOOKUP(Coffee_data[[#This Row],[ProductId]],Product!$B$4:$O$7,4,FALSE)</f>
        <v>Decaf Irish Cream</v>
      </c>
    </row>
    <row r="887" spans="1:20" x14ac:dyDescent="0.2">
      <c r="A887">
        <v>11</v>
      </c>
      <c r="B887">
        <v>64</v>
      </c>
      <c r="C887">
        <v>115</v>
      </c>
      <c r="D887">
        <v>51</v>
      </c>
      <c r="E887">
        <v>53</v>
      </c>
      <c r="F887">
        <v>19</v>
      </c>
      <c r="G887">
        <v>396</v>
      </c>
      <c r="H887">
        <v>20</v>
      </c>
      <c r="I887">
        <v>40</v>
      </c>
      <c r="J887">
        <v>60</v>
      </c>
      <c r="K887">
        <v>111</v>
      </c>
      <c r="L887">
        <v>719</v>
      </c>
      <c r="M887">
        <v>11</v>
      </c>
      <c r="N887" s="25">
        <v>41790</v>
      </c>
      <c r="O887" t="str">
        <f>VLOOKUP(Coffee_data[[#This Row],[Area Code]],Location!$B$1:$E$157,2,FALSE)</f>
        <v>Colorado</v>
      </c>
      <c r="P887" t="str">
        <f>VLOOKUP(Coffee_data[[#This Row],[Area Code]],Location!$B$1:$E$157,3,FALSE)</f>
        <v>Central</v>
      </c>
      <c r="Q887" t="str">
        <f>VLOOKUP(Coffee_data[[#This Row],[Area Code]],Location!$B$1:$E$157,4,FALSE)</f>
        <v>Major Market</v>
      </c>
      <c r="R887" s="15" t="str">
        <f>HLOOKUP(Coffee_data[[#This Row],[ProductId]],Product!$B$4:$O$7,2,FALSE)</f>
        <v>Regular</v>
      </c>
      <c r="S887" s="15" t="str">
        <f>HLOOKUP(Coffee_data[[#This Row],[ProductId]],Product!$B$4:$O$7,3,FALSE)</f>
        <v>Tea</v>
      </c>
      <c r="T887" s="15" t="str">
        <f>HLOOKUP(Coffee_data[[#This Row],[ProductId]],Product!$B$4:$O$7,4,FALSE)</f>
        <v>Darjeeling</v>
      </c>
    </row>
    <row r="888" spans="1:20" x14ac:dyDescent="0.2">
      <c r="A888">
        <v>27</v>
      </c>
      <c r="B888">
        <v>64</v>
      </c>
      <c r="C888">
        <v>117</v>
      </c>
      <c r="D888">
        <v>53</v>
      </c>
      <c r="E888">
        <v>37</v>
      </c>
      <c r="F888">
        <v>16</v>
      </c>
      <c r="G888">
        <v>1028</v>
      </c>
      <c r="H888">
        <v>30</v>
      </c>
      <c r="I888">
        <v>28</v>
      </c>
      <c r="J888">
        <v>60</v>
      </c>
      <c r="K888">
        <v>112</v>
      </c>
      <c r="L888">
        <v>970</v>
      </c>
      <c r="M888">
        <v>12</v>
      </c>
      <c r="N888" s="25">
        <v>41790</v>
      </c>
      <c r="O888" t="str">
        <f>VLOOKUP(Coffee_data[[#This Row],[Area Code]],Location!$B$1:$E$157,2,FALSE)</f>
        <v>Colorado</v>
      </c>
      <c r="P888" t="str">
        <f>VLOOKUP(Coffee_data[[#This Row],[Area Code]],Location!$B$1:$E$157,3,FALSE)</f>
        <v>Central</v>
      </c>
      <c r="Q888" t="str">
        <f>VLOOKUP(Coffee_data[[#This Row],[Area Code]],Location!$B$1:$E$157,4,FALSE)</f>
        <v>Major Market</v>
      </c>
      <c r="R888" s="15" t="str">
        <f>HLOOKUP(Coffee_data[[#This Row],[ProductId]],Product!$B$4:$O$7,2,FALSE)</f>
        <v>Regular</v>
      </c>
      <c r="S888" s="15" t="str">
        <f>HLOOKUP(Coffee_data[[#This Row],[ProductId]],Product!$B$4:$O$7,3,FALSE)</f>
        <v>Tea</v>
      </c>
      <c r="T888" s="15" t="str">
        <f>HLOOKUP(Coffee_data[[#This Row],[ProductId]],Product!$B$4:$O$7,4,FALSE)</f>
        <v>Earl Grey</v>
      </c>
    </row>
    <row r="889" spans="1:20" x14ac:dyDescent="0.2">
      <c r="A889">
        <v>29</v>
      </c>
      <c r="B889">
        <v>56</v>
      </c>
      <c r="C889">
        <v>99</v>
      </c>
      <c r="D889">
        <v>43</v>
      </c>
      <c r="E889">
        <v>27</v>
      </c>
      <c r="F889">
        <v>14</v>
      </c>
      <c r="G889">
        <v>597</v>
      </c>
      <c r="H889">
        <v>30</v>
      </c>
      <c r="I889">
        <v>30</v>
      </c>
      <c r="J889">
        <v>50</v>
      </c>
      <c r="K889">
        <v>67</v>
      </c>
      <c r="L889">
        <v>720</v>
      </c>
      <c r="M889">
        <v>13</v>
      </c>
      <c r="N889" s="25">
        <v>41790</v>
      </c>
      <c r="O889" t="str">
        <f>VLOOKUP(Coffee_data[[#This Row],[Area Code]],Location!$B$1:$E$157,2,FALSE)</f>
        <v>Colorado</v>
      </c>
      <c r="P889" t="str">
        <f>VLOOKUP(Coffee_data[[#This Row],[Area Code]],Location!$B$1:$E$157,3,FALSE)</f>
        <v>Central</v>
      </c>
      <c r="Q889" t="str">
        <f>VLOOKUP(Coffee_data[[#This Row],[Area Code]],Location!$B$1:$E$157,4,FALSE)</f>
        <v>Major Market</v>
      </c>
      <c r="R889" s="15" t="str">
        <f>HLOOKUP(Coffee_data[[#This Row],[ProductId]],Product!$B$4:$O$7,2,FALSE)</f>
        <v>Regular</v>
      </c>
      <c r="S889" s="15" t="str">
        <f>HLOOKUP(Coffee_data[[#This Row],[ProductId]],Product!$B$4:$O$7,3,FALSE)</f>
        <v>Tea</v>
      </c>
      <c r="T889" s="15" t="str">
        <f>HLOOKUP(Coffee_data[[#This Row],[ProductId]],Product!$B$4:$O$7,4,FALSE)</f>
        <v>Green Tea</v>
      </c>
    </row>
    <row r="890" spans="1:20" x14ac:dyDescent="0.2">
      <c r="A890">
        <v>99</v>
      </c>
      <c r="B890">
        <v>136</v>
      </c>
      <c r="C890">
        <v>230</v>
      </c>
      <c r="D890">
        <v>94</v>
      </c>
      <c r="E890">
        <v>37</v>
      </c>
      <c r="F890">
        <v>26</v>
      </c>
      <c r="G890">
        <v>562</v>
      </c>
      <c r="H890">
        <v>140</v>
      </c>
      <c r="I890">
        <v>98</v>
      </c>
      <c r="J890">
        <v>170</v>
      </c>
      <c r="K890">
        <v>275</v>
      </c>
      <c r="L890">
        <v>719</v>
      </c>
      <c r="M890">
        <v>5</v>
      </c>
      <c r="N890" s="25">
        <v>41790</v>
      </c>
      <c r="O890" t="str">
        <f>VLOOKUP(Coffee_data[[#This Row],[Area Code]],Location!$B$1:$E$157,2,FALSE)</f>
        <v>Colorado</v>
      </c>
      <c r="P890" t="str">
        <f>VLOOKUP(Coffee_data[[#This Row],[Area Code]],Location!$B$1:$E$157,3,FALSE)</f>
        <v>Central</v>
      </c>
      <c r="Q890" t="str">
        <f>VLOOKUP(Coffee_data[[#This Row],[Area Code]],Location!$B$1:$E$157,4,FALSE)</f>
        <v>Major Market</v>
      </c>
      <c r="R890" s="15" t="str">
        <f>HLOOKUP(Coffee_data[[#This Row],[ProductId]],Product!$B$4:$O$7,2,FALSE)</f>
        <v>Regular</v>
      </c>
      <c r="S890" s="15" t="str">
        <f>HLOOKUP(Coffee_data[[#This Row],[ProductId]],Product!$B$4:$O$7,3,FALSE)</f>
        <v>Espresso</v>
      </c>
      <c r="T890" s="15" t="str">
        <f>HLOOKUP(Coffee_data[[#This Row],[ProductId]],Product!$B$4:$O$7,4,FALSE)</f>
        <v>Caffe Mocha</v>
      </c>
    </row>
    <row r="891" spans="1:20" x14ac:dyDescent="0.2">
      <c r="A891">
        <v>33</v>
      </c>
      <c r="B891">
        <v>81</v>
      </c>
      <c r="C891">
        <v>135</v>
      </c>
      <c r="D891">
        <v>54</v>
      </c>
      <c r="E891">
        <v>48</v>
      </c>
      <c r="F891">
        <v>17</v>
      </c>
      <c r="G891">
        <v>641</v>
      </c>
      <c r="H891">
        <v>50</v>
      </c>
      <c r="I891">
        <v>60</v>
      </c>
      <c r="J891">
        <v>90</v>
      </c>
      <c r="K891">
        <v>156</v>
      </c>
      <c r="L891">
        <v>303</v>
      </c>
      <c r="M891">
        <v>6</v>
      </c>
      <c r="N891" s="25">
        <v>41790</v>
      </c>
      <c r="O891" t="str">
        <f>VLOOKUP(Coffee_data[[#This Row],[Area Code]],Location!$B$1:$E$157,2,FALSE)</f>
        <v>Colorado</v>
      </c>
      <c r="P891" t="str">
        <f>VLOOKUP(Coffee_data[[#This Row],[Area Code]],Location!$B$1:$E$157,3,FALSE)</f>
        <v>Central</v>
      </c>
      <c r="Q891" t="str">
        <f>VLOOKUP(Coffee_data[[#This Row],[Area Code]],Location!$B$1:$E$157,4,FALSE)</f>
        <v>Major Market</v>
      </c>
      <c r="R891" s="15" t="str">
        <f>HLOOKUP(Coffee_data[[#This Row],[ProductId]],Product!$B$4:$O$7,2,FALSE)</f>
        <v>Decaf</v>
      </c>
      <c r="S891" s="15" t="str">
        <f>HLOOKUP(Coffee_data[[#This Row],[ProductId]],Product!$B$4:$O$7,3,FALSE)</f>
        <v>Espresso</v>
      </c>
      <c r="T891" s="15" t="str">
        <f>HLOOKUP(Coffee_data[[#This Row],[ProductId]],Product!$B$4:$O$7,4,FALSE)</f>
        <v>Decaf Espresso</v>
      </c>
    </row>
    <row r="892" spans="1:20" x14ac:dyDescent="0.2">
      <c r="A892">
        <v>121</v>
      </c>
      <c r="B892">
        <v>163</v>
      </c>
      <c r="C892">
        <v>276</v>
      </c>
      <c r="D892">
        <v>89</v>
      </c>
      <c r="E892">
        <v>42</v>
      </c>
      <c r="F892">
        <v>31</v>
      </c>
      <c r="G892">
        <v>897</v>
      </c>
      <c r="H892">
        <v>130</v>
      </c>
      <c r="I892">
        <v>87</v>
      </c>
      <c r="J892">
        <v>170</v>
      </c>
      <c r="K892">
        <v>280</v>
      </c>
      <c r="L892">
        <v>719</v>
      </c>
      <c r="M892">
        <v>1</v>
      </c>
      <c r="N892" s="25">
        <v>41790</v>
      </c>
      <c r="O892" t="str">
        <f>VLOOKUP(Coffee_data[[#This Row],[Area Code]],Location!$B$1:$E$157,2,FALSE)</f>
        <v>Colorado</v>
      </c>
      <c r="P892" t="str">
        <f>VLOOKUP(Coffee_data[[#This Row],[Area Code]],Location!$B$1:$E$157,3,FALSE)</f>
        <v>Central</v>
      </c>
      <c r="Q892" t="str">
        <f>VLOOKUP(Coffee_data[[#This Row],[Area Code]],Location!$B$1:$E$157,4,FALSE)</f>
        <v>Major Market</v>
      </c>
      <c r="R892" s="15" t="str">
        <f>HLOOKUP(Coffee_data[[#This Row],[ProductId]],Product!$B$4:$O$7,2,FALSE)</f>
        <v>Regular</v>
      </c>
      <c r="S892" s="15" t="str">
        <f>HLOOKUP(Coffee_data[[#This Row],[ProductId]],Product!$B$4:$O$7,3,FALSE)</f>
        <v>Coffee</v>
      </c>
      <c r="T892" s="15" t="str">
        <f>HLOOKUP(Coffee_data[[#This Row],[ProductId]],Product!$B$4:$O$7,4,FALSE)</f>
        <v>Amaretto</v>
      </c>
    </row>
    <row r="893" spans="1:20" x14ac:dyDescent="0.2">
      <c r="A893">
        <v>68</v>
      </c>
      <c r="B893">
        <v>107</v>
      </c>
      <c r="C893">
        <v>190</v>
      </c>
      <c r="D893">
        <v>83</v>
      </c>
      <c r="E893">
        <v>39</v>
      </c>
      <c r="F893">
        <v>27</v>
      </c>
      <c r="G893">
        <v>574</v>
      </c>
      <c r="H893">
        <v>80</v>
      </c>
      <c r="I893">
        <v>82</v>
      </c>
      <c r="J893">
        <v>110</v>
      </c>
      <c r="K893">
        <v>190</v>
      </c>
      <c r="L893">
        <v>970</v>
      </c>
      <c r="M893">
        <v>2</v>
      </c>
      <c r="N893" s="25">
        <v>41790</v>
      </c>
      <c r="O893" t="str">
        <f>VLOOKUP(Coffee_data[[#This Row],[Area Code]],Location!$B$1:$E$157,2,FALSE)</f>
        <v>Colorado</v>
      </c>
      <c r="P893" t="str">
        <f>VLOOKUP(Coffee_data[[#This Row],[Area Code]],Location!$B$1:$E$157,3,FALSE)</f>
        <v>Central</v>
      </c>
      <c r="Q893" t="str">
        <f>VLOOKUP(Coffee_data[[#This Row],[Area Code]],Location!$B$1:$E$157,4,FALSE)</f>
        <v>Major Market</v>
      </c>
      <c r="R893" s="15" t="str">
        <f>HLOOKUP(Coffee_data[[#This Row],[ProductId]],Product!$B$4:$O$7,2,FALSE)</f>
        <v>Regular</v>
      </c>
      <c r="S893" s="15" t="str">
        <f>HLOOKUP(Coffee_data[[#This Row],[ProductId]],Product!$B$4:$O$7,3,FALSE)</f>
        <v>Coffee</v>
      </c>
      <c r="T893" s="15" t="str">
        <f>HLOOKUP(Coffee_data[[#This Row],[ProductId]],Product!$B$4:$O$7,4,FALSE)</f>
        <v>Columbian</v>
      </c>
    </row>
    <row r="894" spans="1:20" x14ac:dyDescent="0.2">
      <c r="A894">
        <v>132</v>
      </c>
      <c r="B894">
        <v>178</v>
      </c>
      <c r="C894">
        <v>301</v>
      </c>
      <c r="D894">
        <v>229</v>
      </c>
      <c r="E894">
        <v>46</v>
      </c>
      <c r="F894">
        <v>34</v>
      </c>
      <c r="G894">
        <v>947</v>
      </c>
      <c r="H894">
        <v>140</v>
      </c>
      <c r="I894">
        <v>149</v>
      </c>
      <c r="J894">
        <v>180</v>
      </c>
      <c r="K894">
        <v>307</v>
      </c>
      <c r="L894">
        <v>719</v>
      </c>
      <c r="M894">
        <v>3</v>
      </c>
      <c r="N894" s="25">
        <v>41790</v>
      </c>
      <c r="O894" t="str">
        <f>VLOOKUP(Coffee_data[[#This Row],[Area Code]],Location!$B$1:$E$157,2,FALSE)</f>
        <v>Colorado</v>
      </c>
      <c r="P894" t="str">
        <f>VLOOKUP(Coffee_data[[#This Row],[Area Code]],Location!$B$1:$E$157,3,FALSE)</f>
        <v>Central</v>
      </c>
      <c r="Q894" t="str">
        <f>VLOOKUP(Coffee_data[[#This Row],[Area Code]],Location!$B$1:$E$157,4,FALSE)</f>
        <v>Major Market</v>
      </c>
      <c r="R894" s="15" t="str">
        <f>HLOOKUP(Coffee_data[[#This Row],[ProductId]],Product!$B$4:$O$7,2,FALSE)</f>
        <v>Decaf</v>
      </c>
      <c r="S894" s="15" t="str">
        <f>HLOOKUP(Coffee_data[[#This Row],[ProductId]],Product!$B$4:$O$7,3,FALSE)</f>
        <v>Coffee</v>
      </c>
      <c r="T894" s="15" t="str">
        <f>HLOOKUP(Coffee_data[[#This Row],[ProductId]],Product!$B$4:$O$7,4,FALSE)</f>
        <v>Decaf Irish Cream</v>
      </c>
    </row>
    <row r="895" spans="1:20" x14ac:dyDescent="0.2">
      <c r="A895">
        <v>83</v>
      </c>
      <c r="B895">
        <v>149</v>
      </c>
      <c r="C895">
        <v>298</v>
      </c>
      <c r="D895">
        <v>108</v>
      </c>
      <c r="E895">
        <v>66</v>
      </c>
      <c r="F895">
        <v>41</v>
      </c>
      <c r="G895">
        <v>1245</v>
      </c>
      <c r="H895">
        <v>90</v>
      </c>
      <c r="I895">
        <v>106</v>
      </c>
      <c r="J895">
        <v>140</v>
      </c>
      <c r="K895">
        <v>252</v>
      </c>
      <c r="L895">
        <v>720</v>
      </c>
      <c r="M895">
        <v>8</v>
      </c>
      <c r="N895" s="25">
        <v>41790</v>
      </c>
      <c r="O895" t="str">
        <f>VLOOKUP(Coffee_data[[#This Row],[Area Code]],Location!$B$1:$E$157,2,FALSE)</f>
        <v>Colorado</v>
      </c>
      <c r="P895" t="str">
        <f>VLOOKUP(Coffee_data[[#This Row],[Area Code]],Location!$B$1:$E$157,3,FALSE)</f>
        <v>Central</v>
      </c>
      <c r="Q895" t="str">
        <f>VLOOKUP(Coffee_data[[#This Row],[Area Code]],Location!$B$1:$E$157,4,FALSE)</f>
        <v>Major Market</v>
      </c>
      <c r="R895" s="15" t="str">
        <f>HLOOKUP(Coffee_data[[#This Row],[ProductId]],Product!$B$4:$O$7,2,FALSE)</f>
        <v>Decaf</v>
      </c>
      <c r="S895" s="15" t="str">
        <f>HLOOKUP(Coffee_data[[#This Row],[ProductId]],Product!$B$4:$O$7,3,FALSE)</f>
        <v>Herbal Tea</v>
      </c>
      <c r="T895" s="15" t="str">
        <f>HLOOKUP(Coffee_data[[#This Row],[ProductId]],Product!$B$4:$O$7,4,FALSE)</f>
        <v>Chamomile</v>
      </c>
    </row>
    <row r="896" spans="1:20" x14ac:dyDescent="0.2">
      <c r="A896">
        <v>-7</v>
      </c>
      <c r="B896">
        <v>63</v>
      </c>
      <c r="C896">
        <v>107</v>
      </c>
      <c r="D896">
        <v>44</v>
      </c>
      <c r="E896">
        <v>70</v>
      </c>
      <c r="F896">
        <v>40</v>
      </c>
      <c r="G896">
        <v>496</v>
      </c>
      <c r="H896">
        <v>10</v>
      </c>
      <c r="I896">
        <v>39</v>
      </c>
      <c r="J896">
        <v>60</v>
      </c>
      <c r="K896">
        <v>81</v>
      </c>
      <c r="L896">
        <v>720</v>
      </c>
      <c r="M896">
        <v>9</v>
      </c>
      <c r="N896" s="25">
        <v>41790</v>
      </c>
      <c r="O896" t="str">
        <f>VLOOKUP(Coffee_data[[#This Row],[Area Code]],Location!$B$1:$E$157,2,FALSE)</f>
        <v>Colorado</v>
      </c>
      <c r="P896" t="str">
        <f>VLOOKUP(Coffee_data[[#This Row],[Area Code]],Location!$B$1:$E$157,3,FALSE)</f>
        <v>Central</v>
      </c>
      <c r="Q896" t="str">
        <f>VLOOKUP(Coffee_data[[#This Row],[Area Code]],Location!$B$1:$E$157,4,FALSE)</f>
        <v>Major Market</v>
      </c>
      <c r="R896" s="15" t="str">
        <f>HLOOKUP(Coffee_data[[#This Row],[ProductId]],Product!$B$4:$O$7,2,FALSE)</f>
        <v>Decaf</v>
      </c>
      <c r="S896" s="15" t="str">
        <f>HLOOKUP(Coffee_data[[#This Row],[ProductId]],Product!$B$4:$O$7,3,FALSE)</f>
        <v>Herbal Tea</v>
      </c>
      <c r="T896" s="15" t="str">
        <f>HLOOKUP(Coffee_data[[#This Row],[ProductId]],Product!$B$4:$O$7,4,FALSE)</f>
        <v>Lemon</v>
      </c>
    </row>
    <row r="897" spans="1:20" x14ac:dyDescent="0.2">
      <c r="A897">
        <v>24</v>
      </c>
      <c r="B897">
        <v>68</v>
      </c>
      <c r="C897">
        <v>118</v>
      </c>
      <c r="D897">
        <v>50</v>
      </c>
      <c r="E897">
        <v>44</v>
      </c>
      <c r="F897">
        <v>16</v>
      </c>
      <c r="G897">
        <v>397</v>
      </c>
      <c r="H897">
        <v>30</v>
      </c>
      <c r="I897">
        <v>40</v>
      </c>
      <c r="J897">
        <v>60</v>
      </c>
      <c r="K897">
        <v>90</v>
      </c>
      <c r="L897">
        <v>719</v>
      </c>
      <c r="M897">
        <v>10</v>
      </c>
      <c r="N897" s="25">
        <v>41790</v>
      </c>
      <c r="O897" t="str">
        <f>VLOOKUP(Coffee_data[[#This Row],[Area Code]],Location!$B$1:$E$157,2,FALSE)</f>
        <v>Colorado</v>
      </c>
      <c r="P897" t="str">
        <f>VLOOKUP(Coffee_data[[#This Row],[Area Code]],Location!$B$1:$E$157,3,FALSE)</f>
        <v>Central</v>
      </c>
      <c r="Q897" t="str">
        <f>VLOOKUP(Coffee_data[[#This Row],[Area Code]],Location!$B$1:$E$157,4,FALSE)</f>
        <v>Major Market</v>
      </c>
      <c r="R897" s="15" t="str">
        <f>HLOOKUP(Coffee_data[[#This Row],[ProductId]],Product!$B$4:$O$7,2,FALSE)</f>
        <v>Decaf</v>
      </c>
      <c r="S897" s="15" t="str">
        <f>HLOOKUP(Coffee_data[[#This Row],[ProductId]],Product!$B$4:$O$7,3,FALSE)</f>
        <v>Herbal Tea</v>
      </c>
      <c r="T897" s="15" t="str">
        <f>HLOOKUP(Coffee_data[[#This Row],[ProductId]],Product!$B$4:$O$7,4,FALSE)</f>
        <v>Mint</v>
      </c>
    </row>
    <row r="898" spans="1:20" x14ac:dyDescent="0.2">
      <c r="A898">
        <v>99</v>
      </c>
      <c r="B898">
        <v>136</v>
      </c>
      <c r="C898">
        <v>230</v>
      </c>
      <c r="D898">
        <v>94</v>
      </c>
      <c r="E898">
        <v>37</v>
      </c>
      <c r="F898">
        <v>26</v>
      </c>
      <c r="G898">
        <v>562</v>
      </c>
      <c r="H898">
        <v>90</v>
      </c>
      <c r="I898">
        <v>69</v>
      </c>
      <c r="J898">
        <v>120</v>
      </c>
      <c r="K898">
        <v>189</v>
      </c>
      <c r="L898">
        <v>312</v>
      </c>
      <c r="M898">
        <v>11</v>
      </c>
      <c r="N898" s="25">
        <v>41790</v>
      </c>
      <c r="O898" t="str">
        <f>VLOOKUP(Coffee_data[[#This Row],[Area Code]],Location!$B$1:$E$157,2,FALSE)</f>
        <v>Illinois</v>
      </c>
      <c r="P898" t="str">
        <f>VLOOKUP(Coffee_data[[#This Row],[Area Code]],Location!$B$1:$E$157,3,FALSE)</f>
        <v>Central</v>
      </c>
      <c r="Q898" t="str">
        <f>VLOOKUP(Coffee_data[[#This Row],[Area Code]],Location!$B$1:$E$157,4,FALSE)</f>
        <v>Major Market</v>
      </c>
      <c r="R898" s="15" t="str">
        <f>HLOOKUP(Coffee_data[[#This Row],[ProductId]],Product!$B$4:$O$7,2,FALSE)</f>
        <v>Regular</v>
      </c>
      <c r="S898" s="15" t="str">
        <f>HLOOKUP(Coffee_data[[#This Row],[ProductId]],Product!$B$4:$O$7,3,FALSE)</f>
        <v>Tea</v>
      </c>
      <c r="T898" s="15" t="str">
        <f>HLOOKUP(Coffee_data[[#This Row],[ProductId]],Product!$B$4:$O$7,4,FALSE)</f>
        <v>Darjeeling</v>
      </c>
    </row>
    <row r="899" spans="1:20" x14ac:dyDescent="0.2">
      <c r="A899">
        <v>33</v>
      </c>
      <c r="B899">
        <v>81</v>
      </c>
      <c r="C899">
        <v>135</v>
      </c>
      <c r="D899">
        <v>54</v>
      </c>
      <c r="E899">
        <v>48</v>
      </c>
      <c r="F899">
        <v>17</v>
      </c>
      <c r="G899">
        <v>641</v>
      </c>
      <c r="H899">
        <v>30</v>
      </c>
      <c r="I899">
        <v>52</v>
      </c>
      <c r="J899">
        <v>70</v>
      </c>
      <c r="K899">
        <v>122</v>
      </c>
      <c r="L899">
        <v>312</v>
      </c>
      <c r="M899">
        <v>12</v>
      </c>
      <c r="N899" s="25">
        <v>41790</v>
      </c>
      <c r="O899" t="str">
        <f>VLOOKUP(Coffee_data[[#This Row],[Area Code]],Location!$B$1:$E$157,2,FALSE)</f>
        <v>Illinois</v>
      </c>
      <c r="P899" t="str">
        <f>VLOOKUP(Coffee_data[[#This Row],[Area Code]],Location!$B$1:$E$157,3,FALSE)</f>
        <v>Central</v>
      </c>
      <c r="Q899" t="str">
        <f>VLOOKUP(Coffee_data[[#This Row],[Area Code]],Location!$B$1:$E$157,4,FALSE)</f>
        <v>Major Market</v>
      </c>
      <c r="R899" s="15" t="str">
        <f>HLOOKUP(Coffee_data[[#This Row],[ProductId]],Product!$B$4:$O$7,2,FALSE)</f>
        <v>Regular</v>
      </c>
      <c r="S899" s="15" t="str">
        <f>HLOOKUP(Coffee_data[[#This Row],[ProductId]],Product!$B$4:$O$7,3,FALSE)</f>
        <v>Tea</v>
      </c>
      <c r="T899" s="15" t="str">
        <f>HLOOKUP(Coffee_data[[#This Row],[ProductId]],Product!$B$4:$O$7,4,FALSE)</f>
        <v>Earl Grey</v>
      </c>
    </row>
    <row r="900" spans="1:20" x14ac:dyDescent="0.2">
      <c r="A900">
        <v>241</v>
      </c>
      <c r="B900">
        <v>362</v>
      </c>
      <c r="C900">
        <v>634</v>
      </c>
      <c r="D900">
        <v>256</v>
      </c>
      <c r="E900">
        <v>121</v>
      </c>
      <c r="F900">
        <v>89</v>
      </c>
      <c r="G900">
        <v>1616</v>
      </c>
      <c r="H900">
        <v>300</v>
      </c>
      <c r="I900">
        <v>244</v>
      </c>
      <c r="J900">
        <v>430</v>
      </c>
      <c r="K900">
        <v>735</v>
      </c>
      <c r="L900">
        <v>312</v>
      </c>
      <c r="M900">
        <v>5</v>
      </c>
      <c r="N900" s="25">
        <v>41790</v>
      </c>
      <c r="O900" t="str">
        <f>VLOOKUP(Coffee_data[[#This Row],[Area Code]],Location!$B$1:$E$157,2,FALSE)</f>
        <v>Illinois</v>
      </c>
      <c r="P900" t="str">
        <f>VLOOKUP(Coffee_data[[#This Row],[Area Code]],Location!$B$1:$E$157,3,FALSE)</f>
        <v>Central</v>
      </c>
      <c r="Q900" t="str">
        <f>VLOOKUP(Coffee_data[[#This Row],[Area Code]],Location!$B$1:$E$157,4,FALSE)</f>
        <v>Major Market</v>
      </c>
      <c r="R900" s="15" t="str">
        <f>HLOOKUP(Coffee_data[[#This Row],[ProductId]],Product!$B$4:$O$7,2,FALSE)</f>
        <v>Regular</v>
      </c>
      <c r="S900" s="15" t="str">
        <f>HLOOKUP(Coffee_data[[#This Row],[ProductId]],Product!$B$4:$O$7,3,FALSE)</f>
        <v>Espresso</v>
      </c>
      <c r="T900" s="15" t="str">
        <f>HLOOKUP(Coffee_data[[#This Row],[ProductId]],Product!$B$4:$O$7,4,FALSE)</f>
        <v>Caffe Mocha</v>
      </c>
    </row>
    <row r="901" spans="1:20" x14ac:dyDescent="0.2">
      <c r="A901">
        <v>164</v>
      </c>
      <c r="B901">
        <v>261</v>
      </c>
      <c r="C901">
        <v>521</v>
      </c>
      <c r="D901">
        <v>245</v>
      </c>
      <c r="E901">
        <v>97</v>
      </c>
      <c r="F901">
        <v>72</v>
      </c>
      <c r="G901">
        <v>1715</v>
      </c>
      <c r="H901">
        <v>210</v>
      </c>
      <c r="I901">
        <v>313</v>
      </c>
      <c r="J901">
        <v>310</v>
      </c>
      <c r="K901">
        <v>610</v>
      </c>
      <c r="L901">
        <v>312</v>
      </c>
      <c r="M901">
        <v>6</v>
      </c>
      <c r="N901" s="25">
        <v>41790</v>
      </c>
      <c r="O901" t="str">
        <f>VLOOKUP(Coffee_data[[#This Row],[Area Code]],Location!$B$1:$E$157,2,FALSE)</f>
        <v>Illinois</v>
      </c>
      <c r="P901" t="str">
        <f>VLOOKUP(Coffee_data[[#This Row],[Area Code]],Location!$B$1:$E$157,3,FALSE)</f>
        <v>Central</v>
      </c>
      <c r="Q901" t="str">
        <f>VLOOKUP(Coffee_data[[#This Row],[Area Code]],Location!$B$1:$E$157,4,FALSE)</f>
        <v>Major Market</v>
      </c>
      <c r="R901" s="15" t="str">
        <f>HLOOKUP(Coffee_data[[#This Row],[ProductId]],Product!$B$4:$O$7,2,FALSE)</f>
        <v>Decaf</v>
      </c>
      <c r="S901" s="15" t="str">
        <f>HLOOKUP(Coffee_data[[#This Row],[ProductId]],Product!$B$4:$O$7,3,FALSE)</f>
        <v>Espresso</v>
      </c>
      <c r="T901" s="15" t="str">
        <f>HLOOKUP(Coffee_data[[#This Row],[ProductId]],Product!$B$4:$O$7,4,FALSE)</f>
        <v>Decaf Espresso</v>
      </c>
    </row>
    <row r="902" spans="1:20" x14ac:dyDescent="0.2">
      <c r="A902">
        <v>167</v>
      </c>
      <c r="B902">
        <v>278</v>
      </c>
      <c r="C902">
        <v>478</v>
      </c>
      <c r="D902">
        <v>152</v>
      </c>
      <c r="E902">
        <v>111</v>
      </c>
      <c r="F902">
        <v>66</v>
      </c>
      <c r="G902">
        <v>1095</v>
      </c>
      <c r="H902">
        <v>190</v>
      </c>
      <c r="I902">
        <v>232</v>
      </c>
      <c r="J902">
        <v>290</v>
      </c>
      <c r="K902">
        <v>502</v>
      </c>
      <c r="L902">
        <v>815</v>
      </c>
      <c r="M902">
        <v>2</v>
      </c>
      <c r="N902" s="25">
        <v>41790</v>
      </c>
      <c r="O902" t="str">
        <f>VLOOKUP(Coffee_data[[#This Row],[Area Code]],Location!$B$1:$E$157,2,FALSE)</f>
        <v>Illinois</v>
      </c>
      <c r="P902" t="str">
        <f>VLOOKUP(Coffee_data[[#This Row],[Area Code]],Location!$B$1:$E$157,3,FALSE)</f>
        <v>Central</v>
      </c>
      <c r="Q902" t="str">
        <f>VLOOKUP(Coffee_data[[#This Row],[Area Code]],Location!$B$1:$E$157,4,FALSE)</f>
        <v>Major Market</v>
      </c>
      <c r="R902" s="15" t="str">
        <f>HLOOKUP(Coffee_data[[#This Row],[ProductId]],Product!$B$4:$O$7,2,FALSE)</f>
        <v>Regular</v>
      </c>
      <c r="S902" s="15" t="str">
        <f>HLOOKUP(Coffee_data[[#This Row],[ProductId]],Product!$B$4:$O$7,3,FALSE)</f>
        <v>Coffee</v>
      </c>
      <c r="T902" s="15" t="str">
        <f>HLOOKUP(Coffee_data[[#This Row],[ProductId]],Product!$B$4:$O$7,4,FALSE)</f>
        <v>Columbian</v>
      </c>
    </row>
    <row r="903" spans="1:20" x14ac:dyDescent="0.2">
      <c r="A903">
        <v>135</v>
      </c>
      <c r="B903">
        <v>204</v>
      </c>
      <c r="C903">
        <v>345</v>
      </c>
      <c r="D903">
        <v>104</v>
      </c>
      <c r="E903">
        <v>69</v>
      </c>
      <c r="F903">
        <v>45</v>
      </c>
      <c r="G903">
        <v>764</v>
      </c>
      <c r="H903">
        <v>160</v>
      </c>
      <c r="I903">
        <v>88</v>
      </c>
      <c r="J903">
        <v>220</v>
      </c>
      <c r="K903">
        <v>360</v>
      </c>
      <c r="L903">
        <v>630</v>
      </c>
      <c r="M903">
        <v>3</v>
      </c>
      <c r="N903" s="25">
        <v>41790</v>
      </c>
      <c r="O903" t="str">
        <f>VLOOKUP(Coffee_data[[#This Row],[Area Code]],Location!$B$1:$E$157,2,FALSE)</f>
        <v>Illinois</v>
      </c>
      <c r="P903" t="str">
        <f>VLOOKUP(Coffee_data[[#This Row],[Area Code]],Location!$B$1:$E$157,3,FALSE)</f>
        <v>Central</v>
      </c>
      <c r="Q903" t="str">
        <f>VLOOKUP(Coffee_data[[#This Row],[Area Code]],Location!$B$1:$E$157,4,FALSE)</f>
        <v>Major Market</v>
      </c>
      <c r="R903" s="15" t="str">
        <f>HLOOKUP(Coffee_data[[#This Row],[ProductId]],Product!$B$4:$O$7,2,FALSE)</f>
        <v>Decaf</v>
      </c>
      <c r="S903" s="15" t="str">
        <f>HLOOKUP(Coffee_data[[#This Row],[ProductId]],Product!$B$4:$O$7,3,FALSE)</f>
        <v>Coffee</v>
      </c>
      <c r="T903" s="15" t="str">
        <f>HLOOKUP(Coffee_data[[#This Row],[ProductId]],Product!$B$4:$O$7,4,FALSE)</f>
        <v>Decaf Irish Cream</v>
      </c>
    </row>
    <row r="904" spans="1:20" x14ac:dyDescent="0.2">
      <c r="A904">
        <v>121</v>
      </c>
      <c r="B904">
        <v>163</v>
      </c>
      <c r="C904">
        <v>276</v>
      </c>
      <c r="D904">
        <v>139</v>
      </c>
      <c r="E904">
        <v>42</v>
      </c>
      <c r="F904">
        <v>31</v>
      </c>
      <c r="G904">
        <v>897</v>
      </c>
      <c r="H904">
        <v>130</v>
      </c>
      <c r="I904">
        <v>98</v>
      </c>
      <c r="J904">
        <v>150</v>
      </c>
      <c r="K904">
        <v>248</v>
      </c>
      <c r="L904">
        <v>630</v>
      </c>
      <c r="M904">
        <v>8</v>
      </c>
      <c r="N904" s="25">
        <v>41790</v>
      </c>
      <c r="O904" t="str">
        <f>VLOOKUP(Coffee_data[[#This Row],[Area Code]],Location!$B$1:$E$157,2,FALSE)</f>
        <v>Illinois</v>
      </c>
      <c r="P904" t="str">
        <f>VLOOKUP(Coffee_data[[#This Row],[Area Code]],Location!$B$1:$E$157,3,FALSE)</f>
        <v>Central</v>
      </c>
      <c r="Q904" t="str">
        <f>VLOOKUP(Coffee_data[[#This Row],[Area Code]],Location!$B$1:$E$157,4,FALSE)</f>
        <v>Major Market</v>
      </c>
      <c r="R904" s="15" t="str">
        <f>HLOOKUP(Coffee_data[[#This Row],[ProductId]],Product!$B$4:$O$7,2,FALSE)</f>
        <v>Decaf</v>
      </c>
      <c r="S904" s="15" t="str">
        <f>HLOOKUP(Coffee_data[[#This Row],[ProductId]],Product!$B$4:$O$7,3,FALSE)</f>
        <v>Herbal Tea</v>
      </c>
      <c r="T904" s="15" t="str">
        <f>HLOOKUP(Coffee_data[[#This Row],[ProductId]],Product!$B$4:$O$7,4,FALSE)</f>
        <v>Chamomile</v>
      </c>
    </row>
    <row r="905" spans="1:20" x14ac:dyDescent="0.2">
      <c r="A905">
        <v>67</v>
      </c>
      <c r="B905">
        <v>107</v>
      </c>
      <c r="C905">
        <v>190</v>
      </c>
      <c r="D905">
        <v>83</v>
      </c>
      <c r="E905">
        <v>40</v>
      </c>
      <c r="F905">
        <v>27</v>
      </c>
      <c r="G905">
        <v>574</v>
      </c>
      <c r="H905">
        <v>60</v>
      </c>
      <c r="I905">
        <v>79</v>
      </c>
      <c r="J905">
        <v>90</v>
      </c>
      <c r="K905">
        <v>160</v>
      </c>
      <c r="L905">
        <v>630</v>
      </c>
      <c r="M905">
        <v>9</v>
      </c>
      <c r="N905" s="25">
        <v>41790</v>
      </c>
      <c r="O905" t="str">
        <f>VLOOKUP(Coffee_data[[#This Row],[Area Code]],Location!$B$1:$E$157,2,FALSE)</f>
        <v>Illinois</v>
      </c>
      <c r="P905" t="str">
        <f>VLOOKUP(Coffee_data[[#This Row],[Area Code]],Location!$B$1:$E$157,3,FALSE)</f>
        <v>Central</v>
      </c>
      <c r="Q905" t="str">
        <f>VLOOKUP(Coffee_data[[#This Row],[Area Code]],Location!$B$1:$E$157,4,FALSE)</f>
        <v>Major Market</v>
      </c>
      <c r="R905" s="15" t="str">
        <f>HLOOKUP(Coffee_data[[#This Row],[ProductId]],Product!$B$4:$O$7,2,FALSE)</f>
        <v>Decaf</v>
      </c>
      <c r="S905" s="15" t="str">
        <f>HLOOKUP(Coffee_data[[#This Row],[ProductId]],Product!$B$4:$O$7,3,FALSE)</f>
        <v>Herbal Tea</v>
      </c>
      <c r="T905" s="15" t="str">
        <f>HLOOKUP(Coffee_data[[#This Row],[ProductId]],Product!$B$4:$O$7,4,FALSE)</f>
        <v>Lemon</v>
      </c>
    </row>
    <row r="906" spans="1:20" x14ac:dyDescent="0.2">
      <c r="A906">
        <v>133</v>
      </c>
      <c r="B906">
        <v>178</v>
      </c>
      <c r="C906">
        <v>301</v>
      </c>
      <c r="D906">
        <v>123</v>
      </c>
      <c r="E906">
        <v>45</v>
      </c>
      <c r="F906">
        <v>34</v>
      </c>
      <c r="G906">
        <v>947</v>
      </c>
      <c r="H906">
        <v>140</v>
      </c>
      <c r="I906">
        <v>66</v>
      </c>
      <c r="J906">
        <v>160</v>
      </c>
      <c r="K906">
        <v>270</v>
      </c>
      <c r="L906">
        <v>309</v>
      </c>
      <c r="M906">
        <v>10</v>
      </c>
      <c r="N906" s="25">
        <v>41790</v>
      </c>
      <c r="O906" t="str">
        <f>VLOOKUP(Coffee_data[[#This Row],[Area Code]],Location!$B$1:$E$157,2,FALSE)</f>
        <v>Illinois</v>
      </c>
      <c r="P906" t="str">
        <f>VLOOKUP(Coffee_data[[#This Row],[Area Code]],Location!$B$1:$E$157,3,FALSE)</f>
        <v>Central</v>
      </c>
      <c r="Q906" t="str">
        <f>VLOOKUP(Coffee_data[[#This Row],[Area Code]],Location!$B$1:$E$157,4,FALSE)</f>
        <v>Major Market</v>
      </c>
      <c r="R906" s="15" t="str">
        <f>HLOOKUP(Coffee_data[[#This Row],[ProductId]],Product!$B$4:$O$7,2,FALSE)</f>
        <v>Decaf</v>
      </c>
      <c r="S906" s="15" t="str">
        <f>HLOOKUP(Coffee_data[[#This Row],[ProductId]],Product!$B$4:$O$7,3,FALSE)</f>
        <v>Herbal Tea</v>
      </c>
      <c r="T906" s="15" t="str">
        <f>HLOOKUP(Coffee_data[[#This Row],[ProductId]],Product!$B$4:$O$7,4,FALSE)</f>
        <v>Mint</v>
      </c>
    </row>
    <row r="907" spans="1:20" x14ac:dyDescent="0.2">
      <c r="A907">
        <v>164</v>
      </c>
      <c r="B907">
        <v>261</v>
      </c>
      <c r="C907">
        <v>521</v>
      </c>
      <c r="D907">
        <v>278</v>
      </c>
      <c r="E907">
        <v>97</v>
      </c>
      <c r="F907">
        <v>72</v>
      </c>
      <c r="G907">
        <v>1715</v>
      </c>
      <c r="H907">
        <v>150</v>
      </c>
      <c r="I907">
        <v>242</v>
      </c>
      <c r="J907">
        <v>230</v>
      </c>
      <c r="K907">
        <v>450</v>
      </c>
      <c r="L907">
        <v>641</v>
      </c>
      <c r="M907">
        <v>11</v>
      </c>
      <c r="N907" s="25">
        <v>41790</v>
      </c>
      <c r="O907" t="str">
        <f>VLOOKUP(Coffee_data[[#This Row],[Area Code]],Location!$B$1:$E$157,2,FALSE)</f>
        <v>Iowa</v>
      </c>
      <c r="P907" t="str">
        <f>VLOOKUP(Coffee_data[[#This Row],[Area Code]],Location!$B$1:$E$157,3,FALSE)</f>
        <v>Central</v>
      </c>
      <c r="Q907" t="str">
        <f>VLOOKUP(Coffee_data[[#This Row],[Area Code]],Location!$B$1:$E$157,4,FALSE)</f>
        <v>Small Market</v>
      </c>
      <c r="R907" s="15" t="str">
        <f>HLOOKUP(Coffee_data[[#This Row],[ProductId]],Product!$B$4:$O$7,2,FALSE)</f>
        <v>Regular</v>
      </c>
      <c r="S907" s="15" t="str">
        <f>HLOOKUP(Coffee_data[[#This Row],[ProductId]],Product!$B$4:$O$7,3,FALSE)</f>
        <v>Tea</v>
      </c>
      <c r="T907" s="15" t="str">
        <f>HLOOKUP(Coffee_data[[#This Row],[ProductId]],Product!$B$4:$O$7,4,FALSE)</f>
        <v>Darjeeling</v>
      </c>
    </row>
    <row r="908" spans="1:20" x14ac:dyDescent="0.2">
      <c r="A908">
        <v>197</v>
      </c>
      <c r="B908">
        <v>332</v>
      </c>
      <c r="C908">
        <v>603</v>
      </c>
      <c r="D908">
        <v>238</v>
      </c>
      <c r="E908">
        <v>135</v>
      </c>
      <c r="F908">
        <v>102</v>
      </c>
      <c r="G908">
        <v>1714</v>
      </c>
      <c r="H908">
        <v>180</v>
      </c>
      <c r="I908">
        <v>171</v>
      </c>
      <c r="J908">
        <v>300</v>
      </c>
      <c r="K908">
        <v>542</v>
      </c>
      <c r="L908">
        <v>563</v>
      </c>
      <c r="M908">
        <v>12</v>
      </c>
      <c r="N908" s="25">
        <v>41790</v>
      </c>
      <c r="O908" t="str">
        <f>VLOOKUP(Coffee_data[[#This Row],[Area Code]],Location!$B$1:$E$157,2,FALSE)</f>
        <v>Iowa</v>
      </c>
      <c r="P908" t="str">
        <f>VLOOKUP(Coffee_data[[#This Row],[Area Code]],Location!$B$1:$E$157,3,FALSE)</f>
        <v>Central</v>
      </c>
      <c r="Q908" t="str">
        <f>VLOOKUP(Coffee_data[[#This Row],[Area Code]],Location!$B$1:$E$157,4,FALSE)</f>
        <v>Small Market</v>
      </c>
      <c r="R908" s="15" t="str">
        <f>HLOOKUP(Coffee_data[[#This Row],[ProductId]],Product!$B$4:$O$7,2,FALSE)</f>
        <v>Regular</v>
      </c>
      <c r="S908" s="15" t="str">
        <f>HLOOKUP(Coffee_data[[#This Row],[ProductId]],Product!$B$4:$O$7,3,FALSE)</f>
        <v>Tea</v>
      </c>
      <c r="T908" s="15" t="str">
        <f>HLOOKUP(Coffee_data[[#This Row],[ProductId]],Product!$B$4:$O$7,4,FALSE)</f>
        <v>Earl Grey</v>
      </c>
    </row>
    <row r="909" spans="1:20" x14ac:dyDescent="0.2">
      <c r="A909">
        <v>15</v>
      </c>
      <c r="B909">
        <v>32</v>
      </c>
      <c r="C909">
        <v>53</v>
      </c>
      <c r="D909">
        <v>21</v>
      </c>
      <c r="E909">
        <v>17</v>
      </c>
      <c r="F909">
        <v>5</v>
      </c>
      <c r="G909">
        <v>798</v>
      </c>
      <c r="H909">
        <v>30</v>
      </c>
      <c r="I909">
        <v>20</v>
      </c>
      <c r="J909">
        <v>40</v>
      </c>
      <c r="K909">
        <v>60</v>
      </c>
      <c r="L909">
        <v>515</v>
      </c>
      <c r="M909">
        <v>5</v>
      </c>
      <c r="N909" s="25">
        <v>41790</v>
      </c>
      <c r="O909" t="str">
        <f>VLOOKUP(Coffee_data[[#This Row],[Area Code]],Location!$B$1:$E$157,2,FALSE)</f>
        <v>Iowa</v>
      </c>
      <c r="P909" t="str">
        <f>VLOOKUP(Coffee_data[[#This Row],[Area Code]],Location!$B$1:$E$157,3,FALSE)</f>
        <v>Central</v>
      </c>
      <c r="Q909" t="str">
        <f>VLOOKUP(Coffee_data[[#This Row],[Area Code]],Location!$B$1:$E$157,4,FALSE)</f>
        <v>Small Market</v>
      </c>
      <c r="R909" s="15" t="str">
        <f>HLOOKUP(Coffee_data[[#This Row],[ProductId]],Product!$B$4:$O$7,2,FALSE)</f>
        <v>Regular</v>
      </c>
      <c r="S909" s="15" t="str">
        <f>HLOOKUP(Coffee_data[[#This Row],[ProductId]],Product!$B$4:$O$7,3,FALSE)</f>
        <v>Espresso</v>
      </c>
      <c r="T909" s="15" t="str">
        <f>HLOOKUP(Coffee_data[[#This Row],[ProductId]],Product!$B$4:$O$7,4,FALSE)</f>
        <v>Caffe Mocha</v>
      </c>
    </row>
    <row r="910" spans="1:20" x14ac:dyDescent="0.2">
      <c r="A910">
        <v>31</v>
      </c>
      <c r="B910">
        <v>43</v>
      </c>
      <c r="C910">
        <v>43</v>
      </c>
      <c r="D910">
        <v>0</v>
      </c>
      <c r="E910">
        <v>12</v>
      </c>
      <c r="F910">
        <v>0</v>
      </c>
      <c r="G910">
        <v>602</v>
      </c>
      <c r="H910">
        <v>40</v>
      </c>
      <c r="I910">
        <v>0</v>
      </c>
      <c r="J910">
        <v>50</v>
      </c>
      <c r="K910">
        <v>44</v>
      </c>
      <c r="L910">
        <v>319</v>
      </c>
      <c r="M910">
        <v>6</v>
      </c>
      <c r="N910" s="25">
        <v>41790</v>
      </c>
      <c r="O910" t="str">
        <f>VLOOKUP(Coffee_data[[#This Row],[Area Code]],Location!$B$1:$E$157,2,FALSE)</f>
        <v>Iowa</v>
      </c>
      <c r="P910" t="str">
        <f>VLOOKUP(Coffee_data[[#This Row],[Area Code]],Location!$B$1:$E$157,3,FALSE)</f>
        <v>Central</v>
      </c>
      <c r="Q910" t="str">
        <f>VLOOKUP(Coffee_data[[#This Row],[Area Code]],Location!$B$1:$E$157,4,FALSE)</f>
        <v>Small Market</v>
      </c>
      <c r="R910" s="15" t="str">
        <f>HLOOKUP(Coffee_data[[#This Row],[ProductId]],Product!$B$4:$O$7,2,FALSE)</f>
        <v>Decaf</v>
      </c>
      <c r="S910" s="15" t="str">
        <f>HLOOKUP(Coffee_data[[#This Row],[ProductId]],Product!$B$4:$O$7,3,FALSE)</f>
        <v>Espresso</v>
      </c>
      <c r="T910" s="15" t="str">
        <f>HLOOKUP(Coffee_data[[#This Row],[ProductId]],Product!$B$4:$O$7,4,FALSE)</f>
        <v>Decaf Espresso</v>
      </c>
    </row>
    <row r="911" spans="1:20" x14ac:dyDescent="0.2">
      <c r="A911">
        <v>18</v>
      </c>
      <c r="B911">
        <v>35</v>
      </c>
      <c r="C911">
        <v>58</v>
      </c>
      <c r="D911">
        <v>23</v>
      </c>
      <c r="E911">
        <v>17</v>
      </c>
      <c r="F911">
        <v>6</v>
      </c>
      <c r="G911">
        <v>843</v>
      </c>
      <c r="H911">
        <v>30</v>
      </c>
      <c r="I911">
        <v>20</v>
      </c>
      <c r="J911">
        <v>40</v>
      </c>
      <c r="K911">
        <v>61</v>
      </c>
      <c r="L911">
        <v>641</v>
      </c>
      <c r="M911">
        <v>1</v>
      </c>
      <c r="N911" s="25">
        <v>41790</v>
      </c>
      <c r="O911" t="str">
        <f>VLOOKUP(Coffee_data[[#This Row],[Area Code]],Location!$B$1:$E$157,2,FALSE)</f>
        <v>Iowa</v>
      </c>
      <c r="P911" t="str">
        <f>VLOOKUP(Coffee_data[[#This Row],[Area Code]],Location!$B$1:$E$157,3,FALSE)</f>
        <v>Central</v>
      </c>
      <c r="Q911" t="str">
        <f>VLOOKUP(Coffee_data[[#This Row],[Area Code]],Location!$B$1:$E$157,4,FALSE)</f>
        <v>Small Market</v>
      </c>
      <c r="R911" s="15" t="str">
        <f>HLOOKUP(Coffee_data[[#This Row],[ProductId]],Product!$B$4:$O$7,2,FALSE)</f>
        <v>Regular</v>
      </c>
      <c r="S911" s="15" t="str">
        <f>HLOOKUP(Coffee_data[[#This Row],[ProductId]],Product!$B$4:$O$7,3,FALSE)</f>
        <v>Coffee</v>
      </c>
      <c r="T911" s="15" t="str">
        <f>HLOOKUP(Coffee_data[[#This Row],[ProductId]],Product!$B$4:$O$7,4,FALSE)</f>
        <v>Amaretto</v>
      </c>
    </row>
    <row r="912" spans="1:20" x14ac:dyDescent="0.2">
      <c r="A912">
        <v>8</v>
      </c>
      <c r="B912">
        <v>38</v>
      </c>
      <c r="C912">
        <v>70</v>
      </c>
      <c r="D912">
        <v>32</v>
      </c>
      <c r="E912">
        <v>30</v>
      </c>
      <c r="F912">
        <v>9</v>
      </c>
      <c r="G912">
        <v>996</v>
      </c>
      <c r="H912">
        <v>20</v>
      </c>
      <c r="I912">
        <v>32</v>
      </c>
      <c r="J912">
        <v>40</v>
      </c>
      <c r="K912">
        <v>72</v>
      </c>
      <c r="L912">
        <v>563</v>
      </c>
      <c r="M912">
        <v>2</v>
      </c>
      <c r="N912" s="25">
        <v>41790</v>
      </c>
      <c r="O912" t="str">
        <f>VLOOKUP(Coffee_data[[#This Row],[Area Code]],Location!$B$1:$E$157,2,FALSE)</f>
        <v>Iowa</v>
      </c>
      <c r="P912" t="str">
        <f>VLOOKUP(Coffee_data[[#This Row],[Area Code]],Location!$B$1:$E$157,3,FALSE)</f>
        <v>Central</v>
      </c>
      <c r="Q912" t="str">
        <f>VLOOKUP(Coffee_data[[#This Row],[Area Code]],Location!$B$1:$E$157,4,FALSE)</f>
        <v>Small Market</v>
      </c>
      <c r="R912" s="15" t="str">
        <f>HLOOKUP(Coffee_data[[#This Row],[ProductId]],Product!$B$4:$O$7,2,FALSE)</f>
        <v>Regular</v>
      </c>
      <c r="S912" s="15" t="str">
        <f>HLOOKUP(Coffee_data[[#This Row],[ProductId]],Product!$B$4:$O$7,3,FALSE)</f>
        <v>Coffee</v>
      </c>
      <c r="T912" s="15" t="str">
        <f>HLOOKUP(Coffee_data[[#This Row],[ProductId]],Product!$B$4:$O$7,4,FALSE)</f>
        <v>Columbian</v>
      </c>
    </row>
    <row r="913" spans="1:20" x14ac:dyDescent="0.2">
      <c r="A913">
        <v>11</v>
      </c>
      <c r="B913">
        <v>30</v>
      </c>
      <c r="C913">
        <v>52</v>
      </c>
      <c r="D913">
        <v>22</v>
      </c>
      <c r="E913">
        <v>19</v>
      </c>
      <c r="F913">
        <v>7</v>
      </c>
      <c r="G913">
        <v>608</v>
      </c>
      <c r="H913">
        <v>20</v>
      </c>
      <c r="I913">
        <v>20</v>
      </c>
      <c r="J913">
        <v>30</v>
      </c>
      <c r="K913">
        <v>50</v>
      </c>
      <c r="L913">
        <v>712</v>
      </c>
      <c r="M913">
        <v>3</v>
      </c>
      <c r="N913" s="25">
        <v>41790</v>
      </c>
      <c r="O913" t="str">
        <f>VLOOKUP(Coffee_data[[#This Row],[Area Code]],Location!$B$1:$E$157,2,FALSE)</f>
        <v>Iowa</v>
      </c>
      <c r="P913" t="str">
        <f>VLOOKUP(Coffee_data[[#This Row],[Area Code]],Location!$B$1:$E$157,3,FALSE)</f>
        <v>Central</v>
      </c>
      <c r="Q913" t="str">
        <f>VLOOKUP(Coffee_data[[#This Row],[Area Code]],Location!$B$1:$E$157,4,FALSE)</f>
        <v>Small Market</v>
      </c>
      <c r="R913" s="15" t="str">
        <f>HLOOKUP(Coffee_data[[#This Row],[ProductId]],Product!$B$4:$O$7,2,FALSE)</f>
        <v>Decaf</v>
      </c>
      <c r="S913" s="15" t="str">
        <f>HLOOKUP(Coffee_data[[#This Row],[ProductId]],Product!$B$4:$O$7,3,FALSE)</f>
        <v>Coffee</v>
      </c>
      <c r="T913" s="15" t="str">
        <f>HLOOKUP(Coffee_data[[#This Row],[ProductId]],Product!$B$4:$O$7,4,FALSE)</f>
        <v>Decaf Irish Cream</v>
      </c>
    </row>
    <row r="914" spans="1:20" x14ac:dyDescent="0.2">
      <c r="A914">
        <v>241</v>
      </c>
      <c r="B914">
        <v>362</v>
      </c>
      <c r="C914">
        <v>634</v>
      </c>
      <c r="D914">
        <v>248</v>
      </c>
      <c r="E914">
        <v>121</v>
      </c>
      <c r="F914">
        <v>89</v>
      </c>
      <c r="G914">
        <v>1616</v>
      </c>
      <c r="H914">
        <v>230</v>
      </c>
      <c r="I914">
        <v>232</v>
      </c>
      <c r="J914">
        <v>320</v>
      </c>
      <c r="K914">
        <v>542</v>
      </c>
      <c r="L914">
        <v>641</v>
      </c>
      <c r="M914">
        <v>8</v>
      </c>
      <c r="N914" s="25">
        <v>41790</v>
      </c>
      <c r="O914" t="str">
        <f>VLOOKUP(Coffee_data[[#This Row],[Area Code]],Location!$B$1:$E$157,2,FALSE)</f>
        <v>Iowa</v>
      </c>
      <c r="P914" t="str">
        <f>VLOOKUP(Coffee_data[[#This Row],[Area Code]],Location!$B$1:$E$157,3,FALSE)</f>
        <v>Central</v>
      </c>
      <c r="Q914" t="str">
        <f>VLOOKUP(Coffee_data[[#This Row],[Area Code]],Location!$B$1:$E$157,4,FALSE)</f>
        <v>Small Market</v>
      </c>
      <c r="R914" s="15" t="str">
        <f>HLOOKUP(Coffee_data[[#This Row],[ProductId]],Product!$B$4:$O$7,2,FALSE)</f>
        <v>Decaf</v>
      </c>
      <c r="S914" s="15" t="str">
        <f>HLOOKUP(Coffee_data[[#This Row],[ProductId]],Product!$B$4:$O$7,3,FALSE)</f>
        <v>Herbal Tea</v>
      </c>
      <c r="T914" s="15" t="str">
        <f>HLOOKUP(Coffee_data[[#This Row],[ProductId]],Product!$B$4:$O$7,4,FALSE)</f>
        <v>Chamomile</v>
      </c>
    </row>
    <row r="915" spans="1:20" x14ac:dyDescent="0.2">
      <c r="A915">
        <v>136</v>
      </c>
      <c r="B915">
        <v>204</v>
      </c>
      <c r="C915">
        <v>345</v>
      </c>
      <c r="D915">
        <v>94</v>
      </c>
      <c r="E915">
        <v>68</v>
      </c>
      <c r="F915">
        <v>45</v>
      </c>
      <c r="G915">
        <v>764</v>
      </c>
      <c r="H915">
        <v>140</v>
      </c>
      <c r="I915">
        <v>75</v>
      </c>
      <c r="J915">
        <v>180</v>
      </c>
      <c r="K915">
        <v>309</v>
      </c>
      <c r="L915">
        <v>319</v>
      </c>
      <c r="M915">
        <v>9</v>
      </c>
      <c r="N915" s="25">
        <v>41790</v>
      </c>
      <c r="O915" t="str">
        <f>VLOOKUP(Coffee_data[[#This Row],[Area Code]],Location!$B$1:$E$157,2,FALSE)</f>
        <v>Iowa</v>
      </c>
      <c r="P915" t="str">
        <f>VLOOKUP(Coffee_data[[#This Row],[Area Code]],Location!$B$1:$E$157,3,FALSE)</f>
        <v>Central</v>
      </c>
      <c r="Q915" t="str">
        <f>VLOOKUP(Coffee_data[[#This Row],[Area Code]],Location!$B$1:$E$157,4,FALSE)</f>
        <v>Small Market</v>
      </c>
      <c r="R915" s="15" t="str">
        <f>HLOOKUP(Coffee_data[[#This Row],[ProductId]],Product!$B$4:$O$7,2,FALSE)</f>
        <v>Decaf</v>
      </c>
      <c r="S915" s="15" t="str">
        <f>HLOOKUP(Coffee_data[[#This Row],[ProductId]],Product!$B$4:$O$7,3,FALSE)</f>
        <v>Herbal Tea</v>
      </c>
      <c r="T915" s="15" t="str">
        <f>HLOOKUP(Coffee_data[[#This Row],[ProductId]],Product!$B$4:$O$7,4,FALSE)</f>
        <v>Lemon</v>
      </c>
    </row>
    <row r="916" spans="1:20" x14ac:dyDescent="0.2">
      <c r="A916">
        <v>14</v>
      </c>
      <c r="B916">
        <v>55</v>
      </c>
      <c r="C916">
        <v>96</v>
      </c>
      <c r="D916">
        <v>41</v>
      </c>
      <c r="E916">
        <v>41</v>
      </c>
      <c r="F916">
        <v>13</v>
      </c>
      <c r="G916">
        <v>239</v>
      </c>
      <c r="H916">
        <v>20</v>
      </c>
      <c r="I916">
        <v>19</v>
      </c>
      <c r="J916">
        <v>50</v>
      </c>
      <c r="K916">
        <v>91</v>
      </c>
      <c r="L916">
        <v>636</v>
      </c>
      <c r="M916">
        <v>11</v>
      </c>
      <c r="N916" s="25">
        <v>41790</v>
      </c>
      <c r="O916" t="str">
        <f>VLOOKUP(Coffee_data[[#This Row],[Area Code]],Location!$B$1:$E$157,2,FALSE)</f>
        <v>Missouri</v>
      </c>
      <c r="P916" t="str">
        <f>VLOOKUP(Coffee_data[[#This Row],[Area Code]],Location!$B$1:$E$157,3,FALSE)</f>
        <v>Central</v>
      </c>
      <c r="Q916" t="str">
        <f>VLOOKUP(Coffee_data[[#This Row],[Area Code]],Location!$B$1:$E$157,4,FALSE)</f>
        <v>Small Market</v>
      </c>
      <c r="R916" s="15" t="str">
        <f>HLOOKUP(Coffee_data[[#This Row],[ProductId]],Product!$B$4:$O$7,2,FALSE)</f>
        <v>Regular</v>
      </c>
      <c r="S916" s="15" t="str">
        <f>HLOOKUP(Coffee_data[[#This Row],[ProductId]],Product!$B$4:$O$7,3,FALSE)</f>
        <v>Tea</v>
      </c>
      <c r="T916" s="15" t="str">
        <f>HLOOKUP(Coffee_data[[#This Row],[ProductId]],Product!$B$4:$O$7,4,FALSE)</f>
        <v>Darjeeling</v>
      </c>
    </row>
    <row r="917" spans="1:20" x14ac:dyDescent="0.2">
      <c r="A917">
        <v>-3</v>
      </c>
      <c r="B917">
        <v>43</v>
      </c>
      <c r="C917">
        <v>78</v>
      </c>
      <c r="D917">
        <v>35</v>
      </c>
      <c r="E917">
        <v>46</v>
      </c>
      <c r="F917">
        <v>13</v>
      </c>
      <c r="G917">
        <v>204</v>
      </c>
      <c r="H917">
        <v>-10</v>
      </c>
      <c r="I917">
        <v>30</v>
      </c>
      <c r="J917">
        <v>30</v>
      </c>
      <c r="K917">
        <v>60</v>
      </c>
      <c r="L917">
        <v>573</v>
      </c>
      <c r="M917">
        <v>12</v>
      </c>
      <c r="N917" s="25">
        <v>41790</v>
      </c>
      <c r="O917" t="str">
        <f>VLOOKUP(Coffee_data[[#This Row],[Area Code]],Location!$B$1:$E$157,2,FALSE)</f>
        <v>Missouri</v>
      </c>
      <c r="P917" t="str">
        <f>VLOOKUP(Coffee_data[[#This Row],[Area Code]],Location!$B$1:$E$157,3,FALSE)</f>
        <v>Central</v>
      </c>
      <c r="Q917" t="str">
        <f>VLOOKUP(Coffee_data[[#This Row],[Area Code]],Location!$B$1:$E$157,4,FALSE)</f>
        <v>Small Market</v>
      </c>
      <c r="R917" s="15" t="str">
        <f>HLOOKUP(Coffee_data[[#This Row],[ProductId]],Product!$B$4:$O$7,2,FALSE)</f>
        <v>Regular</v>
      </c>
      <c r="S917" s="15" t="str">
        <f>HLOOKUP(Coffee_data[[#This Row],[ProductId]],Product!$B$4:$O$7,3,FALSE)</f>
        <v>Tea</v>
      </c>
      <c r="T917" s="15" t="str">
        <f>HLOOKUP(Coffee_data[[#This Row],[ProductId]],Product!$B$4:$O$7,4,FALSE)</f>
        <v>Earl Grey</v>
      </c>
    </row>
    <row r="918" spans="1:20" x14ac:dyDescent="0.2">
      <c r="A918">
        <v>0</v>
      </c>
      <c r="B918">
        <v>46</v>
      </c>
      <c r="C918">
        <v>82</v>
      </c>
      <c r="D918">
        <v>36</v>
      </c>
      <c r="E918">
        <v>46</v>
      </c>
      <c r="F918">
        <v>13</v>
      </c>
      <c r="G918">
        <v>236</v>
      </c>
      <c r="H918">
        <v>0</v>
      </c>
      <c r="I918">
        <v>30</v>
      </c>
      <c r="J918">
        <v>40</v>
      </c>
      <c r="K918">
        <v>57</v>
      </c>
      <c r="L918">
        <v>573</v>
      </c>
      <c r="M918">
        <v>13</v>
      </c>
      <c r="N918" s="25">
        <v>41790</v>
      </c>
      <c r="O918" t="str">
        <f>VLOOKUP(Coffee_data[[#This Row],[Area Code]],Location!$B$1:$E$157,2,FALSE)</f>
        <v>Missouri</v>
      </c>
      <c r="P918" t="str">
        <f>VLOOKUP(Coffee_data[[#This Row],[Area Code]],Location!$B$1:$E$157,3,FALSE)</f>
        <v>Central</v>
      </c>
      <c r="Q918" t="str">
        <f>VLOOKUP(Coffee_data[[#This Row],[Area Code]],Location!$B$1:$E$157,4,FALSE)</f>
        <v>Small Market</v>
      </c>
      <c r="R918" s="15" t="str">
        <f>HLOOKUP(Coffee_data[[#This Row],[ProductId]],Product!$B$4:$O$7,2,FALSE)</f>
        <v>Regular</v>
      </c>
      <c r="S918" s="15" t="str">
        <f>HLOOKUP(Coffee_data[[#This Row],[ProductId]],Product!$B$4:$O$7,3,FALSE)</f>
        <v>Tea</v>
      </c>
      <c r="T918" s="15" t="str">
        <f>HLOOKUP(Coffee_data[[#This Row],[ProductId]],Product!$B$4:$O$7,4,FALSE)</f>
        <v>Green Tea</v>
      </c>
    </row>
    <row r="919" spans="1:20" x14ac:dyDescent="0.2">
      <c r="A919">
        <v>33</v>
      </c>
      <c r="B919">
        <v>55</v>
      </c>
      <c r="C919">
        <v>92</v>
      </c>
      <c r="D919">
        <v>37</v>
      </c>
      <c r="E919">
        <v>22</v>
      </c>
      <c r="F919">
        <v>10</v>
      </c>
      <c r="G919">
        <v>876</v>
      </c>
      <c r="H919">
        <v>40</v>
      </c>
      <c r="I919">
        <v>35</v>
      </c>
      <c r="J919">
        <v>60</v>
      </c>
      <c r="K919">
        <v>100</v>
      </c>
      <c r="L919">
        <v>660</v>
      </c>
      <c r="M919">
        <v>5</v>
      </c>
      <c r="N919" s="25">
        <v>41790</v>
      </c>
      <c r="O919" t="str">
        <f>VLOOKUP(Coffee_data[[#This Row],[Area Code]],Location!$B$1:$E$157,2,FALSE)</f>
        <v>Missouri</v>
      </c>
      <c r="P919" t="str">
        <f>VLOOKUP(Coffee_data[[#This Row],[Area Code]],Location!$B$1:$E$157,3,FALSE)</f>
        <v>Central</v>
      </c>
      <c r="Q919" t="str">
        <f>VLOOKUP(Coffee_data[[#This Row],[Area Code]],Location!$B$1:$E$157,4,FALSE)</f>
        <v>Small Market</v>
      </c>
      <c r="R919" s="15" t="str">
        <f>HLOOKUP(Coffee_data[[#This Row],[ProductId]],Product!$B$4:$O$7,2,FALSE)</f>
        <v>Regular</v>
      </c>
      <c r="S919" s="15" t="str">
        <f>HLOOKUP(Coffee_data[[#This Row],[ProductId]],Product!$B$4:$O$7,3,FALSE)</f>
        <v>Espresso</v>
      </c>
      <c r="T919" s="15" t="str">
        <f>HLOOKUP(Coffee_data[[#This Row],[ProductId]],Product!$B$4:$O$7,4,FALSE)</f>
        <v>Caffe Mocha</v>
      </c>
    </row>
    <row r="920" spans="1:20" x14ac:dyDescent="0.2">
      <c r="A920">
        <v>31</v>
      </c>
      <c r="B920">
        <v>53</v>
      </c>
      <c r="C920">
        <v>89</v>
      </c>
      <c r="D920">
        <v>36</v>
      </c>
      <c r="E920">
        <v>22</v>
      </c>
      <c r="F920">
        <v>10</v>
      </c>
      <c r="G920">
        <v>828</v>
      </c>
      <c r="H920">
        <v>40</v>
      </c>
      <c r="I920">
        <v>46</v>
      </c>
      <c r="J920">
        <v>60</v>
      </c>
      <c r="K920">
        <v>100</v>
      </c>
      <c r="L920">
        <v>573</v>
      </c>
      <c r="M920">
        <v>6</v>
      </c>
      <c r="N920" s="25">
        <v>41790</v>
      </c>
      <c r="O920" t="str">
        <f>VLOOKUP(Coffee_data[[#This Row],[Area Code]],Location!$B$1:$E$157,2,FALSE)</f>
        <v>Missouri</v>
      </c>
      <c r="P920" t="str">
        <f>VLOOKUP(Coffee_data[[#This Row],[Area Code]],Location!$B$1:$E$157,3,FALSE)</f>
        <v>Central</v>
      </c>
      <c r="Q920" t="str">
        <f>VLOOKUP(Coffee_data[[#This Row],[Area Code]],Location!$B$1:$E$157,4,FALSE)</f>
        <v>Small Market</v>
      </c>
      <c r="R920" s="15" t="str">
        <f>HLOOKUP(Coffee_data[[#This Row],[ProductId]],Product!$B$4:$O$7,2,FALSE)</f>
        <v>Decaf</v>
      </c>
      <c r="S920" s="15" t="str">
        <f>HLOOKUP(Coffee_data[[#This Row],[ProductId]],Product!$B$4:$O$7,3,FALSE)</f>
        <v>Espresso</v>
      </c>
      <c r="T920" s="15" t="str">
        <f>HLOOKUP(Coffee_data[[#This Row],[ProductId]],Product!$B$4:$O$7,4,FALSE)</f>
        <v>Decaf Espresso</v>
      </c>
    </row>
    <row r="921" spans="1:20" x14ac:dyDescent="0.2">
      <c r="A921">
        <v>31</v>
      </c>
      <c r="B921">
        <v>93</v>
      </c>
      <c r="C921">
        <v>169</v>
      </c>
      <c r="D921">
        <v>76</v>
      </c>
      <c r="E921">
        <v>62</v>
      </c>
      <c r="F921">
        <v>28</v>
      </c>
      <c r="G921">
        <v>580</v>
      </c>
      <c r="H921">
        <v>40</v>
      </c>
      <c r="I921">
        <v>80</v>
      </c>
      <c r="J921">
        <v>90</v>
      </c>
      <c r="K921">
        <v>168</v>
      </c>
      <c r="L921">
        <v>573</v>
      </c>
      <c r="M921">
        <v>2</v>
      </c>
      <c r="N921" s="25">
        <v>41790</v>
      </c>
      <c r="O921" t="str">
        <f>VLOOKUP(Coffee_data[[#This Row],[Area Code]],Location!$B$1:$E$157,2,FALSE)</f>
        <v>Missouri</v>
      </c>
      <c r="P921" t="str">
        <f>VLOOKUP(Coffee_data[[#This Row],[Area Code]],Location!$B$1:$E$157,3,FALSE)</f>
        <v>Central</v>
      </c>
      <c r="Q921" t="str">
        <f>VLOOKUP(Coffee_data[[#This Row],[Area Code]],Location!$B$1:$E$157,4,FALSE)</f>
        <v>Small Market</v>
      </c>
      <c r="R921" s="15" t="str">
        <f>HLOOKUP(Coffee_data[[#This Row],[ProductId]],Product!$B$4:$O$7,2,FALSE)</f>
        <v>Regular</v>
      </c>
      <c r="S921" s="15" t="str">
        <f>HLOOKUP(Coffee_data[[#This Row],[ProductId]],Product!$B$4:$O$7,3,FALSE)</f>
        <v>Coffee</v>
      </c>
      <c r="T921" s="15" t="str">
        <f>HLOOKUP(Coffee_data[[#This Row],[ProductId]],Product!$B$4:$O$7,4,FALSE)</f>
        <v>Columbian</v>
      </c>
    </row>
    <row r="922" spans="1:20" x14ac:dyDescent="0.2">
      <c r="A922">
        <v>35</v>
      </c>
      <c r="B922">
        <v>77</v>
      </c>
      <c r="C922">
        <v>142</v>
      </c>
      <c r="D922">
        <v>65</v>
      </c>
      <c r="E922">
        <v>42</v>
      </c>
      <c r="F922">
        <v>20</v>
      </c>
      <c r="G922">
        <v>1042</v>
      </c>
      <c r="H922">
        <v>50</v>
      </c>
      <c r="I922">
        <v>60</v>
      </c>
      <c r="J922">
        <v>80</v>
      </c>
      <c r="K922">
        <v>143</v>
      </c>
      <c r="L922">
        <v>314</v>
      </c>
      <c r="M922">
        <v>3</v>
      </c>
      <c r="N922" s="25">
        <v>41790</v>
      </c>
      <c r="O922" t="str">
        <f>VLOOKUP(Coffee_data[[#This Row],[Area Code]],Location!$B$1:$E$157,2,FALSE)</f>
        <v>Missouri</v>
      </c>
      <c r="P922" t="str">
        <f>VLOOKUP(Coffee_data[[#This Row],[Area Code]],Location!$B$1:$E$157,3,FALSE)</f>
        <v>Central</v>
      </c>
      <c r="Q922" t="str">
        <f>VLOOKUP(Coffee_data[[#This Row],[Area Code]],Location!$B$1:$E$157,4,FALSE)</f>
        <v>Small Market</v>
      </c>
      <c r="R922" s="15" t="str">
        <f>HLOOKUP(Coffee_data[[#This Row],[ProductId]],Product!$B$4:$O$7,2,FALSE)</f>
        <v>Decaf</v>
      </c>
      <c r="S922" s="15" t="str">
        <f>HLOOKUP(Coffee_data[[#This Row],[ProductId]],Product!$B$4:$O$7,3,FALSE)</f>
        <v>Coffee</v>
      </c>
      <c r="T922" s="15" t="str">
        <f>HLOOKUP(Coffee_data[[#This Row],[ProductId]],Product!$B$4:$O$7,4,FALSE)</f>
        <v>Decaf Irish Cream</v>
      </c>
    </row>
    <row r="923" spans="1:20" x14ac:dyDescent="0.2">
      <c r="A923">
        <v>-4</v>
      </c>
      <c r="B923">
        <v>73</v>
      </c>
      <c r="C923">
        <v>125</v>
      </c>
      <c r="D923">
        <v>52</v>
      </c>
      <c r="E923">
        <v>77</v>
      </c>
      <c r="F923">
        <v>47</v>
      </c>
      <c r="G923">
        <v>313</v>
      </c>
      <c r="H923">
        <v>20</v>
      </c>
      <c r="I923">
        <v>48</v>
      </c>
      <c r="J923">
        <v>70</v>
      </c>
      <c r="K923">
        <v>110</v>
      </c>
      <c r="L923">
        <v>660</v>
      </c>
      <c r="M923">
        <v>8</v>
      </c>
      <c r="N923" s="25">
        <v>41790</v>
      </c>
      <c r="O923" t="str">
        <f>VLOOKUP(Coffee_data[[#This Row],[Area Code]],Location!$B$1:$E$157,2,FALSE)</f>
        <v>Missouri</v>
      </c>
      <c r="P923" t="str">
        <f>VLOOKUP(Coffee_data[[#This Row],[Area Code]],Location!$B$1:$E$157,3,FALSE)</f>
        <v>Central</v>
      </c>
      <c r="Q923" t="str">
        <f>VLOOKUP(Coffee_data[[#This Row],[Area Code]],Location!$B$1:$E$157,4,FALSE)</f>
        <v>Small Market</v>
      </c>
      <c r="R923" s="15" t="str">
        <f>HLOOKUP(Coffee_data[[#This Row],[ProductId]],Product!$B$4:$O$7,2,FALSE)</f>
        <v>Decaf</v>
      </c>
      <c r="S923" s="15" t="str">
        <f>HLOOKUP(Coffee_data[[#This Row],[ProductId]],Product!$B$4:$O$7,3,FALSE)</f>
        <v>Herbal Tea</v>
      </c>
      <c r="T923" s="15" t="str">
        <f>HLOOKUP(Coffee_data[[#This Row],[ProductId]],Product!$B$4:$O$7,4,FALSE)</f>
        <v>Chamomile</v>
      </c>
    </row>
    <row r="924" spans="1:20" x14ac:dyDescent="0.2">
      <c r="A924">
        <v>-33</v>
      </c>
      <c r="B924">
        <v>25</v>
      </c>
      <c r="C924">
        <v>141</v>
      </c>
      <c r="D924">
        <v>83</v>
      </c>
      <c r="E924">
        <v>58</v>
      </c>
      <c r="F924">
        <v>35</v>
      </c>
      <c r="G924">
        <v>1142</v>
      </c>
      <c r="H924">
        <v>0</v>
      </c>
      <c r="I924">
        <v>99</v>
      </c>
      <c r="J924">
        <v>30</v>
      </c>
      <c r="K924">
        <v>120</v>
      </c>
      <c r="L924">
        <v>636</v>
      </c>
      <c r="M924">
        <v>9</v>
      </c>
      <c r="N924" s="25">
        <v>41790</v>
      </c>
      <c r="O924" t="str">
        <f>VLOOKUP(Coffee_data[[#This Row],[Area Code]],Location!$B$1:$E$157,2,FALSE)</f>
        <v>Missouri</v>
      </c>
      <c r="P924" t="str">
        <f>VLOOKUP(Coffee_data[[#This Row],[Area Code]],Location!$B$1:$E$157,3,FALSE)</f>
        <v>Central</v>
      </c>
      <c r="Q924" t="str">
        <f>VLOOKUP(Coffee_data[[#This Row],[Area Code]],Location!$B$1:$E$157,4,FALSE)</f>
        <v>Small Market</v>
      </c>
      <c r="R924" s="15" t="str">
        <f>HLOOKUP(Coffee_data[[#This Row],[ProductId]],Product!$B$4:$O$7,2,FALSE)</f>
        <v>Decaf</v>
      </c>
      <c r="S924" s="15" t="str">
        <f>HLOOKUP(Coffee_data[[#This Row],[ProductId]],Product!$B$4:$O$7,3,FALSE)</f>
        <v>Herbal Tea</v>
      </c>
      <c r="T924" s="15" t="str">
        <f>HLOOKUP(Coffee_data[[#This Row],[ProductId]],Product!$B$4:$O$7,4,FALSE)</f>
        <v>Lemon</v>
      </c>
    </row>
    <row r="925" spans="1:20" x14ac:dyDescent="0.2">
      <c r="A925">
        <v>99</v>
      </c>
      <c r="B925">
        <v>167</v>
      </c>
      <c r="C925">
        <v>278</v>
      </c>
      <c r="D925">
        <v>86</v>
      </c>
      <c r="E925">
        <v>68</v>
      </c>
      <c r="F925">
        <v>36</v>
      </c>
      <c r="G925">
        <v>767</v>
      </c>
      <c r="H925">
        <v>90</v>
      </c>
      <c r="I925">
        <v>90</v>
      </c>
      <c r="J925">
        <v>150</v>
      </c>
      <c r="K925">
        <v>240</v>
      </c>
      <c r="L925">
        <v>513</v>
      </c>
      <c r="M925">
        <v>11</v>
      </c>
      <c r="N925" s="25">
        <v>41790</v>
      </c>
      <c r="O925" t="str">
        <f>VLOOKUP(Coffee_data[[#This Row],[Area Code]],Location!$B$1:$E$157,2,FALSE)</f>
        <v>Ohio</v>
      </c>
      <c r="P925" t="str">
        <f>VLOOKUP(Coffee_data[[#This Row],[Area Code]],Location!$B$1:$E$157,3,FALSE)</f>
        <v>Central</v>
      </c>
      <c r="Q925" t="str">
        <f>VLOOKUP(Coffee_data[[#This Row],[Area Code]],Location!$B$1:$E$157,4,FALSE)</f>
        <v>Major Market</v>
      </c>
      <c r="R925" s="15" t="str">
        <f>HLOOKUP(Coffee_data[[#This Row],[ProductId]],Product!$B$4:$O$7,2,FALSE)</f>
        <v>Regular</v>
      </c>
      <c r="S925" s="15" t="str">
        <f>HLOOKUP(Coffee_data[[#This Row],[ProductId]],Product!$B$4:$O$7,3,FALSE)</f>
        <v>Tea</v>
      </c>
      <c r="T925" s="15" t="str">
        <f>HLOOKUP(Coffee_data[[#This Row],[ProductId]],Product!$B$4:$O$7,4,FALSE)</f>
        <v>Darjeeling</v>
      </c>
    </row>
    <row r="926" spans="1:20" x14ac:dyDescent="0.2">
      <c r="A926">
        <v>105</v>
      </c>
      <c r="B926">
        <v>164</v>
      </c>
      <c r="C926">
        <v>282</v>
      </c>
      <c r="D926">
        <v>91</v>
      </c>
      <c r="E926">
        <v>59</v>
      </c>
      <c r="F926">
        <v>36</v>
      </c>
      <c r="G926">
        <v>636</v>
      </c>
      <c r="H926">
        <v>90</v>
      </c>
      <c r="I926">
        <v>68</v>
      </c>
      <c r="J926">
        <v>140</v>
      </c>
      <c r="K926">
        <v>228</v>
      </c>
      <c r="L926">
        <v>937</v>
      </c>
      <c r="M926">
        <v>12</v>
      </c>
      <c r="N926" s="25">
        <v>41790</v>
      </c>
      <c r="O926" t="str">
        <f>VLOOKUP(Coffee_data[[#This Row],[Area Code]],Location!$B$1:$E$157,2,FALSE)</f>
        <v>Ohio</v>
      </c>
      <c r="P926" t="str">
        <f>VLOOKUP(Coffee_data[[#This Row],[Area Code]],Location!$B$1:$E$157,3,FALSE)</f>
        <v>Central</v>
      </c>
      <c r="Q926" t="str">
        <f>VLOOKUP(Coffee_data[[#This Row],[Area Code]],Location!$B$1:$E$157,4,FALSE)</f>
        <v>Major Market</v>
      </c>
      <c r="R926" s="15" t="str">
        <f>HLOOKUP(Coffee_data[[#This Row],[ProductId]],Product!$B$4:$O$7,2,FALSE)</f>
        <v>Regular</v>
      </c>
      <c r="S926" s="15" t="str">
        <f>HLOOKUP(Coffee_data[[#This Row],[ProductId]],Product!$B$4:$O$7,3,FALSE)</f>
        <v>Tea</v>
      </c>
      <c r="T926" s="15" t="str">
        <f>HLOOKUP(Coffee_data[[#This Row],[ProductId]],Product!$B$4:$O$7,4,FALSE)</f>
        <v>Earl Grey</v>
      </c>
    </row>
    <row r="927" spans="1:20" x14ac:dyDescent="0.2">
      <c r="A927">
        <v>83</v>
      </c>
      <c r="B927">
        <v>149</v>
      </c>
      <c r="C927">
        <v>298</v>
      </c>
      <c r="D927">
        <v>96</v>
      </c>
      <c r="E927">
        <v>66</v>
      </c>
      <c r="F927">
        <v>41</v>
      </c>
      <c r="G927">
        <v>1245</v>
      </c>
      <c r="H927">
        <v>120</v>
      </c>
      <c r="I927">
        <v>140</v>
      </c>
      <c r="J927">
        <v>180</v>
      </c>
      <c r="K927">
        <v>350</v>
      </c>
      <c r="L927">
        <v>419</v>
      </c>
      <c r="M927">
        <v>5</v>
      </c>
      <c r="N927" s="25">
        <v>41790</v>
      </c>
      <c r="O927" t="str">
        <f>VLOOKUP(Coffee_data[[#This Row],[Area Code]],Location!$B$1:$E$157,2,FALSE)</f>
        <v>Ohio</v>
      </c>
      <c r="P927" t="str">
        <f>VLOOKUP(Coffee_data[[#This Row],[Area Code]],Location!$B$1:$E$157,3,FALSE)</f>
        <v>Central</v>
      </c>
      <c r="Q927" t="str">
        <f>VLOOKUP(Coffee_data[[#This Row],[Area Code]],Location!$B$1:$E$157,4,FALSE)</f>
        <v>Major Market</v>
      </c>
      <c r="R927" s="15" t="str">
        <f>HLOOKUP(Coffee_data[[#This Row],[ProductId]],Product!$B$4:$O$7,2,FALSE)</f>
        <v>Regular</v>
      </c>
      <c r="S927" s="15" t="str">
        <f>HLOOKUP(Coffee_data[[#This Row],[ProductId]],Product!$B$4:$O$7,3,FALSE)</f>
        <v>Espresso</v>
      </c>
      <c r="T927" s="15" t="str">
        <f>HLOOKUP(Coffee_data[[#This Row],[ProductId]],Product!$B$4:$O$7,4,FALSE)</f>
        <v>Caffe Mocha</v>
      </c>
    </row>
    <row r="928" spans="1:20" x14ac:dyDescent="0.2">
      <c r="A928">
        <v>12</v>
      </c>
      <c r="B928">
        <v>64</v>
      </c>
      <c r="C928">
        <v>115</v>
      </c>
      <c r="D928">
        <v>51</v>
      </c>
      <c r="E928">
        <v>52</v>
      </c>
      <c r="F928">
        <v>19</v>
      </c>
      <c r="G928">
        <v>396</v>
      </c>
      <c r="H928">
        <v>30</v>
      </c>
      <c r="I928">
        <v>44</v>
      </c>
      <c r="J928">
        <v>80</v>
      </c>
      <c r="K928">
        <v>130</v>
      </c>
      <c r="L928">
        <v>419</v>
      </c>
      <c r="M928">
        <v>6</v>
      </c>
      <c r="N928" s="25">
        <v>41790</v>
      </c>
      <c r="O928" t="str">
        <f>VLOOKUP(Coffee_data[[#This Row],[Area Code]],Location!$B$1:$E$157,2,FALSE)</f>
        <v>Ohio</v>
      </c>
      <c r="P928" t="str">
        <f>VLOOKUP(Coffee_data[[#This Row],[Area Code]],Location!$B$1:$E$157,3,FALSE)</f>
        <v>Central</v>
      </c>
      <c r="Q928" t="str">
        <f>VLOOKUP(Coffee_data[[#This Row],[Area Code]],Location!$B$1:$E$157,4,FALSE)</f>
        <v>Major Market</v>
      </c>
      <c r="R928" s="15" t="str">
        <f>HLOOKUP(Coffee_data[[#This Row],[ProductId]],Product!$B$4:$O$7,2,FALSE)</f>
        <v>Decaf</v>
      </c>
      <c r="S928" s="15" t="str">
        <f>HLOOKUP(Coffee_data[[#This Row],[ProductId]],Product!$B$4:$O$7,3,FALSE)</f>
        <v>Espresso</v>
      </c>
      <c r="T928" s="15" t="str">
        <f>HLOOKUP(Coffee_data[[#This Row],[ProductId]],Product!$B$4:$O$7,4,FALSE)</f>
        <v>Decaf Espresso</v>
      </c>
    </row>
    <row r="929" spans="1:20" x14ac:dyDescent="0.2">
      <c r="A929">
        <v>24</v>
      </c>
      <c r="B929">
        <v>68</v>
      </c>
      <c r="C929">
        <v>118</v>
      </c>
      <c r="D929">
        <v>50</v>
      </c>
      <c r="E929">
        <v>44</v>
      </c>
      <c r="F929">
        <v>16</v>
      </c>
      <c r="G929">
        <v>397</v>
      </c>
      <c r="H929">
        <v>40</v>
      </c>
      <c r="I929">
        <v>51</v>
      </c>
      <c r="J929">
        <v>70</v>
      </c>
      <c r="K929">
        <v>121</v>
      </c>
      <c r="L929">
        <v>513</v>
      </c>
      <c r="M929">
        <v>1</v>
      </c>
      <c r="N929" s="25">
        <v>41790</v>
      </c>
      <c r="O929" t="str">
        <f>VLOOKUP(Coffee_data[[#This Row],[Area Code]],Location!$B$1:$E$157,2,FALSE)</f>
        <v>Ohio</v>
      </c>
      <c r="P929" t="str">
        <f>VLOOKUP(Coffee_data[[#This Row],[Area Code]],Location!$B$1:$E$157,3,FALSE)</f>
        <v>Central</v>
      </c>
      <c r="Q929" t="str">
        <f>VLOOKUP(Coffee_data[[#This Row],[Area Code]],Location!$B$1:$E$157,4,FALSE)</f>
        <v>Major Market</v>
      </c>
      <c r="R929" s="15" t="str">
        <f>HLOOKUP(Coffee_data[[#This Row],[ProductId]],Product!$B$4:$O$7,2,FALSE)</f>
        <v>Regular</v>
      </c>
      <c r="S929" s="15" t="str">
        <f>HLOOKUP(Coffee_data[[#This Row],[ProductId]],Product!$B$4:$O$7,3,FALSE)</f>
        <v>Coffee</v>
      </c>
      <c r="T929" s="15" t="str">
        <f>HLOOKUP(Coffee_data[[#This Row],[ProductId]],Product!$B$4:$O$7,4,FALSE)</f>
        <v>Amaretto</v>
      </c>
    </row>
    <row r="930" spans="1:20" x14ac:dyDescent="0.2">
      <c r="A930">
        <v>19</v>
      </c>
      <c r="B930">
        <v>55</v>
      </c>
      <c r="C930">
        <v>93</v>
      </c>
      <c r="D930">
        <v>38</v>
      </c>
      <c r="E930">
        <v>36</v>
      </c>
      <c r="F930">
        <v>12</v>
      </c>
      <c r="G930">
        <v>414</v>
      </c>
      <c r="H930">
        <v>20</v>
      </c>
      <c r="I930">
        <v>40</v>
      </c>
      <c r="J930">
        <v>50</v>
      </c>
      <c r="K930">
        <v>90</v>
      </c>
      <c r="L930">
        <v>614</v>
      </c>
      <c r="M930">
        <v>2</v>
      </c>
      <c r="N930" s="25">
        <v>41790</v>
      </c>
      <c r="O930" t="str">
        <f>VLOOKUP(Coffee_data[[#This Row],[Area Code]],Location!$B$1:$E$157,2,FALSE)</f>
        <v>Ohio</v>
      </c>
      <c r="P930" t="str">
        <f>VLOOKUP(Coffee_data[[#This Row],[Area Code]],Location!$B$1:$E$157,3,FALSE)</f>
        <v>Central</v>
      </c>
      <c r="Q930" t="str">
        <f>VLOOKUP(Coffee_data[[#This Row],[Area Code]],Location!$B$1:$E$157,4,FALSE)</f>
        <v>Major Market</v>
      </c>
      <c r="R930" s="15" t="str">
        <f>HLOOKUP(Coffee_data[[#This Row],[ProductId]],Product!$B$4:$O$7,2,FALSE)</f>
        <v>Regular</v>
      </c>
      <c r="S930" s="15" t="str">
        <f>HLOOKUP(Coffee_data[[#This Row],[ProductId]],Product!$B$4:$O$7,3,FALSE)</f>
        <v>Coffee</v>
      </c>
      <c r="T930" s="15" t="str">
        <f>HLOOKUP(Coffee_data[[#This Row],[ProductId]],Product!$B$4:$O$7,4,FALSE)</f>
        <v>Columbian</v>
      </c>
    </row>
    <row r="931" spans="1:20" x14ac:dyDescent="0.2">
      <c r="A931">
        <v>-6</v>
      </c>
      <c r="B931">
        <v>63</v>
      </c>
      <c r="C931">
        <v>107</v>
      </c>
      <c r="D931">
        <v>44</v>
      </c>
      <c r="E931">
        <v>69</v>
      </c>
      <c r="F931">
        <v>40</v>
      </c>
      <c r="G931">
        <v>496</v>
      </c>
      <c r="H931">
        <v>20</v>
      </c>
      <c r="I931">
        <v>37</v>
      </c>
      <c r="J931">
        <v>70</v>
      </c>
      <c r="K931">
        <v>107</v>
      </c>
      <c r="L931">
        <v>937</v>
      </c>
      <c r="M931">
        <v>3</v>
      </c>
      <c r="N931" s="25">
        <v>41790</v>
      </c>
      <c r="O931" t="str">
        <f>VLOOKUP(Coffee_data[[#This Row],[Area Code]],Location!$B$1:$E$157,2,FALSE)</f>
        <v>Ohio</v>
      </c>
      <c r="P931" t="str">
        <f>VLOOKUP(Coffee_data[[#This Row],[Area Code]],Location!$B$1:$E$157,3,FALSE)</f>
        <v>Central</v>
      </c>
      <c r="Q931" t="str">
        <f>VLOOKUP(Coffee_data[[#This Row],[Area Code]],Location!$B$1:$E$157,4,FALSE)</f>
        <v>Major Market</v>
      </c>
      <c r="R931" s="15" t="str">
        <f>HLOOKUP(Coffee_data[[#This Row],[ProductId]],Product!$B$4:$O$7,2,FALSE)</f>
        <v>Decaf</v>
      </c>
      <c r="S931" s="15" t="str">
        <f>HLOOKUP(Coffee_data[[#This Row],[ProductId]],Product!$B$4:$O$7,3,FALSE)</f>
        <v>Coffee</v>
      </c>
      <c r="T931" s="15" t="str">
        <f>HLOOKUP(Coffee_data[[#This Row],[ProductId]],Product!$B$4:$O$7,4,FALSE)</f>
        <v>Decaf Irish Cream</v>
      </c>
    </row>
    <row r="932" spans="1:20" x14ac:dyDescent="0.2">
      <c r="A932">
        <v>9</v>
      </c>
      <c r="B932">
        <v>26</v>
      </c>
      <c r="C932">
        <v>44</v>
      </c>
      <c r="D932">
        <v>18</v>
      </c>
      <c r="E932">
        <v>17</v>
      </c>
      <c r="F932">
        <v>5</v>
      </c>
      <c r="G932">
        <v>478</v>
      </c>
      <c r="H932">
        <v>20</v>
      </c>
      <c r="I932">
        <v>10</v>
      </c>
      <c r="J932">
        <v>20</v>
      </c>
      <c r="K932">
        <v>38</v>
      </c>
      <c r="L932">
        <v>614</v>
      </c>
      <c r="M932">
        <v>8</v>
      </c>
      <c r="N932" s="25">
        <v>41790</v>
      </c>
      <c r="O932" t="str">
        <f>VLOOKUP(Coffee_data[[#This Row],[Area Code]],Location!$B$1:$E$157,2,FALSE)</f>
        <v>Ohio</v>
      </c>
      <c r="P932" t="str">
        <f>VLOOKUP(Coffee_data[[#This Row],[Area Code]],Location!$B$1:$E$157,3,FALSE)</f>
        <v>Central</v>
      </c>
      <c r="Q932" t="str">
        <f>VLOOKUP(Coffee_data[[#This Row],[Area Code]],Location!$B$1:$E$157,4,FALSE)</f>
        <v>Major Market</v>
      </c>
      <c r="R932" s="15" t="str">
        <f>HLOOKUP(Coffee_data[[#This Row],[ProductId]],Product!$B$4:$O$7,2,FALSE)</f>
        <v>Decaf</v>
      </c>
      <c r="S932" s="15" t="str">
        <f>HLOOKUP(Coffee_data[[#This Row],[ProductId]],Product!$B$4:$O$7,3,FALSE)</f>
        <v>Herbal Tea</v>
      </c>
      <c r="T932" s="15" t="str">
        <f>HLOOKUP(Coffee_data[[#This Row],[ProductId]],Product!$B$4:$O$7,4,FALSE)</f>
        <v>Chamomile</v>
      </c>
    </row>
    <row r="933" spans="1:20" x14ac:dyDescent="0.2">
      <c r="A933">
        <v>18</v>
      </c>
      <c r="B933">
        <v>36</v>
      </c>
      <c r="C933">
        <v>60</v>
      </c>
      <c r="D933">
        <v>24</v>
      </c>
      <c r="E933">
        <v>18</v>
      </c>
      <c r="F933">
        <v>6</v>
      </c>
      <c r="G933">
        <v>856</v>
      </c>
      <c r="H933">
        <v>30</v>
      </c>
      <c r="I933">
        <v>20</v>
      </c>
      <c r="J933">
        <v>30</v>
      </c>
      <c r="K933">
        <v>59</v>
      </c>
      <c r="L933">
        <v>513</v>
      </c>
      <c r="M933">
        <v>9</v>
      </c>
      <c r="N933" s="25">
        <v>41790</v>
      </c>
      <c r="O933" t="str">
        <f>VLOOKUP(Coffee_data[[#This Row],[Area Code]],Location!$B$1:$E$157,2,FALSE)</f>
        <v>Ohio</v>
      </c>
      <c r="P933" t="str">
        <f>VLOOKUP(Coffee_data[[#This Row],[Area Code]],Location!$B$1:$E$157,3,FALSE)</f>
        <v>Central</v>
      </c>
      <c r="Q933" t="str">
        <f>VLOOKUP(Coffee_data[[#This Row],[Area Code]],Location!$B$1:$E$157,4,FALSE)</f>
        <v>Major Market</v>
      </c>
      <c r="R933" s="15" t="str">
        <f>HLOOKUP(Coffee_data[[#This Row],[ProductId]],Product!$B$4:$O$7,2,FALSE)</f>
        <v>Decaf</v>
      </c>
      <c r="S933" s="15" t="str">
        <f>HLOOKUP(Coffee_data[[#This Row],[ProductId]],Product!$B$4:$O$7,3,FALSE)</f>
        <v>Herbal Tea</v>
      </c>
      <c r="T933" s="15" t="str">
        <f>HLOOKUP(Coffee_data[[#This Row],[ProductId]],Product!$B$4:$O$7,4,FALSE)</f>
        <v>Lemon</v>
      </c>
    </row>
    <row r="934" spans="1:20" x14ac:dyDescent="0.2">
      <c r="A934">
        <v>24</v>
      </c>
      <c r="B934">
        <v>59</v>
      </c>
      <c r="C934">
        <v>99</v>
      </c>
      <c r="D934">
        <v>40</v>
      </c>
      <c r="E934">
        <v>35</v>
      </c>
      <c r="F934">
        <v>12</v>
      </c>
      <c r="G934">
        <v>443</v>
      </c>
      <c r="H934">
        <v>20</v>
      </c>
      <c r="I934">
        <v>19</v>
      </c>
      <c r="J934">
        <v>50</v>
      </c>
      <c r="K934">
        <v>80</v>
      </c>
      <c r="L934">
        <v>920</v>
      </c>
      <c r="M934">
        <v>11</v>
      </c>
      <c r="N934" s="25">
        <v>41790</v>
      </c>
      <c r="O934" t="str">
        <f>VLOOKUP(Coffee_data[[#This Row],[Area Code]],Location!$B$1:$E$157,2,FALSE)</f>
        <v>Wisconsin</v>
      </c>
      <c r="P934" t="str">
        <f>VLOOKUP(Coffee_data[[#This Row],[Area Code]],Location!$B$1:$E$157,3,FALSE)</f>
        <v>Central</v>
      </c>
      <c r="Q934" t="str">
        <f>VLOOKUP(Coffee_data[[#This Row],[Area Code]],Location!$B$1:$E$157,4,FALSE)</f>
        <v>Small Market</v>
      </c>
      <c r="R934" s="15" t="str">
        <f>HLOOKUP(Coffee_data[[#This Row],[ProductId]],Product!$B$4:$O$7,2,FALSE)</f>
        <v>Regular</v>
      </c>
      <c r="S934" s="15" t="str">
        <f>HLOOKUP(Coffee_data[[#This Row],[ProductId]],Product!$B$4:$O$7,3,FALSE)</f>
        <v>Tea</v>
      </c>
      <c r="T934" s="15" t="str">
        <f>HLOOKUP(Coffee_data[[#This Row],[ProductId]],Product!$B$4:$O$7,4,FALSE)</f>
        <v>Darjeeling</v>
      </c>
    </row>
    <row r="935" spans="1:20" x14ac:dyDescent="0.2">
      <c r="A935">
        <v>-2</v>
      </c>
      <c r="B935">
        <v>75</v>
      </c>
      <c r="C935">
        <v>128</v>
      </c>
      <c r="D935">
        <v>53</v>
      </c>
      <c r="E935">
        <v>77</v>
      </c>
      <c r="F935">
        <v>48</v>
      </c>
      <c r="G935">
        <v>597</v>
      </c>
      <c r="H935">
        <v>10</v>
      </c>
      <c r="I935">
        <v>28</v>
      </c>
      <c r="J935">
        <v>70</v>
      </c>
      <c r="K935">
        <v>110</v>
      </c>
      <c r="L935">
        <v>715</v>
      </c>
      <c r="M935">
        <v>12</v>
      </c>
      <c r="N935" s="25">
        <v>41790</v>
      </c>
      <c r="O935" t="str">
        <f>VLOOKUP(Coffee_data[[#This Row],[Area Code]],Location!$B$1:$E$157,2,FALSE)</f>
        <v>Wisconsin</v>
      </c>
      <c r="P935" t="str">
        <f>VLOOKUP(Coffee_data[[#This Row],[Area Code]],Location!$B$1:$E$157,3,FALSE)</f>
        <v>Central</v>
      </c>
      <c r="Q935" t="str">
        <f>VLOOKUP(Coffee_data[[#This Row],[Area Code]],Location!$B$1:$E$157,4,FALSE)</f>
        <v>Small Market</v>
      </c>
      <c r="R935" s="15" t="str">
        <f>HLOOKUP(Coffee_data[[#This Row],[ProductId]],Product!$B$4:$O$7,2,FALSE)</f>
        <v>Regular</v>
      </c>
      <c r="S935" s="15" t="str">
        <f>HLOOKUP(Coffee_data[[#This Row],[ProductId]],Product!$B$4:$O$7,3,FALSE)</f>
        <v>Tea</v>
      </c>
      <c r="T935" s="15" t="str">
        <f>HLOOKUP(Coffee_data[[#This Row],[ProductId]],Product!$B$4:$O$7,4,FALSE)</f>
        <v>Earl Grey</v>
      </c>
    </row>
    <row r="936" spans="1:20" x14ac:dyDescent="0.2">
      <c r="A936">
        <v>50</v>
      </c>
      <c r="B936">
        <v>96</v>
      </c>
      <c r="C936">
        <v>177</v>
      </c>
      <c r="D936">
        <v>81</v>
      </c>
      <c r="E936">
        <v>46</v>
      </c>
      <c r="F936">
        <v>25</v>
      </c>
      <c r="G936">
        <v>1046</v>
      </c>
      <c r="H936">
        <v>70</v>
      </c>
      <c r="I936">
        <v>85</v>
      </c>
      <c r="J936">
        <v>110</v>
      </c>
      <c r="K936">
        <v>200</v>
      </c>
      <c r="L936">
        <v>262</v>
      </c>
      <c r="M936">
        <v>5</v>
      </c>
      <c r="N936" s="25">
        <v>41790</v>
      </c>
      <c r="O936" t="str">
        <f>VLOOKUP(Coffee_data[[#This Row],[Area Code]],Location!$B$1:$E$157,2,FALSE)</f>
        <v>Wisconsin</v>
      </c>
      <c r="P936" t="str">
        <f>VLOOKUP(Coffee_data[[#This Row],[Area Code]],Location!$B$1:$E$157,3,FALSE)</f>
        <v>Central</v>
      </c>
      <c r="Q936" t="str">
        <f>VLOOKUP(Coffee_data[[#This Row],[Area Code]],Location!$B$1:$E$157,4,FALSE)</f>
        <v>Small Market</v>
      </c>
      <c r="R936" s="15" t="str">
        <f>HLOOKUP(Coffee_data[[#This Row],[ProductId]],Product!$B$4:$O$7,2,FALSE)</f>
        <v>Regular</v>
      </c>
      <c r="S936" s="15" t="str">
        <f>HLOOKUP(Coffee_data[[#This Row],[ProductId]],Product!$B$4:$O$7,3,FALSE)</f>
        <v>Espresso</v>
      </c>
      <c r="T936" s="15" t="str">
        <f>HLOOKUP(Coffee_data[[#This Row],[ProductId]],Product!$B$4:$O$7,4,FALSE)</f>
        <v>Caffe Mocha</v>
      </c>
    </row>
    <row r="937" spans="1:20" x14ac:dyDescent="0.2">
      <c r="A937">
        <v>34</v>
      </c>
      <c r="B937">
        <v>62</v>
      </c>
      <c r="C937">
        <v>110</v>
      </c>
      <c r="D937">
        <v>48</v>
      </c>
      <c r="E937">
        <v>28</v>
      </c>
      <c r="F937">
        <v>15</v>
      </c>
      <c r="G937">
        <v>593</v>
      </c>
      <c r="H937">
        <v>50</v>
      </c>
      <c r="I937">
        <v>44</v>
      </c>
      <c r="J937">
        <v>70</v>
      </c>
      <c r="K937">
        <v>114</v>
      </c>
      <c r="L937">
        <v>262</v>
      </c>
      <c r="M937">
        <v>6</v>
      </c>
      <c r="N937" s="25">
        <v>41790</v>
      </c>
      <c r="O937" t="str">
        <f>VLOOKUP(Coffee_data[[#This Row],[Area Code]],Location!$B$1:$E$157,2,FALSE)</f>
        <v>Wisconsin</v>
      </c>
      <c r="P937" t="str">
        <f>VLOOKUP(Coffee_data[[#This Row],[Area Code]],Location!$B$1:$E$157,3,FALSE)</f>
        <v>Central</v>
      </c>
      <c r="Q937" t="str">
        <f>VLOOKUP(Coffee_data[[#This Row],[Area Code]],Location!$B$1:$E$157,4,FALSE)</f>
        <v>Small Market</v>
      </c>
      <c r="R937" s="15" t="str">
        <f>HLOOKUP(Coffee_data[[#This Row],[ProductId]],Product!$B$4:$O$7,2,FALSE)</f>
        <v>Decaf</v>
      </c>
      <c r="S937" s="15" t="str">
        <f>HLOOKUP(Coffee_data[[#This Row],[ProductId]],Product!$B$4:$O$7,3,FALSE)</f>
        <v>Espresso</v>
      </c>
      <c r="T937" s="15" t="str">
        <f>HLOOKUP(Coffee_data[[#This Row],[ProductId]],Product!$B$4:$O$7,4,FALSE)</f>
        <v>Decaf Espresso</v>
      </c>
    </row>
    <row r="938" spans="1:20" x14ac:dyDescent="0.2">
      <c r="A938">
        <v>19</v>
      </c>
      <c r="B938">
        <v>74</v>
      </c>
      <c r="C938">
        <v>133</v>
      </c>
      <c r="D938">
        <v>59</v>
      </c>
      <c r="E938">
        <v>55</v>
      </c>
      <c r="F938">
        <v>22</v>
      </c>
      <c r="G938">
        <v>377</v>
      </c>
      <c r="H938">
        <v>20</v>
      </c>
      <c r="I938">
        <v>60</v>
      </c>
      <c r="J938">
        <v>70</v>
      </c>
      <c r="K938">
        <v>129</v>
      </c>
      <c r="L938">
        <v>715</v>
      </c>
      <c r="M938">
        <v>1</v>
      </c>
      <c r="N938" s="25">
        <v>41790</v>
      </c>
      <c r="O938" t="str">
        <f>VLOOKUP(Coffee_data[[#This Row],[Area Code]],Location!$B$1:$E$157,2,FALSE)</f>
        <v>Wisconsin</v>
      </c>
      <c r="P938" t="str">
        <f>VLOOKUP(Coffee_data[[#This Row],[Area Code]],Location!$B$1:$E$157,3,FALSE)</f>
        <v>Central</v>
      </c>
      <c r="Q938" t="str">
        <f>VLOOKUP(Coffee_data[[#This Row],[Area Code]],Location!$B$1:$E$157,4,FALSE)</f>
        <v>Small Market</v>
      </c>
      <c r="R938" s="15" t="str">
        <f>HLOOKUP(Coffee_data[[#This Row],[ProductId]],Product!$B$4:$O$7,2,FALSE)</f>
        <v>Regular</v>
      </c>
      <c r="S938" s="15" t="str">
        <f>HLOOKUP(Coffee_data[[#This Row],[ProductId]],Product!$B$4:$O$7,3,FALSE)</f>
        <v>Coffee</v>
      </c>
      <c r="T938" s="15" t="str">
        <f>HLOOKUP(Coffee_data[[#This Row],[ProductId]],Product!$B$4:$O$7,4,FALSE)</f>
        <v>Amaretto</v>
      </c>
    </row>
    <row r="939" spans="1:20" x14ac:dyDescent="0.2">
      <c r="A939">
        <v>24</v>
      </c>
      <c r="B939">
        <v>154</v>
      </c>
      <c r="C939">
        <v>264</v>
      </c>
      <c r="D939">
        <v>96</v>
      </c>
      <c r="E939">
        <v>130</v>
      </c>
      <c r="F939">
        <v>100</v>
      </c>
      <c r="G939">
        <v>665</v>
      </c>
      <c r="H939">
        <v>50</v>
      </c>
      <c r="I939">
        <v>148</v>
      </c>
      <c r="J939">
        <v>160</v>
      </c>
      <c r="K939">
        <v>268</v>
      </c>
      <c r="L939">
        <v>608</v>
      </c>
      <c r="M939">
        <v>2</v>
      </c>
      <c r="N939" s="25">
        <v>41790</v>
      </c>
      <c r="O939" t="str">
        <f>VLOOKUP(Coffee_data[[#This Row],[Area Code]],Location!$B$1:$E$157,2,FALSE)</f>
        <v>Wisconsin</v>
      </c>
      <c r="P939" t="str">
        <f>VLOOKUP(Coffee_data[[#This Row],[Area Code]],Location!$B$1:$E$157,3,FALSE)</f>
        <v>Central</v>
      </c>
      <c r="Q939" t="str">
        <f>VLOOKUP(Coffee_data[[#This Row],[Area Code]],Location!$B$1:$E$157,4,FALSE)</f>
        <v>Small Market</v>
      </c>
      <c r="R939" s="15" t="str">
        <f>HLOOKUP(Coffee_data[[#This Row],[ProductId]],Product!$B$4:$O$7,2,FALSE)</f>
        <v>Regular</v>
      </c>
      <c r="S939" s="15" t="str">
        <f>HLOOKUP(Coffee_data[[#This Row],[ProductId]],Product!$B$4:$O$7,3,FALSE)</f>
        <v>Coffee</v>
      </c>
      <c r="T939" s="15" t="str">
        <f>HLOOKUP(Coffee_data[[#This Row],[ProductId]],Product!$B$4:$O$7,4,FALSE)</f>
        <v>Columbian</v>
      </c>
    </row>
    <row r="940" spans="1:20" x14ac:dyDescent="0.2">
      <c r="A940">
        <v>63</v>
      </c>
      <c r="B940">
        <v>121</v>
      </c>
      <c r="C940">
        <v>212</v>
      </c>
      <c r="D940">
        <v>91</v>
      </c>
      <c r="E940">
        <v>58</v>
      </c>
      <c r="F940">
        <v>30</v>
      </c>
      <c r="G940">
        <v>533</v>
      </c>
      <c r="H940">
        <v>90</v>
      </c>
      <c r="I940">
        <v>87</v>
      </c>
      <c r="J940">
        <v>130</v>
      </c>
      <c r="K940">
        <v>223</v>
      </c>
      <c r="L940">
        <v>920</v>
      </c>
      <c r="M940">
        <v>3</v>
      </c>
      <c r="N940" s="25">
        <v>41790</v>
      </c>
      <c r="O940" t="str">
        <f>VLOOKUP(Coffee_data[[#This Row],[Area Code]],Location!$B$1:$E$157,2,FALSE)</f>
        <v>Wisconsin</v>
      </c>
      <c r="P940" t="str">
        <f>VLOOKUP(Coffee_data[[#This Row],[Area Code]],Location!$B$1:$E$157,3,FALSE)</f>
        <v>Central</v>
      </c>
      <c r="Q940" t="str">
        <f>VLOOKUP(Coffee_data[[#This Row],[Area Code]],Location!$B$1:$E$157,4,FALSE)</f>
        <v>Small Market</v>
      </c>
      <c r="R940" s="15" t="str">
        <f>HLOOKUP(Coffee_data[[#This Row],[ProductId]],Product!$B$4:$O$7,2,FALSE)</f>
        <v>Decaf</v>
      </c>
      <c r="S940" s="15" t="str">
        <f>HLOOKUP(Coffee_data[[#This Row],[ProductId]],Product!$B$4:$O$7,3,FALSE)</f>
        <v>Coffee</v>
      </c>
      <c r="T940" s="15" t="str">
        <f>HLOOKUP(Coffee_data[[#This Row],[ProductId]],Product!$B$4:$O$7,4,FALSE)</f>
        <v>Decaf Irish Cream</v>
      </c>
    </row>
    <row r="941" spans="1:20" x14ac:dyDescent="0.2">
      <c r="A941">
        <v>40</v>
      </c>
      <c r="B941">
        <v>78</v>
      </c>
      <c r="C941">
        <v>125</v>
      </c>
      <c r="D941">
        <v>47</v>
      </c>
      <c r="E941">
        <v>38</v>
      </c>
      <c r="F941">
        <v>14</v>
      </c>
      <c r="G941">
        <v>371</v>
      </c>
      <c r="H941">
        <v>50</v>
      </c>
      <c r="I941">
        <v>48</v>
      </c>
      <c r="J941">
        <v>70</v>
      </c>
      <c r="K941">
        <v>118</v>
      </c>
      <c r="L941">
        <v>715</v>
      </c>
      <c r="M941">
        <v>8</v>
      </c>
      <c r="N941" s="25">
        <v>41790</v>
      </c>
      <c r="O941" t="str">
        <f>VLOOKUP(Coffee_data[[#This Row],[Area Code]],Location!$B$1:$E$157,2,FALSE)</f>
        <v>Wisconsin</v>
      </c>
      <c r="P941" t="str">
        <f>VLOOKUP(Coffee_data[[#This Row],[Area Code]],Location!$B$1:$E$157,3,FALSE)</f>
        <v>Central</v>
      </c>
      <c r="Q941" t="str">
        <f>VLOOKUP(Coffee_data[[#This Row],[Area Code]],Location!$B$1:$E$157,4,FALSE)</f>
        <v>Small Market</v>
      </c>
      <c r="R941" s="15" t="str">
        <f>HLOOKUP(Coffee_data[[#This Row],[ProductId]],Product!$B$4:$O$7,2,FALSE)</f>
        <v>Decaf</v>
      </c>
      <c r="S941" s="15" t="str">
        <f>HLOOKUP(Coffee_data[[#This Row],[ProductId]],Product!$B$4:$O$7,3,FALSE)</f>
        <v>Herbal Tea</v>
      </c>
      <c r="T941" s="15" t="str">
        <f>HLOOKUP(Coffee_data[[#This Row],[ProductId]],Product!$B$4:$O$7,4,FALSE)</f>
        <v>Chamomile</v>
      </c>
    </row>
    <row r="942" spans="1:20" x14ac:dyDescent="0.2">
      <c r="A942">
        <v>58</v>
      </c>
      <c r="B942">
        <v>85</v>
      </c>
      <c r="C942">
        <v>144</v>
      </c>
      <c r="D942">
        <v>59</v>
      </c>
      <c r="E942">
        <v>27</v>
      </c>
      <c r="F942">
        <v>16</v>
      </c>
      <c r="G942">
        <v>842</v>
      </c>
      <c r="H942">
        <v>60</v>
      </c>
      <c r="I942">
        <v>50</v>
      </c>
      <c r="J942">
        <v>70</v>
      </c>
      <c r="K942">
        <v>120</v>
      </c>
      <c r="L942">
        <v>920</v>
      </c>
      <c r="M942">
        <v>9</v>
      </c>
      <c r="N942" s="25">
        <v>41790</v>
      </c>
      <c r="O942" t="str">
        <f>VLOOKUP(Coffee_data[[#This Row],[Area Code]],Location!$B$1:$E$157,2,FALSE)</f>
        <v>Wisconsin</v>
      </c>
      <c r="P942" t="str">
        <f>VLOOKUP(Coffee_data[[#This Row],[Area Code]],Location!$B$1:$E$157,3,FALSE)</f>
        <v>Central</v>
      </c>
      <c r="Q942" t="str">
        <f>VLOOKUP(Coffee_data[[#This Row],[Area Code]],Location!$B$1:$E$157,4,FALSE)</f>
        <v>Small Market</v>
      </c>
      <c r="R942" s="15" t="str">
        <f>HLOOKUP(Coffee_data[[#This Row],[ProductId]],Product!$B$4:$O$7,2,FALSE)</f>
        <v>Decaf</v>
      </c>
      <c r="S942" s="15" t="str">
        <f>HLOOKUP(Coffee_data[[#This Row],[ProductId]],Product!$B$4:$O$7,3,FALSE)</f>
        <v>Herbal Tea</v>
      </c>
      <c r="T942" s="15" t="str">
        <f>HLOOKUP(Coffee_data[[#This Row],[ProductId]],Product!$B$4:$O$7,4,FALSE)</f>
        <v>Lemon</v>
      </c>
    </row>
    <row r="943" spans="1:20" x14ac:dyDescent="0.2">
      <c r="A943">
        <v>33</v>
      </c>
      <c r="B943">
        <v>55</v>
      </c>
      <c r="C943">
        <v>92</v>
      </c>
      <c r="D943">
        <v>37</v>
      </c>
      <c r="E943">
        <v>22</v>
      </c>
      <c r="F943">
        <v>10</v>
      </c>
      <c r="G943">
        <v>876</v>
      </c>
      <c r="H943">
        <v>40</v>
      </c>
      <c r="I943">
        <v>19</v>
      </c>
      <c r="J943">
        <v>60</v>
      </c>
      <c r="K943">
        <v>90</v>
      </c>
      <c r="L943">
        <v>959</v>
      </c>
      <c r="M943">
        <v>11</v>
      </c>
      <c r="N943" s="25">
        <v>41790</v>
      </c>
      <c r="O943" t="str">
        <f>VLOOKUP(Coffee_data[[#This Row],[Area Code]],Location!$B$1:$E$157,2,FALSE)</f>
        <v>Connecticut</v>
      </c>
      <c r="P943" t="str">
        <f>VLOOKUP(Coffee_data[[#This Row],[Area Code]],Location!$B$1:$E$157,3,FALSE)</f>
        <v>East</v>
      </c>
      <c r="Q943" t="str">
        <f>VLOOKUP(Coffee_data[[#This Row],[Area Code]],Location!$B$1:$E$157,4,FALSE)</f>
        <v>Small Market</v>
      </c>
      <c r="R943" s="15" t="str">
        <f>HLOOKUP(Coffee_data[[#This Row],[ProductId]],Product!$B$4:$O$7,2,FALSE)</f>
        <v>Regular</v>
      </c>
      <c r="S943" s="15" t="str">
        <f>HLOOKUP(Coffee_data[[#This Row],[ProductId]],Product!$B$4:$O$7,3,FALSE)</f>
        <v>Tea</v>
      </c>
      <c r="T943" s="15" t="str">
        <f>HLOOKUP(Coffee_data[[#This Row],[ProductId]],Product!$B$4:$O$7,4,FALSE)</f>
        <v>Darjeeling</v>
      </c>
    </row>
    <row r="944" spans="1:20" x14ac:dyDescent="0.2">
      <c r="A944">
        <v>15</v>
      </c>
      <c r="B944">
        <v>31</v>
      </c>
      <c r="C944">
        <v>51</v>
      </c>
      <c r="D944">
        <v>20</v>
      </c>
      <c r="E944">
        <v>16</v>
      </c>
      <c r="F944">
        <v>5</v>
      </c>
      <c r="G944">
        <v>804</v>
      </c>
      <c r="H944">
        <v>20</v>
      </c>
      <c r="I944">
        <v>20</v>
      </c>
      <c r="J944">
        <v>30</v>
      </c>
      <c r="K944">
        <v>50</v>
      </c>
      <c r="L944">
        <v>203</v>
      </c>
      <c r="M944">
        <v>13</v>
      </c>
      <c r="N944" s="25">
        <v>41790</v>
      </c>
      <c r="O944" t="str">
        <f>VLOOKUP(Coffee_data[[#This Row],[Area Code]],Location!$B$1:$E$157,2,FALSE)</f>
        <v>Connecticut</v>
      </c>
      <c r="P944" t="str">
        <f>VLOOKUP(Coffee_data[[#This Row],[Area Code]],Location!$B$1:$E$157,3,FALSE)</f>
        <v>East</v>
      </c>
      <c r="Q944" t="str">
        <f>VLOOKUP(Coffee_data[[#This Row],[Area Code]],Location!$B$1:$E$157,4,FALSE)</f>
        <v>Small Market</v>
      </c>
      <c r="R944" s="15" t="str">
        <f>HLOOKUP(Coffee_data[[#This Row],[ProductId]],Product!$B$4:$O$7,2,FALSE)</f>
        <v>Regular</v>
      </c>
      <c r="S944" s="15" t="str">
        <f>HLOOKUP(Coffee_data[[#This Row],[ProductId]],Product!$B$4:$O$7,3,FALSE)</f>
        <v>Tea</v>
      </c>
      <c r="T944" s="15" t="str">
        <f>HLOOKUP(Coffee_data[[#This Row],[ProductId]],Product!$B$4:$O$7,4,FALSE)</f>
        <v>Green Tea</v>
      </c>
    </row>
    <row r="945" spans="1:20" x14ac:dyDescent="0.2">
      <c r="A945">
        <v>-2</v>
      </c>
      <c r="B945">
        <v>75</v>
      </c>
      <c r="C945">
        <v>128</v>
      </c>
      <c r="D945">
        <v>53</v>
      </c>
      <c r="E945">
        <v>77</v>
      </c>
      <c r="F945">
        <v>48</v>
      </c>
      <c r="G945">
        <v>597</v>
      </c>
      <c r="H945">
        <v>10</v>
      </c>
      <c r="I945">
        <v>45</v>
      </c>
      <c r="J945">
        <v>70</v>
      </c>
      <c r="K945">
        <v>115</v>
      </c>
      <c r="L945">
        <v>203</v>
      </c>
      <c r="M945">
        <v>5</v>
      </c>
      <c r="N945" s="25">
        <v>41790</v>
      </c>
      <c r="O945" t="str">
        <f>VLOOKUP(Coffee_data[[#This Row],[Area Code]],Location!$B$1:$E$157,2,FALSE)</f>
        <v>Connecticut</v>
      </c>
      <c r="P945" t="str">
        <f>VLOOKUP(Coffee_data[[#This Row],[Area Code]],Location!$B$1:$E$157,3,FALSE)</f>
        <v>East</v>
      </c>
      <c r="Q945" t="str">
        <f>VLOOKUP(Coffee_data[[#This Row],[Area Code]],Location!$B$1:$E$157,4,FALSE)</f>
        <v>Small Market</v>
      </c>
      <c r="R945" s="15" t="str">
        <f>HLOOKUP(Coffee_data[[#This Row],[ProductId]],Product!$B$4:$O$7,2,FALSE)</f>
        <v>Regular</v>
      </c>
      <c r="S945" s="15" t="str">
        <f>HLOOKUP(Coffee_data[[#This Row],[ProductId]],Product!$B$4:$O$7,3,FALSE)</f>
        <v>Espresso</v>
      </c>
      <c r="T945" s="15" t="str">
        <f>HLOOKUP(Coffee_data[[#This Row],[ProductId]],Product!$B$4:$O$7,4,FALSE)</f>
        <v>Caffe Mocha</v>
      </c>
    </row>
    <row r="946" spans="1:20" x14ac:dyDescent="0.2">
      <c r="A946">
        <v>19</v>
      </c>
      <c r="B946">
        <v>62</v>
      </c>
      <c r="C946">
        <v>108</v>
      </c>
      <c r="D946">
        <v>46</v>
      </c>
      <c r="E946">
        <v>43</v>
      </c>
      <c r="F946">
        <v>15</v>
      </c>
      <c r="G946">
        <v>367</v>
      </c>
      <c r="H946">
        <v>30</v>
      </c>
      <c r="I946">
        <v>46</v>
      </c>
      <c r="J946">
        <v>60</v>
      </c>
      <c r="K946">
        <v>94</v>
      </c>
      <c r="L946">
        <v>475</v>
      </c>
      <c r="M946">
        <v>6</v>
      </c>
      <c r="N946" s="25">
        <v>41790</v>
      </c>
      <c r="O946" t="str">
        <f>VLOOKUP(Coffee_data[[#This Row],[Area Code]],Location!$B$1:$E$157,2,FALSE)</f>
        <v>Connecticut</v>
      </c>
      <c r="P946" t="str">
        <f>VLOOKUP(Coffee_data[[#This Row],[Area Code]],Location!$B$1:$E$157,3,FALSE)</f>
        <v>East</v>
      </c>
      <c r="Q946" t="str">
        <f>VLOOKUP(Coffee_data[[#This Row],[Area Code]],Location!$B$1:$E$157,4,FALSE)</f>
        <v>Small Market</v>
      </c>
      <c r="R946" s="15" t="str">
        <f>HLOOKUP(Coffee_data[[#This Row],[ProductId]],Product!$B$4:$O$7,2,FALSE)</f>
        <v>Decaf</v>
      </c>
      <c r="S946" s="15" t="str">
        <f>HLOOKUP(Coffee_data[[#This Row],[ProductId]],Product!$B$4:$O$7,3,FALSE)</f>
        <v>Espresso</v>
      </c>
      <c r="T946" s="15" t="str">
        <f>HLOOKUP(Coffee_data[[#This Row],[ProductId]],Product!$B$4:$O$7,4,FALSE)</f>
        <v>Decaf Espresso</v>
      </c>
    </row>
    <row r="947" spans="1:20" x14ac:dyDescent="0.2">
      <c r="A947">
        <v>79</v>
      </c>
      <c r="B947">
        <v>140</v>
      </c>
      <c r="C947">
        <v>232</v>
      </c>
      <c r="D947">
        <v>92</v>
      </c>
      <c r="E947">
        <v>61</v>
      </c>
      <c r="F947">
        <v>30</v>
      </c>
      <c r="G947">
        <v>1102</v>
      </c>
      <c r="H947">
        <v>100</v>
      </c>
      <c r="I947">
        <v>82</v>
      </c>
      <c r="J947">
        <v>140</v>
      </c>
      <c r="K947">
        <v>218</v>
      </c>
      <c r="L947">
        <v>475</v>
      </c>
      <c r="M947">
        <v>2</v>
      </c>
      <c r="N947" s="25">
        <v>41790</v>
      </c>
      <c r="O947" t="str">
        <f>VLOOKUP(Coffee_data[[#This Row],[Area Code]],Location!$B$1:$E$157,2,FALSE)</f>
        <v>Connecticut</v>
      </c>
      <c r="P947" t="str">
        <f>VLOOKUP(Coffee_data[[#This Row],[Area Code]],Location!$B$1:$E$157,3,FALSE)</f>
        <v>East</v>
      </c>
      <c r="Q947" t="str">
        <f>VLOOKUP(Coffee_data[[#This Row],[Area Code]],Location!$B$1:$E$157,4,FALSE)</f>
        <v>Small Market</v>
      </c>
      <c r="R947" s="15" t="str">
        <f>HLOOKUP(Coffee_data[[#This Row],[ProductId]],Product!$B$4:$O$7,2,FALSE)</f>
        <v>Regular</v>
      </c>
      <c r="S947" s="15" t="str">
        <f>HLOOKUP(Coffee_data[[#This Row],[ProductId]],Product!$B$4:$O$7,3,FALSE)</f>
        <v>Coffee</v>
      </c>
      <c r="T947" s="15" t="str">
        <f>HLOOKUP(Coffee_data[[#This Row],[ProductId]],Product!$B$4:$O$7,4,FALSE)</f>
        <v>Columbian</v>
      </c>
    </row>
    <row r="948" spans="1:20" x14ac:dyDescent="0.2">
      <c r="A948">
        <v>32</v>
      </c>
      <c r="B948">
        <v>93</v>
      </c>
      <c r="C948">
        <v>169</v>
      </c>
      <c r="D948">
        <v>76</v>
      </c>
      <c r="E948">
        <v>61</v>
      </c>
      <c r="F948">
        <v>28</v>
      </c>
      <c r="G948">
        <v>580</v>
      </c>
      <c r="H948">
        <v>40</v>
      </c>
      <c r="I948">
        <v>50</v>
      </c>
      <c r="J948">
        <v>80</v>
      </c>
      <c r="K948">
        <v>130</v>
      </c>
      <c r="L948">
        <v>203</v>
      </c>
      <c r="M948">
        <v>9</v>
      </c>
      <c r="N948" s="25">
        <v>41790</v>
      </c>
      <c r="O948" t="str">
        <f>VLOOKUP(Coffee_data[[#This Row],[Area Code]],Location!$B$1:$E$157,2,FALSE)</f>
        <v>Connecticut</v>
      </c>
      <c r="P948" t="str">
        <f>VLOOKUP(Coffee_data[[#This Row],[Area Code]],Location!$B$1:$E$157,3,FALSE)</f>
        <v>East</v>
      </c>
      <c r="Q948" t="str">
        <f>VLOOKUP(Coffee_data[[#This Row],[Area Code]],Location!$B$1:$E$157,4,FALSE)</f>
        <v>Small Market</v>
      </c>
      <c r="R948" s="15" t="str">
        <f>HLOOKUP(Coffee_data[[#This Row],[ProductId]],Product!$B$4:$O$7,2,FALSE)</f>
        <v>Decaf</v>
      </c>
      <c r="S948" s="15" t="str">
        <f>HLOOKUP(Coffee_data[[#This Row],[ProductId]],Product!$B$4:$O$7,3,FALSE)</f>
        <v>Herbal Tea</v>
      </c>
      <c r="T948" s="15" t="str">
        <f>HLOOKUP(Coffee_data[[#This Row],[ProductId]],Product!$B$4:$O$7,4,FALSE)</f>
        <v>Lemon</v>
      </c>
    </row>
    <row r="949" spans="1:20" x14ac:dyDescent="0.2">
      <c r="A949">
        <v>36</v>
      </c>
      <c r="B949">
        <v>77</v>
      </c>
      <c r="C949">
        <v>142</v>
      </c>
      <c r="D949">
        <v>65</v>
      </c>
      <c r="E949">
        <v>41</v>
      </c>
      <c r="F949">
        <v>20</v>
      </c>
      <c r="G949">
        <v>1042</v>
      </c>
      <c r="H949">
        <v>50</v>
      </c>
      <c r="I949">
        <v>30</v>
      </c>
      <c r="J949">
        <v>70</v>
      </c>
      <c r="K949">
        <v>120</v>
      </c>
      <c r="L949">
        <v>475</v>
      </c>
      <c r="M949">
        <v>10</v>
      </c>
      <c r="N949" s="25">
        <v>41790</v>
      </c>
      <c r="O949" t="str">
        <f>VLOOKUP(Coffee_data[[#This Row],[Area Code]],Location!$B$1:$E$157,2,FALSE)</f>
        <v>Connecticut</v>
      </c>
      <c r="P949" t="str">
        <f>VLOOKUP(Coffee_data[[#This Row],[Area Code]],Location!$B$1:$E$157,3,FALSE)</f>
        <v>East</v>
      </c>
      <c r="Q949" t="str">
        <f>VLOOKUP(Coffee_data[[#This Row],[Area Code]],Location!$B$1:$E$157,4,FALSE)</f>
        <v>Small Market</v>
      </c>
      <c r="R949" s="15" t="str">
        <f>HLOOKUP(Coffee_data[[#This Row],[ProductId]],Product!$B$4:$O$7,2,FALSE)</f>
        <v>Decaf</v>
      </c>
      <c r="S949" s="15" t="str">
        <f>HLOOKUP(Coffee_data[[#This Row],[ProductId]],Product!$B$4:$O$7,3,FALSE)</f>
        <v>Herbal Tea</v>
      </c>
      <c r="T949" s="15" t="str">
        <f>HLOOKUP(Coffee_data[[#This Row],[ProductId]],Product!$B$4:$O$7,4,FALSE)</f>
        <v>Mint</v>
      </c>
    </row>
    <row r="950" spans="1:20" x14ac:dyDescent="0.2">
      <c r="A950">
        <v>38</v>
      </c>
      <c r="B950">
        <v>62</v>
      </c>
      <c r="C950">
        <v>105</v>
      </c>
      <c r="D950">
        <v>43</v>
      </c>
      <c r="E950">
        <v>24</v>
      </c>
      <c r="F950">
        <v>12</v>
      </c>
      <c r="G950">
        <v>864</v>
      </c>
      <c r="H950">
        <v>50</v>
      </c>
      <c r="I950">
        <v>51</v>
      </c>
      <c r="J950">
        <v>70</v>
      </c>
      <c r="K950">
        <v>99</v>
      </c>
      <c r="L950">
        <v>386</v>
      </c>
      <c r="M950">
        <v>11</v>
      </c>
      <c r="N950" s="25">
        <v>41790</v>
      </c>
      <c r="O950" t="str">
        <f>VLOOKUP(Coffee_data[[#This Row],[Area Code]],Location!$B$1:$E$157,2,FALSE)</f>
        <v>Florida</v>
      </c>
      <c r="P950" t="str">
        <f>VLOOKUP(Coffee_data[[#This Row],[Area Code]],Location!$B$1:$E$157,3,FALSE)</f>
        <v>East</v>
      </c>
      <c r="Q950" t="str">
        <f>VLOOKUP(Coffee_data[[#This Row],[Area Code]],Location!$B$1:$E$157,4,FALSE)</f>
        <v>Major Market</v>
      </c>
      <c r="R950" s="15" t="str">
        <f>HLOOKUP(Coffee_data[[#This Row],[ProductId]],Product!$B$4:$O$7,2,FALSE)</f>
        <v>Regular</v>
      </c>
      <c r="S950" s="15" t="str">
        <f>HLOOKUP(Coffee_data[[#This Row],[ProductId]],Product!$B$4:$O$7,3,FALSE)</f>
        <v>Tea</v>
      </c>
      <c r="T950" s="15" t="str">
        <f>HLOOKUP(Coffee_data[[#This Row],[ProductId]],Product!$B$4:$O$7,4,FALSE)</f>
        <v>Darjeeling</v>
      </c>
    </row>
    <row r="951" spans="1:20" x14ac:dyDescent="0.2">
      <c r="A951">
        <v>58</v>
      </c>
      <c r="B951">
        <v>85</v>
      </c>
      <c r="C951">
        <v>144</v>
      </c>
      <c r="D951">
        <v>59</v>
      </c>
      <c r="E951">
        <v>27</v>
      </c>
      <c r="F951">
        <v>16</v>
      </c>
      <c r="G951">
        <v>842</v>
      </c>
      <c r="H951">
        <v>70</v>
      </c>
      <c r="I951">
        <v>73</v>
      </c>
      <c r="J951">
        <v>90</v>
      </c>
      <c r="K951">
        <v>163</v>
      </c>
      <c r="L951">
        <v>407</v>
      </c>
      <c r="M951">
        <v>13</v>
      </c>
      <c r="N951" s="25">
        <v>41790</v>
      </c>
      <c r="O951" t="str">
        <f>VLOOKUP(Coffee_data[[#This Row],[Area Code]],Location!$B$1:$E$157,2,FALSE)</f>
        <v>Florida</v>
      </c>
      <c r="P951" t="str">
        <f>VLOOKUP(Coffee_data[[#This Row],[Area Code]],Location!$B$1:$E$157,3,FALSE)</f>
        <v>East</v>
      </c>
      <c r="Q951" t="str">
        <f>VLOOKUP(Coffee_data[[#This Row],[Area Code]],Location!$B$1:$E$157,4,FALSE)</f>
        <v>Major Market</v>
      </c>
      <c r="R951" s="15" t="str">
        <f>HLOOKUP(Coffee_data[[#This Row],[ProductId]],Product!$B$4:$O$7,2,FALSE)</f>
        <v>Regular</v>
      </c>
      <c r="S951" s="15" t="str">
        <f>HLOOKUP(Coffee_data[[#This Row],[ProductId]],Product!$B$4:$O$7,3,FALSE)</f>
        <v>Tea</v>
      </c>
      <c r="T951" s="15" t="str">
        <f>HLOOKUP(Coffee_data[[#This Row],[ProductId]],Product!$B$4:$O$7,4,FALSE)</f>
        <v>Green Tea</v>
      </c>
    </row>
    <row r="952" spans="1:20" x14ac:dyDescent="0.2">
      <c r="A952">
        <v>25</v>
      </c>
      <c r="B952">
        <v>154</v>
      </c>
      <c r="C952">
        <v>264</v>
      </c>
      <c r="D952">
        <v>93</v>
      </c>
      <c r="E952">
        <v>129</v>
      </c>
      <c r="F952">
        <v>100</v>
      </c>
      <c r="G952">
        <v>665</v>
      </c>
      <c r="H952">
        <v>40</v>
      </c>
      <c r="I952">
        <v>66</v>
      </c>
      <c r="J952">
        <v>150</v>
      </c>
      <c r="K952">
        <v>255</v>
      </c>
      <c r="L952">
        <v>786</v>
      </c>
      <c r="M952">
        <v>5</v>
      </c>
      <c r="N952" s="25">
        <v>41790</v>
      </c>
      <c r="O952" t="str">
        <f>VLOOKUP(Coffee_data[[#This Row],[Area Code]],Location!$B$1:$E$157,2,FALSE)</f>
        <v>Florida</v>
      </c>
      <c r="P952" t="str">
        <f>VLOOKUP(Coffee_data[[#This Row],[Area Code]],Location!$B$1:$E$157,3,FALSE)</f>
        <v>East</v>
      </c>
      <c r="Q952" t="str">
        <f>VLOOKUP(Coffee_data[[#This Row],[Area Code]],Location!$B$1:$E$157,4,FALSE)</f>
        <v>Major Market</v>
      </c>
      <c r="R952" s="15" t="str">
        <f>HLOOKUP(Coffee_data[[#This Row],[ProductId]],Product!$B$4:$O$7,2,FALSE)</f>
        <v>Regular</v>
      </c>
      <c r="S952" s="15" t="str">
        <f>HLOOKUP(Coffee_data[[#This Row],[ProductId]],Product!$B$4:$O$7,3,FALSE)</f>
        <v>Espresso</v>
      </c>
      <c r="T952" s="15" t="str">
        <f>HLOOKUP(Coffee_data[[#This Row],[ProductId]],Product!$B$4:$O$7,4,FALSE)</f>
        <v>Caffe Mocha</v>
      </c>
    </row>
    <row r="953" spans="1:20" x14ac:dyDescent="0.2">
      <c r="A953">
        <v>63</v>
      </c>
      <c r="B953">
        <v>121</v>
      </c>
      <c r="C953">
        <v>212</v>
      </c>
      <c r="D953">
        <v>91</v>
      </c>
      <c r="E953">
        <v>58</v>
      </c>
      <c r="F953">
        <v>30</v>
      </c>
      <c r="G953">
        <v>533</v>
      </c>
      <c r="H953">
        <v>80</v>
      </c>
      <c r="I953">
        <v>80</v>
      </c>
      <c r="J953">
        <v>120</v>
      </c>
      <c r="K953">
        <v>200</v>
      </c>
      <c r="L953">
        <v>321</v>
      </c>
      <c r="M953">
        <v>6</v>
      </c>
      <c r="N953" s="25">
        <v>41790</v>
      </c>
      <c r="O953" t="str">
        <f>VLOOKUP(Coffee_data[[#This Row],[Area Code]],Location!$B$1:$E$157,2,FALSE)</f>
        <v>Florida</v>
      </c>
      <c r="P953" t="str">
        <f>VLOOKUP(Coffee_data[[#This Row],[Area Code]],Location!$B$1:$E$157,3,FALSE)</f>
        <v>East</v>
      </c>
      <c r="Q953" t="str">
        <f>VLOOKUP(Coffee_data[[#This Row],[Area Code]],Location!$B$1:$E$157,4,FALSE)</f>
        <v>Major Market</v>
      </c>
      <c r="R953" s="15" t="str">
        <f>HLOOKUP(Coffee_data[[#This Row],[ProductId]],Product!$B$4:$O$7,2,FALSE)</f>
        <v>Decaf</v>
      </c>
      <c r="S953" s="15" t="str">
        <f>HLOOKUP(Coffee_data[[#This Row],[ProductId]],Product!$B$4:$O$7,3,FALSE)</f>
        <v>Espresso</v>
      </c>
      <c r="T953" s="15" t="str">
        <f>HLOOKUP(Coffee_data[[#This Row],[ProductId]],Product!$B$4:$O$7,4,FALSE)</f>
        <v>Decaf Espresso</v>
      </c>
    </row>
    <row r="954" spans="1:20" x14ac:dyDescent="0.2">
      <c r="A954">
        <v>99</v>
      </c>
      <c r="B954">
        <v>167</v>
      </c>
      <c r="C954">
        <v>278</v>
      </c>
      <c r="D954">
        <v>53</v>
      </c>
      <c r="E954">
        <v>68</v>
      </c>
      <c r="F954">
        <v>36</v>
      </c>
      <c r="G954">
        <v>767</v>
      </c>
      <c r="H954">
        <v>110</v>
      </c>
      <c r="I954">
        <v>82</v>
      </c>
      <c r="J954">
        <v>160</v>
      </c>
      <c r="K954">
        <v>260</v>
      </c>
      <c r="L954">
        <v>904</v>
      </c>
      <c r="M954">
        <v>2</v>
      </c>
      <c r="N954" s="25">
        <v>41790</v>
      </c>
      <c r="O954" t="str">
        <f>VLOOKUP(Coffee_data[[#This Row],[Area Code]],Location!$B$1:$E$157,2,FALSE)</f>
        <v>Florida</v>
      </c>
      <c r="P954" t="str">
        <f>VLOOKUP(Coffee_data[[#This Row],[Area Code]],Location!$B$1:$E$157,3,FALSE)</f>
        <v>East</v>
      </c>
      <c r="Q954" t="str">
        <f>VLOOKUP(Coffee_data[[#This Row],[Area Code]],Location!$B$1:$E$157,4,FALSE)</f>
        <v>Major Market</v>
      </c>
      <c r="R954" s="15" t="str">
        <f>HLOOKUP(Coffee_data[[#This Row],[ProductId]],Product!$B$4:$O$7,2,FALSE)</f>
        <v>Regular</v>
      </c>
      <c r="S954" s="15" t="str">
        <f>HLOOKUP(Coffee_data[[#This Row],[ProductId]],Product!$B$4:$O$7,3,FALSE)</f>
        <v>Coffee</v>
      </c>
      <c r="T954" s="15" t="str">
        <f>HLOOKUP(Coffee_data[[#This Row],[ProductId]],Product!$B$4:$O$7,4,FALSE)</f>
        <v>Columbian</v>
      </c>
    </row>
    <row r="955" spans="1:20" x14ac:dyDescent="0.2">
      <c r="A955">
        <v>105</v>
      </c>
      <c r="B955">
        <v>164</v>
      </c>
      <c r="C955">
        <v>282</v>
      </c>
      <c r="D955">
        <v>162</v>
      </c>
      <c r="E955">
        <v>59</v>
      </c>
      <c r="F955">
        <v>36</v>
      </c>
      <c r="G955">
        <v>636</v>
      </c>
      <c r="H955">
        <v>100</v>
      </c>
      <c r="I955">
        <v>96</v>
      </c>
      <c r="J955">
        <v>150</v>
      </c>
      <c r="K955">
        <v>263</v>
      </c>
      <c r="L955">
        <v>850</v>
      </c>
      <c r="M955">
        <v>3</v>
      </c>
      <c r="N955" s="25">
        <v>41790</v>
      </c>
      <c r="O955" t="str">
        <f>VLOOKUP(Coffee_data[[#This Row],[Area Code]],Location!$B$1:$E$157,2,FALSE)</f>
        <v>Florida</v>
      </c>
      <c r="P955" t="str">
        <f>VLOOKUP(Coffee_data[[#This Row],[Area Code]],Location!$B$1:$E$157,3,FALSE)</f>
        <v>East</v>
      </c>
      <c r="Q955" t="str">
        <f>VLOOKUP(Coffee_data[[#This Row],[Area Code]],Location!$B$1:$E$157,4,FALSE)</f>
        <v>Major Market</v>
      </c>
      <c r="R955" s="15" t="str">
        <f>HLOOKUP(Coffee_data[[#This Row],[ProductId]],Product!$B$4:$O$7,2,FALSE)</f>
        <v>Decaf</v>
      </c>
      <c r="S955" s="15" t="str">
        <f>HLOOKUP(Coffee_data[[#This Row],[ProductId]],Product!$B$4:$O$7,3,FALSE)</f>
        <v>Coffee</v>
      </c>
      <c r="T955" s="15" t="str">
        <f>HLOOKUP(Coffee_data[[#This Row],[ProductId]],Product!$B$4:$O$7,4,FALSE)</f>
        <v>Decaf Irish Cream</v>
      </c>
    </row>
    <row r="956" spans="1:20" x14ac:dyDescent="0.2">
      <c r="A956">
        <v>35</v>
      </c>
      <c r="B956">
        <v>62</v>
      </c>
      <c r="C956">
        <v>110</v>
      </c>
      <c r="D956">
        <v>48</v>
      </c>
      <c r="E956">
        <v>27</v>
      </c>
      <c r="F956">
        <v>15</v>
      </c>
      <c r="G956">
        <v>593</v>
      </c>
      <c r="H956">
        <v>30</v>
      </c>
      <c r="I956">
        <v>30</v>
      </c>
      <c r="J956">
        <v>50</v>
      </c>
      <c r="K956">
        <v>88</v>
      </c>
      <c r="L956">
        <v>941</v>
      </c>
      <c r="M956">
        <v>8</v>
      </c>
      <c r="N956" s="25">
        <v>41790</v>
      </c>
      <c r="O956" t="str">
        <f>VLOOKUP(Coffee_data[[#This Row],[Area Code]],Location!$B$1:$E$157,2,FALSE)</f>
        <v>Florida</v>
      </c>
      <c r="P956" t="str">
        <f>VLOOKUP(Coffee_data[[#This Row],[Area Code]],Location!$B$1:$E$157,3,FALSE)</f>
        <v>East</v>
      </c>
      <c r="Q956" t="str">
        <f>VLOOKUP(Coffee_data[[#This Row],[Area Code]],Location!$B$1:$E$157,4,FALSE)</f>
        <v>Major Market</v>
      </c>
      <c r="R956" s="15" t="str">
        <f>HLOOKUP(Coffee_data[[#This Row],[ProductId]],Product!$B$4:$O$7,2,FALSE)</f>
        <v>Decaf</v>
      </c>
      <c r="S956" s="15" t="str">
        <f>HLOOKUP(Coffee_data[[#This Row],[ProductId]],Product!$B$4:$O$7,3,FALSE)</f>
        <v>Herbal Tea</v>
      </c>
      <c r="T956" s="15" t="str">
        <f>HLOOKUP(Coffee_data[[#This Row],[ProductId]],Product!$B$4:$O$7,4,FALSE)</f>
        <v>Chamomile</v>
      </c>
    </row>
    <row r="957" spans="1:20" x14ac:dyDescent="0.2">
      <c r="A957">
        <v>19</v>
      </c>
      <c r="B957">
        <v>74</v>
      </c>
      <c r="C957">
        <v>133</v>
      </c>
      <c r="D957">
        <v>59</v>
      </c>
      <c r="E957">
        <v>55</v>
      </c>
      <c r="F957">
        <v>22</v>
      </c>
      <c r="G957">
        <v>377</v>
      </c>
      <c r="H957">
        <v>30</v>
      </c>
      <c r="I957">
        <v>40</v>
      </c>
      <c r="J957">
        <v>60</v>
      </c>
      <c r="K957">
        <v>100</v>
      </c>
      <c r="L957">
        <v>754</v>
      </c>
      <c r="M957">
        <v>9</v>
      </c>
      <c r="N957" s="25">
        <v>41790</v>
      </c>
      <c r="O957" t="str">
        <f>VLOOKUP(Coffee_data[[#This Row],[Area Code]],Location!$B$1:$E$157,2,FALSE)</f>
        <v>Florida</v>
      </c>
      <c r="P957" t="str">
        <f>VLOOKUP(Coffee_data[[#This Row],[Area Code]],Location!$B$1:$E$157,3,FALSE)</f>
        <v>East</v>
      </c>
      <c r="Q957" t="str">
        <f>VLOOKUP(Coffee_data[[#This Row],[Area Code]],Location!$B$1:$E$157,4,FALSE)</f>
        <v>Major Market</v>
      </c>
      <c r="R957" s="15" t="str">
        <f>HLOOKUP(Coffee_data[[#This Row],[ProductId]],Product!$B$4:$O$7,2,FALSE)</f>
        <v>Decaf</v>
      </c>
      <c r="S957" s="15" t="str">
        <f>HLOOKUP(Coffee_data[[#This Row],[ProductId]],Product!$B$4:$O$7,3,FALSE)</f>
        <v>Herbal Tea</v>
      </c>
      <c r="T957" s="15" t="str">
        <f>HLOOKUP(Coffee_data[[#This Row],[ProductId]],Product!$B$4:$O$7,4,FALSE)</f>
        <v>Lemon</v>
      </c>
    </row>
    <row r="958" spans="1:20" x14ac:dyDescent="0.2">
      <c r="A958">
        <v>49</v>
      </c>
      <c r="B958">
        <v>96</v>
      </c>
      <c r="C958">
        <v>177</v>
      </c>
      <c r="D958">
        <v>81</v>
      </c>
      <c r="E958">
        <v>47</v>
      </c>
      <c r="F958">
        <v>25</v>
      </c>
      <c r="G958">
        <v>1046</v>
      </c>
      <c r="H958">
        <v>40</v>
      </c>
      <c r="I958">
        <v>70</v>
      </c>
      <c r="J958">
        <v>70</v>
      </c>
      <c r="K958">
        <v>120</v>
      </c>
      <c r="L958">
        <v>305</v>
      </c>
      <c r="M958">
        <v>10</v>
      </c>
      <c r="N958" s="25">
        <v>41790</v>
      </c>
      <c r="O958" t="str">
        <f>VLOOKUP(Coffee_data[[#This Row],[Area Code]],Location!$B$1:$E$157,2,FALSE)</f>
        <v>Florida</v>
      </c>
      <c r="P958" t="str">
        <f>VLOOKUP(Coffee_data[[#This Row],[Area Code]],Location!$B$1:$E$157,3,FALSE)</f>
        <v>East</v>
      </c>
      <c r="Q958" t="str">
        <f>VLOOKUP(Coffee_data[[#This Row],[Area Code]],Location!$B$1:$E$157,4,FALSE)</f>
        <v>Major Market</v>
      </c>
      <c r="R958" s="15" t="str">
        <f>HLOOKUP(Coffee_data[[#This Row],[ProductId]],Product!$B$4:$O$7,2,FALSE)</f>
        <v>Decaf</v>
      </c>
      <c r="S958" s="15" t="str">
        <f>HLOOKUP(Coffee_data[[#This Row],[ProductId]],Product!$B$4:$O$7,3,FALSE)</f>
        <v>Herbal Tea</v>
      </c>
      <c r="T958" s="15" t="str">
        <f>HLOOKUP(Coffee_data[[#This Row],[ProductId]],Product!$B$4:$O$7,4,FALSE)</f>
        <v>Mint</v>
      </c>
    </row>
    <row r="959" spans="1:20" x14ac:dyDescent="0.2">
      <c r="A959">
        <v>19</v>
      </c>
      <c r="B959">
        <v>36</v>
      </c>
      <c r="C959">
        <v>60</v>
      </c>
      <c r="D959">
        <v>24</v>
      </c>
      <c r="E959">
        <v>17</v>
      </c>
      <c r="F959">
        <v>6</v>
      </c>
      <c r="G959">
        <v>856</v>
      </c>
      <c r="H959">
        <v>30</v>
      </c>
      <c r="I959">
        <v>20</v>
      </c>
      <c r="J959">
        <v>40</v>
      </c>
      <c r="K959">
        <v>60</v>
      </c>
      <c r="L959">
        <v>781</v>
      </c>
      <c r="M959">
        <v>11</v>
      </c>
      <c r="N959" s="25">
        <v>41790</v>
      </c>
      <c r="O959" t="str">
        <f>VLOOKUP(Coffee_data[[#This Row],[Area Code]],Location!$B$1:$E$157,2,FALSE)</f>
        <v>Massachusetts</v>
      </c>
      <c r="P959" t="str">
        <f>VLOOKUP(Coffee_data[[#This Row],[Area Code]],Location!$B$1:$E$157,3,FALSE)</f>
        <v>East</v>
      </c>
      <c r="Q959" t="str">
        <f>VLOOKUP(Coffee_data[[#This Row],[Area Code]],Location!$B$1:$E$157,4,FALSE)</f>
        <v>Major Market</v>
      </c>
      <c r="R959" s="15" t="str">
        <f>HLOOKUP(Coffee_data[[#This Row],[ProductId]],Product!$B$4:$O$7,2,FALSE)</f>
        <v>Regular</v>
      </c>
      <c r="S959" s="15" t="str">
        <f>HLOOKUP(Coffee_data[[#This Row],[ProductId]],Product!$B$4:$O$7,3,FALSE)</f>
        <v>Tea</v>
      </c>
      <c r="T959" s="15" t="str">
        <f>HLOOKUP(Coffee_data[[#This Row],[ProductId]],Product!$B$4:$O$7,4,FALSE)</f>
        <v>Darjeeling</v>
      </c>
    </row>
    <row r="960" spans="1:20" x14ac:dyDescent="0.2">
      <c r="A960">
        <v>10</v>
      </c>
      <c r="B960">
        <v>26</v>
      </c>
      <c r="C960">
        <v>44</v>
      </c>
      <c r="D960">
        <v>18</v>
      </c>
      <c r="E960">
        <v>16</v>
      </c>
      <c r="F960">
        <v>5</v>
      </c>
      <c r="G960">
        <v>478</v>
      </c>
      <c r="H960">
        <v>20</v>
      </c>
      <c r="I960">
        <v>10</v>
      </c>
      <c r="J960">
        <v>30</v>
      </c>
      <c r="K960">
        <v>40</v>
      </c>
      <c r="L960">
        <v>413</v>
      </c>
      <c r="M960">
        <v>13</v>
      </c>
      <c r="N960" s="25">
        <v>41790</v>
      </c>
      <c r="O960" t="str">
        <f>VLOOKUP(Coffee_data[[#This Row],[Area Code]],Location!$B$1:$E$157,2,FALSE)</f>
        <v>Massachusetts</v>
      </c>
      <c r="P960" t="str">
        <f>VLOOKUP(Coffee_data[[#This Row],[Area Code]],Location!$B$1:$E$157,3,FALSE)</f>
        <v>East</v>
      </c>
      <c r="Q960" t="str">
        <f>VLOOKUP(Coffee_data[[#This Row],[Area Code]],Location!$B$1:$E$157,4,FALSE)</f>
        <v>Major Market</v>
      </c>
      <c r="R960" s="15" t="str">
        <f>HLOOKUP(Coffee_data[[#This Row],[ProductId]],Product!$B$4:$O$7,2,FALSE)</f>
        <v>Regular</v>
      </c>
      <c r="S960" s="15" t="str">
        <f>HLOOKUP(Coffee_data[[#This Row],[ProductId]],Product!$B$4:$O$7,3,FALSE)</f>
        <v>Tea</v>
      </c>
      <c r="T960" s="15" t="str">
        <f>HLOOKUP(Coffee_data[[#This Row],[ProductId]],Product!$B$4:$O$7,4,FALSE)</f>
        <v>Green Tea</v>
      </c>
    </row>
    <row r="961" spans="1:20" x14ac:dyDescent="0.2">
      <c r="A961">
        <v>-3</v>
      </c>
      <c r="B961">
        <v>67</v>
      </c>
      <c r="C961">
        <v>111</v>
      </c>
      <c r="D961">
        <v>44</v>
      </c>
      <c r="E961">
        <v>70</v>
      </c>
      <c r="F961">
        <v>40</v>
      </c>
      <c r="G961">
        <v>543</v>
      </c>
      <c r="H961">
        <v>10</v>
      </c>
      <c r="I961">
        <v>45</v>
      </c>
      <c r="J961">
        <v>60</v>
      </c>
      <c r="K961">
        <v>95</v>
      </c>
      <c r="L961">
        <v>351</v>
      </c>
      <c r="M961">
        <v>5</v>
      </c>
      <c r="N961" s="25">
        <v>41790</v>
      </c>
      <c r="O961" t="str">
        <f>VLOOKUP(Coffee_data[[#This Row],[Area Code]],Location!$B$1:$E$157,2,FALSE)</f>
        <v>Massachusetts</v>
      </c>
      <c r="P961" t="str">
        <f>VLOOKUP(Coffee_data[[#This Row],[Area Code]],Location!$B$1:$E$157,3,FALSE)</f>
        <v>East</v>
      </c>
      <c r="Q961" t="str">
        <f>VLOOKUP(Coffee_data[[#This Row],[Area Code]],Location!$B$1:$E$157,4,FALSE)</f>
        <v>Major Market</v>
      </c>
      <c r="R961" s="15" t="str">
        <f>HLOOKUP(Coffee_data[[#This Row],[ProductId]],Product!$B$4:$O$7,2,FALSE)</f>
        <v>Regular</v>
      </c>
      <c r="S961" s="15" t="str">
        <f>HLOOKUP(Coffee_data[[#This Row],[ProductId]],Product!$B$4:$O$7,3,FALSE)</f>
        <v>Espresso</v>
      </c>
      <c r="T961" s="15" t="str">
        <f>HLOOKUP(Coffee_data[[#This Row],[ProductId]],Product!$B$4:$O$7,4,FALSE)</f>
        <v>Caffe Mocha</v>
      </c>
    </row>
    <row r="962" spans="1:20" x14ac:dyDescent="0.2">
      <c r="A962">
        <v>83</v>
      </c>
      <c r="B962">
        <v>149</v>
      </c>
      <c r="C962">
        <v>298</v>
      </c>
      <c r="D962">
        <v>152</v>
      </c>
      <c r="E962">
        <v>66</v>
      </c>
      <c r="F962">
        <v>41</v>
      </c>
      <c r="G962">
        <v>1245</v>
      </c>
      <c r="H962">
        <v>100</v>
      </c>
      <c r="I962">
        <v>106</v>
      </c>
      <c r="J962">
        <v>150</v>
      </c>
      <c r="K962">
        <v>297</v>
      </c>
      <c r="L962">
        <v>339</v>
      </c>
      <c r="M962">
        <v>7</v>
      </c>
      <c r="N962" s="25">
        <v>41790</v>
      </c>
      <c r="O962" t="str">
        <f>VLOOKUP(Coffee_data[[#This Row],[Area Code]],Location!$B$1:$E$157,2,FALSE)</f>
        <v>Massachusetts</v>
      </c>
      <c r="P962" t="str">
        <f>VLOOKUP(Coffee_data[[#This Row],[Area Code]],Location!$B$1:$E$157,3,FALSE)</f>
        <v>East</v>
      </c>
      <c r="Q962" t="str">
        <f>VLOOKUP(Coffee_data[[#This Row],[Area Code]],Location!$B$1:$E$157,4,FALSE)</f>
        <v>Major Market</v>
      </c>
      <c r="R962" s="15" t="str">
        <f>HLOOKUP(Coffee_data[[#This Row],[ProductId]],Product!$B$4:$O$7,2,FALSE)</f>
        <v>Regular</v>
      </c>
      <c r="S962" s="15" t="str">
        <f>HLOOKUP(Coffee_data[[#This Row],[ProductId]],Product!$B$4:$O$7,3,FALSE)</f>
        <v>Espresso</v>
      </c>
      <c r="T962" s="15" t="str">
        <f>HLOOKUP(Coffee_data[[#This Row],[ProductId]],Product!$B$4:$O$7,4,FALSE)</f>
        <v>Regular Espresso</v>
      </c>
    </row>
    <row r="963" spans="1:20" x14ac:dyDescent="0.2">
      <c r="A963">
        <v>547</v>
      </c>
      <c r="B963">
        <v>595</v>
      </c>
      <c r="C963">
        <v>649</v>
      </c>
      <c r="D963">
        <v>54</v>
      </c>
      <c r="E963">
        <v>48</v>
      </c>
      <c r="F963">
        <v>17</v>
      </c>
      <c r="G963">
        <v>-1006</v>
      </c>
      <c r="H963">
        <v>530</v>
      </c>
      <c r="I963">
        <v>48</v>
      </c>
      <c r="J963">
        <v>560</v>
      </c>
      <c r="K963">
        <v>608</v>
      </c>
      <c r="L963">
        <v>617</v>
      </c>
      <c r="M963">
        <v>2</v>
      </c>
      <c r="N963" s="25">
        <v>41790</v>
      </c>
      <c r="O963" t="str">
        <f>VLOOKUP(Coffee_data[[#This Row],[Area Code]],Location!$B$1:$E$157,2,FALSE)</f>
        <v>Massachusetts</v>
      </c>
      <c r="P963" t="str">
        <f>VLOOKUP(Coffee_data[[#This Row],[Area Code]],Location!$B$1:$E$157,3,FALSE)</f>
        <v>East</v>
      </c>
      <c r="Q963" t="str">
        <f>VLOOKUP(Coffee_data[[#This Row],[Area Code]],Location!$B$1:$E$157,4,FALSE)</f>
        <v>Major Market</v>
      </c>
      <c r="R963" s="15" t="str">
        <f>HLOOKUP(Coffee_data[[#This Row],[ProductId]],Product!$B$4:$O$7,2,FALSE)</f>
        <v>Regular</v>
      </c>
      <c r="S963" s="15" t="str">
        <f>HLOOKUP(Coffee_data[[#This Row],[ProductId]],Product!$B$4:$O$7,3,FALSE)</f>
        <v>Coffee</v>
      </c>
      <c r="T963" s="15" t="str">
        <f>HLOOKUP(Coffee_data[[#This Row],[ProductId]],Product!$B$4:$O$7,4,FALSE)</f>
        <v>Columbian</v>
      </c>
    </row>
    <row r="964" spans="1:20" x14ac:dyDescent="0.2">
      <c r="A964">
        <v>12</v>
      </c>
      <c r="B964">
        <v>64</v>
      </c>
      <c r="C964">
        <v>115</v>
      </c>
      <c r="D964">
        <v>51</v>
      </c>
      <c r="E964">
        <v>52</v>
      </c>
      <c r="F964">
        <v>19</v>
      </c>
      <c r="G964">
        <v>396</v>
      </c>
      <c r="H964">
        <v>20</v>
      </c>
      <c r="I964">
        <v>39</v>
      </c>
      <c r="J964">
        <v>50</v>
      </c>
      <c r="K964">
        <v>80</v>
      </c>
      <c r="L964">
        <v>781</v>
      </c>
      <c r="M964">
        <v>9</v>
      </c>
      <c r="N964" s="25">
        <v>41790</v>
      </c>
      <c r="O964" t="str">
        <f>VLOOKUP(Coffee_data[[#This Row],[Area Code]],Location!$B$1:$E$157,2,FALSE)</f>
        <v>Massachusetts</v>
      </c>
      <c r="P964" t="str">
        <f>VLOOKUP(Coffee_data[[#This Row],[Area Code]],Location!$B$1:$E$157,3,FALSE)</f>
        <v>East</v>
      </c>
      <c r="Q964" t="str">
        <f>VLOOKUP(Coffee_data[[#This Row],[Area Code]],Location!$B$1:$E$157,4,FALSE)</f>
        <v>Major Market</v>
      </c>
      <c r="R964" s="15" t="str">
        <f>HLOOKUP(Coffee_data[[#This Row],[ProductId]],Product!$B$4:$O$7,2,FALSE)</f>
        <v>Decaf</v>
      </c>
      <c r="S964" s="15" t="str">
        <f>HLOOKUP(Coffee_data[[#This Row],[ProductId]],Product!$B$4:$O$7,3,FALSE)</f>
        <v>Herbal Tea</v>
      </c>
      <c r="T964" s="15" t="str">
        <f>HLOOKUP(Coffee_data[[#This Row],[ProductId]],Product!$B$4:$O$7,4,FALSE)</f>
        <v>Lemon</v>
      </c>
    </row>
    <row r="965" spans="1:20" x14ac:dyDescent="0.2">
      <c r="A965">
        <v>17</v>
      </c>
      <c r="B965">
        <v>35</v>
      </c>
      <c r="C965">
        <v>58</v>
      </c>
      <c r="D965">
        <v>23</v>
      </c>
      <c r="E965">
        <v>18</v>
      </c>
      <c r="F965">
        <v>6</v>
      </c>
      <c r="G965">
        <v>843</v>
      </c>
      <c r="H965">
        <v>30</v>
      </c>
      <c r="I965">
        <v>20</v>
      </c>
      <c r="J965">
        <v>40</v>
      </c>
      <c r="K965">
        <v>71</v>
      </c>
      <c r="L965">
        <v>603</v>
      </c>
      <c r="M965">
        <v>11</v>
      </c>
      <c r="N965" s="25">
        <v>41790</v>
      </c>
      <c r="O965" t="str">
        <f>VLOOKUP(Coffee_data[[#This Row],[Area Code]],Location!$B$1:$E$157,2,FALSE)</f>
        <v>New Hampshire</v>
      </c>
      <c r="P965" t="str">
        <f>VLOOKUP(Coffee_data[[#This Row],[Area Code]],Location!$B$1:$E$157,3,FALSE)</f>
        <v>East</v>
      </c>
      <c r="Q965" t="str">
        <f>VLOOKUP(Coffee_data[[#This Row],[Area Code]],Location!$B$1:$E$157,4,FALSE)</f>
        <v>Small Market</v>
      </c>
      <c r="R965" s="15" t="str">
        <f>HLOOKUP(Coffee_data[[#This Row],[ProductId]],Product!$B$4:$O$7,2,FALSE)</f>
        <v>Regular</v>
      </c>
      <c r="S965" s="15" t="str">
        <f>HLOOKUP(Coffee_data[[#This Row],[ProductId]],Product!$B$4:$O$7,3,FALSE)</f>
        <v>Tea</v>
      </c>
      <c r="T965" s="15" t="str">
        <f>HLOOKUP(Coffee_data[[#This Row],[ProductId]],Product!$B$4:$O$7,4,FALSE)</f>
        <v>Darjeeling</v>
      </c>
    </row>
    <row r="966" spans="1:20" x14ac:dyDescent="0.2">
      <c r="A966">
        <v>32</v>
      </c>
      <c r="B966">
        <v>43</v>
      </c>
      <c r="C966">
        <v>43</v>
      </c>
      <c r="D966">
        <v>0</v>
      </c>
      <c r="E966">
        <v>11</v>
      </c>
      <c r="F966">
        <v>0</v>
      </c>
      <c r="G966">
        <v>602</v>
      </c>
      <c r="H966">
        <v>30</v>
      </c>
      <c r="I966">
        <v>0</v>
      </c>
      <c r="J966">
        <v>40</v>
      </c>
      <c r="K966">
        <v>40</v>
      </c>
      <c r="L966">
        <v>603</v>
      </c>
      <c r="M966">
        <v>13</v>
      </c>
      <c r="N966" s="25">
        <v>41790</v>
      </c>
      <c r="O966" t="str">
        <f>VLOOKUP(Coffee_data[[#This Row],[Area Code]],Location!$B$1:$E$157,2,FALSE)</f>
        <v>New Hampshire</v>
      </c>
      <c r="P966" t="str">
        <f>VLOOKUP(Coffee_data[[#This Row],[Area Code]],Location!$B$1:$E$157,3,FALSE)</f>
        <v>East</v>
      </c>
      <c r="Q966" t="str">
        <f>VLOOKUP(Coffee_data[[#This Row],[Area Code]],Location!$B$1:$E$157,4,FALSE)</f>
        <v>Small Market</v>
      </c>
      <c r="R966" s="15" t="str">
        <f>HLOOKUP(Coffee_data[[#This Row],[ProductId]],Product!$B$4:$O$7,2,FALSE)</f>
        <v>Regular</v>
      </c>
      <c r="S966" s="15" t="str">
        <f>HLOOKUP(Coffee_data[[#This Row],[ProductId]],Product!$B$4:$O$7,3,FALSE)</f>
        <v>Tea</v>
      </c>
      <c r="T966" s="15" t="str">
        <f>HLOOKUP(Coffee_data[[#This Row],[ProductId]],Product!$B$4:$O$7,4,FALSE)</f>
        <v>Green Tea</v>
      </c>
    </row>
    <row r="967" spans="1:20" x14ac:dyDescent="0.2">
      <c r="A967">
        <v>-4</v>
      </c>
      <c r="B967">
        <v>73</v>
      </c>
      <c r="C967">
        <v>125</v>
      </c>
      <c r="D967">
        <v>52</v>
      </c>
      <c r="E967">
        <v>77</v>
      </c>
      <c r="F967">
        <v>47</v>
      </c>
      <c r="G967">
        <v>313</v>
      </c>
      <c r="H967">
        <v>20</v>
      </c>
      <c r="I967">
        <v>40</v>
      </c>
      <c r="J967">
        <v>80</v>
      </c>
      <c r="K967">
        <v>125</v>
      </c>
      <c r="L967">
        <v>603</v>
      </c>
      <c r="M967">
        <v>5</v>
      </c>
      <c r="N967" s="25">
        <v>41790</v>
      </c>
      <c r="O967" t="str">
        <f>VLOOKUP(Coffee_data[[#This Row],[Area Code]],Location!$B$1:$E$157,2,FALSE)</f>
        <v>New Hampshire</v>
      </c>
      <c r="P967" t="str">
        <f>VLOOKUP(Coffee_data[[#This Row],[Area Code]],Location!$B$1:$E$157,3,FALSE)</f>
        <v>East</v>
      </c>
      <c r="Q967" t="str">
        <f>VLOOKUP(Coffee_data[[#This Row],[Area Code]],Location!$B$1:$E$157,4,FALSE)</f>
        <v>Small Market</v>
      </c>
      <c r="R967" s="15" t="str">
        <f>HLOOKUP(Coffee_data[[#This Row],[ProductId]],Product!$B$4:$O$7,2,FALSE)</f>
        <v>Regular</v>
      </c>
      <c r="S967" s="15" t="str">
        <f>HLOOKUP(Coffee_data[[#This Row],[ProductId]],Product!$B$4:$O$7,3,FALSE)</f>
        <v>Espresso</v>
      </c>
      <c r="T967" s="15" t="str">
        <f>HLOOKUP(Coffee_data[[#This Row],[ProductId]],Product!$B$4:$O$7,4,FALSE)</f>
        <v>Caffe Mocha</v>
      </c>
    </row>
    <row r="968" spans="1:20" x14ac:dyDescent="0.2">
      <c r="A968">
        <v>-3</v>
      </c>
      <c r="B968">
        <v>43</v>
      </c>
      <c r="C968">
        <v>78</v>
      </c>
      <c r="D968">
        <v>35</v>
      </c>
      <c r="E968">
        <v>46</v>
      </c>
      <c r="F968">
        <v>13</v>
      </c>
      <c r="G968">
        <v>204</v>
      </c>
      <c r="H968">
        <v>0</v>
      </c>
      <c r="I968">
        <v>37</v>
      </c>
      <c r="J968">
        <v>40</v>
      </c>
      <c r="K968">
        <v>63</v>
      </c>
      <c r="L968">
        <v>603</v>
      </c>
      <c r="M968">
        <v>7</v>
      </c>
      <c r="N968" s="25">
        <v>41790</v>
      </c>
      <c r="O968" t="str">
        <f>VLOOKUP(Coffee_data[[#This Row],[Area Code]],Location!$B$1:$E$157,2,FALSE)</f>
        <v>New Hampshire</v>
      </c>
      <c r="P968" t="str">
        <f>VLOOKUP(Coffee_data[[#This Row],[Area Code]],Location!$B$1:$E$157,3,FALSE)</f>
        <v>East</v>
      </c>
      <c r="Q968" t="str">
        <f>VLOOKUP(Coffee_data[[#This Row],[Area Code]],Location!$B$1:$E$157,4,FALSE)</f>
        <v>Small Market</v>
      </c>
      <c r="R968" s="15" t="str">
        <f>HLOOKUP(Coffee_data[[#This Row],[ProductId]],Product!$B$4:$O$7,2,FALSE)</f>
        <v>Regular</v>
      </c>
      <c r="S968" s="15" t="str">
        <f>HLOOKUP(Coffee_data[[#This Row],[ProductId]],Product!$B$4:$O$7,3,FALSE)</f>
        <v>Espresso</v>
      </c>
      <c r="T968" s="15" t="str">
        <f>HLOOKUP(Coffee_data[[#This Row],[ProductId]],Product!$B$4:$O$7,4,FALSE)</f>
        <v>Regular Espresso</v>
      </c>
    </row>
    <row r="969" spans="1:20" x14ac:dyDescent="0.2">
      <c r="A969">
        <v>41</v>
      </c>
      <c r="B969">
        <v>82</v>
      </c>
      <c r="C969">
        <v>138</v>
      </c>
      <c r="D969">
        <v>56</v>
      </c>
      <c r="E969">
        <v>41</v>
      </c>
      <c r="F969">
        <v>17</v>
      </c>
      <c r="G969">
        <v>302</v>
      </c>
      <c r="H969">
        <v>50</v>
      </c>
      <c r="I969">
        <v>51</v>
      </c>
      <c r="J969">
        <v>80</v>
      </c>
      <c r="K969">
        <v>131</v>
      </c>
      <c r="L969">
        <v>603</v>
      </c>
      <c r="M969">
        <v>1</v>
      </c>
      <c r="N969" s="25">
        <v>41790</v>
      </c>
      <c r="O969" t="str">
        <f>VLOOKUP(Coffee_data[[#This Row],[Area Code]],Location!$B$1:$E$157,2,FALSE)</f>
        <v>New Hampshire</v>
      </c>
      <c r="P969" t="str">
        <f>VLOOKUP(Coffee_data[[#This Row],[Area Code]],Location!$B$1:$E$157,3,FALSE)</f>
        <v>East</v>
      </c>
      <c r="Q969" t="str">
        <f>VLOOKUP(Coffee_data[[#This Row],[Area Code]],Location!$B$1:$E$157,4,FALSE)</f>
        <v>Small Market</v>
      </c>
      <c r="R969" s="15" t="str">
        <f>HLOOKUP(Coffee_data[[#This Row],[ProductId]],Product!$B$4:$O$7,2,FALSE)</f>
        <v>Regular</v>
      </c>
      <c r="S969" s="15" t="str">
        <f>HLOOKUP(Coffee_data[[#This Row],[ProductId]],Product!$B$4:$O$7,3,FALSE)</f>
        <v>Coffee</v>
      </c>
      <c r="T969" s="15" t="str">
        <f>HLOOKUP(Coffee_data[[#This Row],[ProductId]],Product!$B$4:$O$7,4,FALSE)</f>
        <v>Amaretto</v>
      </c>
    </row>
    <row r="970" spans="1:20" x14ac:dyDescent="0.2">
      <c r="A970">
        <v>42</v>
      </c>
      <c r="B970">
        <v>94</v>
      </c>
      <c r="C970">
        <v>156</v>
      </c>
      <c r="D970">
        <v>62</v>
      </c>
      <c r="E970">
        <v>52</v>
      </c>
      <c r="F970">
        <v>20</v>
      </c>
      <c r="G970">
        <v>436</v>
      </c>
      <c r="H970">
        <v>60</v>
      </c>
      <c r="I970">
        <v>48</v>
      </c>
      <c r="J970">
        <v>90</v>
      </c>
      <c r="K970">
        <v>140</v>
      </c>
      <c r="L970">
        <v>603</v>
      </c>
      <c r="M970">
        <v>2</v>
      </c>
      <c r="N970" s="25">
        <v>41790</v>
      </c>
      <c r="O970" t="str">
        <f>VLOOKUP(Coffee_data[[#This Row],[Area Code]],Location!$B$1:$E$157,2,FALSE)</f>
        <v>New Hampshire</v>
      </c>
      <c r="P970" t="str">
        <f>VLOOKUP(Coffee_data[[#This Row],[Area Code]],Location!$B$1:$E$157,3,FALSE)</f>
        <v>East</v>
      </c>
      <c r="Q970" t="str">
        <f>VLOOKUP(Coffee_data[[#This Row],[Area Code]],Location!$B$1:$E$157,4,FALSE)</f>
        <v>Small Market</v>
      </c>
      <c r="R970" s="15" t="str">
        <f>HLOOKUP(Coffee_data[[#This Row],[ProductId]],Product!$B$4:$O$7,2,FALSE)</f>
        <v>Regular</v>
      </c>
      <c r="S970" s="15" t="str">
        <f>HLOOKUP(Coffee_data[[#This Row],[ProductId]],Product!$B$4:$O$7,3,FALSE)</f>
        <v>Coffee</v>
      </c>
      <c r="T970" s="15" t="str">
        <f>HLOOKUP(Coffee_data[[#This Row],[ProductId]],Product!$B$4:$O$7,4,FALSE)</f>
        <v>Columbian</v>
      </c>
    </row>
    <row r="971" spans="1:20" x14ac:dyDescent="0.2">
      <c r="A971">
        <v>0</v>
      </c>
      <c r="B971">
        <v>46</v>
      </c>
      <c r="C971">
        <v>82</v>
      </c>
      <c r="D971">
        <v>36</v>
      </c>
      <c r="E971">
        <v>46</v>
      </c>
      <c r="F971">
        <v>13</v>
      </c>
      <c r="G971">
        <v>236</v>
      </c>
      <c r="H971">
        <v>10</v>
      </c>
      <c r="I971">
        <v>20</v>
      </c>
      <c r="J971">
        <v>40</v>
      </c>
      <c r="K971">
        <v>60</v>
      </c>
      <c r="L971">
        <v>603</v>
      </c>
      <c r="M971">
        <v>9</v>
      </c>
      <c r="N971" s="25">
        <v>41790</v>
      </c>
      <c r="O971" t="str">
        <f>VLOOKUP(Coffee_data[[#This Row],[Area Code]],Location!$B$1:$E$157,2,FALSE)</f>
        <v>New Hampshire</v>
      </c>
      <c r="P971" t="str">
        <f>VLOOKUP(Coffee_data[[#This Row],[Area Code]],Location!$B$1:$E$157,3,FALSE)</f>
        <v>East</v>
      </c>
      <c r="Q971" t="str">
        <f>VLOOKUP(Coffee_data[[#This Row],[Area Code]],Location!$B$1:$E$157,4,FALSE)</f>
        <v>Small Market</v>
      </c>
      <c r="R971" s="15" t="str">
        <f>HLOOKUP(Coffee_data[[#This Row],[ProductId]],Product!$B$4:$O$7,2,FALSE)</f>
        <v>Decaf</v>
      </c>
      <c r="S971" s="15" t="str">
        <f>HLOOKUP(Coffee_data[[#This Row],[ProductId]],Product!$B$4:$O$7,3,FALSE)</f>
        <v>Herbal Tea</v>
      </c>
      <c r="T971" s="15" t="str">
        <f>HLOOKUP(Coffee_data[[#This Row],[ProductId]],Product!$B$4:$O$7,4,FALSE)</f>
        <v>Lemon</v>
      </c>
    </row>
    <row r="972" spans="1:20" x14ac:dyDescent="0.2">
      <c r="A972">
        <v>133</v>
      </c>
      <c r="B972">
        <v>178</v>
      </c>
      <c r="C972">
        <v>301</v>
      </c>
      <c r="D972">
        <v>186</v>
      </c>
      <c r="E972">
        <v>45</v>
      </c>
      <c r="F972">
        <v>34</v>
      </c>
      <c r="G972">
        <v>947</v>
      </c>
      <c r="H972">
        <v>150</v>
      </c>
      <c r="I972">
        <v>200</v>
      </c>
      <c r="J972">
        <v>190</v>
      </c>
      <c r="K972">
        <v>331</v>
      </c>
      <c r="L972">
        <v>516</v>
      </c>
      <c r="M972">
        <v>11</v>
      </c>
      <c r="N972" s="25">
        <v>41790</v>
      </c>
      <c r="O972" t="str">
        <f>VLOOKUP(Coffee_data[[#This Row],[Area Code]],Location!$B$1:$E$157,2,FALSE)</f>
        <v>New York</v>
      </c>
      <c r="P972" t="str">
        <f>VLOOKUP(Coffee_data[[#This Row],[Area Code]],Location!$B$1:$E$157,3,FALSE)</f>
        <v>East</v>
      </c>
      <c r="Q972" t="str">
        <f>VLOOKUP(Coffee_data[[#This Row],[Area Code]],Location!$B$1:$E$157,4,FALSE)</f>
        <v>Major Market</v>
      </c>
      <c r="R972" s="15" t="str">
        <f>HLOOKUP(Coffee_data[[#This Row],[ProductId]],Product!$B$4:$O$7,2,FALSE)</f>
        <v>Regular</v>
      </c>
      <c r="S972" s="15" t="str">
        <f>HLOOKUP(Coffee_data[[#This Row],[ProductId]],Product!$B$4:$O$7,3,FALSE)</f>
        <v>Tea</v>
      </c>
      <c r="T972" s="15" t="str">
        <f>HLOOKUP(Coffee_data[[#This Row],[ProductId]],Product!$B$4:$O$7,4,FALSE)</f>
        <v>Darjeeling</v>
      </c>
    </row>
    <row r="973" spans="1:20" x14ac:dyDescent="0.2">
      <c r="A973">
        <v>121</v>
      </c>
      <c r="B973">
        <v>163</v>
      </c>
      <c r="C973">
        <v>276</v>
      </c>
      <c r="D973">
        <v>93</v>
      </c>
      <c r="E973">
        <v>42</v>
      </c>
      <c r="F973">
        <v>31</v>
      </c>
      <c r="G973">
        <v>897</v>
      </c>
      <c r="H973">
        <v>140</v>
      </c>
      <c r="I973">
        <v>170</v>
      </c>
      <c r="J973">
        <v>180</v>
      </c>
      <c r="K973">
        <v>278</v>
      </c>
      <c r="L973">
        <v>845</v>
      </c>
      <c r="M973">
        <v>12</v>
      </c>
      <c r="N973" s="25">
        <v>41790</v>
      </c>
      <c r="O973" t="str">
        <f>VLOOKUP(Coffee_data[[#This Row],[Area Code]],Location!$B$1:$E$157,2,FALSE)</f>
        <v>New York</v>
      </c>
      <c r="P973" t="str">
        <f>VLOOKUP(Coffee_data[[#This Row],[Area Code]],Location!$B$1:$E$157,3,FALSE)</f>
        <v>East</v>
      </c>
      <c r="Q973" t="str">
        <f>VLOOKUP(Coffee_data[[#This Row],[Area Code]],Location!$B$1:$E$157,4,FALSE)</f>
        <v>Major Market</v>
      </c>
      <c r="R973" s="15" t="str">
        <f>HLOOKUP(Coffee_data[[#This Row],[ProductId]],Product!$B$4:$O$7,2,FALSE)</f>
        <v>Regular</v>
      </c>
      <c r="S973" s="15" t="str">
        <f>HLOOKUP(Coffee_data[[#This Row],[ProductId]],Product!$B$4:$O$7,3,FALSE)</f>
        <v>Tea</v>
      </c>
      <c r="T973" s="15" t="str">
        <f>HLOOKUP(Coffee_data[[#This Row],[ProductId]],Product!$B$4:$O$7,4,FALSE)</f>
        <v>Earl Grey</v>
      </c>
    </row>
    <row r="974" spans="1:20" x14ac:dyDescent="0.2">
      <c r="A974">
        <v>99</v>
      </c>
      <c r="B974">
        <v>136</v>
      </c>
      <c r="C974">
        <v>230</v>
      </c>
      <c r="D974">
        <v>94</v>
      </c>
      <c r="E974">
        <v>37</v>
      </c>
      <c r="F974">
        <v>26</v>
      </c>
      <c r="G974">
        <v>562</v>
      </c>
      <c r="H974">
        <v>120</v>
      </c>
      <c r="I974">
        <v>103</v>
      </c>
      <c r="J974">
        <v>150</v>
      </c>
      <c r="K974">
        <v>253</v>
      </c>
      <c r="L974">
        <v>718</v>
      </c>
      <c r="M974">
        <v>13</v>
      </c>
      <c r="N974" s="25">
        <v>41790</v>
      </c>
      <c r="O974" t="str">
        <f>VLOOKUP(Coffee_data[[#This Row],[Area Code]],Location!$B$1:$E$157,2,FALSE)</f>
        <v>New York</v>
      </c>
      <c r="P974" t="str">
        <f>VLOOKUP(Coffee_data[[#This Row],[Area Code]],Location!$B$1:$E$157,3,FALSE)</f>
        <v>East</v>
      </c>
      <c r="Q974" t="str">
        <f>VLOOKUP(Coffee_data[[#This Row],[Area Code]],Location!$B$1:$E$157,4,FALSE)</f>
        <v>Major Market</v>
      </c>
      <c r="R974" s="15" t="str">
        <f>HLOOKUP(Coffee_data[[#This Row],[ProductId]],Product!$B$4:$O$7,2,FALSE)</f>
        <v>Regular</v>
      </c>
      <c r="S974" s="15" t="str">
        <f>HLOOKUP(Coffee_data[[#This Row],[ProductId]],Product!$B$4:$O$7,3,FALSE)</f>
        <v>Tea</v>
      </c>
      <c r="T974" s="15" t="str">
        <f>HLOOKUP(Coffee_data[[#This Row],[ProductId]],Product!$B$4:$O$7,4,FALSE)</f>
        <v>Green Tea</v>
      </c>
    </row>
    <row r="975" spans="1:20" x14ac:dyDescent="0.2">
      <c r="A975">
        <v>-236</v>
      </c>
      <c r="B975">
        <v>-72</v>
      </c>
      <c r="C975">
        <v>72</v>
      </c>
      <c r="D975">
        <v>104</v>
      </c>
      <c r="E975">
        <v>164</v>
      </c>
      <c r="F975">
        <v>131</v>
      </c>
      <c r="G975">
        <v>1979</v>
      </c>
      <c r="H975">
        <v>-210</v>
      </c>
      <c r="I975">
        <v>93</v>
      </c>
      <c r="J975">
        <v>-60</v>
      </c>
      <c r="K975">
        <v>70</v>
      </c>
      <c r="L975">
        <v>914</v>
      </c>
      <c r="M975">
        <v>5</v>
      </c>
      <c r="N975" s="25">
        <v>41790</v>
      </c>
      <c r="O975" t="str">
        <f>VLOOKUP(Coffee_data[[#This Row],[Area Code]],Location!$B$1:$E$157,2,FALSE)</f>
        <v>New York</v>
      </c>
      <c r="P975" t="str">
        <f>VLOOKUP(Coffee_data[[#This Row],[Area Code]],Location!$B$1:$E$157,3,FALSE)</f>
        <v>East</v>
      </c>
      <c r="Q975" t="str">
        <f>VLOOKUP(Coffee_data[[#This Row],[Area Code]],Location!$B$1:$E$157,4,FALSE)</f>
        <v>Major Market</v>
      </c>
      <c r="R975" s="15" t="str">
        <f>HLOOKUP(Coffee_data[[#This Row],[ProductId]],Product!$B$4:$O$7,2,FALSE)</f>
        <v>Regular</v>
      </c>
      <c r="S975" s="15" t="str">
        <f>HLOOKUP(Coffee_data[[#This Row],[ProductId]],Product!$B$4:$O$7,3,FALSE)</f>
        <v>Espresso</v>
      </c>
      <c r="T975" s="15" t="str">
        <f>HLOOKUP(Coffee_data[[#This Row],[ProductId]],Product!$B$4:$O$7,4,FALSE)</f>
        <v>Caffe Mocha</v>
      </c>
    </row>
    <row r="976" spans="1:20" x14ac:dyDescent="0.2">
      <c r="A976">
        <v>318</v>
      </c>
      <c r="B976">
        <v>415</v>
      </c>
      <c r="C976">
        <v>675</v>
      </c>
      <c r="D976">
        <v>249</v>
      </c>
      <c r="E976">
        <v>97</v>
      </c>
      <c r="F976">
        <v>72</v>
      </c>
      <c r="G976">
        <v>1405</v>
      </c>
      <c r="H976">
        <v>340</v>
      </c>
      <c r="I976">
        <v>205</v>
      </c>
      <c r="J976">
        <v>420</v>
      </c>
      <c r="K976">
        <v>667</v>
      </c>
      <c r="L976">
        <v>631</v>
      </c>
      <c r="M976">
        <v>7</v>
      </c>
      <c r="N976" s="25">
        <v>41790</v>
      </c>
      <c r="O976" t="str">
        <f>VLOOKUP(Coffee_data[[#This Row],[Area Code]],Location!$B$1:$E$157,2,FALSE)</f>
        <v>New York</v>
      </c>
      <c r="P976" t="str">
        <f>VLOOKUP(Coffee_data[[#This Row],[Area Code]],Location!$B$1:$E$157,3,FALSE)</f>
        <v>East</v>
      </c>
      <c r="Q976" t="str">
        <f>VLOOKUP(Coffee_data[[#This Row],[Area Code]],Location!$B$1:$E$157,4,FALSE)</f>
        <v>Major Market</v>
      </c>
      <c r="R976" s="15" t="str">
        <f>HLOOKUP(Coffee_data[[#This Row],[ProductId]],Product!$B$4:$O$7,2,FALSE)</f>
        <v>Regular</v>
      </c>
      <c r="S976" s="15" t="str">
        <f>HLOOKUP(Coffee_data[[#This Row],[ProductId]],Product!$B$4:$O$7,3,FALSE)</f>
        <v>Espresso</v>
      </c>
      <c r="T976" s="15" t="str">
        <f>HLOOKUP(Coffee_data[[#This Row],[ProductId]],Product!$B$4:$O$7,4,FALSE)</f>
        <v>Regular Espresso</v>
      </c>
    </row>
    <row r="977" spans="1:20" x14ac:dyDescent="0.2">
      <c r="A977">
        <v>357</v>
      </c>
      <c r="B977">
        <v>534</v>
      </c>
      <c r="C977">
        <v>890</v>
      </c>
      <c r="D977">
        <v>400</v>
      </c>
      <c r="E977">
        <v>177</v>
      </c>
      <c r="F977">
        <v>124</v>
      </c>
      <c r="G977">
        <v>2476</v>
      </c>
      <c r="H977">
        <v>350</v>
      </c>
      <c r="I977">
        <v>338</v>
      </c>
      <c r="J977">
        <v>500</v>
      </c>
      <c r="K977">
        <v>842</v>
      </c>
      <c r="L977">
        <v>646</v>
      </c>
      <c r="M977">
        <v>2</v>
      </c>
      <c r="N977" s="25">
        <v>41790</v>
      </c>
      <c r="O977" t="str">
        <f>VLOOKUP(Coffee_data[[#This Row],[Area Code]],Location!$B$1:$E$157,2,FALSE)</f>
        <v>New York</v>
      </c>
      <c r="P977" t="str">
        <f>VLOOKUP(Coffee_data[[#This Row],[Area Code]],Location!$B$1:$E$157,3,FALSE)</f>
        <v>East</v>
      </c>
      <c r="Q977" t="str">
        <f>VLOOKUP(Coffee_data[[#This Row],[Area Code]],Location!$B$1:$E$157,4,FALSE)</f>
        <v>Major Market</v>
      </c>
      <c r="R977" s="15" t="str">
        <f>HLOOKUP(Coffee_data[[#This Row],[ProductId]],Product!$B$4:$O$7,2,FALSE)</f>
        <v>Regular</v>
      </c>
      <c r="S977" s="15" t="str">
        <f>HLOOKUP(Coffee_data[[#This Row],[ProductId]],Product!$B$4:$O$7,3,FALSE)</f>
        <v>Coffee</v>
      </c>
      <c r="T977" s="15" t="str">
        <f>HLOOKUP(Coffee_data[[#This Row],[ProductId]],Product!$B$4:$O$7,4,FALSE)</f>
        <v>Columbian</v>
      </c>
    </row>
    <row r="978" spans="1:20" x14ac:dyDescent="0.2">
      <c r="A978">
        <v>263</v>
      </c>
      <c r="B978">
        <v>398</v>
      </c>
      <c r="C978">
        <v>669</v>
      </c>
      <c r="D978">
        <v>274</v>
      </c>
      <c r="E978">
        <v>135</v>
      </c>
      <c r="F978">
        <v>102</v>
      </c>
      <c r="G978">
        <v>1727</v>
      </c>
      <c r="H978">
        <v>220</v>
      </c>
      <c r="I978">
        <v>179</v>
      </c>
      <c r="J978">
        <v>320</v>
      </c>
      <c r="K978">
        <v>511</v>
      </c>
      <c r="L978">
        <v>607</v>
      </c>
      <c r="M978">
        <v>9</v>
      </c>
      <c r="N978" s="25">
        <v>41790</v>
      </c>
      <c r="O978" t="str">
        <f>VLOOKUP(Coffee_data[[#This Row],[Area Code]],Location!$B$1:$E$157,2,FALSE)</f>
        <v>New York</v>
      </c>
      <c r="P978" t="str">
        <f>VLOOKUP(Coffee_data[[#This Row],[Area Code]],Location!$B$1:$E$157,3,FALSE)</f>
        <v>East</v>
      </c>
      <c r="Q978" t="str">
        <f>VLOOKUP(Coffee_data[[#This Row],[Area Code]],Location!$B$1:$E$157,4,FALSE)</f>
        <v>Major Market</v>
      </c>
      <c r="R978" s="15" t="str">
        <f>HLOOKUP(Coffee_data[[#This Row],[ProductId]],Product!$B$4:$O$7,2,FALSE)</f>
        <v>Decaf</v>
      </c>
      <c r="S978" s="15" t="str">
        <f>HLOOKUP(Coffee_data[[#This Row],[ProductId]],Product!$B$4:$O$7,3,FALSE)</f>
        <v>Herbal Tea</v>
      </c>
      <c r="T978" s="15" t="str">
        <f>HLOOKUP(Coffee_data[[#This Row],[ProductId]],Product!$B$4:$O$7,4,FALSE)</f>
        <v>Lemon</v>
      </c>
    </row>
    <row r="979" spans="1:20" x14ac:dyDescent="0.2">
      <c r="A979">
        <v>-143</v>
      </c>
      <c r="B979">
        <v>-46</v>
      </c>
      <c r="C979">
        <v>198</v>
      </c>
      <c r="D979">
        <v>279</v>
      </c>
      <c r="E979">
        <v>97</v>
      </c>
      <c r="F979">
        <v>75</v>
      </c>
      <c r="G979">
        <v>2636</v>
      </c>
      <c r="H979">
        <v>-100</v>
      </c>
      <c r="I979">
        <v>219</v>
      </c>
      <c r="J979">
        <v>-30</v>
      </c>
      <c r="K979">
        <v>140</v>
      </c>
      <c r="L979">
        <v>716</v>
      </c>
      <c r="M979">
        <v>10</v>
      </c>
      <c r="N979" s="25">
        <v>41790</v>
      </c>
      <c r="O979" t="str">
        <f>VLOOKUP(Coffee_data[[#This Row],[Area Code]],Location!$B$1:$E$157,2,FALSE)</f>
        <v>New York</v>
      </c>
      <c r="P979" t="str">
        <f>VLOOKUP(Coffee_data[[#This Row],[Area Code]],Location!$B$1:$E$157,3,FALSE)</f>
        <v>East</v>
      </c>
      <c r="Q979" t="str">
        <f>VLOOKUP(Coffee_data[[#This Row],[Area Code]],Location!$B$1:$E$157,4,FALSE)</f>
        <v>Major Market</v>
      </c>
      <c r="R979" s="15" t="str">
        <f>HLOOKUP(Coffee_data[[#This Row],[ProductId]],Product!$B$4:$O$7,2,FALSE)</f>
        <v>Decaf</v>
      </c>
      <c r="S979" s="15" t="str">
        <f>HLOOKUP(Coffee_data[[#This Row],[ProductId]],Product!$B$4:$O$7,3,FALSE)</f>
        <v>Herbal Tea</v>
      </c>
      <c r="T979" s="15" t="str">
        <f>HLOOKUP(Coffee_data[[#This Row],[ProductId]],Product!$B$4:$O$7,4,FALSE)</f>
        <v>Mint</v>
      </c>
    </row>
    <row r="980" spans="1:20" x14ac:dyDescent="0.2">
      <c r="A980">
        <v>23</v>
      </c>
      <c r="B980">
        <v>59</v>
      </c>
      <c r="C980">
        <v>99</v>
      </c>
      <c r="D980">
        <v>40</v>
      </c>
      <c r="E980">
        <v>36</v>
      </c>
      <c r="F980">
        <v>12</v>
      </c>
      <c r="G980">
        <v>443</v>
      </c>
      <c r="H980">
        <v>30</v>
      </c>
      <c r="I980">
        <v>36</v>
      </c>
      <c r="J980">
        <v>50</v>
      </c>
      <c r="K980">
        <v>86</v>
      </c>
      <c r="L980">
        <v>318</v>
      </c>
      <c r="M980">
        <v>6</v>
      </c>
      <c r="N980" s="25">
        <v>41790</v>
      </c>
      <c r="O980" t="str">
        <f>VLOOKUP(Coffee_data[[#This Row],[Area Code]],Location!$B$1:$E$157,2,FALSE)</f>
        <v>Louisiana</v>
      </c>
      <c r="P980" t="str">
        <f>VLOOKUP(Coffee_data[[#This Row],[Area Code]],Location!$B$1:$E$157,3,FALSE)</f>
        <v>South</v>
      </c>
      <c r="Q980" t="str">
        <f>VLOOKUP(Coffee_data[[#This Row],[Area Code]],Location!$B$1:$E$157,4,FALSE)</f>
        <v>Small Market</v>
      </c>
      <c r="R980" s="15" t="str">
        <f>HLOOKUP(Coffee_data[[#This Row],[ProductId]],Product!$B$4:$O$7,2,FALSE)</f>
        <v>Decaf</v>
      </c>
      <c r="S980" s="15" t="str">
        <f>HLOOKUP(Coffee_data[[#This Row],[ProductId]],Product!$B$4:$O$7,3,FALSE)</f>
        <v>Espresso</v>
      </c>
      <c r="T980" s="15" t="str">
        <f>HLOOKUP(Coffee_data[[#This Row],[ProductId]],Product!$B$4:$O$7,4,FALSE)</f>
        <v>Decaf Espresso</v>
      </c>
    </row>
    <row r="981" spans="1:20" x14ac:dyDescent="0.2">
      <c r="A981">
        <v>-3</v>
      </c>
      <c r="B981">
        <v>75</v>
      </c>
      <c r="C981">
        <v>128</v>
      </c>
      <c r="D981">
        <v>53</v>
      </c>
      <c r="E981">
        <v>78</v>
      </c>
      <c r="F981">
        <v>48</v>
      </c>
      <c r="G981">
        <v>-267</v>
      </c>
      <c r="H981">
        <v>10</v>
      </c>
      <c r="I981">
        <v>36</v>
      </c>
      <c r="J981">
        <v>70</v>
      </c>
      <c r="K981">
        <v>110</v>
      </c>
      <c r="L981">
        <v>318</v>
      </c>
      <c r="M981">
        <v>4</v>
      </c>
      <c r="N981" s="25">
        <v>41790</v>
      </c>
      <c r="O981" t="str">
        <f>VLOOKUP(Coffee_data[[#This Row],[Area Code]],Location!$B$1:$E$157,2,FALSE)</f>
        <v>Louisiana</v>
      </c>
      <c r="P981" t="str">
        <f>VLOOKUP(Coffee_data[[#This Row],[Area Code]],Location!$B$1:$E$157,3,FALSE)</f>
        <v>South</v>
      </c>
      <c r="Q981" t="str">
        <f>VLOOKUP(Coffee_data[[#This Row],[Area Code]],Location!$B$1:$E$157,4,FALSE)</f>
        <v>Small Market</v>
      </c>
      <c r="R981" s="15" t="str">
        <f>HLOOKUP(Coffee_data[[#This Row],[ProductId]],Product!$B$4:$O$7,2,FALSE)</f>
        <v>Regular</v>
      </c>
      <c r="S981" s="15" t="str">
        <f>HLOOKUP(Coffee_data[[#This Row],[ProductId]],Product!$B$4:$O$7,3,FALSE)</f>
        <v>Espresso</v>
      </c>
      <c r="T981" s="15" t="str">
        <f>HLOOKUP(Coffee_data[[#This Row],[ProductId]],Product!$B$4:$O$7,4,FALSE)</f>
        <v>Caffe Latte</v>
      </c>
    </row>
    <row r="982" spans="1:20" x14ac:dyDescent="0.2">
      <c r="A982">
        <v>41</v>
      </c>
      <c r="B982">
        <v>78</v>
      </c>
      <c r="C982">
        <v>125</v>
      </c>
      <c r="D982">
        <v>47</v>
      </c>
      <c r="E982">
        <v>37</v>
      </c>
      <c r="F982">
        <v>14</v>
      </c>
      <c r="G982">
        <v>371</v>
      </c>
      <c r="H982">
        <v>40</v>
      </c>
      <c r="I982">
        <v>45</v>
      </c>
      <c r="J982">
        <v>60</v>
      </c>
      <c r="K982">
        <v>95</v>
      </c>
      <c r="L982">
        <v>225</v>
      </c>
      <c r="M982">
        <v>5</v>
      </c>
      <c r="N982" s="25">
        <v>41790</v>
      </c>
      <c r="O982" t="str">
        <f>VLOOKUP(Coffee_data[[#This Row],[Area Code]],Location!$B$1:$E$157,2,FALSE)</f>
        <v>Louisiana</v>
      </c>
      <c r="P982" t="str">
        <f>VLOOKUP(Coffee_data[[#This Row],[Area Code]],Location!$B$1:$E$157,3,FALSE)</f>
        <v>South</v>
      </c>
      <c r="Q982" t="str">
        <f>VLOOKUP(Coffee_data[[#This Row],[Area Code]],Location!$B$1:$E$157,4,FALSE)</f>
        <v>Small Market</v>
      </c>
      <c r="R982" s="15" t="str">
        <f>HLOOKUP(Coffee_data[[#This Row],[ProductId]],Product!$B$4:$O$7,2,FALSE)</f>
        <v>Regular</v>
      </c>
      <c r="S982" s="15" t="str">
        <f>HLOOKUP(Coffee_data[[#This Row],[ProductId]],Product!$B$4:$O$7,3,FALSE)</f>
        <v>Espresso</v>
      </c>
      <c r="T982" s="15" t="str">
        <f>HLOOKUP(Coffee_data[[#This Row],[ProductId]],Product!$B$4:$O$7,4,FALSE)</f>
        <v>Caffe Mocha</v>
      </c>
    </row>
    <row r="983" spans="1:20" x14ac:dyDescent="0.2">
      <c r="A983">
        <v>36</v>
      </c>
      <c r="B983">
        <v>63</v>
      </c>
      <c r="C983">
        <v>111</v>
      </c>
      <c r="D983">
        <v>48</v>
      </c>
      <c r="E983">
        <v>27</v>
      </c>
      <c r="F983">
        <v>15</v>
      </c>
      <c r="G983">
        <v>593</v>
      </c>
      <c r="H983">
        <v>40</v>
      </c>
      <c r="I983">
        <v>32</v>
      </c>
      <c r="J983">
        <v>60</v>
      </c>
      <c r="K983">
        <v>108</v>
      </c>
      <c r="L983">
        <v>225</v>
      </c>
      <c r="M983">
        <v>8</v>
      </c>
      <c r="N983" s="25">
        <v>41790</v>
      </c>
      <c r="O983" t="str">
        <f>VLOOKUP(Coffee_data[[#This Row],[Area Code]],Location!$B$1:$E$157,2,FALSE)</f>
        <v>Louisiana</v>
      </c>
      <c r="P983" t="str">
        <f>VLOOKUP(Coffee_data[[#This Row],[Area Code]],Location!$B$1:$E$157,3,FALSE)</f>
        <v>South</v>
      </c>
      <c r="Q983" t="str">
        <f>VLOOKUP(Coffee_data[[#This Row],[Area Code]],Location!$B$1:$E$157,4,FALSE)</f>
        <v>Small Market</v>
      </c>
      <c r="R983" s="15" t="str">
        <f>HLOOKUP(Coffee_data[[#This Row],[ProductId]],Product!$B$4:$O$7,2,FALSE)</f>
        <v>Decaf</v>
      </c>
      <c r="S983" s="15" t="str">
        <f>HLOOKUP(Coffee_data[[#This Row],[ProductId]],Product!$B$4:$O$7,3,FALSE)</f>
        <v>Herbal Tea</v>
      </c>
      <c r="T983" s="15" t="str">
        <f>HLOOKUP(Coffee_data[[#This Row],[ProductId]],Product!$B$4:$O$7,4,FALSE)</f>
        <v>Chamomile</v>
      </c>
    </row>
    <row r="984" spans="1:20" x14ac:dyDescent="0.2">
      <c r="A984">
        <v>32</v>
      </c>
      <c r="B984">
        <v>93</v>
      </c>
      <c r="C984">
        <v>169</v>
      </c>
      <c r="D984">
        <v>76</v>
      </c>
      <c r="E984">
        <v>61</v>
      </c>
      <c r="F984">
        <v>28</v>
      </c>
      <c r="G984">
        <v>580</v>
      </c>
      <c r="H984">
        <v>40</v>
      </c>
      <c r="I984">
        <v>79</v>
      </c>
      <c r="J984">
        <v>90</v>
      </c>
      <c r="K984">
        <v>169</v>
      </c>
      <c r="L984">
        <v>318</v>
      </c>
      <c r="M984">
        <v>9</v>
      </c>
      <c r="N984" s="25">
        <v>41790</v>
      </c>
      <c r="O984" t="str">
        <f>VLOOKUP(Coffee_data[[#This Row],[Area Code]],Location!$B$1:$E$157,2,FALSE)</f>
        <v>Louisiana</v>
      </c>
      <c r="P984" t="str">
        <f>VLOOKUP(Coffee_data[[#This Row],[Area Code]],Location!$B$1:$E$157,3,FALSE)</f>
        <v>South</v>
      </c>
      <c r="Q984" t="str">
        <f>VLOOKUP(Coffee_data[[#This Row],[Area Code]],Location!$B$1:$E$157,4,FALSE)</f>
        <v>Small Market</v>
      </c>
      <c r="R984" s="15" t="str">
        <f>HLOOKUP(Coffee_data[[#This Row],[ProductId]],Product!$B$4:$O$7,2,FALSE)</f>
        <v>Decaf</v>
      </c>
      <c r="S984" s="15" t="str">
        <f>HLOOKUP(Coffee_data[[#This Row],[ProductId]],Product!$B$4:$O$7,3,FALSE)</f>
        <v>Herbal Tea</v>
      </c>
      <c r="T984" s="15" t="str">
        <f>HLOOKUP(Coffee_data[[#This Row],[ProductId]],Product!$B$4:$O$7,4,FALSE)</f>
        <v>Lemon</v>
      </c>
    </row>
    <row r="985" spans="1:20" x14ac:dyDescent="0.2">
      <c r="A985">
        <v>40</v>
      </c>
      <c r="B985">
        <v>64</v>
      </c>
      <c r="C985">
        <v>107</v>
      </c>
      <c r="D985">
        <v>43</v>
      </c>
      <c r="E985">
        <v>24</v>
      </c>
      <c r="F985">
        <v>12</v>
      </c>
      <c r="G985">
        <v>822</v>
      </c>
      <c r="H985">
        <v>60</v>
      </c>
      <c r="I985">
        <v>50</v>
      </c>
      <c r="J985">
        <v>80</v>
      </c>
      <c r="K985">
        <v>130</v>
      </c>
      <c r="L985">
        <v>337</v>
      </c>
      <c r="M985">
        <v>2</v>
      </c>
      <c r="N985" s="25">
        <v>41790</v>
      </c>
      <c r="O985" t="str">
        <f>VLOOKUP(Coffee_data[[#This Row],[Area Code]],Location!$B$1:$E$157,2,FALSE)</f>
        <v>Louisiana</v>
      </c>
      <c r="P985" t="str">
        <f>VLOOKUP(Coffee_data[[#This Row],[Area Code]],Location!$B$1:$E$157,3,FALSE)</f>
        <v>South</v>
      </c>
      <c r="Q985" t="str">
        <f>VLOOKUP(Coffee_data[[#This Row],[Area Code]],Location!$B$1:$E$157,4,FALSE)</f>
        <v>Small Market</v>
      </c>
      <c r="R985" s="15" t="str">
        <f>HLOOKUP(Coffee_data[[#This Row],[ProductId]],Product!$B$4:$O$7,2,FALSE)</f>
        <v>Regular</v>
      </c>
      <c r="S985" s="15" t="str">
        <f>HLOOKUP(Coffee_data[[#This Row],[ProductId]],Product!$B$4:$O$7,3,FALSE)</f>
        <v>Coffee</v>
      </c>
      <c r="T985" s="15" t="str">
        <f>HLOOKUP(Coffee_data[[#This Row],[ProductId]],Product!$B$4:$O$7,4,FALSE)</f>
        <v>Columbian</v>
      </c>
    </row>
    <row r="986" spans="1:20" x14ac:dyDescent="0.2">
      <c r="A986">
        <v>58</v>
      </c>
      <c r="B986">
        <v>85</v>
      </c>
      <c r="C986">
        <v>144</v>
      </c>
      <c r="D986">
        <v>59</v>
      </c>
      <c r="E986">
        <v>27</v>
      </c>
      <c r="F986">
        <v>16</v>
      </c>
      <c r="G986">
        <v>842</v>
      </c>
      <c r="H986">
        <v>90</v>
      </c>
      <c r="I986">
        <v>73</v>
      </c>
      <c r="J986">
        <v>110</v>
      </c>
      <c r="K986">
        <v>180</v>
      </c>
      <c r="L986">
        <v>318</v>
      </c>
      <c r="M986">
        <v>3</v>
      </c>
      <c r="N986" s="25">
        <v>41790</v>
      </c>
      <c r="O986" t="str">
        <f>VLOOKUP(Coffee_data[[#This Row],[Area Code]],Location!$B$1:$E$157,2,FALSE)</f>
        <v>Louisiana</v>
      </c>
      <c r="P986" t="str">
        <f>VLOOKUP(Coffee_data[[#This Row],[Area Code]],Location!$B$1:$E$157,3,FALSE)</f>
        <v>South</v>
      </c>
      <c r="Q986" t="str">
        <f>VLOOKUP(Coffee_data[[#This Row],[Area Code]],Location!$B$1:$E$157,4,FALSE)</f>
        <v>Small Market</v>
      </c>
      <c r="R986" s="15" t="str">
        <f>HLOOKUP(Coffee_data[[#This Row],[ProductId]],Product!$B$4:$O$7,2,FALSE)</f>
        <v>Decaf</v>
      </c>
      <c r="S986" s="15" t="str">
        <f>HLOOKUP(Coffee_data[[#This Row],[ProductId]],Product!$B$4:$O$7,3,FALSE)</f>
        <v>Coffee</v>
      </c>
      <c r="T986" s="15" t="str">
        <f>HLOOKUP(Coffee_data[[#This Row],[ProductId]],Product!$B$4:$O$7,4,FALSE)</f>
        <v>Decaf Irish Cream</v>
      </c>
    </row>
    <row r="987" spans="1:20" x14ac:dyDescent="0.2">
      <c r="A987">
        <v>14</v>
      </c>
      <c r="B987">
        <v>55</v>
      </c>
      <c r="C987">
        <v>96</v>
      </c>
      <c r="D987">
        <v>41</v>
      </c>
      <c r="E987">
        <v>41</v>
      </c>
      <c r="F987">
        <v>13</v>
      </c>
      <c r="G987">
        <v>239</v>
      </c>
      <c r="H987">
        <v>20</v>
      </c>
      <c r="I987">
        <v>24</v>
      </c>
      <c r="J987">
        <v>50</v>
      </c>
      <c r="K987">
        <v>74</v>
      </c>
      <c r="L987">
        <v>505</v>
      </c>
      <c r="M987">
        <v>6</v>
      </c>
      <c r="N987" s="25">
        <v>41790</v>
      </c>
      <c r="O987" t="str">
        <f>VLOOKUP(Coffee_data[[#This Row],[Area Code]],Location!$B$1:$E$157,2,FALSE)</f>
        <v>New Mexico</v>
      </c>
      <c r="P987" t="str">
        <f>VLOOKUP(Coffee_data[[#This Row],[Area Code]],Location!$B$1:$E$157,3,FALSE)</f>
        <v>South</v>
      </c>
      <c r="Q987" t="str">
        <f>VLOOKUP(Coffee_data[[#This Row],[Area Code]],Location!$B$1:$E$157,4,FALSE)</f>
        <v>Small Market</v>
      </c>
      <c r="R987" s="15" t="str">
        <f>HLOOKUP(Coffee_data[[#This Row],[ProductId]],Product!$B$4:$O$7,2,FALSE)</f>
        <v>Decaf</v>
      </c>
      <c r="S987" s="15" t="str">
        <f>HLOOKUP(Coffee_data[[#This Row],[ProductId]],Product!$B$4:$O$7,3,FALSE)</f>
        <v>Espresso</v>
      </c>
      <c r="T987" s="15" t="str">
        <f>HLOOKUP(Coffee_data[[#This Row],[ProductId]],Product!$B$4:$O$7,4,FALSE)</f>
        <v>Decaf Espresso</v>
      </c>
    </row>
    <row r="988" spans="1:20" x14ac:dyDescent="0.2">
      <c r="A988">
        <v>-3</v>
      </c>
      <c r="B988">
        <v>43</v>
      </c>
      <c r="C988">
        <v>78</v>
      </c>
      <c r="D988">
        <v>35</v>
      </c>
      <c r="E988">
        <v>46</v>
      </c>
      <c r="F988">
        <v>13</v>
      </c>
      <c r="G988">
        <v>-180</v>
      </c>
      <c r="H988">
        <v>0</v>
      </c>
      <c r="I988">
        <v>26</v>
      </c>
      <c r="J988">
        <v>30</v>
      </c>
      <c r="K988">
        <v>64</v>
      </c>
      <c r="L988">
        <v>505</v>
      </c>
      <c r="M988">
        <v>4</v>
      </c>
      <c r="N988" s="25">
        <v>41790</v>
      </c>
      <c r="O988" t="str">
        <f>VLOOKUP(Coffee_data[[#This Row],[Area Code]],Location!$B$1:$E$157,2,FALSE)</f>
        <v>New Mexico</v>
      </c>
      <c r="P988" t="str">
        <f>VLOOKUP(Coffee_data[[#This Row],[Area Code]],Location!$B$1:$E$157,3,FALSE)</f>
        <v>South</v>
      </c>
      <c r="Q988" t="str">
        <f>VLOOKUP(Coffee_data[[#This Row],[Area Code]],Location!$B$1:$E$157,4,FALSE)</f>
        <v>Small Market</v>
      </c>
      <c r="R988" s="15" t="str">
        <f>HLOOKUP(Coffee_data[[#This Row],[ProductId]],Product!$B$4:$O$7,2,FALSE)</f>
        <v>Regular</v>
      </c>
      <c r="S988" s="15" t="str">
        <f>HLOOKUP(Coffee_data[[#This Row],[ProductId]],Product!$B$4:$O$7,3,FALSE)</f>
        <v>Espresso</v>
      </c>
      <c r="T988" s="15" t="str">
        <f>HLOOKUP(Coffee_data[[#This Row],[ProductId]],Product!$B$4:$O$7,4,FALSE)</f>
        <v>Caffe Latte</v>
      </c>
    </row>
    <row r="989" spans="1:20" x14ac:dyDescent="0.2">
      <c r="A989">
        <v>-3</v>
      </c>
      <c r="B989">
        <v>73</v>
      </c>
      <c r="C989">
        <v>125</v>
      </c>
      <c r="D989">
        <v>52</v>
      </c>
      <c r="E989">
        <v>76</v>
      </c>
      <c r="F989">
        <v>47</v>
      </c>
      <c r="G989">
        <v>313</v>
      </c>
      <c r="H989">
        <v>0</v>
      </c>
      <c r="I989">
        <v>40</v>
      </c>
      <c r="J989">
        <v>60</v>
      </c>
      <c r="K989">
        <v>105</v>
      </c>
      <c r="L989">
        <v>505</v>
      </c>
      <c r="M989">
        <v>5</v>
      </c>
      <c r="N989" s="25">
        <v>41790</v>
      </c>
      <c r="O989" t="str">
        <f>VLOOKUP(Coffee_data[[#This Row],[Area Code]],Location!$B$1:$E$157,2,FALSE)</f>
        <v>New Mexico</v>
      </c>
      <c r="P989" t="str">
        <f>VLOOKUP(Coffee_data[[#This Row],[Area Code]],Location!$B$1:$E$157,3,FALSE)</f>
        <v>South</v>
      </c>
      <c r="Q989" t="str">
        <f>VLOOKUP(Coffee_data[[#This Row],[Area Code]],Location!$B$1:$E$157,4,FALSE)</f>
        <v>Small Market</v>
      </c>
      <c r="R989" s="15" t="str">
        <f>HLOOKUP(Coffee_data[[#This Row],[ProductId]],Product!$B$4:$O$7,2,FALSE)</f>
        <v>Regular</v>
      </c>
      <c r="S989" s="15" t="str">
        <f>HLOOKUP(Coffee_data[[#This Row],[ProductId]],Product!$B$4:$O$7,3,FALSE)</f>
        <v>Espresso</v>
      </c>
      <c r="T989" s="15" t="str">
        <f>HLOOKUP(Coffee_data[[#This Row],[ProductId]],Product!$B$4:$O$7,4,FALSE)</f>
        <v>Caffe Mocha</v>
      </c>
    </row>
    <row r="990" spans="1:20" x14ac:dyDescent="0.2">
      <c r="A990">
        <v>18</v>
      </c>
      <c r="B990">
        <v>35</v>
      </c>
      <c r="C990">
        <v>58</v>
      </c>
      <c r="D990">
        <v>23</v>
      </c>
      <c r="E990">
        <v>17</v>
      </c>
      <c r="F990">
        <v>6</v>
      </c>
      <c r="G990">
        <v>843</v>
      </c>
      <c r="H990">
        <v>20</v>
      </c>
      <c r="I990">
        <v>20</v>
      </c>
      <c r="J990">
        <v>30</v>
      </c>
      <c r="K990">
        <v>42</v>
      </c>
      <c r="L990">
        <v>505</v>
      </c>
      <c r="M990">
        <v>8</v>
      </c>
      <c r="N990" s="25">
        <v>41790</v>
      </c>
      <c r="O990" t="str">
        <f>VLOOKUP(Coffee_data[[#This Row],[Area Code]],Location!$B$1:$E$157,2,FALSE)</f>
        <v>New Mexico</v>
      </c>
      <c r="P990" t="str">
        <f>VLOOKUP(Coffee_data[[#This Row],[Area Code]],Location!$B$1:$E$157,3,FALSE)</f>
        <v>South</v>
      </c>
      <c r="Q990" t="str">
        <f>VLOOKUP(Coffee_data[[#This Row],[Area Code]],Location!$B$1:$E$157,4,FALSE)</f>
        <v>Small Market</v>
      </c>
      <c r="R990" s="15" t="str">
        <f>HLOOKUP(Coffee_data[[#This Row],[ProductId]],Product!$B$4:$O$7,2,FALSE)</f>
        <v>Decaf</v>
      </c>
      <c r="S990" s="15" t="str">
        <f>HLOOKUP(Coffee_data[[#This Row],[ProductId]],Product!$B$4:$O$7,3,FALSE)</f>
        <v>Herbal Tea</v>
      </c>
      <c r="T990" s="15" t="str">
        <f>HLOOKUP(Coffee_data[[#This Row],[ProductId]],Product!$B$4:$O$7,4,FALSE)</f>
        <v>Chamomile</v>
      </c>
    </row>
    <row r="991" spans="1:20" x14ac:dyDescent="0.2">
      <c r="A991">
        <v>8</v>
      </c>
      <c r="B991">
        <v>38</v>
      </c>
      <c r="C991">
        <v>70</v>
      </c>
      <c r="D991">
        <v>32</v>
      </c>
      <c r="E991">
        <v>30</v>
      </c>
      <c r="F991">
        <v>9</v>
      </c>
      <c r="G991">
        <v>996</v>
      </c>
      <c r="H991">
        <v>10</v>
      </c>
      <c r="I991">
        <v>39</v>
      </c>
      <c r="J991">
        <v>30</v>
      </c>
      <c r="K991">
        <v>69</v>
      </c>
      <c r="L991">
        <v>505</v>
      </c>
      <c r="M991">
        <v>9</v>
      </c>
      <c r="N991" s="25">
        <v>41790</v>
      </c>
      <c r="O991" t="str">
        <f>VLOOKUP(Coffee_data[[#This Row],[Area Code]],Location!$B$1:$E$157,2,FALSE)</f>
        <v>New Mexico</v>
      </c>
      <c r="P991" t="str">
        <f>VLOOKUP(Coffee_data[[#This Row],[Area Code]],Location!$B$1:$E$157,3,FALSE)</f>
        <v>South</v>
      </c>
      <c r="Q991" t="str">
        <f>VLOOKUP(Coffee_data[[#This Row],[Area Code]],Location!$B$1:$E$157,4,FALSE)</f>
        <v>Small Market</v>
      </c>
      <c r="R991" s="15" t="str">
        <f>HLOOKUP(Coffee_data[[#This Row],[ProductId]],Product!$B$4:$O$7,2,FALSE)</f>
        <v>Decaf</v>
      </c>
      <c r="S991" s="15" t="str">
        <f>HLOOKUP(Coffee_data[[#This Row],[ProductId]],Product!$B$4:$O$7,3,FALSE)</f>
        <v>Herbal Tea</v>
      </c>
      <c r="T991" s="15" t="str">
        <f>HLOOKUP(Coffee_data[[#This Row],[ProductId]],Product!$B$4:$O$7,4,FALSE)</f>
        <v>Lemon</v>
      </c>
    </row>
    <row r="992" spans="1:20" x14ac:dyDescent="0.2">
      <c r="A992">
        <v>43</v>
      </c>
      <c r="B992">
        <v>94</v>
      </c>
      <c r="C992">
        <v>156</v>
      </c>
      <c r="D992">
        <v>62</v>
      </c>
      <c r="E992">
        <v>51</v>
      </c>
      <c r="F992">
        <v>20</v>
      </c>
      <c r="G992">
        <v>436</v>
      </c>
      <c r="H992">
        <v>80</v>
      </c>
      <c r="I992">
        <v>68</v>
      </c>
      <c r="J992">
        <v>120</v>
      </c>
      <c r="K992">
        <v>192</v>
      </c>
      <c r="L992">
        <v>505</v>
      </c>
      <c r="M992">
        <v>2</v>
      </c>
      <c r="N992" s="25">
        <v>41790</v>
      </c>
      <c r="O992" t="str">
        <f>VLOOKUP(Coffee_data[[#This Row],[Area Code]],Location!$B$1:$E$157,2,FALSE)</f>
        <v>New Mexico</v>
      </c>
      <c r="P992" t="str">
        <f>VLOOKUP(Coffee_data[[#This Row],[Area Code]],Location!$B$1:$E$157,3,FALSE)</f>
        <v>South</v>
      </c>
      <c r="Q992" t="str">
        <f>VLOOKUP(Coffee_data[[#This Row],[Area Code]],Location!$B$1:$E$157,4,FALSE)</f>
        <v>Small Market</v>
      </c>
      <c r="R992" s="15" t="str">
        <f>HLOOKUP(Coffee_data[[#This Row],[ProductId]],Product!$B$4:$O$7,2,FALSE)</f>
        <v>Regular</v>
      </c>
      <c r="S992" s="15" t="str">
        <f>HLOOKUP(Coffee_data[[#This Row],[ProductId]],Product!$B$4:$O$7,3,FALSE)</f>
        <v>Coffee</v>
      </c>
      <c r="T992" s="15" t="str">
        <f>HLOOKUP(Coffee_data[[#This Row],[ProductId]],Product!$B$4:$O$7,4,FALSE)</f>
        <v>Columbian</v>
      </c>
    </row>
    <row r="993" spans="1:20" x14ac:dyDescent="0.2">
      <c r="A993">
        <v>-34</v>
      </c>
      <c r="B993">
        <v>25</v>
      </c>
      <c r="C993">
        <v>141</v>
      </c>
      <c r="D993">
        <v>93</v>
      </c>
      <c r="E993">
        <v>59</v>
      </c>
      <c r="F993">
        <v>35</v>
      </c>
      <c r="G993">
        <v>1142</v>
      </c>
      <c r="H993">
        <v>-20</v>
      </c>
      <c r="I993">
        <v>146</v>
      </c>
      <c r="J993">
        <v>30</v>
      </c>
      <c r="K993">
        <v>170</v>
      </c>
      <c r="L993">
        <v>505</v>
      </c>
      <c r="M993">
        <v>3</v>
      </c>
      <c r="N993" s="25">
        <v>41790</v>
      </c>
      <c r="O993" t="str">
        <f>VLOOKUP(Coffee_data[[#This Row],[Area Code]],Location!$B$1:$E$157,2,FALSE)</f>
        <v>New Mexico</v>
      </c>
      <c r="P993" t="str">
        <f>VLOOKUP(Coffee_data[[#This Row],[Area Code]],Location!$B$1:$E$157,3,FALSE)</f>
        <v>South</v>
      </c>
      <c r="Q993" t="str">
        <f>VLOOKUP(Coffee_data[[#This Row],[Area Code]],Location!$B$1:$E$157,4,FALSE)</f>
        <v>Small Market</v>
      </c>
      <c r="R993" s="15" t="str">
        <f>HLOOKUP(Coffee_data[[#This Row],[ProductId]],Product!$B$4:$O$7,2,FALSE)</f>
        <v>Decaf</v>
      </c>
      <c r="S993" s="15" t="str">
        <f>HLOOKUP(Coffee_data[[#This Row],[ProductId]],Product!$B$4:$O$7,3,FALSE)</f>
        <v>Coffee</v>
      </c>
      <c r="T993" s="15" t="str">
        <f>HLOOKUP(Coffee_data[[#This Row],[ProductId]],Product!$B$4:$O$7,4,FALSE)</f>
        <v>Decaf Irish Cream</v>
      </c>
    </row>
    <row r="994" spans="1:20" x14ac:dyDescent="0.2">
      <c r="A994">
        <v>99</v>
      </c>
      <c r="B994">
        <v>167</v>
      </c>
      <c r="C994">
        <v>278</v>
      </c>
      <c r="D994">
        <v>97</v>
      </c>
      <c r="E994">
        <v>68</v>
      </c>
      <c r="F994">
        <v>36</v>
      </c>
      <c r="G994">
        <v>767</v>
      </c>
      <c r="H994">
        <v>90</v>
      </c>
      <c r="I994">
        <v>90</v>
      </c>
      <c r="J994">
        <v>140</v>
      </c>
      <c r="K994">
        <v>236</v>
      </c>
      <c r="L994">
        <v>918</v>
      </c>
      <c r="M994">
        <v>6</v>
      </c>
      <c r="N994" s="25">
        <v>41790</v>
      </c>
      <c r="O994" t="str">
        <f>VLOOKUP(Coffee_data[[#This Row],[Area Code]],Location!$B$1:$E$157,2,FALSE)</f>
        <v>Oklahoma</v>
      </c>
      <c r="P994" t="str">
        <f>VLOOKUP(Coffee_data[[#This Row],[Area Code]],Location!$B$1:$E$157,3,FALSE)</f>
        <v>South</v>
      </c>
      <c r="Q994" t="str">
        <f>VLOOKUP(Coffee_data[[#This Row],[Area Code]],Location!$B$1:$E$157,4,FALSE)</f>
        <v>Small Market</v>
      </c>
      <c r="R994" s="15" t="str">
        <f>HLOOKUP(Coffee_data[[#This Row],[ProductId]],Product!$B$4:$O$7,2,FALSE)</f>
        <v>Decaf</v>
      </c>
      <c r="S994" s="15" t="str">
        <f>HLOOKUP(Coffee_data[[#This Row],[ProductId]],Product!$B$4:$O$7,3,FALSE)</f>
        <v>Espresso</v>
      </c>
      <c r="T994" s="15" t="str">
        <f>HLOOKUP(Coffee_data[[#This Row],[ProductId]],Product!$B$4:$O$7,4,FALSE)</f>
        <v>Decaf Espresso</v>
      </c>
    </row>
    <row r="995" spans="1:20" x14ac:dyDescent="0.2">
      <c r="A995">
        <v>105</v>
      </c>
      <c r="B995">
        <v>164</v>
      </c>
      <c r="C995">
        <v>282</v>
      </c>
      <c r="D995">
        <v>133</v>
      </c>
      <c r="E995">
        <v>59</v>
      </c>
      <c r="F995">
        <v>36</v>
      </c>
      <c r="G995">
        <v>-660</v>
      </c>
      <c r="H995">
        <v>100</v>
      </c>
      <c r="I995">
        <v>92</v>
      </c>
      <c r="J995">
        <v>140</v>
      </c>
      <c r="K995">
        <v>240</v>
      </c>
      <c r="L995">
        <v>918</v>
      </c>
      <c r="M995">
        <v>4</v>
      </c>
      <c r="N995" s="25">
        <v>41790</v>
      </c>
      <c r="O995" t="str">
        <f>VLOOKUP(Coffee_data[[#This Row],[Area Code]],Location!$B$1:$E$157,2,FALSE)</f>
        <v>Oklahoma</v>
      </c>
      <c r="P995" t="str">
        <f>VLOOKUP(Coffee_data[[#This Row],[Area Code]],Location!$B$1:$E$157,3,FALSE)</f>
        <v>South</v>
      </c>
      <c r="Q995" t="str">
        <f>VLOOKUP(Coffee_data[[#This Row],[Area Code]],Location!$B$1:$E$157,4,FALSE)</f>
        <v>Small Market</v>
      </c>
      <c r="R995" s="15" t="str">
        <f>HLOOKUP(Coffee_data[[#This Row],[ProductId]],Product!$B$4:$O$7,2,FALSE)</f>
        <v>Regular</v>
      </c>
      <c r="S995" s="15" t="str">
        <f>HLOOKUP(Coffee_data[[#This Row],[ProductId]],Product!$B$4:$O$7,3,FALSE)</f>
        <v>Espresso</v>
      </c>
      <c r="T995" s="15" t="str">
        <f>HLOOKUP(Coffee_data[[#This Row],[ProductId]],Product!$B$4:$O$7,4,FALSE)</f>
        <v>Caffe Latte</v>
      </c>
    </row>
    <row r="996" spans="1:20" x14ac:dyDescent="0.2">
      <c r="A996">
        <v>10</v>
      </c>
      <c r="B996">
        <v>26</v>
      </c>
      <c r="C996">
        <v>44</v>
      </c>
      <c r="D996">
        <v>18</v>
      </c>
      <c r="E996">
        <v>16</v>
      </c>
      <c r="F996">
        <v>5</v>
      </c>
      <c r="G996">
        <v>478</v>
      </c>
      <c r="H996">
        <v>20</v>
      </c>
      <c r="I996">
        <v>10</v>
      </c>
      <c r="J996">
        <v>20</v>
      </c>
      <c r="K996">
        <v>30</v>
      </c>
      <c r="L996">
        <v>918</v>
      </c>
      <c r="M996">
        <v>5</v>
      </c>
      <c r="N996" s="25">
        <v>41790</v>
      </c>
      <c r="O996" t="str">
        <f>VLOOKUP(Coffee_data[[#This Row],[Area Code]],Location!$B$1:$E$157,2,FALSE)</f>
        <v>Oklahoma</v>
      </c>
      <c r="P996" t="str">
        <f>VLOOKUP(Coffee_data[[#This Row],[Area Code]],Location!$B$1:$E$157,3,FALSE)</f>
        <v>South</v>
      </c>
      <c r="Q996" t="str">
        <f>VLOOKUP(Coffee_data[[#This Row],[Area Code]],Location!$B$1:$E$157,4,FALSE)</f>
        <v>Small Market</v>
      </c>
      <c r="R996" s="15" t="str">
        <f>HLOOKUP(Coffee_data[[#This Row],[ProductId]],Product!$B$4:$O$7,2,FALSE)</f>
        <v>Regular</v>
      </c>
      <c r="S996" s="15" t="str">
        <f>HLOOKUP(Coffee_data[[#This Row],[ProductId]],Product!$B$4:$O$7,3,FALSE)</f>
        <v>Espresso</v>
      </c>
      <c r="T996" s="15" t="str">
        <f>HLOOKUP(Coffee_data[[#This Row],[ProductId]],Product!$B$4:$O$7,4,FALSE)</f>
        <v>Caffe Mocha</v>
      </c>
    </row>
    <row r="997" spans="1:20" x14ac:dyDescent="0.2">
      <c r="A997">
        <v>19</v>
      </c>
      <c r="B997">
        <v>74</v>
      </c>
      <c r="C997">
        <v>133</v>
      </c>
      <c r="D997">
        <v>59</v>
      </c>
      <c r="E997">
        <v>55</v>
      </c>
      <c r="F997">
        <v>22</v>
      </c>
      <c r="G997">
        <v>377</v>
      </c>
      <c r="H997">
        <v>30</v>
      </c>
      <c r="I997">
        <v>58</v>
      </c>
      <c r="J997">
        <v>80</v>
      </c>
      <c r="K997">
        <v>130</v>
      </c>
      <c r="L997">
        <v>918</v>
      </c>
      <c r="M997">
        <v>8</v>
      </c>
      <c r="N997" s="25">
        <v>41790</v>
      </c>
      <c r="O997" t="str">
        <f>VLOOKUP(Coffee_data[[#This Row],[Area Code]],Location!$B$1:$E$157,2,FALSE)</f>
        <v>Oklahoma</v>
      </c>
      <c r="P997" t="str">
        <f>VLOOKUP(Coffee_data[[#This Row],[Area Code]],Location!$B$1:$E$157,3,FALSE)</f>
        <v>South</v>
      </c>
      <c r="Q997" t="str">
        <f>VLOOKUP(Coffee_data[[#This Row],[Area Code]],Location!$B$1:$E$157,4,FALSE)</f>
        <v>Small Market</v>
      </c>
      <c r="R997" s="15" t="str">
        <f>HLOOKUP(Coffee_data[[#This Row],[ProductId]],Product!$B$4:$O$7,2,FALSE)</f>
        <v>Decaf</v>
      </c>
      <c r="S997" s="15" t="str">
        <f>HLOOKUP(Coffee_data[[#This Row],[ProductId]],Product!$B$4:$O$7,3,FALSE)</f>
        <v>Herbal Tea</v>
      </c>
      <c r="T997" s="15" t="str">
        <f>HLOOKUP(Coffee_data[[#This Row],[ProductId]],Product!$B$4:$O$7,4,FALSE)</f>
        <v>Chamomile</v>
      </c>
    </row>
    <row r="998" spans="1:20" x14ac:dyDescent="0.2">
      <c r="A998">
        <v>25</v>
      </c>
      <c r="B998">
        <v>154</v>
      </c>
      <c r="C998">
        <v>264</v>
      </c>
      <c r="D998">
        <v>95</v>
      </c>
      <c r="E998">
        <v>129</v>
      </c>
      <c r="F998">
        <v>100</v>
      </c>
      <c r="G998">
        <v>665</v>
      </c>
      <c r="H998">
        <v>40</v>
      </c>
      <c r="I998">
        <v>73</v>
      </c>
      <c r="J998">
        <v>150</v>
      </c>
      <c r="K998">
        <v>250</v>
      </c>
      <c r="L998">
        <v>580</v>
      </c>
      <c r="M998">
        <v>9</v>
      </c>
      <c r="N998" s="25">
        <v>41790</v>
      </c>
      <c r="O998" t="str">
        <f>VLOOKUP(Coffee_data[[#This Row],[Area Code]],Location!$B$1:$E$157,2,FALSE)</f>
        <v>Oklahoma</v>
      </c>
      <c r="P998" t="str">
        <f>VLOOKUP(Coffee_data[[#This Row],[Area Code]],Location!$B$1:$E$157,3,FALSE)</f>
        <v>South</v>
      </c>
      <c r="Q998" t="str">
        <f>VLOOKUP(Coffee_data[[#This Row],[Area Code]],Location!$B$1:$E$157,4,FALSE)</f>
        <v>Small Market</v>
      </c>
      <c r="R998" s="15" t="str">
        <f>HLOOKUP(Coffee_data[[#This Row],[ProductId]],Product!$B$4:$O$7,2,FALSE)</f>
        <v>Decaf</v>
      </c>
      <c r="S998" s="15" t="str">
        <f>HLOOKUP(Coffee_data[[#This Row],[ProductId]],Product!$B$4:$O$7,3,FALSE)</f>
        <v>Herbal Tea</v>
      </c>
      <c r="T998" s="15" t="str">
        <f>HLOOKUP(Coffee_data[[#This Row],[ProductId]],Product!$B$4:$O$7,4,FALSE)</f>
        <v>Lemon</v>
      </c>
    </row>
    <row r="999" spans="1:20" x14ac:dyDescent="0.2">
      <c r="A999">
        <v>29</v>
      </c>
      <c r="B999">
        <v>56</v>
      </c>
      <c r="C999">
        <v>99</v>
      </c>
      <c r="D999">
        <v>43</v>
      </c>
      <c r="E999">
        <v>27</v>
      </c>
      <c r="F999">
        <v>14</v>
      </c>
      <c r="G999">
        <v>597</v>
      </c>
      <c r="H999">
        <v>50</v>
      </c>
      <c r="I999">
        <v>52</v>
      </c>
      <c r="J999">
        <v>70</v>
      </c>
      <c r="K999">
        <v>122</v>
      </c>
      <c r="L999">
        <v>918</v>
      </c>
      <c r="M999">
        <v>2</v>
      </c>
      <c r="N999" s="25">
        <v>41790</v>
      </c>
      <c r="O999" t="str">
        <f>VLOOKUP(Coffee_data[[#This Row],[Area Code]],Location!$B$1:$E$157,2,FALSE)</f>
        <v>Oklahoma</v>
      </c>
      <c r="P999" t="str">
        <f>VLOOKUP(Coffee_data[[#This Row],[Area Code]],Location!$B$1:$E$157,3,FALSE)</f>
        <v>South</v>
      </c>
      <c r="Q999" t="str">
        <f>VLOOKUP(Coffee_data[[#This Row],[Area Code]],Location!$B$1:$E$157,4,FALSE)</f>
        <v>Small Market</v>
      </c>
      <c r="R999" s="15" t="str">
        <f>HLOOKUP(Coffee_data[[#This Row],[ProductId]],Product!$B$4:$O$7,2,FALSE)</f>
        <v>Regular</v>
      </c>
      <c r="S999" s="15" t="str">
        <f>HLOOKUP(Coffee_data[[#This Row],[ProductId]],Product!$B$4:$O$7,3,FALSE)</f>
        <v>Coffee</v>
      </c>
      <c r="T999" s="15" t="str">
        <f>HLOOKUP(Coffee_data[[#This Row],[ProductId]],Product!$B$4:$O$7,4,FALSE)</f>
        <v>Columbian</v>
      </c>
    </row>
    <row r="1000" spans="1:20" x14ac:dyDescent="0.2">
      <c r="A1000">
        <v>19</v>
      </c>
      <c r="B1000">
        <v>36</v>
      </c>
      <c r="C1000">
        <v>60</v>
      </c>
      <c r="D1000">
        <v>24</v>
      </c>
      <c r="E1000">
        <v>17</v>
      </c>
      <c r="F1000">
        <v>6</v>
      </c>
      <c r="G1000">
        <v>856</v>
      </c>
      <c r="H1000">
        <v>30</v>
      </c>
      <c r="I1000">
        <v>33</v>
      </c>
      <c r="J1000">
        <v>40</v>
      </c>
      <c r="K1000">
        <v>73</v>
      </c>
      <c r="L1000">
        <v>405</v>
      </c>
      <c r="M1000">
        <v>3</v>
      </c>
      <c r="N1000" s="25">
        <v>41790</v>
      </c>
      <c r="O1000" t="str">
        <f>VLOOKUP(Coffee_data[[#This Row],[Area Code]],Location!$B$1:$E$157,2,FALSE)</f>
        <v>Oklahoma</v>
      </c>
      <c r="P1000" t="str">
        <f>VLOOKUP(Coffee_data[[#This Row],[Area Code]],Location!$B$1:$E$157,3,FALSE)</f>
        <v>South</v>
      </c>
      <c r="Q1000" t="str">
        <f>VLOOKUP(Coffee_data[[#This Row],[Area Code]],Location!$B$1:$E$157,4,FALSE)</f>
        <v>Small Market</v>
      </c>
      <c r="R1000" s="15" t="str">
        <f>HLOOKUP(Coffee_data[[#This Row],[ProductId]],Product!$B$4:$O$7,2,FALSE)</f>
        <v>Decaf</v>
      </c>
      <c r="S1000" s="15" t="str">
        <f>HLOOKUP(Coffee_data[[#This Row],[ProductId]],Product!$B$4:$O$7,3,FALSE)</f>
        <v>Coffee</v>
      </c>
      <c r="T1000" s="15" t="str">
        <f>HLOOKUP(Coffee_data[[#This Row],[ProductId]],Product!$B$4:$O$7,4,FALSE)</f>
        <v>Decaf Irish Cream</v>
      </c>
    </row>
    <row r="1001" spans="1:20" x14ac:dyDescent="0.2">
      <c r="A1001">
        <v>99</v>
      </c>
      <c r="B1001">
        <v>136</v>
      </c>
      <c r="C1001">
        <v>230</v>
      </c>
      <c r="D1001">
        <v>94</v>
      </c>
      <c r="E1001">
        <v>37</v>
      </c>
      <c r="F1001">
        <v>26</v>
      </c>
      <c r="G1001">
        <v>562</v>
      </c>
      <c r="H1001">
        <v>90</v>
      </c>
      <c r="I1001">
        <v>74</v>
      </c>
      <c r="J1001">
        <v>110</v>
      </c>
      <c r="K1001">
        <v>184</v>
      </c>
      <c r="L1001">
        <v>469</v>
      </c>
      <c r="M1001">
        <v>6</v>
      </c>
      <c r="N1001" s="25">
        <v>41790</v>
      </c>
      <c r="O1001" t="str">
        <f>VLOOKUP(Coffee_data[[#This Row],[Area Code]],Location!$B$1:$E$157,2,FALSE)</f>
        <v>Texas</v>
      </c>
      <c r="P1001" t="str">
        <f>VLOOKUP(Coffee_data[[#This Row],[Area Code]],Location!$B$1:$E$157,3,FALSE)</f>
        <v>South</v>
      </c>
      <c r="Q1001" t="str">
        <f>VLOOKUP(Coffee_data[[#This Row],[Area Code]],Location!$B$1:$E$157,4,FALSE)</f>
        <v>Major Market</v>
      </c>
      <c r="R1001" s="15" t="str">
        <f>HLOOKUP(Coffee_data[[#This Row],[ProductId]],Product!$B$4:$O$7,2,FALSE)</f>
        <v>Decaf</v>
      </c>
      <c r="S1001" s="15" t="str">
        <f>HLOOKUP(Coffee_data[[#This Row],[ProductId]],Product!$B$4:$O$7,3,FALSE)</f>
        <v>Espresso</v>
      </c>
      <c r="T1001" s="15" t="str">
        <f>HLOOKUP(Coffee_data[[#This Row],[ProductId]],Product!$B$4:$O$7,4,FALSE)</f>
        <v>Decaf Espresso</v>
      </c>
    </row>
    <row r="1002" spans="1:20" x14ac:dyDescent="0.2">
      <c r="A1002">
        <v>33</v>
      </c>
      <c r="B1002">
        <v>81</v>
      </c>
      <c r="C1002">
        <v>135</v>
      </c>
      <c r="D1002">
        <v>54</v>
      </c>
      <c r="E1002">
        <v>48</v>
      </c>
      <c r="F1002">
        <v>17</v>
      </c>
      <c r="G1002">
        <v>-321</v>
      </c>
      <c r="H1002">
        <v>40</v>
      </c>
      <c r="I1002">
        <v>44</v>
      </c>
      <c r="J1002">
        <v>70</v>
      </c>
      <c r="K1002">
        <v>110</v>
      </c>
      <c r="L1002">
        <v>936</v>
      </c>
      <c r="M1002">
        <v>4</v>
      </c>
      <c r="N1002" s="25">
        <v>41790</v>
      </c>
      <c r="O1002" t="str">
        <f>VLOOKUP(Coffee_data[[#This Row],[Area Code]],Location!$B$1:$E$157,2,FALSE)</f>
        <v>Texas</v>
      </c>
      <c r="P1002" t="str">
        <f>VLOOKUP(Coffee_data[[#This Row],[Area Code]],Location!$B$1:$E$157,3,FALSE)</f>
        <v>South</v>
      </c>
      <c r="Q1002" t="str">
        <f>VLOOKUP(Coffee_data[[#This Row],[Area Code]],Location!$B$1:$E$157,4,FALSE)</f>
        <v>Major Market</v>
      </c>
      <c r="R1002" s="15" t="str">
        <f>HLOOKUP(Coffee_data[[#This Row],[ProductId]],Product!$B$4:$O$7,2,FALSE)</f>
        <v>Regular</v>
      </c>
      <c r="S1002" s="15" t="str">
        <f>HLOOKUP(Coffee_data[[#This Row],[ProductId]],Product!$B$4:$O$7,3,FALSE)</f>
        <v>Espresso</v>
      </c>
      <c r="T1002" s="15" t="str">
        <f>HLOOKUP(Coffee_data[[#This Row],[ProductId]],Product!$B$4:$O$7,4,FALSE)</f>
        <v>Caffe Latte</v>
      </c>
    </row>
    <row r="1003" spans="1:20" x14ac:dyDescent="0.2">
      <c r="A1003">
        <v>120</v>
      </c>
      <c r="B1003">
        <v>163</v>
      </c>
      <c r="C1003">
        <v>276</v>
      </c>
      <c r="D1003">
        <v>126</v>
      </c>
      <c r="E1003">
        <v>43</v>
      </c>
      <c r="F1003">
        <v>31</v>
      </c>
      <c r="G1003">
        <v>897</v>
      </c>
      <c r="H1003">
        <v>120</v>
      </c>
      <c r="I1003">
        <v>85</v>
      </c>
      <c r="J1003">
        <v>140</v>
      </c>
      <c r="K1003">
        <v>230</v>
      </c>
      <c r="L1003">
        <v>281</v>
      </c>
      <c r="M1003">
        <v>5</v>
      </c>
      <c r="N1003" s="25">
        <v>41790</v>
      </c>
      <c r="O1003" t="str">
        <f>VLOOKUP(Coffee_data[[#This Row],[Area Code]],Location!$B$1:$E$157,2,FALSE)</f>
        <v>Texas</v>
      </c>
      <c r="P1003" t="str">
        <f>VLOOKUP(Coffee_data[[#This Row],[Area Code]],Location!$B$1:$E$157,3,FALSE)</f>
        <v>South</v>
      </c>
      <c r="Q1003" t="str">
        <f>VLOOKUP(Coffee_data[[#This Row],[Area Code]],Location!$B$1:$E$157,4,FALSE)</f>
        <v>Major Market</v>
      </c>
      <c r="R1003" s="15" t="str">
        <f>HLOOKUP(Coffee_data[[#This Row],[ProductId]],Product!$B$4:$O$7,2,FALSE)</f>
        <v>Regular</v>
      </c>
      <c r="S1003" s="15" t="str">
        <f>HLOOKUP(Coffee_data[[#This Row],[ProductId]],Product!$B$4:$O$7,3,FALSE)</f>
        <v>Espresso</v>
      </c>
      <c r="T1003" s="15" t="str">
        <f>HLOOKUP(Coffee_data[[#This Row],[ProductId]],Product!$B$4:$O$7,4,FALSE)</f>
        <v>Caffe Mocha</v>
      </c>
    </row>
    <row r="1004" spans="1:20" x14ac:dyDescent="0.2">
      <c r="A1004">
        <v>24</v>
      </c>
      <c r="B1004">
        <v>68</v>
      </c>
      <c r="C1004">
        <v>118</v>
      </c>
      <c r="D1004">
        <v>50</v>
      </c>
      <c r="E1004">
        <v>44</v>
      </c>
      <c r="F1004">
        <v>16</v>
      </c>
      <c r="G1004">
        <v>397</v>
      </c>
      <c r="H1004">
        <v>40</v>
      </c>
      <c r="I1004">
        <v>32</v>
      </c>
      <c r="J1004">
        <v>70</v>
      </c>
      <c r="K1004">
        <v>110</v>
      </c>
      <c r="L1004">
        <v>832</v>
      </c>
      <c r="M1004">
        <v>8</v>
      </c>
      <c r="N1004" s="25">
        <v>41790</v>
      </c>
      <c r="O1004" t="str">
        <f>VLOOKUP(Coffee_data[[#This Row],[Area Code]],Location!$B$1:$E$157,2,FALSE)</f>
        <v>Texas</v>
      </c>
      <c r="P1004" t="str">
        <f>VLOOKUP(Coffee_data[[#This Row],[Area Code]],Location!$B$1:$E$157,3,FALSE)</f>
        <v>South</v>
      </c>
      <c r="Q1004" t="str">
        <f>VLOOKUP(Coffee_data[[#This Row],[Area Code]],Location!$B$1:$E$157,4,FALSE)</f>
        <v>Major Market</v>
      </c>
      <c r="R1004" s="15" t="str">
        <f>HLOOKUP(Coffee_data[[#This Row],[ProductId]],Product!$B$4:$O$7,2,FALSE)</f>
        <v>Decaf</v>
      </c>
      <c r="S1004" s="15" t="str">
        <f>HLOOKUP(Coffee_data[[#This Row],[ProductId]],Product!$B$4:$O$7,3,FALSE)</f>
        <v>Herbal Tea</v>
      </c>
      <c r="T1004" s="15" t="str">
        <f>HLOOKUP(Coffee_data[[#This Row],[ProductId]],Product!$B$4:$O$7,4,FALSE)</f>
        <v>Chamomile</v>
      </c>
    </row>
    <row r="1005" spans="1:20" x14ac:dyDescent="0.2">
      <c r="A1005">
        <v>20</v>
      </c>
      <c r="B1005">
        <v>55</v>
      </c>
      <c r="C1005">
        <v>93</v>
      </c>
      <c r="D1005">
        <v>38</v>
      </c>
      <c r="E1005">
        <v>35</v>
      </c>
      <c r="F1005">
        <v>12</v>
      </c>
      <c r="G1005">
        <v>414</v>
      </c>
      <c r="H1005">
        <v>30</v>
      </c>
      <c r="I1005">
        <v>30</v>
      </c>
      <c r="J1005">
        <v>60</v>
      </c>
      <c r="K1005">
        <v>99</v>
      </c>
      <c r="L1005">
        <v>409</v>
      </c>
      <c r="M1005">
        <v>9</v>
      </c>
      <c r="N1005" s="25">
        <v>41790</v>
      </c>
      <c r="O1005" t="str">
        <f>VLOOKUP(Coffee_data[[#This Row],[Area Code]],Location!$B$1:$E$157,2,FALSE)</f>
        <v>Texas</v>
      </c>
      <c r="P1005" t="str">
        <f>VLOOKUP(Coffee_data[[#This Row],[Area Code]],Location!$B$1:$E$157,3,FALSE)</f>
        <v>South</v>
      </c>
      <c r="Q1005" t="str">
        <f>VLOOKUP(Coffee_data[[#This Row],[Area Code]],Location!$B$1:$E$157,4,FALSE)</f>
        <v>Major Market</v>
      </c>
      <c r="R1005" s="15" t="str">
        <f>HLOOKUP(Coffee_data[[#This Row],[ProductId]],Product!$B$4:$O$7,2,FALSE)</f>
        <v>Decaf</v>
      </c>
      <c r="S1005" s="15" t="str">
        <f>HLOOKUP(Coffee_data[[#This Row],[ProductId]],Product!$B$4:$O$7,3,FALSE)</f>
        <v>Herbal Tea</v>
      </c>
      <c r="T1005" s="15" t="str">
        <f>HLOOKUP(Coffee_data[[#This Row],[ProductId]],Product!$B$4:$O$7,4,FALSE)</f>
        <v>Lemon</v>
      </c>
    </row>
    <row r="1006" spans="1:20" x14ac:dyDescent="0.2">
      <c r="A1006">
        <v>192</v>
      </c>
      <c r="B1006">
        <v>288</v>
      </c>
      <c r="C1006">
        <v>532</v>
      </c>
      <c r="D1006">
        <v>183</v>
      </c>
      <c r="E1006">
        <v>96</v>
      </c>
      <c r="F1006">
        <v>75</v>
      </c>
      <c r="G1006">
        <v>1213</v>
      </c>
      <c r="H1006">
        <v>270</v>
      </c>
      <c r="I1006">
        <v>280</v>
      </c>
      <c r="J1006">
        <v>360</v>
      </c>
      <c r="K1006">
        <v>658</v>
      </c>
      <c r="L1006">
        <v>210</v>
      </c>
      <c r="M1006">
        <v>2</v>
      </c>
      <c r="N1006" s="25">
        <v>41790</v>
      </c>
      <c r="O1006" t="str">
        <f>VLOOKUP(Coffee_data[[#This Row],[Area Code]],Location!$B$1:$E$157,2,FALSE)</f>
        <v>Texas</v>
      </c>
      <c r="P1006" t="str">
        <f>VLOOKUP(Coffee_data[[#This Row],[Area Code]],Location!$B$1:$E$157,3,FALSE)</f>
        <v>South</v>
      </c>
      <c r="Q1006" t="str">
        <f>VLOOKUP(Coffee_data[[#This Row],[Area Code]],Location!$B$1:$E$157,4,FALSE)</f>
        <v>Major Market</v>
      </c>
      <c r="R1006" s="15" t="str">
        <f>HLOOKUP(Coffee_data[[#This Row],[ProductId]],Product!$B$4:$O$7,2,FALSE)</f>
        <v>Regular</v>
      </c>
      <c r="S1006" s="15" t="str">
        <f>HLOOKUP(Coffee_data[[#This Row],[ProductId]],Product!$B$4:$O$7,3,FALSE)</f>
        <v>Coffee</v>
      </c>
      <c r="T1006" s="15" t="str">
        <f>HLOOKUP(Coffee_data[[#This Row],[ProductId]],Product!$B$4:$O$7,4,FALSE)</f>
        <v>Columbian</v>
      </c>
    </row>
    <row r="1007" spans="1:20" x14ac:dyDescent="0.2">
      <c r="A1007">
        <v>68</v>
      </c>
      <c r="B1007">
        <v>107</v>
      </c>
      <c r="C1007">
        <v>190</v>
      </c>
      <c r="D1007">
        <v>83</v>
      </c>
      <c r="E1007">
        <v>39</v>
      </c>
      <c r="F1007">
        <v>27</v>
      </c>
      <c r="G1007">
        <v>574</v>
      </c>
      <c r="H1007">
        <v>100</v>
      </c>
      <c r="I1007">
        <v>86</v>
      </c>
      <c r="J1007">
        <v>130</v>
      </c>
      <c r="K1007">
        <v>230</v>
      </c>
      <c r="L1007">
        <v>806</v>
      </c>
      <c r="M1007">
        <v>3</v>
      </c>
      <c r="N1007" s="25">
        <v>41790</v>
      </c>
      <c r="O1007" t="str">
        <f>VLOOKUP(Coffee_data[[#This Row],[Area Code]],Location!$B$1:$E$157,2,FALSE)</f>
        <v>Texas</v>
      </c>
      <c r="P1007" t="str">
        <f>VLOOKUP(Coffee_data[[#This Row],[Area Code]],Location!$B$1:$E$157,3,FALSE)</f>
        <v>South</v>
      </c>
      <c r="Q1007" t="str">
        <f>VLOOKUP(Coffee_data[[#This Row],[Area Code]],Location!$B$1:$E$157,4,FALSE)</f>
        <v>Major Market</v>
      </c>
      <c r="R1007" s="15" t="str">
        <f>HLOOKUP(Coffee_data[[#This Row],[ProductId]],Product!$B$4:$O$7,2,FALSE)</f>
        <v>Decaf</v>
      </c>
      <c r="S1007" s="15" t="str">
        <f>HLOOKUP(Coffee_data[[#This Row],[ProductId]],Product!$B$4:$O$7,3,FALSE)</f>
        <v>Coffee</v>
      </c>
      <c r="T1007" s="15" t="str">
        <f>HLOOKUP(Coffee_data[[#This Row],[ProductId]],Product!$B$4:$O$7,4,FALSE)</f>
        <v>Decaf Irish Cream</v>
      </c>
    </row>
    <row r="1008" spans="1:20" x14ac:dyDescent="0.2">
      <c r="A1008">
        <v>31</v>
      </c>
      <c r="B1008">
        <v>53</v>
      </c>
      <c r="C1008">
        <v>89</v>
      </c>
      <c r="D1008">
        <v>36</v>
      </c>
      <c r="E1008">
        <v>22</v>
      </c>
      <c r="F1008">
        <v>10</v>
      </c>
      <c r="G1008">
        <v>828</v>
      </c>
      <c r="H1008">
        <v>40</v>
      </c>
      <c r="I1008">
        <v>26</v>
      </c>
      <c r="J1008">
        <v>50</v>
      </c>
      <c r="K1008">
        <v>84</v>
      </c>
      <c r="L1008">
        <v>435</v>
      </c>
      <c r="M1008">
        <v>4</v>
      </c>
      <c r="N1008" s="25">
        <v>41790</v>
      </c>
      <c r="O1008" t="str">
        <f>VLOOKUP(Coffee_data[[#This Row],[Area Code]],Location!$B$1:$E$157,2,FALSE)</f>
        <v>Utah</v>
      </c>
      <c r="P1008" t="str">
        <f>VLOOKUP(Coffee_data[[#This Row],[Area Code]],Location!$B$1:$E$157,3,FALSE)</f>
        <v>West</v>
      </c>
      <c r="Q1008" t="str">
        <f>VLOOKUP(Coffee_data[[#This Row],[Area Code]],Location!$B$1:$E$157,4,FALSE)</f>
        <v>Small Market</v>
      </c>
      <c r="R1008" s="15" t="str">
        <f>HLOOKUP(Coffee_data[[#This Row],[ProductId]],Product!$B$4:$O$7,2,FALSE)</f>
        <v>Regular</v>
      </c>
      <c r="S1008" s="15" t="str">
        <f>HLOOKUP(Coffee_data[[#This Row],[ProductId]],Product!$B$4:$O$7,3,FALSE)</f>
        <v>Espresso</v>
      </c>
      <c r="T1008" s="15" t="str">
        <f>HLOOKUP(Coffee_data[[#This Row],[ProductId]],Product!$B$4:$O$7,4,FALSE)</f>
        <v>Caffe Latte</v>
      </c>
    </row>
    <row r="1009" spans="1:20" x14ac:dyDescent="0.2">
      <c r="A1009">
        <v>35</v>
      </c>
      <c r="B1009">
        <v>63</v>
      </c>
      <c r="C1009">
        <v>111</v>
      </c>
      <c r="D1009">
        <v>48</v>
      </c>
      <c r="E1009">
        <v>28</v>
      </c>
      <c r="F1009">
        <v>15</v>
      </c>
      <c r="G1009">
        <v>593</v>
      </c>
      <c r="H1009">
        <v>40</v>
      </c>
      <c r="I1009">
        <v>45</v>
      </c>
      <c r="J1009">
        <v>60</v>
      </c>
      <c r="K1009">
        <v>105</v>
      </c>
      <c r="L1009">
        <v>435</v>
      </c>
      <c r="M1009">
        <v>5</v>
      </c>
      <c r="N1009" s="25">
        <v>41790</v>
      </c>
      <c r="O1009" t="str">
        <f>VLOOKUP(Coffee_data[[#This Row],[Area Code]],Location!$B$1:$E$157,2,FALSE)</f>
        <v>Utah</v>
      </c>
      <c r="P1009" t="str">
        <f>VLOOKUP(Coffee_data[[#This Row],[Area Code]],Location!$B$1:$E$157,3,FALSE)</f>
        <v>West</v>
      </c>
      <c r="Q1009" t="str">
        <f>VLOOKUP(Coffee_data[[#This Row],[Area Code]],Location!$B$1:$E$157,4,FALSE)</f>
        <v>Small Market</v>
      </c>
      <c r="R1009" s="15" t="str">
        <f>HLOOKUP(Coffee_data[[#This Row],[ProductId]],Product!$B$4:$O$7,2,FALSE)</f>
        <v>Regular</v>
      </c>
      <c r="S1009" s="15" t="str">
        <f>HLOOKUP(Coffee_data[[#This Row],[ProductId]],Product!$B$4:$O$7,3,FALSE)</f>
        <v>Espresso</v>
      </c>
      <c r="T1009" s="15" t="str">
        <f>HLOOKUP(Coffee_data[[#This Row],[ProductId]],Product!$B$4:$O$7,4,FALSE)</f>
        <v>Caffe Mocha</v>
      </c>
    </row>
    <row r="1010" spans="1:20" x14ac:dyDescent="0.2">
      <c r="A1010">
        <v>34</v>
      </c>
      <c r="B1010">
        <v>55</v>
      </c>
      <c r="C1010">
        <v>92</v>
      </c>
      <c r="D1010">
        <v>37</v>
      </c>
      <c r="E1010">
        <v>21</v>
      </c>
      <c r="F1010">
        <v>10</v>
      </c>
      <c r="G1010">
        <v>876</v>
      </c>
      <c r="H1010">
        <v>40</v>
      </c>
      <c r="I1010">
        <v>30</v>
      </c>
      <c r="J1010">
        <v>50</v>
      </c>
      <c r="K1010">
        <v>74</v>
      </c>
      <c r="L1010">
        <v>435</v>
      </c>
      <c r="M1010">
        <v>6</v>
      </c>
      <c r="N1010" s="25">
        <v>41790</v>
      </c>
      <c r="O1010" t="str">
        <f>VLOOKUP(Coffee_data[[#This Row],[Area Code]],Location!$B$1:$E$157,2,FALSE)</f>
        <v>Utah</v>
      </c>
      <c r="P1010" t="str">
        <f>VLOOKUP(Coffee_data[[#This Row],[Area Code]],Location!$B$1:$E$157,3,FALSE)</f>
        <v>West</v>
      </c>
      <c r="Q1010" t="str">
        <f>VLOOKUP(Coffee_data[[#This Row],[Area Code]],Location!$B$1:$E$157,4,FALSE)</f>
        <v>Small Market</v>
      </c>
      <c r="R1010" s="15" t="str">
        <f>HLOOKUP(Coffee_data[[#This Row],[ProductId]],Product!$B$4:$O$7,2,FALSE)</f>
        <v>Decaf</v>
      </c>
      <c r="S1010" s="15" t="str">
        <f>HLOOKUP(Coffee_data[[#This Row],[ProductId]],Product!$B$4:$O$7,3,FALSE)</f>
        <v>Espresso</v>
      </c>
      <c r="T1010" s="15" t="str">
        <f>HLOOKUP(Coffee_data[[#This Row],[ProductId]],Product!$B$4:$O$7,4,FALSE)</f>
        <v>Decaf Espresso</v>
      </c>
    </row>
    <row r="1011" spans="1:20" x14ac:dyDescent="0.2">
      <c r="A1011">
        <v>36</v>
      </c>
      <c r="B1011">
        <v>77</v>
      </c>
      <c r="C1011">
        <v>142</v>
      </c>
      <c r="D1011">
        <v>65</v>
      </c>
      <c r="E1011">
        <v>41</v>
      </c>
      <c r="F1011">
        <v>20</v>
      </c>
      <c r="G1011">
        <v>1042</v>
      </c>
      <c r="H1011">
        <v>60</v>
      </c>
      <c r="I1011">
        <v>79</v>
      </c>
      <c r="J1011">
        <v>90</v>
      </c>
      <c r="K1011">
        <v>169</v>
      </c>
      <c r="L1011">
        <v>435</v>
      </c>
      <c r="M1011">
        <v>1</v>
      </c>
      <c r="N1011" s="25">
        <v>41790</v>
      </c>
      <c r="O1011" t="str">
        <f>VLOOKUP(Coffee_data[[#This Row],[Area Code]],Location!$B$1:$E$157,2,FALSE)</f>
        <v>Utah</v>
      </c>
      <c r="P1011" t="str">
        <f>VLOOKUP(Coffee_data[[#This Row],[Area Code]],Location!$B$1:$E$157,3,FALSE)</f>
        <v>West</v>
      </c>
      <c r="Q1011" t="str">
        <f>VLOOKUP(Coffee_data[[#This Row],[Area Code]],Location!$B$1:$E$157,4,FALSE)</f>
        <v>Small Market</v>
      </c>
      <c r="R1011" s="15" t="str">
        <f>HLOOKUP(Coffee_data[[#This Row],[ProductId]],Product!$B$4:$O$7,2,FALSE)</f>
        <v>Regular</v>
      </c>
      <c r="S1011" s="15" t="str">
        <f>HLOOKUP(Coffee_data[[#This Row],[ProductId]],Product!$B$4:$O$7,3,FALSE)</f>
        <v>Coffee</v>
      </c>
      <c r="T1011" s="15" t="str">
        <f>HLOOKUP(Coffee_data[[#This Row],[ProductId]],Product!$B$4:$O$7,4,FALSE)</f>
        <v>Amaretto</v>
      </c>
    </row>
    <row r="1012" spans="1:20" x14ac:dyDescent="0.2">
      <c r="A1012">
        <v>19</v>
      </c>
      <c r="B1012">
        <v>62</v>
      </c>
      <c r="C1012">
        <v>108</v>
      </c>
      <c r="D1012">
        <v>46</v>
      </c>
      <c r="E1012">
        <v>43</v>
      </c>
      <c r="F1012">
        <v>15</v>
      </c>
      <c r="G1012">
        <v>367</v>
      </c>
      <c r="H1012">
        <v>50</v>
      </c>
      <c r="I1012">
        <v>48</v>
      </c>
      <c r="J1012">
        <v>80</v>
      </c>
      <c r="K1012">
        <v>130</v>
      </c>
      <c r="L1012">
        <v>801</v>
      </c>
      <c r="M1012">
        <v>2</v>
      </c>
      <c r="N1012" s="25">
        <v>41790</v>
      </c>
      <c r="O1012" t="str">
        <f>VLOOKUP(Coffee_data[[#This Row],[Area Code]],Location!$B$1:$E$157,2,FALSE)</f>
        <v>Utah</v>
      </c>
      <c r="P1012" t="str">
        <f>VLOOKUP(Coffee_data[[#This Row],[Area Code]],Location!$B$1:$E$157,3,FALSE)</f>
        <v>West</v>
      </c>
      <c r="Q1012" t="str">
        <f>VLOOKUP(Coffee_data[[#This Row],[Area Code]],Location!$B$1:$E$157,4,FALSE)</f>
        <v>Small Market</v>
      </c>
      <c r="R1012" s="15" t="str">
        <f>HLOOKUP(Coffee_data[[#This Row],[ProductId]],Product!$B$4:$O$7,2,FALSE)</f>
        <v>Regular</v>
      </c>
      <c r="S1012" s="15" t="str">
        <f>HLOOKUP(Coffee_data[[#This Row],[ProductId]],Product!$B$4:$O$7,3,FALSE)</f>
        <v>Coffee</v>
      </c>
      <c r="T1012" s="15" t="str">
        <f>HLOOKUP(Coffee_data[[#This Row],[ProductId]],Product!$B$4:$O$7,4,FALSE)</f>
        <v>Columbian</v>
      </c>
    </row>
    <row r="1013" spans="1:20" x14ac:dyDescent="0.2">
      <c r="A1013">
        <v>42</v>
      </c>
      <c r="B1013">
        <v>82</v>
      </c>
      <c r="C1013">
        <v>138</v>
      </c>
      <c r="D1013">
        <v>56</v>
      </c>
      <c r="E1013">
        <v>40</v>
      </c>
      <c r="F1013">
        <v>17</v>
      </c>
      <c r="G1013">
        <v>302</v>
      </c>
      <c r="H1013">
        <v>50</v>
      </c>
      <c r="I1013">
        <v>40</v>
      </c>
      <c r="J1013">
        <v>80</v>
      </c>
      <c r="K1013">
        <v>112</v>
      </c>
      <c r="L1013">
        <v>435</v>
      </c>
      <c r="M1013">
        <v>8</v>
      </c>
      <c r="N1013" s="25">
        <v>41790</v>
      </c>
      <c r="O1013" t="str">
        <f>VLOOKUP(Coffee_data[[#This Row],[Area Code]],Location!$B$1:$E$157,2,FALSE)</f>
        <v>Utah</v>
      </c>
      <c r="P1013" t="str">
        <f>VLOOKUP(Coffee_data[[#This Row],[Area Code]],Location!$B$1:$E$157,3,FALSE)</f>
        <v>West</v>
      </c>
      <c r="Q1013" t="str">
        <f>VLOOKUP(Coffee_data[[#This Row],[Area Code]],Location!$B$1:$E$157,4,FALSE)</f>
        <v>Small Market</v>
      </c>
      <c r="R1013" s="15" t="str">
        <f>HLOOKUP(Coffee_data[[#This Row],[ProductId]],Product!$B$4:$O$7,2,FALSE)</f>
        <v>Decaf</v>
      </c>
      <c r="S1013" s="15" t="str">
        <f>HLOOKUP(Coffee_data[[#This Row],[ProductId]],Product!$B$4:$O$7,3,FALSE)</f>
        <v>Herbal Tea</v>
      </c>
      <c r="T1013" s="15" t="str">
        <f>HLOOKUP(Coffee_data[[#This Row],[ProductId]],Product!$B$4:$O$7,4,FALSE)</f>
        <v>Chamomile</v>
      </c>
    </row>
    <row r="1014" spans="1:20" x14ac:dyDescent="0.2">
      <c r="A1014">
        <v>42</v>
      </c>
      <c r="B1014">
        <v>94</v>
      </c>
      <c r="C1014">
        <v>156</v>
      </c>
      <c r="D1014">
        <v>62</v>
      </c>
      <c r="E1014">
        <v>52</v>
      </c>
      <c r="F1014">
        <v>20</v>
      </c>
      <c r="G1014">
        <v>436</v>
      </c>
      <c r="H1014">
        <v>50</v>
      </c>
      <c r="I1014">
        <v>41</v>
      </c>
      <c r="J1014">
        <v>80</v>
      </c>
      <c r="K1014">
        <v>130</v>
      </c>
      <c r="L1014">
        <v>435</v>
      </c>
      <c r="M1014">
        <v>9</v>
      </c>
      <c r="N1014" s="25">
        <v>41790</v>
      </c>
      <c r="O1014" t="str">
        <f>VLOOKUP(Coffee_data[[#This Row],[Area Code]],Location!$B$1:$E$157,2,FALSE)</f>
        <v>Utah</v>
      </c>
      <c r="P1014" t="str">
        <f>VLOOKUP(Coffee_data[[#This Row],[Area Code]],Location!$B$1:$E$157,3,FALSE)</f>
        <v>West</v>
      </c>
      <c r="Q1014" t="str">
        <f>VLOOKUP(Coffee_data[[#This Row],[Area Code]],Location!$B$1:$E$157,4,FALSE)</f>
        <v>Small Market</v>
      </c>
      <c r="R1014" s="15" t="str">
        <f>HLOOKUP(Coffee_data[[#This Row],[ProductId]],Product!$B$4:$O$7,2,FALSE)</f>
        <v>Decaf</v>
      </c>
      <c r="S1014" s="15" t="str">
        <f>HLOOKUP(Coffee_data[[#This Row],[ProductId]],Product!$B$4:$O$7,3,FALSE)</f>
        <v>Herbal Tea</v>
      </c>
      <c r="T1014" s="15" t="str">
        <f>HLOOKUP(Coffee_data[[#This Row],[ProductId]],Product!$B$4:$O$7,4,FALSE)</f>
        <v>Lemon</v>
      </c>
    </row>
    <row r="1015" spans="1:20" x14ac:dyDescent="0.2">
      <c r="A1015">
        <v>-33</v>
      </c>
      <c r="B1015">
        <v>25</v>
      </c>
      <c r="C1015">
        <v>141</v>
      </c>
      <c r="D1015">
        <v>78</v>
      </c>
      <c r="E1015">
        <v>58</v>
      </c>
      <c r="F1015">
        <v>35</v>
      </c>
      <c r="G1015">
        <v>1142</v>
      </c>
      <c r="H1015">
        <v>-10</v>
      </c>
      <c r="I1015">
        <v>90</v>
      </c>
      <c r="J1015">
        <v>30</v>
      </c>
      <c r="K1015">
        <v>130</v>
      </c>
      <c r="L1015">
        <v>435</v>
      </c>
      <c r="M1015">
        <v>10</v>
      </c>
      <c r="N1015" s="25">
        <v>41790</v>
      </c>
      <c r="O1015" t="str">
        <f>VLOOKUP(Coffee_data[[#This Row],[Area Code]],Location!$B$1:$E$157,2,FALSE)</f>
        <v>Utah</v>
      </c>
      <c r="P1015" t="str">
        <f>VLOOKUP(Coffee_data[[#This Row],[Area Code]],Location!$B$1:$E$157,3,FALSE)</f>
        <v>West</v>
      </c>
      <c r="Q1015" t="str">
        <f>VLOOKUP(Coffee_data[[#This Row],[Area Code]],Location!$B$1:$E$157,4,FALSE)</f>
        <v>Small Market</v>
      </c>
      <c r="R1015" s="15" t="str">
        <f>HLOOKUP(Coffee_data[[#This Row],[ProductId]],Product!$B$4:$O$7,2,FALSE)</f>
        <v>Decaf</v>
      </c>
      <c r="S1015" s="15" t="str">
        <f>HLOOKUP(Coffee_data[[#This Row],[ProductId]],Product!$B$4:$O$7,3,FALSE)</f>
        <v>Herbal Tea</v>
      </c>
      <c r="T1015" s="15" t="str">
        <f>HLOOKUP(Coffee_data[[#This Row],[ProductId]],Product!$B$4:$O$7,4,FALSE)</f>
        <v>Mint</v>
      </c>
    </row>
    <row r="1016" spans="1:20" x14ac:dyDescent="0.2">
      <c r="A1016">
        <v>-3</v>
      </c>
      <c r="B1016">
        <v>73</v>
      </c>
      <c r="C1016">
        <v>125</v>
      </c>
      <c r="D1016">
        <v>52</v>
      </c>
      <c r="E1016">
        <v>76</v>
      </c>
      <c r="F1016">
        <v>47</v>
      </c>
      <c r="G1016">
        <v>313</v>
      </c>
      <c r="H1016">
        <v>0</v>
      </c>
      <c r="I1016">
        <v>19</v>
      </c>
      <c r="J1016">
        <v>50</v>
      </c>
      <c r="K1016">
        <v>69</v>
      </c>
      <c r="L1016">
        <v>801</v>
      </c>
      <c r="M1016">
        <v>11</v>
      </c>
      <c r="N1016" s="25">
        <v>41790</v>
      </c>
      <c r="O1016" t="str">
        <f>VLOOKUP(Coffee_data[[#This Row],[Area Code]],Location!$B$1:$E$157,2,FALSE)</f>
        <v>Utah</v>
      </c>
      <c r="P1016" t="str">
        <f>VLOOKUP(Coffee_data[[#This Row],[Area Code]],Location!$B$1:$E$157,3,FALSE)</f>
        <v>West</v>
      </c>
      <c r="Q1016" t="str">
        <f>VLOOKUP(Coffee_data[[#This Row],[Area Code]],Location!$B$1:$E$157,4,FALSE)</f>
        <v>Small Market</v>
      </c>
      <c r="R1016" s="15" t="str">
        <f>HLOOKUP(Coffee_data[[#This Row],[ProductId]],Product!$B$4:$O$7,2,FALSE)</f>
        <v>Regular</v>
      </c>
      <c r="S1016" s="15" t="str">
        <f>HLOOKUP(Coffee_data[[#This Row],[ProductId]],Product!$B$4:$O$7,3,FALSE)</f>
        <v>Tea</v>
      </c>
      <c r="T1016" s="15" t="str">
        <f>HLOOKUP(Coffee_data[[#This Row],[ProductId]],Product!$B$4:$O$7,4,FALSE)</f>
        <v>Darjeeling</v>
      </c>
    </row>
    <row r="1017" spans="1:20" x14ac:dyDescent="0.2">
      <c r="A1017">
        <v>14</v>
      </c>
      <c r="B1017">
        <v>55</v>
      </c>
      <c r="C1017">
        <v>96</v>
      </c>
      <c r="D1017">
        <v>41</v>
      </c>
      <c r="E1017">
        <v>41</v>
      </c>
      <c r="F1017">
        <v>13</v>
      </c>
      <c r="G1017">
        <v>239</v>
      </c>
      <c r="H1017">
        <v>20</v>
      </c>
      <c r="I1017">
        <v>20</v>
      </c>
      <c r="J1017">
        <v>40</v>
      </c>
      <c r="K1017">
        <v>72</v>
      </c>
      <c r="L1017">
        <v>801</v>
      </c>
      <c r="M1017">
        <v>12</v>
      </c>
      <c r="N1017" s="25">
        <v>41790</v>
      </c>
      <c r="O1017" t="str">
        <f>VLOOKUP(Coffee_data[[#This Row],[Area Code]],Location!$B$1:$E$157,2,FALSE)</f>
        <v>Utah</v>
      </c>
      <c r="P1017" t="str">
        <f>VLOOKUP(Coffee_data[[#This Row],[Area Code]],Location!$B$1:$E$157,3,FALSE)</f>
        <v>West</v>
      </c>
      <c r="Q1017" t="str">
        <f>VLOOKUP(Coffee_data[[#This Row],[Area Code]],Location!$B$1:$E$157,4,FALSE)</f>
        <v>Small Market</v>
      </c>
      <c r="R1017" s="15" t="str">
        <f>HLOOKUP(Coffee_data[[#This Row],[ProductId]],Product!$B$4:$O$7,2,FALSE)</f>
        <v>Regular</v>
      </c>
      <c r="S1017" s="15" t="str">
        <f>HLOOKUP(Coffee_data[[#This Row],[ProductId]],Product!$B$4:$O$7,3,FALSE)</f>
        <v>Tea</v>
      </c>
      <c r="T1017" s="15" t="str">
        <f>HLOOKUP(Coffee_data[[#This Row],[ProductId]],Product!$B$4:$O$7,4,FALSE)</f>
        <v>Earl Grey</v>
      </c>
    </row>
    <row r="1018" spans="1:20" x14ac:dyDescent="0.2">
      <c r="A1018">
        <v>-3</v>
      </c>
      <c r="B1018">
        <v>43</v>
      </c>
      <c r="C1018">
        <v>78</v>
      </c>
      <c r="D1018">
        <v>35</v>
      </c>
      <c r="E1018">
        <v>46</v>
      </c>
      <c r="F1018">
        <v>13</v>
      </c>
      <c r="G1018">
        <v>204</v>
      </c>
      <c r="H1018">
        <v>10</v>
      </c>
      <c r="I1018">
        <v>20</v>
      </c>
      <c r="J1018">
        <v>30</v>
      </c>
      <c r="K1018">
        <v>63</v>
      </c>
      <c r="L1018">
        <v>435</v>
      </c>
      <c r="M1018">
        <v>13</v>
      </c>
      <c r="N1018" s="25">
        <v>41790</v>
      </c>
      <c r="O1018" t="str">
        <f>VLOOKUP(Coffee_data[[#This Row],[Area Code]],Location!$B$1:$E$157,2,FALSE)</f>
        <v>Utah</v>
      </c>
      <c r="P1018" t="str">
        <f>VLOOKUP(Coffee_data[[#This Row],[Area Code]],Location!$B$1:$E$157,3,FALSE)</f>
        <v>West</v>
      </c>
      <c r="Q1018" t="str">
        <f>VLOOKUP(Coffee_data[[#This Row],[Area Code]],Location!$B$1:$E$157,4,FALSE)</f>
        <v>Small Market</v>
      </c>
      <c r="R1018" s="15" t="str">
        <f>HLOOKUP(Coffee_data[[#This Row],[ProductId]],Product!$B$4:$O$7,2,FALSE)</f>
        <v>Regular</v>
      </c>
      <c r="S1018" s="15" t="str">
        <f>HLOOKUP(Coffee_data[[#This Row],[ProductId]],Product!$B$4:$O$7,3,FALSE)</f>
        <v>Tea</v>
      </c>
      <c r="T1018" s="15" t="str">
        <f>HLOOKUP(Coffee_data[[#This Row],[ProductId]],Product!$B$4:$O$7,4,FALSE)</f>
        <v>Green Tea</v>
      </c>
    </row>
    <row r="1019" spans="1:20" x14ac:dyDescent="0.2">
      <c r="A1019">
        <v>32</v>
      </c>
      <c r="B1019">
        <v>93</v>
      </c>
      <c r="C1019">
        <v>169</v>
      </c>
      <c r="D1019">
        <v>76</v>
      </c>
      <c r="E1019">
        <v>61</v>
      </c>
      <c r="F1019">
        <v>28</v>
      </c>
      <c r="G1019">
        <v>580</v>
      </c>
      <c r="H1019">
        <v>70</v>
      </c>
      <c r="I1019">
        <v>87</v>
      </c>
      <c r="J1019">
        <v>120</v>
      </c>
      <c r="K1019">
        <v>210</v>
      </c>
      <c r="L1019">
        <v>435</v>
      </c>
      <c r="M1019">
        <v>3</v>
      </c>
      <c r="N1019" s="25">
        <v>41790</v>
      </c>
      <c r="O1019" t="str">
        <f>VLOOKUP(Coffee_data[[#This Row],[Area Code]],Location!$B$1:$E$157,2,FALSE)</f>
        <v>Utah</v>
      </c>
      <c r="P1019" t="str">
        <f>VLOOKUP(Coffee_data[[#This Row],[Area Code]],Location!$B$1:$E$157,3,FALSE)</f>
        <v>West</v>
      </c>
      <c r="Q1019" t="str">
        <f>VLOOKUP(Coffee_data[[#This Row],[Area Code]],Location!$B$1:$E$157,4,FALSE)</f>
        <v>Small Market</v>
      </c>
      <c r="R1019" s="15" t="str">
        <f>HLOOKUP(Coffee_data[[#This Row],[ProductId]],Product!$B$4:$O$7,2,FALSE)</f>
        <v>Decaf</v>
      </c>
      <c r="S1019" s="15" t="str">
        <f>HLOOKUP(Coffee_data[[#This Row],[ProductId]],Product!$B$4:$O$7,3,FALSE)</f>
        <v>Coffee</v>
      </c>
      <c r="T1019" s="15" t="str">
        <f>HLOOKUP(Coffee_data[[#This Row],[ProductId]],Product!$B$4:$O$7,4,FALSE)</f>
        <v>Decaf Irish Cream</v>
      </c>
    </row>
    <row r="1020" spans="1:20" x14ac:dyDescent="0.2">
      <c r="A1020">
        <v>165</v>
      </c>
      <c r="B1020">
        <v>261</v>
      </c>
      <c r="C1020">
        <v>521</v>
      </c>
      <c r="D1020">
        <v>230</v>
      </c>
      <c r="E1020">
        <v>96</v>
      </c>
      <c r="F1020">
        <v>72</v>
      </c>
      <c r="G1020">
        <v>1715</v>
      </c>
      <c r="H1020">
        <v>180</v>
      </c>
      <c r="I1020">
        <v>262</v>
      </c>
      <c r="J1020">
        <v>260</v>
      </c>
      <c r="K1020">
        <v>500</v>
      </c>
      <c r="L1020">
        <v>707</v>
      </c>
      <c r="M1020">
        <v>4</v>
      </c>
      <c r="N1020" s="25">
        <v>41790</v>
      </c>
      <c r="O1020" t="str">
        <f>VLOOKUP(Coffee_data[[#This Row],[Area Code]],Location!$B$1:$E$157,2,FALSE)</f>
        <v>California</v>
      </c>
      <c r="P1020" t="str">
        <f>VLOOKUP(Coffee_data[[#This Row],[Area Code]],Location!$B$1:$E$157,3,FALSE)</f>
        <v>West</v>
      </c>
      <c r="Q1020" t="str">
        <f>VLOOKUP(Coffee_data[[#This Row],[Area Code]],Location!$B$1:$E$157,4,FALSE)</f>
        <v>Major Market</v>
      </c>
      <c r="R1020" s="15" t="str">
        <f>HLOOKUP(Coffee_data[[#This Row],[ProductId]],Product!$B$4:$O$7,2,FALSE)</f>
        <v>Regular</v>
      </c>
      <c r="S1020" s="15" t="str">
        <f>HLOOKUP(Coffee_data[[#This Row],[ProductId]],Product!$B$4:$O$7,3,FALSE)</f>
        <v>Espresso</v>
      </c>
      <c r="T1020" s="15" t="str">
        <f>HLOOKUP(Coffee_data[[#This Row],[ProductId]],Product!$B$4:$O$7,4,FALSE)</f>
        <v>Caffe Latte</v>
      </c>
    </row>
    <row r="1021" spans="1:20" x14ac:dyDescent="0.2">
      <c r="A1021">
        <v>36</v>
      </c>
      <c r="B1021">
        <v>201</v>
      </c>
      <c r="C1021">
        <v>345</v>
      </c>
      <c r="D1021">
        <v>131</v>
      </c>
      <c r="E1021">
        <v>165</v>
      </c>
      <c r="F1021">
        <v>131</v>
      </c>
      <c r="G1021">
        <v>874</v>
      </c>
      <c r="H1021">
        <v>50</v>
      </c>
      <c r="I1021">
        <v>200</v>
      </c>
      <c r="J1021">
        <v>200</v>
      </c>
      <c r="K1021">
        <v>325</v>
      </c>
      <c r="L1021">
        <v>714</v>
      </c>
      <c r="M1021">
        <v>5</v>
      </c>
      <c r="N1021" s="25">
        <v>41790</v>
      </c>
      <c r="O1021" t="str">
        <f>VLOOKUP(Coffee_data[[#This Row],[Area Code]],Location!$B$1:$E$157,2,FALSE)</f>
        <v>California</v>
      </c>
      <c r="P1021" t="str">
        <f>VLOOKUP(Coffee_data[[#This Row],[Area Code]],Location!$B$1:$E$157,3,FALSE)</f>
        <v>West</v>
      </c>
      <c r="Q1021" t="str">
        <f>VLOOKUP(Coffee_data[[#This Row],[Area Code]],Location!$B$1:$E$157,4,FALSE)</f>
        <v>Major Market</v>
      </c>
      <c r="R1021" s="15" t="str">
        <f>HLOOKUP(Coffee_data[[#This Row],[ProductId]],Product!$B$4:$O$7,2,FALSE)</f>
        <v>Regular</v>
      </c>
      <c r="S1021" s="15" t="str">
        <f>HLOOKUP(Coffee_data[[#This Row],[ProductId]],Product!$B$4:$O$7,3,FALSE)</f>
        <v>Espresso</v>
      </c>
      <c r="T1021" s="15" t="str">
        <f>HLOOKUP(Coffee_data[[#This Row],[ProductId]],Product!$B$4:$O$7,4,FALSE)</f>
        <v>Caffe Mocha</v>
      </c>
    </row>
    <row r="1022" spans="1:20" x14ac:dyDescent="0.2">
      <c r="A1022">
        <v>240</v>
      </c>
      <c r="B1022">
        <v>362</v>
      </c>
      <c r="C1022">
        <v>634</v>
      </c>
      <c r="D1022">
        <v>244</v>
      </c>
      <c r="E1022">
        <v>122</v>
      </c>
      <c r="F1022">
        <v>89</v>
      </c>
      <c r="G1022">
        <v>1616</v>
      </c>
      <c r="H1022">
        <v>230</v>
      </c>
      <c r="I1022">
        <v>206</v>
      </c>
      <c r="J1022">
        <v>340</v>
      </c>
      <c r="K1022">
        <v>594</v>
      </c>
      <c r="L1022">
        <v>562</v>
      </c>
      <c r="M1022">
        <v>6</v>
      </c>
      <c r="N1022" s="25">
        <v>41790</v>
      </c>
      <c r="O1022" t="str">
        <f>VLOOKUP(Coffee_data[[#This Row],[Area Code]],Location!$B$1:$E$157,2,FALSE)</f>
        <v>California</v>
      </c>
      <c r="P1022" t="str">
        <f>VLOOKUP(Coffee_data[[#This Row],[Area Code]],Location!$B$1:$E$157,3,FALSE)</f>
        <v>West</v>
      </c>
      <c r="Q1022" t="str">
        <f>VLOOKUP(Coffee_data[[#This Row],[Area Code]],Location!$B$1:$E$157,4,FALSE)</f>
        <v>Major Market</v>
      </c>
      <c r="R1022" s="15" t="str">
        <f>HLOOKUP(Coffee_data[[#This Row],[ProductId]],Product!$B$4:$O$7,2,FALSE)</f>
        <v>Decaf</v>
      </c>
      <c r="S1022" s="15" t="str">
        <f>HLOOKUP(Coffee_data[[#This Row],[ProductId]],Product!$B$4:$O$7,3,FALSE)</f>
        <v>Espresso</v>
      </c>
      <c r="T1022" s="15" t="str">
        <f>HLOOKUP(Coffee_data[[#This Row],[ProductId]],Product!$B$4:$O$7,4,FALSE)</f>
        <v>Decaf Espresso</v>
      </c>
    </row>
    <row r="1023" spans="1:20" x14ac:dyDescent="0.2">
      <c r="A1023">
        <v>-113</v>
      </c>
      <c r="B1023">
        <v>-45</v>
      </c>
      <c r="C1023">
        <v>96</v>
      </c>
      <c r="D1023">
        <v>165</v>
      </c>
      <c r="E1023">
        <v>68</v>
      </c>
      <c r="F1023">
        <v>45</v>
      </c>
      <c r="G1023">
        <v>1514</v>
      </c>
      <c r="H1023">
        <v>-110</v>
      </c>
      <c r="I1023">
        <v>183</v>
      </c>
      <c r="J1023">
        <v>-50</v>
      </c>
      <c r="K1023">
        <v>121</v>
      </c>
      <c r="L1023">
        <v>707</v>
      </c>
      <c r="M1023">
        <v>1</v>
      </c>
      <c r="N1023" s="25">
        <v>41790</v>
      </c>
      <c r="O1023" t="str">
        <f>VLOOKUP(Coffee_data[[#This Row],[Area Code]],Location!$B$1:$E$157,2,FALSE)</f>
        <v>California</v>
      </c>
      <c r="P1023" t="str">
        <f>VLOOKUP(Coffee_data[[#This Row],[Area Code]],Location!$B$1:$E$157,3,FALSE)</f>
        <v>West</v>
      </c>
      <c r="Q1023" t="str">
        <f>VLOOKUP(Coffee_data[[#This Row],[Area Code]],Location!$B$1:$E$157,4,FALSE)</f>
        <v>Major Market</v>
      </c>
      <c r="R1023" s="15" t="str">
        <f>HLOOKUP(Coffee_data[[#This Row],[ProductId]],Product!$B$4:$O$7,2,FALSE)</f>
        <v>Regular</v>
      </c>
      <c r="S1023" s="15" t="str">
        <f>HLOOKUP(Coffee_data[[#This Row],[ProductId]],Product!$B$4:$O$7,3,FALSE)</f>
        <v>Coffee</v>
      </c>
      <c r="T1023" s="15" t="str">
        <f>HLOOKUP(Coffee_data[[#This Row],[ProductId]],Product!$B$4:$O$7,4,FALSE)</f>
        <v>Amaretto</v>
      </c>
    </row>
    <row r="1024" spans="1:20" x14ac:dyDescent="0.2">
      <c r="A1024">
        <v>357</v>
      </c>
      <c r="B1024">
        <v>534</v>
      </c>
      <c r="C1024">
        <v>890</v>
      </c>
      <c r="D1024">
        <v>363</v>
      </c>
      <c r="E1024">
        <v>177</v>
      </c>
      <c r="F1024">
        <v>124</v>
      </c>
      <c r="G1024">
        <v>2476</v>
      </c>
      <c r="H1024">
        <v>500</v>
      </c>
      <c r="I1024">
        <v>375</v>
      </c>
      <c r="J1024">
        <v>670</v>
      </c>
      <c r="K1024">
        <v>1112</v>
      </c>
      <c r="L1024">
        <v>805</v>
      </c>
      <c r="M1024">
        <v>2</v>
      </c>
      <c r="N1024" s="25">
        <v>41790</v>
      </c>
      <c r="O1024" t="str">
        <f>VLOOKUP(Coffee_data[[#This Row],[Area Code]],Location!$B$1:$E$157,2,FALSE)</f>
        <v>California</v>
      </c>
      <c r="P1024" t="str">
        <f>VLOOKUP(Coffee_data[[#This Row],[Area Code]],Location!$B$1:$E$157,3,FALSE)</f>
        <v>West</v>
      </c>
      <c r="Q1024" t="str">
        <f>VLOOKUP(Coffee_data[[#This Row],[Area Code]],Location!$B$1:$E$157,4,FALSE)</f>
        <v>Major Market</v>
      </c>
      <c r="R1024" s="15" t="str">
        <f>HLOOKUP(Coffee_data[[#This Row],[ProductId]],Product!$B$4:$O$7,2,FALSE)</f>
        <v>Regular</v>
      </c>
      <c r="S1024" s="15" t="str">
        <f>HLOOKUP(Coffee_data[[#This Row],[ProductId]],Product!$B$4:$O$7,3,FALSE)</f>
        <v>Coffee</v>
      </c>
      <c r="T1024" s="15" t="str">
        <f>HLOOKUP(Coffee_data[[#This Row],[ProductId]],Product!$B$4:$O$7,4,FALSE)</f>
        <v>Columbian</v>
      </c>
    </row>
    <row r="1025" spans="1:20" x14ac:dyDescent="0.2">
      <c r="A1025">
        <v>133</v>
      </c>
      <c r="B1025">
        <v>178</v>
      </c>
      <c r="C1025">
        <v>301</v>
      </c>
      <c r="D1025">
        <v>107</v>
      </c>
      <c r="E1025">
        <v>45</v>
      </c>
      <c r="F1025">
        <v>34</v>
      </c>
      <c r="G1025">
        <v>947</v>
      </c>
      <c r="H1025">
        <v>140</v>
      </c>
      <c r="I1025">
        <v>84</v>
      </c>
      <c r="J1025">
        <v>160</v>
      </c>
      <c r="K1025">
        <v>268</v>
      </c>
      <c r="L1025">
        <v>661</v>
      </c>
      <c r="M1025">
        <v>8</v>
      </c>
      <c r="N1025" s="25">
        <v>41790</v>
      </c>
      <c r="O1025" t="str">
        <f>VLOOKUP(Coffee_data[[#This Row],[Area Code]],Location!$B$1:$E$157,2,FALSE)</f>
        <v>California</v>
      </c>
      <c r="P1025" t="str">
        <f>VLOOKUP(Coffee_data[[#This Row],[Area Code]],Location!$B$1:$E$157,3,FALSE)</f>
        <v>West</v>
      </c>
      <c r="Q1025" t="str">
        <f>VLOOKUP(Coffee_data[[#This Row],[Area Code]],Location!$B$1:$E$157,4,FALSE)</f>
        <v>Major Market</v>
      </c>
      <c r="R1025" s="15" t="str">
        <f>HLOOKUP(Coffee_data[[#This Row],[ProductId]],Product!$B$4:$O$7,2,FALSE)</f>
        <v>Decaf</v>
      </c>
      <c r="S1025" s="15" t="str">
        <f>HLOOKUP(Coffee_data[[#This Row],[ProductId]],Product!$B$4:$O$7,3,FALSE)</f>
        <v>Herbal Tea</v>
      </c>
      <c r="T1025" s="15" t="str">
        <f>HLOOKUP(Coffee_data[[#This Row],[ProductId]],Product!$B$4:$O$7,4,FALSE)</f>
        <v>Chamomile</v>
      </c>
    </row>
    <row r="1026" spans="1:20" x14ac:dyDescent="0.2">
      <c r="A1026">
        <v>192</v>
      </c>
      <c r="B1026">
        <v>288</v>
      </c>
      <c r="C1026">
        <v>532</v>
      </c>
      <c r="D1026">
        <v>228</v>
      </c>
      <c r="E1026">
        <v>96</v>
      </c>
      <c r="F1026">
        <v>75</v>
      </c>
      <c r="G1026">
        <v>1213</v>
      </c>
      <c r="H1026">
        <v>190</v>
      </c>
      <c r="I1026">
        <v>203</v>
      </c>
      <c r="J1026">
        <v>260</v>
      </c>
      <c r="K1026">
        <v>451</v>
      </c>
      <c r="L1026">
        <v>661</v>
      </c>
      <c r="M1026">
        <v>9</v>
      </c>
      <c r="N1026" s="25">
        <v>41790</v>
      </c>
      <c r="O1026" t="str">
        <f>VLOOKUP(Coffee_data[[#This Row],[Area Code]],Location!$B$1:$E$157,2,FALSE)</f>
        <v>California</v>
      </c>
      <c r="P1026" t="str">
        <f>VLOOKUP(Coffee_data[[#This Row],[Area Code]],Location!$B$1:$E$157,3,FALSE)</f>
        <v>West</v>
      </c>
      <c r="Q1026" t="str">
        <f>VLOOKUP(Coffee_data[[#This Row],[Area Code]],Location!$B$1:$E$157,4,FALSE)</f>
        <v>Major Market</v>
      </c>
      <c r="R1026" s="15" t="str">
        <f>HLOOKUP(Coffee_data[[#This Row],[ProductId]],Product!$B$4:$O$7,2,FALSE)</f>
        <v>Decaf</v>
      </c>
      <c r="S1026" s="15" t="str">
        <f>HLOOKUP(Coffee_data[[#This Row],[ProductId]],Product!$B$4:$O$7,3,FALSE)</f>
        <v>Herbal Tea</v>
      </c>
      <c r="T1026" s="15" t="str">
        <f>HLOOKUP(Coffee_data[[#This Row],[ProductId]],Product!$B$4:$O$7,4,FALSE)</f>
        <v>Lemon</v>
      </c>
    </row>
    <row r="1027" spans="1:20" x14ac:dyDescent="0.2">
      <c r="A1027">
        <v>67</v>
      </c>
      <c r="B1027">
        <v>107</v>
      </c>
      <c r="C1027">
        <v>190</v>
      </c>
      <c r="D1027">
        <v>83</v>
      </c>
      <c r="E1027">
        <v>40</v>
      </c>
      <c r="F1027">
        <v>27</v>
      </c>
      <c r="G1027">
        <v>574</v>
      </c>
      <c r="H1027">
        <v>60</v>
      </c>
      <c r="I1027">
        <v>70</v>
      </c>
      <c r="J1027">
        <v>90</v>
      </c>
      <c r="K1027">
        <v>170</v>
      </c>
      <c r="L1027">
        <v>408</v>
      </c>
      <c r="M1027">
        <v>10</v>
      </c>
      <c r="N1027" s="25">
        <v>41790</v>
      </c>
      <c r="O1027" t="str">
        <f>VLOOKUP(Coffee_data[[#This Row],[Area Code]],Location!$B$1:$E$157,2,FALSE)</f>
        <v>California</v>
      </c>
      <c r="P1027" t="str">
        <f>VLOOKUP(Coffee_data[[#This Row],[Area Code]],Location!$B$1:$E$157,3,FALSE)</f>
        <v>West</v>
      </c>
      <c r="Q1027" t="str">
        <f>VLOOKUP(Coffee_data[[#This Row],[Area Code]],Location!$B$1:$E$157,4,FALSE)</f>
        <v>Major Market</v>
      </c>
      <c r="R1027" s="15" t="str">
        <f>HLOOKUP(Coffee_data[[#This Row],[ProductId]],Product!$B$4:$O$7,2,FALSE)</f>
        <v>Decaf</v>
      </c>
      <c r="S1027" s="15" t="str">
        <f>HLOOKUP(Coffee_data[[#This Row],[ProductId]],Product!$B$4:$O$7,3,FALSE)</f>
        <v>Herbal Tea</v>
      </c>
      <c r="T1027" s="15" t="str">
        <f>HLOOKUP(Coffee_data[[#This Row],[ProductId]],Product!$B$4:$O$7,4,FALSE)</f>
        <v>Mint</v>
      </c>
    </row>
    <row r="1028" spans="1:20" x14ac:dyDescent="0.2">
      <c r="A1028">
        <v>120</v>
      </c>
      <c r="B1028">
        <v>163</v>
      </c>
      <c r="C1028">
        <v>276</v>
      </c>
      <c r="D1028">
        <v>96</v>
      </c>
      <c r="E1028">
        <v>43</v>
      </c>
      <c r="F1028">
        <v>31</v>
      </c>
      <c r="G1028">
        <v>897</v>
      </c>
      <c r="H1028">
        <v>90</v>
      </c>
      <c r="I1028">
        <v>59</v>
      </c>
      <c r="J1028">
        <v>110</v>
      </c>
      <c r="K1028">
        <v>169</v>
      </c>
      <c r="L1028">
        <v>209</v>
      </c>
      <c r="M1028">
        <v>11</v>
      </c>
      <c r="N1028" s="25">
        <v>41790</v>
      </c>
      <c r="O1028" t="str">
        <f>VLOOKUP(Coffee_data[[#This Row],[Area Code]],Location!$B$1:$E$157,2,FALSE)</f>
        <v>California</v>
      </c>
      <c r="P1028" t="str">
        <f>VLOOKUP(Coffee_data[[#This Row],[Area Code]],Location!$B$1:$E$157,3,FALSE)</f>
        <v>West</v>
      </c>
      <c r="Q1028" t="str">
        <f>VLOOKUP(Coffee_data[[#This Row],[Area Code]],Location!$B$1:$E$157,4,FALSE)</f>
        <v>Major Market</v>
      </c>
      <c r="R1028" s="15" t="str">
        <f>HLOOKUP(Coffee_data[[#This Row],[ProductId]],Product!$B$4:$O$7,2,FALSE)</f>
        <v>Regular</v>
      </c>
      <c r="S1028" s="15" t="str">
        <f>HLOOKUP(Coffee_data[[#This Row],[ProductId]],Product!$B$4:$O$7,3,FALSE)</f>
        <v>Tea</v>
      </c>
      <c r="T1028" s="15" t="str">
        <f>HLOOKUP(Coffee_data[[#This Row],[ProductId]],Product!$B$4:$O$7,4,FALSE)</f>
        <v>Darjeeling</v>
      </c>
    </row>
    <row r="1029" spans="1:20" x14ac:dyDescent="0.2">
      <c r="A1029">
        <v>98</v>
      </c>
      <c r="B1029">
        <v>136</v>
      </c>
      <c r="C1029">
        <v>230</v>
      </c>
      <c r="D1029">
        <v>94</v>
      </c>
      <c r="E1029">
        <v>38</v>
      </c>
      <c r="F1029">
        <v>26</v>
      </c>
      <c r="G1029">
        <v>562</v>
      </c>
      <c r="H1029">
        <v>80</v>
      </c>
      <c r="I1029">
        <v>60</v>
      </c>
      <c r="J1029">
        <v>90</v>
      </c>
      <c r="K1029">
        <v>150</v>
      </c>
      <c r="L1029">
        <v>415</v>
      </c>
      <c r="M1029">
        <v>12</v>
      </c>
      <c r="N1029" s="25">
        <v>41790</v>
      </c>
      <c r="O1029" t="str">
        <f>VLOOKUP(Coffee_data[[#This Row],[Area Code]],Location!$B$1:$E$157,2,FALSE)</f>
        <v>California</v>
      </c>
      <c r="P1029" t="str">
        <f>VLOOKUP(Coffee_data[[#This Row],[Area Code]],Location!$B$1:$E$157,3,FALSE)</f>
        <v>West</v>
      </c>
      <c r="Q1029" t="str">
        <f>VLOOKUP(Coffee_data[[#This Row],[Area Code]],Location!$B$1:$E$157,4,FALSE)</f>
        <v>Major Market</v>
      </c>
      <c r="R1029" s="15" t="str">
        <f>HLOOKUP(Coffee_data[[#This Row],[ProductId]],Product!$B$4:$O$7,2,FALSE)</f>
        <v>Regular</v>
      </c>
      <c r="S1029" s="15" t="str">
        <f>HLOOKUP(Coffee_data[[#This Row],[ProductId]],Product!$B$4:$O$7,3,FALSE)</f>
        <v>Tea</v>
      </c>
      <c r="T1029" s="15" t="str">
        <f>HLOOKUP(Coffee_data[[#This Row],[ProductId]],Product!$B$4:$O$7,4,FALSE)</f>
        <v>Earl Grey</v>
      </c>
    </row>
    <row r="1030" spans="1:20" x14ac:dyDescent="0.2">
      <c r="A1030">
        <v>32</v>
      </c>
      <c r="B1030">
        <v>81</v>
      </c>
      <c r="C1030">
        <v>135</v>
      </c>
      <c r="D1030">
        <v>54</v>
      </c>
      <c r="E1030">
        <v>49</v>
      </c>
      <c r="F1030">
        <v>17</v>
      </c>
      <c r="G1030">
        <v>641</v>
      </c>
      <c r="H1030">
        <v>30</v>
      </c>
      <c r="I1030">
        <v>43</v>
      </c>
      <c r="J1030">
        <v>60</v>
      </c>
      <c r="K1030">
        <v>90</v>
      </c>
      <c r="L1030">
        <v>714</v>
      </c>
      <c r="M1030">
        <v>13</v>
      </c>
      <c r="N1030" s="25">
        <v>41790</v>
      </c>
      <c r="O1030" t="str">
        <f>VLOOKUP(Coffee_data[[#This Row],[Area Code]],Location!$B$1:$E$157,2,FALSE)</f>
        <v>California</v>
      </c>
      <c r="P1030" t="str">
        <f>VLOOKUP(Coffee_data[[#This Row],[Area Code]],Location!$B$1:$E$157,3,FALSE)</f>
        <v>West</v>
      </c>
      <c r="Q1030" t="str">
        <f>VLOOKUP(Coffee_data[[#This Row],[Area Code]],Location!$B$1:$E$157,4,FALSE)</f>
        <v>Major Market</v>
      </c>
      <c r="R1030" s="15" t="str">
        <f>HLOOKUP(Coffee_data[[#This Row],[ProductId]],Product!$B$4:$O$7,2,FALSE)</f>
        <v>Regular</v>
      </c>
      <c r="S1030" s="15" t="str">
        <f>HLOOKUP(Coffee_data[[#This Row],[ProductId]],Product!$B$4:$O$7,3,FALSE)</f>
        <v>Tea</v>
      </c>
      <c r="T1030" s="15" t="str">
        <f>HLOOKUP(Coffee_data[[#This Row],[ProductId]],Product!$B$4:$O$7,4,FALSE)</f>
        <v>Green Tea</v>
      </c>
    </row>
    <row r="1031" spans="1:20" x14ac:dyDescent="0.2">
      <c r="A1031">
        <v>-142</v>
      </c>
      <c r="B1031">
        <v>-31</v>
      </c>
      <c r="C1031">
        <v>169</v>
      </c>
      <c r="D1031">
        <v>196</v>
      </c>
      <c r="E1031">
        <v>111</v>
      </c>
      <c r="F1031">
        <v>66</v>
      </c>
      <c r="G1031">
        <v>2393</v>
      </c>
      <c r="H1031">
        <v>-140</v>
      </c>
      <c r="I1031">
        <v>164</v>
      </c>
      <c r="J1031">
        <v>-40</v>
      </c>
      <c r="K1031">
        <v>207</v>
      </c>
      <c r="L1031">
        <v>415</v>
      </c>
      <c r="M1031">
        <v>3</v>
      </c>
      <c r="N1031" s="25">
        <v>41790</v>
      </c>
      <c r="O1031" t="str">
        <f>VLOOKUP(Coffee_data[[#This Row],[Area Code]],Location!$B$1:$E$157,2,FALSE)</f>
        <v>California</v>
      </c>
      <c r="P1031" t="str">
        <f>VLOOKUP(Coffee_data[[#This Row],[Area Code]],Location!$B$1:$E$157,3,FALSE)</f>
        <v>West</v>
      </c>
      <c r="Q1031" t="str">
        <f>VLOOKUP(Coffee_data[[#This Row],[Area Code]],Location!$B$1:$E$157,4,FALSE)</f>
        <v>Major Market</v>
      </c>
      <c r="R1031" s="15" t="str">
        <f>HLOOKUP(Coffee_data[[#This Row],[ProductId]],Product!$B$4:$O$7,2,FALSE)</f>
        <v>Decaf</v>
      </c>
      <c r="S1031" s="15" t="str">
        <f>HLOOKUP(Coffee_data[[#This Row],[ProductId]],Product!$B$4:$O$7,3,FALSE)</f>
        <v>Coffee</v>
      </c>
      <c r="T1031" s="15" t="str">
        <f>HLOOKUP(Coffee_data[[#This Row],[ProductId]],Product!$B$4:$O$7,4,FALSE)</f>
        <v>Decaf Irish Cream</v>
      </c>
    </row>
    <row r="1032" spans="1:20" x14ac:dyDescent="0.2">
      <c r="A1032">
        <v>31</v>
      </c>
      <c r="B1032">
        <v>43</v>
      </c>
      <c r="C1032">
        <v>43</v>
      </c>
      <c r="D1032">
        <v>0</v>
      </c>
      <c r="E1032">
        <v>12</v>
      </c>
      <c r="F1032">
        <v>0</v>
      </c>
      <c r="G1032">
        <v>602</v>
      </c>
      <c r="H1032">
        <v>30</v>
      </c>
      <c r="I1032">
        <v>0</v>
      </c>
      <c r="J1032">
        <v>40</v>
      </c>
      <c r="K1032">
        <v>36</v>
      </c>
      <c r="L1032">
        <v>775</v>
      </c>
      <c r="M1032">
        <v>4</v>
      </c>
      <c r="N1032" s="25">
        <v>41790</v>
      </c>
      <c r="O1032" t="str">
        <f>VLOOKUP(Coffee_data[[#This Row],[Area Code]],Location!$B$1:$E$157,2,FALSE)</f>
        <v>Nevada</v>
      </c>
      <c r="P1032" t="str">
        <f>VLOOKUP(Coffee_data[[#This Row],[Area Code]],Location!$B$1:$E$157,3,FALSE)</f>
        <v>West</v>
      </c>
      <c r="Q1032" t="str">
        <f>VLOOKUP(Coffee_data[[#This Row],[Area Code]],Location!$B$1:$E$157,4,FALSE)</f>
        <v>Small Market</v>
      </c>
      <c r="R1032" s="15" t="str">
        <f>HLOOKUP(Coffee_data[[#This Row],[ProductId]],Product!$B$4:$O$7,2,FALSE)</f>
        <v>Regular</v>
      </c>
      <c r="S1032" s="15" t="str">
        <f>HLOOKUP(Coffee_data[[#This Row],[ProductId]],Product!$B$4:$O$7,3,FALSE)</f>
        <v>Espresso</v>
      </c>
      <c r="T1032" s="15" t="str">
        <f>HLOOKUP(Coffee_data[[#This Row],[ProductId]],Product!$B$4:$O$7,4,FALSE)</f>
        <v>Caffe Latte</v>
      </c>
    </row>
    <row r="1033" spans="1:20" x14ac:dyDescent="0.2">
      <c r="A1033">
        <v>18</v>
      </c>
      <c r="B1033">
        <v>35</v>
      </c>
      <c r="C1033">
        <v>58</v>
      </c>
      <c r="D1033">
        <v>23</v>
      </c>
      <c r="E1033">
        <v>17</v>
      </c>
      <c r="F1033">
        <v>6</v>
      </c>
      <c r="G1033">
        <v>843</v>
      </c>
      <c r="H1033">
        <v>20</v>
      </c>
      <c r="I1033">
        <v>20</v>
      </c>
      <c r="J1033">
        <v>30</v>
      </c>
      <c r="K1033">
        <v>50</v>
      </c>
      <c r="L1033">
        <v>775</v>
      </c>
      <c r="M1033">
        <v>5</v>
      </c>
      <c r="N1033" s="25">
        <v>41790</v>
      </c>
      <c r="O1033" t="str">
        <f>VLOOKUP(Coffee_data[[#This Row],[Area Code]],Location!$B$1:$E$157,2,FALSE)</f>
        <v>Nevada</v>
      </c>
      <c r="P1033" t="str">
        <f>VLOOKUP(Coffee_data[[#This Row],[Area Code]],Location!$B$1:$E$157,3,FALSE)</f>
        <v>West</v>
      </c>
      <c r="Q1033" t="str">
        <f>VLOOKUP(Coffee_data[[#This Row],[Area Code]],Location!$B$1:$E$157,4,FALSE)</f>
        <v>Small Market</v>
      </c>
      <c r="R1033" s="15" t="str">
        <f>HLOOKUP(Coffee_data[[#This Row],[ProductId]],Product!$B$4:$O$7,2,FALSE)</f>
        <v>Regular</v>
      </c>
      <c r="S1033" s="15" t="str">
        <f>HLOOKUP(Coffee_data[[#This Row],[ProductId]],Product!$B$4:$O$7,3,FALSE)</f>
        <v>Espresso</v>
      </c>
      <c r="T1033" s="15" t="str">
        <f>HLOOKUP(Coffee_data[[#This Row],[ProductId]],Product!$B$4:$O$7,4,FALSE)</f>
        <v>Caffe Mocha</v>
      </c>
    </row>
    <row r="1034" spans="1:20" x14ac:dyDescent="0.2">
      <c r="A1034">
        <v>15</v>
      </c>
      <c r="B1034">
        <v>32</v>
      </c>
      <c r="C1034">
        <v>53</v>
      </c>
      <c r="D1034">
        <v>21</v>
      </c>
      <c r="E1034">
        <v>17</v>
      </c>
      <c r="F1034">
        <v>5</v>
      </c>
      <c r="G1034">
        <v>798</v>
      </c>
      <c r="H1034">
        <v>20</v>
      </c>
      <c r="I1034">
        <v>20</v>
      </c>
      <c r="J1034">
        <v>30</v>
      </c>
      <c r="K1034">
        <v>56</v>
      </c>
      <c r="L1034">
        <v>702</v>
      </c>
      <c r="M1034">
        <v>6</v>
      </c>
      <c r="N1034" s="25">
        <v>41790</v>
      </c>
      <c r="O1034" t="str">
        <f>VLOOKUP(Coffee_data[[#This Row],[Area Code]],Location!$B$1:$E$157,2,FALSE)</f>
        <v>Nevada</v>
      </c>
      <c r="P1034" t="str">
        <f>VLOOKUP(Coffee_data[[#This Row],[Area Code]],Location!$B$1:$E$157,3,FALSE)</f>
        <v>West</v>
      </c>
      <c r="Q1034" t="str">
        <f>VLOOKUP(Coffee_data[[#This Row],[Area Code]],Location!$B$1:$E$157,4,FALSE)</f>
        <v>Small Market</v>
      </c>
      <c r="R1034" s="15" t="str">
        <f>HLOOKUP(Coffee_data[[#This Row],[ProductId]],Product!$B$4:$O$7,2,FALSE)</f>
        <v>Decaf</v>
      </c>
      <c r="S1034" s="15" t="str">
        <f>HLOOKUP(Coffee_data[[#This Row],[ProductId]],Product!$B$4:$O$7,3,FALSE)</f>
        <v>Espresso</v>
      </c>
      <c r="T1034" s="15" t="str">
        <f>HLOOKUP(Coffee_data[[#This Row],[ProductId]],Product!$B$4:$O$7,4,FALSE)</f>
        <v>Decaf Espresso</v>
      </c>
    </row>
    <row r="1035" spans="1:20" x14ac:dyDescent="0.2">
      <c r="A1035">
        <v>0</v>
      </c>
      <c r="B1035">
        <v>46</v>
      </c>
      <c r="C1035">
        <v>82</v>
      </c>
      <c r="D1035">
        <v>36</v>
      </c>
      <c r="E1035">
        <v>46</v>
      </c>
      <c r="F1035">
        <v>13</v>
      </c>
      <c r="G1035">
        <v>236</v>
      </c>
      <c r="H1035">
        <v>20</v>
      </c>
      <c r="I1035">
        <v>38</v>
      </c>
      <c r="J1035">
        <v>60</v>
      </c>
      <c r="K1035">
        <v>100</v>
      </c>
      <c r="L1035">
        <v>702</v>
      </c>
      <c r="M1035">
        <v>2</v>
      </c>
      <c r="N1035" s="25">
        <v>41790</v>
      </c>
      <c r="O1035" t="str">
        <f>VLOOKUP(Coffee_data[[#This Row],[Area Code]],Location!$B$1:$E$157,2,FALSE)</f>
        <v>Nevada</v>
      </c>
      <c r="P1035" t="str">
        <f>VLOOKUP(Coffee_data[[#This Row],[Area Code]],Location!$B$1:$E$157,3,FALSE)</f>
        <v>West</v>
      </c>
      <c r="Q1035" t="str">
        <f>VLOOKUP(Coffee_data[[#This Row],[Area Code]],Location!$B$1:$E$157,4,FALSE)</f>
        <v>Small Market</v>
      </c>
      <c r="R1035" s="15" t="str">
        <f>HLOOKUP(Coffee_data[[#This Row],[ProductId]],Product!$B$4:$O$7,2,FALSE)</f>
        <v>Regular</v>
      </c>
      <c r="S1035" s="15" t="str">
        <f>HLOOKUP(Coffee_data[[#This Row],[ProductId]],Product!$B$4:$O$7,3,FALSE)</f>
        <v>Coffee</v>
      </c>
      <c r="T1035" s="15" t="str">
        <f>HLOOKUP(Coffee_data[[#This Row],[ProductId]],Product!$B$4:$O$7,4,FALSE)</f>
        <v>Columbian</v>
      </c>
    </row>
    <row r="1036" spans="1:20" x14ac:dyDescent="0.2">
      <c r="A1036">
        <v>37</v>
      </c>
      <c r="B1036">
        <v>201</v>
      </c>
      <c r="C1036">
        <v>345</v>
      </c>
      <c r="D1036">
        <v>93</v>
      </c>
      <c r="E1036">
        <v>164</v>
      </c>
      <c r="F1036">
        <v>131</v>
      </c>
      <c r="G1036">
        <v>874</v>
      </c>
      <c r="H1036">
        <v>50</v>
      </c>
      <c r="I1036">
        <v>147</v>
      </c>
      <c r="J1036">
        <v>180</v>
      </c>
      <c r="K1036">
        <v>308</v>
      </c>
      <c r="L1036">
        <v>775</v>
      </c>
      <c r="M1036">
        <v>8</v>
      </c>
      <c r="N1036" s="25">
        <v>41790</v>
      </c>
      <c r="O1036" t="str">
        <f>VLOOKUP(Coffee_data[[#This Row],[Area Code]],Location!$B$1:$E$157,2,FALSE)</f>
        <v>Nevada</v>
      </c>
      <c r="P1036" t="str">
        <f>VLOOKUP(Coffee_data[[#This Row],[Area Code]],Location!$B$1:$E$157,3,FALSE)</f>
        <v>West</v>
      </c>
      <c r="Q1036" t="str">
        <f>VLOOKUP(Coffee_data[[#This Row],[Area Code]],Location!$B$1:$E$157,4,FALSE)</f>
        <v>Small Market</v>
      </c>
      <c r="R1036" s="15" t="str">
        <f>HLOOKUP(Coffee_data[[#This Row],[ProductId]],Product!$B$4:$O$7,2,FALSE)</f>
        <v>Decaf</v>
      </c>
      <c r="S1036" s="15" t="str">
        <f>HLOOKUP(Coffee_data[[#This Row],[ProductId]],Product!$B$4:$O$7,3,FALSE)</f>
        <v>Herbal Tea</v>
      </c>
      <c r="T1036" s="15" t="str">
        <f>HLOOKUP(Coffee_data[[#This Row],[ProductId]],Product!$B$4:$O$7,4,FALSE)</f>
        <v>Chamomile</v>
      </c>
    </row>
    <row r="1037" spans="1:20" x14ac:dyDescent="0.2">
      <c r="A1037">
        <v>166</v>
      </c>
      <c r="B1037">
        <v>278</v>
      </c>
      <c r="C1037">
        <v>478</v>
      </c>
      <c r="D1037">
        <v>205</v>
      </c>
      <c r="E1037">
        <v>112</v>
      </c>
      <c r="F1037">
        <v>66</v>
      </c>
      <c r="G1037">
        <v>1095</v>
      </c>
      <c r="H1037">
        <v>170</v>
      </c>
      <c r="I1037">
        <v>196</v>
      </c>
      <c r="J1037">
        <v>250</v>
      </c>
      <c r="K1037">
        <v>420</v>
      </c>
      <c r="L1037">
        <v>702</v>
      </c>
      <c r="M1037">
        <v>9</v>
      </c>
      <c r="N1037" s="25">
        <v>41790</v>
      </c>
      <c r="O1037" t="str">
        <f>VLOOKUP(Coffee_data[[#This Row],[Area Code]],Location!$B$1:$E$157,2,FALSE)</f>
        <v>Nevada</v>
      </c>
      <c r="P1037" t="str">
        <f>VLOOKUP(Coffee_data[[#This Row],[Area Code]],Location!$B$1:$E$157,3,FALSE)</f>
        <v>West</v>
      </c>
      <c r="Q1037" t="str">
        <f>VLOOKUP(Coffee_data[[#This Row],[Area Code]],Location!$B$1:$E$157,4,FALSE)</f>
        <v>Small Market</v>
      </c>
      <c r="R1037" s="15" t="str">
        <f>HLOOKUP(Coffee_data[[#This Row],[ProductId]],Product!$B$4:$O$7,2,FALSE)</f>
        <v>Decaf</v>
      </c>
      <c r="S1037" s="15" t="str">
        <f>HLOOKUP(Coffee_data[[#This Row],[ProductId]],Product!$B$4:$O$7,3,FALSE)</f>
        <v>Herbal Tea</v>
      </c>
      <c r="T1037" s="15" t="str">
        <f>HLOOKUP(Coffee_data[[#This Row],[ProductId]],Product!$B$4:$O$7,4,FALSE)</f>
        <v>Lemon</v>
      </c>
    </row>
    <row r="1038" spans="1:20" x14ac:dyDescent="0.2">
      <c r="A1038">
        <v>136</v>
      </c>
      <c r="B1038">
        <v>204</v>
      </c>
      <c r="C1038">
        <v>345</v>
      </c>
      <c r="D1038">
        <v>157</v>
      </c>
      <c r="E1038">
        <v>68</v>
      </c>
      <c r="F1038">
        <v>45</v>
      </c>
      <c r="G1038">
        <v>764</v>
      </c>
      <c r="H1038">
        <v>130</v>
      </c>
      <c r="I1038">
        <v>173</v>
      </c>
      <c r="J1038">
        <v>180</v>
      </c>
      <c r="K1038">
        <v>290</v>
      </c>
      <c r="L1038">
        <v>775</v>
      </c>
      <c r="M1038">
        <v>10</v>
      </c>
      <c r="N1038" s="25">
        <v>41790</v>
      </c>
      <c r="O1038" t="str">
        <f>VLOOKUP(Coffee_data[[#This Row],[Area Code]],Location!$B$1:$E$157,2,FALSE)</f>
        <v>Nevada</v>
      </c>
      <c r="P1038" t="str">
        <f>VLOOKUP(Coffee_data[[#This Row],[Area Code]],Location!$B$1:$E$157,3,FALSE)</f>
        <v>West</v>
      </c>
      <c r="Q1038" t="str">
        <f>VLOOKUP(Coffee_data[[#This Row],[Area Code]],Location!$B$1:$E$157,4,FALSE)</f>
        <v>Small Market</v>
      </c>
      <c r="R1038" s="15" t="str">
        <f>HLOOKUP(Coffee_data[[#This Row],[ProductId]],Product!$B$4:$O$7,2,FALSE)</f>
        <v>Decaf</v>
      </c>
      <c r="S1038" s="15" t="str">
        <f>HLOOKUP(Coffee_data[[#This Row],[ProductId]],Product!$B$4:$O$7,3,FALSE)</f>
        <v>Herbal Tea</v>
      </c>
      <c r="T1038" s="15" t="str">
        <f>HLOOKUP(Coffee_data[[#This Row],[ProductId]],Product!$B$4:$O$7,4,FALSE)</f>
        <v>Mint</v>
      </c>
    </row>
    <row r="1039" spans="1:20" x14ac:dyDescent="0.2">
      <c r="A1039">
        <v>241</v>
      </c>
      <c r="B1039">
        <v>362</v>
      </c>
      <c r="C1039">
        <v>634</v>
      </c>
      <c r="D1039">
        <v>252</v>
      </c>
      <c r="E1039">
        <v>121</v>
      </c>
      <c r="F1039">
        <v>89</v>
      </c>
      <c r="G1039">
        <v>1616</v>
      </c>
      <c r="H1039">
        <v>190</v>
      </c>
      <c r="I1039">
        <v>142</v>
      </c>
      <c r="J1039">
        <v>260</v>
      </c>
      <c r="K1039">
        <v>441</v>
      </c>
      <c r="L1039">
        <v>775</v>
      </c>
      <c r="M1039">
        <v>11</v>
      </c>
      <c r="N1039" s="25">
        <v>41790</v>
      </c>
      <c r="O1039" t="str">
        <f>VLOOKUP(Coffee_data[[#This Row],[Area Code]],Location!$B$1:$E$157,2,FALSE)</f>
        <v>Nevada</v>
      </c>
      <c r="P1039" t="str">
        <f>VLOOKUP(Coffee_data[[#This Row],[Area Code]],Location!$B$1:$E$157,3,FALSE)</f>
        <v>West</v>
      </c>
      <c r="Q1039" t="str">
        <f>VLOOKUP(Coffee_data[[#This Row],[Area Code]],Location!$B$1:$E$157,4,FALSE)</f>
        <v>Small Market</v>
      </c>
      <c r="R1039" s="15" t="str">
        <f>HLOOKUP(Coffee_data[[#This Row],[ProductId]],Product!$B$4:$O$7,2,FALSE)</f>
        <v>Regular</v>
      </c>
      <c r="S1039" s="15" t="str">
        <f>HLOOKUP(Coffee_data[[#This Row],[ProductId]],Product!$B$4:$O$7,3,FALSE)</f>
        <v>Tea</v>
      </c>
      <c r="T1039" s="15" t="str">
        <f>HLOOKUP(Coffee_data[[#This Row],[ProductId]],Product!$B$4:$O$7,4,FALSE)</f>
        <v>Darjeeling</v>
      </c>
    </row>
    <row r="1040" spans="1:20" x14ac:dyDescent="0.2">
      <c r="A1040">
        <v>165</v>
      </c>
      <c r="B1040">
        <v>261</v>
      </c>
      <c r="C1040">
        <v>521</v>
      </c>
      <c r="D1040">
        <v>228</v>
      </c>
      <c r="E1040">
        <v>96</v>
      </c>
      <c r="F1040">
        <v>72</v>
      </c>
      <c r="G1040">
        <v>1715</v>
      </c>
      <c r="H1040">
        <v>120</v>
      </c>
      <c r="I1040">
        <v>144</v>
      </c>
      <c r="J1040">
        <v>180</v>
      </c>
      <c r="K1040">
        <v>338</v>
      </c>
      <c r="L1040">
        <v>702</v>
      </c>
      <c r="M1040">
        <v>12</v>
      </c>
      <c r="N1040" s="25">
        <v>41790</v>
      </c>
      <c r="O1040" t="str">
        <f>VLOOKUP(Coffee_data[[#This Row],[Area Code]],Location!$B$1:$E$157,2,FALSE)</f>
        <v>Nevada</v>
      </c>
      <c r="P1040" t="str">
        <f>VLOOKUP(Coffee_data[[#This Row],[Area Code]],Location!$B$1:$E$157,3,FALSE)</f>
        <v>West</v>
      </c>
      <c r="Q1040" t="str">
        <f>VLOOKUP(Coffee_data[[#This Row],[Area Code]],Location!$B$1:$E$157,4,FALSE)</f>
        <v>Small Market</v>
      </c>
      <c r="R1040" s="15" t="str">
        <f>HLOOKUP(Coffee_data[[#This Row],[ProductId]],Product!$B$4:$O$7,2,FALSE)</f>
        <v>Regular</v>
      </c>
      <c r="S1040" s="15" t="str">
        <f>HLOOKUP(Coffee_data[[#This Row],[ProductId]],Product!$B$4:$O$7,3,FALSE)</f>
        <v>Tea</v>
      </c>
      <c r="T1040" s="15" t="str">
        <f>HLOOKUP(Coffee_data[[#This Row],[ProductId]],Product!$B$4:$O$7,4,FALSE)</f>
        <v>Earl Grey</v>
      </c>
    </row>
    <row r="1041" spans="1:20" x14ac:dyDescent="0.2">
      <c r="A1041">
        <v>-369</v>
      </c>
      <c r="B1041">
        <v>-271</v>
      </c>
      <c r="C1041">
        <v>37</v>
      </c>
      <c r="D1041">
        <v>355</v>
      </c>
      <c r="E1041">
        <v>135</v>
      </c>
      <c r="F1041">
        <v>102</v>
      </c>
      <c r="G1041">
        <v>4507</v>
      </c>
      <c r="H1041">
        <v>-250</v>
      </c>
      <c r="I1041">
        <v>160</v>
      </c>
      <c r="J1041">
        <v>-170</v>
      </c>
      <c r="K1041">
        <v>0</v>
      </c>
      <c r="L1041">
        <v>702</v>
      </c>
      <c r="M1041">
        <v>13</v>
      </c>
      <c r="N1041" s="25">
        <v>41790</v>
      </c>
      <c r="O1041" t="str">
        <f>VLOOKUP(Coffee_data[[#This Row],[Area Code]],Location!$B$1:$E$157,2,FALSE)</f>
        <v>Nevada</v>
      </c>
      <c r="P1041" t="str">
        <f>VLOOKUP(Coffee_data[[#This Row],[Area Code]],Location!$B$1:$E$157,3,FALSE)</f>
        <v>West</v>
      </c>
      <c r="Q1041" t="str">
        <f>VLOOKUP(Coffee_data[[#This Row],[Area Code]],Location!$B$1:$E$157,4,FALSE)</f>
        <v>Small Market</v>
      </c>
      <c r="R1041" s="15" t="str">
        <f>HLOOKUP(Coffee_data[[#This Row],[ProductId]],Product!$B$4:$O$7,2,FALSE)</f>
        <v>Regular</v>
      </c>
      <c r="S1041" s="15" t="str">
        <f>HLOOKUP(Coffee_data[[#This Row],[ProductId]],Product!$B$4:$O$7,3,FALSE)</f>
        <v>Tea</v>
      </c>
      <c r="T1041" s="15" t="str">
        <f>HLOOKUP(Coffee_data[[#This Row],[ProductId]],Product!$B$4:$O$7,4,FALSE)</f>
        <v>Green Tea</v>
      </c>
    </row>
    <row r="1042" spans="1:20" x14ac:dyDescent="0.2">
      <c r="A1042">
        <v>8</v>
      </c>
      <c r="B1042">
        <v>38</v>
      </c>
      <c r="C1042">
        <v>70</v>
      </c>
      <c r="D1042">
        <v>32</v>
      </c>
      <c r="E1042">
        <v>30</v>
      </c>
      <c r="F1042">
        <v>9</v>
      </c>
      <c r="G1042">
        <v>996</v>
      </c>
      <c r="H1042">
        <v>20</v>
      </c>
      <c r="I1042">
        <v>37</v>
      </c>
      <c r="J1042">
        <v>40</v>
      </c>
      <c r="K1042">
        <v>77</v>
      </c>
      <c r="L1042">
        <v>775</v>
      </c>
      <c r="M1042">
        <v>3</v>
      </c>
      <c r="N1042" s="25">
        <v>41790</v>
      </c>
      <c r="O1042" t="str">
        <f>VLOOKUP(Coffee_data[[#This Row],[Area Code]],Location!$B$1:$E$157,2,FALSE)</f>
        <v>Nevada</v>
      </c>
      <c r="P1042" t="str">
        <f>VLOOKUP(Coffee_data[[#This Row],[Area Code]],Location!$B$1:$E$157,3,FALSE)</f>
        <v>West</v>
      </c>
      <c r="Q1042" t="str">
        <f>VLOOKUP(Coffee_data[[#This Row],[Area Code]],Location!$B$1:$E$157,4,FALSE)</f>
        <v>Small Market</v>
      </c>
      <c r="R1042" s="15" t="str">
        <f>HLOOKUP(Coffee_data[[#This Row],[ProductId]],Product!$B$4:$O$7,2,FALSE)</f>
        <v>Decaf</v>
      </c>
      <c r="S1042" s="15" t="str">
        <f>HLOOKUP(Coffee_data[[#This Row],[ProductId]],Product!$B$4:$O$7,3,FALSE)</f>
        <v>Coffee</v>
      </c>
      <c r="T1042" s="15" t="str">
        <f>HLOOKUP(Coffee_data[[#This Row],[ProductId]],Product!$B$4:$O$7,4,FALSE)</f>
        <v>Decaf Irish Cream</v>
      </c>
    </row>
    <row r="1043" spans="1:20" x14ac:dyDescent="0.2">
      <c r="A1043">
        <v>11</v>
      </c>
      <c r="B1043">
        <v>64</v>
      </c>
      <c r="C1043">
        <v>115</v>
      </c>
      <c r="D1043">
        <v>51</v>
      </c>
      <c r="E1043">
        <v>53</v>
      </c>
      <c r="F1043">
        <v>19</v>
      </c>
      <c r="G1043">
        <v>396</v>
      </c>
      <c r="H1043">
        <v>30</v>
      </c>
      <c r="I1043">
        <v>36</v>
      </c>
      <c r="J1043">
        <v>70</v>
      </c>
      <c r="K1043">
        <v>114</v>
      </c>
      <c r="L1043">
        <v>503</v>
      </c>
      <c r="M1043">
        <v>4</v>
      </c>
      <c r="N1043" s="25">
        <v>41790</v>
      </c>
      <c r="O1043" t="str">
        <f>VLOOKUP(Coffee_data[[#This Row],[Area Code]],Location!$B$1:$E$157,2,FALSE)</f>
        <v>Oregon</v>
      </c>
      <c r="P1043" t="str">
        <f>VLOOKUP(Coffee_data[[#This Row],[Area Code]],Location!$B$1:$E$157,3,FALSE)</f>
        <v>West</v>
      </c>
      <c r="Q1043" t="str">
        <f>VLOOKUP(Coffee_data[[#This Row],[Area Code]],Location!$B$1:$E$157,4,FALSE)</f>
        <v>Small Market</v>
      </c>
      <c r="R1043" s="15" t="str">
        <f>HLOOKUP(Coffee_data[[#This Row],[ProductId]],Product!$B$4:$O$7,2,FALSE)</f>
        <v>Regular</v>
      </c>
      <c r="S1043" s="15" t="str">
        <f>HLOOKUP(Coffee_data[[#This Row],[ProductId]],Product!$B$4:$O$7,3,FALSE)</f>
        <v>Espresso</v>
      </c>
      <c r="T1043" s="15" t="str">
        <f>HLOOKUP(Coffee_data[[#This Row],[ProductId]],Product!$B$4:$O$7,4,FALSE)</f>
        <v>Caffe Latte</v>
      </c>
    </row>
    <row r="1044" spans="1:20" x14ac:dyDescent="0.2">
      <c r="A1044">
        <v>24</v>
      </c>
      <c r="B1044">
        <v>68</v>
      </c>
      <c r="C1044">
        <v>118</v>
      </c>
      <c r="D1044">
        <v>50</v>
      </c>
      <c r="E1044">
        <v>44</v>
      </c>
      <c r="F1044">
        <v>16</v>
      </c>
      <c r="G1044">
        <v>397</v>
      </c>
      <c r="H1044">
        <v>40</v>
      </c>
      <c r="I1044">
        <v>40</v>
      </c>
      <c r="J1044">
        <v>70</v>
      </c>
      <c r="K1044">
        <v>115</v>
      </c>
      <c r="L1044">
        <v>503</v>
      </c>
      <c r="M1044">
        <v>5</v>
      </c>
      <c r="N1044" s="25">
        <v>41790</v>
      </c>
      <c r="O1044" t="str">
        <f>VLOOKUP(Coffee_data[[#This Row],[Area Code]],Location!$B$1:$E$157,2,FALSE)</f>
        <v>Oregon</v>
      </c>
      <c r="P1044" t="str">
        <f>VLOOKUP(Coffee_data[[#This Row],[Area Code]],Location!$B$1:$E$157,3,FALSE)</f>
        <v>West</v>
      </c>
      <c r="Q1044" t="str">
        <f>VLOOKUP(Coffee_data[[#This Row],[Area Code]],Location!$B$1:$E$157,4,FALSE)</f>
        <v>Small Market</v>
      </c>
      <c r="R1044" s="15" t="str">
        <f>HLOOKUP(Coffee_data[[#This Row],[ProductId]],Product!$B$4:$O$7,2,FALSE)</f>
        <v>Regular</v>
      </c>
      <c r="S1044" s="15" t="str">
        <f>HLOOKUP(Coffee_data[[#This Row],[ProductId]],Product!$B$4:$O$7,3,FALSE)</f>
        <v>Espresso</v>
      </c>
      <c r="T1044" s="15" t="str">
        <f>HLOOKUP(Coffee_data[[#This Row],[ProductId]],Product!$B$4:$O$7,4,FALSE)</f>
        <v>Caffe Mocha</v>
      </c>
    </row>
    <row r="1045" spans="1:20" x14ac:dyDescent="0.2">
      <c r="A1045">
        <v>83</v>
      </c>
      <c r="B1045">
        <v>149</v>
      </c>
      <c r="C1045">
        <v>298</v>
      </c>
      <c r="D1045">
        <v>169</v>
      </c>
      <c r="E1045">
        <v>66</v>
      </c>
      <c r="F1045">
        <v>41</v>
      </c>
      <c r="G1045">
        <v>1245</v>
      </c>
      <c r="H1045">
        <v>90</v>
      </c>
      <c r="I1045">
        <v>181</v>
      </c>
      <c r="J1045">
        <v>140</v>
      </c>
      <c r="K1045">
        <v>286</v>
      </c>
      <c r="L1045">
        <v>541</v>
      </c>
      <c r="M1045">
        <v>6</v>
      </c>
      <c r="N1045" s="25">
        <v>41790</v>
      </c>
      <c r="O1045" t="str">
        <f>VLOOKUP(Coffee_data[[#This Row],[Area Code]],Location!$B$1:$E$157,2,FALSE)</f>
        <v>Oregon</v>
      </c>
      <c r="P1045" t="str">
        <f>VLOOKUP(Coffee_data[[#This Row],[Area Code]],Location!$B$1:$E$157,3,FALSE)</f>
        <v>West</v>
      </c>
      <c r="Q1045" t="str">
        <f>VLOOKUP(Coffee_data[[#This Row],[Area Code]],Location!$B$1:$E$157,4,FALSE)</f>
        <v>Small Market</v>
      </c>
      <c r="R1045" s="15" t="str">
        <f>HLOOKUP(Coffee_data[[#This Row],[ProductId]],Product!$B$4:$O$7,2,FALSE)</f>
        <v>Decaf</v>
      </c>
      <c r="S1045" s="15" t="str">
        <f>HLOOKUP(Coffee_data[[#This Row],[ProductId]],Product!$B$4:$O$7,3,FALSE)</f>
        <v>Espresso</v>
      </c>
      <c r="T1045" s="15" t="str">
        <f>HLOOKUP(Coffee_data[[#This Row],[ProductId]],Product!$B$4:$O$7,4,FALSE)</f>
        <v>Decaf Espresso</v>
      </c>
    </row>
    <row r="1046" spans="1:20" x14ac:dyDescent="0.2">
      <c r="A1046">
        <v>-6</v>
      </c>
      <c r="B1046">
        <v>63</v>
      </c>
      <c r="C1046">
        <v>107</v>
      </c>
      <c r="D1046">
        <v>44</v>
      </c>
      <c r="E1046">
        <v>69</v>
      </c>
      <c r="F1046">
        <v>40</v>
      </c>
      <c r="G1046">
        <v>496</v>
      </c>
      <c r="H1046">
        <v>30</v>
      </c>
      <c r="I1046">
        <v>50</v>
      </c>
      <c r="J1046">
        <v>80</v>
      </c>
      <c r="K1046">
        <v>131</v>
      </c>
      <c r="L1046">
        <v>541</v>
      </c>
      <c r="M1046">
        <v>1</v>
      </c>
      <c r="N1046" s="25">
        <v>41790</v>
      </c>
      <c r="O1046" t="str">
        <f>VLOOKUP(Coffee_data[[#This Row],[Area Code]],Location!$B$1:$E$157,2,FALSE)</f>
        <v>Oregon</v>
      </c>
      <c r="P1046" t="str">
        <f>VLOOKUP(Coffee_data[[#This Row],[Area Code]],Location!$B$1:$E$157,3,FALSE)</f>
        <v>West</v>
      </c>
      <c r="Q1046" t="str">
        <f>VLOOKUP(Coffee_data[[#This Row],[Area Code]],Location!$B$1:$E$157,4,FALSE)</f>
        <v>Small Market</v>
      </c>
      <c r="R1046" s="15" t="str">
        <f>HLOOKUP(Coffee_data[[#This Row],[ProductId]],Product!$B$4:$O$7,2,FALSE)</f>
        <v>Regular</v>
      </c>
      <c r="S1046" s="15" t="str">
        <f>HLOOKUP(Coffee_data[[#This Row],[ProductId]],Product!$B$4:$O$7,3,FALSE)</f>
        <v>Coffee</v>
      </c>
      <c r="T1046" s="15" t="str">
        <f>HLOOKUP(Coffee_data[[#This Row],[ProductId]],Product!$B$4:$O$7,4,FALSE)</f>
        <v>Amaretto</v>
      </c>
    </row>
    <row r="1047" spans="1:20" x14ac:dyDescent="0.2">
      <c r="A1047">
        <v>4</v>
      </c>
      <c r="B1047">
        <v>65</v>
      </c>
      <c r="C1047">
        <v>112</v>
      </c>
      <c r="D1047">
        <v>47</v>
      </c>
      <c r="E1047">
        <v>61</v>
      </c>
      <c r="F1047">
        <v>15</v>
      </c>
      <c r="G1047">
        <v>456</v>
      </c>
      <c r="H1047">
        <v>40</v>
      </c>
      <c r="I1047">
        <v>52</v>
      </c>
      <c r="J1047">
        <v>90</v>
      </c>
      <c r="K1047">
        <v>138</v>
      </c>
      <c r="L1047">
        <v>971</v>
      </c>
      <c r="M1047">
        <v>2</v>
      </c>
      <c r="N1047" s="25">
        <v>41790</v>
      </c>
      <c r="O1047" t="str">
        <f>VLOOKUP(Coffee_data[[#This Row],[Area Code]],Location!$B$1:$E$157,2,FALSE)</f>
        <v>Oregon</v>
      </c>
      <c r="P1047" t="str">
        <f>VLOOKUP(Coffee_data[[#This Row],[Area Code]],Location!$B$1:$E$157,3,FALSE)</f>
        <v>West</v>
      </c>
      <c r="Q1047" t="str">
        <f>VLOOKUP(Coffee_data[[#This Row],[Area Code]],Location!$B$1:$E$157,4,FALSE)</f>
        <v>Small Market</v>
      </c>
      <c r="R1047" s="15" t="str">
        <f>HLOOKUP(Coffee_data[[#This Row],[ProductId]],Product!$B$4:$O$7,2,FALSE)</f>
        <v>Regular</v>
      </c>
      <c r="S1047" s="15" t="str">
        <f>HLOOKUP(Coffee_data[[#This Row],[ProductId]],Product!$B$4:$O$7,3,FALSE)</f>
        <v>Coffee</v>
      </c>
      <c r="T1047" s="15" t="str">
        <f>HLOOKUP(Coffee_data[[#This Row],[ProductId]],Product!$B$4:$O$7,4,FALSE)</f>
        <v>Columbian</v>
      </c>
    </row>
    <row r="1048" spans="1:20" x14ac:dyDescent="0.2">
      <c r="A1048">
        <v>22</v>
      </c>
      <c r="B1048">
        <v>41</v>
      </c>
      <c r="C1048">
        <v>69</v>
      </c>
      <c r="D1048">
        <v>28</v>
      </c>
      <c r="E1048">
        <v>19</v>
      </c>
      <c r="F1048">
        <v>7</v>
      </c>
      <c r="G1048">
        <v>816</v>
      </c>
      <c r="H1048">
        <v>40</v>
      </c>
      <c r="I1048">
        <v>20</v>
      </c>
      <c r="J1048">
        <v>40</v>
      </c>
      <c r="K1048">
        <v>68</v>
      </c>
      <c r="L1048">
        <v>971</v>
      </c>
      <c r="M1048">
        <v>8</v>
      </c>
      <c r="N1048" s="25">
        <v>41790</v>
      </c>
      <c r="O1048" t="str">
        <f>VLOOKUP(Coffee_data[[#This Row],[Area Code]],Location!$B$1:$E$157,2,FALSE)</f>
        <v>Oregon</v>
      </c>
      <c r="P1048" t="str">
        <f>VLOOKUP(Coffee_data[[#This Row],[Area Code]],Location!$B$1:$E$157,3,FALSE)</f>
        <v>West</v>
      </c>
      <c r="Q1048" t="str">
        <f>VLOOKUP(Coffee_data[[#This Row],[Area Code]],Location!$B$1:$E$157,4,FALSE)</f>
        <v>Small Market</v>
      </c>
      <c r="R1048" s="15" t="str">
        <f>HLOOKUP(Coffee_data[[#This Row],[ProductId]],Product!$B$4:$O$7,2,FALSE)</f>
        <v>Decaf</v>
      </c>
      <c r="S1048" s="15" t="str">
        <f>HLOOKUP(Coffee_data[[#This Row],[ProductId]],Product!$B$4:$O$7,3,FALSE)</f>
        <v>Herbal Tea</v>
      </c>
      <c r="T1048" s="15" t="str">
        <f>HLOOKUP(Coffee_data[[#This Row],[ProductId]],Product!$B$4:$O$7,4,FALSE)</f>
        <v>Chamomile</v>
      </c>
    </row>
    <row r="1049" spans="1:20" x14ac:dyDescent="0.2">
      <c r="A1049">
        <v>30</v>
      </c>
      <c r="B1049">
        <v>56</v>
      </c>
      <c r="C1049">
        <v>99</v>
      </c>
      <c r="D1049">
        <v>43</v>
      </c>
      <c r="E1049">
        <v>26</v>
      </c>
      <c r="F1049">
        <v>14</v>
      </c>
      <c r="G1049">
        <v>597</v>
      </c>
      <c r="H1049">
        <v>30</v>
      </c>
      <c r="I1049">
        <v>30</v>
      </c>
      <c r="J1049">
        <v>50</v>
      </c>
      <c r="K1049">
        <v>80</v>
      </c>
      <c r="L1049">
        <v>503</v>
      </c>
      <c r="M1049">
        <v>9</v>
      </c>
      <c r="N1049" s="25">
        <v>41790</v>
      </c>
      <c r="O1049" t="str">
        <f>VLOOKUP(Coffee_data[[#This Row],[Area Code]],Location!$B$1:$E$157,2,FALSE)</f>
        <v>Oregon</v>
      </c>
      <c r="P1049" t="str">
        <f>VLOOKUP(Coffee_data[[#This Row],[Area Code]],Location!$B$1:$E$157,3,FALSE)</f>
        <v>West</v>
      </c>
      <c r="Q1049" t="str">
        <f>VLOOKUP(Coffee_data[[#This Row],[Area Code]],Location!$B$1:$E$157,4,FALSE)</f>
        <v>Small Market</v>
      </c>
      <c r="R1049" s="15" t="str">
        <f>HLOOKUP(Coffee_data[[#This Row],[ProductId]],Product!$B$4:$O$7,2,FALSE)</f>
        <v>Decaf</v>
      </c>
      <c r="S1049" s="15" t="str">
        <f>HLOOKUP(Coffee_data[[#This Row],[ProductId]],Product!$B$4:$O$7,3,FALSE)</f>
        <v>Herbal Tea</v>
      </c>
      <c r="T1049" s="15" t="str">
        <f>HLOOKUP(Coffee_data[[#This Row],[ProductId]],Product!$B$4:$O$7,4,FALSE)</f>
        <v>Lemon</v>
      </c>
    </row>
    <row r="1050" spans="1:20" x14ac:dyDescent="0.2">
      <c r="A1050">
        <v>9</v>
      </c>
      <c r="B1050">
        <v>26</v>
      </c>
      <c r="C1050">
        <v>44</v>
      </c>
      <c r="D1050">
        <v>18</v>
      </c>
      <c r="E1050">
        <v>17</v>
      </c>
      <c r="F1050">
        <v>5</v>
      </c>
      <c r="G1050">
        <v>478</v>
      </c>
      <c r="H1050">
        <v>10</v>
      </c>
      <c r="I1050">
        <v>10</v>
      </c>
      <c r="J1050">
        <v>10</v>
      </c>
      <c r="K1050">
        <v>31</v>
      </c>
      <c r="L1050">
        <v>503</v>
      </c>
      <c r="M1050">
        <v>11</v>
      </c>
      <c r="N1050" s="25">
        <v>41790</v>
      </c>
      <c r="O1050" t="str">
        <f>VLOOKUP(Coffee_data[[#This Row],[Area Code]],Location!$B$1:$E$157,2,FALSE)</f>
        <v>Oregon</v>
      </c>
      <c r="P1050" t="str">
        <f>VLOOKUP(Coffee_data[[#This Row],[Area Code]],Location!$B$1:$E$157,3,FALSE)</f>
        <v>West</v>
      </c>
      <c r="Q1050" t="str">
        <f>VLOOKUP(Coffee_data[[#This Row],[Area Code]],Location!$B$1:$E$157,4,FALSE)</f>
        <v>Small Market</v>
      </c>
      <c r="R1050" s="15" t="str">
        <f>HLOOKUP(Coffee_data[[#This Row],[ProductId]],Product!$B$4:$O$7,2,FALSE)</f>
        <v>Regular</v>
      </c>
      <c r="S1050" s="15" t="str">
        <f>HLOOKUP(Coffee_data[[#This Row],[ProductId]],Product!$B$4:$O$7,3,FALSE)</f>
        <v>Tea</v>
      </c>
      <c r="T1050" s="15" t="str">
        <f>HLOOKUP(Coffee_data[[#This Row],[ProductId]],Product!$B$4:$O$7,4,FALSE)</f>
        <v>Darjeeling</v>
      </c>
    </row>
    <row r="1051" spans="1:20" x14ac:dyDescent="0.2">
      <c r="A1051">
        <v>100</v>
      </c>
      <c r="B1051">
        <v>167</v>
      </c>
      <c r="C1051">
        <v>278</v>
      </c>
      <c r="D1051">
        <v>64</v>
      </c>
      <c r="E1051">
        <v>67</v>
      </c>
      <c r="F1051">
        <v>36</v>
      </c>
      <c r="G1051">
        <v>767</v>
      </c>
      <c r="H1051">
        <v>70</v>
      </c>
      <c r="I1051">
        <v>82</v>
      </c>
      <c r="J1051">
        <v>110</v>
      </c>
      <c r="K1051">
        <v>192</v>
      </c>
      <c r="L1051">
        <v>503</v>
      </c>
      <c r="M1051">
        <v>12</v>
      </c>
      <c r="N1051" s="25">
        <v>41790</v>
      </c>
      <c r="O1051" t="str">
        <f>VLOOKUP(Coffee_data[[#This Row],[Area Code]],Location!$B$1:$E$157,2,FALSE)</f>
        <v>Oregon</v>
      </c>
      <c r="P1051" t="str">
        <f>VLOOKUP(Coffee_data[[#This Row],[Area Code]],Location!$B$1:$E$157,3,FALSE)</f>
        <v>West</v>
      </c>
      <c r="Q1051" t="str">
        <f>VLOOKUP(Coffee_data[[#This Row],[Area Code]],Location!$B$1:$E$157,4,FALSE)</f>
        <v>Small Market</v>
      </c>
      <c r="R1051" s="15" t="str">
        <f>HLOOKUP(Coffee_data[[#This Row],[ProductId]],Product!$B$4:$O$7,2,FALSE)</f>
        <v>Regular</v>
      </c>
      <c r="S1051" s="15" t="str">
        <f>HLOOKUP(Coffee_data[[#This Row],[ProductId]],Product!$B$4:$O$7,3,FALSE)</f>
        <v>Tea</v>
      </c>
      <c r="T1051" s="15" t="str">
        <f>HLOOKUP(Coffee_data[[#This Row],[ProductId]],Product!$B$4:$O$7,4,FALSE)</f>
        <v>Earl Grey</v>
      </c>
    </row>
    <row r="1052" spans="1:20" x14ac:dyDescent="0.2">
      <c r="A1052">
        <v>105</v>
      </c>
      <c r="B1052">
        <v>164</v>
      </c>
      <c r="C1052">
        <v>282</v>
      </c>
      <c r="D1052">
        <v>149</v>
      </c>
      <c r="E1052">
        <v>59</v>
      </c>
      <c r="F1052">
        <v>36</v>
      </c>
      <c r="G1052">
        <v>636</v>
      </c>
      <c r="H1052">
        <v>80</v>
      </c>
      <c r="I1052">
        <v>57</v>
      </c>
      <c r="J1052">
        <v>120</v>
      </c>
      <c r="K1052">
        <v>203</v>
      </c>
      <c r="L1052">
        <v>503</v>
      </c>
      <c r="M1052">
        <v>13</v>
      </c>
      <c r="N1052" s="25">
        <v>41790</v>
      </c>
      <c r="O1052" t="str">
        <f>VLOOKUP(Coffee_data[[#This Row],[Area Code]],Location!$B$1:$E$157,2,FALSE)</f>
        <v>Oregon</v>
      </c>
      <c r="P1052" t="str">
        <f>VLOOKUP(Coffee_data[[#This Row],[Area Code]],Location!$B$1:$E$157,3,FALSE)</f>
        <v>West</v>
      </c>
      <c r="Q1052" t="str">
        <f>VLOOKUP(Coffee_data[[#This Row],[Area Code]],Location!$B$1:$E$157,4,FALSE)</f>
        <v>Small Market</v>
      </c>
      <c r="R1052" s="15" t="str">
        <f>HLOOKUP(Coffee_data[[#This Row],[ProductId]],Product!$B$4:$O$7,2,FALSE)</f>
        <v>Regular</v>
      </c>
      <c r="S1052" s="15" t="str">
        <f>HLOOKUP(Coffee_data[[#This Row],[ProductId]],Product!$B$4:$O$7,3,FALSE)</f>
        <v>Tea</v>
      </c>
      <c r="T1052" s="15" t="str">
        <f>HLOOKUP(Coffee_data[[#This Row],[ProductId]],Product!$B$4:$O$7,4,FALSE)</f>
        <v>Green Tea</v>
      </c>
    </row>
    <row r="1053" spans="1:20" x14ac:dyDescent="0.2">
      <c r="A1053">
        <v>20</v>
      </c>
      <c r="B1053">
        <v>55</v>
      </c>
      <c r="C1053">
        <v>93</v>
      </c>
      <c r="D1053">
        <v>38</v>
      </c>
      <c r="E1053">
        <v>35</v>
      </c>
      <c r="F1053">
        <v>12</v>
      </c>
      <c r="G1053">
        <v>414</v>
      </c>
      <c r="H1053">
        <v>40</v>
      </c>
      <c r="I1053">
        <v>40</v>
      </c>
      <c r="J1053">
        <v>70</v>
      </c>
      <c r="K1053">
        <v>113</v>
      </c>
      <c r="L1053">
        <v>541</v>
      </c>
      <c r="M1053">
        <v>3</v>
      </c>
      <c r="N1053" s="25">
        <v>41790</v>
      </c>
      <c r="O1053" t="str">
        <f>VLOOKUP(Coffee_data[[#This Row],[Area Code]],Location!$B$1:$E$157,2,FALSE)</f>
        <v>Oregon</v>
      </c>
      <c r="P1053" t="str">
        <f>VLOOKUP(Coffee_data[[#This Row],[Area Code]],Location!$B$1:$E$157,3,FALSE)</f>
        <v>West</v>
      </c>
      <c r="Q1053" t="str">
        <f>VLOOKUP(Coffee_data[[#This Row],[Area Code]],Location!$B$1:$E$157,4,FALSE)</f>
        <v>Small Market</v>
      </c>
      <c r="R1053" s="15" t="str">
        <f>HLOOKUP(Coffee_data[[#This Row],[ProductId]],Product!$B$4:$O$7,2,FALSE)</f>
        <v>Decaf</v>
      </c>
      <c r="S1053" s="15" t="str">
        <f>HLOOKUP(Coffee_data[[#This Row],[ProductId]],Product!$B$4:$O$7,3,FALSE)</f>
        <v>Coffee</v>
      </c>
      <c r="T1053" s="15" t="str">
        <f>HLOOKUP(Coffee_data[[#This Row],[ProductId]],Product!$B$4:$O$7,4,FALSE)</f>
        <v>Decaf Irish Cream</v>
      </c>
    </row>
    <row r="1054" spans="1:20" x14ac:dyDescent="0.2">
      <c r="A1054">
        <v>34</v>
      </c>
      <c r="B1054">
        <v>62</v>
      </c>
      <c r="C1054">
        <v>110</v>
      </c>
      <c r="D1054">
        <v>48</v>
      </c>
      <c r="E1054">
        <v>28</v>
      </c>
      <c r="F1054">
        <v>15</v>
      </c>
      <c r="G1054">
        <v>593</v>
      </c>
      <c r="H1054">
        <v>40</v>
      </c>
      <c r="I1054">
        <v>44</v>
      </c>
      <c r="J1054">
        <v>60</v>
      </c>
      <c r="K1054">
        <v>96</v>
      </c>
      <c r="L1054">
        <v>206</v>
      </c>
      <c r="M1054">
        <v>4</v>
      </c>
      <c r="N1054" s="25">
        <v>41790</v>
      </c>
      <c r="O1054" t="str">
        <f>VLOOKUP(Coffee_data[[#This Row],[Area Code]],Location!$B$1:$E$157,2,FALSE)</f>
        <v>Washington</v>
      </c>
      <c r="P1054" t="str">
        <f>VLOOKUP(Coffee_data[[#This Row],[Area Code]],Location!$B$1:$E$157,3,FALSE)</f>
        <v>West</v>
      </c>
      <c r="Q1054" t="str">
        <f>VLOOKUP(Coffee_data[[#This Row],[Area Code]],Location!$B$1:$E$157,4,FALSE)</f>
        <v>Small Market</v>
      </c>
      <c r="R1054" s="15" t="str">
        <f>HLOOKUP(Coffee_data[[#This Row],[ProductId]],Product!$B$4:$O$7,2,FALSE)</f>
        <v>Regular</v>
      </c>
      <c r="S1054" s="15" t="str">
        <f>HLOOKUP(Coffee_data[[#This Row],[ProductId]],Product!$B$4:$O$7,3,FALSE)</f>
        <v>Espresso</v>
      </c>
      <c r="T1054" s="15" t="str">
        <f>HLOOKUP(Coffee_data[[#This Row],[ProductId]],Product!$B$4:$O$7,4,FALSE)</f>
        <v>Caffe Latte</v>
      </c>
    </row>
    <row r="1055" spans="1:20" x14ac:dyDescent="0.2">
      <c r="A1055">
        <v>18</v>
      </c>
      <c r="B1055">
        <v>74</v>
      </c>
      <c r="C1055">
        <v>133</v>
      </c>
      <c r="D1055">
        <v>59</v>
      </c>
      <c r="E1055">
        <v>56</v>
      </c>
      <c r="F1055">
        <v>22</v>
      </c>
      <c r="G1055">
        <v>377</v>
      </c>
      <c r="H1055">
        <v>20</v>
      </c>
      <c r="I1055">
        <v>55</v>
      </c>
      <c r="J1055">
        <v>70</v>
      </c>
      <c r="K1055">
        <v>115</v>
      </c>
      <c r="L1055">
        <v>425</v>
      </c>
      <c r="M1055">
        <v>5</v>
      </c>
      <c r="N1055" s="25">
        <v>41790</v>
      </c>
      <c r="O1055" t="str">
        <f>VLOOKUP(Coffee_data[[#This Row],[Area Code]],Location!$B$1:$E$157,2,FALSE)</f>
        <v>Washington</v>
      </c>
      <c r="P1055" t="str">
        <f>VLOOKUP(Coffee_data[[#This Row],[Area Code]],Location!$B$1:$E$157,3,FALSE)</f>
        <v>West</v>
      </c>
      <c r="Q1055" t="str">
        <f>VLOOKUP(Coffee_data[[#This Row],[Area Code]],Location!$B$1:$E$157,4,FALSE)</f>
        <v>Small Market</v>
      </c>
      <c r="R1055" s="15" t="str">
        <f>HLOOKUP(Coffee_data[[#This Row],[ProductId]],Product!$B$4:$O$7,2,FALSE)</f>
        <v>Regular</v>
      </c>
      <c r="S1055" s="15" t="str">
        <f>HLOOKUP(Coffee_data[[#This Row],[ProductId]],Product!$B$4:$O$7,3,FALSE)</f>
        <v>Espresso</v>
      </c>
      <c r="T1055" s="15" t="str">
        <f>HLOOKUP(Coffee_data[[#This Row],[ProductId]],Product!$B$4:$O$7,4,FALSE)</f>
        <v>Caffe Mocha</v>
      </c>
    </row>
    <row r="1056" spans="1:20" x14ac:dyDescent="0.2">
      <c r="A1056">
        <v>49</v>
      </c>
      <c r="B1056">
        <v>96</v>
      </c>
      <c r="C1056">
        <v>177</v>
      </c>
      <c r="D1056">
        <v>81</v>
      </c>
      <c r="E1056">
        <v>47</v>
      </c>
      <c r="F1056">
        <v>25</v>
      </c>
      <c r="G1056">
        <v>1046</v>
      </c>
      <c r="H1056">
        <v>60</v>
      </c>
      <c r="I1056">
        <v>76</v>
      </c>
      <c r="J1056">
        <v>90</v>
      </c>
      <c r="K1056">
        <v>166</v>
      </c>
      <c r="L1056">
        <v>253</v>
      </c>
      <c r="M1056">
        <v>6</v>
      </c>
      <c r="N1056" s="25">
        <v>41790</v>
      </c>
      <c r="O1056" t="str">
        <f>VLOOKUP(Coffee_data[[#This Row],[Area Code]],Location!$B$1:$E$157,2,FALSE)</f>
        <v>Washington</v>
      </c>
      <c r="P1056" t="str">
        <f>VLOOKUP(Coffee_data[[#This Row],[Area Code]],Location!$B$1:$E$157,3,FALSE)</f>
        <v>West</v>
      </c>
      <c r="Q1056" t="str">
        <f>VLOOKUP(Coffee_data[[#This Row],[Area Code]],Location!$B$1:$E$157,4,FALSE)</f>
        <v>Small Market</v>
      </c>
      <c r="R1056" s="15" t="str">
        <f>HLOOKUP(Coffee_data[[#This Row],[ProductId]],Product!$B$4:$O$7,2,FALSE)</f>
        <v>Decaf</v>
      </c>
      <c r="S1056" s="15" t="str">
        <f>HLOOKUP(Coffee_data[[#This Row],[ProductId]],Product!$B$4:$O$7,3,FALSE)</f>
        <v>Espresso</v>
      </c>
      <c r="T1056" s="15" t="str">
        <f>HLOOKUP(Coffee_data[[#This Row],[ProductId]],Product!$B$4:$O$7,4,FALSE)</f>
        <v>Decaf Espresso</v>
      </c>
    </row>
    <row r="1057" spans="1:20" x14ac:dyDescent="0.2">
      <c r="A1057">
        <v>66</v>
      </c>
      <c r="B1057">
        <v>114</v>
      </c>
      <c r="C1057">
        <v>193</v>
      </c>
      <c r="D1057">
        <v>79</v>
      </c>
      <c r="E1057">
        <v>48</v>
      </c>
      <c r="F1057">
        <v>25</v>
      </c>
      <c r="G1057">
        <v>425</v>
      </c>
      <c r="H1057">
        <v>110</v>
      </c>
      <c r="I1057">
        <v>90</v>
      </c>
      <c r="J1057">
        <v>150</v>
      </c>
      <c r="K1057">
        <v>240</v>
      </c>
      <c r="L1057">
        <v>425</v>
      </c>
      <c r="M1057">
        <v>2</v>
      </c>
      <c r="N1057" s="25">
        <v>41790</v>
      </c>
      <c r="O1057" t="str">
        <f>VLOOKUP(Coffee_data[[#This Row],[Area Code]],Location!$B$1:$E$157,2,FALSE)</f>
        <v>Washington</v>
      </c>
      <c r="P1057" t="str">
        <f>VLOOKUP(Coffee_data[[#This Row],[Area Code]],Location!$B$1:$E$157,3,FALSE)</f>
        <v>West</v>
      </c>
      <c r="Q1057" t="str">
        <f>VLOOKUP(Coffee_data[[#This Row],[Area Code]],Location!$B$1:$E$157,4,FALSE)</f>
        <v>Small Market</v>
      </c>
      <c r="R1057" s="15" t="str">
        <f>HLOOKUP(Coffee_data[[#This Row],[ProductId]],Product!$B$4:$O$7,2,FALSE)</f>
        <v>Regular</v>
      </c>
      <c r="S1057" s="15" t="str">
        <f>HLOOKUP(Coffee_data[[#This Row],[ProductId]],Product!$B$4:$O$7,3,FALSE)</f>
        <v>Coffee</v>
      </c>
      <c r="T1057" s="15" t="str">
        <f>HLOOKUP(Coffee_data[[#This Row],[ProductId]],Product!$B$4:$O$7,4,FALSE)</f>
        <v>Columbian</v>
      </c>
    </row>
    <row r="1058" spans="1:20" x14ac:dyDescent="0.2">
      <c r="A1058">
        <v>79</v>
      </c>
      <c r="B1058">
        <v>140</v>
      </c>
      <c r="C1058">
        <v>232</v>
      </c>
      <c r="D1058">
        <v>92</v>
      </c>
      <c r="E1058">
        <v>61</v>
      </c>
      <c r="F1058">
        <v>30</v>
      </c>
      <c r="G1058">
        <v>1102</v>
      </c>
      <c r="H1058">
        <v>90</v>
      </c>
      <c r="I1058">
        <v>78</v>
      </c>
      <c r="J1058">
        <v>130</v>
      </c>
      <c r="K1058">
        <v>208</v>
      </c>
      <c r="L1058">
        <v>206</v>
      </c>
      <c r="M1058">
        <v>8</v>
      </c>
      <c r="N1058" s="25">
        <v>41790</v>
      </c>
      <c r="O1058" t="str">
        <f>VLOOKUP(Coffee_data[[#This Row],[Area Code]],Location!$B$1:$E$157,2,FALSE)</f>
        <v>Washington</v>
      </c>
      <c r="P1058" t="str">
        <f>VLOOKUP(Coffee_data[[#This Row],[Area Code]],Location!$B$1:$E$157,3,FALSE)</f>
        <v>West</v>
      </c>
      <c r="Q1058" t="str">
        <f>VLOOKUP(Coffee_data[[#This Row],[Area Code]],Location!$B$1:$E$157,4,FALSE)</f>
        <v>Small Market</v>
      </c>
      <c r="R1058" s="15" t="str">
        <f>HLOOKUP(Coffee_data[[#This Row],[ProductId]],Product!$B$4:$O$7,2,FALSE)</f>
        <v>Decaf</v>
      </c>
      <c r="S1058" s="15" t="str">
        <f>HLOOKUP(Coffee_data[[#This Row],[ProductId]],Product!$B$4:$O$7,3,FALSE)</f>
        <v>Herbal Tea</v>
      </c>
      <c r="T1058" s="15" t="str">
        <f>HLOOKUP(Coffee_data[[#This Row],[ProductId]],Product!$B$4:$O$7,4,FALSE)</f>
        <v>Chamomile</v>
      </c>
    </row>
    <row r="1059" spans="1:20" x14ac:dyDescent="0.2">
      <c r="A1059">
        <v>40</v>
      </c>
      <c r="B1059">
        <v>64</v>
      </c>
      <c r="C1059">
        <v>107</v>
      </c>
      <c r="D1059">
        <v>43</v>
      </c>
      <c r="E1059">
        <v>24</v>
      </c>
      <c r="F1059">
        <v>12</v>
      </c>
      <c r="G1059">
        <v>822</v>
      </c>
      <c r="H1059">
        <v>50</v>
      </c>
      <c r="I1059">
        <v>39</v>
      </c>
      <c r="J1059">
        <v>60</v>
      </c>
      <c r="K1059">
        <v>81</v>
      </c>
      <c r="L1059">
        <v>509</v>
      </c>
      <c r="M1059">
        <v>9</v>
      </c>
      <c r="N1059" s="25">
        <v>41790</v>
      </c>
      <c r="O1059" t="str">
        <f>VLOOKUP(Coffee_data[[#This Row],[Area Code]],Location!$B$1:$E$157,2,FALSE)</f>
        <v>Washington</v>
      </c>
      <c r="P1059" t="str">
        <f>VLOOKUP(Coffee_data[[#This Row],[Area Code]],Location!$B$1:$E$157,3,FALSE)</f>
        <v>West</v>
      </c>
      <c r="Q1059" t="str">
        <f>VLOOKUP(Coffee_data[[#This Row],[Area Code]],Location!$B$1:$E$157,4,FALSE)</f>
        <v>Small Market</v>
      </c>
      <c r="R1059" s="15" t="str">
        <f>HLOOKUP(Coffee_data[[#This Row],[ProductId]],Product!$B$4:$O$7,2,FALSE)</f>
        <v>Decaf</v>
      </c>
      <c r="S1059" s="15" t="str">
        <f>HLOOKUP(Coffee_data[[#This Row],[ProductId]],Product!$B$4:$O$7,3,FALSE)</f>
        <v>Herbal Tea</v>
      </c>
      <c r="T1059" s="15" t="str">
        <f>HLOOKUP(Coffee_data[[#This Row],[ProductId]],Product!$B$4:$O$7,4,FALSE)</f>
        <v>Lemon</v>
      </c>
    </row>
    <row r="1060" spans="1:20" x14ac:dyDescent="0.2">
      <c r="A1060">
        <v>41</v>
      </c>
      <c r="B1060">
        <v>78</v>
      </c>
      <c r="C1060">
        <v>125</v>
      </c>
      <c r="D1060">
        <v>47</v>
      </c>
      <c r="E1060">
        <v>37</v>
      </c>
      <c r="F1060">
        <v>14</v>
      </c>
      <c r="G1060">
        <v>371</v>
      </c>
      <c r="H1060">
        <v>30</v>
      </c>
      <c r="I1060">
        <v>30</v>
      </c>
      <c r="J1060">
        <v>50</v>
      </c>
      <c r="K1060">
        <v>69</v>
      </c>
      <c r="L1060">
        <v>360</v>
      </c>
      <c r="M1060">
        <v>11</v>
      </c>
      <c r="N1060" s="25">
        <v>41790</v>
      </c>
      <c r="O1060" t="str">
        <f>VLOOKUP(Coffee_data[[#This Row],[Area Code]],Location!$B$1:$E$157,2,FALSE)</f>
        <v>Washington</v>
      </c>
      <c r="P1060" t="str">
        <f>VLOOKUP(Coffee_data[[#This Row],[Area Code]],Location!$B$1:$E$157,3,FALSE)</f>
        <v>West</v>
      </c>
      <c r="Q1060" t="str">
        <f>VLOOKUP(Coffee_data[[#This Row],[Area Code]],Location!$B$1:$E$157,4,FALSE)</f>
        <v>Small Market</v>
      </c>
      <c r="R1060" s="15" t="str">
        <f>HLOOKUP(Coffee_data[[#This Row],[ProductId]],Product!$B$4:$O$7,2,FALSE)</f>
        <v>Regular</v>
      </c>
      <c r="S1060" s="15" t="str">
        <f>HLOOKUP(Coffee_data[[#This Row],[ProductId]],Product!$B$4:$O$7,3,FALSE)</f>
        <v>Tea</v>
      </c>
      <c r="T1060" s="15" t="str">
        <f>HLOOKUP(Coffee_data[[#This Row],[ProductId]],Product!$B$4:$O$7,4,FALSE)</f>
        <v>Darjeeling</v>
      </c>
    </row>
    <row r="1061" spans="1:20" x14ac:dyDescent="0.2">
      <c r="A1061">
        <v>24</v>
      </c>
      <c r="B1061">
        <v>59</v>
      </c>
      <c r="C1061">
        <v>99</v>
      </c>
      <c r="D1061">
        <v>40</v>
      </c>
      <c r="E1061">
        <v>35</v>
      </c>
      <c r="F1061">
        <v>12</v>
      </c>
      <c r="G1061">
        <v>443</v>
      </c>
      <c r="H1061">
        <v>20</v>
      </c>
      <c r="I1061">
        <v>20</v>
      </c>
      <c r="J1061">
        <v>40</v>
      </c>
      <c r="K1061">
        <v>72</v>
      </c>
      <c r="L1061">
        <v>206</v>
      </c>
      <c r="M1061">
        <v>12</v>
      </c>
      <c r="N1061" s="25">
        <v>41790</v>
      </c>
      <c r="O1061" t="str">
        <f>VLOOKUP(Coffee_data[[#This Row],[Area Code]],Location!$B$1:$E$157,2,FALSE)</f>
        <v>Washington</v>
      </c>
      <c r="P1061" t="str">
        <f>VLOOKUP(Coffee_data[[#This Row],[Area Code]],Location!$B$1:$E$157,3,FALSE)</f>
        <v>West</v>
      </c>
      <c r="Q1061" t="str">
        <f>VLOOKUP(Coffee_data[[#This Row],[Area Code]],Location!$B$1:$E$157,4,FALSE)</f>
        <v>Small Market</v>
      </c>
      <c r="R1061" s="15" t="str">
        <f>HLOOKUP(Coffee_data[[#This Row],[ProductId]],Product!$B$4:$O$7,2,FALSE)</f>
        <v>Regular</v>
      </c>
      <c r="S1061" s="15" t="str">
        <f>HLOOKUP(Coffee_data[[#This Row],[ProductId]],Product!$B$4:$O$7,3,FALSE)</f>
        <v>Tea</v>
      </c>
      <c r="T1061" s="15" t="str">
        <f>HLOOKUP(Coffee_data[[#This Row],[ProductId]],Product!$B$4:$O$7,4,FALSE)</f>
        <v>Earl Grey</v>
      </c>
    </row>
    <row r="1062" spans="1:20" x14ac:dyDescent="0.2">
      <c r="A1062">
        <v>-3</v>
      </c>
      <c r="B1062">
        <v>75</v>
      </c>
      <c r="C1062">
        <v>128</v>
      </c>
      <c r="D1062">
        <v>53</v>
      </c>
      <c r="E1062">
        <v>78</v>
      </c>
      <c r="F1062">
        <v>48</v>
      </c>
      <c r="G1062">
        <v>597</v>
      </c>
      <c r="H1062">
        <v>0</v>
      </c>
      <c r="I1062">
        <v>17</v>
      </c>
      <c r="J1062">
        <v>50</v>
      </c>
      <c r="K1062">
        <v>67</v>
      </c>
      <c r="L1062">
        <v>360</v>
      </c>
      <c r="M1062">
        <v>13</v>
      </c>
      <c r="N1062" s="25">
        <v>41790</v>
      </c>
      <c r="O1062" t="str">
        <f>VLOOKUP(Coffee_data[[#This Row],[Area Code]],Location!$B$1:$E$157,2,FALSE)</f>
        <v>Washington</v>
      </c>
      <c r="P1062" t="str">
        <f>VLOOKUP(Coffee_data[[#This Row],[Area Code]],Location!$B$1:$E$157,3,FALSE)</f>
        <v>West</v>
      </c>
      <c r="Q1062" t="str">
        <f>VLOOKUP(Coffee_data[[#This Row],[Area Code]],Location!$B$1:$E$157,4,FALSE)</f>
        <v>Small Market</v>
      </c>
      <c r="R1062" s="15" t="str">
        <f>HLOOKUP(Coffee_data[[#This Row],[ProductId]],Product!$B$4:$O$7,2,FALSE)</f>
        <v>Regular</v>
      </c>
      <c r="S1062" s="15" t="str">
        <f>HLOOKUP(Coffee_data[[#This Row],[ProductId]],Product!$B$4:$O$7,3,FALSE)</f>
        <v>Tea</v>
      </c>
      <c r="T1062" s="15" t="str">
        <f>HLOOKUP(Coffee_data[[#This Row],[ProductId]],Product!$B$4:$O$7,4,FALSE)</f>
        <v>Green Tea</v>
      </c>
    </row>
    <row r="1063" spans="1:20" x14ac:dyDescent="0.2">
      <c r="A1063">
        <v>24</v>
      </c>
      <c r="B1063">
        <v>154</v>
      </c>
      <c r="C1063">
        <v>264</v>
      </c>
      <c r="D1063">
        <v>97</v>
      </c>
      <c r="E1063">
        <v>130</v>
      </c>
      <c r="F1063">
        <v>100</v>
      </c>
      <c r="G1063">
        <v>665</v>
      </c>
      <c r="H1063">
        <v>90</v>
      </c>
      <c r="I1063">
        <v>192</v>
      </c>
      <c r="J1063">
        <v>200</v>
      </c>
      <c r="K1063">
        <v>327</v>
      </c>
      <c r="L1063">
        <v>206</v>
      </c>
      <c r="M1063">
        <v>3</v>
      </c>
      <c r="N1063" s="25">
        <v>41790</v>
      </c>
      <c r="O1063" t="str">
        <f>VLOOKUP(Coffee_data[[#This Row],[Area Code]],Location!$B$1:$E$157,2,FALSE)</f>
        <v>Washington</v>
      </c>
      <c r="P1063" t="str">
        <f>VLOOKUP(Coffee_data[[#This Row],[Area Code]],Location!$B$1:$E$157,3,FALSE)</f>
        <v>West</v>
      </c>
      <c r="Q1063" t="str">
        <f>VLOOKUP(Coffee_data[[#This Row],[Area Code]],Location!$B$1:$E$157,4,FALSE)</f>
        <v>Small Market</v>
      </c>
      <c r="R1063" s="15" t="str">
        <f>HLOOKUP(Coffee_data[[#This Row],[ProductId]],Product!$B$4:$O$7,2,FALSE)</f>
        <v>Decaf</v>
      </c>
      <c r="S1063" s="15" t="str">
        <f>HLOOKUP(Coffee_data[[#This Row],[ProductId]],Product!$B$4:$O$7,3,FALSE)</f>
        <v>Coffee</v>
      </c>
      <c r="T1063" s="15" t="str">
        <f>HLOOKUP(Coffee_data[[#This Row],[ProductId]],Product!$B$4:$O$7,4,FALSE)</f>
        <v>Decaf Irish Cream</v>
      </c>
    </row>
    <row r="1064" spans="1:20" x14ac:dyDescent="0.2">
      <c r="A1064">
        <v>81</v>
      </c>
      <c r="B1064">
        <v>146</v>
      </c>
      <c r="C1064">
        <v>291</v>
      </c>
      <c r="D1064">
        <v>194</v>
      </c>
      <c r="E1064">
        <v>65</v>
      </c>
      <c r="F1064">
        <v>40</v>
      </c>
      <c r="G1064">
        <v>1304</v>
      </c>
      <c r="H1064">
        <v>80</v>
      </c>
      <c r="I1064">
        <v>76</v>
      </c>
      <c r="J1064">
        <v>130</v>
      </c>
      <c r="K1064">
        <v>250</v>
      </c>
      <c r="L1064">
        <v>303</v>
      </c>
      <c r="M1064">
        <v>8</v>
      </c>
      <c r="N1064" s="25">
        <v>41820</v>
      </c>
      <c r="O1064" t="str">
        <f>VLOOKUP(Coffee_data[[#This Row],[Area Code]],Location!$B$1:$E$157,2,FALSE)</f>
        <v>Colorado</v>
      </c>
      <c r="P1064" t="str">
        <f>VLOOKUP(Coffee_data[[#This Row],[Area Code]],Location!$B$1:$E$157,3,FALSE)</f>
        <v>Central</v>
      </c>
      <c r="Q1064" t="str">
        <f>VLOOKUP(Coffee_data[[#This Row],[Area Code]],Location!$B$1:$E$157,4,FALSE)</f>
        <v>Major Market</v>
      </c>
      <c r="R1064" s="15" t="str">
        <f>HLOOKUP(Coffee_data[[#This Row],[ProductId]],Product!$B$4:$O$7,2,FALSE)</f>
        <v>Decaf</v>
      </c>
      <c r="S1064" s="15" t="str">
        <f>HLOOKUP(Coffee_data[[#This Row],[ProductId]],Product!$B$4:$O$7,3,FALSE)</f>
        <v>Herbal Tea</v>
      </c>
      <c r="T1064" s="15" t="str">
        <f>HLOOKUP(Coffee_data[[#This Row],[ProductId]],Product!$B$4:$O$7,4,FALSE)</f>
        <v>Chamomile</v>
      </c>
    </row>
    <row r="1065" spans="1:20" x14ac:dyDescent="0.2">
      <c r="A1065">
        <v>-10</v>
      </c>
      <c r="B1065">
        <v>56</v>
      </c>
      <c r="C1065">
        <v>95</v>
      </c>
      <c r="D1065">
        <v>39</v>
      </c>
      <c r="E1065">
        <v>66</v>
      </c>
      <c r="F1065">
        <v>36</v>
      </c>
      <c r="G1065">
        <v>517</v>
      </c>
      <c r="H1065">
        <v>0</v>
      </c>
      <c r="I1065">
        <v>21</v>
      </c>
      <c r="J1065">
        <v>50</v>
      </c>
      <c r="K1065">
        <v>80</v>
      </c>
      <c r="L1065">
        <v>970</v>
      </c>
      <c r="M1065">
        <v>9</v>
      </c>
      <c r="N1065" s="25">
        <v>41820</v>
      </c>
      <c r="O1065" t="str">
        <f>VLOOKUP(Coffee_data[[#This Row],[Area Code]],Location!$B$1:$E$157,2,FALSE)</f>
        <v>Colorado</v>
      </c>
      <c r="P1065" t="str">
        <f>VLOOKUP(Coffee_data[[#This Row],[Area Code]],Location!$B$1:$E$157,3,FALSE)</f>
        <v>Central</v>
      </c>
      <c r="Q1065" t="str">
        <f>VLOOKUP(Coffee_data[[#This Row],[Area Code]],Location!$B$1:$E$157,4,FALSE)</f>
        <v>Major Market</v>
      </c>
      <c r="R1065" s="15" t="str">
        <f>HLOOKUP(Coffee_data[[#This Row],[ProductId]],Product!$B$4:$O$7,2,FALSE)</f>
        <v>Decaf</v>
      </c>
      <c r="S1065" s="15" t="str">
        <f>HLOOKUP(Coffee_data[[#This Row],[ProductId]],Product!$B$4:$O$7,3,FALSE)</f>
        <v>Herbal Tea</v>
      </c>
      <c r="T1065" s="15" t="str">
        <f>HLOOKUP(Coffee_data[[#This Row],[ProductId]],Product!$B$4:$O$7,4,FALSE)</f>
        <v>Lemon</v>
      </c>
    </row>
    <row r="1066" spans="1:20" x14ac:dyDescent="0.2">
      <c r="A1066">
        <v>21</v>
      </c>
      <c r="B1066">
        <v>63</v>
      </c>
      <c r="C1066">
        <v>110</v>
      </c>
      <c r="D1066">
        <v>47</v>
      </c>
      <c r="E1066">
        <v>42</v>
      </c>
      <c r="F1066">
        <v>15</v>
      </c>
      <c r="G1066">
        <v>420</v>
      </c>
      <c r="H1066">
        <v>20</v>
      </c>
      <c r="I1066">
        <v>30</v>
      </c>
      <c r="J1066">
        <v>50</v>
      </c>
      <c r="K1066">
        <v>90</v>
      </c>
      <c r="L1066">
        <v>720</v>
      </c>
      <c r="M1066">
        <v>10</v>
      </c>
      <c r="N1066" s="25">
        <v>41820</v>
      </c>
      <c r="O1066" t="str">
        <f>VLOOKUP(Coffee_data[[#This Row],[Area Code]],Location!$B$1:$E$157,2,FALSE)</f>
        <v>Colorado</v>
      </c>
      <c r="P1066" t="str">
        <f>VLOOKUP(Coffee_data[[#This Row],[Area Code]],Location!$B$1:$E$157,3,FALSE)</f>
        <v>Central</v>
      </c>
      <c r="Q1066" t="str">
        <f>VLOOKUP(Coffee_data[[#This Row],[Area Code]],Location!$B$1:$E$157,4,FALSE)</f>
        <v>Major Market</v>
      </c>
      <c r="R1066" s="15" t="str">
        <f>HLOOKUP(Coffee_data[[#This Row],[ProductId]],Product!$B$4:$O$7,2,FALSE)</f>
        <v>Decaf</v>
      </c>
      <c r="S1066" s="15" t="str">
        <f>HLOOKUP(Coffee_data[[#This Row],[ProductId]],Product!$B$4:$O$7,3,FALSE)</f>
        <v>Herbal Tea</v>
      </c>
      <c r="T1066" s="15" t="str">
        <f>HLOOKUP(Coffee_data[[#This Row],[ProductId]],Product!$B$4:$O$7,4,FALSE)</f>
        <v>Mint</v>
      </c>
    </row>
    <row r="1067" spans="1:20" x14ac:dyDescent="0.2">
      <c r="A1067">
        <v>12</v>
      </c>
      <c r="B1067">
        <v>64</v>
      </c>
      <c r="C1067">
        <v>115</v>
      </c>
      <c r="D1067">
        <v>51</v>
      </c>
      <c r="E1067">
        <v>52</v>
      </c>
      <c r="F1067">
        <v>19</v>
      </c>
      <c r="G1067">
        <v>419</v>
      </c>
      <c r="H1067">
        <v>20</v>
      </c>
      <c r="I1067">
        <v>29</v>
      </c>
      <c r="J1067">
        <v>60</v>
      </c>
      <c r="K1067">
        <v>89</v>
      </c>
      <c r="L1067">
        <v>970</v>
      </c>
      <c r="M1067">
        <v>11</v>
      </c>
      <c r="N1067" s="25">
        <v>41820</v>
      </c>
      <c r="O1067" t="str">
        <f>VLOOKUP(Coffee_data[[#This Row],[Area Code]],Location!$B$1:$E$157,2,FALSE)</f>
        <v>Colorado</v>
      </c>
      <c r="P1067" t="str">
        <f>VLOOKUP(Coffee_data[[#This Row],[Area Code]],Location!$B$1:$E$157,3,FALSE)</f>
        <v>Central</v>
      </c>
      <c r="Q1067" t="str">
        <f>VLOOKUP(Coffee_data[[#This Row],[Area Code]],Location!$B$1:$E$157,4,FALSE)</f>
        <v>Major Market</v>
      </c>
      <c r="R1067" s="15" t="str">
        <f>HLOOKUP(Coffee_data[[#This Row],[ProductId]],Product!$B$4:$O$7,2,FALSE)</f>
        <v>Regular</v>
      </c>
      <c r="S1067" s="15" t="str">
        <f>HLOOKUP(Coffee_data[[#This Row],[ProductId]],Product!$B$4:$O$7,3,FALSE)</f>
        <v>Tea</v>
      </c>
      <c r="T1067" s="15" t="str">
        <f>HLOOKUP(Coffee_data[[#This Row],[ProductId]],Product!$B$4:$O$7,4,FALSE)</f>
        <v>Darjeeling</v>
      </c>
    </row>
    <row r="1068" spans="1:20" x14ac:dyDescent="0.2">
      <c r="A1068">
        <v>23</v>
      </c>
      <c r="B1068">
        <v>59</v>
      </c>
      <c r="C1068">
        <v>109</v>
      </c>
      <c r="D1068">
        <v>50</v>
      </c>
      <c r="E1068">
        <v>36</v>
      </c>
      <c r="F1068">
        <v>15</v>
      </c>
      <c r="G1068">
        <v>1051</v>
      </c>
      <c r="H1068">
        <v>20</v>
      </c>
      <c r="I1068">
        <v>40</v>
      </c>
      <c r="J1068">
        <v>50</v>
      </c>
      <c r="K1068">
        <v>90</v>
      </c>
      <c r="L1068">
        <v>720</v>
      </c>
      <c r="M1068">
        <v>12</v>
      </c>
      <c r="N1068" s="25">
        <v>41820</v>
      </c>
      <c r="O1068" t="str">
        <f>VLOOKUP(Coffee_data[[#This Row],[Area Code]],Location!$B$1:$E$157,2,FALSE)</f>
        <v>Colorado</v>
      </c>
      <c r="P1068" t="str">
        <f>VLOOKUP(Coffee_data[[#This Row],[Area Code]],Location!$B$1:$E$157,3,FALSE)</f>
        <v>Central</v>
      </c>
      <c r="Q1068" t="str">
        <f>VLOOKUP(Coffee_data[[#This Row],[Area Code]],Location!$B$1:$E$157,4,FALSE)</f>
        <v>Major Market</v>
      </c>
      <c r="R1068" s="15" t="str">
        <f>HLOOKUP(Coffee_data[[#This Row],[ProductId]],Product!$B$4:$O$7,2,FALSE)</f>
        <v>Regular</v>
      </c>
      <c r="S1068" s="15" t="str">
        <f>HLOOKUP(Coffee_data[[#This Row],[ProductId]],Product!$B$4:$O$7,3,FALSE)</f>
        <v>Tea</v>
      </c>
      <c r="T1068" s="15" t="str">
        <f>HLOOKUP(Coffee_data[[#This Row],[ProductId]],Product!$B$4:$O$7,4,FALSE)</f>
        <v>Earl Grey</v>
      </c>
    </row>
    <row r="1069" spans="1:20" x14ac:dyDescent="0.2">
      <c r="A1069">
        <v>27</v>
      </c>
      <c r="B1069">
        <v>53</v>
      </c>
      <c r="C1069">
        <v>94</v>
      </c>
      <c r="D1069">
        <v>41</v>
      </c>
      <c r="E1069">
        <v>26</v>
      </c>
      <c r="F1069">
        <v>13</v>
      </c>
      <c r="G1069">
        <v>592</v>
      </c>
      <c r="H1069">
        <v>30</v>
      </c>
      <c r="I1069">
        <v>30</v>
      </c>
      <c r="J1069">
        <v>50</v>
      </c>
      <c r="K1069">
        <v>67</v>
      </c>
      <c r="L1069">
        <v>303</v>
      </c>
      <c r="M1069">
        <v>13</v>
      </c>
      <c r="N1069" s="25">
        <v>41820</v>
      </c>
      <c r="O1069" t="str">
        <f>VLOOKUP(Coffee_data[[#This Row],[Area Code]],Location!$B$1:$E$157,2,FALSE)</f>
        <v>Colorado</v>
      </c>
      <c r="P1069" t="str">
        <f>VLOOKUP(Coffee_data[[#This Row],[Area Code]],Location!$B$1:$E$157,3,FALSE)</f>
        <v>Central</v>
      </c>
      <c r="Q1069" t="str">
        <f>VLOOKUP(Coffee_data[[#This Row],[Area Code]],Location!$B$1:$E$157,4,FALSE)</f>
        <v>Major Market</v>
      </c>
      <c r="R1069" s="15" t="str">
        <f>HLOOKUP(Coffee_data[[#This Row],[ProductId]],Product!$B$4:$O$7,2,FALSE)</f>
        <v>Regular</v>
      </c>
      <c r="S1069" s="15" t="str">
        <f>HLOOKUP(Coffee_data[[#This Row],[ProductId]],Product!$B$4:$O$7,3,FALSE)</f>
        <v>Tea</v>
      </c>
      <c r="T1069" s="15" t="str">
        <f>HLOOKUP(Coffee_data[[#This Row],[ProductId]],Product!$B$4:$O$7,4,FALSE)</f>
        <v>Green Tea</v>
      </c>
    </row>
    <row r="1070" spans="1:20" x14ac:dyDescent="0.2">
      <c r="A1070">
        <v>98</v>
      </c>
      <c r="B1070">
        <v>136</v>
      </c>
      <c r="C1070">
        <v>230</v>
      </c>
      <c r="D1070">
        <v>94</v>
      </c>
      <c r="E1070">
        <v>38</v>
      </c>
      <c r="F1070">
        <v>26</v>
      </c>
      <c r="G1070">
        <v>608</v>
      </c>
      <c r="H1070">
        <v>140</v>
      </c>
      <c r="I1070">
        <v>163</v>
      </c>
      <c r="J1070">
        <v>170</v>
      </c>
      <c r="K1070">
        <v>275</v>
      </c>
      <c r="L1070">
        <v>303</v>
      </c>
      <c r="M1070">
        <v>5</v>
      </c>
      <c r="N1070" s="25">
        <v>41820</v>
      </c>
      <c r="O1070" t="str">
        <f>VLOOKUP(Coffee_data[[#This Row],[Area Code]],Location!$B$1:$E$157,2,FALSE)</f>
        <v>Colorado</v>
      </c>
      <c r="P1070" t="str">
        <f>VLOOKUP(Coffee_data[[#This Row],[Area Code]],Location!$B$1:$E$157,3,FALSE)</f>
        <v>Central</v>
      </c>
      <c r="Q1070" t="str">
        <f>VLOOKUP(Coffee_data[[#This Row],[Area Code]],Location!$B$1:$E$157,4,FALSE)</f>
        <v>Major Market</v>
      </c>
      <c r="R1070" s="15" t="str">
        <f>HLOOKUP(Coffee_data[[#This Row],[ProductId]],Product!$B$4:$O$7,2,FALSE)</f>
        <v>Regular</v>
      </c>
      <c r="S1070" s="15" t="str">
        <f>HLOOKUP(Coffee_data[[#This Row],[ProductId]],Product!$B$4:$O$7,3,FALSE)</f>
        <v>Espresso</v>
      </c>
      <c r="T1070" s="15" t="str">
        <f>HLOOKUP(Coffee_data[[#This Row],[ProductId]],Product!$B$4:$O$7,4,FALSE)</f>
        <v>Caffe Mocha</v>
      </c>
    </row>
    <row r="1071" spans="1:20" x14ac:dyDescent="0.2">
      <c r="A1071">
        <v>31</v>
      </c>
      <c r="B1071">
        <v>79</v>
      </c>
      <c r="C1071">
        <v>131</v>
      </c>
      <c r="D1071">
        <v>52</v>
      </c>
      <c r="E1071">
        <v>48</v>
      </c>
      <c r="F1071">
        <v>17</v>
      </c>
      <c r="G1071">
        <v>668</v>
      </c>
      <c r="H1071">
        <v>50</v>
      </c>
      <c r="I1071">
        <v>66</v>
      </c>
      <c r="J1071">
        <v>90</v>
      </c>
      <c r="K1071">
        <v>156</v>
      </c>
      <c r="L1071">
        <v>303</v>
      </c>
      <c r="M1071">
        <v>6</v>
      </c>
      <c r="N1071" s="25">
        <v>41820</v>
      </c>
      <c r="O1071" t="str">
        <f>VLOOKUP(Coffee_data[[#This Row],[Area Code]],Location!$B$1:$E$157,2,FALSE)</f>
        <v>Colorado</v>
      </c>
      <c r="P1071" t="str">
        <f>VLOOKUP(Coffee_data[[#This Row],[Area Code]],Location!$B$1:$E$157,3,FALSE)</f>
        <v>Central</v>
      </c>
      <c r="Q1071" t="str">
        <f>VLOOKUP(Coffee_data[[#This Row],[Area Code]],Location!$B$1:$E$157,4,FALSE)</f>
        <v>Major Market</v>
      </c>
      <c r="R1071" s="15" t="str">
        <f>HLOOKUP(Coffee_data[[#This Row],[ProductId]],Product!$B$4:$O$7,2,FALSE)</f>
        <v>Decaf</v>
      </c>
      <c r="S1071" s="15" t="str">
        <f>HLOOKUP(Coffee_data[[#This Row],[ProductId]],Product!$B$4:$O$7,3,FALSE)</f>
        <v>Espresso</v>
      </c>
      <c r="T1071" s="15" t="str">
        <f>HLOOKUP(Coffee_data[[#This Row],[ProductId]],Product!$B$4:$O$7,4,FALSE)</f>
        <v>Decaf Espresso</v>
      </c>
    </row>
    <row r="1072" spans="1:20" x14ac:dyDescent="0.2">
      <c r="A1072">
        <v>139</v>
      </c>
      <c r="B1072">
        <v>185</v>
      </c>
      <c r="C1072">
        <v>312</v>
      </c>
      <c r="D1072">
        <v>200</v>
      </c>
      <c r="E1072">
        <v>46</v>
      </c>
      <c r="F1072">
        <v>35</v>
      </c>
      <c r="G1072">
        <v>1007</v>
      </c>
      <c r="H1072">
        <v>150</v>
      </c>
      <c r="I1072">
        <v>194</v>
      </c>
      <c r="J1072">
        <v>190</v>
      </c>
      <c r="K1072">
        <v>317</v>
      </c>
      <c r="L1072">
        <v>970</v>
      </c>
      <c r="M1072">
        <v>3</v>
      </c>
      <c r="N1072" s="25">
        <v>41820</v>
      </c>
      <c r="O1072" t="str">
        <f>VLOOKUP(Coffee_data[[#This Row],[Area Code]],Location!$B$1:$E$157,2,FALSE)</f>
        <v>Colorado</v>
      </c>
      <c r="P1072" t="str">
        <f>VLOOKUP(Coffee_data[[#This Row],[Area Code]],Location!$B$1:$E$157,3,FALSE)</f>
        <v>Central</v>
      </c>
      <c r="Q1072" t="str">
        <f>VLOOKUP(Coffee_data[[#This Row],[Area Code]],Location!$B$1:$E$157,4,FALSE)</f>
        <v>Major Market</v>
      </c>
      <c r="R1072" s="15" t="str">
        <f>HLOOKUP(Coffee_data[[#This Row],[ProductId]],Product!$B$4:$O$7,2,FALSE)</f>
        <v>Decaf</v>
      </c>
      <c r="S1072" s="15" t="str">
        <f>HLOOKUP(Coffee_data[[#This Row],[ProductId]],Product!$B$4:$O$7,3,FALSE)</f>
        <v>Coffee</v>
      </c>
      <c r="T1072" s="15" t="str">
        <f>HLOOKUP(Coffee_data[[#This Row],[ProductId]],Product!$B$4:$O$7,4,FALSE)</f>
        <v>Decaf Irish Cream</v>
      </c>
    </row>
    <row r="1073" spans="1:20" x14ac:dyDescent="0.2">
      <c r="A1073">
        <v>111</v>
      </c>
      <c r="B1073">
        <v>152</v>
      </c>
      <c r="C1073">
        <v>256</v>
      </c>
      <c r="D1073">
        <v>86</v>
      </c>
      <c r="E1073">
        <v>41</v>
      </c>
      <c r="F1073">
        <v>29</v>
      </c>
      <c r="G1073">
        <v>952</v>
      </c>
      <c r="H1073">
        <v>120</v>
      </c>
      <c r="I1073">
        <v>59</v>
      </c>
      <c r="J1073">
        <v>150</v>
      </c>
      <c r="K1073">
        <v>259</v>
      </c>
      <c r="L1073">
        <v>720</v>
      </c>
      <c r="M1073">
        <v>1</v>
      </c>
      <c r="N1073" s="25">
        <v>41820</v>
      </c>
      <c r="O1073" t="str">
        <f>VLOOKUP(Coffee_data[[#This Row],[Area Code]],Location!$B$1:$E$157,2,FALSE)</f>
        <v>Colorado</v>
      </c>
      <c r="P1073" t="str">
        <f>VLOOKUP(Coffee_data[[#This Row],[Area Code]],Location!$B$1:$E$157,3,FALSE)</f>
        <v>Central</v>
      </c>
      <c r="Q1073" t="str">
        <f>VLOOKUP(Coffee_data[[#This Row],[Area Code]],Location!$B$1:$E$157,4,FALSE)</f>
        <v>Major Market</v>
      </c>
      <c r="R1073" s="15" t="str">
        <f>HLOOKUP(Coffee_data[[#This Row],[ProductId]],Product!$B$4:$O$7,2,FALSE)</f>
        <v>Regular</v>
      </c>
      <c r="S1073" s="15" t="str">
        <f>HLOOKUP(Coffee_data[[#This Row],[ProductId]],Product!$B$4:$O$7,3,FALSE)</f>
        <v>Coffee</v>
      </c>
      <c r="T1073" s="15" t="str">
        <f>HLOOKUP(Coffee_data[[#This Row],[ProductId]],Product!$B$4:$O$7,4,FALSE)</f>
        <v>Amaretto</v>
      </c>
    </row>
    <row r="1074" spans="1:20" x14ac:dyDescent="0.2">
      <c r="A1074">
        <v>71</v>
      </c>
      <c r="B1074">
        <v>112</v>
      </c>
      <c r="C1074">
        <v>199</v>
      </c>
      <c r="D1074">
        <v>87</v>
      </c>
      <c r="E1074">
        <v>41</v>
      </c>
      <c r="F1074">
        <v>28</v>
      </c>
      <c r="G1074">
        <v>564</v>
      </c>
      <c r="H1074">
        <v>80</v>
      </c>
      <c r="I1074">
        <v>88</v>
      </c>
      <c r="J1074">
        <v>110</v>
      </c>
      <c r="K1074">
        <v>198</v>
      </c>
      <c r="L1074">
        <v>970</v>
      </c>
      <c r="M1074">
        <v>2</v>
      </c>
      <c r="N1074" s="25">
        <v>41820</v>
      </c>
      <c r="O1074" t="str">
        <f>VLOOKUP(Coffee_data[[#This Row],[Area Code]],Location!$B$1:$E$157,2,FALSE)</f>
        <v>Colorado</v>
      </c>
      <c r="P1074" t="str">
        <f>VLOOKUP(Coffee_data[[#This Row],[Area Code]],Location!$B$1:$E$157,3,FALSE)</f>
        <v>Central</v>
      </c>
      <c r="Q1074" t="str">
        <f>VLOOKUP(Coffee_data[[#This Row],[Area Code]],Location!$B$1:$E$157,4,FALSE)</f>
        <v>Major Market</v>
      </c>
      <c r="R1074" s="15" t="str">
        <f>HLOOKUP(Coffee_data[[#This Row],[ProductId]],Product!$B$4:$O$7,2,FALSE)</f>
        <v>Regular</v>
      </c>
      <c r="S1074" s="15" t="str">
        <f>HLOOKUP(Coffee_data[[#This Row],[ProductId]],Product!$B$4:$O$7,3,FALSE)</f>
        <v>Coffee</v>
      </c>
      <c r="T1074" s="15" t="str">
        <f>HLOOKUP(Coffee_data[[#This Row],[ProductId]],Product!$B$4:$O$7,4,FALSE)</f>
        <v>Columbian</v>
      </c>
    </row>
    <row r="1075" spans="1:20" x14ac:dyDescent="0.2">
      <c r="A1075">
        <v>111</v>
      </c>
      <c r="B1075">
        <v>152</v>
      </c>
      <c r="C1075">
        <v>256</v>
      </c>
      <c r="D1075">
        <v>91</v>
      </c>
      <c r="E1075">
        <v>41</v>
      </c>
      <c r="F1075">
        <v>29</v>
      </c>
      <c r="G1075">
        <v>952</v>
      </c>
      <c r="H1075">
        <v>120</v>
      </c>
      <c r="I1075">
        <v>72</v>
      </c>
      <c r="J1075">
        <v>140</v>
      </c>
      <c r="K1075">
        <v>212</v>
      </c>
      <c r="L1075">
        <v>312</v>
      </c>
      <c r="M1075">
        <v>8</v>
      </c>
      <c r="N1075" s="25">
        <v>41820</v>
      </c>
      <c r="O1075" t="str">
        <f>VLOOKUP(Coffee_data[[#This Row],[Area Code]],Location!$B$1:$E$157,2,FALSE)</f>
        <v>Illinois</v>
      </c>
      <c r="P1075" t="str">
        <f>VLOOKUP(Coffee_data[[#This Row],[Area Code]],Location!$B$1:$E$157,3,FALSE)</f>
        <v>Central</v>
      </c>
      <c r="Q1075" t="str">
        <f>VLOOKUP(Coffee_data[[#This Row],[Area Code]],Location!$B$1:$E$157,4,FALSE)</f>
        <v>Major Market</v>
      </c>
      <c r="R1075" s="15" t="str">
        <f>HLOOKUP(Coffee_data[[#This Row],[ProductId]],Product!$B$4:$O$7,2,FALSE)</f>
        <v>Decaf</v>
      </c>
      <c r="S1075" s="15" t="str">
        <f>HLOOKUP(Coffee_data[[#This Row],[ProductId]],Product!$B$4:$O$7,3,FALSE)</f>
        <v>Herbal Tea</v>
      </c>
      <c r="T1075" s="15" t="str">
        <f>HLOOKUP(Coffee_data[[#This Row],[ProductId]],Product!$B$4:$O$7,4,FALSE)</f>
        <v>Chamomile</v>
      </c>
    </row>
    <row r="1076" spans="1:20" x14ac:dyDescent="0.2">
      <c r="A1076">
        <v>72</v>
      </c>
      <c r="B1076">
        <v>112</v>
      </c>
      <c r="C1076">
        <v>199</v>
      </c>
      <c r="D1076">
        <v>87</v>
      </c>
      <c r="E1076">
        <v>40</v>
      </c>
      <c r="F1076">
        <v>28</v>
      </c>
      <c r="G1076">
        <v>564</v>
      </c>
      <c r="H1076">
        <v>70</v>
      </c>
      <c r="I1076">
        <v>61</v>
      </c>
      <c r="J1076">
        <v>100</v>
      </c>
      <c r="K1076">
        <v>179</v>
      </c>
      <c r="L1076">
        <v>312</v>
      </c>
      <c r="M1076">
        <v>9</v>
      </c>
      <c r="N1076" s="25">
        <v>41820</v>
      </c>
      <c r="O1076" t="str">
        <f>VLOOKUP(Coffee_data[[#This Row],[Area Code]],Location!$B$1:$E$157,2,FALSE)</f>
        <v>Illinois</v>
      </c>
      <c r="P1076" t="str">
        <f>VLOOKUP(Coffee_data[[#This Row],[Area Code]],Location!$B$1:$E$157,3,FALSE)</f>
        <v>Central</v>
      </c>
      <c r="Q1076" t="str">
        <f>VLOOKUP(Coffee_data[[#This Row],[Area Code]],Location!$B$1:$E$157,4,FALSE)</f>
        <v>Major Market</v>
      </c>
      <c r="R1076" s="15" t="str">
        <f>HLOOKUP(Coffee_data[[#This Row],[ProductId]],Product!$B$4:$O$7,2,FALSE)</f>
        <v>Decaf</v>
      </c>
      <c r="S1076" s="15" t="str">
        <f>HLOOKUP(Coffee_data[[#This Row],[ProductId]],Product!$B$4:$O$7,3,FALSE)</f>
        <v>Herbal Tea</v>
      </c>
      <c r="T1076" s="15" t="str">
        <f>HLOOKUP(Coffee_data[[#This Row],[ProductId]],Product!$B$4:$O$7,4,FALSE)</f>
        <v>Lemon</v>
      </c>
    </row>
    <row r="1077" spans="1:20" x14ac:dyDescent="0.2">
      <c r="A1077">
        <v>139</v>
      </c>
      <c r="B1077">
        <v>185</v>
      </c>
      <c r="C1077">
        <v>312</v>
      </c>
      <c r="D1077">
        <v>77</v>
      </c>
      <c r="E1077">
        <v>46</v>
      </c>
      <c r="F1077">
        <v>35</v>
      </c>
      <c r="G1077">
        <v>1007</v>
      </c>
      <c r="H1077">
        <v>150</v>
      </c>
      <c r="I1077">
        <v>78</v>
      </c>
      <c r="J1077">
        <v>170</v>
      </c>
      <c r="K1077">
        <v>270</v>
      </c>
      <c r="L1077">
        <v>815</v>
      </c>
      <c r="M1077">
        <v>10</v>
      </c>
      <c r="N1077" s="25">
        <v>41820</v>
      </c>
      <c r="O1077" t="str">
        <f>VLOOKUP(Coffee_data[[#This Row],[Area Code]],Location!$B$1:$E$157,2,FALSE)</f>
        <v>Illinois</v>
      </c>
      <c r="P1077" t="str">
        <f>VLOOKUP(Coffee_data[[#This Row],[Area Code]],Location!$B$1:$E$157,3,FALSE)</f>
        <v>Central</v>
      </c>
      <c r="Q1077" t="str">
        <f>VLOOKUP(Coffee_data[[#This Row],[Area Code]],Location!$B$1:$E$157,4,FALSE)</f>
        <v>Major Market</v>
      </c>
      <c r="R1077" s="15" t="str">
        <f>HLOOKUP(Coffee_data[[#This Row],[ProductId]],Product!$B$4:$O$7,2,FALSE)</f>
        <v>Decaf</v>
      </c>
      <c r="S1077" s="15" t="str">
        <f>HLOOKUP(Coffee_data[[#This Row],[ProductId]],Product!$B$4:$O$7,3,FALSE)</f>
        <v>Herbal Tea</v>
      </c>
      <c r="T1077" s="15" t="str">
        <f>HLOOKUP(Coffee_data[[#This Row],[ProductId]],Product!$B$4:$O$7,4,FALSE)</f>
        <v>Mint</v>
      </c>
    </row>
    <row r="1078" spans="1:20" x14ac:dyDescent="0.2">
      <c r="A1078">
        <v>99</v>
      </c>
      <c r="B1078">
        <v>136</v>
      </c>
      <c r="C1078">
        <v>230</v>
      </c>
      <c r="D1078">
        <v>94</v>
      </c>
      <c r="E1078">
        <v>37</v>
      </c>
      <c r="F1078">
        <v>26</v>
      </c>
      <c r="G1078">
        <v>608</v>
      </c>
      <c r="H1078">
        <v>90</v>
      </c>
      <c r="I1078">
        <v>91</v>
      </c>
      <c r="J1078">
        <v>120</v>
      </c>
      <c r="K1078">
        <v>211</v>
      </c>
      <c r="L1078">
        <v>815</v>
      </c>
      <c r="M1078">
        <v>11</v>
      </c>
      <c r="N1078" s="25">
        <v>41820</v>
      </c>
      <c r="O1078" t="str">
        <f>VLOOKUP(Coffee_data[[#This Row],[Area Code]],Location!$B$1:$E$157,2,FALSE)</f>
        <v>Illinois</v>
      </c>
      <c r="P1078" t="str">
        <f>VLOOKUP(Coffee_data[[#This Row],[Area Code]],Location!$B$1:$E$157,3,FALSE)</f>
        <v>Central</v>
      </c>
      <c r="Q1078" t="str">
        <f>VLOOKUP(Coffee_data[[#This Row],[Area Code]],Location!$B$1:$E$157,4,FALSE)</f>
        <v>Major Market</v>
      </c>
      <c r="R1078" s="15" t="str">
        <f>HLOOKUP(Coffee_data[[#This Row],[ProductId]],Product!$B$4:$O$7,2,FALSE)</f>
        <v>Regular</v>
      </c>
      <c r="S1078" s="15" t="str">
        <f>HLOOKUP(Coffee_data[[#This Row],[ProductId]],Product!$B$4:$O$7,3,FALSE)</f>
        <v>Tea</v>
      </c>
      <c r="T1078" s="15" t="str">
        <f>HLOOKUP(Coffee_data[[#This Row],[ProductId]],Product!$B$4:$O$7,4,FALSE)</f>
        <v>Darjeeling</v>
      </c>
    </row>
    <row r="1079" spans="1:20" x14ac:dyDescent="0.2">
      <c r="A1079">
        <v>31</v>
      </c>
      <c r="B1079">
        <v>79</v>
      </c>
      <c r="C1079">
        <v>131</v>
      </c>
      <c r="D1079">
        <v>52</v>
      </c>
      <c r="E1079">
        <v>48</v>
      </c>
      <c r="F1079">
        <v>17</v>
      </c>
      <c r="G1079">
        <v>668</v>
      </c>
      <c r="H1079">
        <v>30</v>
      </c>
      <c r="I1079">
        <v>52</v>
      </c>
      <c r="J1079">
        <v>70</v>
      </c>
      <c r="K1079">
        <v>110</v>
      </c>
      <c r="L1079">
        <v>815</v>
      </c>
      <c r="M1079">
        <v>12</v>
      </c>
      <c r="N1079" s="25">
        <v>41820</v>
      </c>
      <c r="O1079" t="str">
        <f>VLOOKUP(Coffee_data[[#This Row],[Area Code]],Location!$B$1:$E$157,2,FALSE)</f>
        <v>Illinois</v>
      </c>
      <c r="P1079" t="str">
        <f>VLOOKUP(Coffee_data[[#This Row],[Area Code]],Location!$B$1:$E$157,3,FALSE)</f>
        <v>Central</v>
      </c>
      <c r="Q1079" t="str">
        <f>VLOOKUP(Coffee_data[[#This Row],[Area Code]],Location!$B$1:$E$157,4,FALSE)</f>
        <v>Major Market</v>
      </c>
      <c r="R1079" s="15" t="str">
        <f>HLOOKUP(Coffee_data[[#This Row],[ProductId]],Product!$B$4:$O$7,2,FALSE)</f>
        <v>Regular</v>
      </c>
      <c r="S1079" s="15" t="str">
        <f>HLOOKUP(Coffee_data[[#This Row],[ProductId]],Product!$B$4:$O$7,3,FALSE)</f>
        <v>Tea</v>
      </c>
      <c r="T1079" s="15" t="str">
        <f>HLOOKUP(Coffee_data[[#This Row],[ProductId]],Product!$B$4:$O$7,4,FALSE)</f>
        <v>Earl Grey</v>
      </c>
    </row>
    <row r="1080" spans="1:20" x14ac:dyDescent="0.2">
      <c r="A1080">
        <v>259</v>
      </c>
      <c r="B1080">
        <v>387</v>
      </c>
      <c r="C1080">
        <v>678</v>
      </c>
      <c r="D1080">
        <v>276</v>
      </c>
      <c r="E1080">
        <v>128</v>
      </c>
      <c r="F1080">
        <v>96</v>
      </c>
      <c r="G1080">
        <v>1742</v>
      </c>
      <c r="H1080">
        <v>340</v>
      </c>
      <c r="I1080">
        <v>372</v>
      </c>
      <c r="J1080">
        <v>470</v>
      </c>
      <c r="K1080">
        <v>795</v>
      </c>
      <c r="L1080">
        <v>224</v>
      </c>
      <c r="M1080">
        <v>5</v>
      </c>
      <c r="N1080" s="25">
        <v>41820</v>
      </c>
      <c r="O1080" t="str">
        <f>VLOOKUP(Coffee_data[[#This Row],[Area Code]],Location!$B$1:$E$157,2,FALSE)</f>
        <v>Illinois</v>
      </c>
      <c r="P1080" t="str">
        <f>VLOOKUP(Coffee_data[[#This Row],[Area Code]],Location!$B$1:$E$157,3,FALSE)</f>
        <v>Central</v>
      </c>
      <c r="Q1080" t="str">
        <f>VLOOKUP(Coffee_data[[#This Row],[Area Code]],Location!$B$1:$E$157,4,FALSE)</f>
        <v>Major Market</v>
      </c>
      <c r="R1080" s="15" t="str">
        <f>HLOOKUP(Coffee_data[[#This Row],[ProductId]],Product!$B$4:$O$7,2,FALSE)</f>
        <v>Regular</v>
      </c>
      <c r="S1080" s="15" t="str">
        <f>HLOOKUP(Coffee_data[[#This Row],[ProductId]],Product!$B$4:$O$7,3,FALSE)</f>
        <v>Espresso</v>
      </c>
      <c r="T1080" s="15" t="str">
        <f>HLOOKUP(Coffee_data[[#This Row],[ProductId]],Product!$B$4:$O$7,4,FALSE)</f>
        <v>Caffe Mocha</v>
      </c>
    </row>
    <row r="1081" spans="1:20" x14ac:dyDescent="0.2">
      <c r="A1081">
        <v>168</v>
      </c>
      <c r="B1081">
        <v>266</v>
      </c>
      <c r="C1081">
        <v>532</v>
      </c>
      <c r="D1081">
        <v>192</v>
      </c>
      <c r="E1081">
        <v>98</v>
      </c>
      <c r="F1081">
        <v>74</v>
      </c>
      <c r="G1081">
        <v>1819</v>
      </c>
      <c r="H1081">
        <v>220</v>
      </c>
      <c r="I1081">
        <v>289</v>
      </c>
      <c r="J1081">
        <v>320</v>
      </c>
      <c r="K1081">
        <v>626</v>
      </c>
      <c r="L1081">
        <v>312</v>
      </c>
      <c r="M1081">
        <v>6</v>
      </c>
      <c r="N1081" s="25">
        <v>41820</v>
      </c>
      <c r="O1081" t="str">
        <f>VLOOKUP(Coffee_data[[#This Row],[Area Code]],Location!$B$1:$E$157,2,FALSE)</f>
        <v>Illinois</v>
      </c>
      <c r="P1081" t="str">
        <f>VLOOKUP(Coffee_data[[#This Row],[Area Code]],Location!$B$1:$E$157,3,FALSE)</f>
        <v>Central</v>
      </c>
      <c r="Q1081" t="str">
        <f>VLOOKUP(Coffee_data[[#This Row],[Area Code]],Location!$B$1:$E$157,4,FALSE)</f>
        <v>Major Market</v>
      </c>
      <c r="R1081" s="15" t="str">
        <f>HLOOKUP(Coffee_data[[#This Row],[ProductId]],Product!$B$4:$O$7,2,FALSE)</f>
        <v>Decaf</v>
      </c>
      <c r="S1081" s="15" t="str">
        <f>HLOOKUP(Coffee_data[[#This Row],[ProductId]],Product!$B$4:$O$7,3,FALSE)</f>
        <v>Espresso</v>
      </c>
      <c r="T1081" s="15" t="str">
        <f>HLOOKUP(Coffee_data[[#This Row],[ProductId]],Product!$B$4:$O$7,4,FALSE)</f>
        <v>Decaf Espresso</v>
      </c>
    </row>
    <row r="1082" spans="1:20" x14ac:dyDescent="0.2">
      <c r="A1082">
        <v>150</v>
      </c>
      <c r="B1082">
        <v>222</v>
      </c>
      <c r="C1082">
        <v>376</v>
      </c>
      <c r="D1082">
        <v>202</v>
      </c>
      <c r="E1082">
        <v>72</v>
      </c>
      <c r="F1082">
        <v>49</v>
      </c>
      <c r="G1082">
        <v>833</v>
      </c>
      <c r="H1082">
        <v>170</v>
      </c>
      <c r="I1082">
        <v>140</v>
      </c>
      <c r="J1082">
        <v>230</v>
      </c>
      <c r="K1082">
        <v>387</v>
      </c>
      <c r="L1082">
        <v>217</v>
      </c>
      <c r="M1082">
        <v>3</v>
      </c>
      <c r="N1082" s="25">
        <v>41820</v>
      </c>
      <c r="O1082" t="str">
        <f>VLOOKUP(Coffee_data[[#This Row],[Area Code]],Location!$B$1:$E$157,2,FALSE)</f>
        <v>Illinois</v>
      </c>
      <c r="P1082" t="str">
        <f>VLOOKUP(Coffee_data[[#This Row],[Area Code]],Location!$B$1:$E$157,3,FALSE)</f>
        <v>Central</v>
      </c>
      <c r="Q1082" t="str">
        <f>VLOOKUP(Coffee_data[[#This Row],[Area Code]],Location!$B$1:$E$157,4,FALSE)</f>
        <v>Major Market</v>
      </c>
      <c r="R1082" s="15" t="str">
        <f>HLOOKUP(Coffee_data[[#This Row],[ProductId]],Product!$B$4:$O$7,2,FALSE)</f>
        <v>Decaf</v>
      </c>
      <c r="S1082" s="15" t="str">
        <f>HLOOKUP(Coffee_data[[#This Row],[ProductId]],Product!$B$4:$O$7,3,FALSE)</f>
        <v>Coffee</v>
      </c>
      <c r="T1082" s="15" t="str">
        <f>HLOOKUP(Coffee_data[[#This Row],[ProductId]],Product!$B$4:$O$7,4,FALSE)</f>
        <v>Decaf Irish Cream</v>
      </c>
    </row>
    <row r="1083" spans="1:20" x14ac:dyDescent="0.2">
      <c r="A1083">
        <v>208</v>
      </c>
      <c r="B1083">
        <v>329</v>
      </c>
      <c r="C1083">
        <v>567</v>
      </c>
      <c r="D1083">
        <v>182</v>
      </c>
      <c r="E1083">
        <v>121</v>
      </c>
      <c r="F1083">
        <v>78</v>
      </c>
      <c r="G1083">
        <v>1190</v>
      </c>
      <c r="H1083">
        <v>230</v>
      </c>
      <c r="I1083">
        <v>282</v>
      </c>
      <c r="J1083">
        <v>340</v>
      </c>
      <c r="K1083">
        <v>590</v>
      </c>
      <c r="L1083">
        <v>312</v>
      </c>
      <c r="M1083">
        <v>2</v>
      </c>
      <c r="N1083" s="25">
        <v>41820</v>
      </c>
      <c r="O1083" t="str">
        <f>VLOOKUP(Coffee_data[[#This Row],[Area Code]],Location!$B$1:$E$157,2,FALSE)</f>
        <v>Illinois</v>
      </c>
      <c r="P1083" t="str">
        <f>VLOOKUP(Coffee_data[[#This Row],[Area Code]],Location!$B$1:$E$157,3,FALSE)</f>
        <v>Central</v>
      </c>
      <c r="Q1083" t="str">
        <f>VLOOKUP(Coffee_data[[#This Row],[Area Code]],Location!$B$1:$E$157,4,FALSE)</f>
        <v>Major Market</v>
      </c>
      <c r="R1083" s="15" t="str">
        <f>HLOOKUP(Coffee_data[[#This Row],[ProductId]],Product!$B$4:$O$7,2,FALSE)</f>
        <v>Regular</v>
      </c>
      <c r="S1083" s="15" t="str">
        <f>HLOOKUP(Coffee_data[[#This Row],[ProductId]],Product!$B$4:$O$7,3,FALSE)</f>
        <v>Coffee</v>
      </c>
      <c r="T1083" s="15" t="str">
        <f>HLOOKUP(Coffee_data[[#This Row],[ProductId]],Product!$B$4:$O$7,4,FALSE)</f>
        <v>Columbian</v>
      </c>
    </row>
    <row r="1084" spans="1:20" x14ac:dyDescent="0.2">
      <c r="A1084">
        <v>258</v>
      </c>
      <c r="B1084">
        <v>387</v>
      </c>
      <c r="C1084">
        <v>678</v>
      </c>
      <c r="D1084">
        <v>320</v>
      </c>
      <c r="E1084">
        <v>129</v>
      </c>
      <c r="F1084">
        <v>96</v>
      </c>
      <c r="G1084">
        <v>1742</v>
      </c>
      <c r="H1084">
        <v>240</v>
      </c>
      <c r="I1084">
        <v>237</v>
      </c>
      <c r="J1084">
        <v>340</v>
      </c>
      <c r="K1084">
        <v>590</v>
      </c>
      <c r="L1084">
        <v>319</v>
      </c>
      <c r="M1084">
        <v>8</v>
      </c>
      <c r="N1084" s="25">
        <v>41820</v>
      </c>
      <c r="O1084" t="str">
        <f>VLOOKUP(Coffee_data[[#This Row],[Area Code]],Location!$B$1:$E$157,2,FALSE)</f>
        <v>Iowa</v>
      </c>
      <c r="P1084" t="str">
        <f>VLOOKUP(Coffee_data[[#This Row],[Area Code]],Location!$B$1:$E$157,3,FALSE)</f>
        <v>Central</v>
      </c>
      <c r="Q1084" t="str">
        <f>VLOOKUP(Coffee_data[[#This Row],[Area Code]],Location!$B$1:$E$157,4,FALSE)</f>
        <v>Small Market</v>
      </c>
      <c r="R1084" s="15" t="str">
        <f>HLOOKUP(Coffee_data[[#This Row],[ProductId]],Product!$B$4:$O$7,2,FALSE)</f>
        <v>Decaf</v>
      </c>
      <c r="S1084" s="15" t="str">
        <f>HLOOKUP(Coffee_data[[#This Row],[ProductId]],Product!$B$4:$O$7,3,FALSE)</f>
        <v>Herbal Tea</v>
      </c>
      <c r="T1084" s="15" t="str">
        <f>HLOOKUP(Coffee_data[[#This Row],[ProductId]],Product!$B$4:$O$7,4,FALSE)</f>
        <v>Chamomile</v>
      </c>
    </row>
    <row r="1085" spans="1:20" x14ac:dyDescent="0.2">
      <c r="A1085">
        <v>150</v>
      </c>
      <c r="B1085">
        <v>222</v>
      </c>
      <c r="C1085">
        <v>376</v>
      </c>
      <c r="D1085">
        <v>174</v>
      </c>
      <c r="E1085">
        <v>72</v>
      </c>
      <c r="F1085">
        <v>49</v>
      </c>
      <c r="G1085">
        <v>833</v>
      </c>
      <c r="H1085">
        <v>150</v>
      </c>
      <c r="I1085">
        <v>133</v>
      </c>
      <c r="J1085">
        <v>200</v>
      </c>
      <c r="K1085">
        <v>330</v>
      </c>
      <c r="L1085">
        <v>319</v>
      </c>
      <c r="M1085">
        <v>9</v>
      </c>
      <c r="N1085" s="25">
        <v>41820</v>
      </c>
      <c r="O1085" t="str">
        <f>VLOOKUP(Coffee_data[[#This Row],[Area Code]],Location!$B$1:$E$157,2,FALSE)</f>
        <v>Iowa</v>
      </c>
      <c r="P1085" t="str">
        <f>VLOOKUP(Coffee_data[[#This Row],[Area Code]],Location!$B$1:$E$157,3,FALSE)</f>
        <v>Central</v>
      </c>
      <c r="Q1085" t="str">
        <f>VLOOKUP(Coffee_data[[#This Row],[Area Code]],Location!$B$1:$E$157,4,FALSE)</f>
        <v>Small Market</v>
      </c>
      <c r="R1085" s="15" t="str">
        <f>HLOOKUP(Coffee_data[[#This Row],[ProductId]],Product!$B$4:$O$7,2,FALSE)</f>
        <v>Decaf</v>
      </c>
      <c r="S1085" s="15" t="str">
        <f>HLOOKUP(Coffee_data[[#This Row],[ProductId]],Product!$B$4:$O$7,3,FALSE)</f>
        <v>Herbal Tea</v>
      </c>
      <c r="T1085" s="15" t="str">
        <f>HLOOKUP(Coffee_data[[#This Row],[ProductId]],Product!$B$4:$O$7,4,FALSE)</f>
        <v>Lemon</v>
      </c>
    </row>
    <row r="1086" spans="1:20" x14ac:dyDescent="0.2">
      <c r="A1086">
        <v>167</v>
      </c>
      <c r="B1086">
        <v>266</v>
      </c>
      <c r="C1086">
        <v>532</v>
      </c>
      <c r="D1086">
        <v>366</v>
      </c>
      <c r="E1086">
        <v>99</v>
      </c>
      <c r="F1086">
        <v>74</v>
      </c>
      <c r="G1086">
        <v>1819</v>
      </c>
      <c r="H1086">
        <v>150</v>
      </c>
      <c r="I1086">
        <v>212</v>
      </c>
      <c r="J1086">
        <v>240</v>
      </c>
      <c r="K1086">
        <v>449</v>
      </c>
      <c r="L1086">
        <v>515</v>
      </c>
      <c r="M1086">
        <v>11</v>
      </c>
      <c r="N1086" s="25">
        <v>41820</v>
      </c>
      <c r="O1086" t="str">
        <f>VLOOKUP(Coffee_data[[#This Row],[Area Code]],Location!$B$1:$E$157,2,FALSE)</f>
        <v>Iowa</v>
      </c>
      <c r="P1086" t="str">
        <f>VLOOKUP(Coffee_data[[#This Row],[Area Code]],Location!$B$1:$E$157,3,FALSE)</f>
        <v>Central</v>
      </c>
      <c r="Q1086" t="str">
        <f>VLOOKUP(Coffee_data[[#This Row],[Area Code]],Location!$B$1:$E$157,4,FALSE)</f>
        <v>Small Market</v>
      </c>
      <c r="R1086" s="15" t="str">
        <f>HLOOKUP(Coffee_data[[#This Row],[ProductId]],Product!$B$4:$O$7,2,FALSE)</f>
        <v>Regular</v>
      </c>
      <c r="S1086" s="15" t="str">
        <f>HLOOKUP(Coffee_data[[#This Row],[ProductId]],Product!$B$4:$O$7,3,FALSE)</f>
        <v>Tea</v>
      </c>
      <c r="T1086" s="15" t="str">
        <f>HLOOKUP(Coffee_data[[#This Row],[ProductId]],Product!$B$4:$O$7,4,FALSE)</f>
        <v>Darjeeling</v>
      </c>
    </row>
    <row r="1087" spans="1:20" x14ac:dyDescent="0.2">
      <c r="A1087">
        <v>197</v>
      </c>
      <c r="B1087">
        <v>332</v>
      </c>
      <c r="C1087">
        <v>602</v>
      </c>
      <c r="D1087">
        <v>327</v>
      </c>
      <c r="E1087">
        <v>135</v>
      </c>
      <c r="F1087">
        <v>102</v>
      </c>
      <c r="G1087">
        <v>1834</v>
      </c>
      <c r="H1087">
        <v>170</v>
      </c>
      <c r="I1087">
        <v>272</v>
      </c>
      <c r="J1087">
        <v>290</v>
      </c>
      <c r="K1087">
        <v>520</v>
      </c>
      <c r="L1087">
        <v>319</v>
      </c>
      <c r="M1087">
        <v>12</v>
      </c>
      <c r="N1087" s="25">
        <v>41820</v>
      </c>
      <c r="O1087" t="str">
        <f>VLOOKUP(Coffee_data[[#This Row],[Area Code]],Location!$B$1:$E$157,2,FALSE)</f>
        <v>Iowa</v>
      </c>
      <c r="P1087" t="str">
        <f>VLOOKUP(Coffee_data[[#This Row],[Area Code]],Location!$B$1:$E$157,3,FALSE)</f>
        <v>Central</v>
      </c>
      <c r="Q1087" t="str">
        <f>VLOOKUP(Coffee_data[[#This Row],[Area Code]],Location!$B$1:$E$157,4,FALSE)</f>
        <v>Small Market</v>
      </c>
      <c r="R1087" s="15" t="str">
        <f>HLOOKUP(Coffee_data[[#This Row],[ProductId]],Product!$B$4:$O$7,2,FALSE)</f>
        <v>Regular</v>
      </c>
      <c r="S1087" s="15" t="str">
        <f>HLOOKUP(Coffee_data[[#This Row],[ProductId]],Product!$B$4:$O$7,3,FALSE)</f>
        <v>Tea</v>
      </c>
      <c r="T1087" s="15" t="str">
        <f>HLOOKUP(Coffee_data[[#This Row],[ProductId]],Product!$B$4:$O$7,4,FALSE)</f>
        <v>Earl Grey</v>
      </c>
    </row>
    <row r="1088" spans="1:20" x14ac:dyDescent="0.2">
      <c r="A1088">
        <v>13</v>
      </c>
      <c r="B1088">
        <v>29</v>
      </c>
      <c r="C1088">
        <v>49</v>
      </c>
      <c r="D1088">
        <v>20</v>
      </c>
      <c r="E1088">
        <v>16</v>
      </c>
      <c r="F1088">
        <v>5</v>
      </c>
      <c r="G1088">
        <v>808</v>
      </c>
      <c r="H1088">
        <v>20</v>
      </c>
      <c r="I1088">
        <v>20</v>
      </c>
      <c r="J1088">
        <v>30</v>
      </c>
      <c r="K1088">
        <v>45</v>
      </c>
      <c r="L1088">
        <v>641</v>
      </c>
      <c r="M1088">
        <v>5</v>
      </c>
      <c r="N1088" s="25">
        <v>41820</v>
      </c>
      <c r="O1088" t="str">
        <f>VLOOKUP(Coffee_data[[#This Row],[Area Code]],Location!$B$1:$E$157,2,FALSE)</f>
        <v>Iowa</v>
      </c>
      <c r="P1088" t="str">
        <f>VLOOKUP(Coffee_data[[#This Row],[Area Code]],Location!$B$1:$E$157,3,FALSE)</f>
        <v>Central</v>
      </c>
      <c r="Q1088" t="str">
        <f>VLOOKUP(Coffee_data[[#This Row],[Area Code]],Location!$B$1:$E$157,4,FALSE)</f>
        <v>Small Market</v>
      </c>
      <c r="R1088" s="15" t="str">
        <f>HLOOKUP(Coffee_data[[#This Row],[ProductId]],Product!$B$4:$O$7,2,FALSE)</f>
        <v>Regular</v>
      </c>
      <c r="S1088" s="15" t="str">
        <f>HLOOKUP(Coffee_data[[#This Row],[ProductId]],Product!$B$4:$O$7,3,FALSE)</f>
        <v>Espresso</v>
      </c>
      <c r="T1088" s="15" t="str">
        <f>HLOOKUP(Coffee_data[[#This Row],[ProductId]],Product!$B$4:$O$7,4,FALSE)</f>
        <v>Caffe Mocha</v>
      </c>
    </row>
    <row r="1089" spans="1:20" x14ac:dyDescent="0.2">
      <c r="A1089">
        <v>31</v>
      </c>
      <c r="B1089">
        <v>43</v>
      </c>
      <c r="C1089">
        <v>43</v>
      </c>
      <c r="D1089">
        <v>0</v>
      </c>
      <c r="E1089">
        <v>12</v>
      </c>
      <c r="F1089">
        <v>0</v>
      </c>
      <c r="G1089">
        <v>559</v>
      </c>
      <c r="H1089">
        <v>40</v>
      </c>
      <c r="I1089">
        <v>0</v>
      </c>
      <c r="J1089">
        <v>50</v>
      </c>
      <c r="K1089">
        <v>56</v>
      </c>
      <c r="L1089">
        <v>641</v>
      </c>
      <c r="M1089">
        <v>6</v>
      </c>
      <c r="N1089" s="25">
        <v>41820</v>
      </c>
      <c r="O1089" t="str">
        <f>VLOOKUP(Coffee_data[[#This Row],[Area Code]],Location!$B$1:$E$157,2,FALSE)</f>
        <v>Iowa</v>
      </c>
      <c r="P1089" t="str">
        <f>VLOOKUP(Coffee_data[[#This Row],[Area Code]],Location!$B$1:$E$157,3,FALSE)</f>
        <v>Central</v>
      </c>
      <c r="Q1089" t="str">
        <f>VLOOKUP(Coffee_data[[#This Row],[Area Code]],Location!$B$1:$E$157,4,FALSE)</f>
        <v>Small Market</v>
      </c>
      <c r="R1089" s="15" t="str">
        <f>HLOOKUP(Coffee_data[[#This Row],[ProductId]],Product!$B$4:$O$7,2,FALSE)</f>
        <v>Decaf</v>
      </c>
      <c r="S1089" s="15" t="str">
        <f>HLOOKUP(Coffee_data[[#This Row],[ProductId]],Product!$B$4:$O$7,3,FALSE)</f>
        <v>Espresso</v>
      </c>
      <c r="T1089" s="15" t="str">
        <f>HLOOKUP(Coffee_data[[#This Row],[ProductId]],Product!$B$4:$O$7,4,FALSE)</f>
        <v>Decaf Espresso</v>
      </c>
    </row>
    <row r="1090" spans="1:20" x14ac:dyDescent="0.2">
      <c r="A1090">
        <v>12</v>
      </c>
      <c r="B1090">
        <v>31</v>
      </c>
      <c r="C1090">
        <v>54</v>
      </c>
      <c r="D1090">
        <v>23</v>
      </c>
      <c r="E1090">
        <v>19</v>
      </c>
      <c r="F1090">
        <v>7</v>
      </c>
      <c r="G1090">
        <v>605</v>
      </c>
      <c r="H1090">
        <v>20</v>
      </c>
      <c r="I1090">
        <v>20</v>
      </c>
      <c r="J1090">
        <v>30</v>
      </c>
      <c r="K1090">
        <v>47</v>
      </c>
      <c r="L1090">
        <v>712</v>
      </c>
      <c r="M1090">
        <v>3</v>
      </c>
      <c r="N1090" s="25">
        <v>41820</v>
      </c>
      <c r="O1090" t="str">
        <f>VLOOKUP(Coffee_data[[#This Row],[Area Code]],Location!$B$1:$E$157,2,FALSE)</f>
        <v>Iowa</v>
      </c>
      <c r="P1090" t="str">
        <f>VLOOKUP(Coffee_data[[#This Row],[Area Code]],Location!$B$1:$E$157,3,FALSE)</f>
        <v>Central</v>
      </c>
      <c r="Q1090" t="str">
        <f>VLOOKUP(Coffee_data[[#This Row],[Area Code]],Location!$B$1:$E$157,4,FALSE)</f>
        <v>Small Market</v>
      </c>
      <c r="R1090" s="15" t="str">
        <f>HLOOKUP(Coffee_data[[#This Row],[ProductId]],Product!$B$4:$O$7,2,FALSE)</f>
        <v>Decaf</v>
      </c>
      <c r="S1090" s="15" t="str">
        <f>HLOOKUP(Coffee_data[[#This Row],[ProductId]],Product!$B$4:$O$7,3,FALSE)</f>
        <v>Coffee</v>
      </c>
      <c r="T1090" s="15" t="str">
        <f>HLOOKUP(Coffee_data[[#This Row],[ProductId]],Product!$B$4:$O$7,4,FALSE)</f>
        <v>Decaf Irish Cream</v>
      </c>
    </row>
    <row r="1091" spans="1:20" x14ac:dyDescent="0.2">
      <c r="A1091">
        <v>17</v>
      </c>
      <c r="B1091">
        <v>36</v>
      </c>
      <c r="C1091">
        <v>61</v>
      </c>
      <c r="D1091">
        <v>25</v>
      </c>
      <c r="E1091">
        <v>19</v>
      </c>
      <c r="F1091">
        <v>7</v>
      </c>
      <c r="G1091">
        <v>854</v>
      </c>
      <c r="H1091">
        <v>30</v>
      </c>
      <c r="I1091">
        <v>20</v>
      </c>
      <c r="J1091">
        <v>40</v>
      </c>
      <c r="K1091">
        <v>59</v>
      </c>
      <c r="L1091">
        <v>319</v>
      </c>
      <c r="M1091">
        <v>1</v>
      </c>
      <c r="N1091" s="25">
        <v>41820</v>
      </c>
      <c r="O1091" t="str">
        <f>VLOOKUP(Coffee_data[[#This Row],[Area Code]],Location!$B$1:$E$157,2,FALSE)</f>
        <v>Iowa</v>
      </c>
      <c r="P1091" t="str">
        <f>VLOOKUP(Coffee_data[[#This Row],[Area Code]],Location!$B$1:$E$157,3,FALSE)</f>
        <v>Central</v>
      </c>
      <c r="Q1091" t="str">
        <f>VLOOKUP(Coffee_data[[#This Row],[Area Code]],Location!$B$1:$E$157,4,FALSE)</f>
        <v>Small Market</v>
      </c>
      <c r="R1091" s="15" t="str">
        <f>HLOOKUP(Coffee_data[[#This Row],[ProductId]],Product!$B$4:$O$7,2,FALSE)</f>
        <v>Regular</v>
      </c>
      <c r="S1091" s="15" t="str">
        <f>HLOOKUP(Coffee_data[[#This Row],[ProductId]],Product!$B$4:$O$7,3,FALSE)</f>
        <v>Coffee</v>
      </c>
      <c r="T1091" s="15" t="str">
        <f>HLOOKUP(Coffee_data[[#This Row],[ProductId]],Product!$B$4:$O$7,4,FALSE)</f>
        <v>Amaretto</v>
      </c>
    </row>
    <row r="1092" spans="1:20" x14ac:dyDescent="0.2">
      <c r="A1092">
        <v>9</v>
      </c>
      <c r="B1092">
        <v>41</v>
      </c>
      <c r="C1092">
        <v>75</v>
      </c>
      <c r="D1092">
        <v>34</v>
      </c>
      <c r="E1092">
        <v>32</v>
      </c>
      <c r="F1092">
        <v>10</v>
      </c>
      <c r="G1092">
        <v>1010</v>
      </c>
      <c r="H1092">
        <v>20</v>
      </c>
      <c r="I1092">
        <v>28</v>
      </c>
      <c r="J1092">
        <v>40</v>
      </c>
      <c r="K1092">
        <v>68</v>
      </c>
      <c r="L1092">
        <v>712</v>
      </c>
      <c r="M1092">
        <v>2</v>
      </c>
      <c r="N1092" s="25">
        <v>41820</v>
      </c>
      <c r="O1092" t="str">
        <f>VLOOKUP(Coffee_data[[#This Row],[Area Code]],Location!$B$1:$E$157,2,FALSE)</f>
        <v>Iowa</v>
      </c>
      <c r="P1092" t="str">
        <f>VLOOKUP(Coffee_data[[#This Row],[Area Code]],Location!$B$1:$E$157,3,FALSE)</f>
        <v>Central</v>
      </c>
      <c r="Q1092" t="str">
        <f>VLOOKUP(Coffee_data[[#This Row],[Area Code]],Location!$B$1:$E$157,4,FALSE)</f>
        <v>Small Market</v>
      </c>
      <c r="R1092" s="15" t="str">
        <f>HLOOKUP(Coffee_data[[#This Row],[ProductId]],Product!$B$4:$O$7,2,FALSE)</f>
        <v>Regular</v>
      </c>
      <c r="S1092" s="15" t="str">
        <f>HLOOKUP(Coffee_data[[#This Row],[ProductId]],Product!$B$4:$O$7,3,FALSE)</f>
        <v>Coffee</v>
      </c>
      <c r="T1092" s="15" t="str">
        <f>HLOOKUP(Coffee_data[[#This Row],[ProductId]],Product!$B$4:$O$7,4,FALSE)</f>
        <v>Columbian</v>
      </c>
    </row>
    <row r="1093" spans="1:20" x14ac:dyDescent="0.2">
      <c r="A1093">
        <v>-1</v>
      </c>
      <c r="B1093">
        <v>82</v>
      </c>
      <c r="C1093">
        <v>141</v>
      </c>
      <c r="D1093">
        <v>59</v>
      </c>
      <c r="E1093">
        <v>83</v>
      </c>
      <c r="F1093">
        <v>53</v>
      </c>
      <c r="G1093">
        <v>338</v>
      </c>
      <c r="H1093">
        <v>10</v>
      </c>
      <c r="I1093">
        <v>50</v>
      </c>
      <c r="J1093">
        <v>70</v>
      </c>
      <c r="K1093">
        <v>120</v>
      </c>
      <c r="L1093">
        <v>816</v>
      </c>
      <c r="M1093">
        <v>8</v>
      </c>
      <c r="N1093" s="25">
        <v>41820</v>
      </c>
      <c r="O1093" t="str">
        <f>VLOOKUP(Coffee_data[[#This Row],[Area Code]],Location!$B$1:$E$157,2,FALSE)</f>
        <v>Missouri</v>
      </c>
      <c r="P1093" t="str">
        <f>VLOOKUP(Coffee_data[[#This Row],[Area Code]],Location!$B$1:$E$157,3,FALSE)</f>
        <v>Central</v>
      </c>
      <c r="Q1093" t="str">
        <f>VLOOKUP(Coffee_data[[#This Row],[Area Code]],Location!$B$1:$E$157,4,FALSE)</f>
        <v>Small Market</v>
      </c>
      <c r="R1093" s="15" t="str">
        <f>HLOOKUP(Coffee_data[[#This Row],[ProductId]],Product!$B$4:$O$7,2,FALSE)</f>
        <v>Decaf</v>
      </c>
      <c r="S1093" s="15" t="str">
        <f>HLOOKUP(Coffee_data[[#This Row],[ProductId]],Product!$B$4:$O$7,3,FALSE)</f>
        <v>Herbal Tea</v>
      </c>
      <c r="T1093" s="15" t="str">
        <f>HLOOKUP(Coffee_data[[#This Row],[ProductId]],Product!$B$4:$O$7,4,FALSE)</f>
        <v>Chamomile</v>
      </c>
    </row>
    <row r="1094" spans="1:20" x14ac:dyDescent="0.2">
      <c r="A1094">
        <v>-12</v>
      </c>
      <c r="B1094">
        <v>49</v>
      </c>
      <c r="C1094">
        <v>169</v>
      </c>
      <c r="D1094">
        <v>91</v>
      </c>
      <c r="E1094">
        <v>61</v>
      </c>
      <c r="F1094">
        <v>37</v>
      </c>
      <c r="G1094">
        <v>1334</v>
      </c>
      <c r="H1094">
        <v>0</v>
      </c>
      <c r="I1094">
        <v>151</v>
      </c>
      <c r="J1094">
        <v>40</v>
      </c>
      <c r="K1094">
        <v>140</v>
      </c>
      <c r="L1094">
        <v>417</v>
      </c>
      <c r="M1094">
        <v>9</v>
      </c>
      <c r="N1094" s="25">
        <v>41820</v>
      </c>
      <c r="O1094" t="str">
        <f>VLOOKUP(Coffee_data[[#This Row],[Area Code]],Location!$B$1:$E$157,2,FALSE)</f>
        <v>Missouri</v>
      </c>
      <c r="P1094" t="str">
        <f>VLOOKUP(Coffee_data[[#This Row],[Area Code]],Location!$B$1:$E$157,3,FALSE)</f>
        <v>Central</v>
      </c>
      <c r="Q1094" t="str">
        <f>VLOOKUP(Coffee_data[[#This Row],[Area Code]],Location!$B$1:$E$157,4,FALSE)</f>
        <v>Small Market</v>
      </c>
      <c r="R1094" s="15" t="str">
        <f>HLOOKUP(Coffee_data[[#This Row],[ProductId]],Product!$B$4:$O$7,2,FALSE)</f>
        <v>Decaf</v>
      </c>
      <c r="S1094" s="15" t="str">
        <f>HLOOKUP(Coffee_data[[#This Row],[ProductId]],Product!$B$4:$O$7,3,FALSE)</f>
        <v>Herbal Tea</v>
      </c>
      <c r="T1094" s="15" t="str">
        <f>HLOOKUP(Coffee_data[[#This Row],[ProductId]],Product!$B$4:$O$7,4,FALSE)</f>
        <v>Lemon</v>
      </c>
    </row>
    <row r="1095" spans="1:20" x14ac:dyDescent="0.2">
      <c r="A1095">
        <v>17</v>
      </c>
      <c r="B1095">
        <v>59</v>
      </c>
      <c r="C1095">
        <v>103</v>
      </c>
      <c r="D1095">
        <v>44</v>
      </c>
      <c r="E1095">
        <v>42</v>
      </c>
      <c r="F1095">
        <v>14</v>
      </c>
      <c r="G1095">
        <v>258</v>
      </c>
      <c r="H1095">
        <v>30</v>
      </c>
      <c r="I1095">
        <v>30</v>
      </c>
      <c r="J1095">
        <v>60</v>
      </c>
      <c r="K1095">
        <v>79</v>
      </c>
      <c r="L1095">
        <v>636</v>
      </c>
      <c r="M1095">
        <v>11</v>
      </c>
      <c r="N1095" s="25">
        <v>41820</v>
      </c>
      <c r="O1095" t="str">
        <f>VLOOKUP(Coffee_data[[#This Row],[Area Code]],Location!$B$1:$E$157,2,FALSE)</f>
        <v>Missouri</v>
      </c>
      <c r="P1095" t="str">
        <f>VLOOKUP(Coffee_data[[#This Row],[Area Code]],Location!$B$1:$E$157,3,FALSE)</f>
        <v>Central</v>
      </c>
      <c r="Q1095" t="str">
        <f>VLOOKUP(Coffee_data[[#This Row],[Area Code]],Location!$B$1:$E$157,4,FALSE)</f>
        <v>Small Market</v>
      </c>
      <c r="R1095" s="15" t="str">
        <f>HLOOKUP(Coffee_data[[#This Row],[ProductId]],Product!$B$4:$O$7,2,FALSE)</f>
        <v>Regular</v>
      </c>
      <c r="S1095" s="15" t="str">
        <f>HLOOKUP(Coffee_data[[#This Row],[ProductId]],Product!$B$4:$O$7,3,FALSE)</f>
        <v>Tea</v>
      </c>
      <c r="T1095" s="15" t="str">
        <f>HLOOKUP(Coffee_data[[#This Row],[ProductId]],Product!$B$4:$O$7,4,FALSE)</f>
        <v>Darjeeling</v>
      </c>
    </row>
    <row r="1096" spans="1:20" x14ac:dyDescent="0.2">
      <c r="A1096">
        <v>1</v>
      </c>
      <c r="B1096">
        <v>49</v>
      </c>
      <c r="C1096">
        <v>89</v>
      </c>
      <c r="D1096">
        <v>40</v>
      </c>
      <c r="E1096">
        <v>48</v>
      </c>
      <c r="F1096">
        <v>15</v>
      </c>
      <c r="G1096">
        <v>219</v>
      </c>
      <c r="H1096">
        <v>0</v>
      </c>
      <c r="I1096">
        <v>30</v>
      </c>
      <c r="J1096">
        <v>40</v>
      </c>
      <c r="K1096">
        <v>70</v>
      </c>
      <c r="L1096">
        <v>816</v>
      </c>
      <c r="M1096">
        <v>12</v>
      </c>
      <c r="N1096" s="25">
        <v>41820</v>
      </c>
      <c r="O1096" t="str">
        <f>VLOOKUP(Coffee_data[[#This Row],[Area Code]],Location!$B$1:$E$157,2,FALSE)</f>
        <v>Missouri</v>
      </c>
      <c r="P1096" t="str">
        <f>VLOOKUP(Coffee_data[[#This Row],[Area Code]],Location!$B$1:$E$157,3,FALSE)</f>
        <v>Central</v>
      </c>
      <c r="Q1096" t="str">
        <f>VLOOKUP(Coffee_data[[#This Row],[Area Code]],Location!$B$1:$E$157,4,FALSE)</f>
        <v>Small Market</v>
      </c>
      <c r="R1096" s="15" t="str">
        <f>HLOOKUP(Coffee_data[[#This Row],[ProductId]],Product!$B$4:$O$7,2,FALSE)</f>
        <v>Regular</v>
      </c>
      <c r="S1096" s="15" t="str">
        <f>HLOOKUP(Coffee_data[[#This Row],[ProductId]],Product!$B$4:$O$7,3,FALSE)</f>
        <v>Tea</v>
      </c>
      <c r="T1096" s="15" t="str">
        <f>HLOOKUP(Coffee_data[[#This Row],[ProductId]],Product!$B$4:$O$7,4,FALSE)</f>
        <v>Earl Grey</v>
      </c>
    </row>
    <row r="1097" spans="1:20" x14ac:dyDescent="0.2">
      <c r="A1097">
        <v>0</v>
      </c>
      <c r="B1097">
        <v>46</v>
      </c>
      <c r="C1097">
        <v>82</v>
      </c>
      <c r="D1097">
        <v>36</v>
      </c>
      <c r="E1097">
        <v>46</v>
      </c>
      <c r="F1097">
        <v>13</v>
      </c>
      <c r="G1097">
        <v>252</v>
      </c>
      <c r="H1097">
        <v>0</v>
      </c>
      <c r="I1097">
        <v>43</v>
      </c>
      <c r="J1097">
        <v>40</v>
      </c>
      <c r="K1097">
        <v>57</v>
      </c>
      <c r="L1097">
        <v>816</v>
      </c>
      <c r="M1097">
        <v>13</v>
      </c>
      <c r="N1097" s="25">
        <v>41820</v>
      </c>
      <c r="O1097" t="str">
        <f>VLOOKUP(Coffee_data[[#This Row],[Area Code]],Location!$B$1:$E$157,2,FALSE)</f>
        <v>Missouri</v>
      </c>
      <c r="P1097" t="str">
        <f>VLOOKUP(Coffee_data[[#This Row],[Area Code]],Location!$B$1:$E$157,3,FALSE)</f>
        <v>Central</v>
      </c>
      <c r="Q1097" t="str">
        <f>VLOOKUP(Coffee_data[[#This Row],[Area Code]],Location!$B$1:$E$157,4,FALSE)</f>
        <v>Small Market</v>
      </c>
      <c r="R1097" s="15" t="str">
        <f>HLOOKUP(Coffee_data[[#This Row],[ProductId]],Product!$B$4:$O$7,2,FALSE)</f>
        <v>Regular</v>
      </c>
      <c r="S1097" s="15" t="str">
        <f>HLOOKUP(Coffee_data[[#This Row],[ProductId]],Product!$B$4:$O$7,3,FALSE)</f>
        <v>Tea</v>
      </c>
      <c r="T1097" s="15" t="str">
        <f>HLOOKUP(Coffee_data[[#This Row],[ProductId]],Product!$B$4:$O$7,4,FALSE)</f>
        <v>Green Tea</v>
      </c>
    </row>
    <row r="1098" spans="1:20" x14ac:dyDescent="0.2">
      <c r="A1098">
        <v>32</v>
      </c>
      <c r="B1098">
        <v>52</v>
      </c>
      <c r="C1098">
        <v>87</v>
      </c>
      <c r="D1098">
        <v>35</v>
      </c>
      <c r="E1098">
        <v>20</v>
      </c>
      <c r="F1098">
        <v>9</v>
      </c>
      <c r="G1098">
        <v>894</v>
      </c>
      <c r="H1098">
        <v>40</v>
      </c>
      <c r="I1098">
        <v>35</v>
      </c>
      <c r="J1098">
        <v>60</v>
      </c>
      <c r="K1098">
        <v>95</v>
      </c>
      <c r="L1098">
        <v>573</v>
      </c>
      <c r="M1098">
        <v>5</v>
      </c>
      <c r="N1098" s="25">
        <v>41820</v>
      </c>
      <c r="O1098" t="str">
        <f>VLOOKUP(Coffee_data[[#This Row],[Area Code]],Location!$B$1:$E$157,2,FALSE)</f>
        <v>Missouri</v>
      </c>
      <c r="P1098" t="str">
        <f>VLOOKUP(Coffee_data[[#This Row],[Area Code]],Location!$B$1:$E$157,3,FALSE)</f>
        <v>Central</v>
      </c>
      <c r="Q1098" t="str">
        <f>VLOOKUP(Coffee_data[[#This Row],[Area Code]],Location!$B$1:$E$157,4,FALSE)</f>
        <v>Small Market</v>
      </c>
      <c r="R1098" s="15" t="str">
        <f>HLOOKUP(Coffee_data[[#This Row],[ProductId]],Product!$B$4:$O$7,2,FALSE)</f>
        <v>Regular</v>
      </c>
      <c r="S1098" s="15" t="str">
        <f>HLOOKUP(Coffee_data[[#This Row],[ProductId]],Product!$B$4:$O$7,3,FALSE)</f>
        <v>Espresso</v>
      </c>
      <c r="T1098" s="15" t="str">
        <f>HLOOKUP(Coffee_data[[#This Row],[ProductId]],Product!$B$4:$O$7,4,FALSE)</f>
        <v>Caffe Mocha</v>
      </c>
    </row>
    <row r="1099" spans="1:20" x14ac:dyDescent="0.2">
      <c r="A1099">
        <v>35</v>
      </c>
      <c r="B1099">
        <v>57</v>
      </c>
      <c r="C1099">
        <v>96</v>
      </c>
      <c r="D1099">
        <v>39</v>
      </c>
      <c r="E1099">
        <v>22</v>
      </c>
      <c r="F1099">
        <v>10</v>
      </c>
      <c r="G1099">
        <v>845</v>
      </c>
      <c r="H1099">
        <v>50</v>
      </c>
      <c r="I1099">
        <v>34</v>
      </c>
      <c r="J1099">
        <v>70</v>
      </c>
      <c r="K1099">
        <v>110</v>
      </c>
      <c r="L1099">
        <v>314</v>
      </c>
      <c r="M1099">
        <v>6</v>
      </c>
      <c r="N1099" s="25">
        <v>41820</v>
      </c>
      <c r="O1099" t="str">
        <f>VLOOKUP(Coffee_data[[#This Row],[Area Code]],Location!$B$1:$E$157,2,FALSE)</f>
        <v>Missouri</v>
      </c>
      <c r="P1099" t="str">
        <f>VLOOKUP(Coffee_data[[#This Row],[Area Code]],Location!$B$1:$E$157,3,FALSE)</f>
        <v>Central</v>
      </c>
      <c r="Q1099" t="str">
        <f>VLOOKUP(Coffee_data[[#This Row],[Area Code]],Location!$B$1:$E$157,4,FALSE)</f>
        <v>Small Market</v>
      </c>
      <c r="R1099" s="15" t="str">
        <f>HLOOKUP(Coffee_data[[#This Row],[ProductId]],Product!$B$4:$O$7,2,FALSE)</f>
        <v>Decaf</v>
      </c>
      <c r="S1099" s="15" t="str">
        <f>HLOOKUP(Coffee_data[[#This Row],[ProductId]],Product!$B$4:$O$7,3,FALSE)</f>
        <v>Espresso</v>
      </c>
      <c r="T1099" s="15" t="str">
        <f>HLOOKUP(Coffee_data[[#This Row],[ProductId]],Product!$B$4:$O$7,4,FALSE)</f>
        <v>Decaf Espresso</v>
      </c>
    </row>
    <row r="1100" spans="1:20" x14ac:dyDescent="0.2">
      <c r="A1100">
        <v>32</v>
      </c>
      <c r="B1100">
        <v>72</v>
      </c>
      <c r="C1100">
        <v>132</v>
      </c>
      <c r="D1100">
        <v>60</v>
      </c>
      <c r="E1100">
        <v>40</v>
      </c>
      <c r="F1100">
        <v>18</v>
      </c>
      <c r="G1100">
        <v>1070</v>
      </c>
      <c r="H1100">
        <v>40</v>
      </c>
      <c r="I1100">
        <v>60</v>
      </c>
      <c r="J1100">
        <v>70</v>
      </c>
      <c r="K1100">
        <v>133</v>
      </c>
      <c r="L1100">
        <v>314</v>
      </c>
      <c r="M1100">
        <v>3</v>
      </c>
      <c r="N1100" s="25">
        <v>41820</v>
      </c>
      <c r="O1100" t="str">
        <f>VLOOKUP(Coffee_data[[#This Row],[Area Code]],Location!$B$1:$E$157,2,FALSE)</f>
        <v>Missouri</v>
      </c>
      <c r="P1100" t="str">
        <f>VLOOKUP(Coffee_data[[#This Row],[Area Code]],Location!$B$1:$E$157,3,FALSE)</f>
        <v>Central</v>
      </c>
      <c r="Q1100" t="str">
        <f>VLOOKUP(Coffee_data[[#This Row],[Area Code]],Location!$B$1:$E$157,4,FALSE)</f>
        <v>Small Market</v>
      </c>
      <c r="R1100" s="15" t="str">
        <f>HLOOKUP(Coffee_data[[#This Row],[ProductId]],Product!$B$4:$O$7,2,FALSE)</f>
        <v>Decaf</v>
      </c>
      <c r="S1100" s="15" t="str">
        <f>HLOOKUP(Coffee_data[[#This Row],[ProductId]],Product!$B$4:$O$7,3,FALSE)</f>
        <v>Coffee</v>
      </c>
      <c r="T1100" s="15" t="str">
        <f>HLOOKUP(Coffee_data[[#This Row],[ProductId]],Product!$B$4:$O$7,4,FALSE)</f>
        <v>Decaf Irish Cream</v>
      </c>
    </row>
    <row r="1101" spans="1:20" x14ac:dyDescent="0.2">
      <c r="A1101">
        <v>31</v>
      </c>
      <c r="B1101">
        <v>93</v>
      </c>
      <c r="C1101">
        <v>169</v>
      </c>
      <c r="D1101">
        <v>76</v>
      </c>
      <c r="E1101">
        <v>62</v>
      </c>
      <c r="F1101">
        <v>28</v>
      </c>
      <c r="G1101">
        <v>613</v>
      </c>
      <c r="H1101">
        <v>40</v>
      </c>
      <c r="I1101">
        <v>82</v>
      </c>
      <c r="J1101">
        <v>90</v>
      </c>
      <c r="K1101">
        <v>168</v>
      </c>
      <c r="L1101">
        <v>636</v>
      </c>
      <c r="M1101">
        <v>2</v>
      </c>
      <c r="N1101" s="25">
        <v>41820</v>
      </c>
      <c r="O1101" t="str">
        <f>VLOOKUP(Coffee_data[[#This Row],[Area Code]],Location!$B$1:$E$157,2,FALSE)</f>
        <v>Missouri</v>
      </c>
      <c r="P1101" t="str">
        <f>VLOOKUP(Coffee_data[[#This Row],[Area Code]],Location!$B$1:$E$157,3,FALSE)</f>
        <v>Central</v>
      </c>
      <c r="Q1101" t="str">
        <f>VLOOKUP(Coffee_data[[#This Row],[Area Code]],Location!$B$1:$E$157,4,FALSE)</f>
        <v>Small Market</v>
      </c>
      <c r="R1101" s="15" t="str">
        <f>HLOOKUP(Coffee_data[[#This Row],[ProductId]],Product!$B$4:$O$7,2,FALSE)</f>
        <v>Regular</v>
      </c>
      <c r="S1101" s="15" t="str">
        <f>HLOOKUP(Coffee_data[[#This Row],[ProductId]],Product!$B$4:$O$7,3,FALSE)</f>
        <v>Coffee</v>
      </c>
      <c r="T1101" s="15" t="str">
        <f>HLOOKUP(Coffee_data[[#This Row],[ProductId]],Product!$B$4:$O$7,4,FALSE)</f>
        <v>Columbian</v>
      </c>
    </row>
    <row r="1102" spans="1:20" x14ac:dyDescent="0.2">
      <c r="A1102">
        <v>9</v>
      </c>
      <c r="B1102">
        <v>26</v>
      </c>
      <c r="C1102">
        <v>44</v>
      </c>
      <c r="D1102">
        <v>18</v>
      </c>
      <c r="E1102">
        <v>17</v>
      </c>
      <c r="F1102">
        <v>5</v>
      </c>
      <c r="G1102">
        <v>486</v>
      </c>
      <c r="H1102">
        <v>20</v>
      </c>
      <c r="I1102">
        <v>10</v>
      </c>
      <c r="J1102">
        <v>20</v>
      </c>
      <c r="K1102">
        <v>30</v>
      </c>
      <c r="L1102">
        <v>740</v>
      </c>
      <c r="M1102">
        <v>8</v>
      </c>
      <c r="N1102" s="25">
        <v>41820</v>
      </c>
      <c r="O1102" t="str">
        <f>VLOOKUP(Coffee_data[[#This Row],[Area Code]],Location!$B$1:$E$157,2,FALSE)</f>
        <v>Ohio</v>
      </c>
      <c r="P1102" t="str">
        <f>VLOOKUP(Coffee_data[[#This Row],[Area Code]],Location!$B$1:$E$157,3,FALSE)</f>
        <v>Central</v>
      </c>
      <c r="Q1102" t="str">
        <f>VLOOKUP(Coffee_data[[#This Row],[Area Code]],Location!$B$1:$E$157,4,FALSE)</f>
        <v>Major Market</v>
      </c>
      <c r="R1102" s="15" t="str">
        <f>HLOOKUP(Coffee_data[[#This Row],[ProductId]],Product!$B$4:$O$7,2,FALSE)</f>
        <v>Decaf</v>
      </c>
      <c r="S1102" s="15" t="str">
        <f>HLOOKUP(Coffee_data[[#This Row],[ProductId]],Product!$B$4:$O$7,3,FALSE)</f>
        <v>Herbal Tea</v>
      </c>
      <c r="T1102" s="15" t="str">
        <f>HLOOKUP(Coffee_data[[#This Row],[ProductId]],Product!$B$4:$O$7,4,FALSE)</f>
        <v>Chamomile</v>
      </c>
    </row>
    <row r="1103" spans="1:20" x14ac:dyDescent="0.2">
      <c r="A1103">
        <v>16</v>
      </c>
      <c r="B1103">
        <v>34</v>
      </c>
      <c r="C1103">
        <v>57</v>
      </c>
      <c r="D1103">
        <v>23</v>
      </c>
      <c r="E1103">
        <v>18</v>
      </c>
      <c r="F1103">
        <v>6</v>
      </c>
      <c r="G1103">
        <v>868</v>
      </c>
      <c r="H1103">
        <v>40</v>
      </c>
      <c r="I1103">
        <v>10</v>
      </c>
      <c r="J1103">
        <v>40</v>
      </c>
      <c r="K1103">
        <v>59</v>
      </c>
      <c r="L1103">
        <v>614</v>
      </c>
      <c r="M1103">
        <v>9</v>
      </c>
      <c r="N1103" s="25">
        <v>41820</v>
      </c>
      <c r="O1103" t="str">
        <f>VLOOKUP(Coffee_data[[#This Row],[Area Code]],Location!$B$1:$E$157,2,FALSE)</f>
        <v>Ohio</v>
      </c>
      <c r="P1103" t="str">
        <f>VLOOKUP(Coffee_data[[#This Row],[Area Code]],Location!$B$1:$E$157,3,FALSE)</f>
        <v>Central</v>
      </c>
      <c r="Q1103" t="str">
        <f>VLOOKUP(Coffee_data[[#This Row],[Area Code]],Location!$B$1:$E$157,4,FALSE)</f>
        <v>Major Market</v>
      </c>
      <c r="R1103" s="15" t="str">
        <f>HLOOKUP(Coffee_data[[#This Row],[ProductId]],Product!$B$4:$O$7,2,FALSE)</f>
        <v>Decaf</v>
      </c>
      <c r="S1103" s="15" t="str">
        <f>HLOOKUP(Coffee_data[[#This Row],[ProductId]],Product!$B$4:$O$7,3,FALSE)</f>
        <v>Herbal Tea</v>
      </c>
      <c r="T1103" s="15" t="str">
        <f>HLOOKUP(Coffee_data[[#This Row],[ProductId]],Product!$B$4:$O$7,4,FALSE)</f>
        <v>Lemon</v>
      </c>
    </row>
    <row r="1104" spans="1:20" x14ac:dyDescent="0.2">
      <c r="A1104">
        <v>104</v>
      </c>
      <c r="B1104">
        <v>172</v>
      </c>
      <c r="C1104">
        <v>286</v>
      </c>
      <c r="D1104">
        <v>93</v>
      </c>
      <c r="E1104">
        <v>68</v>
      </c>
      <c r="F1104">
        <v>37</v>
      </c>
      <c r="G1104">
        <v>822</v>
      </c>
      <c r="H1104">
        <v>100</v>
      </c>
      <c r="I1104">
        <v>90</v>
      </c>
      <c r="J1104">
        <v>160</v>
      </c>
      <c r="K1104">
        <v>250</v>
      </c>
      <c r="L1104">
        <v>740</v>
      </c>
      <c r="M1104">
        <v>11</v>
      </c>
      <c r="N1104" s="25">
        <v>41820</v>
      </c>
      <c r="O1104" t="str">
        <f>VLOOKUP(Coffee_data[[#This Row],[Area Code]],Location!$B$1:$E$157,2,FALSE)</f>
        <v>Ohio</v>
      </c>
      <c r="P1104" t="str">
        <f>VLOOKUP(Coffee_data[[#This Row],[Area Code]],Location!$B$1:$E$157,3,FALSE)</f>
        <v>Central</v>
      </c>
      <c r="Q1104" t="str">
        <f>VLOOKUP(Coffee_data[[#This Row],[Area Code]],Location!$B$1:$E$157,4,FALSE)</f>
        <v>Major Market</v>
      </c>
      <c r="R1104" s="15" t="str">
        <f>HLOOKUP(Coffee_data[[#This Row],[ProductId]],Product!$B$4:$O$7,2,FALSE)</f>
        <v>Regular</v>
      </c>
      <c r="S1104" s="15" t="str">
        <f>HLOOKUP(Coffee_data[[#This Row],[ProductId]],Product!$B$4:$O$7,3,FALSE)</f>
        <v>Tea</v>
      </c>
      <c r="T1104" s="15" t="str">
        <f>HLOOKUP(Coffee_data[[#This Row],[ProductId]],Product!$B$4:$O$7,4,FALSE)</f>
        <v>Darjeeling</v>
      </c>
    </row>
    <row r="1105" spans="1:20" x14ac:dyDescent="0.2">
      <c r="A1105">
        <v>128</v>
      </c>
      <c r="B1105">
        <v>195</v>
      </c>
      <c r="C1105">
        <v>336</v>
      </c>
      <c r="D1105">
        <v>100</v>
      </c>
      <c r="E1105">
        <v>67</v>
      </c>
      <c r="F1105">
        <v>43</v>
      </c>
      <c r="G1105">
        <v>692</v>
      </c>
      <c r="H1105">
        <v>110</v>
      </c>
      <c r="I1105">
        <v>77</v>
      </c>
      <c r="J1105">
        <v>170</v>
      </c>
      <c r="K1105">
        <v>290</v>
      </c>
      <c r="L1105">
        <v>513</v>
      </c>
      <c r="M1105">
        <v>12</v>
      </c>
      <c r="N1105" s="25">
        <v>41820</v>
      </c>
      <c r="O1105" t="str">
        <f>VLOOKUP(Coffee_data[[#This Row],[Area Code]],Location!$B$1:$E$157,2,FALSE)</f>
        <v>Ohio</v>
      </c>
      <c r="P1105" t="str">
        <f>VLOOKUP(Coffee_data[[#This Row],[Area Code]],Location!$B$1:$E$157,3,FALSE)</f>
        <v>Central</v>
      </c>
      <c r="Q1105" t="str">
        <f>VLOOKUP(Coffee_data[[#This Row],[Area Code]],Location!$B$1:$E$157,4,FALSE)</f>
        <v>Major Market</v>
      </c>
      <c r="R1105" s="15" t="str">
        <f>HLOOKUP(Coffee_data[[#This Row],[ProductId]],Product!$B$4:$O$7,2,FALSE)</f>
        <v>Regular</v>
      </c>
      <c r="S1105" s="15" t="str">
        <f>HLOOKUP(Coffee_data[[#This Row],[ProductId]],Product!$B$4:$O$7,3,FALSE)</f>
        <v>Tea</v>
      </c>
      <c r="T1105" s="15" t="str">
        <f>HLOOKUP(Coffee_data[[#This Row],[ProductId]],Product!$B$4:$O$7,4,FALSE)</f>
        <v>Earl Grey</v>
      </c>
    </row>
    <row r="1106" spans="1:20" x14ac:dyDescent="0.2">
      <c r="A1106">
        <v>81</v>
      </c>
      <c r="B1106">
        <v>146</v>
      </c>
      <c r="C1106">
        <v>291</v>
      </c>
      <c r="D1106">
        <v>175</v>
      </c>
      <c r="E1106">
        <v>65</v>
      </c>
      <c r="F1106">
        <v>40</v>
      </c>
      <c r="G1106">
        <v>1304</v>
      </c>
      <c r="H1106">
        <v>120</v>
      </c>
      <c r="I1106">
        <v>156</v>
      </c>
      <c r="J1106">
        <v>180</v>
      </c>
      <c r="K1106">
        <v>340</v>
      </c>
      <c r="L1106">
        <v>216</v>
      </c>
      <c r="M1106">
        <v>5</v>
      </c>
      <c r="N1106" s="25">
        <v>41820</v>
      </c>
      <c r="O1106" t="str">
        <f>VLOOKUP(Coffee_data[[#This Row],[Area Code]],Location!$B$1:$E$157,2,FALSE)</f>
        <v>Ohio</v>
      </c>
      <c r="P1106" t="str">
        <f>VLOOKUP(Coffee_data[[#This Row],[Area Code]],Location!$B$1:$E$157,3,FALSE)</f>
        <v>Central</v>
      </c>
      <c r="Q1106" t="str">
        <f>VLOOKUP(Coffee_data[[#This Row],[Area Code]],Location!$B$1:$E$157,4,FALSE)</f>
        <v>Major Market</v>
      </c>
      <c r="R1106" s="15" t="str">
        <f>HLOOKUP(Coffee_data[[#This Row],[ProductId]],Product!$B$4:$O$7,2,FALSE)</f>
        <v>Regular</v>
      </c>
      <c r="S1106" s="15" t="str">
        <f>HLOOKUP(Coffee_data[[#This Row],[ProductId]],Product!$B$4:$O$7,3,FALSE)</f>
        <v>Espresso</v>
      </c>
      <c r="T1106" s="15" t="str">
        <f>HLOOKUP(Coffee_data[[#This Row],[ProductId]],Product!$B$4:$O$7,4,FALSE)</f>
        <v>Caffe Mocha</v>
      </c>
    </row>
    <row r="1107" spans="1:20" x14ac:dyDescent="0.2">
      <c r="A1107">
        <v>11</v>
      </c>
      <c r="B1107">
        <v>64</v>
      </c>
      <c r="C1107">
        <v>115</v>
      </c>
      <c r="D1107">
        <v>51</v>
      </c>
      <c r="E1107">
        <v>53</v>
      </c>
      <c r="F1107">
        <v>19</v>
      </c>
      <c r="G1107">
        <v>419</v>
      </c>
      <c r="H1107">
        <v>30</v>
      </c>
      <c r="I1107">
        <v>50</v>
      </c>
      <c r="J1107">
        <v>80</v>
      </c>
      <c r="K1107">
        <v>124</v>
      </c>
      <c r="L1107">
        <v>513</v>
      </c>
      <c r="M1107">
        <v>6</v>
      </c>
      <c r="N1107" s="25">
        <v>41820</v>
      </c>
      <c r="O1107" t="str">
        <f>VLOOKUP(Coffee_data[[#This Row],[Area Code]],Location!$B$1:$E$157,2,FALSE)</f>
        <v>Ohio</v>
      </c>
      <c r="P1107" t="str">
        <f>VLOOKUP(Coffee_data[[#This Row],[Area Code]],Location!$B$1:$E$157,3,FALSE)</f>
        <v>Central</v>
      </c>
      <c r="Q1107" t="str">
        <f>VLOOKUP(Coffee_data[[#This Row],[Area Code]],Location!$B$1:$E$157,4,FALSE)</f>
        <v>Major Market</v>
      </c>
      <c r="R1107" s="15" t="str">
        <f>HLOOKUP(Coffee_data[[#This Row],[ProductId]],Product!$B$4:$O$7,2,FALSE)</f>
        <v>Decaf</v>
      </c>
      <c r="S1107" s="15" t="str">
        <f>HLOOKUP(Coffee_data[[#This Row],[ProductId]],Product!$B$4:$O$7,3,FALSE)</f>
        <v>Espresso</v>
      </c>
      <c r="T1107" s="15" t="str">
        <f>HLOOKUP(Coffee_data[[#This Row],[ProductId]],Product!$B$4:$O$7,4,FALSE)</f>
        <v>Decaf Espresso</v>
      </c>
    </row>
    <row r="1108" spans="1:20" x14ac:dyDescent="0.2">
      <c r="A1108">
        <v>20</v>
      </c>
      <c r="B1108">
        <v>63</v>
      </c>
      <c r="C1108">
        <v>110</v>
      </c>
      <c r="D1108">
        <v>47</v>
      </c>
      <c r="E1108">
        <v>43</v>
      </c>
      <c r="F1108">
        <v>15</v>
      </c>
      <c r="G1108">
        <v>420</v>
      </c>
      <c r="H1108">
        <v>40</v>
      </c>
      <c r="I1108">
        <v>41</v>
      </c>
      <c r="J1108">
        <v>70</v>
      </c>
      <c r="K1108">
        <v>110</v>
      </c>
      <c r="L1108">
        <v>614</v>
      </c>
      <c r="M1108">
        <v>1</v>
      </c>
      <c r="N1108" s="25">
        <v>41820</v>
      </c>
      <c r="O1108" t="str">
        <f>VLOOKUP(Coffee_data[[#This Row],[Area Code]],Location!$B$1:$E$157,2,FALSE)</f>
        <v>Ohio</v>
      </c>
      <c r="P1108" t="str">
        <f>VLOOKUP(Coffee_data[[#This Row],[Area Code]],Location!$B$1:$E$157,3,FALSE)</f>
        <v>Central</v>
      </c>
      <c r="Q1108" t="str">
        <f>VLOOKUP(Coffee_data[[#This Row],[Area Code]],Location!$B$1:$E$157,4,FALSE)</f>
        <v>Major Market</v>
      </c>
      <c r="R1108" s="15" t="str">
        <f>HLOOKUP(Coffee_data[[#This Row],[ProductId]],Product!$B$4:$O$7,2,FALSE)</f>
        <v>Regular</v>
      </c>
      <c r="S1108" s="15" t="str">
        <f>HLOOKUP(Coffee_data[[#This Row],[ProductId]],Product!$B$4:$O$7,3,FALSE)</f>
        <v>Coffee</v>
      </c>
      <c r="T1108" s="15" t="str">
        <f>HLOOKUP(Coffee_data[[#This Row],[ProductId]],Product!$B$4:$O$7,4,FALSE)</f>
        <v>Amaretto</v>
      </c>
    </row>
    <row r="1109" spans="1:20" x14ac:dyDescent="0.2">
      <c r="A1109">
        <v>18</v>
      </c>
      <c r="B1109">
        <v>51</v>
      </c>
      <c r="C1109">
        <v>85</v>
      </c>
      <c r="D1109">
        <v>34</v>
      </c>
      <c r="E1109">
        <v>33</v>
      </c>
      <c r="F1109">
        <v>10</v>
      </c>
      <c r="G1109">
        <v>432</v>
      </c>
      <c r="H1109">
        <v>30</v>
      </c>
      <c r="I1109">
        <v>28</v>
      </c>
      <c r="J1109">
        <v>50</v>
      </c>
      <c r="K1109">
        <v>82</v>
      </c>
      <c r="L1109">
        <v>513</v>
      </c>
      <c r="M1109">
        <v>2</v>
      </c>
      <c r="N1109" s="25">
        <v>41820</v>
      </c>
      <c r="O1109" t="str">
        <f>VLOOKUP(Coffee_data[[#This Row],[Area Code]],Location!$B$1:$E$157,2,FALSE)</f>
        <v>Ohio</v>
      </c>
      <c r="P1109" t="str">
        <f>VLOOKUP(Coffee_data[[#This Row],[Area Code]],Location!$B$1:$E$157,3,FALSE)</f>
        <v>Central</v>
      </c>
      <c r="Q1109" t="str">
        <f>VLOOKUP(Coffee_data[[#This Row],[Area Code]],Location!$B$1:$E$157,4,FALSE)</f>
        <v>Major Market</v>
      </c>
      <c r="R1109" s="15" t="str">
        <f>HLOOKUP(Coffee_data[[#This Row],[ProductId]],Product!$B$4:$O$7,2,FALSE)</f>
        <v>Regular</v>
      </c>
      <c r="S1109" s="15" t="str">
        <f>HLOOKUP(Coffee_data[[#This Row],[ProductId]],Product!$B$4:$O$7,3,FALSE)</f>
        <v>Coffee</v>
      </c>
      <c r="T1109" s="15" t="str">
        <f>HLOOKUP(Coffee_data[[#This Row],[ProductId]],Product!$B$4:$O$7,4,FALSE)</f>
        <v>Columbian</v>
      </c>
    </row>
    <row r="1110" spans="1:20" x14ac:dyDescent="0.2">
      <c r="A1110">
        <v>-9</v>
      </c>
      <c r="B1110">
        <v>56</v>
      </c>
      <c r="C1110">
        <v>95</v>
      </c>
      <c r="D1110">
        <v>39</v>
      </c>
      <c r="E1110">
        <v>65</v>
      </c>
      <c r="F1110">
        <v>36</v>
      </c>
      <c r="G1110">
        <v>517</v>
      </c>
      <c r="H1110">
        <v>0</v>
      </c>
      <c r="I1110">
        <v>43</v>
      </c>
      <c r="J1110">
        <v>50</v>
      </c>
      <c r="K1110">
        <v>90</v>
      </c>
      <c r="L1110">
        <v>330</v>
      </c>
      <c r="M1110">
        <v>3</v>
      </c>
      <c r="N1110" s="25">
        <v>41820</v>
      </c>
      <c r="O1110" t="str">
        <f>VLOOKUP(Coffee_data[[#This Row],[Area Code]],Location!$B$1:$E$157,2,FALSE)</f>
        <v>Ohio</v>
      </c>
      <c r="P1110" t="str">
        <f>VLOOKUP(Coffee_data[[#This Row],[Area Code]],Location!$B$1:$E$157,3,FALSE)</f>
        <v>Central</v>
      </c>
      <c r="Q1110" t="str">
        <f>VLOOKUP(Coffee_data[[#This Row],[Area Code]],Location!$B$1:$E$157,4,FALSE)</f>
        <v>Major Market</v>
      </c>
      <c r="R1110" s="15" t="str">
        <f>HLOOKUP(Coffee_data[[#This Row],[ProductId]],Product!$B$4:$O$7,2,FALSE)</f>
        <v>Decaf</v>
      </c>
      <c r="S1110" s="15" t="str">
        <f>HLOOKUP(Coffee_data[[#This Row],[ProductId]],Product!$B$4:$O$7,3,FALSE)</f>
        <v>Coffee</v>
      </c>
      <c r="T1110" s="15" t="str">
        <f>HLOOKUP(Coffee_data[[#This Row],[ProductId]],Product!$B$4:$O$7,4,FALSE)</f>
        <v>Decaf Irish Cream</v>
      </c>
    </row>
    <row r="1111" spans="1:20" x14ac:dyDescent="0.2">
      <c r="A1111">
        <v>29</v>
      </c>
      <c r="B1111">
        <v>65</v>
      </c>
      <c r="C1111">
        <v>104</v>
      </c>
      <c r="D1111">
        <v>39</v>
      </c>
      <c r="E1111">
        <v>36</v>
      </c>
      <c r="F1111">
        <v>12</v>
      </c>
      <c r="G1111">
        <v>380</v>
      </c>
      <c r="H1111">
        <v>40</v>
      </c>
      <c r="I1111">
        <v>30</v>
      </c>
      <c r="J1111">
        <v>60</v>
      </c>
      <c r="K1111">
        <v>98</v>
      </c>
      <c r="L1111">
        <v>920</v>
      </c>
      <c r="M1111">
        <v>8</v>
      </c>
      <c r="N1111" s="25">
        <v>41820</v>
      </c>
      <c r="O1111" t="str">
        <f>VLOOKUP(Coffee_data[[#This Row],[Area Code]],Location!$B$1:$E$157,2,FALSE)</f>
        <v>Wisconsin</v>
      </c>
      <c r="P1111" t="str">
        <f>VLOOKUP(Coffee_data[[#This Row],[Area Code]],Location!$B$1:$E$157,3,FALSE)</f>
        <v>Central</v>
      </c>
      <c r="Q1111" t="str">
        <f>VLOOKUP(Coffee_data[[#This Row],[Area Code]],Location!$B$1:$E$157,4,FALSE)</f>
        <v>Small Market</v>
      </c>
      <c r="R1111" s="15" t="str">
        <f>HLOOKUP(Coffee_data[[#This Row],[ProductId]],Product!$B$4:$O$7,2,FALSE)</f>
        <v>Decaf</v>
      </c>
      <c r="S1111" s="15" t="str">
        <f>HLOOKUP(Coffee_data[[#This Row],[ProductId]],Product!$B$4:$O$7,3,FALSE)</f>
        <v>Herbal Tea</v>
      </c>
      <c r="T1111" s="15" t="str">
        <f>HLOOKUP(Coffee_data[[#This Row],[ProductId]],Product!$B$4:$O$7,4,FALSE)</f>
        <v>Chamomile</v>
      </c>
    </row>
    <row r="1112" spans="1:20" x14ac:dyDescent="0.2">
      <c r="A1112">
        <v>58</v>
      </c>
      <c r="B1112">
        <v>85</v>
      </c>
      <c r="C1112">
        <v>144</v>
      </c>
      <c r="D1112">
        <v>59</v>
      </c>
      <c r="E1112">
        <v>27</v>
      </c>
      <c r="F1112">
        <v>16</v>
      </c>
      <c r="G1112">
        <v>870</v>
      </c>
      <c r="H1112">
        <v>60</v>
      </c>
      <c r="I1112">
        <v>50</v>
      </c>
      <c r="J1112">
        <v>70</v>
      </c>
      <c r="K1112">
        <v>129</v>
      </c>
      <c r="L1112">
        <v>262</v>
      </c>
      <c r="M1112">
        <v>9</v>
      </c>
      <c r="N1112" s="25">
        <v>41820</v>
      </c>
      <c r="O1112" t="str">
        <f>VLOOKUP(Coffee_data[[#This Row],[Area Code]],Location!$B$1:$E$157,2,FALSE)</f>
        <v>Wisconsin</v>
      </c>
      <c r="P1112" t="str">
        <f>VLOOKUP(Coffee_data[[#This Row],[Area Code]],Location!$B$1:$E$157,3,FALSE)</f>
        <v>Central</v>
      </c>
      <c r="Q1112" t="str">
        <f>VLOOKUP(Coffee_data[[#This Row],[Area Code]],Location!$B$1:$E$157,4,FALSE)</f>
        <v>Small Market</v>
      </c>
      <c r="R1112" s="15" t="str">
        <f>HLOOKUP(Coffee_data[[#This Row],[ProductId]],Product!$B$4:$O$7,2,FALSE)</f>
        <v>Decaf</v>
      </c>
      <c r="S1112" s="15" t="str">
        <f>HLOOKUP(Coffee_data[[#This Row],[ProductId]],Product!$B$4:$O$7,3,FALSE)</f>
        <v>Herbal Tea</v>
      </c>
      <c r="T1112" s="15" t="str">
        <f>HLOOKUP(Coffee_data[[#This Row],[ProductId]],Product!$B$4:$O$7,4,FALSE)</f>
        <v>Lemon</v>
      </c>
    </row>
    <row r="1113" spans="1:20" x14ac:dyDescent="0.2">
      <c r="A1113">
        <v>21</v>
      </c>
      <c r="B1113">
        <v>54</v>
      </c>
      <c r="C1113">
        <v>90</v>
      </c>
      <c r="D1113">
        <v>36</v>
      </c>
      <c r="E1113">
        <v>33</v>
      </c>
      <c r="F1113">
        <v>11</v>
      </c>
      <c r="G1113">
        <v>462</v>
      </c>
      <c r="H1113">
        <v>10</v>
      </c>
      <c r="I1113">
        <v>30</v>
      </c>
      <c r="J1113">
        <v>40</v>
      </c>
      <c r="K1113">
        <v>59</v>
      </c>
      <c r="L1113">
        <v>920</v>
      </c>
      <c r="M1113">
        <v>11</v>
      </c>
      <c r="N1113" s="25">
        <v>41820</v>
      </c>
      <c r="O1113" t="str">
        <f>VLOOKUP(Coffee_data[[#This Row],[Area Code]],Location!$B$1:$E$157,2,FALSE)</f>
        <v>Wisconsin</v>
      </c>
      <c r="P1113" t="str">
        <f>VLOOKUP(Coffee_data[[#This Row],[Area Code]],Location!$B$1:$E$157,3,FALSE)</f>
        <v>Central</v>
      </c>
      <c r="Q1113" t="str">
        <f>VLOOKUP(Coffee_data[[#This Row],[Area Code]],Location!$B$1:$E$157,4,FALSE)</f>
        <v>Small Market</v>
      </c>
      <c r="R1113" s="15" t="str">
        <f>HLOOKUP(Coffee_data[[#This Row],[ProductId]],Product!$B$4:$O$7,2,FALSE)</f>
        <v>Regular</v>
      </c>
      <c r="S1113" s="15" t="str">
        <f>HLOOKUP(Coffee_data[[#This Row],[ProductId]],Product!$B$4:$O$7,3,FALSE)</f>
        <v>Tea</v>
      </c>
      <c r="T1113" s="15" t="str">
        <f>HLOOKUP(Coffee_data[[#This Row],[ProductId]],Product!$B$4:$O$7,4,FALSE)</f>
        <v>Darjeeling</v>
      </c>
    </row>
    <row r="1114" spans="1:20" x14ac:dyDescent="0.2">
      <c r="A1114">
        <v>-6</v>
      </c>
      <c r="B1114">
        <v>66</v>
      </c>
      <c r="C1114">
        <v>113</v>
      </c>
      <c r="D1114">
        <v>47</v>
      </c>
      <c r="E1114">
        <v>72</v>
      </c>
      <c r="F1114">
        <v>42</v>
      </c>
      <c r="G1114">
        <v>622</v>
      </c>
      <c r="H1114">
        <v>0</v>
      </c>
      <c r="I1114">
        <v>52</v>
      </c>
      <c r="J1114">
        <v>50</v>
      </c>
      <c r="K1114">
        <v>102</v>
      </c>
      <c r="L1114">
        <v>608</v>
      </c>
      <c r="M1114">
        <v>12</v>
      </c>
      <c r="N1114" s="25">
        <v>41820</v>
      </c>
      <c r="O1114" t="str">
        <f>VLOOKUP(Coffee_data[[#This Row],[Area Code]],Location!$B$1:$E$157,2,FALSE)</f>
        <v>Wisconsin</v>
      </c>
      <c r="P1114" t="str">
        <f>VLOOKUP(Coffee_data[[#This Row],[Area Code]],Location!$B$1:$E$157,3,FALSE)</f>
        <v>Central</v>
      </c>
      <c r="Q1114" t="str">
        <f>VLOOKUP(Coffee_data[[#This Row],[Area Code]],Location!$B$1:$E$157,4,FALSE)</f>
        <v>Small Market</v>
      </c>
      <c r="R1114" s="15" t="str">
        <f>HLOOKUP(Coffee_data[[#This Row],[ProductId]],Product!$B$4:$O$7,2,FALSE)</f>
        <v>Regular</v>
      </c>
      <c r="S1114" s="15" t="str">
        <f>HLOOKUP(Coffee_data[[#This Row],[ProductId]],Product!$B$4:$O$7,3,FALSE)</f>
        <v>Tea</v>
      </c>
      <c r="T1114" s="15" t="str">
        <f>HLOOKUP(Coffee_data[[#This Row],[ProductId]],Product!$B$4:$O$7,4,FALSE)</f>
        <v>Earl Grey</v>
      </c>
    </row>
    <row r="1115" spans="1:20" x14ac:dyDescent="0.2">
      <c r="A1115">
        <v>56</v>
      </c>
      <c r="B1115">
        <v>103</v>
      </c>
      <c r="C1115">
        <v>189</v>
      </c>
      <c r="D1115">
        <v>86</v>
      </c>
      <c r="E1115">
        <v>47</v>
      </c>
      <c r="F1115">
        <v>26</v>
      </c>
      <c r="G1115">
        <v>1081</v>
      </c>
      <c r="H1115">
        <v>90</v>
      </c>
      <c r="I1115">
        <v>95</v>
      </c>
      <c r="J1115">
        <v>130</v>
      </c>
      <c r="K1115">
        <v>220</v>
      </c>
      <c r="L1115">
        <v>608</v>
      </c>
      <c r="M1115">
        <v>5</v>
      </c>
      <c r="N1115" s="25">
        <v>41820</v>
      </c>
      <c r="O1115" t="str">
        <f>VLOOKUP(Coffee_data[[#This Row],[Area Code]],Location!$B$1:$E$157,2,FALSE)</f>
        <v>Wisconsin</v>
      </c>
      <c r="P1115" t="str">
        <f>VLOOKUP(Coffee_data[[#This Row],[Area Code]],Location!$B$1:$E$157,3,FALSE)</f>
        <v>Central</v>
      </c>
      <c r="Q1115" t="str">
        <f>VLOOKUP(Coffee_data[[#This Row],[Area Code]],Location!$B$1:$E$157,4,FALSE)</f>
        <v>Small Market</v>
      </c>
      <c r="R1115" s="15" t="str">
        <f>HLOOKUP(Coffee_data[[#This Row],[ProductId]],Product!$B$4:$O$7,2,FALSE)</f>
        <v>Regular</v>
      </c>
      <c r="S1115" s="15" t="str">
        <f>HLOOKUP(Coffee_data[[#This Row],[ProductId]],Product!$B$4:$O$7,3,FALSE)</f>
        <v>Espresso</v>
      </c>
      <c r="T1115" s="15" t="str">
        <f>HLOOKUP(Coffee_data[[#This Row],[ProductId]],Product!$B$4:$O$7,4,FALSE)</f>
        <v>Caffe Mocha</v>
      </c>
    </row>
    <row r="1116" spans="1:20" x14ac:dyDescent="0.2">
      <c r="A1116">
        <v>36</v>
      </c>
      <c r="B1116">
        <v>65</v>
      </c>
      <c r="C1116">
        <v>115</v>
      </c>
      <c r="D1116">
        <v>50</v>
      </c>
      <c r="E1116">
        <v>29</v>
      </c>
      <c r="F1116">
        <v>16</v>
      </c>
      <c r="G1116">
        <v>587</v>
      </c>
      <c r="H1116">
        <v>60</v>
      </c>
      <c r="I1116">
        <v>50</v>
      </c>
      <c r="J1116">
        <v>80</v>
      </c>
      <c r="K1116">
        <v>124</v>
      </c>
      <c r="L1116">
        <v>920</v>
      </c>
      <c r="M1116">
        <v>6</v>
      </c>
      <c r="N1116" s="25">
        <v>41820</v>
      </c>
      <c r="O1116" t="str">
        <f>VLOOKUP(Coffee_data[[#This Row],[Area Code]],Location!$B$1:$E$157,2,FALSE)</f>
        <v>Wisconsin</v>
      </c>
      <c r="P1116" t="str">
        <f>VLOOKUP(Coffee_data[[#This Row],[Area Code]],Location!$B$1:$E$157,3,FALSE)</f>
        <v>Central</v>
      </c>
      <c r="Q1116" t="str">
        <f>VLOOKUP(Coffee_data[[#This Row],[Area Code]],Location!$B$1:$E$157,4,FALSE)</f>
        <v>Small Market</v>
      </c>
      <c r="R1116" s="15" t="str">
        <f>HLOOKUP(Coffee_data[[#This Row],[ProductId]],Product!$B$4:$O$7,2,FALSE)</f>
        <v>Decaf</v>
      </c>
      <c r="S1116" s="15" t="str">
        <f>HLOOKUP(Coffee_data[[#This Row],[ProductId]],Product!$B$4:$O$7,3,FALSE)</f>
        <v>Espresso</v>
      </c>
      <c r="T1116" s="15" t="str">
        <f>HLOOKUP(Coffee_data[[#This Row],[ProductId]],Product!$B$4:$O$7,4,FALSE)</f>
        <v>Decaf Espresso</v>
      </c>
    </row>
    <row r="1117" spans="1:20" x14ac:dyDescent="0.2">
      <c r="A1117">
        <v>18</v>
      </c>
      <c r="B1117">
        <v>74</v>
      </c>
      <c r="C1117">
        <v>133</v>
      </c>
      <c r="D1117">
        <v>59</v>
      </c>
      <c r="E1117">
        <v>56</v>
      </c>
      <c r="F1117">
        <v>22</v>
      </c>
      <c r="G1117">
        <v>403</v>
      </c>
      <c r="H1117">
        <v>20</v>
      </c>
      <c r="I1117">
        <v>59</v>
      </c>
      <c r="J1117">
        <v>70</v>
      </c>
      <c r="K1117">
        <v>130</v>
      </c>
      <c r="L1117">
        <v>920</v>
      </c>
      <c r="M1117">
        <v>1</v>
      </c>
      <c r="N1117" s="25">
        <v>41820</v>
      </c>
      <c r="O1117" t="str">
        <f>VLOOKUP(Coffee_data[[#This Row],[Area Code]],Location!$B$1:$E$157,2,FALSE)</f>
        <v>Wisconsin</v>
      </c>
      <c r="P1117" t="str">
        <f>VLOOKUP(Coffee_data[[#This Row],[Area Code]],Location!$B$1:$E$157,3,FALSE)</f>
        <v>Central</v>
      </c>
      <c r="Q1117" t="str">
        <f>VLOOKUP(Coffee_data[[#This Row],[Area Code]],Location!$B$1:$E$157,4,FALSE)</f>
        <v>Small Market</v>
      </c>
      <c r="R1117" s="15" t="str">
        <f>HLOOKUP(Coffee_data[[#This Row],[ProductId]],Product!$B$4:$O$7,2,FALSE)</f>
        <v>Regular</v>
      </c>
      <c r="S1117" s="15" t="str">
        <f>HLOOKUP(Coffee_data[[#This Row],[ProductId]],Product!$B$4:$O$7,3,FALSE)</f>
        <v>Coffee</v>
      </c>
      <c r="T1117" s="15" t="str">
        <f>HLOOKUP(Coffee_data[[#This Row],[ProductId]],Product!$B$4:$O$7,4,FALSE)</f>
        <v>Amaretto</v>
      </c>
    </row>
    <row r="1118" spans="1:20" x14ac:dyDescent="0.2">
      <c r="A1118">
        <v>32</v>
      </c>
      <c r="B1118">
        <v>173</v>
      </c>
      <c r="C1118">
        <v>297</v>
      </c>
      <c r="D1118">
        <v>68</v>
      </c>
      <c r="E1118">
        <v>141</v>
      </c>
      <c r="F1118">
        <v>112</v>
      </c>
      <c r="G1118">
        <v>717</v>
      </c>
      <c r="H1118">
        <v>60</v>
      </c>
      <c r="I1118">
        <v>198</v>
      </c>
      <c r="J1118">
        <v>180</v>
      </c>
      <c r="K1118">
        <v>308</v>
      </c>
      <c r="L1118">
        <v>262</v>
      </c>
      <c r="M1118">
        <v>2</v>
      </c>
      <c r="N1118" s="25">
        <v>41820</v>
      </c>
      <c r="O1118" t="str">
        <f>VLOOKUP(Coffee_data[[#This Row],[Area Code]],Location!$B$1:$E$157,2,FALSE)</f>
        <v>Wisconsin</v>
      </c>
      <c r="P1118" t="str">
        <f>VLOOKUP(Coffee_data[[#This Row],[Area Code]],Location!$B$1:$E$157,3,FALSE)</f>
        <v>Central</v>
      </c>
      <c r="Q1118" t="str">
        <f>VLOOKUP(Coffee_data[[#This Row],[Area Code]],Location!$B$1:$E$157,4,FALSE)</f>
        <v>Small Market</v>
      </c>
      <c r="R1118" s="15" t="str">
        <f>HLOOKUP(Coffee_data[[#This Row],[ProductId]],Product!$B$4:$O$7,2,FALSE)</f>
        <v>Regular</v>
      </c>
      <c r="S1118" s="15" t="str">
        <f>HLOOKUP(Coffee_data[[#This Row],[ProductId]],Product!$B$4:$O$7,3,FALSE)</f>
        <v>Coffee</v>
      </c>
      <c r="T1118" s="15" t="str">
        <f>HLOOKUP(Coffee_data[[#This Row],[ProductId]],Product!$B$4:$O$7,4,FALSE)</f>
        <v>Columbian</v>
      </c>
    </row>
    <row r="1119" spans="1:20" x14ac:dyDescent="0.2">
      <c r="A1119">
        <v>71</v>
      </c>
      <c r="B1119">
        <v>130</v>
      </c>
      <c r="C1119">
        <v>227</v>
      </c>
      <c r="D1119">
        <v>97</v>
      </c>
      <c r="E1119">
        <v>59</v>
      </c>
      <c r="F1119">
        <v>32</v>
      </c>
      <c r="G1119">
        <v>575</v>
      </c>
      <c r="H1119">
        <v>80</v>
      </c>
      <c r="I1119">
        <v>147</v>
      </c>
      <c r="J1119">
        <v>130</v>
      </c>
      <c r="K1119">
        <v>227</v>
      </c>
      <c r="L1119">
        <v>920</v>
      </c>
      <c r="M1119">
        <v>3</v>
      </c>
      <c r="N1119" s="25">
        <v>41820</v>
      </c>
      <c r="O1119" t="str">
        <f>VLOOKUP(Coffee_data[[#This Row],[Area Code]],Location!$B$1:$E$157,2,FALSE)</f>
        <v>Wisconsin</v>
      </c>
      <c r="P1119" t="str">
        <f>VLOOKUP(Coffee_data[[#This Row],[Area Code]],Location!$B$1:$E$157,3,FALSE)</f>
        <v>Central</v>
      </c>
      <c r="Q1119" t="str">
        <f>VLOOKUP(Coffee_data[[#This Row],[Area Code]],Location!$B$1:$E$157,4,FALSE)</f>
        <v>Small Market</v>
      </c>
      <c r="R1119" s="15" t="str">
        <f>HLOOKUP(Coffee_data[[#This Row],[ProductId]],Product!$B$4:$O$7,2,FALSE)</f>
        <v>Decaf</v>
      </c>
      <c r="S1119" s="15" t="str">
        <f>HLOOKUP(Coffee_data[[#This Row],[ProductId]],Product!$B$4:$O$7,3,FALSE)</f>
        <v>Coffee</v>
      </c>
      <c r="T1119" s="15" t="str">
        <f>HLOOKUP(Coffee_data[[#This Row],[ProductId]],Product!$B$4:$O$7,4,FALSE)</f>
        <v>Decaf Irish Cream</v>
      </c>
    </row>
    <row r="1120" spans="1:20" x14ac:dyDescent="0.2">
      <c r="A1120">
        <v>32</v>
      </c>
      <c r="B1120">
        <v>52</v>
      </c>
      <c r="C1120">
        <v>87</v>
      </c>
      <c r="D1120">
        <v>35</v>
      </c>
      <c r="E1120">
        <v>20</v>
      </c>
      <c r="F1120">
        <v>9</v>
      </c>
      <c r="G1120">
        <v>894</v>
      </c>
      <c r="H1120">
        <v>50</v>
      </c>
      <c r="I1120">
        <v>19</v>
      </c>
      <c r="J1120">
        <v>60</v>
      </c>
      <c r="K1120">
        <v>101</v>
      </c>
      <c r="L1120">
        <v>203</v>
      </c>
      <c r="M1120">
        <v>11</v>
      </c>
      <c r="N1120" s="25">
        <v>41820</v>
      </c>
      <c r="O1120" t="str">
        <f>VLOOKUP(Coffee_data[[#This Row],[Area Code]],Location!$B$1:$E$157,2,FALSE)</f>
        <v>Connecticut</v>
      </c>
      <c r="P1120" t="str">
        <f>VLOOKUP(Coffee_data[[#This Row],[Area Code]],Location!$B$1:$E$157,3,FALSE)</f>
        <v>East</v>
      </c>
      <c r="Q1120" t="str">
        <f>VLOOKUP(Coffee_data[[#This Row],[Area Code]],Location!$B$1:$E$157,4,FALSE)</f>
        <v>Small Market</v>
      </c>
      <c r="R1120" s="15" t="str">
        <f>HLOOKUP(Coffee_data[[#This Row],[ProductId]],Product!$B$4:$O$7,2,FALSE)</f>
        <v>Regular</v>
      </c>
      <c r="S1120" s="15" t="str">
        <f>HLOOKUP(Coffee_data[[#This Row],[ProductId]],Product!$B$4:$O$7,3,FALSE)</f>
        <v>Tea</v>
      </c>
      <c r="T1120" s="15" t="str">
        <f>HLOOKUP(Coffee_data[[#This Row],[ProductId]],Product!$B$4:$O$7,4,FALSE)</f>
        <v>Darjeeling</v>
      </c>
    </row>
    <row r="1121" spans="1:20" x14ac:dyDescent="0.2">
      <c r="A1121">
        <v>15</v>
      </c>
      <c r="B1121">
        <v>31</v>
      </c>
      <c r="C1121">
        <v>51</v>
      </c>
      <c r="D1121">
        <v>20</v>
      </c>
      <c r="E1121">
        <v>16</v>
      </c>
      <c r="F1121">
        <v>5</v>
      </c>
      <c r="G1121">
        <v>814</v>
      </c>
      <c r="H1121">
        <v>20</v>
      </c>
      <c r="I1121">
        <v>20</v>
      </c>
      <c r="J1121">
        <v>30</v>
      </c>
      <c r="K1121">
        <v>37</v>
      </c>
      <c r="L1121">
        <v>860</v>
      </c>
      <c r="M1121">
        <v>13</v>
      </c>
      <c r="N1121" s="25">
        <v>41820</v>
      </c>
      <c r="O1121" t="str">
        <f>VLOOKUP(Coffee_data[[#This Row],[Area Code]],Location!$B$1:$E$157,2,FALSE)</f>
        <v>Connecticut</v>
      </c>
      <c r="P1121" t="str">
        <f>VLOOKUP(Coffee_data[[#This Row],[Area Code]],Location!$B$1:$E$157,3,FALSE)</f>
        <v>East</v>
      </c>
      <c r="Q1121" t="str">
        <f>VLOOKUP(Coffee_data[[#This Row],[Area Code]],Location!$B$1:$E$157,4,FALSE)</f>
        <v>Small Market</v>
      </c>
      <c r="R1121" s="15" t="str">
        <f>HLOOKUP(Coffee_data[[#This Row],[ProductId]],Product!$B$4:$O$7,2,FALSE)</f>
        <v>Regular</v>
      </c>
      <c r="S1121" s="15" t="str">
        <f>HLOOKUP(Coffee_data[[#This Row],[ProductId]],Product!$B$4:$O$7,3,FALSE)</f>
        <v>Tea</v>
      </c>
      <c r="T1121" s="15" t="str">
        <f>HLOOKUP(Coffee_data[[#This Row],[ProductId]],Product!$B$4:$O$7,4,FALSE)</f>
        <v>Green Tea</v>
      </c>
    </row>
    <row r="1122" spans="1:20" x14ac:dyDescent="0.2">
      <c r="A1122">
        <v>32</v>
      </c>
      <c r="B1122">
        <v>93</v>
      </c>
      <c r="C1122">
        <v>169</v>
      </c>
      <c r="D1122">
        <v>76</v>
      </c>
      <c r="E1122">
        <v>61</v>
      </c>
      <c r="F1122">
        <v>28</v>
      </c>
      <c r="G1122">
        <v>613</v>
      </c>
      <c r="H1122">
        <v>40</v>
      </c>
      <c r="I1122">
        <v>59</v>
      </c>
      <c r="J1122">
        <v>80</v>
      </c>
      <c r="K1122">
        <v>121</v>
      </c>
      <c r="L1122">
        <v>959</v>
      </c>
      <c r="M1122">
        <v>9</v>
      </c>
      <c r="N1122" s="25">
        <v>41820</v>
      </c>
      <c r="O1122" t="str">
        <f>VLOOKUP(Coffee_data[[#This Row],[Area Code]],Location!$B$1:$E$157,2,FALSE)</f>
        <v>Connecticut</v>
      </c>
      <c r="P1122" t="str">
        <f>VLOOKUP(Coffee_data[[#This Row],[Area Code]],Location!$B$1:$E$157,3,FALSE)</f>
        <v>East</v>
      </c>
      <c r="Q1122" t="str">
        <f>VLOOKUP(Coffee_data[[#This Row],[Area Code]],Location!$B$1:$E$157,4,FALSE)</f>
        <v>Small Market</v>
      </c>
      <c r="R1122" s="15" t="str">
        <f>HLOOKUP(Coffee_data[[#This Row],[ProductId]],Product!$B$4:$O$7,2,FALSE)</f>
        <v>Decaf</v>
      </c>
      <c r="S1122" s="15" t="str">
        <f>HLOOKUP(Coffee_data[[#This Row],[ProductId]],Product!$B$4:$O$7,3,FALSE)</f>
        <v>Herbal Tea</v>
      </c>
      <c r="T1122" s="15" t="str">
        <f>HLOOKUP(Coffee_data[[#This Row],[ProductId]],Product!$B$4:$O$7,4,FALSE)</f>
        <v>Lemon</v>
      </c>
    </row>
    <row r="1123" spans="1:20" x14ac:dyDescent="0.2">
      <c r="A1123">
        <v>33</v>
      </c>
      <c r="B1123">
        <v>72</v>
      </c>
      <c r="C1123">
        <v>132</v>
      </c>
      <c r="D1123">
        <v>60</v>
      </c>
      <c r="E1123">
        <v>39</v>
      </c>
      <c r="F1123">
        <v>18</v>
      </c>
      <c r="G1123">
        <v>1070</v>
      </c>
      <c r="H1123">
        <v>40</v>
      </c>
      <c r="I1123">
        <v>50</v>
      </c>
      <c r="J1123">
        <v>60</v>
      </c>
      <c r="K1123">
        <v>100</v>
      </c>
      <c r="L1123">
        <v>959</v>
      </c>
      <c r="M1123">
        <v>10</v>
      </c>
      <c r="N1123" s="25">
        <v>41820</v>
      </c>
      <c r="O1123" t="str">
        <f>VLOOKUP(Coffee_data[[#This Row],[Area Code]],Location!$B$1:$E$157,2,FALSE)</f>
        <v>Connecticut</v>
      </c>
      <c r="P1123" t="str">
        <f>VLOOKUP(Coffee_data[[#This Row],[Area Code]],Location!$B$1:$E$157,3,FALSE)</f>
        <v>East</v>
      </c>
      <c r="Q1123" t="str">
        <f>VLOOKUP(Coffee_data[[#This Row],[Area Code]],Location!$B$1:$E$157,4,FALSE)</f>
        <v>Small Market</v>
      </c>
      <c r="R1123" s="15" t="str">
        <f>HLOOKUP(Coffee_data[[#This Row],[ProductId]],Product!$B$4:$O$7,2,FALSE)</f>
        <v>Decaf</v>
      </c>
      <c r="S1123" s="15" t="str">
        <f>HLOOKUP(Coffee_data[[#This Row],[ProductId]],Product!$B$4:$O$7,3,FALSE)</f>
        <v>Herbal Tea</v>
      </c>
      <c r="T1123" s="15" t="str">
        <f>HLOOKUP(Coffee_data[[#This Row],[ProductId]],Product!$B$4:$O$7,4,FALSE)</f>
        <v>Mint</v>
      </c>
    </row>
    <row r="1124" spans="1:20" x14ac:dyDescent="0.2">
      <c r="A1124">
        <v>-5</v>
      </c>
      <c r="B1124">
        <v>66</v>
      </c>
      <c r="C1124">
        <v>113</v>
      </c>
      <c r="D1124">
        <v>47</v>
      </c>
      <c r="E1124">
        <v>71</v>
      </c>
      <c r="F1124">
        <v>42</v>
      </c>
      <c r="G1124">
        <v>622</v>
      </c>
      <c r="H1124">
        <v>20</v>
      </c>
      <c r="I1124">
        <v>45</v>
      </c>
      <c r="J1124">
        <v>70</v>
      </c>
      <c r="K1124">
        <v>110</v>
      </c>
      <c r="L1124">
        <v>860</v>
      </c>
      <c r="M1124">
        <v>5</v>
      </c>
      <c r="N1124" s="25">
        <v>41820</v>
      </c>
      <c r="O1124" t="str">
        <f>VLOOKUP(Coffee_data[[#This Row],[Area Code]],Location!$B$1:$E$157,2,FALSE)</f>
        <v>Connecticut</v>
      </c>
      <c r="P1124" t="str">
        <f>VLOOKUP(Coffee_data[[#This Row],[Area Code]],Location!$B$1:$E$157,3,FALSE)</f>
        <v>East</v>
      </c>
      <c r="Q1124" t="str">
        <f>VLOOKUP(Coffee_data[[#This Row],[Area Code]],Location!$B$1:$E$157,4,FALSE)</f>
        <v>Small Market</v>
      </c>
      <c r="R1124" s="15" t="str">
        <f>HLOOKUP(Coffee_data[[#This Row],[ProductId]],Product!$B$4:$O$7,2,FALSE)</f>
        <v>Regular</v>
      </c>
      <c r="S1124" s="15" t="str">
        <f>HLOOKUP(Coffee_data[[#This Row],[ProductId]],Product!$B$4:$O$7,3,FALSE)</f>
        <v>Espresso</v>
      </c>
      <c r="T1124" s="15" t="str">
        <f>HLOOKUP(Coffee_data[[#This Row],[ProductId]],Product!$B$4:$O$7,4,FALSE)</f>
        <v>Caffe Mocha</v>
      </c>
    </row>
    <row r="1125" spans="1:20" x14ac:dyDescent="0.2">
      <c r="A1125">
        <v>16</v>
      </c>
      <c r="B1125">
        <v>57</v>
      </c>
      <c r="C1125">
        <v>100</v>
      </c>
      <c r="D1125">
        <v>43</v>
      </c>
      <c r="E1125">
        <v>41</v>
      </c>
      <c r="F1125">
        <v>14</v>
      </c>
      <c r="G1125">
        <v>388</v>
      </c>
      <c r="H1125">
        <v>20</v>
      </c>
      <c r="I1125">
        <v>46</v>
      </c>
      <c r="J1125">
        <v>50</v>
      </c>
      <c r="K1125">
        <v>84</v>
      </c>
      <c r="L1125">
        <v>203</v>
      </c>
      <c r="M1125">
        <v>6</v>
      </c>
      <c r="N1125" s="25">
        <v>41820</v>
      </c>
      <c r="O1125" t="str">
        <f>VLOOKUP(Coffee_data[[#This Row],[Area Code]],Location!$B$1:$E$157,2,FALSE)</f>
        <v>Connecticut</v>
      </c>
      <c r="P1125" t="str">
        <f>VLOOKUP(Coffee_data[[#This Row],[Area Code]],Location!$B$1:$E$157,3,FALSE)</f>
        <v>East</v>
      </c>
      <c r="Q1125" t="str">
        <f>VLOOKUP(Coffee_data[[#This Row],[Area Code]],Location!$B$1:$E$157,4,FALSE)</f>
        <v>Small Market</v>
      </c>
      <c r="R1125" s="15" t="str">
        <f>HLOOKUP(Coffee_data[[#This Row],[ProductId]],Product!$B$4:$O$7,2,FALSE)</f>
        <v>Decaf</v>
      </c>
      <c r="S1125" s="15" t="str">
        <f>HLOOKUP(Coffee_data[[#This Row],[ProductId]],Product!$B$4:$O$7,3,FALSE)</f>
        <v>Espresso</v>
      </c>
      <c r="T1125" s="15" t="str">
        <f>HLOOKUP(Coffee_data[[#This Row],[ProductId]],Product!$B$4:$O$7,4,FALSE)</f>
        <v>Decaf Espresso</v>
      </c>
    </row>
    <row r="1126" spans="1:20" x14ac:dyDescent="0.2">
      <c r="A1126">
        <v>75</v>
      </c>
      <c r="B1126">
        <v>135</v>
      </c>
      <c r="C1126">
        <v>225</v>
      </c>
      <c r="D1126">
        <v>90</v>
      </c>
      <c r="E1126">
        <v>60</v>
      </c>
      <c r="F1126">
        <v>29</v>
      </c>
      <c r="G1126">
        <v>1148</v>
      </c>
      <c r="H1126">
        <v>90</v>
      </c>
      <c r="I1126">
        <v>78</v>
      </c>
      <c r="J1126">
        <v>130</v>
      </c>
      <c r="K1126">
        <v>210</v>
      </c>
      <c r="L1126">
        <v>203</v>
      </c>
      <c r="M1126">
        <v>2</v>
      </c>
      <c r="N1126" s="25">
        <v>41820</v>
      </c>
      <c r="O1126" t="str">
        <f>VLOOKUP(Coffee_data[[#This Row],[Area Code]],Location!$B$1:$E$157,2,FALSE)</f>
        <v>Connecticut</v>
      </c>
      <c r="P1126" t="str">
        <f>VLOOKUP(Coffee_data[[#This Row],[Area Code]],Location!$B$1:$E$157,3,FALSE)</f>
        <v>East</v>
      </c>
      <c r="Q1126" t="str">
        <f>VLOOKUP(Coffee_data[[#This Row],[Area Code]],Location!$B$1:$E$157,4,FALSE)</f>
        <v>Small Market</v>
      </c>
      <c r="R1126" s="15" t="str">
        <f>HLOOKUP(Coffee_data[[#This Row],[ProductId]],Product!$B$4:$O$7,2,FALSE)</f>
        <v>Regular</v>
      </c>
      <c r="S1126" s="15" t="str">
        <f>HLOOKUP(Coffee_data[[#This Row],[ProductId]],Product!$B$4:$O$7,3,FALSE)</f>
        <v>Coffee</v>
      </c>
      <c r="T1126" s="15" t="str">
        <f>HLOOKUP(Coffee_data[[#This Row],[ProductId]],Product!$B$4:$O$7,4,FALSE)</f>
        <v>Columbian</v>
      </c>
    </row>
    <row r="1127" spans="1:20" x14ac:dyDescent="0.2">
      <c r="A1127">
        <v>41</v>
      </c>
      <c r="B1127">
        <v>65</v>
      </c>
      <c r="C1127">
        <v>110</v>
      </c>
      <c r="D1127">
        <v>45</v>
      </c>
      <c r="E1127">
        <v>24</v>
      </c>
      <c r="F1127">
        <v>12</v>
      </c>
      <c r="G1127">
        <v>885</v>
      </c>
      <c r="H1127">
        <v>50</v>
      </c>
      <c r="I1127">
        <v>40</v>
      </c>
      <c r="J1127">
        <v>70</v>
      </c>
      <c r="K1127">
        <v>99</v>
      </c>
      <c r="L1127">
        <v>386</v>
      </c>
      <c r="M1127">
        <v>11</v>
      </c>
      <c r="N1127" s="25">
        <v>41820</v>
      </c>
      <c r="O1127" t="str">
        <f>VLOOKUP(Coffee_data[[#This Row],[Area Code]],Location!$B$1:$E$157,2,FALSE)</f>
        <v>Florida</v>
      </c>
      <c r="P1127" t="str">
        <f>VLOOKUP(Coffee_data[[#This Row],[Area Code]],Location!$B$1:$E$157,3,FALSE)</f>
        <v>East</v>
      </c>
      <c r="Q1127" t="str">
        <f>VLOOKUP(Coffee_data[[#This Row],[Area Code]],Location!$B$1:$E$157,4,FALSE)</f>
        <v>Major Market</v>
      </c>
      <c r="R1127" s="15" t="str">
        <f>HLOOKUP(Coffee_data[[#This Row],[ProductId]],Product!$B$4:$O$7,2,FALSE)</f>
        <v>Regular</v>
      </c>
      <c r="S1127" s="15" t="str">
        <f>HLOOKUP(Coffee_data[[#This Row],[ProductId]],Product!$B$4:$O$7,3,FALSE)</f>
        <v>Tea</v>
      </c>
      <c r="T1127" s="15" t="str">
        <f>HLOOKUP(Coffee_data[[#This Row],[ProductId]],Product!$B$4:$O$7,4,FALSE)</f>
        <v>Darjeeling</v>
      </c>
    </row>
    <row r="1128" spans="1:20" x14ac:dyDescent="0.2">
      <c r="A1128">
        <v>58</v>
      </c>
      <c r="B1128">
        <v>85</v>
      </c>
      <c r="C1128">
        <v>144</v>
      </c>
      <c r="D1128">
        <v>59</v>
      </c>
      <c r="E1128">
        <v>27</v>
      </c>
      <c r="F1128">
        <v>16</v>
      </c>
      <c r="G1128">
        <v>870</v>
      </c>
      <c r="H1128">
        <v>70</v>
      </c>
      <c r="I1128">
        <v>47</v>
      </c>
      <c r="J1128">
        <v>90</v>
      </c>
      <c r="K1128">
        <v>137</v>
      </c>
      <c r="L1128">
        <v>954</v>
      </c>
      <c r="M1128">
        <v>13</v>
      </c>
      <c r="N1128" s="25">
        <v>41820</v>
      </c>
      <c r="O1128" t="str">
        <f>VLOOKUP(Coffee_data[[#This Row],[Area Code]],Location!$B$1:$E$157,2,FALSE)</f>
        <v>Florida</v>
      </c>
      <c r="P1128" t="str">
        <f>VLOOKUP(Coffee_data[[#This Row],[Area Code]],Location!$B$1:$E$157,3,FALSE)</f>
        <v>East</v>
      </c>
      <c r="Q1128" t="str">
        <f>VLOOKUP(Coffee_data[[#This Row],[Area Code]],Location!$B$1:$E$157,4,FALSE)</f>
        <v>Major Market</v>
      </c>
      <c r="R1128" s="15" t="str">
        <f>HLOOKUP(Coffee_data[[#This Row],[ProductId]],Product!$B$4:$O$7,2,FALSE)</f>
        <v>Regular</v>
      </c>
      <c r="S1128" s="15" t="str">
        <f>HLOOKUP(Coffee_data[[#This Row],[ProductId]],Product!$B$4:$O$7,3,FALSE)</f>
        <v>Tea</v>
      </c>
      <c r="T1128" s="15" t="str">
        <f>HLOOKUP(Coffee_data[[#This Row],[ProductId]],Product!$B$4:$O$7,4,FALSE)</f>
        <v>Green Tea</v>
      </c>
    </row>
    <row r="1129" spans="1:20" x14ac:dyDescent="0.2">
      <c r="A1129">
        <v>36</v>
      </c>
      <c r="B1129">
        <v>65</v>
      </c>
      <c r="C1129">
        <v>115</v>
      </c>
      <c r="D1129">
        <v>50</v>
      </c>
      <c r="E1129">
        <v>29</v>
      </c>
      <c r="F1129">
        <v>16</v>
      </c>
      <c r="G1129">
        <v>587</v>
      </c>
      <c r="H1129">
        <v>30</v>
      </c>
      <c r="I1129">
        <v>22</v>
      </c>
      <c r="J1129">
        <v>50</v>
      </c>
      <c r="K1129">
        <v>80</v>
      </c>
      <c r="L1129">
        <v>863</v>
      </c>
      <c r="M1129">
        <v>8</v>
      </c>
      <c r="N1129" s="25">
        <v>41820</v>
      </c>
      <c r="O1129" t="str">
        <f>VLOOKUP(Coffee_data[[#This Row],[Area Code]],Location!$B$1:$E$157,2,FALSE)</f>
        <v>Florida</v>
      </c>
      <c r="P1129" t="str">
        <f>VLOOKUP(Coffee_data[[#This Row],[Area Code]],Location!$B$1:$E$157,3,FALSE)</f>
        <v>East</v>
      </c>
      <c r="Q1129" t="str">
        <f>VLOOKUP(Coffee_data[[#This Row],[Area Code]],Location!$B$1:$E$157,4,FALSE)</f>
        <v>Major Market</v>
      </c>
      <c r="R1129" s="15" t="str">
        <f>HLOOKUP(Coffee_data[[#This Row],[ProductId]],Product!$B$4:$O$7,2,FALSE)</f>
        <v>Decaf</v>
      </c>
      <c r="S1129" s="15" t="str">
        <f>HLOOKUP(Coffee_data[[#This Row],[ProductId]],Product!$B$4:$O$7,3,FALSE)</f>
        <v>Herbal Tea</v>
      </c>
      <c r="T1129" s="15" t="str">
        <f>HLOOKUP(Coffee_data[[#This Row],[ProductId]],Product!$B$4:$O$7,4,FALSE)</f>
        <v>Chamomile</v>
      </c>
    </row>
    <row r="1130" spans="1:20" x14ac:dyDescent="0.2">
      <c r="A1130">
        <v>19</v>
      </c>
      <c r="B1130">
        <v>74</v>
      </c>
      <c r="C1130">
        <v>133</v>
      </c>
      <c r="D1130">
        <v>59</v>
      </c>
      <c r="E1130">
        <v>55</v>
      </c>
      <c r="F1130">
        <v>22</v>
      </c>
      <c r="G1130">
        <v>403</v>
      </c>
      <c r="H1130">
        <v>30</v>
      </c>
      <c r="I1130">
        <v>40</v>
      </c>
      <c r="J1130">
        <v>60</v>
      </c>
      <c r="K1130">
        <v>100</v>
      </c>
      <c r="L1130">
        <v>904</v>
      </c>
      <c r="M1130">
        <v>9</v>
      </c>
      <c r="N1130" s="25">
        <v>41820</v>
      </c>
      <c r="O1130" t="str">
        <f>VLOOKUP(Coffee_data[[#This Row],[Area Code]],Location!$B$1:$E$157,2,FALSE)</f>
        <v>Florida</v>
      </c>
      <c r="P1130" t="str">
        <f>VLOOKUP(Coffee_data[[#This Row],[Area Code]],Location!$B$1:$E$157,3,FALSE)</f>
        <v>East</v>
      </c>
      <c r="Q1130" t="str">
        <f>VLOOKUP(Coffee_data[[#This Row],[Area Code]],Location!$B$1:$E$157,4,FALSE)</f>
        <v>Major Market</v>
      </c>
      <c r="R1130" s="15" t="str">
        <f>HLOOKUP(Coffee_data[[#This Row],[ProductId]],Product!$B$4:$O$7,2,FALSE)</f>
        <v>Decaf</v>
      </c>
      <c r="S1130" s="15" t="str">
        <f>HLOOKUP(Coffee_data[[#This Row],[ProductId]],Product!$B$4:$O$7,3,FALSE)</f>
        <v>Herbal Tea</v>
      </c>
      <c r="T1130" s="15" t="str">
        <f>HLOOKUP(Coffee_data[[#This Row],[ProductId]],Product!$B$4:$O$7,4,FALSE)</f>
        <v>Lemon</v>
      </c>
    </row>
    <row r="1131" spans="1:20" x14ac:dyDescent="0.2">
      <c r="A1131">
        <v>55</v>
      </c>
      <c r="B1131">
        <v>103</v>
      </c>
      <c r="C1131">
        <v>189</v>
      </c>
      <c r="D1131">
        <v>86</v>
      </c>
      <c r="E1131">
        <v>48</v>
      </c>
      <c r="F1131">
        <v>26</v>
      </c>
      <c r="G1131">
        <v>1081</v>
      </c>
      <c r="H1131">
        <v>50</v>
      </c>
      <c r="I1131">
        <v>70</v>
      </c>
      <c r="J1131">
        <v>80</v>
      </c>
      <c r="K1131">
        <v>140</v>
      </c>
      <c r="L1131">
        <v>904</v>
      </c>
      <c r="M1131">
        <v>10</v>
      </c>
      <c r="N1131" s="25">
        <v>41820</v>
      </c>
      <c r="O1131" t="str">
        <f>VLOOKUP(Coffee_data[[#This Row],[Area Code]],Location!$B$1:$E$157,2,FALSE)</f>
        <v>Florida</v>
      </c>
      <c r="P1131" t="str">
        <f>VLOOKUP(Coffee_data[[#This Row],[Area Code]],Location!$B$1:$E$157,3,FALSE)</f>
        <v>East</v>
      </c>
      <c r="Q1131" t="str">
        <f>VLOOKUP(Coffee_data[[#This Row],[Area Code]],Location!$B$1:$E$157,4,FALSE)</f>
        <v>Major Market</v>
      </c>
      <c r="R1131" s="15" t="str">
        <f>HLOOKUP(Coffee_data[[#This Row],[ProductId]],Product!$B$4:$O$7,2,FALSE)</f>
        <v>Decaf</v>
      </c>
      <c r="S1131" s="15" t="str">
        <f>HLOOKUP(Coffee_data[[#This Row],[ProductId]],Product!$B$4:$O$7,3,FALSE)</f>
        <v>Herbal Tea</v>
      </c>
      <c r="T1131" s="15" t="str">
        <f>HLOOKUP(Coffee_data[[#This Row],[ProductId]],Product!$B$4:$O$7,4,FALSE)</f>
        <v>Mint</v>
      </c>
    </row>
    <row r="1132" spans="1:20" x14ac:dyDescent="0.2">
      <c r="A1132">
        <v>32</v>
      </c>
      <c r="B1132">
        <v>173</v>
      </c>
      <c r="C1132">
        <v>297</v>
      </c>
      <c r="D1132">
        <v>92</v>
      </c>
      <c r="E1132">
        <v>141</v>
      </c>
      <c r="F1132">
        <v>112</v>
      </c>
      <c r="G1132">
        <v>717</v>
      </c>
      <c r="H1132">
        <v>60</v>
      </c>
      <c r="I1132">
        <v>132</v>
      </c>
      <c r="J1132">
        <v>180</v>
      </c>
      <c r="K1132">
        <v>295</v>
      </c>
      <c r="L1132">
        <v>386</v>
      </c>
      <c r="M1132">
        <v>5</v>
      </c>
      <c r="N1132" s="25">
        <v>41820</v>
      </c>
      <c r="O1132" t="str">
        <f>VLOOKUP(Coffee_data[[#This Row],[Area Code]],Location!$B$1:$E$157,2,FALSE)</f>
        <v>Florida</v>
      </c>
      <c r="P1132" t="str">
        <f>VLOOKUP(Coffee_data[[#This Row],[Area Code]],Location!$B$1:$E$157,3,FALSE)</f>
        <v>East</v>
      </c>
      <c r="Q1132" t="str">
        <f>VLOOKUP(Coffee_data[[#This Row],[Area Code]],Location!$B$1:$E$157,4,FALSE)</f>
        <v>Major Market</v>
      </c>
      <c r="R1132" s="15" t="str">
        <f>HLOOKUP(Coffee_data[[#This Row],[ProductId]],Product!$B$4:$O$7,2,FALSE)</f>
        <v>Regular</v>
      </c>
      <c r="S1132" s="15" t="str">
        <f>HLOOKUP(Coffee_data[[#This Row],[ProductId]],Product!$B$4:$O$7,3,FALSE)</f>
        <v>Espresso</v>
      </c>
      <c r="T1132" s="15" t="str">
        <f>HLOOKUP(Coffee_data[[#This Row],[ProductId]],Product!$B$4:$O$7,4,FALSE)</f>
        <v>Caffe Mocha</v>
      </c>
    </row>
    <row r="1133" spans="1:20" x14ac:dyDescent="0.2">
      <c r="A1133">
        <v>71</v>
      </c>
      <c r="B1133">
        <v>130</v>
      </c>
      <c r="C1133">
        <v>227</v>
      </c>
      <c r="D1133">
        <v>97</v>
      </c>
      <c r="E1133">
        <v>59</v>
      </c>
      <c r="F1133">
        <v>32</v>
      </c>
      <c r="G1133">
        <v>575</v>
      </c>
      <c r="H1133">
        <v>80</v>
      </c>
      <c r="I1133">
        <v>96</v>
      </c>
      <c r="J1133">
        <v>130</v>
      </c>
      <c r="K1133">
        <v>220</v>
      </c>
      <c r="L1133">
        <v>863</v>
      </c>
      <c r="M1133">
        <v>6</v>
      </c>
      <c r="N1133" s="25">
        <v>41820</v>
      </c>
      <c r="O1133" t="str">
        <f>VLOOKUP(Coffee_data[[#This Row],[Area Code]],Location!$B$1:$E$157,2,FALSE)</f>
        <v>Florida</v>
      </c>
      <c r="P1133" t="str">
        <f>VLOOKUP(Coffee_data[[#This Row],[Area Code]],Location!$B$1:$E$157,3,FALSE)</f>
        <v>East</v>
      </c>
      <c r="Q1133" t="str">
        <f>VLOOKUP(Coffee_data[[#This Row],[Area Code]],Location!$B$1:$E$157,4,FALSE)</f>
        <v>Major Market</v>
      </c>
      <c r="R1133" s="15" t="str">
        <f>HLOOKUP(Coffee_data[[#This Row],[ProductId]],Product!$B$4:$O$7,2,FALSE)</f>
        <v>Decaf</v>
      </c>
      <c r="S1133" s="15" t="str">
        <f>HLOOKUP(Coffee_data[[#This Row],[ProductId]],Product!$B$4:$O$7,3,FALSE)</f>
        <v>Espresso</v>
      </c>
      <c r="T1133" s="15" t="str">
        <f>HLOOKUP(Coffee_data[[#This Row],[ProductId]],Product!$B$4:$O$7,4,FALSE)</f>
        <v>Decaf Espresso</v>
      </c>
    </row>
    <row r="1134" spans="1:20" x14ac:dyDescent="0.2">
      <c r="A1134">
        <v>104</v>
      </c>
      <c r="B1134">
        <v>172</v>
      </c>
      <c r="C1134">
        <v>286</v>
      </c>
      <c r="D1134">
        <v>102</v>
      </c>
      <c r="E1134">
        <v>68</v>
      </c>
      <c r="F1134">
        <v>37</v>
      </c>
      <c r="G1134">
        <v>822</v>
      </c>
      <c r="H1134">
        <v>120</v>
      </c>
      <c r="I1134">
        <v>90</v>
      </c>
      <c r="J1134">
        <v>170</v>
      </c>
      <c r="K1134">
        <v>272</v>
      </c>
      <c r="L1134">
        <v>904</v>
      </c>
      <c r="M1134">
        <v>2</v>
      </c>
      <c r="N1134" s="25">
        <v>41820</v>
      </c>
      <c r="O1134" t="str">
        <f>VLOOKUP(Coffee_data[[#This Row],[Area Code]],Location!$B$1:$E$157,2,FALSE)</f>
        <v>Florida</v>
      </c>
      <c r="P1134" t="str">
        <f>VLOOKUP(Coffee_data[[#This Row],[Area Code]],Location!$B$1:$E$157,3,FALSE)</f>
        <v>East</v>
      </c>
      <c r="Q1134" t="str">
        <f>VLOOKUP(Coffee_data[[#This Row],[Area Code]],Location!$B$1:$E$157,4,FALSE)</f>
        <v>Major Market</v>
      </c>
      <c r="R1134" s="15" t="str">
        <f>HLOOKUP(Coffee_data[[#This Row],[ProductId]],Product!$B$4:$O$7,2,FALSE)</f>
        <v>Regular</v>
      </c>
      <c r="S1134" s="15" t="str">
        <f>HLOOKUP(Coffee_data[[#This Row],[ProductId]],Product!$B$4:$O$7,3,FALSE)</f>
        <v>Coffee</v>
      </c>
      <c r="T1134" s="15" t="str">
        <f>HLOOKUP(Coffee_data[[#This Row],[ProductId]],Product!$B$4:$O$7,4,FALSE)</f>
        <v>Columbian</v>
      </c>
    </row>
    <row r="1135" spans="1:20" x14ac:dyDescent="0.2">
      <c r="A1135">
        <v>129</v>
      </c>
      <c r="B1135">
        <v>195</v>
      </c>
      <c r="C1135">
        <v>336</v>
      </c>
      <c r="D1135">
        <v>181</v>
      </c>
      <c r="E1135">
        <v>66</v>
      </c>
      <c r="F1135">
        <v>43</v>
      </c>
      <c r="G1135">
        <v>692</v>
      </c>
      <c r="H1135">
        <v>130</v>
      </c>
      <c r="I1135">
        <v>67</v>
      </c>
      <c r="J1135">
        <v>180</v>
      </c>
      <c r="K1135">
        <v>313</v>
      </c>
      <c r="L1135">
        <v>727</v>
      </c>
      <c r="M1135">
        <v>3</v>
      </c>
      <c r="N1135" s="25">
        <v>41820</v>
      </c>
      <c r="O1135" t="str">
        <f>VLOOKUP(Coffee_data[[#This Row],[Area Code]],Location!$B$1:$E$157,2,FALSE)</f>
        <v>Florida</v>
      </c>
      <c r="P1135" t="str">
        <f>VLOOKUP(Coffee_data[[#This Row],[Area Code]],Location!$B$1:$E$157,3,FALSE)</f>
        <v>East</v>
      </c>
      <c r="Q1135" t="str">
        <f>VLOOKUP(Coffee_data[[#This Row],[Area Code]],Location!$B$1:$E$157,4,FALSE)</f>
        <v>Major Market</v>
      </c>
      <c r="R1135" s="15" t="str">
        <f>HLOOKUP(Coffee_data[[#This Row],[ProductId]],Product!$B$4:$O$7,2,FALSE)</f>
        <v>Decaf</v>
      </c>
      <c r="S1135" s="15" t="str">
        <f>HLOOKUP(Coffee_data[[#This Row],[ProductId]],Product!$B$4:$O$7,3,FALSE)</f>
        <v>Coffee</v>
      </c>
      <c r="T1135" s="15" t="str">
        <f>HLOOKUP(Coffee_data[[#This Row],[ProductId]],Product!$B$4:$O$7,4,FALSE)</f>
        <v>Decaf Irish Cream</v>
      </c>
    </row>
    <row r="1136" spans="1:20" x14ac:dyDescent="0.2">
      <c r="A1136">
        <v>16</v>
      </c>
      <c r="B1136">
        <v>34</v>
      </c>
      <c r="C1136">
        <v>57</v>
      </c>
      <c r="D1136">
        <v>23</v>
      </c>
      <c r="E1136">
        <v>18</v>
      </c>
      <c r="F1136">
        <v>6</v>
      </c>
      <c r="G1136">
        <v>868</v>
      </c>
      <c r="H1136">
        <v>30</v>
      </c>
      <c r="I1136">
        <v>20</v>
      </c>
      <c r="J1136">
        <v>40</v>
      </c>
      <c r="K1136">
        <v>49</v>
      </c>
      <c r="L1136">
        <v>413</v>
      </c>
      <c r="M1136">
        <v>11</v>
      </c>
      <c r="N1136" s="25">
        <v>41820</v>
      </c>
      <c r="O1136" t="str">
        <f>VLOOKUP(Coffee_data[[#This Row],[Area Code]],Location!$B$1:$E$157,2,FALSE)</f>
        <v>Massachusetts</v>
      </c>
      <c r="P1136" t="str">
        <f>VLOOKUP(Coffee_data[[#This Row],[Area Code]],Location!$B$1:$E$157,3,FALSE)</f>
        <v>East</v>
      </c>
      <c r="Q1136" t="str">
        <f>VLOOKUP(Coffee_data[[#This Row],[Area Code]],Location!$B$1:$E$157,4,FALSE)</f>
        <v>Major Market</v>
      </c>
      <c r="R1136" s="15" t="str">
        <f>HLOOKUP(Coffee_data[[#This Row],[ProductId]],Product!$B$4:$O$7,2,FALSE)</f>
        <v>Regular</v>
      </c>
      <c r="S1136" s="15" t="str">
        <f>HLOOKUP(Coffee_data[[#This Row],[ProductId]],Product!$B$4:$O$7,3,FALSE)</f>
        <v>Tea</v>
      </c>
      <c r="T1136" s="15" t="str">
        <f>HLOOKUP(Coffee_data[[#This Row],[ProductId]],Product!$B$4:$O$7,4,FALSE)</f>
        <v>Darjeeling</v>
      </c>
    </row>
    <row r="1137" spans="1:20" x14ac:dyDescent="0.2">
      <c r="A1137">
        <v>9</v>
      </c>
      <c r="B1137">
        <v>26</v>
      </c>
      <c r="C1137">
        <v>44</v>
      </c>
      <c r="D1137">
        <v>18</v>
      </c>
      <c r="E1137">
        <v>17</v>
      </c>
      <c r="F1137">
        <v>5</v>
      </c>
      <c r="G1137">
        <v>486</v>
      </c>
      <c r="H1137">
        <v>20</v>
      </c>
      <c r="I1137">
        <v>10</v>
      </c>
      <c r="J1137">
        <v>30</v>
      </c>
      <c r="K1137">
        <v>53</v>
      </c>
      <c r="L1137">
        <v>339</v>
      </c>
      <c r="M1137">
        <v>13</v>
      </c>
      <c r="N1137" s="25">
        <v>41820</v>
      </c>
      <c r="O1137" t="str">
        <f>VLOOKUP(Coffee_data[[#This Row],[Area Code]],Location!$B$1:$E$157,2,FALSE)</f>
        <v>Massachusetts</v>
      </c>
      <c r="P1137" t="str">
        <f>VLOOKUP(Coffee_data[[#This Row],[Area Code]],Location!$B$1:$E$157,3,FALSE)</f>
        <v>East</v>
      </c>
      <c r="Q1137" t="str">
        <f>VLOOKUP(Coffee_data[[#This Row],[Area Code]],Location!$B$1:$E$157,4,FALSE)</f>
        <v>Major Market</v>
      </c>
      <c r="R1137" s="15" t="str">
        <f>HLOOKUP(Coffee_data[[#This Row],[ProductId]],Product!$B$4:$O$7,2,FALSE)</f>
        <v>Regular</v>
      </c>
      <c r="S1137" s="15" t="str">
        <f>HLOOKUP(Coffee_data[[#This Row],[ProductId]],Product!$B$4:$O$7,3,FALSE)</f>
        <v>Tea</v>
      </c>
      <c r="T1137" s="15" t="str">
        <f>HLOOKUP(Coffee_data[[#This Row],[ProductId]],Product!$B$4:$O$7,4,FALSE)</f>
        <v>Green Tea</v>
      </c>
    </row>
    <row r="1138" spans="1:20" x14ac:dyDescent="0.2">
      <c r="A1138">
        <v>11</v>
      </c>
      <c r="B1138">
        <v>64</v>
      </c>
      <c r="C1138">
        <v>115</v>
      </c>
      <c r="D1138">
        <v>51</v>
      </c>
      <c r="E1138">
        <v>53</v>
      </c>
      <c r="F1138">
        <v>19</v>
      </c>
      <c r="G1138">
        <v>419</v>
      </c>
      <c r="H1138">
        <v>20</v>
      </c>
      <c r="I1138">
        <v>39</v>
      </c>
      <c r="J1138">
        <v>50</v>
      </c>
      <c r="K1138">
        <v>80</v>
      </c>
      <c r="L1138">
        <v>978</v>
      </c>
      <c r="M1138">
        <v>9</v>
      </c>
      <c r="N1138" s="25">
        <v>41820</v>
      </c>
      <c r="O1138" t="str">
        <f>VLOOKUP(Coffee_data[[#This Row],[Area Code]],Location!$B$1:$E$157,2,FALSE)</f>
        <v>Massachusetts</v>
      </c>
      <c r="P1138" t="str">
        <f>VLOOKUP(Coffee_data[[#This Row],[Area Code]],Location!$B$1:$E$157,3,FALSE)</f>
        <v>East</v>
      </c>
      <c r="Q1138" t="str">
        <f>VLOOKUP(Coffee_data[[#This Row],[Area Code]],Location!$B$1:$E$157,4,FALSE)</f>
        <v>Major Market</v>
      </c>
      <c r="R1138" s="15" t="str">
        <f>HLOOKUP(Coffee_data[[#This Row],[ProductId]],Product!$B$4:$O$7,2,FALSE)</f>
        <v>Decaf</v>
      </c>
      <c r="S1138" s="15" t="str">
        <f>HLOOKUP(Coffee_data[[#This Row],[ProductId]],Product!$B$4:$O$7,3,FALSE)</f>
        <v>Herbal Tea</v>
      </c>
      <c r="T1138" s="15" t="str">
        <f>HLOOKUP(Coffee_data[[#This Row],[ProductId]],Product!$B$4:$O$7,4,FALSE)</f>
        <v>Lemon</v>
      </c>
    </row>
    <row r="1139" spans="1:20" x14ac:dyDescent="0.2">
      <c r="A1139">
        <v>7</v>
      </c>
      <c r="B1139">
        <v>72</v>
      </c>
      <c r="C1139">
        <v>111</v>
      </c>
      <c r="D1139">
        <v>39</v>
      </c>
      <c r="E1139">
        <v>65</v>
      </c>
      <c r="F1139">
        <v>36</v>
      </c>
      <c r="G1139">
        <v>560</v>
      </c>
      <c r="H1139">
        <v>20</v>
      </c>
      <c r="I1139">
        <v>30</v>
      </c>
      <c r="J1139">
        <v>70</v>
      </c>
      <c r="K1139">
        <v>105</v>
      </c>
      <c r="L1139">
        <v>978</v>
      </c>
      <c r="M1139">
        <v>5</v>
      </c>
      <c r="N1139" s="25">
        <v>41820</v>
      </c>
      <c r="O1139" t="str">
        <f>VLOOKUP(Coffee_data[[#This Row],[Area Code]],Location!$B$1:$E$157,2,FALSE)</f>
        <v>Massachusetts</v>
      </c>
      <c r="P1139" t="str">
        <f>VLOOKUP(Coffee_data[[#This Row],[Area Code]],Location!$B$1:$E$157,3,FALSE)</f>
        <v>East</v>
      </c>
      <c r="Q1139" t="str">
        <f>VLOOKUP(Coffee_data[[#This Row],[Area Code]],Location!$B$1:$E$157,4,FALSE)</f>
        <v>Major Market</v>
      </c>
      <c r="R1139" s="15" t="str">
        <f>HLOOKUP(Coffee_data[[#This Row],[ProductId]],Product!$B$4:$O$7,2,FALSE)</f>
        <v>Regular</v>
      </c>
      <c r="S1139" s="15" t="str">
        <f>HLOOKUP(Coffee_data[[#This Row],[ProductId]],Product!$B$4:$O$7,3,FALSE)</f>
        <v>Espresso</v>
      </c>
      <c r="T1139" s="15" t="str">
        <f>HLOOKUP(Coffee_data[[#This Row],[ProductId]],Product!$B$4:$O$7,4,FALSE)</f>
        <v>Caffe Mocha</v>
      </c>
    </row>
    <row r="1140" spans="1:20" x14ac:dyDescent="0.2">
      <c r="A1140">
        <v>81</v>
      </c>
      <c r="B1140">
        <v>146</v>
      </c>
      <c r="C1140">
        <v>291</v>
      </c>
      <c r="D1140">
        <v>110</v>
      </c>
      <c r="E1140">
        <v>65</v>
      </c>
      <c r="F1140">
        <v>40</v>
      </c>
      <c r="G1140">
        <v>1304</v>
      </c>
      <c r="H1140">
        <v>100</v>
      </c>
      <c r="I1140">
        <v>84</v>
      </c>
      <c r="J1140">
        <v>150</v>
      </c>
      <c r="K1140">
        <v>280</v>
      </c>
      <c r="L1140">
        <v>617</v>
      </c>
      <c r="M1140">
        <v>7</v>
      </c>
      <c r="N1140" s="25">
        <v>41820</v>
      </c>
      <c r="O1140" t="str">
        <f>VLOOKUP(Coffee_data[[#This Row],[Area Code]],Location!$B$1:$E$157,2,FALSE)</f>
        <v>Massachusetts</v>
      </c>
      <c r="P1140" t="str">
        <f>VLOOKUP(Coffee_data[[#This Row],[Area Code]],Location!$B$1:$E$157,3,FALSE)</f>
        <v>East</v>
      </c>
      <c r="Q1140" t="str">
        <f>VLOOKUP(Coffee_data[[#This Row],[Area Code]],Location!$B$1:$E$157,4,FALSE)</f>
        <v>Major Market</v>
      </c>
      <c r="R1140" s="15" t="str">
        <f>HLOOKUP(Coffee_data[[#This Row],[ProductId]],Product!$B$4:$O$7,2,FALSE)</f>
        <v>Regular</v>
      </c>
      <c r="S1140" s="15" t="str">
        <f>HLOOKUP(Coffee_data[[#This Row],[ProductId]],Product!$B$4:$O$7,3,FALSE)</f>
        <v>Espresso</v>
      </c>
      <c r="T1140" s="15" t="str">
        <f>HLOOKUP(Coffee_data[[#This Row],[ProductId]],Product!$B$4:$O$7,4,FALSE)</f>
        <v>Regular Espresso</v>
      </c>
    </row>
    <row r="1141" spans="1:20" x14ac:dyDescent="0.2">
      <c r="A1141">
        <v>564</v>
      </c>
      <c r="B1141">
        <v>613</v>
      </c>
      <c r="C1141">
        <v>665</v>
      </c>
      <c r="D1141">
        <v>52</v>
      </c>
      <c r="E1141">
        <v>49</v>
      </c>
      <c r="F1141">
        <v>17</v>
      </c>
      <c r="G1141">
        <v>-1493</v>
      </c>
      <c r="H1141">
        <v>560</v>
      </c>
      <c r="I1141">
        <v>40</v>
      </c>
      <c r="J1141">
        <v>590</v>
      </c>
      <c r="K1141">
        <v>628</v>
      </c>
      <c r="L1141">
        <v>508</v>
      </c>
      <c r="M1141">
        <v>2</v>
      </c>
      <c r="N1141" s="25">
        <v>41820</v>
      </c>
      <c r="O1141" t="str">
        <f>VLOOKUP(Coffee_data[[#This Row],[Area Code]],Location!$B$1:$E$157,2,FALSE)</f>
        <v>Massachusetts</v>
      </c>
      <c r="P1141" t="str">
        <f>VLOOKUP(Coffee_data[[#This Row],[Area Code]],Location!$B$1:$E$157,3,FALSE)</f>
        <v>East</v>
      </c>
      <c r="Q1141" t="str">
        <f>VLOOKUP(Coffee_data[[#This Row],[Area Code]],Location!$B$1:$E$157,4,FALSE)</f>
        <v>Major Market</v>
      </c>
      <c r="R1141" s="15" t="str">
        <f>HLOOKUP(Coffee_data[[#This Row],[ProductId]],Product!$B$4:$O$7,2,FALSE)</f>
        <v>Regular</v>
      </c>
      <c r="S1141" s="15" t="str">
        <f>HLOOKUP(Coffee_data[[#This Row],[ProductId]],Product!$B$4:$O$7,3,FALSE)</f>
        <v>Coffee</v>
      </c>
      <c r="T1141" s="15" t="str">
        <f>HLOOKUP(Coffee_data[[#This Row],[ProductId]],Product!$B$4:$O$7,4,FALSE)</f>
        <v>Columbian</v>
      </c>
    </row>
    <row r="1142" spans="1:20" x14ac:dyDescent="0.2">
      <c r="A1142">
        <v>17</v>
      </c>
      <c r="B1142">
        <v>36</v>
      </c>
      <c r="C1142">
        <v>61</v>
      </c>
      <c r="D1142">
        <v>25</v>
      </c>
      <c r="E1142">
        <v>19</v>
      </c>
      <c r="F1142">
        <v>7</v>
      </c>
      <c r="G1142">
        <v>854</v>
      </c>
      <c r="H1142">
        <v>30</v>
      </c>
      <c r="I1142">
        <v>20</v>
      </c>
      <c r="J1142">
        <v>40</v>
      </c>
      <c r="K1142">
        <v>60</v>
      </c>
      <c r="L1142">
        <v>603</v>
      </c>
      <c r="M1142">
        <v>11</v>
      </c>
      <c r="N1142" s="25">
        <v>41820</v>
      </c>
      <c r="O1142" t="str">
        <f>VLOOKUP(Coffee_data[[#This Row],[Area Code]],Location!$B$1:$E$157,2,FALSE)</f>
        <v>New Hampshire</v>
      </c>
      <c r="P1142" t="str">
        <f>VLOOKUP(Coffee_data[[#This Row],[Area Code]],Location!$B$1:$E$157,3,FALSE)</f>
        <v>East</v>
      </c>
      <c r="Q1142" t="str">
        <f>VLOOKUP(Coffee_data[[#This Row],[Area Code]],Location!$B$1:$E$157,4,FALSE)</f>
        <v>Small Market</v>
      </c>
      <c r="R1142" s="15" t="str">
        <f>HLOOKUP(Coffee_data[[#This Row],[ProductId]],Product!$B$4:$O$7,2,FALSE)</f>
        <v>Regular</v>
      </c>
      <c r="S1142" s="15" t="str">
        <f>HLOOKUP(Coffee_data[[#This Row],[ProductId]],Product!$B$4:$O$7,3,FALSE)</f>
        <v>Tea</v>
      </c>
      <c r="T1142" s="15" t="str">
        <f>HLOOKUP(Coffee_data[[#This Row],[ProductId]],Product!$B$4:$O$7,4,FALSE)</f>
        <v>Darjeeling</v>
      </c>
    </row>
    <row r="1143" spans="1:20" x14ac:dyDescent="0.2">
      <c r="A1143">
        <v>31</v>
      </c>
      <c r="B1143">
        <v>43</v>
      </c>
      <c r="C1143">
        <v>43</v>
      </c>
      <c r="D1143">
        <v>0</v>
      </c>
      <c r="E1143">
        <v>12</v>
      </c>
      <c r="F1143">
        <v>0</v>
      </c>
      <c r="G1143">
        <v>559</v>
      </c>
      <c r="H1143">
        <v>30</v>
      </c>
      <c r="I1143">
        <v>0</v>
      </c>
      <c r="J1143">
        <v>40</v>
      </c>
      <c r="K1143">
        <v>27</v>
      </c>
      <c r="L1143">
        <v>603</v>
      </c>
      <c r="M1143">
        <v>13</v>
      </c>
      <c r="N1143" s="25">
        <v>41820</v>
      </c>
      <c r="O1143" t="str">
        <f>VLOOKUP(Coffee_data[[#This Row],[Area Code]],Location!$B$1:$E$157,2,FALSE)</f>
        <v>New Hampshire</v>
      </c>
      <c r="P1143" t="str">
        <f>VLOOKUP(Coffee_data[[#This Row],[Area Code]],Location!$B$1:$E$157,3,FALSE)</f>
        <v>East</v>
      </c>
      <c r="Q1143" t="str">
        <f>VLOOKUP(Coffee_data[[#This Row],[Area Code]],Location!$B$1:$E$157,4,FALSE)</f>
        <v>Small Market</v>
      </c>
      <c r="R1143" s="15" t="str">
        <f>HLOOKUP(Coffee_data[[#This Row],[ProductId]],Product!$B$4:$O$7,2,FALSE)</f>
        <v>Regular</v>
      </c>
      <c r="S1143" s="15" t="str">
        <f>HLOOKUP(Coffee_data[[#This Row],[ProductId]],Product!$B$4:$O$7,3,FALSE)</f>
        <v>Tea</v>
      </c>
      <c r="T1143" s="15" t="str">
        <f>HLOOKUP(Coffee_data[[#This Row],[ProductId]],Product!$B$4:$O$7,4,FALSE)</f>
        <v>Green Tea</v>
      </c>
    </row>
    <row r="1144" spans="1:20" x14ac:dyDescent="0.2">
      <c r="A1144">
        <v>0</v>
      </c>
      <c r="B1144">
        <v>46</v>
      </c>
      <c r="C1144">
        <v>82</v>
      </c>
      <c r="D1144">
        <v>36</v>
      </c>
      <c r="E1144">
        <v>46</v>
      </c>
      <c r="F1144">
        <v>13</v>
      </c>
      <c r="G1144">
        <v>252</v>
      </c>
      <c r="H1144">
        <v>10</v>
      </c>
      <c r="I1144">
        <v>20</v>
      </c>
      <c r="J1144">
        <v>40</v>
      </c>
      <c r="K1144">
        <v>60</v>
      </c>
      <c r="L1144">
        <v>603</v>
      </c>
      <c r="M1144">
        <v>9</v>
      </c>
      <c r="N1144" s="25">
        <v>41820</v>
      </c>
      <c r="O1144" t="str">
        <f>VLOOKUP(Coffee_data[[#This Row],[Area Code]],Location!$B$1:$E$157,2,FALSE)</f>
        <v>New Hampshire</v>
      </c>
      <c r="P1144" t="str">
        <f>VLOOKUP(Coffee_data[[#This Row],[Area Code]],Location!$B$1:$E$157,3,FALSE)</f>
        <v>East</v>
      </c>
      <c r="Q1144" t="str">
        <f>VLOOKUP(Coffee_data[[#This Row],[Area Code]],Location!$B$1:$E$157,4,FALSE)</f>
        <v>Small Market</v>
      </c>
      <c r="R1144" s="15" t="str">
        <f>HLOOKUP(Coffee_data[[#This Row],[ProductId]],Product!$B$4:$O$7,2,FALSE)</f>
        <v>Decaf</v>
      </c>
      <c r="S1144" s="15" t="str">
        <f>HLOOKUP(Coffee_data[[#This Row],[ProductId]],Product!$B$4:$O$7,3,FALSE)</f>
        <v>Herbal Tea</v>
      </c>
      <c r="T1144" s="15" t="str">
        <f>HLOOKUP(Coffee_data[[#This Row],[ProductId]],Product!$B$4:$O$7,4,FALSE)</f>
        <v>Lemon</v>
      </c>
    </row>
    <row r="1145" spans="1:20" x14ac:dyDescent="0.2">
      <c r="A1145">
        <v>-1</v>
      </c>
      <c r="B1145">
        <v>82</v>
      </c>
      <c r="C1145">
        <v>141</v>
      </c>
      <c r="D1145">
        <v>59</v>
      </c>
      <c r="E1145">
        <v>83</v>
      </c>
      <c r="F1145">
        <v>53</v>
      </c>
      <c r="G1145">
        <v>338</v>
      </c>
      <c r="H1145">
        <v>10</v>
      </c>
      <c r="I1145">
        <v>55</v>
      </c>
      <c r="J1145">
        <v>80</v>
      </c>
      <c r="K1145">
        <v>135</v>
      </c>
      <c r="L1145">
        <v>603</v>
      </c>
      <c r="M1145">
        <v>5</v>
      </c>
      <c r="N1145" s="25">
        <v>41820</v>
      </c>
      <c r="O1145" t="str">
        <f>VLOOKUP(Coffee_data[[#This Row],[Area Code]],Location!$B$1:$E$157,2,FALSE)</f>
        <v>New Hampshire</v>
      </c>
      <c r="P1145" t="str">
        <f>VLOOKUP(Coffee_data[[#This Row],[Area Code]],Location!$B$1:$E$157,3,FALSE)</f>
        <v>East</v>
      </c>
      <c r="Q1145" t="str">
        <f>VLOOKUP(Coffee_data[[#This Row],[Area Code]],Location!$B$1:$E$157,4,FALSE)</f>
        <v>Small Market</v>
      </c>
      <c r="R1145" s="15" t="str">
        <f>HLOOKUP(Coffee_data[[#This Row],[ProductId]],Product!$B$4:$O$7,2,FALSE)</f>
        <v>Regular</v>
      </c>
      <c r="S1145" s="15" t="str">
        <f>HLOOKUP(Coffee_data[[#This Row],[ProductId]],Product!$B$4:$O$7,3,FALSE)</f>
        <v>Espresso</v>
      </c>
      <c r="T1145" s="15" t="str">
        <f>HLOOKUP(Coffee_data[[#This Row],[ProductId]],Product!$B$4:$O$7,4,FALSE)</f>
        <v>Caffe Mocha</v>
      </c>
    </row>
    <row r="1146" spans="1:20" x14ac:dyDescent="0.2">
      <c r="A1146">
        <v>0</v>
      </c>
      <c r="B1146">
        <v>49</v>
      </c>
      <c r="C1146">
        <v>89</v>
      </c>
      <c r="D1146">
        <v>40</v>
      </c>
      <c r="E1146">
        <v>49</v>
      </c>
      <c r="F1146">
        <v>15</v>
      </c>
      <c r="G1146">
        <v>219</v>
      </c>
      <c r="H1146">
        <v>10</v>
      </c>
      <c r="I1146">
        <v>23</v>
      </c>
      <c r="J1146">
        <v>50</v>
      </c>
      <c r="K1146">
        <v>73</v>
      </c>
      <c r="L1146">
        <v>603</v>
      </c>
      <c r="M1146">
        <v>7</v>
      </c>
      <c r="N1146" s="25">
        <v>41820</v>
      </c>
      <c r="O1146" t="str">
        <f>VLOOKUP(Coffee_data[[#This Row],[Area Code]],Location!$B$1:$E$157,2,FALSE)</f>
        <v>New Hampshire</v>
      </c>
      <c r="P1146" t="str">
        <f>VLOOKUP(Coffee_data[[#This Row],[Area Code]],Location!$B$1:$E$157,3,FALSE)</f>
        <v>East</v>
      </c>
      <c r="Q1146" t="str">
        <f>VLOOKUP(Coffee_data[[#This Row],[Area Code]],Location!$B$1:$E$157,4,FALSE)</f>
        <v>Small Market</v>
      </c>
      <c r="R1146" s="15" t="str">
        <f>HLOOKUP(Coffee_data[[#This Row],[ProductId]],Product!$B$4:$O$7,2,FALSE)</f>
        <v>Regular</v>
      </c>
      <c r="S1146" s="15" t="str">
        <f>HLOOKUP(Coffee_data[[#This Row],[ProductId]],Product!$B$4:$O$7,3,FALSE)</f>
        <v>Espresso</v>
      </c>
      <c r="T1146" s="15" t="str">
        <f>HLOOKUP(Coffee_data[[#This Row],[ProductId]],Product!$B$4:$O$7,4,FALSE)</f>
        <v>Regular Espresso</v>
      </c>
    </row>
    <row r="1147" spans="1:20" x14ac:dyDescent="0.2">
      <c r="A1147">
        <v>49</v>
      </c>
      <c r="B1147">
        <v>90</v>
      </c>
      <c r="C1147">
        <v>151</v>
      </c>
      <c r="D1147">
        <v>61</v>
      </c>
      <c r="E1147">
        <v>41</v>
      </c>
      <c r="F1147">
        <v>19</v>
      </c>
      <c r="G1147">
        <v>329</v>
      </c>
      <c r="H1147">
        <v>70</v>
      </c>
      <c r="I1147">
        <v>49</v>
      </c>
      <c r="J1147">
        <v>90</v>
      </c>
      <c r="K1147">
        <v>139</v>
      </c>
      <c r="L1147">
        <v>603</v>
      </c>
      <c r="M1147">
        <v>1</v>
      </c>
      <c r="N1147" s="25">
        <v>41820</v>
      </c>
      <c r="O1147" t="str">
        <f>VLOOKUP(Coffee_data[[#This Row],[Area Code]],Location!$B$1:$E$157,2,FALSE)</f>
        <v>New Hampshire</v>
      </c>
      <c r="P1147" t="str">
        <f>VLOOKUP(Coffee_data[[#This Row],[Area Code]],Location!$B$1:$E$157,3,FALSE)</f>
        <v>East</v>
      </c>
      <c r="Q1147" t="str">
        <f>VLOOKUP(Coffee_data[[#This Row],[Area Code]],Location!$B$1:$E$157,4,FALSE)</f>
        <v>Small Market</v>
      </c>
      <c r="R1147" s="15" t="str">
        <f>HLOOKUP(Coffee_data[[#This Row],[ProductId]],Product!$B$4:$O$7,2,FALSE)</f>
        <v>Regular</v>
      </c>
      <c r="S1147" s="15" t="str">
        <f>HLOOKUP(Coffee_data[[#This Row],[ProductId]],Product!$B$4:$O$7,3,FALSE)</f>
        <v>Coffee</v>
      </c>
      <c r="T1147" s="15" t="str">
        <f>HLOOKUP(Coffee_data[[#This Row],[ProductId]],Product!$B$4:$O$7,4,FALSE)</f>
        <v>Amaretto</v>
      </c>
    </row>
    <row r="1148" spans="1:20" x14ac:dyDescent="0.2">
      <c r="A1148">
        <v>43</v>
      </c>
      <c r="B1148">
        <v>96</v>
      </c>
      <c r="C1148">
        <v>160</v>
      </c>
      <c r="D1148">
        <v>64</v>
      </c>
      <c r="E1148">
        <v>53</v>
      </c>
      <c r="F1148">
        <v>21</v>
      </c>
      <c r="G1148">
        <v>467</v>
      </c>
      <c r="H1148">
        <v>60</v>
      </c>
      <c r="I1148">
        <v>58</v>
      </c>
      <c r="J1148">
        <v>90</v>
      </c>
      <c r="K1148">
        <v>152</v>
      </c>
      <c r="L1148">
        <v>603</v>
      </c>
      <c r="M1148">
        <v>2</v>
      </c>
      <c r="N1148" s="25">
        <v>41820</v>
      </c>
      <c r="O1148" t="str">
        <f>VLOOKUP(Coffee_data[[#This Row],[Area Code]],Location!$B$1:$E$157,2,FALSE)</f>
        <v>New Hampshire</v>
      </c>
      <c r="P1148" t="str">
        <f>VLOOKUP(Coffee_data[[#This Row],[Area Code]],Location!$B$1:$E$157,3,FALSE)</f>
        <v>East</v>
      </c>
      <c r="Q1148" t="str">
        <f>VLOOKUP(Coffee_data[[#This Row],[Area Code]],Location!$B$1:$E$157,4,FALSE)</f>
        <v>Small Market</v>
      </c>
      <c r="R1148" s="15" t="str">
        <f>HLOOKUP(Coffee_data[[#This Row],[ProductId]],Product!$B$4:$O$7,2,FALSE)</f>
        <v>Regular</v>
      </c>
      <c r="S1148" s="15" t="str">
        <f>HLOOKUP(Coffee_data[[#This Row],[ProductId]],Product!$B$4:$O$7,3,FALSE)</f>
        <v>Coffee</v>
      </c>
      <c r="T1148" s="15" t="str">
        <f>HLOOKUP(Coffee_data[[#This Row],[ProductId]],Product!$B$4:$O$7,4,FALSE)</f>
        <v>Columbian</v>
      </c>
    </row>
    <row r="1149" spans="1:20" x14ac:dyDescent="0.2">
      <c r="A1149">
        <v>138</v>
      </c>
      <c r="B1149">
        <v>185</v>
      </c>
      <c r="C1149">
        <v>312</v>
      </c>
      <c r="D1149">
        <v>82</v>
      </c>
      <c r="E1149">
        <v>47</v>
      </c>
      <c r="F1149">
        <v>35</v>
      </c>
      <c r="G1149">
        <v>1007</v>
      </c>
      <c r="H1149">
        <v>160</v>
      </c>
      <c r="I1149">
        <v>226</v>
      </c>
      <c r="J1149">
        <v>200</v>
      </c>
      <c r="K1149">
        <v>319</v>
      </c>
      <c r="L1149">
        <v>212</v>
      </c>
      <c r="M1149">
        <v>11</v>
      </c>
      <c r="N1149" s="25">
        <v>41820</v>
      </c>
      <c r="O1149" t="str">
        <f>VLOOKUP(Coffee_data[[#This Row],[Area Code]],Location!$B$1:$E$157,2,FALSE)</f>
        <v>New York</v>
      </c>
      <c r="P1149" t="str">
        <f>VLOOKUP(Coffee_data[[#This Row],[Area Code]],Location!$B$1:$E$157,3,FALSE)</f>
        <v>East</v>
      </c>
      <c r="Q1149" t="str">
        <f>VLOOKUP(Coffee_data[[#This Row],[Area Code]],Location!$B$1:$E$157,4,FALSE)</f>
        <v>Major Market</v>
      </c>
      <c r="R1149" s="15" t="str">
        <f>HLOOKUP(Coffee_data[[#This Row],[ProductId]],Product!$B$4:$O$7,2,FALSE)</f>
        <v>Regular</v>
      </c>
      <c r="S1149" s="15" t="str">
        <f>HLOOKUP(Coffee_data[[#This Row],[ProductId]],Product!$B$4:$O$7,3,FALSE)</f>
        <v>Tea</v>
      </c>
      <c r="T1149" s="15" t="str">
        <f>HLOOKUP(Coffee_data[[#This Row],[ProductId]],Product!$B$4:$O$7,4,FALSE)</f>
        <v>Darjeeling</v>
      </c>
    </row>
    <row r="1150" spans="1:20" x14ac:dyDescent="0.2">
      <c r="A1150">
        <v>111</v>
      </c>
      <c r="B1150">
        <v>152</v>
      </c>
      <c r="C1150">
        <v>256</v>
      </c>
      <c r="D1150">
        <v>95</v>
      </c>
      <c r="E1150">
        <v>41</v>
      </c>
      <c r="F1150">
        <v>29</v>
      </c>
      <c r="G1150">
        <v>952</v>
      </c>
      <c r="H1150">
        <v>120</v>
      </c>
      <c r="I1150">
        <v>103</v>
      </c>
      <c r="J1150">
        <v>160</v>
      </c>
      <c r="K1150">
        <v>258</v>
      </c>
      <c r="L1150">
        <v>518</v>
      </c>
      <c r="M1150">
        <v>12</v>
      </c>
      <c r="N1150" s="25">
        <v>41820</v>
      </c>
      <c r="O1150" t="str">
        <f>VLOOKUP(Coffee_data[[#This Row],[Area Code]],Location!$B$1:$E$157,2,FALSE)</f>
        <v>New York</v>
      </c>
      <c r="P1150" t="str">
        <f>VLOOKUP(Coffee_data[[#This Row],[Area Code]],Location!$B$1:$E$157,3,FALSE)</f>
        <v>East</v>
      </c>
      <c r="Q1150" t="str">
        <f>VLOOKUP(Coffee_data[[#This Row],[Area Code]],Location!$B$1:$E$157,4,FALSE)</f>
        <v>Major Market</v>
      </c>
      <c r="R1150" s="15" t="str">
        <f>HLOOKUP(Coffee_data[[#This Row],[ProductId]],Product!$B$4:$O$7,2,FALSE)</f>
        <v>Regular</v>
      </c>
      <c r="S1150" s="15" t="str">
        <f>HLOOKUP(Coffee_data[[#This Row],[ProductId]],Product!$B$4:$O$7,3,FALSE)</f>
        <v>Tea</v>
      </c>
      <c r="T1150" s="15" t="str">
        <f>HLOOKUP(Coffee_data[[#This Row],[ProductId]],Product!$B$4:$O$7,4,FALSE)</f>
        <v>Earl Grey</v>
      </c>
    </row>
    <row r="1151" spans="1:20" x14ac:dyDescent="0.2">
      <c r="A1151">
        <v>98</v>
      </c>
      <c r="B1151">
        <v>136</v>
      </c>
      <c r="C1151">
        <v>230</v>
      </c>
      <c r="D1151">
        <v>94</v>
      </c>
      <c r="E1151">
        <v>38</v>
      </c>
      <c r="F1151">
        <v>26</v>
      </c>
      <c r="G1151">
        <v>608</v>
      </c>
      <c r="H1151">
        <v>120</v>
      </c>
      <c r="I1151">
        <v>77</v>
      </c>
      <c r="J1151">
        <v>150</v>
      </c>
      <c r="K1151">
        <v>240</v>
      </c>
      <c r="L1151">
        <v>315</v>
      </c>
      <c r="M1151">
        <v>13</v>
      </c>
      <c r="N1151" s="25">
        <v>41820</v>
      </c>
      <c r="O1151" t="str">
        <f>VLOOKUP(Coffee_data[[#This Row],[Area Code]],Location!$B$1:$E$157,2,FALSE)</f>
        <v>New York</v>
      </c>
      <c r="P1151" t="str">
        <f>VLOOKUP(Coffee_data[[#This Row],[Area Code]],Location!$B$1:$E$157,3,FALSE)</f>
        <v>East</v>
      </c>
      <c r="Q1151" t="str">
        <f>VLOOKUP(Coffee_data[[#This Row],[Area Code]],Location!$B$1:$E$157,4,FALSE)</f>
        <v>Major Market</v>
      </c>
      <c r="R1151" s="15" t="str">
        <f>HLOOKUP(Coffee_data[[#This Row],[ProductId]],Product!$B$4:$O$7,2,FALSE)</f>
        <v>Regular</v>
      </c>
      <c r="S1151" s="15" t="str">
        <f>HLOOKUP(Coffee_data[[#This Row],[ProductId]],Product!$B$4:$O$7,3,FALSE)</f>
        <v>Tea</v>
      </c>
      <c r="T1151" s="15" t="str">
        <f>HLOOKUP(Coffee_data[[#This Row],[ProductId]],Product!$B$4:$O$7,4,FALSE)</f>
        <v>Green Tea</v>
      </c>
    </row>
    <row r="1152" spans="1:20" x14ac:dyDescent="0.2">
      <c r="A1152">
        <v>388</v>
      </c>
      <c r="B1152">
        <v>523</v>
      </c>
      <c r="C1152">
        <v>793</v>
      </c>
      <c r="D1152">
        <v>316</v>
      </c>
      <c r="E1152">
        <v>135</v>
      </c>
      <c r="F1152">
        <v>102</v>
      </c>
      <c r="G1152">
        <v>1781</v>
      </c>
      <c r="H1152">
        <v>310</v>
      </c>
      <c r="I1152">
        <v>124</v>
      </c>
      <c r="J1152">
        <v>410</v>
      </c>
      <c r="K1152">
        <v>610</v>
      </c>
      <c r="L1152">
        <v>516</v>
      </c>
      <c r="M1152">
        <v>9</v>
      </c>
      <c r="N1152" s="25">
        <v>41820</v>
      </c>
      <c r="O1152" t="str">
        <f>VLOOKUP(Coffee_data[[#This Row],[Area Code]],Location!$B$1:$E$157,2,FALSE)</f>
        <v>New York</v>
      </c>
      <c r="P1152" t="str">
        <f>VLOOKUP(Coffee_data[[#This Row],[Area Code]],Location!$B$1:$E$157,3,FALSE)</f>
        <v>East</v>
      </c>
      <c r="Q1152" t="str">
        <f>VLOOKUP(Coffee_data[[#This Row],[Area Code]],Location!$B$1:$E$157,4,FALSE)</f>
        <v>Major Market</v>
      </c>
      <c r="R1152" s="15" t="str">
        <f>HLOOKUP(Coffee_data[[#This Row],[ProductId]],Product!$B$4:$O$7,2,FALSE)</f>
        <v>Decaf</v>
      </c>
      <c r="S1152" s="15" t="str">
        <f>HLOOKUP(Coffee_data[[#This Row],[ProductId]],Product!$B$4:$O$7,3,FALSE)</f>
        <v>Herbal Tea</v>
      </c>
      <c r="T1152" s="15" t="str">
        <f>HLOOKUP(Coffee_data[[#This Row],[ProductId]],Product!$B$4:$O$7,4,FALSE)</f>
        <v>Lemon</v>
      </c>
    </row>
    <row r="1153" spans="1:20" x14ac:dyDescent="0.2">
      <c r="A1153">
        <v>-164</v>
      </c>
      <c r="B1153">
        <v>-62</v>
      </c>
      <c r="C1153">
        <v>198</v>
      </c>
      <c r="D1153">
        <v>284</v>
      </c>
      <c r="E1153">
        <v>102</v>
      </c>
      <c r="F1153">
        <v>80</v>
      </c>
      <c r="G1153">
        <v>3076</v>
      </c>
      <c r="H1153">
        <v>-110</v>
      </c>
      <c r="I1153">
        <v>195</v>
      </c>
      <c r="J1153">
        <v>-40</v>
      </c>
      <c r="K1153">
        <v>150</v>
      </c>
      <c r="L1153">
        <v>716</v>
      </c>
      <c r="M1153">
        <v>10</v>
      </c>
      <c r="N1153" s="25">
        <v>41820</v>
      </c>
      <c r="O1153" t="str">
        <f>VLOOKUP(Coffee_data[[#This Row],[Area Code]],Location!$B$1:$E$157,2,FALSE)</f>
        <v>New York</v>
      </c>
      <c r="P1153" t="str">
        <f>VLOOKUP(Coffee_data[[#This Row],[Area Code]],Location!$B$1:$E$157,3,FALSE)</f>
        <v>East</v>
      </c>
      <c r="Q1153" t="str">
        <f>VLOOKUP(Coffee_data[[#This Row],[Area Code]],Location!$B$1:$E$157,4,FALSE)</f>
        <v>Major Market</v>
      </c>
      <c r="R1153" s="15" t="str">
        <f>HLOOKUP(Coffee_data[[#This Row],[ProductId]],Product!$B$4:$O$7,2,FALSE)</f>
        <v>Decaf</v>
      </c>
      <c r="S1153" s="15" t="str">
        <f>HLOOKUP(Coffee_data[[#This Row],[ProductId]],Product!$B$4:$O$7,3,FALSE)</f>
        <v>Herbal Tea</v>
      </c>
      <c r="T1153" s="15" t="str">
        <f>HLOOKUP(Coffee_data[[#This Row],[ProductId]],Product!$B$4:$O$7,4,FALSE)</f>
        <v>Mint</v>
      </c>
    </row>
    <row r="1154" spans="1:20" x14ac:dyDescent="0.2">
      <c r="A1154">
        <v>182</v>
      </c>
      <c r="B1154">
        <v>280</v>
      </c>
      <c r="C1154">
        <v>546</v>
      </c>
      <c r="D1154">
        <v>272</v>
      </c>
      <c r="E1154">
        <v>98</v>
      </c>
      <c r="F1154">
        <v>74</v>
      </c>
      <c r="G1154">
        <v>1355</v>
      </c>
      <c r="H1154">
        <v>190</v>
      </c>
      <c r="I1154">
        <v>259</v>
      </c>
      <c r="J1154">
        <v>280</v>
      </c>
      <c r="K1154">
        <v>523</v>
      </c>
      <c r="L1154">
        <v>585</v>
      </c>
      <c r="M1154">
        <v>7</v>
      </c>
      <c r="N1154" s="25">
        <v>41820</v>
      </c>
      <c r="O1154" t="str">
        <f>VLOOKUP(Coffee_data[[#This Row],[Area Code]],Location!$B$1:$E$157,2,FALSE)</f>
        <v>New York</v>
      </c>
      <c r="P1154" t="str">
        <f>VLOOKUP(Coffee_data[[#This Row],[Area Code]],Location!$B$1:$E$157,3,FALSE)</f>
        <v>East</v>
      </c>
      <c r="Q1154" t="str">
        <f>VLOOKUP(Coffee_data[[#This Row],[Area Code]],Location!$B$1:$E$157,4,FALSE)</f>
        <v>Major Market</v>
      </c>
      <c r="R1154" s="15" t="str">
        <f>HLOOKUP(Coffee_data[[#This Row],[ProductId]],Product!$B$4:$O$7,2,FALSE)</f>
        <v>Regular</v>
      </c>
      <c r="S1154" s="15" t="str">
        <f>HLOOKUP(Coffee_data[[#This Row],[ProductId]],Product!$B$4:$O$7,3,FALSE)</f>
        <v>Espresso</v>
      </c>
      <c r="T1154" s="15" t="str">
        <f>HLOOKUP(Coffee_data[[#This Row],[ProductId]],Product!$B$4:$O$7,4,FALSE)</f>
        <v>Regular Espresso</v>
      </c>
    </row>
    <row r="1155" spans="1:20" x14ac:dyDescent="0.2">
      <c r="A1155">
        <v>-266</v>
      </c>
      <c r="B1155">
        <v>-85</v>
      </c>
      <c r="C1155">
        <v>77</v>
      </c>
      <c r="D1155">
        <v>202</v>
      </c>
      <c r="E1155">
        <v>181</v>
      </c>
      <c r="F1155">
        <v>147</v>
      </c>
      <c r="G1155">
        <v>2321</v>
      </c>
      <c r="H1155">
        <v>-240</v>
      </c>
      <c r="I1155">
        <v>193</v>
      </c>
      <c r="J1155">
        <v>-80</v>
      </c>
      <c r="K1155">
        <v>65</v>
      </c>
      <c r="L1155">
        <v>347</v>
      </c>
      <c r="M1155">
        <v>5</v>
      </c>
      <c r="N1155" s="25">
        <v>41820</v>
      </c>
      <c r="O1155" t="str">
        <f>VLOOKUP(Coffee_data[[#This Row],[Area Code]],Location!$B$1:$E$157,2,FALSE)</f>
        <v>New York</v>
      </c>
      <c r="P1155" t="str">
        <f>VLOOKUP(Coffee_data[[#This Row],[Area Code]],Location!$B$1:$E$157,3,FALSE)</f>
        <v>East</v>
      </c>
      <c r="Q1155" t="str">
        <f>VLOOKUP(Coffee_data[[#This Row],[Area Code]],Location!$B$1:$E$157,4,FALSE)</f>
        <v>Major Market</v>
      </c>
      <c r="R1155" s="15" t="str">
        <f>HLOOKUP(Coffee_data[[#This Row],[ProductId]],Product!$B$4:$O$7,2,FALSE)</f>
        <v>Regular</v>
      </c>
      <c r="S1155" s="15" t="str">
        <f>HLOOKUP(Coffee_data[[#This Row],[ProductId]],Product!$B$4:$O$7,3,FALSE)</f>
        <v>Espresso</v>
      </c>
      <c r="T1155" s="15" t="str">
        <f>HLOOKUP(Coffee_data[[#This Row],[ProductId]],Product!$B$4:$O$7,4,FALSE)</f>
        <v>Caffe Mocha</v>
      </c>
    </row>
    <row r="1156" spans="1:20" x14ac:dyDescent="0.2">
      <c r="A1156">
        <v>370</v>
      </c>
      <c r="B1156">
        <v>548</v>
      </c>
      <c r="C1156">
        <v>912</v>
      </c>
      <c r="D1156">
        <v>343</v>
      </c>
      <c r="E1156">
        <v>178</v>
      </c>
      <c r="F1156">
        <v>127</v>
      </c>
      <c r="G1156">
        <v>2654</v>
      </c>
      <c r="H1156">
        <v>370</v>
      </c>
      <c r="I1156">
        <v>329</v>
      </c>
      <c r="J1156">
        <v>520</v>
      </c>
      <c r="K1156">
        <v>862</v>
      </c>
      <c r="L1156">
        <v>845</v>
      </c>
      <c r="M1156">
        <v>2</v>
      </c>
      <c r="N1156" s="25">
        <v>41820</v>
      </c>
      <c r="O1156" t="str">
        <f>VLOOKUP(Coffee_data[[#This Row],[Area Code]],Location!$B$1:$E$157,2,FALSE)</f>
        <v>New York</v>
      </c>
      <c r="P1156" t="str">
        <f>VLOOKUP(Coffee_data[[#This Row],[Area Code]],Location!$B$1:$E$157,3,FALSE)</f>
        <v>East</v>
      </c>
      <c r="Q1156" t="str">
        <f>VLOOKUP(Coffee_data[[#This Row],[Area Code]],Location!$B$1:$E$157,4,FALSE)</f>
        <v>Major Market</v>
      </c>
      <c r="R1156" s="15" t="str">
        <f>HLOOKUP(Coffee_data[[#This Row],[ProductId]],Product!$B$4:$O$7,2,FALSE)</f>
        <v>Regular</v>
      </c>
      <c r="S1156" s="15" t="str">
        <f>HLOOKUP(Coffee_data[[#This Row],[ProductId]],Product!$B$4:$O$7,3,FALSE)</f>
        <v>Coffee</v>
      </c>
      <c r="T1156" s="15" t="str">
        <f>HLOOKUP(Coffee_data[[#This Row],[ProductId]],Product!$B$4:$O$7,4,FALSE)</f>
        <v>Columbian</v>
      </c>
    </row>
    <row r="1157" spans="1:20" x14ac:dyDescent="0.2">
      <c r="A1157">
        <v>58</v>
      </c>
      <c r="B1157">
        <v>85</v>
      </c>
      <c r="C1157">
        <v>144</v>
      </c>
      <c r="D1157">
        <v>59</v>
      </c>
      <c r="E1157">
        <v>27</v>
      </c>
      <c r="F1157">
        <v>16</v>
      </c>
      <c r="G1157">
        <v>870</v>
      </c>
      <c r="H1157">
        <v>90</v>
      </c>
      <c r="I1157">
        <v>70</v>
      </c>
      <c r="J1157">
        <v>110</v>
      </c>
      <c r="K1157">
        <v>180</v>
      </c>
      <c r="L1157">
        <v>318</v>
      </c>
      <c r="M1157">
        <v>3</v>
      </c>
      <c r="N1157" s="25">
        <v>41820</v>
      </c>
      <c r="O1157" t="str">
        <f>VLOOKUP(Coffee_data[[#This Row],[Area Code]],Location!$B$1:$E$157,2,FALSE)</f>
        <v>Louisiana</v>
      </c>
      <c r="P1157" t="str">
        <f>VLOOKUP(Coffee_data[[#This Row],[Area Code]],Location!$B$1:$E$157,3,FALSE)</f>
        <v>South</v>
      </c>
      <c r="Q1157" t="str">
        <f>VLOOKUP(Coffee_data[[#This Row],[Area Code]],Location!$B$1:$E$157,4,FALSE)</f>
        <v>Small Market</v>
      </c>
      <c r="R1157" s="15" t="str">
        <f>HLOOKUP(Coffee_data[[#This Row],[ProductId]],Product!$B$4:$O$7,2,FALSE)</f>
        <v>Decaf</v>
      </c>
      <c r="S1157" s="15" t="str">
        <f>HLOOKUP(Coffee_data[[#This Row],[ProductId]],Product!$B$4:$O$7,3,FALSE)</f>
        <v>Coffee</v>
      </c>
      <c r="T1157" s="15" t="str">
        <f>HLOOKUP(Coffee_data[[#This Row],[ProductId]],Product!$B$4:$O$7,4,FALSE)</f>
        <v>Decaf Irish Cream</v>
      </c>
    </row>
    <row r="1158" spans="1:20" x14ac:dyDescent="0.2">
      <c r="A1158">
        <v>36</v>
      </c>
      <c r="B1158">
        <v>59</v>
      </c>
      <c r="C1158">
        <v>99</v>
      </c>
      <c r="D1158">
        <v>40</v>
      </c>
      <c r="E1158">
        <v>23</v>
      </c>
      <c r="F1158">
        <v>11</v>
      </c>
      <c r="G1158">
        <v>843</v>
      </c>
      <c r="H1158">
        <v>50</v>
      </c>
      <c r="I1158">
        <v>52</v>
      </c>
      <c r="J1158">
        <v>70</v>
      </c>
      <c r="K1158">
        <v>120</v>
      </c>
      <c r="L1158">
        <v>318</v>
      </c>
      <c r="M1158">
        <v>2</v>
      </c>
      <c r="N1158" s="25">
        <v>41820</v>
      </c>
      <c r="O1158" t="str">
        <f>VLOOKUP(Coffee_data[[#This Row],[Area Code]],Location!$B$1:$E$157,2,FALSE)</f>
        <v>Louisiana</v>
      </c>
      <c r="P1158" t="str">
        <f>VLOOKUP(Coffee_data[[#This Row],[Area Code]],Location!$B$1:$E$157,3,FALSE)</f>
        <v>South</v>
      </c>
      <c r="Q1158" t="str">
        <f>VLOOKUP(Coffee_data[[#This Row],[Area Code]],Location!$B$1:$E$157,4,FALSE)</f>
        <v>Small Market</v>
      </c>
      <c r="R1158" s="15" t="str">
        <f>HLOOKUP(Coffee_data[[#This Row],[ProductId]],Product!$B$4:$O$7,2,FALSE)</f>
        <v>Regular</v>
      </c>
      <c r="S1158" s="15" t="str">
        <f>HLOOKUP(Coffee_data[[#This Row],[ProductId]],Product!$B$4:$O$7,3,FALSE)</f>
        <v>Coffee</v>
      </c>
      <c r="T1158" s="15" t="str">
        <f>HLOOKUP(Coffee_data[[#This Row],[ProductId]],Product!$B$4:$O$7,4,FALSE)</f>
        <v>Columbian</v>
      </c>
    </row>
    <row r="1159" spans="1:20" x14ac:dyDescent="0.2">
      <c r="A1159">
        <v>32</v>
      </c>
      <c r="B1159">
        <v>60</v>
      </c>
      <c r="C1159">
        <v>106</v>
      </c>
      <c r="D1159">
        <v>46</v>
      </c>
      <c r="E1159">
        <v>28</v>
      </c>
      <c r="F1159">
        <v>15</v>
      </c>
      <c r="G1159">
        <v>587</v>
      </c>
      <c r="H1159">
        <v>40</v>
      </c>
      <c r="I1159">
        <v>32</v>
      </c>
      <c r="J1159">
        <v>60</v>
      </c>
      <c r="K1159">
        <v>108</v>
      </c>
      <c r="L1159">
        <v>318</v>
      </c>
      <c r="M1159">
        <v>8</v>
      </c>
      <c r="N1159" s="25">
        <v>41820</v>
      </c>
      <c r="O1159" t="str">
        <f>VLOOKUP(Coffee_data[[#This Row],[Area Code]],Location!$B$1:$E$157,2,FALSE)</f>
        <v>Louisiana</v>
      </c>
      <c r="P1159" t="str">
        <f>VLOOKUP(Coffee_data[[#This Row],[Area Code]],Location!$B$1:$E$157,3,FALSE)</f>
        <v>South</v>
      </c>
      <c r="Q1159" t="str">
        <f>VLOOKUP(Coffee_data[[#This Row],[Area Code]],Location!$B$1:$E$157,4,FALSE)</f>
        <v>Small Market</v>
      </c>
      <c r="R1159" s="15" t="str">
        <f>HLOOKUP(Coffee_data[[#This Row],[ProductId]],Product!$B$4:$O$7,2,FALSE)</f>
        <v>Decaf</v>
      </c>
      <c r="S1159" s="15" t="str">
        <f>HLOOKUP(Coffee_data[[#This Row],[ProductId]],Product!$B$4:$O$7,3,FALSE)</f>
        <v>Herbal Tea</v>
      </c>
      <c r="T1159" s="15" t="str">
        <f>HLOOKUP(Coffee_data[[#This Row],[ProductId]],Product!$B$4:$O$7,4,FALSE)</f>
        <v>Chamomile</v>
      </c>
    </row>
    <row r="1160" spans="1:20" x14ac:dyDescent="0.2">
      <c r="A1160">
        <v>31</v>
      </c>
      <c r="B1160">
        <v>93</v>
      </c>
      <c r="C1160">
        <v>169</v>
      </c>
      <c r="D1160">
        <v>76</v>
      </c>
      <c r="E1160">
        <v>62</v>
      </c>
      <c r="F1160">
        <v>28</v>
      </c>
      <c r="G1160">
        <v>613</v>
      </c>
      <c r="H1160">
        <v>40</v>
      </c>
      <c r="I1160">
        <v>61</v>
      </c>
      <c r="J1160">
        <v>90</v>
      </c>
      <c r="K1160">
        <v>160</v>
      </c>
      <c r="L1160">
        <v>318</v>
      </c>
      <c r="M1160">
        <v>9</v>
      </c>
      <c r="N1160" s="25">
        <v>41820</v>
      </c>
      <c r="O1160" t="str">
        <f>VLOOKUP(Coffee_data[[#This Row],[Area Code]],Location!$B$1:$E$157,2,FALSE)</f>
        <v>Louisiana</v>
      </c>
      <c r="P1160" t="str">
        <f>VLOOKUP(Coffee_data[[#This Row],[Area Code]],Location!$B$1:$E$157,3,FALSE)</f>
        <v>South</v>
      </c>
      <c r="Q1160" t="str">
        <f>VLOOKUP(Coffee_data[[#This Row],[Area Code]],Location!$B$1:$E$157,4,FALSE)</f>
        <v>Small Market</v>
      </c>
      <c r="R1160" s="15" t="str">
        <f>HLOOKUP(Coffee_data[[#This Row],[ProductId]],Product!$B$4:$O$7,2,FALSE)</f>
        <v>Decaf</v>
      </c>
      <c r="S1160" s="15" t="str">
        <f>HLOOKUP(Coffee_data[[#This Row],[ProductId]],Product!$B$4:$O$7,3,FALSE)</f>
        <v>Herbal Tea</v>
      </c>
      <c r="T1160" s="15" t="str">
        <f>HLOOKUP(Coffee_data[[#This Row],[ProductId]],Product!$B$4:$O$7,4,FALSE)</f>
        <v>Lemon</v>
      </c>
    </row>
    <row r="1161" spans="1:20" x14ac:dyDescent="0.2">
      <c r="A1161">
        <v>-6</v>
      </c>
      <c r="B1161">
        <v>66</v>
      </c>
      <c r="C1161">
        <v>113</v>
      </c>
      <c r="D1161">
        <v>47</v>
      </c>
      <c r="E1161">
        <v>72</v>
      </c>
      <c r="F1161">
        <v>42</v>
      </c>
      <c r="G1161">
        <v>-395</v>
      </c>
      <c r="H1161">
        <v>0</v>
      </c>
      <c r="I1161">
        <v>44</v>
      </c>
      <c r="J1161">
        <v>50</v>
      </c>
      <c r="K1161">
        <v>94</v>
      </c>
      <c r="L1161">
        <v>985</v>
      </c>
      <c r="M1161">
        <v>4</v>
      </c>
      <c r="N1161" s="25">
        <v>41820</v>
      </c>
      <c r="O1161" t="str">
        <f>VLOOKUP(Coffee_data[[#This Row],[Area Code]],Location!$B$1:$E$157,2,FALSE)</f>
        <v>Louisiana</v>
      </c>
      <c r="P1161" t="str">
        <f>VLOOKUP(Coffee_data[[#This Row],[Area Code]],Location!$B$1:$E$157,3,FALSE)</f>
        <v>South</v>
      </c>
      <c r="Q1161" t="str">
        <f>VLOOKUP(Coffee_data[[#This Row],[Area Code]],Location!$B$1:$E$157,4,FALSE)</f>
        <v>Small Market</v>
      </c>
      <c r="R1161" s="15" t="str">
        <f>HLOOKUP(Coffee_data[[#This Row],[ProductId]],Product!$B$4:$O$7,2,FALSE)</f>
        <v>Regular</v>
      </c>
      <c r="S1161" s="15" t="str">
        <f>HLOOKUP(Coffee_data[[#This Row],[ProductId]],Product!$B$4:$O$7,3,FALSE)</f>
        <v>Espresso</v>
      </c>
      <c r="T1161" s="15" t="str">
        <f>HLOOKUP(Coffee_data[[#This Row],[ProductId]],Product!$B$4:$O$7,4,FALSE)</f>
        <v>Caffe Latte</v>
      </c>
    </row>
    <row r="1162" spans="1:20" x14ac:dyDescent="0.2">
      <c r="A1162">
        <v>30</v>
      </c>
      <c r="B1162">
        <v>65</v>
      </c>
      <c r="C1162">
        <v>104</v>
      </c>
      <c r="D1162">
        <v>39</v>
      </c>
      <c r="E1162">
        <v>35</v>
      </c>
      <c r="F1162">
        <v>12</v>
      </c>
      <c r="G1162">
        <v>380</v>
      </c>
      <c r="H1162">
        <v>30</v>
      </c>
      <c r="I1162">
        <v>35</v>
      </c>
      <c r="J1162">
        <v>50</v>
      </c>
      <c r="K1162">
        <v>85</v>
      </c>
      <c r="L1162">
        <v>225</v>
      </c>
      <c r="M1162">
        <v>5</v>
      </c>
      <c r="N1162" s="25">
        <v>41820</v>
      </c>
      <c r="O1162" t="str">
        <f>VLOOKUP(Coffee_data[[#This Row],[Area Code]],Location!$B$1:$E$157,2,FALSE)</f>
        <v>Louisiana</v>
      </c>
      <c r="P1162" t="str">
        <f>VLOOKUP(Coffee_data[[#This Row],[Area Code]],Location!$B$1:$E$157,3,FALSE)</f>
        <v>South</v>
      </c>
      <c r="Q1162" t="str">
        <f>VLOOKUP(Coffee_data[[#This Row],[Area Code]],Location!$B$1:$E$157,4,FALSE)</f>
        <v>Small Market</v>
      </c>
      <c r="R1162" s="15" t="str">
        <f>HLOOKUP(Coffee_data[[#This Row],[ProductId]],Product!$B$4:$O$7,2,FALSE)</f>
        <v>Regular</v>
      </c>
      <c r="S1162" s="15" t="str">
        <f>HLOOKUP(Coffee_data[[#This Row],[ProductId]],Product!$B$4:$O$7,3,FALSE)</f>
        <v>Espresso</v>
      </c>
      <c r="T1162" s="15" t="str">
        <f>HLOOKUP(Coffee_data[[#This Row],[ProductId]],Product!$B$4:$O$7,4,FALSE)</f>
        <v>Caffe Mocha</v>
      </c>
    </row>
    <row r="1163" spans="1:20" x14ac:dyDescent="0.2">
      <c r="A1163">
        <v>21</v>
      </c>
      <c r="B1163">
        <v>54</v>
      </c>
      <c r="C1163">
        <v>90</v>
      </c>
      <c r="D1163">
        <v>36</v>
      </c>
      <c r="E1163">
        <v>33</v>
      </c>
      <c r="F1163">
        <v>11</v>
      </c>
      <c r="G1163">
        <v>462</v>
      </c>
      <c r="H1163">
        <v>20</v>
      </c>
      <c r="I1163">
        <v>30</v>
      </c>
      <c r="J1163">
        <v>40</v>
      </c>
      <c r="K1163">
        <v>64</v>
      </c>
      <c r="L1163">
        <v>225</v>
      </c>
      <c r="M1163">
        <v>6</v>
      </c>
      <c r="N1163" s="25">
        <v>41820</v>
      </c>
      <c r="O1163" t="str">
        <f>VLOOKUP(Coffee_data[[#This Row],[Area Code]],Location!$B$1:$E$157,2,FALSE)</f>
        <v>Louisiana</v>
      </c>
      <c r="P1163" t="str">
        <f>VLOOKUP(Coffee_data[[#This Row],[Area Code]],Location!$B$1:$E$157,3,FALSE)</f>
        <v>South</v>
      </c>
      <c r="Q1163" t="str">
        <f>VLOOKUP(Coffee_data[[#This Row],[Area Code]],Location!$B$1:$E$157,4,FALSE)</f>
        <v>Small Market</v>
      </c>
      <c r="R1163" s="15" t="str">
        <f>HLOOKUP(Coffee_data[[#This Row],[ProductId]],Product!$B$4:$O$7,2,FALSE)</f>
        <v>Decaf</v>
      </c>
      <c r="S1163" s="15" t="str">
        <f>HLOOKUP(Coffee_data[[#This Row],[ProductId]],Product!$B$4:$O$7,3,FALSE)</f>
        <v>Espresso</v>
      </c>
      <c r="T1163" s="15" t="str">
        <f>HLOOKUP(Coffee_data[[#This Row],[ProductId]],Product!$B$4:$O$7,4,FALSE)</f>
        <v>Decaf Espresso</v>
      </c>
    </row>
    <row r="1164" spans="1:20" x14ac:dyDescent="0.2">
      <c r="A1164">
        <v>-11</v>
      </c>
      <c r="B1164">
        <v>49</v>
      </c>
      <c r="C1164">
        <v>169</v>
      </c>
      <c r="D1164">
        <v>86</v>
      </c>
      <c r="E1164">
        <v>60</v>
      </c>
      <c r="F1164">
        <v>37</v>
      </c>
      <c r="G1164">
        <v>1334</v>
      </c>
      <c r="H1164">
        <v>10</v>
      </c>
      <c r="I1164">
        <v>75</v>
      </c>
      <c r="J1164">
        <v>60</v>
      </c>
      <c r="K1164">
        <v>207</v>
      </c>
      <c r="L1164">
        <v>505</v>
      </c>
      <c r="M1164">
        <v>3</v>
      </c>
      <c r="N1164" s="25">
        <v>41820</v>
      </c>
      <c r="O1164" t="str">
        <f>VLOOKUP(Coffee_data[[#This Row],[Area Code]],Location!$B$1:$E$157,2,FALSE)</f>
        <v>New Mexico</v>
      </c>
      <c r="P1164" t="str">
        <f>VLOOKUP(Coffee_data[[#This Row],[Area Code]],Location!$B$1:$E$157,3,FALSE)</f>
        <v>South</v>
      </c>
      <c r="Q1164" t="str">
        <f>VLOOKUP(Coffee_data[[#This Row],[Area Code]],Location!$B$1:$E$157,4,FALSE)</f>
        <v>Small Market</v>
      </c>
      <c r="R1164" s="15" t="str">
        <f>HLOOKUP(Coffee_data[[#This Row],[ProductId]],Product!$B$4:$O$7,2,FALSE)</f>
        <v>Decaf</v>
      </c>
      <c r="S1164" s="15" t="str">
        <f>HLOOKUP(Coffee_data[[#This Row],[ProductId]],Product!$B$4:$O$7,3,FALSE)</f>
        <v>Coffee</v>
      </c>
      <c r="T1164" s="15" t="str">
        <f>HLOOKUP(Coffee_data[[#This Row],[ProductId]],Product!$B$4:$O$7,4,FALSE)</f>
        <v>Decaf Irish Cream</v>
      </c>
    </row>
    <row r="1165" spans="1:20" x14ac:dyDescent="0.2">
      <c r="A1165">
        <v>44</v>
      </c>
      <c r="B1165">
        <v>96</v>
      </c>
      <c r="C1165">
        <v>160</v>
      </c>
      <c r="D1165">
        <v>64</v>
      </c>
      <c r="E1165">
        <v>52</v>
      </c>
      <c r="F1165">
        <v>21</v>
      </c>
      <c r="G1165">
        <v>467</v>
      </c>
      <c r="H1165">
        <v>70</v>
      </c>
      <c r="I1165">
        <v>78</v>
      </c>
      <c r="J1165">
        <v>120</v>
      </c>
      <c r="K1165">
        <v>198</v>
      </c>
      <c r="L1165">
        <v>505</v>
      </c>
      <c r="M1165">
        <v>2</v>
      </c>
      <c r="N1165" s="25">
        <v>41820</v>
      </c>
      <c r="O1165" t="str">
        <f>VLOOKUP(Coffee_data[[#This Row],[Area Code]],Location!$B$1:$E$157,2,FALSE)</f>
        <v>New Mexico</v>
      </c>
      <c r="P1165" t="str">
        <f>VLOOKUP(Coffee_data[[#This Row],[Area Code]],Location!$B$1:$E$157,3,FALSE)</f>
        <v>South</v>
      </c>
      <c r="Q1165" t="str">
        <f>VLOOKUP(Coffee_data[[#This Row],[Area Code]],Location!$B$1:$E$157,4,FALSE)</f>
        <v>Small Market</v>
      </c>
      <c r="R1165" s="15" t="str">
        <f>HLOOKUP(Coffee_data[[#This Row],[ProductId]],Product!$B$4:$O$7,2,FALSE)</f>
        <v>Regular</v>
      </c>
      <c r="S1165" s="15" t="str">
        <f>HLOOKUP(Coffee_data[[#This Row],[ProductId]],Product!$B$4:$O$7,3,FALSE)</f>
        <v>Coffee</v>
      </c>
      <c r="T1165" s="15" t="str">
        <f>HLOOKUP(Coffee_data[[#This Row],[ProductId]],Product!$B$4:$O$7,4,FALSE)</f>
        <v>Columbian</v>
      </c>
    </row>
    <row r="1166" spans="1:20" x14ac:dyDescent="0.2">
      <c r="A1166">
        <v>17</v>
      </c>
      <c r="B1166">
        <v>36</v>
      </c>
      <c r="C1166">
        <v>61</v>
      </c>
      <c r="D1166">
        <v>25</v>
      </c>
      <c r="E1166">
        <v>19</v>
      </c>
      <c r="F1166">
        <v>7</v>
      </c>
      <c r="G1166">
        <v>854</v>
      </c>
      <c r="H1166">
        <v>20</v>
      </c>
      <c r="I1166">
        <v>20</v>
      </c>
      <c r="J1166">
        <v>30</v>
      </c>
      <c r="K1166">
        <v>42</v>
      </c>
      <c r="L1166">
        <v>505</v>
      </c>
      <c r="M1166">
        <v>8</v>
      </c>
      <c r="N1166" s="25">
        <v>41820</v>
      </c>
      <c r="O1166" t="str">
        <f>VLOOKUP(Coffee_data[[#This Row],[Area Code]],Location!$B$1:$E$157,2,FALSE)</f>
        <v>New Mexico</v>
      </c>
      <c r="P1166" t="str">
        <f>VLOOKUP(Coffee_data[[#This Row],[Area Code]],Location!$B$1:$E$157,3,FALSE)</f>
        <v>South</v>
      </c>
      <c r="Q1166" t="str">
        <f>VLOOKUP(Coffee_data[[#This Row],[Area Code]],Location!$B$1:$E$157,4,FALSE)</f>
        <v>Small Market</v>
      </c>
      <c r="R1166" s="15" t="str">
        <f>HLOOKUP(Coffee_data[[#This Row],[ProductId]],Product!$B$4:$O$7,2,FALSE)</f>
        <v>Decaf</v>
      </c>
      <c r="S1166" s="15" t="str">
        <f>HLOOKUP(Coffee_data[[#This Row],[ProductId]],Product!$B$4:$O$7,3,FALSE)</f>
        <v>Herbal Tea</v>
      </c>
      <c r="T1166" s="15" t="str">
        <f>HLOOKUP(Coffee_data[[#This Row],[ProductId]],Product!$B$4:$O$7,4,FALSE)</f>
        <v>Chamomile</v>
      </c>
    </row>
    <row r="1167" spans="1:20" x14ac:dyDescent="0.2">
      <c r="A1167">
        <v>10</v>
      </c>
      <c r="B1167">
        <v>41</v>
      </c>
      <c r="C1167">
        <v>75</v>
      </c>
      <c r="D1167">
        <v>34</v>
      </c>
      <c r="E1167">
        <v>31</v>
      </c>
      <c r="F1167">
        <v>10</v>
      </c>
      <c r="G1167">
        <v>1010</v>
      </c>
      <c r="H1167">
        <v>20</v>
      </c>
      <c r="I1167">
        <v>39</v>
      </c>
      <c r="J1167">
        <v>40</v>
      </c>
      <c r="K1167">
        <v>79</v>
      </c>
      <c r="L1167">
        <v>505</v>
      </c>
      <c r="M1167">
        <v>9</v>
      </c>
      <c r="N1167" s="25">
        <v>41820</v>
      </c>
      <c r="O1167" t="str">
        <f>VLOOKUP(Coffee_data[[#This Row],[Area Code]],Location!$B$1:$E$157,2,FALSE)</f>
        <v>New Mexico</v>
      </c>
      <c r="P1167" t="str">
        <f>VLOOKUP(Coffee_data[[#This Row],[Area Code]],Location!$B$1:$E$157,3,FALSE)</f>
        <v>South</v>
      </c>
      <c r="Q1167" t="str">
        <f>VLOOKUP(Coffee_data[[#This Row],[Area Code]],Location!$B$1:$E$157,4,FALSE)</f>
        <v>Small Market</v>
      </c>
      <c r="R1167" s="15" t="str">
        <f>HLOOKUP(Coffee_data[[#This Row],[ProductId]],Product!$B$4:$O$7,2,FALSE)</f>
        <v>Decaf</v>
      </c>
      <c r="S1167" s="15" t="str">
        <f>HLOOKUP(Coffee_data[[#This Row],[ProductId]],Product!$B$4:$O$7,3,FALSE)</f>
        <v>Herbal Tea</v>
      </c>
      <c r="T1167" s="15" t="str">
        <f>HLOOKUP(Coffee_data[[#This Row],[ProductId]],Product!$B$4:$O$7,4,FALSE)</f>
        <v>Lemon</v>
      </c>
    </row>
    <row r="1168" spans="1:20" x14ac:dyDescent="0.2">
      <c r="A1168">
        <v>1</v>
      </c>
      <c r="B1168">
        <v>49</v>
      </c>
      <c r="C1168">
        <v>89</v>
      </c>
      <c r="D1168">
        <v>40</v>
      </c>
      <c r="E1168">
        <v>48</v>
      </c>
      <c r="F1168">
        <v>15</v>
      </c>
      <c r="G1168">
        <v>-258</v>
      </c>
      <c r="H1168">
        <v>10</v>
      </c>
      <c r="I1168">
        <v>34</v>
      </c>
      <c r="J1168">
        <v>40</v>
      </c>
      <c r="K1168">
        <v>74</v>
      </c>
      <c r="L1168">
        <v>505</v>
      </c>
      <c r="M1168">
        <v>4</v>
      </c>
      <c r="N1168" s="25">
        <v>41820</v>
      </c>
      <c r="O1168" t="str">
        <f>VLOOKUP(Coffee_data[[#This Row],[Area Code]],Location!$B$1:$E$157,2,FALSE)</f>
        <v>New Mexico</v>
      </c>
      <c r="P1168" t="str">
        <f>VLOOKUP(Coffee_data[[#This Row],[Area Code]],Location!$B$1:$E$157,3,FALSE)</f>
        <v>South</v>
      </c>
      <c r="Q1168" t="str">
        <f>VLOOKUP(Coffee_data[[#This Row],[Area Code]],Location!$B$1:$E$157,4,FALSE)</f>
        <v>Small Market</v>
      </c>
      <c r="R1168" s="15" t="str">
        <f>HLOOKUP(Coffee_data[[#This Row],[ProductId]],Product!$B$4:$O$7,2,FALSE)</f>
        <v>Regular</v>
      </c>
      <c r="S1168" s="15" t="str">
        <f>HLOOKUP(Coffee_data[[#This Row],[ProductId]],Product!$B$4:$O$7,3,FALSE)</f>
        <v>Espresso</v>
      </c>
      <c r="T1168" s="15" t="str">
        <f>HLOOKUP(Coffee_data[[#This Row],[ProductId]],Product!$B$4:$O$7,4,FALSE)</f>
        <v>Caffe Latte</v>
      </c>
    </row>
    <row r="1169" spans="1:20" x14ac:dyDescent="0.2">
      <c r="A1169">
        <v>-1</v>
      </c>
      <c r="B1169">
        <v>82</v>
      </c>
      <c r="C1169">
        <v>141</v>
      </c>
      <c r="D1169">
        <v>59</v>
      </c>
      <c r="E1169">
        <v>83</v>
      </c>
      <c r="F1169">
        <v>53</v>
      </c>
      <c r="G1169">
        <v>338</v>
      </c>
      <c r="H1169">
        <v>0</v>
      </c>
      <c r="I1169">
        <v>50</v>
      </c>
      <c r="J1169">
        <v>70</v>
      </c>
      <c r="K1169">
        <v>115</v>
      </c>
      <c r="L1169">
        <v>505</v>
      </c>
      <c r="M1169">
        <v>5</v>
      </c>
      <c r="N1169" s="25">
        <v>41820</v>
      </c>
      <c r="O1169" t="str">
        <f>VLOOKUP(Coffee_data[[#This Row],[Area Code]],Location!$B$1:$E$157,2,FALSE)</f>
        <v>New Mexico</v>
      </c>
      <c r="P1169" t="str">
        <f>VLOOKUP(Coffee_data[[#This Row],[Area Code]],Location!$B$1:$E$157,3,FALSE)</f>
        <v>South</v>
      </c>
      <c r="Q1169" t="str">
        <f>VLOOKUP(Coffee_data[[#This Row],[Area Code]],Location!$B$1:$E$157,4,FALSE)</f>
        <v>Small Market</v>
      </c>
      <c r="R1169" s="15" t="str">
        <f>HLOOKUP(Coffee_data[[#This Row],[ProductId]],Product!$B$4:$O$7,2,FALSE)</f>
        <v>Regular</v>
      </c>
      <c r="S1169" s="15" t="str">
        <f>HLOOKUP(Coffee_data[[#This Row],[ProductId]],Product!$B$4:$O$7,3,FALSE)</f>
        <v>Espresso</v>
      </c>
      <c r="T1169" s="15" t="str">
        <f>HLOOKUP(Coffee_data[[#This Row],[ProductId]],Product!$B$4:$O$7,4,FALSE)</f>
        <v>Caffe Mocha</v>
      </c>
    </row>
    <row r="1170" spans="1:20" x14ac:dyDescent="0.2">
      <c r="A1170">
        <v>18</v>
      </c>
      <c r="B1170">
        <v>59</v>
      </c>
      <c r="C1170">
        <v>103</v>
      </c>
      <c r="D1170">
        <v>44</v>
      </c>
      <c r="E1170">
        <v>41</v>
      </c>
      <c r="F1170">
        <v>14</v>
      </c>
      <c r="G1170">
        <v>258</v>
      </c>
      <c r="H1170">
        <v>20</v>
      </c>
      <c r="I1170">
        <v>30</v>
      </c>
      <c r="J1170">
        <v>50</v>
      </c>
      <c r="K1170">
        <v>80</v>
      </c>
      <c r="L1170">
        <v>505</v>
      </c>
      <c r="M1170">
        <v>6</v>
      </c>
      <c r="N1170" s="25">
        <v>41820</v>
      </c>
      <c r="O1170" t="str">
        <f>VLOOKUP(Coffee_data[[#This Row],[Area Code]],Location!$B$1:$E$157,2,FALSE)</f>
        <v>New Mexico</v>
      </c>
      <c r="P1170" t="str">
        <f>VLOOKUP(Coffee_data[[#This Row],[Area Code]],Location!$B$1:$E$157,3,FALSE)</f>
        <v>South</v>
      </c>
      <c r="Q1170" t="str">
        <f>VLOOKUP(Coffee_data[[#This Row],[Area Code]],Location!$B$1:$E$157,4,FALSE)</f>
        <v>Small Market</v>
      </c>
      <c r="R1170" s="15" t="str">
        <f>HLOOKUP(Coffee_data[[#This Row],[ProductId]],Product!$B$4:$O$7,2,FALSE)</f>
        <v>Decaf</v>
      </c>
      <c r="S1170" s="15" t="str">
        <f>HLOOKUP(Coffee_data[[#This Row],[ProductId]],Product!$B$4:$O$7,3,FALSE)</f>
        <v>Espresso</v>
      </c>
      <c r="T1170" s="15" t="str">
        <f>HLOOKUP(Coffee_data[[#This Row],[ProductId]],Product!$B$4:$O$7,4,FALSE)</f>
        <v>Decaf Espresso</v>
      </c>
    </row>
    <row r="1171" spans="1:20" x14ac:dyDescent="0.2">
      <c r="A1171">
        <v>16</v>
      </c>
      <c r="B1171">
        <v>34</v>
      </c>
      <c r="C1171">
        <v>57</v>
      </c>
      <c r="D1171">
        <v>23</v>
      </c>
      <c r="E1171">
        <v>18</v>
      </c>
      <c r="F1171">
        <v>6</v>
      </c>
      <c r="G1171">
        <v>868</v>
      </c>
      <c r="H1171">
        <v>40</v>
      </c>
      <c r="I1171">
        <v>20</v>
      </c>
      <c r="J1171">
        <v>50</v>
      </c>
      <c r="K1171">
        <v>73</v>
      </c>
      <c r="L1171">
        <v>405</v>
      </c>
      <c r="M1171">
        <v>3</v>
      </c>
      <c r="N1171" s="25">
        <v>41820</v>
      </c>
      <c r="O1171" t="str">
        <f>VLOOKUP(Coffee_data[[#This Row],[Area Code]],Location!$B$1:$E$157,2,FALSE)</f>
        <v>Oklahoma</v>
      </c>
      <c r="P1171" t="str">
        <f>VLOOKUP(Coffee_data[[#This Row],[Area Code]],Location!$B$1:$E$157,3,FALSE)</f>
        <v>South</v>
      </c>
      <c r="Q1171" t="str">
        <f>VLOOKUP(Coffee_data[[#This Row],[Area Code]],Location!$B$1:$E$157,4,FALSE)</f>
        <v>Small Market</v>
      </c>
      <c r="R1171" s="15" t="str">
        <f>HLOOKUP(Coffee_data[[#This Row],[ProductId]],Product!$B$4:$O$7,2,FALSE)</f>
        <v>Decaf</v>
      </c>
      <c r="S1171" s="15" t="str">
        <f>HLOOKUP(Coffee_data[[#This Row],[ProductId]],Product!$B$4:$O$7,3,FALSE)</f>
        <v>Coffee</v>
      </c>
      <c r="T1171" s="15" t="str">
        <f>HLOOKUP(Coffee_data[[#This Row],[ProductId]],Product!$B$4:$O$7,4,FALSE)</f>
        <v>Decaf Irish Cream</v>
      </c>
    </row>
    <row r="1172" spans="1:20" x14ac:dyDescent="0.2">
      <c r="A1172">
        <v>28</v>
      </c>
      <c r="B1172">
        <v>53</v>
      </c>
      <c r="C1172">
        <v>94</v>
      </c>
      <c r="D1172">
        <v>41</v>
      </c>
      <c r="E1172">
        <v>25</v>
      </c>
      <c r="F1172">
        <v>13</v>
      </c>
      <c r="G1172">
        <v>592</v>
      </c>
      <c r="H1172">
        <v>40</v>
      </c>
      <c r="I1172">
        <v>50</v>
      </c>
      <c r="J1172">
        <v>60</v>
      </c>
      <c r="K1172">
        <v>112</v>
      </c>
      <c r="L1172">
        <v>580</v>
      </c>
      <c r="M1172">
        <v>2</v>
      </c>
      <c r="N1172" s="25">
        <v>41820</v>
      </c>
      <c r="O1172" t="str">
        <f>VLOOKUP(Coffee_data[[#This Row],[Area Code]],Location!$B$1:$E$157,2,FALSE)</f>
        <v>Oklahoma</v>
      </c>
      <c r="P1172" t="str">
        <f>VLOOKUP(Coffee_data[[#This Row],[Area Code]],Location!$B$1:$E$157,3,FALSE)</f>
        <v>South</v>
      </c>
      <c r="Q1172" t="str">
        <f>VLOOKUP(Coffee_data[[#This Row],[Area Code]],Location!$B$1:$E$157,4,FALSE)</f>
        <v>Small Market</v>
      </c>
      <c r="R1172" s="15" t="str">
        <f>HLOOKUP(Coffee_data[[#This Row],[ProductId]],Product!$B$4:$O$7,2,FALSE)</f>
        <v>Regular</v>
      </c>
      <c r="S1172" s="15" t="str">
        <f>HLOOKUP(Coffee_data[[#This Row],[ProductId]],Product!$B$4:$O$7,3,FALSE)</f>
        <v>Coffee</v>
      </c>
      <c r="T1172" s="15" t="str">
        <f>HLOOKUP(Coffee_data[[#This Row],[ProductId]],Product!$B$4:$O$7,4,FALSE)</f>
        <v>Columbian</v>
      </c>
    </row>
    <row r="1173" spans="1:20" x14ac:dyDescent="0.2">
      <c r="A1173">
        <v>32</v>
      </c>
      <c r="B1173">
        <v>173</v>
      </c>
      <c r="C1173">
        <v>297</v>
      </c>
      <c r="D1173">
        <v>80</v>
      </c>
      <c r="E1173">
        <v>141</v>
      </c>
      <c r="F1173">
        <v>112</v>
      </c>
      <c r="G1173">
        <v>717</v>
      </c>
      <c r="H1173">
        <v>60</v>
      </c>
      <c r="I1173">
        <v>126</v>
      </c>
      <c r="J1173">
        <v>180</v>
      </c>
      <c r="K1173">
        <v>281</v>
      </c>
      <c r="L1173">
        <v>405</v>
      </c>
      <c r="M1173">
        <v>9</v>
      </c>
      <c r="N1173" s="25">
        <v>41820</v>
      </c>
      <c r="O1173" t="str">
        <f>VLOOKUP(Coffee_data[[#This Row],[Area Code]],Location!$B$1:$E$157,2,FALSE)</f>
        <v>Oklahoma</v>
      </c>
      <c r="P1173" t="str">
        <f>VLOOKUP(Coffee_data[[#This Row],[Area Code]],Location!$B$1:$E$157,3,FALSE)</f>
        <v>South</v>
      </c>
      <c r="Q1173" t="str">
        <f>VLOOKUP(Coffee_data[[#This Row],[Area Code]],Location!$B$1:$E$157,4,FALSE)</f>
        <v>Small Market</v>
      </c>
      <c r="R1173" s="15" t="str">
        <f>HLOOKUP(Coffee_data[[#This Row],[ProductId]],Product!$B$4:$O$7,2,FALSE)</f>
        <v>Decaf</v>
      </c>
      <c r="S1173" s="15" t="str">
        <f>HLOOKUP(Coffee_data[[#This Row],[ProductId]],Product!$B$4:$O$7,3,FALSE)</f>
        <v>Herbal Tea</v>
      </c>
      <c r="T1173" s="15" t="str">
        <f>HLOOKUP(Coffee_data[[#This Row],[ProductId]],Product!$B$4:$O$7,4,FALSE)</f>
        <v>Lemon</v>
      </c>
    </row>
    <row r="1174" spans="1:20" x14ac:dyDescent="0.2">
      <c r="A1174">
        <v>19</v>
      </c>
      <c r="B1174">
        <v>74</v>
      </c>
      <c r="C1174">
        <v>133</v>
      </c>
      <c r="D1174">
        <v>59</v>
      </c>
      <c r="E1174">
        <v>55</v>
      </c>
      <c r="F1174">
        <v>22</v>
      </c>
      <c r="G1174">
        <v>403</v>
      </c>
      <c r="H1174">
        <v>30</v>
      </c>
      <c r="I1174">
        <v>42</v>
      </c>
      <c r="J1174">
        <v>80</v>
      </c>
      <c r="K1174">
        <v>130</v>
      </c>
      <c r="L1174">
        <v>405</v>
      </c>
      <c r="M1174">
        <v>8</v>
      </c>
      <c r="N1174" s="25">
        <v>41820</v>
      </c>
      <c r="O1174" t="str">
        <f>VLOOKUP(Coffee_data[[#This Row],[Area Code]],Location!$B$1:$E$157,2,FALSE)</f>
        <v>Oklahoma</v>
      </c>
      <c r="P1174" t="str">
        <f>VLOOKUP(Coffee_data[[#This Row],[Area Code]],Location!$B$1:$E$157,3,FALSE)</f>
        <v>South</v>
      </c>
      <c r="Q1174" t="str">
        <f>VLOOKUP(Coffee_data[[#This Row],[Area Code]],Location!$B$1:$E$157,4,FALSE)</f>
        <v>Small Market</v>
      </c>
      <c r="R1174" s="15" t="str">
        <f>HLOOKUP(Coffee_data[[#This Row],[ProductId]],Product!$B$4:$O$7,2,FALSE)</f>
        <v>Decaf</v>
      </c>
      <c r="S1174" s="15" t="str">
        <f>HLOOKUP(Coffee_data[[#This Row],[ProductId]],Product!$B$4:$O$7,3,FALSE)</f>
        <v>Herbal Tea</v>
      </c>
      <c r="T1174" s="15" t="str">
        <f>HLOOKUP(Coffee_data[[#This Row],[ProductId]],Product!$B$4:$O$7,4,FALSE)</f>
        <v>Chamomile</v>
      </c>
    </row>
    <row r="1175" spans="1:20" x14ac:dyDescent="0.2">
      <c r="A1175">
        <v>128</v>
      </c>
      <c r="B1175">
        <v>195</v>
      </c>
      <c r="C1175">
        <v>336</v>
      </c>
      <c r="D1175">
        <v>69</v>
      </c>
      <c r="E1175">
        <v>67</v>
      </c>
      <c r="F1175">
        <v>43</v>
      </c>
      <c r="G1175">
        <v>-942</v>
      </c>
      <c r="H1175">
        <v>110</v>
      </c>
      <c r="I1175">
        <v>155</v>
      </c>
      <c r="J1175">
        <v>160</v>
      </c>
      <c r="K1175">
        <v>284</v>
      </c>
      <c r="L1175">
        <v>580</v>
      </c>
      <c r="M1175">
        <v>4</v>
      </c>
      <c r="N1175" s="25">
        <v>41820</v>
      </c>
      <c r="O1175" t="str">
        <f>VLOOKUP(Coffee_data[[#This Row],[Area Code]],Location!$B$1:$E$157,2,FALSE)</f>
        <v>Oklahoma</v>
      </c>
      <c r="P1175" t="str">
        <f>VLOOKUP(Coffee_data[[#This Row],[Area Code]],Location!$B$1:$E$157,3,FALSE)</f>
        <v>South</v>
      </c>
      <c r="Q1175" t="str">
        <f>VLOOKUP(Coffee_data[[#This Row],[Area Code]],Location!$B$1:$E$157,4,FALSE)</f>
        <v>Small Market</v>
      </c>
      <c r="R1175" s="15" t="str">
        <f>HLOOKUP(Coffee_data[[#This Row],[ProductId]],Product!$B$4:$O$7,2,FALSE)</f>
        <v>Regular</v>
      </c>
      <c r="S1175" s="15" t="str">
        <f>HLOOKUP(Coffee_data[[#This Row],[ProductId]],Product!$B$4:$O$7,3,FALSE)</f>
        <v>Espresso</v>
      </c>
      <c r="T1175" s="15" t="str">
        <f>HLOOKUP(Coffee_data[[#This Row],[ProductId]],Product!$B$4:$O$7,4,FALSE)</f>
        <v>Caffe Latte</v>
      </c>
    </row>
    <row r="1176" spans="1:20" x14ac:dyDescent="0.2">
      <c r="A1176">
        <v>9</v>
      </c>
      <c r="B1176">
        <v>26</v>
      </c>
      <c r="C1176">
        <v>44</v>
      </c>
      <c r="D1176">
        <v>18</v>
      </c>
      <c r="E1176">
        <v>17</v>
      </c>
      <c r="F1176">
        <v>5</v>
      </c>
      <c r="G1176">
        <v>486</v>
      </c>
      <c r="H1176">
        <v>20</v>
      </c>
      <c r="I1176">
        <v>10</v>
      </c>
      <c r="J1176">
        <v>20</v>
      </c>
      <c r="K1176">
        <v>30</v>
      </c>
      <c r="L1176">
        <v>918</v>
      </c>
      <c r="M1176">
        <v>5</v>
      </c>
      <c r="N1176" s="25">
        <v>41820</v>
      </c>
      <c r="O1176" t="str">
        <f>VLOOKUP(Coffee_data[[#This Row],[Area Code]],Location!$B$1:$E$157,2,FALSE)</f>
        <v>Oklahoma</v>
      </c>
      <c r="P1176" t="str">
        <f>VLOOKUP(Coffee_data[[#This Row],[Area Code]],Location!$B$1:$E$157,3,FALSE)</f>
        <v>South</v>
      </c>
      <c r="Q1176" t="str">
        <f>VLOOKUP(Coffee_data[[#This Row],[Area Code]],Location!$B$1:$E$157,4,FALSE)</f>
        <v>Small Market</v>
      </c>
      <c r="R1176" s="15" t="str">
        <f>HLOOKUP(Coffee_data[[#This Row],[ProductId]],Product!$B$4:$O$7,2,FALSE)</f>
        <v>Regular</v>
      </c>
      <c r="S1176" s="15" t="str">
        <f>HLOOKUP(Coffee_data[[#This Row],[ProductId]],Product!$B$4:$O$7,3,FALSE)</f>
        <v>Espresso</v>
      </c>
      <c r="T1176" s="15" t="str">
        <f>HLOOKUP(Coffee_data[[#This Row],[ProductId]],Product!$B$4:$O$7,4,FALSE)</f>
        <v>Caffe Mocha</v>
      </c>
    </row>
    <row r="1177" spans="1:20" x14ac:dyDescent="0.2">
      <c r="A1177">
        <v>103</v>
      </c>
      <c r="B1177">
        <v>172</v>
      </c>
      <c r="C1177">
        <v>286</v>
      </c>
      <c r="D1177">
        <v>79</v>
      </c>
      <c r="E1177">
        <v>69</v>
      </c>
      <c r="F1177">
        <v>37</v>
      </c>
      <c r="G1177">
        <v>822</v>
      </c>
      <c r="H1177">
        <v>100</v>
      </c>
      <c r="I1177">
        <v>84</v>
      </c>
      <c r="J1177">
        <v>150</v>
      </c>
      <c r="K1177">
        <v>240</v>
      </c>
      <c r="L1177">
        <v>580</v>
      </c>
      <c r="M1177">
        <v>6</v>
      </c>
      <c r="N1177" s="25">
        <v>41820</v>
      </c>
      <c r="O1177" t="str">
        <f>VLOOKUP(Coffee_data[[#This Row],[Area Code]],Location!$B$1:$E$157,2,FALSE)</f>
        <v>Oklahoma</v>
      </c>
      <c r="P1177" t="str">
        <f>VLOOKUP(Coffee_data[[#This Row],[Area Code]],Location!$B$1:$E$157,3,FALSE)</f>
        <v>South</v>
      </c>
      <c r="Q1177" t="str">
        <f>VLOOKUP(Coffee_data[[#This Row],[Area Code]],Location!$B$1:$E$157,4,FALSE)</f>
        <v>Small Market</v>
      </c>
      <c r="R1177" s="15" t="str">
        <f>HLOOKUP(Coffee_data[[#This Row],[ProductId]],Product!$B$4:$O$7,2,FALSE)</f>
        <v>Decaf</v>
      </c>
      <c r="S1177" s="15" t="str">
        <f>HLOOKUP(Coffee_data[[#This Row],[ProductId]],Product!$B$4:$O$7,3,FALSE)</f>
        <v>Espresso</v>
      </c>
      <c r="T1177" s="15" t="str">
        <f>HLOOKUP(Coffee_data[[#This Row],[ProductId]],Product!$B$4:$O$7,4,FALSE)</f>
        <v>Decaf Espresso</v>
      </c>
    </row>
    <row r="1178" spans="1:20" x14ac:dyDescent="0.2">
      <c r="A1178">
        <v>71</v>
      </c>
      <c r="B1178">
        <v>112</v>
      </c>
      <c r="C1178">
        <v>199</v>
      </c>
      <c r="D1178">
        <v>87</v>
      </c>
      <c r="E1178">
        <v>41</v>
      </c>
      <c r="F1178">
        <v>28</v>
      </c>
      <c r="G1178">
        <v>564</v>
      </c>
      <c r="H1178">
        <v>110</v>
      </c>
      <c r="I1178">
        <v>124</v>
      </c>
      <c r="J1178">
        <v>140</v>
      </c>
      <c r="K1178">
        <v>243</v>
      </c>
      <c r="L1178">
        <v>325</v>
      </c>
      <c r="M1178">
        <v>3</v>
      </c>
      <c r="N1178" s="25">
        <v>41820</v>
      </c>
      <c r="O1178" t="str">
        <f>VLOOKUP(Coffee_data[[#This Row],[Area Code]],Location!$B$1:$E$157,2,FALSE)</f>
        <v>Texas</v>
      </c>
      <c r="P1178" t="str">
        <f>VLOOKUP(Coffee_data[[#This Row],[Area Code]],Location!$B$1:$E$157,3,FALSE)</f>
        <v>South</v>
      </c>
      <c r="Q1178" t="str">
        <f>VLOOKUP(Coffee_data[[#This Row],[Area Code]],Location!$B$1:$E$157,4,FALSE)</f>
        <v>Major Market</v>
      </c>
      <c r="R1178" s="15" t="str">
        <f>HLOOKUP(Coffee_data[[#This Row],[ProductId]],Product!$B$4:$O$7,2,FALSE)</f>
        <v>Decaf</v>
      </c>
      <c r="S1178" s="15" t="str">
        <f>HLOOKUP(Coffee_data[[#This Row],[ProductId]],Product!$B$4:$O$7,3,FALSE)</f>
        <v>Coffee</v>
      </c>
      <c r="T1178" s="15" t="str">
        <f>HLOOKUP(Coffee_data[[#This Row],[ProductId]],Product!$B$4:$O$7,4,FALSE)</f>
        <v>Decaf Irish Cream</v>
      </c>
    </row>
    <row r="1179" spans="1:20" x14ac:dyDescent="0.2">
      <c r="A1179">
        <v>206</v>
      </c>
      <c r="B1179">
        <v>307</v>
      </c>
      <c r="C1179">
        <v>567</v>
      </c>
      <c r="D1179">
        <v>226</v>
      </c>
      <c r="E1179">
        <v>101</v>
      </c>
      <c r="F1179">
        <v>80</v>
      </c>
      <c r="G1179">
        <v>1319</v>
      </c>
      <c r="H1179">
        <v>290</v>
      </c>
      <c r="I1179">
        <v>303</v>
      </c>
      <c r="J1179">
        <v>380</v>
      </c>
      <c r="K1179">
        <v>702</v>
      </c>
      <c r="L1179">
        <v>430</v>
      </c>
      <c r="M1179">
        <v>2</v>
      </c>
      <c r="N1179" s="25">
        <v>41820</v>
      </c>
      <c r="O1179" t="str">
        <f>VLOOKUP(Coffee_data[[#This Row],[Area Code]],Location!$B$1:$E$157,2,FALSE)</f>
        <v>Texas</v>
      </c>
      <c r="P1179" t="str">
        <f>VLOOKUP(Coffee_data[[#This Row],[Area Code]],Location!$B$1:$E$157,3,FALSE)</f>
        <v>South</v>
      </c>
      <c r="Q1179" t="str">
        <f>VLOOKUP(Coffee_data[[#This Row],[Area Code]],Location!$B$1:$E$157,4,FALSE)</f>
        <v>Major Market</v>
      </c>
      <c r="R1179" s="15" t="str">
        <f>HLOOKUP(Coffee_data[[#This Row],[ProductId]],Product!$B$4:$O$7,2,FALSE)</f>
        <v>Regular</v>
      </c>
      <c r="S1179" s="15" t="str">
        <f>HLOOKUP(Coffee_data[[#This Row],[ProductId]],Product!$B$4:$O$7,3,FALSE)</f>
        <v>Coffee</v>
      </c>
      <c r="T1179" s="15" t="str">
        <f>HLOOKUP(Coffee_data[[#This Row],[ProductId]],Product!$B$4:$O$7,4,FALSE)</f>
        <v>Columbian</v>
      </c>
    </row>
    <row r="1180" spans="1:20" x14ac:dyDescent="0.2">
      <c r="A1180">
        <v>19</v>
      </c>
      <c r="B1180">
        <v>51</v>
      </c>
      <c r="C1180">
        <v>85</v>
      </c>
      <c r="D1180">
        <v>34</v>
      </c>
      <c r="E1180">
        <v>32</v>
      </c>
      <c r="F1180">
        <v>10</v>
      </c>
      <c r="G1180">
        <v>432</v>
      </c>
      <c r="H1180">
        <v>30</v>
      </c>
      <c r="I1180">
        <v>21</v>
      </c>
      <c r="J1180">
        <v>50</v>
      </c>
      <c r="K1180">
        <v>89</v>
      </c>
      <c r="L1180">
        <v>281</v>
      </c>
      <c r="M1180">
        <v>9</v>
      </c>
      <c r="N1180" s="25">
        <v>41820</v>
      </c>
      <c r="O1180" t="str">
        <f>VLOOKUP(Coffee_data[[#This Row],[Area Code]],Location!$B$1:$E$157,2,FALSE)</f>
        <v>Texas</v>
      </c>
      <c r="P1180" t="str">
        <f>VLOOKUP(Coffee_data[[#This Row],[Area Code]],Location!$B$1:$E$157,3,FALSE)</f>
        <v>South</v>
      </c>
      <c r="Q1180" t="str">
        <f>VLOOKUP(Coffee_data[[#This Row],[Area Code]],Location!$B$1:$E$157,4,FALSE)</f>
        <v>Major Market</v>
      </c>
      <c r="R1180" s="15" t="str">
        <f>HLOOKUP(Coffee_data[[#This Row],[ProductId]],Product!$B$4:$O$7,2,FALSE)</f>
        <v>Decaf</v>
      </c>
      <c r="S1180" s="15" t="str">
        <f>HLOOKUP(Coffee_data[[#This Row],[ProductId]],Product!$B$4:$O$7,3,FALSE)</f>
        <v>Herbal Tea</v>
      </c>
      <c r="T1180" s="15" t="str">
        <f>HLOOKUP(Coffee_data[[#This Row],[ProductId]],Product!$B$4:$O$7,4,FALSE)</f>
        <v>Lemon</v>
      </c>
    </row>
    <row r="1181" spans="1:20" x14ac:dyDescent="0.2">
      <c r="A1181">
        <v>20</v>
      </c>
      <c r="B1181">
        <v>63</v>
      </c>
      <c r="C1181">
        <v>110</v>
      </c>
      <c r="D1181">
        <v>47</v>
      </c>
      <c r="E1181">
        <v>43</v>
      </c>
      <c r="F1181">
        <v>15</v>
      </c>
      <c r="G1181">
        <v>420</v>
      </c>
      <c r="H1181">
        <v>30</v>
      </c>
      <c r="I1181">
        <v>32</v>
      </c>
      <c r="J1181">
        <v>60</v>
      </c>
      <c r="K1181">
        <v>108</v>
      </c>
      <c r="L1181">
        <v>903</v>
      </c>
      <c r="M1181">
        <v>8</v>
      </c>
      <c r="N1181" s="25">
        <v>41820</v>
      </c>
      <c r="O1181" t="str">
        <f>VLOOKUP(Coffee_data[[#This Row],[Area Code]],Location!$B$1:$E$157,2,FALSE)</f>
        <v>Texas</v>
      </c>
      <c r="P1181" t="str">
        <f>VLOOKUP(Coffee_data[[#This Row],[Area Code]],Location!$B$1:$E$157,3,FALSE)</f>
        <v>South</v>
      </c>
      <c r="Q1181" t="str">
        <f>VLOOKUP(Coffee_data[[#This Row],[Area Code]],Location!$B$1:$E$157,4,FALSE)</f>
        <v>Major Market</v>
      </c>
      <c r="R1181" s="15" t="str">
        <f>HLOOKUP(Coffee_data[[#This Row],[ProductId]],Product!$B$4:$O$7,2,FALSE)</f>
        <v>Decaf</v>
      </c>
      <c r="S1181" s="15" t="str">
        <f>HLOOKUP(Coffee_data[[#This Row],[ProductId]],Product!$B$4:$O$7,3,FALSE)</f>
        <v>Herbal Tea</v>
      </c>
      <c r="T1181" s="15" t="str">
        <f>HLOOKUP(Coffee_data[[#This Row],[ProductId]],Product!$B$4:$O$7,4,FALSE)</f>
        <v>Chamomile</v>
      </c>
    </row>
    <row r="1182" spans="1:20" x14ac:dyDescent="0.2">
      <c r="A1182">
        <v>30</v>
      </c>
      <c r="B1182">
        <v>79</v>
      </c>
      <c r="C1182">
        <v>131</v>
      </c>
      <c r="D1182">
        <v>52</v>
      </c>
      <c r="E1182">
        <v>49</v>
      </c>
      <c r="F1182">
        <v>17</v>
      </c>
      <c r="G1182">
        <v>-456</v>
      </c>
      <c r="H1182">
        <v>40</v>
      </c>
      <c r="I1182">
        <v>40</v>
      </c>
      <c r="J1182">
        <v>70</v>
      </c>
      <c r="K1182">
        <v>114</v>
      </c>
      <c r="L1182">
        <v>281</v>
      </c>
      <c r="M1182">
        <v>4</v>
      </c>
      <c r="N1182" s="25">
        <v>41820</v>
      </c>
      <c r="O1182" t="str">
        <f>VLOOKUP(Coffee_data[[#This Row],[Area Code]],Location!$B$1:$E$157,2,FALSE)</f>
        <v>Texas</v>
      </c>
      <c r="P1182" t="str">
        <f>VLOOKUP(Coffee_data[[#This Row],[Area Code]],Location!$B$1:$E$157,3,FALSE)</f>
        <v>South</v>
      </c>
      <c r="Q1182" t="str">
        <f>VLOOKUP(Coffee_data[[#This Row],[Area Code]],Location!$B$1:$E$157,4,FALSE)</f>
        <v>Major Market</v>
      </c>
      <c r="R1182" s="15" t="str">
        <f>HLOOKUP(Coffee_data[[#This Row],[ProductId]],Product!$B$4:$O$7,2,FALSE)</f>
        <v>Regular</v>
      </c>
      <c r="S1182" s="15" t="str">
        <f>HLOOKUP(Coffee_data[[#This Row],[ProductId]],Product!$B$4:$O$7,3,FALSE)</f>
        <v>Espresso</v>
      </c>
      <c r="T1182" s="15" t="str">
        <f>HLOOKUP(Coffee_data[[#This Row],[ProductId]],Product!$B$4:$O$7,4,FALSE)</f>
        <v>Caffe Latte</v>
      </c>
    </row>
    <row r="1183" spans="1:20" x14ac:dyDescent="0.2">
      <c r="A1183">
        <v>112</v>
      </c>
      <c r="B1183">
        <v>152</v>
      </c>
      <c r="C1183">
        <v>256</v>
      </c>
      <c r="D1183">
        <v>62</v>
      </c>
      <c r="E1183">
        <v>40</v>
      </c>
      <c r="F1183">
        <v>29</v>
      </c>
      <c r="G1183">
        <v>952</v>
      </c>
      <c r="H1183">
        <v>120</v>
      </c>
      <c r="I1183">
        <v>75</v>
      </c>
      <c r="J1183">
        <v>140</v>
      </c>
      <c r="K1183">
        <v>225</v>
      </c>
      <c r="L1183">
        <v>210</v>
      </c>
      <c r="M1183">
        <v>5</v>
      </c>
      <c r="N1183" s="25">
        <v>41820</v>
      </c>
      <c r="O1183" t="str">
        <f>VLOOKUP(Coffee_data[[#This Row],[Area Code]],Location!$B$1:$E$157,2,FALSE)</f>
        <v>Texas</v>
      </c>
      <c r="P1183" t="str">
        <f>VLOOKUP(Coffee_data[[#This Row],[Area Code]],Location!$B$1:$E$157,3,FALSE)</f>
        <v>South</v>
      </c>
      <c r="Q1183" t="str">
        <f>VLOOKUP(Coffee_data[[#This Row],[Area Code]],Location!$B$1:$E$157,4,FALSE)</f>
        <v>Major Market</v>
      </c>
      <c r="R1183" s="15" t="str">
        <f>HLOOKUP(Coffee_data[[#This Row],[ProductId]],Product!$B$4:$O$7,2,FALSE)</f>
        <v>Regular</v>
      </c>
      <c r="S1183" s="15" t="str">
        <f>HLOOKUP(Coffee_data[[#This Row],[ProductId]],Product!$B$4:$O$7,3,FALSE)</f>
        <v>Espresso</v>
      </c>
      <c r="T1183" s="15" t="str">
        <f>HLOOKUP(Coffee_data[[#This Row],[ProductId]],Product!$B$4:$O$7,4,FALSE)</f>
        <v>Caffe Mocha</v>
      </c>
    </row>
    <row r="1184" spans="1:20" x14ac:dyDescent="0.2">
      <c r="A1184">
        <v>98</v>
      </c>
      <c r="B1184">
        <v>136</v>
      </c>
      <c r="C1184">
        <v>230</v>
      </c>
      <c r="D1184">
        <v>94</v>
      </c>
      <c r="E1184">
        <v>38</v>
      </c>
      <c r="F1184">
        <v>26</v>
      </c>
      <c r="G1184">
        <v>608</v>
      </c>
      <c r="H1184">
        <v>90</v>
      </c>
      <c r="I1184">
        <v>86</v>
      </c>
      <c r="J1184">
        <v>110</v>
      </c>
      <c r="K1184">
        <v>196</v>
      </c>
      <c r="L1184">
        <v>832</v>
      </c>
      <c r="M1184">
        <v>6</v>
      </c>
      <c r="N1184" s="25">
        <v>41820</v>
      </c>
      <c r="O1184" t="str">
        <f>VLOOKUP(Coffee_data[[#This Row],[Area Code]],Location!$B$1:$E$157,2,FALSE)</f>
        <v>Texas</v>
      </c>
      <c r="P1184" t="str">
        <f>VLOOKUP(Coffee_data[[#This Row],[Area Code]],Location!$B$1:$E$157,3,FALSE)</f>
        <v>South</v>
      </c>
      <c r="Q1184" t="str">
        <f>VLOOKUP(Coffee_data[[#This Row],[Area Code]],Location!$B$1:$E$157,4,FALSE)</f>
        <v>Major Market</v>
      </c>
      <c r="R1184" s="15" t="str">
        <f>HLOOKUP(Coffee_data[[#This Row],[ProductId]],Product!$B$4:$O$7,2,FALSE)</f>
        <v>Decaf</v>
      </c>
      <c r="S1184" s="15" t="str">
        <f>HLOOKUP(Coffee_data[[#This Row],[ProductId]],Product!$B$4:$O$7,3,FALSE)</f>
        <v>Espresso</v>
      </c>
      <c r="T1184" s="15" t="str">
        <f>HLOOKUP(Coffee_data[[#This Row],[ProductId]],Product!$B$4:$O$7,4,FALSE)</f>
        <v>Decaf Espresso</v>
      </c>
    </row>
    <row r="1185" spans="1:20" x14ac:dyDescent="0.2">
      <c r="A1185">
        <v>32</v>
      </c>
      <c r="B1185">
        <v>72</v>
      </c>
      <c r="C1185">
        <v>132</v>
      </c>
      <c r="D1185">
        <v>60</v>
      </c>
      <c r="E1185">
        <v>40</v>
      </c>
      <c r="F1185">
        <v>18</v>
      </c>
      <c r="G1185">
        <v>1070</v>
      </c>
      <c r="H1185">
        <v>60</v>
      </c>
      <c r="I1185">
        <v>70</v>
      </c>
      <c r="J1185">
        <v>90</v>
      </c>
      <c r="K1185">
        <v>160</v>
      </c>
      <c r="L1185">
        <v>435</v>
      </c>
      <c r="M1185">
        <v>1</v>
      </c>
      <c r="N1185" s="25">
        <v>41820</v>
      </c>
      <c r="O1185" t="str">
        <f>VLOOKUP(Coffee_data[[#This Row],[Area Code]],Location!$B$1:$E$157,2,FALSE)</f>
        <v>Utah</v>
      </c>
      <c r="P1185" t="str">
        <f>VLOOKUP(Coffee_data[[#This Row],[Area Code]],Location!$B$1:$E$157,3,FALSE)</f>
        <v>West</v>
      </c>
      <c r="Q1185" t="str">
        <f>VLOOKUP(Coffee_data[[#This Row],[Area Code]],Location!$B$1:$E$157,4,FALSE)</f>
        <v>Small Market</v>
      </c>
      <c r="R1185" s="15" t="str">
        <f>HLOOKUP(Coffee_data[[#This Row],[ProductId]],Product!$B$4:$O$7,2,FALSE)</f>
        <v>Regular</v>
      </c>
      <c r="S1185" s="15" t="str">
        <f>HLOOKUP(Coffee_data[[#This Row],[ProductId]],Product!$B$4:$O$7,3,FALSE)</f>
        <v>Coffee</v>
      </c>
      <c r="T1185" s="15" t="str">
        <f>HLOOKUP(Coffee_data[[#This Row],[ProductId]],Product!$B$4:$O$7,4,FALSE)</f>
        <v>Amaretto</v>
      </c>
    </row>
    <row r="1186" spans="1:20" x14ac:dyDescent="0.2">
      <c r="A1186">
        <v>16</v>
      </c>
      <c r="B1186">
        <v>57</v>
      </c>
      <c r="C1186">
        <v>100</v>
      </c>
      <c r="D1186">
        <v>43</v>
      </c>
      <c r="E1186">
        <v>41</v>
      </c>
      <c r="F1186">
        <v>14</v>
      </c>
      <c r="G1186">
        <v>388</v>
      </c>
      <c r="H1186">
        <v>40</v>
      </c>
      <c r="I1186">
        <v>52</v>
      </c>
      <c r="J1186">
        <v>70</v>
      </c>
      <c r="K1186">
        <v>118</v>
      </c>
      <c r="L1186">
        <v>801</v>
      </c>
      <c r="M1186">
        <v>2</v>
      </c>
      <c r="N1186" s="25">
        <v>41820</v>
      </c>
      <c r="O1186" t="str">
        <f>VLOOKUP(Coffee_data[[#This Row],[Area Code]],Location!$B$1:$E$157,2,FALSE)</f>
        <v>Utah</v>
      </c>
      <c r="P1186" t="str">
        <f>VLOOKUP(Coffee_data[[#This Row],[Area Code]],Location!$B$1:$E$157,3,FALSE)</f>
        <v>West</v>
      </c>
      <c r="Q1186" t="str">
        <f>VLOOKUP(Coffee_data[[#This Row],[Area Code]],Location!$B$1:$E$157,4,FALSE)</f>
        <v>Small Market</v>
      </c>
      <c r="R1186" s="15" t="str">
        <f>HLOOKUP(Coffee_data[[#This Row],[ProductId]],Product!$B$4:$O$7,2,FALSE)</f>
        <v>Regular</v>
      </c>
      <c r="S1186" s="15" t="str">
        <f>HLOOKUP(Coffee_data[[#This Row],[ProductId]],Product!$B$4:$O$7,3,FALSE)</f>
        <v>Coffee</v>
      </c>
      <c r="T1186" s="15" t="str">
        <f>HLOOKUP(Coffee_data[[#This Row],[ProductId]],Product!$B$4:$O$7,4,FALSE)</f>
        <v>Columbian</v>
      </c>
    </row>
    <row r="1187" spans="1:20" x14ac:dyDescent="0.2">
      <c r="A1187">
        <v>48</v>
      </c>
      <c r="B1187">
        <v>90</v>
      </c>
      <c r="C1187">
        <v>151</v>
      </c>
      <c r="D1187">
        <v>61</v>
      </c>
      <c r="E1187">
        <v>42</v>
      </c>
      <c r="F1187">
        <v>19</v>
      </c>
      <c r="G1187">
        <v>329</v>
      </c>
      <c r="H1187">
        <v>60</v>
      </c>
      <c r="I1187">
        <v>50</v>
      </c>
      <c r="J1187">
        <v>80</v>
      </c>
      <c r="K1187">
        <v>122</v>
      </c>
      <c r="L1187">
        <v>435</v>
      </c>
      <c r="M1187">
        <v>8</v>
      </c>
      <c r="N1187" s="25">
        <v>41820</v>
      </c>
      <c r="O1187" t="str">
        <f>VLOOKUP(Coffee_data[[#This Row],[Area Code]],Location!$B$1:$E$157,2,FALSE)</f>
        <v>Utah</v>
      </c>
      <c r="P1187" t="str">
        <f>VLOOKUP(Coffee_data[[#This Row],[Area Code]],Location!$B$1:$E$157,3,FALSE)</f>
        <v>West</v>
      </c>
      <c r="Q1187" t="str">
        <f>VLOOKUP(Coffee_data[[#This Row],[Area Code]],Location!$B$1:$E$157,4,FALSE)</f>
        <v>Small Market</v>
      </c>
      <c r="R1187" s="15" t="str">
        <f>HLOOKUP(Coffee_data[[#This Row],[ProductId]],Product!$B$4:$O$7,2,FALSE)</f>
        <v>Decaf</v>
      </c>
      <c r="S1187" s="15" t="str">
        <f>HLOOKUP(Coffee_data[[#This Row],[ProductId]],Product!$B$4:$O$7,3,FALSE)</f>
        <v>Herbal Tea</v>
      </c>
      <c r="T1187" s="15" t="str">
        <f>HLOOKUP(Coffee_data[[#This Row],[ProductId]],Product!$B$4:$O$7,4,FALSE)</f>
        <v>Chamomile</v>
      </c>
    </row>
    <row r="1188" spans="1:20" x14ac:dyDescent="0.2">
      <c r="A1188">
        <v>44</v>
      </c>
      <c r="B1188">
        <v>96</v>
      </c>
      <c r="C1188">
        <v>160</v>
      </c>
      <c r="D1188">
        <v>64</v>
      </c>
      <c r="E1188">
        <v>52</v>
      </c>
      <c r="F1188">
        <v>21</v>
      </c>
      <c r="G1188">
        <v>467</v>
      </c>
      <c r="H1188">
        <v>60</v>
      </c>
      <c r="I1188">
        <v>41</v>
      </c>
      <c r="J1188">
        <v>90</v>
      </c>
      <c r="K1188">
        <v>140</v>
      </c>
      <c r="L1188">
        <v>435</v>
      </c>
      <c r="M1188">
        <v>9</v>
      </c>
      <c r="N1188" s="25">
        <v>41820</v>
      </c>
      <c r="O1188" t="str">
        <f>VLOOKUP(Coffee_data[[#This Row],[Area Code]],Location!$B$1:$E$157,2,FALSE)</f>
        <v>Utah</v>
      </c>
      <c r="P1188" t="str">
        <f>VLOOKUP(Coffee_data[[#This Row],[Area Code]],Location!$B$1:$E$157,3,FALSE)</f>
        <v>West</v>
      </c>
      <c r="Q1188" t="str">
        <f>VLOOKUP(Coffee_data[[#This Row],[Area Code]],Location!$B$1:$E$157,4,FALSE)</f>
        <v>Small Market</v>
      </c>
      <c r="R1188" s="15" t="str">
        <f>HLOOKUP(Coffee_data[[#This Row],[ProductId]],Product!$B$4:$O$7,2,FALSE)</f>
        <v>Decaf</v>
      </c>
      <c r="S1188" s="15" t="str">
        <f>HLOOKUP(Coffee_data[[#This Row],[ProductId]],Product!$B$4:$O$7,3,FALSE)</f>
        <v>Herbal Tea</v>
      </c>
      <c r="T1188" s="15" t="str">
        <f>HLOOKUP(Coffee_data[[#This Row],[ProductId]],Product!$B$4:$O$7,4,FALSE)</f>
        <v>Lemon</v>
      </c>
    </row>
    <row r="1189" spans="1:20" x14ac:dyDescent="0.2">
      <c r="A1189">
        <v>-12</v>
      </c>
      <c r="B1189">
        <v>49</v>
      </c>
      <c r="C1189">
        <v>169</v>
      </c>
      <c r="D1189">
        <v>81</v>
      </c>
      <c r="E1189">
        <v>61</v>
      </c>
      <c r="F1189">
        <v>37</v>
      </c>
      <c r="G1189">
        <v>1334</v>
      </c>
      <c r="H1189">
        <v>-10</v>
      </c>
      <c r="I1189">
        <v>81</v>
      </c>
      <c r="J1189">
        <v>40</v>
      </c>
      <c r="K1189">
        <v>130</v>
      </c>
      <c r="L1189">
        <v>801</v>
      </c>
      <c r="M1189">
        <v>10</v>
      </c>
      <c r="N1189" s="25">
        <v>41820</v>
      </c>
      <c r="O1189" t="str">
        <f>VLOOKUP(Coffee_data[[#This Row],[Area Code]],Location!$B$1:$E$157,2,FALSE)</f>
        <v>Utah</v>
      </c>
      <c r="P1189" t="str">
        <f>VLOOKUP(Coffee_data[[#This Row],[Area Code]],Location!$B$1:$E$157,3,FALSE)</f>
        <v>West</v>
      </c>
      <c r="Q1189" t="str">
        <f>VLOOKUP(Coffee_data[[#This Row],[Area Code]],Location!$B$1:$E$157,4,FALSE)</f>
        <v>Small Market</v>
      </c>
      <c r="R1189" s="15" t="str">
        <f>HLOOKUP(Coffee_data[[#This Row],[ProductId]],Product!$B$4:$O$7,2,FALSE)</f>
        <v>Decaf</v>
      </c>
      <c r="S1189" s="15" t="str">
        <f>HLOOKUP(Coffee_data[[#This Row],[ProductId]],Product!$B$4:$O$7,3,FALSE)</f>
        <v>Herbal Tea</v>
      </c>
      <c r="T1189" s="15" t="str">
        <f>HLOOKUP(Coffee_data[[#This Row],[ProductId]],Product!$B$4:$O$7,4,FALSE)</f>
        <v>Mint</v>
      </c>
    </row>
    <row r="1190" spans="1:20" x14ac:dyDescent="0.2">
      <c r="A1190">
        <v>0</v>
      </c>
      <c r="B1190">
        <v>82</v>
      </c>
      <c r="C1190">
        <v>141</v>
      </c>
      <c r="D1190">
        <v>59</v>
      </c>
      <c r="E1190">
        <v>82</v>
      </c>
      <c r="F1190">
        <v>53</v>
      </c>
      <c r="G1190">
        <v>338</v>
      </c>
      <c r="H1190">
        <v>10</v>
      </c>
      <c r="I1190">
        <v>30</v>
      </c>
      <c r="J1190">
        <v>60</v>
      </c>
      <c r="K1190">
        <v>79</v>
      </c>
      <c r="L1190">
        <v>435</v>
      </c>
      <c r="M1190">
        <v>11</v>
      </c>
      <c r="N1190" s="25">
        <v>41820</v>
      </c>
      <c r="O1190" t="str">
        <f>VLOOKUP(Coffee_data[[#This Row],[Area Code]],Location!$B$1:$E$157,2,FALSE)</f>
        <v>Utah</v>
      </c>
      <c r="P1190" t="str">
        <f>VLOOKUP(Coffee_data[[#This Row],[Area Code]],Location!$B$1:$E$157,3,FALSE)</f>
        <v>West</v>
      </c>
      <c r="Q1190" t="str">
        <f>VLOOKUP(Coffee_data[[#This Row],[Area Code]],Location!$B$1:$E$157,4,FALSE)</f>
        <v>Small Market</v>
      </c>
      <c r="R1190" s="15" t="str">
        <f>HLOOKUP(Coffee_data[[#This Row],[ProductId]],Product!$B$4:$O$7,2,FALSE)</f>
        <v>Regular</v>
      </c>
      <c r="S1190" s="15" t="str">
        <f>HLOOKUP(Coffee_data[[#This Row],[ProductId]],Product!$B$4:$O$7,3,FALSE)</f>
        <v>Tea</v>
      </c>
      <c r="T1190" s="15" t="str">
        <f>HLOOKUP(Coffee_data[[#This Row],[ProductId]],Product!$B$4:$O$7,4,FALSE)</f>
        <v>Darjeeling</v>
      </c>
    </row>
    <row r="1191" spans="1:20" x14ac:dyDescent="0.2">
      <c r="A1191">
        <v>17</v>
      </c>
      <c r="B1191">
        <v>59</v>
      </c>
      <c r="C1191">
        <v>103</v>
      </c>
      <c r="D1191">
        <v>44</v>
      </c>
      <c r="E1191">
        <v>42</v>
      </c>
      <c r="F1191">
        <v>14</v>
      </c>
      <c r="G1191">
        <v>258</v>
      </c>
      <c r="H1191">
        <v>30</v>
      </c>
      <c r="I1191">
        <v>20</v>
      </c>
      <c r="J1191">
        <v>50</v>
      </c>
      <c r="K1191">
        <v>82</v>
      </c>
      <c r="L1191">
        <v>435</v>
      </c>
      <c r="M1191">
        <v>12</v>
      </c>
      <c r="N1191" s="25">
        <v>41820</v>
      </c>
      <c r="O1191" t="str">
        <f>VLOOKUP(Coffee_data[[#This Row],[Area Code]],Location!$B$1:$E$157,2,FALSE)</f>
        <v>Utah</v>
      </c>
      <c r="P1191" t="str">
        <f>VLOOKUP(Coffee_data[[#This Row],[Area Code]],Location!$B$1:$E$157,3,FALSE)</f>
        <v>West</v>
      </c>
      <c r="Q1191" t="str">
        <f>VLOOKUP(Coffee_data[[#This Row],[Area Code]],Location!$B$1:$E$157,4,FALSE)</f>
        <v>Small Market</v>
      </c>
      <c r="R1191" s="15" t="str">
        <f>HLOOKUP(Coffee_data[[#This Row],[ProductId]],Product!$B$4:$O$7,2,FALSE)</f>
        <v>Regular</v>
      </c>
      <c r="S1191" s="15" t="str">
        <f>HLOOKUP(Coffee_data[[#This Row],[ProductId]],Product!$B$4:$O$7,3,FALSE)</f>
        <v>Tea</v>
      </c>
      <c r="T1191" s="15" t="str">
        <f>HLOOKUP(Coffee_data[[#This Row],[ProductId]],Product!$B$4:$O$7,4,FALSE)</f>
        <v>Earl Grey</v>
      </c>
    </row>
    <row r="1192" spans="1:20" x14ac:dyDescent="0.2">
      <c r="A1192">
        <v>1</v>
      </c>
      <c r="B1192">
        <v>49</v>
      </c>
      <c r="C1192">
        <v>89</v>
      </c>
      <c r="D1192">
        <v>40</v>
      </c>
      <c r="E1192">
        <v>48</v>
      </c>
      <c r="F1192">
        <v>15</v>
      </c>
      <c r="G1192">
        <v>219</v>
      </c>
      <c r="H1192">
        <v>20</v>
      </c>
      <c r="I1192">
        <v>20</v>
      </c>
      <c r="J1192">
        <v>40</v>
      </c>
      <c r="K1192">
        <v>73</v>
      </c>
      <c r="L1192">
        <v>435</v>
      </c>
      <c r="M1192">
        <v>13</v>
      </c>
      <c r="N1192" s="25">
        <v>41820</v>
      </c>
      <c r="O1192" t="str">
        <f>VLOOKUP(Coffee_data[[#This Row],[Area Code]],Location!$B$1:$E$157,2,FALSE)</f>
        <v>Utah</v>
      </c>
      <c r="P1192" t="str">
        <f>VLOOKUP(Coffee_data[[#This Row],[Area Code]],Location!$B$1:$E$157,3,FALSE)</f>
        <v>West</v>
      </c>
      <c r="Q1192" t="str">
        <f>VLOOKUP(Coffee_data[[#This Row],[Area Code]],Location!$B$1:$E$157,4,FALSE)</f>
        <v>Small Market</v>
      </c>
      <c r="R1192" s="15" t="str">
        <f>HLOOKUP(Coffee_data[[#This Row],[ProductId]],Product!$B$4:$O$7,2,FALSE)</f>
        <v>Regular</v>
      </c>
      <c r="S1192" s="15" t="str">
        <f>HLOOKUP(Coffee_data[[#This Row],[ProductId]],Product!$B$4:$O$7,3,FALSE)</f>
        <v>Tea</v>
      </c>
      <c r="T1192" s="15" t="str">
        <f>HLOOKUP(Coffee_data[[#This Row],[ProductId]],Product!$B$4:$O$7,4,FALSE)</f>
        <v>Green Tea</v>
      </c>
    </row>
    <row r="1193" spans="1:20" x14ac:dyDescent="0.2">
      <c r="A1193">
        <v>31</v>
      </c>
      <c r="B1193">
        <v>93</v>
      </c>
      <c r="C1193">
        <v>169</v>
      </c>
      <c r="D1193">
        <v>76</v>
      </c>
      <c r="E1193">
        <v>62</v>
      </c>
      <c r="F1193">
        <v>28</v>
      </c>
      <c r="G1193">
        <v>613</v>
      </c>
      <c r="H1193">
        <v>70</v>
      </c>
      <c r="I1193">
        <v>90</v>
      </c>
      <c r="J1193">
        <v>120</v>
      </c>
      <c r="K1193">
        <v>207</v>
      </c>
      <c r="L1193">
        <v>435</v>
      </c>
      <c r="M1193">
        <v>3</v>
      </c>
      <c r="N1193" s="25">
        <v>41820</v>
      </c>
      <c r="O1193" t="str">
        <f>VLOOKUP(Coffee_data[[#This Row],[Area Code]],Location!$B$1:$E$157,2,FALSE)</f>
        <v>Utah</v>
      </c>
      <c r="P1193" t="str">
        <f>VLOOKUP(Coffee_data[[#This Row],[Area Code]],Location!$B$1:$E$157,3,FALSE)</f>
        <v>West</v>
      </c>
      <c r="Q1193" t="str">
        <f>VLOOKUP(Coffee_data[[#This Row],[Area Code]],Location!$B$1:$E$157,4,FALSE)</f>
        <v>Small Market</v>
      </c>
      <c r="R1193" s="15" t="str">
        <f>HLOOKUP(Coffee_data[[#This Row],[ProductId]],Product!$B$4:$O$7,2,FALSE)</f>
        <v>Decaf</v>
      </c>
      <c r="S1193" s="15" t="str">
        <f>HLOOKUP(Coffee_data[[#This Row],[ProductId]],Product!$B$4:$O$7,3,FALSE)</f>
        <v>Coffee</v>
      </c>
      <c r="T1193" s="15" t="str">
        <f>HLOOKUP(Coffee_data[[#This Row],[ProductId]],Product!$B$4:$O$7,4,FALSE)</f>
        <v>Decaf Irish Cream</v>
      </c>
    </row>
    <row r="1194" spans="1:20" x14ac:dyDescent="0.2">
      <c r="A1194">
        <v>36</v>
      </c>
      <c r="B1194">
        <v>57</v>
      </c>
      <c r="C1194">
        <v>96</v>
      </c>
      <c r="D1194">
        <v>39</v>
      </c>
      <c r="E1194">
        <v>21</v>
      </c>
      <c r="F1194">
        <v>10</v>
      </c>
      <c r="G1194">
        <v>845</v>
      </c>
      <c r="H1194">
        <v>50</v>
      </c>
      <c r="I1194">
        <v>26</v>
      </c>
      <c r="J1194">
        <v>60</v>
      </c>
      <c r="K1194">
        <v>90</v>
      </c>
      <c r="L1194">
        <v>801</v>
      </c>
      <c r="M1194">
        <v>4</v>
      </c>
      <c r="N1194" s="25">
        <v>41820</v>
      </c>
      <c r="O1194" t="str">
        <f>VLOOKUP(Coffee_data[[#This Row],[Area Code]],Location!$B$1:$E$157,2,FALSE)</f>
        <v>Utah</v>
      </c>
      <c r="P1194" t="str">
        <f>VLOOKUP(Coffee_data[[#This Row],[Area Code]],Location!$B$1:$E$157,3,FALSE)</f>
        <v>West</v>
      </c>
      <c r="Q1194" t="str">
        <f>VLOOKUP(Coffee_data[[#This Row],[Area Code]],Location!$B$1:$E$157,4,FALSE)</f>
        <v>Small Market</v>
      </c>
      <c r="R1194" s="15" t="str">
        <f>HLOOKUP(Coffee_data[[#This Row],[ProductId]],Product!$B$4:$O$7,2,FALSE)</f>
        <v>Regular</v>
      </c>
      <c r="S1194" s="15" t="str">
        <f>HLOOKUP(Coffee_data[[#This Row],[ProductId]],Product!$B$4:$O$7,3,FALSE)</f>
        <v>Espresso</v>
      </c>
      <c r="T1194" s="15" t="str">
        <f>HLOOKUP(Coffee_data[[#This Row],[ProductId]],Product!$B$4:$O$7,4,FALSE)</f>
        <v>Caffe Latte</v>
      </c>
    </row>
    <row r="1195" spans="1:20" x14ac:dyDescent="0.2">
      <c r="A1195">
        <v>32</v>
      </c>
      <c r="B1195">
        <v>60</v>
      </c>
      <c r="C1195">
        <v>106</v>
      </c>
      <c r="D1195">
        <v>46</v>
      </c>
      <c r="E1195">
        <v>28</v>
      </c>
      <c r="F1195">
        <v>15</v>
      </c>
      <c r="G1195">
        <v>587</v>
      </c>
      <c r="H1195">
        <v>40</v>
      </c>
      <c r="I1195">
        <v>40</v>
      </c>
      <c r="J1195">
        <v>60</v>
      </c>
      <c r="K1195">
        <v>95</v>
      </c>
      <c r="L1195">
        <v>801</v>
      </c>
      <c r="M1195">
        <v>5</v>
      </c>
      <c r="N1195" s="25">
        <v>41820</v>
      </c>
      <c r="O1195" t="str">
        <f>VLOOKUP(Coffee_data[[#This Row],[Area Code]],Location!$B$1:$E$157,2,FALSE)</f>
        <v>Utah</v>
      </c>
      <c r="P1195" t="str">
        <f>VLOOKUP(Coffee_data[[#This Row],[Area Code]],Location!$B$1:$E$157,3,FALSE)</f>
        <v>West</v>
      </c>
      <c r="Q1195" t="str">
        <f>VLOOKUP(Coffee_data[[#This Row],[Area Code]],Location!$B$1:$E$157,4,FALSE)</f>
        <v>Small Market</v>
      </c>
      <c r="R1195" s="15" t="str">
        <f>HLOOKUP(Coffee_data[[#This Row],[ProductId]],Product!$B$4:$O$7,2,FALSE)</f>
        <v>Regular</v>
      </c>
      <c r="S1195" s="15" t="str">
        <f>HLOOKUP(Coffee_data[[#This Row],[ProductId]],Product!$B$4:$O$7,3,FALSE)</f>
        <v>Espresso</v>
      </c>
      <c r="T1195" s="15" t="str">
        <f>HLOOKUP(Coffee_data[[#This Row],[ProductId]],Product!$B$4:$O$7,4,FALSE)</f>
        <v>Caffe Mocha</v>
      </c>
    </row>
    <row r="1196" spans="1:20" x14ac:dyDescent="0.2">
      <c r="A1196">
        <v>31</v>
      </c>
      <c r="B1196">
        <v>52</v>
      </c>
      <c r="C1196">
        <v>87</v>
      </c>
      <c r="D1196">
        <v>35</v>
      </c>
      <c r="E1196">
        <v>21</v>
      </c>
      <c r="F1196">
        <v>9</v>
      </c>
      <c r="G1196">
        <v>894</v>
      </c>
      <c r="H1196">
        <v>40</v>
      </c>
      <c r="I1196">
        <v>36</v>
      </c>
      <c r="J1196">
        <v>50</v>
      </c>
      <c r="K1196">
        <v>74</v>
      </c>
      <c r="L1196">
        <v>801</v>
      </c>
      <c r="M1196">
        <v>6</v>
      </c>
      <c r="N1196" s="25">
        <v>41820</v>
      </c>
      <c r="O1196" t="str">
        <f>VLOOKUP(Coffee_data[[#This Row],[Area Code]],Location!$B$1:$E$157,2,FALSE)</f>
        <v>Utah</v>
      </c>
      <c r="P1196" t="str">
        <f>VLOOKUP(Coffee_data[[#This Row],[Area Code]],Location!$B$1:$E$157,3,FALSE)</f>
        <v>West</v>
      </c>
      <c r="Q1196" t="str">
        <f>VLOOKUP(Coffee_data[[#This Row],[Area Code]],Location!$B$1:$E$157,4,FALSE)</f>
        <v>Small Market</v>
      </c>
      <c r="R1196" s="15" t="str">
        <f>HLOOKUP(Coffee_data[[#This Row],[ProductId]],Product!$B$4:$O$7,2,FALSE)</f>
        <v>Decaf</v>
      </c>
      <c r="S1196" s="15" t="str">
        <f>HLOOKUP(Coffee_data[[#This Row],[ProductId]],Product!$B$4:$O$7,3,FALSE)</f>
        <v>Espresso</v>
      </c>
      <c r="T1196" s="15" t="str">
        <f>HLOOKUP(Coffee_data[[#This Row],[ProductId]],Product!$B$4:$O$7,4,FALSE)</f>
        <v>Decaf Espresso</v>
      </c>
    </row>
    <row r="1197" spans="1:20" x14ac:dyDescent="0.2">
      <c r="A1197">
        <v>-138</v>
      </c>
      <c r="B1197">
        <v>-67</v>
      </c>
      <c r="C1197">
        <v>87</v>
      </c>
      <c r="D1197">
        <v>128</v>
      </c>
      <c r="E1197">
        <v>71</v>
      </c>
      <c r="F1197">
        <v>49</v>
      </c>
      <c r="G1197">
        <v>1832</v>
      </c>
      <c r="H1197">
        <v>-150</v>
      </c>
      <c r="I1197">
        <v>255</v>
      </c>
      <c r="J1197">
        <v>-90</v>
      </c>
      <c r="K1197">
        <v>101</v>
      </c>
      <c r="L1197">
        <v>209</v>
      </c>
      <c r="M1197">
        <v>1</v>
      </c>
      <c r="N1197" s="25">
        <v>41820</v>
      </c>
      <c r="O1197" t="str">
        <f>VLOOKUP(Coffee_data[[#This Row],[Area Code]],Location!$B$1:$E$157,2,FALSE)</f>
        <v>California</v>
      </c>
      <c r="P1197" t="str">
        <f>VLOOKUP(Coffee_data[[#This Row],[Area Code]],Location!$B$1:$E$157,3,FALSE)</f>
        <v>West</v>
      </c>
      <c r="Q1197" t="str">
        <f>VLOOKUP(Coffee_data[[#This Row],[Area Code]],Location!$B$1:$E$157,4,FALSE)</f>
        <v>Major Market</v>
      </c>
      <c r="R1197" s="15" t="str">
        <f>HLOOKUP(Coffee_data[[#This Row],[ProductId]],Product!$B$4:$O$7,2,FALSE)</f>
        <v>Regular</v>
      </c>
      <c r="S1197" s="15" t="str">
        <f>HLOOKUP(Coffee_data[[#This Row],[ProductId]],Product!$B$4:$O$7,3,FALSE)</f>
        <v>Coffee</v>
      </c>
      <c r="T1197" s="15" t="str">
        <f>HLOOKUP(Coffee_data[[#This Row],[ProductId]],Product!$B$4:$O$7,4,FALSE)</f>
        <v>Amaretto</v>
      </c>
    </row>
    <row r="1198" spans="1:20" x14ac:dyDescent="0.2">
      <c r="A1198">
        <v>370</v>
      </c>
      <c r="B1198">
        <v>548</v>
      </c>
      <c r="C1198">
        <v>912</v>
      </c>
      <c r="D1198">
        <v>311</v>
      </c>
      <c r="E1198">
        <v>178</v>
      </c>
      <c r="F1198">
        <v>127</v>
      </c>
      <c r="G1198">
        <v>2654</v>
      </c>
      <c r="H1198">
        <v>530</v>
      </c>
      <c r="I1198">
        <v>483</v>
      </c>
      <c r="J1198">
        <v>690</v>
      </c>
      <c r="K1198">
        <v>1138</v>
      </c>
      <c r="L1198">
        <v>707</v>
      </c>
      <c r="M1198">
        <v>2</v>
      </c>
      <c r="N1198" s="25">
        <v>41820</v>
      </c>
      <c r="O1198" t="str">
        <f>VLOOKUP(Coffee_data[[#This Row],[Area Code]],Location!$B$1:$E$157,2,FALSE)</f>
        <v>California</v>
      </c>
      <c r="P1198" t="str">
        <f>VLOOKUP(Coffee_data[[#This Row],[Area Code]],Location!$B$1:$E$157,3,FALSE)</f>
        <v>West</v>
      </c>
      <c r="Q1198" t="str">
        <f>VLOOKUP(Coffee_data[[#This Row],[Area Code]],Location!$B$1:$E$157,4,FALSE)</f>
        <v>Major Market</v>
      </c>
      <c r="R1198" s="15" t="str">
        <f>HLOOKUP(Coffee_data[[#This Row],[ProductId]],Product!$B$4:$O$7,2,FALSE)</f>
        <v>Regular</v>
      </c>
      <c r="S1198" s="15" t="str">
        <f>HLOOKUP(Coffee_data[[#This Row],[ProductId]],Product!$B$4:$O$7,3,FALSE)</f>
        <v>Coffee</v>
      </c>
      <c r="T1198" s="15" t="str">
        <f>HLOOKUP(Coffee_data[[#This Row],[ProductId]],Product!$B$4:$O$7,4,FALSE)</f>
        <v>Columbian</v>
      </c>
    </row>
    <row r="1199" spans="1:20" x14ac:dyDescent="0.2">
      <c r="A1199">
        <v>139</v>
      </c>
      <c r="B1199">
        <v>185</v>
      </c>
      <c r="C1199">
        <v>312</v>
      </c>
      <c r="D1199">
        <v>116</v>
      </c>
      <c r="E1199">
        <v>46</v>
      </c>
      <c r="F1199">
        <v>35</v>
      </c>
      <c r="G1199">
        <v>1007</v>
      </c>
      <c r="H1199">
        <v>150</v>
      </c>
      <c r="I1199">
        <v>97</v>
      </c>
      <c r="J1199">
        <v>170</v>
      </c>
      <c r="K1199">
        <v>270</v>
      </c>
      <c r="L1199">
        <v>805</v>
      </c>
      <c r="M1199">
        <v>8</v>
      </c>
      <c r="N1199" s="25">
        <v>41820</v>
      </c>
      <c r="O1199" t="str">
        <f>VLOOKUP(Coffee_data[[#This Row],[Area Code]],Location!$B$1:$E$157,2,FALSE)</f>
        <v>California</v>
      </c>
      <c r="P1199" t="str">
        <f>VLOOKUP(Coffee_data[[#This Row],[Area Code]],Location!$B$1:$E$157,3,FALSE)</f>
        <v>West</v>
      </c>
      <c r="Q1199" t="str">
        <f>VLOOKUP(Coffee_data[[#This Row],[Area Code]],Location!$B$1:$E$157,4,FALSE)</f>
        <v>Major Market</v>
      </c>
      <c r="R1199" s="15" t="str">
        <f>HLOOKUP(Coffee_data[[#This Row],[ProductId]],Product!$B$4:$O$7,2,FALSE)</f>
        <v>Decaf</v>
      </c>
      <c r="S1199" s="15" t="str">
        <f>HLOOKUP(Coffee_data[[#This Row],[ProductId]],Product!$B$4:$O$7,3,FALSE)</f>
        <v>Herbal Tea</v>
      </c>
      <c r="T1199" s="15" t="str">
        <f>HLOOKUP(Coffee_data[[#This Row],[ProductId]],Product!$B$4:$O$7,4,FALSE)</f>
        <v>Chamomile</v>
      </c>
    </row>
    <row r="1200" spans="1:20" x14ac:dyDescent="0.2">
      <c r="A1200">
        <v>205</v>
      </c>
      <c r="B1200">
        <v>307</v>
      </c>
      <c r="C1200">
        <v>567</v>
      </c>
      <c r="D1200">
        <v>268</v>
      </c>
      <c r="E1200">
        <v>102</v>
      </c>
      <c r="F1200">
        <v>80</v>
      </c>
      <c r="G1200">
        <v>1319</v>
      </c>
      <c r="H1200">
        <v>200</v>
      </c>
      <c r="I1200">
        <v>257</v>
      </c>
      <c r="J1200">
        <v>270</v>
      </c>
      <c r="K1200">
        <v>490</v>
      </c>
      <c r="L1200">
        <v>650</v>
      </c>
      <c r="M1200">
        <v>9</v>
      </c>
      <c r="N1200" s="25">
        <v>41820</v>
      </c>
      <c r="O1200" t="str">
        <f>VLOOKUP(Coffee_data[[#This Row],[Area Code]],Location!$B$1:$E$157,2,FALSE)</f>
        <v>California</v>
      </c>
      <c r="P1200" t="str">
        <f>VLOOKUP(Coffee_data[[#This Row],[Area Code]],Location!$B$1:$E$157,3,FALSE)</f>
        <v>West</v>
      </c>
      <c r="Q1200" t="str">
        <f>VLOOKUP(Coffee_data[[#This Row],[Area Code]],Location!$B$1:$E$157,4,FALSE)</f>
        <v>Major Market</v>
      </c>
      <c r="R1200" s="15" t="str">
        <f>HLOOKUP(Coffee_data[[#This Row],[ProductId]],Product!$B$4:$O$7,2,FALSE)</f>
        <v>Decaf</v>
      </c>
      <c r="S1200" s="15" t="str">
        <f>HLOOKUP(Coffee_data[[#This Row],[ProductId]],Product!$B$4:$O$7,3,FALSE)</f>
        <v>Herbal Tea</v>
      </c>
      <c r="T1200" s="15" t="str">
        <f>HLOOKUP(Coffee_data[[#This Row],[ProductId]],Product!$B$4:$O$7,4,FALSE)</f>
        <v>Lemon</v>
      </c>
    </row>
    <row r="1201" spans="1:20" x14ac:dyDescent="0.2">
      <c r="A1201">
        <v>72</v>
      </c>
      <c r="B1201">
        <v>112</v>
      </c>
      <c r="C1201">
        <v>199</v>
      </c>
      <c r="D1201">
        <v>87</v>
      </c>
      <c r="E1201">
        <v>40</v>
      </c>
      <c r="F1201">
        <v>28</v>
      </c>
      <c r="G1201">
        <v>564</v>
      </c>
      <c r="H1201">
        <v>70</v>
      </c>
      <c r="I1201">
        <v>60</v>
      </c>
      <c r="J1201">
        <v>100</v>
      </c>
      <c r="K1201">
        <v>170</v>
      </c>
      <c r="L1201">
        <v>831</v>
      </c>
      <c r="M1201">
        <v>10</v>
      </c>
      <c r="N1201" s="25">
        <v>41820</v>
      </c>
      <c r="O1201" t="str">
        <f>VLOOKUP(Coffee_data[[#This Row],[Area Code]],Location!$B$1:$E$157,2,FALSE)</f>
        <v>California</v>
      </c>
      <c r="P1201" t="str">
        <f>VLOOKUP(Coffee_data[[#This Row],[Area Code]],Location!$B$1:$E$157,3,FALSE)</f>
        <v>West</v>
      </c>
      <c r="Q1201" t="str">
        <f>VLOOKUP(Coffee_data[[#This Row],[Area Code]],Location!$B$1:$E$157,4,FALSE)</f>
        <v>Major Market</v>
      </c>
      <c r="R1201" s="15" t="str">
        <f>HLOOKUP(Coffee_data[[#This Row],[ProductId]],Product!$B$4:$O$7,2,FALSE)</f>
        <v>Decaf</v>
      </c>
      <c r="S1201" s="15" t="str">
        <f>HLOOKUP(Coffee_data[[#This Row],[ProductId]],Product!$B$4:$O$7,3,FALSE)</f>
        <v>Herbal Tea</v>
      </c>
      <c r="T1201" s="15" t="str">
        <f>HLOOKUP(Coffee_data[[#This Row],[ProductId]],Product!$B$4:$O$7,4,FALSE)</f>
        <v>Mint</v>
      </c>
    </row>
    <row r="1202" spans="1:20" x14ac:dyDescent="0.2">
      <c r="A1202">
        <v>112</v>
      </c>
      <c r="B1202">
        <v>152</v>
      </c>
      <c r="C1202">
        <v>256</v>
      </c>
      <c r="D1202">
        <v>95</v>
      </c>
      <c r="E1202">
        <v>40</v>
      </c>
      <c r="F1202">
        <v>29</v>
      </c>
      <c r="G1202">
        <v>952</v>
      </c>
      <c r="H1202">
        <v>100</v>
      </c>
      <c r="I1202">
        <v>49</v>
      </c>
      <c r="J1202">
        <v>110</v>
      </c>
      <c r="K1202">
        <v>159</v>
      </c>
      <c r="L1202">
        <v>562</v>
      </c>
      <c r="M1202">
        <v>11</v>
      </c>
      <c r="N1202" s="25">
        <v>41820</v>
      </c>
      <c r="O1202" t="str">
        <f>VLOOKUP(Coffee_data[[#This Row],[Area Code]],Location!$B$1:$E$157,2,FALSE)</f>
        <v>California</v>
      </c>
      <c r="P1202" t="str">
        <f>VLOOKUP(Coffee_data[[#This Row],[Area Code]],Location!$B$1:$E$157,3,FALSE)</f>
        <v>West</v>
      </c>
      <c r="Q1202" t="str">
        <f>VLOOKUP(Coffee_data[[#This Row],[Area Code]],Location!$B$1:$E$157,4,FALSE)</f>
        <v>Major Market</v>
      </c>
      <c r="R1202" s="15" t="str">
        <f>HLOOKUP(Coffee_data[[#This Row],[ProductId]],Product!$B$4:$O$7,2,FALSE)</f>
        <v>Regular</v>
      </c>
      <c r="S1202" s="15" t="str">
        <f>HLOOKUP(Coffee_data[[#This Row],[ProductId]],Product!$B$4:$O$7,3,FALSE)</f>
        <v>Tea</v>
      </c>
      <c r="T1202" s="15" t="str">
        <f>HLOOKUP(Coffee_data[[#This Row],[ProductId]],Product!$B$4:$O$7,4,FALSE)</f>
        <v>Darjeeling</v>
      </c>
    </row>
    <row r="1203" spans="1:20" x14ac:dyDescent="0.2">
      <c r="A1203">
        <v>98</v>
      </c>
      <c r="B1203">
        <v>136</v>
      </c>
      <c r="C1203">
        <v>230</v>
      </c>
      <c r="D1203">
        <v>94</v>
      </c>
      <c r="E1203">
        <v>38</v>
      </c>
      <c r="F1203">
        <v>26</v>
      </c>
      <c r="G1203">
        <v>608</v>
      </c>
      <c r="H1203">
        <v>80</v>
      </c>
      <c r="I1203">
        <v>72</v>
      </c>
      <c r="J1203">
        <v>90</v>
      </c>
      <c r="K1203">
        <v>162</v>
      </c>
      <c r="L1203">
        <v>831</v>
      </c>
      <c r="M1203">
        <v>12</v>
      </c>
      <c r="N1203" s="25">
        <v>41820</v>
      </c>
      <c r="O1203" t="str">
        <f>VLOOKUP(Coffee_data[[#This Row],[Area Code]],Location!$B$1:$E$157,2,FALSE)</f>
        <v>California</v>
      </c>
      <c r="P1203" t="str">
        <f>VLOOKUP(Coffee_data[[#This Row],[Area Code]],Location!$B$1:$E$157,3,FALSE)</f>
        <v>West</v>
      </c>
      <c r="Q1203" t="str">
        <f>VLOOKUP(Coffee_data[[#This Row],[Area Code]],Location!$B$1:$E$157,4,FALSE)</f>
        <v>Major Market</v>
      </c>
      <c r="R1203" s="15" t="str">
        <f>HLOOKUP(Coffee_data[[#This Row],[ProductId]],Product!$B$4:$O$7,2,FALSE)</f>
        <v>Regular</v>
      </c>
      <c r="S1203" s="15" t="str">
        <f>HLOOKUP(Coffee_data[[#This Row],[ProductId]],Product!$B$4:$O$7,3,FALSE)</f>
        <v>Tea</v>
      </c>
      <c r="T1203" s="15" t="str">
        <f>HLOOKUP(Coffee_data[[#This Row],[ProductId]],Product!$B$4:$O$7,4,FALSE)</f>
        <v>Earl Grey</v>
      </c>
    </row>
    <row r="1204" spans="1:20" x14ac:dyDescent="0.2">
      <c r="A1204">
        <v>30</v>
      </c>
      <c r="B1204">
        <v>79</v>
      </c>
      <c r="C1204">
        <v>131</v>
      </c>
      <c r="D1204">
        <v>52</v>
      </c>
      <c r="E1204">
        <v>49</v>
      </c>
      <c r="F1204">
        <v>17</v>
      </c>
      <c r="G1204">
        <v>668</v>
      </c>
      <c r="H1204">
        <v>20</v>
      </c>
      <c r="I1204">
        <v>43</v>
      </c>
      <c r="J1204">
        <v>50</v>
      </c>
      <c r="K1204">
        <v>80</v>
      </c>
      <c r="L1204">
        <v>415</v>
      </c>
      <c r="M1204">
        <v>13</v>
      </c>
      <c r="N1204" s="25">
        <v>41820</v>
      </c>
      <c r="O1204" t="str">
        <f>VLOOKUP(Coffee_data[[#This Row],[Area Code]],Location!$B$1:$E$157,2,FALSE)</f>
        <v>California</v>
      </c>
      <c r="P1204" t="str">
        <f>VLOOKUP(Coffee_data[[#This Row],[Area Code]],Location!$B$1:$E$157,3,FALSE)</f>
        <v>West</v>
      </c>
      <c r="Q1204" t="str">
        <f>VLOOKUP(Coffee_data[[#This Row],[Area Code]],Location!$B$1:$E$157,4,FALSE)</f>
        <v>Major Market</v>
      </c>
      <c r="R1204" s="15" t="str">
        <f>HLOOKUP(Coffee_data[[#This Row],[ProductId]],Product!$B$4:$O$7,2,FALSE)</f>
        <v>Regular</v>
      </c>
      <c r="S1204" s="15" t="str">
        <f>HLOOKUP(Coffee_data[[#This Row],[ProductId]],Product!$B$4:$O$7,3,FALSE)</f>
        <v>Tea</v>
      </c>
      <c r="T1204" s="15" t="str">
        <f>HLOOKUP(Coffee_data[[#This Row],[ProductId]],Product!$B$4:$O$7,4,FALSE)</f>
        <v>Green Tea</v>
      </c>
    </row>
    <row r="1205" spans="1:20" x14ac:dyDescent="0.2">
      <c r="A1205">
        <v>-157</v>
      </c>
      <c r="B1205">
        <v>-36</v>
      </c>
      <c r="C1205">
        <v>202</v>
      </c>
      <c r="D1205">
        <v>266</v>
      </c>
      <c r="E1205">
        <v>121</v>
      </c>
      <c r="F1205">
        <v>78</v>
      </c>
      <c r="G1205">
        <v>2797</v>
      </c>
      <c r="H1205">
        <v>-150</v>
      </c>
      <c r="I1205">
        <v>281</v>
      </c>
      <c r="J1205">
        <v>-40</v>
      </c>
      <c r="K1205">
        <v>247</v>
      </c>
      <c r="L1205">
        <v>707</v>
      </c>
      <c r="M1205">
        <v>3</v>
      </c>
      <c r="N1205" s="25">
        <v>41820</v>
      </c>
      <c r="O1205" t="str">
        <f>VLOOKUP(Coffee_data[[#This Row],[Area Code]],Location!$B$1:$E$157,2,FALSE)</f>
        <v>California</v>
      </c>
      <c r="P1205" t="str">
        <f>VLOOKUP(Coffee_data[[#This Row],[Area Code]],Location!$B$1:$E$157,3,FALSE)</f>
        <v>West</v>
      </c>
      <c r="Q1205" t="str">
        <f>VLOOKUP(Coffee_data[[#This Row],[Area Code]],Location!$B$1:$E$157,4,FALSE)</f>
        <v>Major Market</v>
      </c>
      <c r="R1205" s="15" t="str">
        <f>HLOOKUP(Coffee_data[[#This Row],[ProductId]],Product!$B$4:$O$7,2,FALSE)</f>
        <v>Decaf</v>
      </c>
      <c r="S1205" s="15" t="str">
        <f>HLOOKUP(Coffee_data[[#This Row],[ProductId]],Product!$B$4:$O$7,3,FALSE)</f>
        <v>Coffee</v>
      </c>
      <c r="T1205" s="15" t="str">
        <f>HLOOKUP(Coffee_data[[#This Row],[ProductId]],Product!$B$4:$O$7,4,FALSE)</f>
        <v>Decaf Irish Cream</v>
      </c>
    </row>
    <row r="1206" spans="1:20" x14ac:dyDescent="0.2">
      <c r="A1206">
        <v>167</v>
      </c>
      <c r="B1206">
        <v>266</v>
      </c>
      <c r="C1206">
        <v>532</v>
      </c>
      <c r="D1206">
        <v>268</v>
      </c>
      <c r="E1206">
        <v>99</v>
      </c>
      <c r="F1206">
        <v>74</v>
      </c>
      <c r="G1206">
        <v>1819</v>
      </c>
      <c r="H1206">
        <v>170</v>
      </c>
      <c r="I1206">
        <v>184</v>
      </c>
      <c r="J1206">
        <v>260</v>
      </c>
      <c r="K1206">
        <v>510</v>
      </c>
      <c r="L1206">
        <v>818</v>
      </c>
      <c r="M1206">
        <v>4</v>
      </c>
      <c r="N1206" s="25">
        <v>41820</v>
      </c>
      <c r="O1206" t="str">
        <f>VLOOKUP(Coffee_data[[#This Row],[Area Code]],Location!$B$1:$E$157,2,FALSE)</f>
        <v>California</v>
      </c>
      <c r="P1206" t="str">
        <f>VLOOKUP(Coffee_data[[#This Row],[Area Code]],Location!$B$1:$E$157,3,FALSE)</f>
        <v>West</v>
      </c>
      <c r="Q1206" t="str">
        <f>VLOOKUP(Coffee_data[[#This Row],[Area Code]],Location!$B$1:$E$157,4,FALSE)</f>
        <v>Major Market</v>
      </c>
      <c r="R1206" s="15" t="str">
        <f>HLOOKUP(Coffee_data[[#This Row],[ProductId]],Product!$B$4:$O$7,2,FALSE)</f>
        <v>Regular</v>
      </c>
      <c r="S1206" s="15" t="str">
        <f>HLOOKUP(Coffee_data[[#This Row],[ProductId]],Product!$B$4:$O$7,3,FALSE)</f>
        <v>Espresso</v>
      </c>
      <c r="T1206" s="15" t="str">
        <f>HLOOKUP(Coffee_data[[#This Row],[ProductId]],Product!$B$4:$O$7,4,FALSE)</f>
        <v>Caffe Latte</v>
      </c>
    </row>
    <row r="1207" spans="1:20" x14ac:dyDescent="0.2">
      <c r="A1207">
        <v>45</v>
      </c>
      <c r="B1207">
        <v>225</v>
      </c>
      <c r="C1207">
        <v>387</v>
      </c>
      <c r="D1207">
        <v>183</v>
      </c>
      <c r="E1207">
        <v>180</v>
      </c>
      <c r="F1207">
        <v>147</v>
      </c>
      <c r="G1207">
        <v>943</v>
      </c>
      <c r="H1207">
        <v>60</v>
      </c>
      <c r="I1207">
        <v>188</v>
      </c>
      <c r="J1207">
        <v>220</v>
      </c>
      <c r="K1207">
        <v>370</v>
      </c>
      <c r="L1207">
        <v>562</v>
      </c>
      <c r="M1207">
        <v>5</v>
      </c>
      <c r="N1207" s="25">
        <v>41820</v>
      </c>
      <c r="O1207" t="str">
        <f>VLOOKUP(Coffee_data[[#This Row],[Area Code]],Location!$B$1:$E$157,2,FALSE)</f>
        <v>California</v>
      </c>
      <c r="P1207" t="str">
        <f>VLOOKUP(Coffee_data[[#This Row],[Area Code]],Location!$B$1:$E$157,3,FALSE)</f>
        <v>West</v>
      </c>
      <c r="Q1207" t="str">
        <f>VLOOKUP(Coffee_data[[#This Row],[Area Code]],Location!$B$1:$E$157,4,FALSE)</f>
        <v>Major Market</v>
      </c>
      <c r="R1207" s="15" t="str">
        <f>HLOOKUP(Coffee_data[[#This Row],[ProductId]],Product!$B$4:$O$7,2,FALSE)</f>
        <v>Regular</v>
      </c>
      <c r="S1207" s="15" t="str">
        <f>HLOOKUP(Coffee_data[[#This Row],[ProductId]],Product!$B$4:$O$7,3,FALSE)</f>
        <v>Espresso</v>
      </c>
      <c r="T1207" s="15" t="str">
        <f>HLOOKUP(Coffee_data[[#This Row],[ProductId]],Product!$B$4:$O$7,4,FALSE)</f>
        <v>Caffe Mocha</v>
      </c>
    </row>
    <row r="1208" spans="1:20" x14ac:dyDescent="0.2">
      <c r="A1208">
        <v>259</v>
      </c>
      <c r="B1208">
        <v>387</v>
      </c>
      <c r="C1208">
        <v>678</v>
      </c>
      <c r="D1208">
        <v>311</v>
      </c>
      <c r="E1208">
        <v>128</v>
      </c>
      <c r="F1208">
        <v>96</v>
      </c>
      <c r="G1208">
        <v>1742</v>
      </c>
      <c r="H1208">
        <v>260</v>
      </c>
      <c r="I1208">
        <v>339</v>
      </c>
      <c r="J1208">
        <v>380</v>
      </c>
      <c r="K1208">
        <v>644</v>
      </c>
      <c r="L1208">
        <v>650</v>
      </c>
      <c r="M1208">
        <v>6</v>
      </c>
      <c r="N1208" s="25">
        <v>41820</v>
      </c>
      <c r="O1208" t="str">
        <f>VLOOKUP(Coffee_data[[#This Row],[Area Code]],Location!$B$1:$E$157,2,FALSE)</f>
        <v>California</v>
      </c>
      <c r="P1208" t="str">
        <f>VLOOKUP(Coffee_data[[#This Row],[Area Code]],Location!$B$1:$E$157,3,FALSE)</f>
        <v>West</v>
      </c>
      <c r="Q1208" t="str">
        <f>VLOOKUP(Coffee_data[[#This Row],[Area Code]],Location!$B$1:$E$157,4,FALSE)</f>
        <v>Major Market</v>
      </c>
      <c r="R1208" s="15" t="str">
        <f>HLOOKUP(Coffee_data[[#This Row],[ProductId]],Product!$B$4:$O$7,2,FALSE)</f>
        <v>Decaf</v>
      </c>
      <c r="S1208" s="15" t="str">
        <f>HLOOKUP(Coffee_data[[#This Row],[ProductId]],Product!$B$4:$O$7,3,FALSE)</f>
        <v>Espresso</v>
      </c>
      <c r="T1208" s="15" t="str">
        <f>HLOOKUP(Coffee_data[[#This Row],[ProductId]],Product!$B$4:$O$7,4,FALSE)</f>
        <v>Decaf Espresso</v>
      </c>
    </row>
    <row r="1209" spans="1:20" x14ac:dyDescent="0.2">
      <c r="A1209">
        <v>-1</v>
      </c>
      <c r="B1209">
        <v>46</v>
      </c>
      <c r="C1209">
        <v>82</v>
      </c>
      <c r="D1209">
        <v>36</v>
      </c>
      <c r="E1209">
        <v>47</v>
      </c>
      <c r="F1209">
        <v>13</v>
      </c>
      <c r="G1209">
        <v>252</v>
      </c>
      <c r="H1209">
        <v>20</v>
      </c>
      <c r="I1209">
        <v>38</v>
      </c>
      <c r="J1209">
        <v>60</v>
      </c>
      <c r="K1209">
        <v>100</v>
      </c>
      <c r="L1209">
        <v>775</v>
      </c>
      <c r="M1209">
        <v>2</v>
      </c>
      <c r="N1209" s="25">
        <v>41820</v>
      </c>
      <c r="O1209" t="str">
        <f>VLOOKUP(Coffee_data[[#This Row],[Area Code]],Location!$B$1:$E$157,2,FALSE)</f>
        <v>Nevada</v>
      </c>
      <c r="P1209" t="str">
        <f>VLOOKUP(Coffee_data[[#This Row],[Area Code]],Location!$B$1:$E$157,3,FALSE)</f>
        <v>West</v>
      </c>
      <c r="Q1209" t="str">
        <f>VLOOKUP(Coffee_data[[#This Row],[Area Code]],Location!$B$1:$E$157,4,FALSE)</f>
        <v>Small Market</v>
      </c>
      <c r="R1209" s="15" t="str">
        <f>HLOOKUP(Coffee_data[[#This Row],[ProductId]],Product!$B$4:$O$7,2,FALSE)</f>
        <v>Regular</v>
      </c>
      <c r="S1209" s="15" t="str">
        <f>HLOOKUP(Coffee_data[[#This Row],[ProductId]],Product!$B$4:$O$7,3,FALSE)</f>
        <v>Coffee</v>
      </c>
      <c r="T1209" s="15" t="str">
        <f>HLOOKUP(Coffee_data[[#This Row],[ProductId]],Product!$B$4:$O$7,4,FALSE)</f>
        <v>Columbian</v>
      </c>
    </row>
    <row r="1210" spans="1:20" x14ac:dyDescent="0.2">
      <c r="A1210">
        <v>45</v>
      </c>
      <c r="B1210">
        <v>225</v>
      </c>
      <c r="C1210">
        <v>387</v>
      </c>
      <c r="D1210">
        <v>150</v>
      </c>
      <c r="E1210">
        <v>180</v>
      </c>
      <c r="F1210">
        <v>147</v>
      </c>
      <c r="G1210">
        <v>943</v>
      </c>
      <c r="H1210">
        <v>70</v>
      </c>
      <c r="I1210">
        <v>78</v>
      </c>
      <c r="J1210">
        <v>210</v>
      </c>
      <c r="K1210">
        <v>340</v>
      </c>
      <c r="L1210">
        <v>775</v>
      </c>
      <c r="M1210">
        <v>8</v>
      </c>
      <c r="N1210" s="25">
        <v>41820</v>
      </c>
      <c r="O1210" t="str">
        <f>VLOOKUP(Coffee_data[[#This Row],[Area Code]],Location!$B$1:$E$157,2,FALSE)</f>
        <v>Nevada</v>
      </c>
      <c r="P1210" t="str">
        <f>VLOOKUP(Coffee_data[[#This Row],[Area Code]],Location!$B$1:$E$157,3,FALSE)</f>
        <v>West</v>
      </c>
      <c r="Q1210" t="str">
        <f>VLOOKUP(Coffee_data[[#This Row],[Area Code]],Location!$B$1:$E$157,4,FALSE)</f>
        <v>Small Market</v>
      </c>
      <c r="R1210" s="15" t="str">
        <f>HLOOKUP(Coffee_data[[#This Row],[ProductId]],Product!$B$4:$O$7,2,FALSE)</f>
        <v>Decaf</v>
      </c>
      <c r="S1210" s="15" t="str">
        <f>HLOOKUP(Coffee_data[[#This Row],[ProductId]],Product!$B$4:$O$7,3,FALSE)</f>
        <v>Herbal Tea</v>
      </c>
      <c r="T1210" s="15" t="str">
        <f>HLOOKUP(Coffee_data[[#This Row],[ProductId]],Product!$B$4:$O$7,4,FALSE)</f>
        <v>Chamomile</v>
      </c>
    </row>
    <row r="1211" spans="1:20" x14ac:dyDescent="0.2">
      <c r="A1211">
        <v>208</v>
      </c>
      <c r="B1211">
        <v>329</v>
      </c>
      <c r="C1211">
        <v>567</v>
      </c>
      <c r="D1211">
        <v>293</v>
      </c>
      <c r="E1211">
        <v>121</v>
      </c>
      <c r="F1211">
        <v>78</v>
      </c>
      <c r="G1211">
        <v>1190</v>
      </c>
      <c r="H1211">
        <v>200</v>
      </c>
      <c r="I1211">
        <v>102</v>
      </c>
      <c r="J1211">
        <v>290</v>
      </c>
      <c r="K1211">
        <v>481</v>
      </c>
      <c r="L1211">
        <v>775</v>
      </c>
      <c r="M1211">
        <v>9</v>
      </c>
      <c r="N1211" s="25">
        <v>41820</v>
      </c>
      <c r="O1211" t="str">
        <f>VLOOKUP(Coffee_data[[#This Row],[Area Code]],Location!$B$1:$E$157,2,FALSE)</f>
        <v>Nevada</v>
      </c>
      <c r="P1211" t="str">
        <f>VLOOKUP(Coffee_data[[#This Row],[Area Code]],Location!$B$1:$E$157,3,FALSE)</f>
        <v>West</v>
      </c>
      <c r="Q1211" t="str">
        <f>VLOOKUP(Coffee_data[[#This Row],[Area Code]],Location!$B$1:$E$157,4,FALSE)</f>
        <v>Small Market</v>
      </c>
      <c r="R1211" s="15" t="str">
        <f>HLOOKUP(Coffee_data[[#This Row],[ProductId]],Product!$B$4:$O$7,2,FALSE)</f>
        <v>Decaf</v>
      </c>
      <c r="S1211" s="15" t="str">
        <f>HLOOKUP(Coffee_data[[#This Row],[ProductId]],Product!$B$4:$O$7,3,FALSE)</f>
        <v>Herbal Tea</v>
      </c>
      <c r="T1211" s="15" t="str">
        <f>HLOOKUP(Coffee_data[[#This Row],[ProductId]],Product!$B$4:$O$7,4,FALSE)</f>
        <v>Lemon</v>
      </c>
    </row>
    <row r="1212" spans="1:20" x14ac:dyDescent="0.2">
      <c r="A1212">
        <v>150</v>
      </c>
      <c r="B1212">
        <v>222</v>
      </c>
      <c r="C1212">
        <v>376</v>
      </c>
      <c r="D1212">
        <v>190</v>
      </c>
      <c r="E1212">
        <v>72</v>
      </c>
      <c r="F1212">
        <v>49</v>
      </c>
      <c r="G1212">
        <v>833</v>
      </c>
      <c r="H1212">
        <v>150</v>
      </c>
      <c r="I1212">
        <v>153</v>
      </c>
      <c r="J1212">
        <v>200</v>
      </c>
      <c r="K1212">
        <v>320</v>
      </c>
      <c r="L1212">
        <v>775</v>
      </c>
      <c r="M1212">
        <v>10</v>
      </c>
      <c r="N1212" s="25">
        <v>41820</v>
      </c>
      <c r="O1212" t="str">
        <f>VLOOKUP(Coffee_data[[#This Row],[Area Code]],Location!$B$1:$E$157,2,FALSE)</f>
        <v>Nevada</v>
      </c>
      <c r="P1212" t="str">
        <f>VLOOKUP(Coffee_data[[#This Row],[Area Code]],Location!$B$1:$E$157,3,FALSE)</f>
        <v>West</v>
      </c>
      <c r="Q1212" t="str">
        <f>VLOOKUP(Coffee_data[[#This Row],[Area Code]],Location!$B$1:$E$157,4,FALSE)</f>
        <v>Small Market</v>
      </c>
      <c r="R1212" s="15" t="str">
        <f>HLOOKUP(Coffee_data[[#This Row],[ProductId]],Product!$B$4:$O$7,2,FALSE)</f>
        <v>Decaf</v>
      </c>
      <c r="S1212" s="15" t="str">
        <f>HLOOKUP(Coffee_data[[#This Row],[ProductId]],Product!$B$4:$O$7,3,FALSE)</f>
        <v>Herbal Tea</v>
      </c>
      <c r="T1212" s="15" t="str">
        <f>HLOOKUP(Coffee_data[[#This Row],[ProductId]],Product!$B$4:$O$7,4,FALSE)</f>
        <v>Mint</v>
      </c>
    </row>
    <row r="1213" spans="1:20" x14ac:dyDescent="0.2">
      <c r="A1213">
        <v>258</v>
      </c>
      <c r="B1213">
        <v>387</v>
      </c>
      <c r="C1213">
        <v>678</v>
      </c>
      <c r="D1213">
        <v>252</v>
      </c>
      <c r="E1213">
        <v>129</v>
      </c>
      <c r="F1213">
        <v>96</v>
      </c>
      <c r="G1213">
        <v>1742</v>
      </c>
      <c r="H1213">
        <v>190</v>
      </c>
      <c r="I1213">
        <v>182</v>
      </c>
      <c r="J1213">
        <v>270</v>
      </c>
      <c r="K1213">
        <v>460</v>
      </c>
      <c r="L1213">
        <v>702</v>
      </c>
      <c r="M1213">
        <v>11</v>
      </c>
      <c r="N1213" s="25">
        <v>41820</v>
      </c>
      <c r="O1213" t="str">
        <f>VLOOKUP(Coffee_data[[#This Row],[Area Code]],Location!$B$1:$E$157,2,FALSE)</f>
        <v>Nevada</v>
      </c>
      <c r="P1213" t="str">
        <f>VLOOKUP(Coffee_data[[#This Row],[Area Code]],Location!$B$1:$E$157,3,FALSE)</f>
        <v>West</v>
      </c>
      <c r="Q1213" t="str">
        <f>VLOOKUP(Coffee_data[[#This Row],[Area Code]],Location!$B$1:$E$157,4,FALSE)</f>
        <v>Small Market</v>
      </c>
      <c r="R1213" s="15" t="str">
        <f>HLOOKUP(Coffee_data[[#This Row],[ProductId]],Product!$B$4:$O$7,2,FALSE)</f>
        <v>Regular</v>
      </c>
      <c r="S1213" s="15" t="str">
        <f>HLOOKUP(Coffee_data[[#This Row],[ProductId]],Product!$B$4:$O$7,3,FALSE)</f>
        <v>Tea</v>
      </c>
      <c r="T1213" s="15" t="str">
        <f>HLOOKUP(Coffee_data[[#This Row],[ProductId]],Product!$B$4:$O$7,4,FALSE)</f>
        <v>Darjeeling</v>
      </c>
    </row>
    <row r="1214" spans="1:20" x14ac:dyDescent="0.2">
      <c r="A1214">
        <v>168</v>
      </c>
      <c r="B1214">
        <v>266</v>
      </c>
      <c r="C1214">
        <v>532</v>
      </c>
      <c r="D1214">
        <v>233</v>
      </c>
      <c r="E1214">
        <v>98</v>
      </c>
      <c r="F1214">
        <v>74</v>
      </c>
      <c r="G1214">
        <v>1819</v>
      </c>
      <c r="H1214">
        <v>130</v>
      </c>
      <c r="I1214">
        <v>189</v>
      </c>
      <c r="J1214">
        <v>190</v>
      </c>
      <c r="K1214">
        <v>360</v>
      </c>
      <c r="L1214">
        <v>775</v>
      </c>
      <c r="M1214">
        <v>12</v>
      </c>
      <c r="N1214" s="25">
        <v>41820</v>
      </c>
      <c r="O1214" t="str">
        <f>VLOOKUP(Coffee_data[[#This Row],[Area Code]],Location!$B$1:$E$157,2,FALSE)</f>
        <v>Nevada</v>
      </c>
      <c r="P1214" t="str">
        <f>VLOOKUP(Coffee_data[[#This Row],[Area Code]],Location!$B$1:$E$157,3,FALSE)</f>
        <v>West</v>
      </c>
      <c r="Q1214" t="str">
        <f>VLOOKUP(Coffee_data[[#This Row],[Area Code]],Location!$B$1:$E$157,4,FALSE)</f>
        <v>Small Market</v>
      </c>
      <c r="R1214" s="15" t="str">
        <f>HLOOKUP(Coffee_data[[#This Row],[ProductId]],Product!$B$4:$O$7,2,FALSE)</f>
        <v>Regular</v>
      </c>
      <c r="S1214" s="15" t="str">
        <f>HLOOKUP(Coffee_data[[#This Row],[ProductId]],Product!$B$4:$O$7,3,FALSE)</f>
        <v>Tea</v>
      </c>
      <c r="T1214" s="15" t="str">
        <f>HLOOKUP(Coffee_data[[#This Row],[ProductId]],Product!$B$4:$O$7,4,FALSE)</f>
        <v>Earl Grey</v>
      </c>
    </row>
    <row r="1215" spans="1:20" x14ac:dyDescent="0.2">
      <c r="A1215">
        <v>-378</v>
      </c>
      <c r="B1215">
        <v>-270</v>
      </c>
      <c r="C1215">
        <v>27</v>
      </c>
      <c r="D1215">
        <v>329</v>
      </c>
      <c r="E1215">
        <v>135</v>
      </c>
      <c r="F1215">
        <v>102</v>
      </c>
      <c r="G1215">
        <v>5230</v>
      </c>
      <c r="H1215">
        <v>-250</v>
      </c>
      <c r="I1215">
        <v>149</v>
      </c>
      <c r="J1215">
        <v>-170</v>
      </c>
      <c r="K1215">
        <v>13</v>
      </c>
      <c r="L1215">
        <v>702</v>
      </c>
      <c r="M1215">
        <v>13</v>
      </c>
      <c r="N1215" s="25">
        <v>41820</v>
      </c>
      <c r="O1215" t="str">
        <f>VLOOKUP(Coffee_data[[#This Row],[Area Code]],Location!$B$1:$E$157,2,FALSE)</f>
        <v>Nevada</v>
      </c>
      <c r="P1215" t="str">
        <f>VLOOKUP(Coffee_data[[#This Row],[Area Code]],Location!$B$1:$E$157,3,FALSE)</f>
        <v>West</v>
      </c>
      <c r="Q1215" t="str">
        <f>VLOOKUP(Coffee_data[[#This Row],[Area Code]],Location!$B$1:$E$157,4,FALSE)</f>
        <v>Small Market</v>
      </c>
      <c r="R1215" s="15" t="str">
        <f>HLOOKUP(Coffee_data[[#This Row],[ProductId]],Product!$B$4:$O$7,2,FALSE)</f>
        <v>Regular</v>
      </c>
      <c r="S1215" s="15" t="str">
        <f>HLOOKUP(Coffee_data[[#This Row],[ProductId]],Product!$B$4:$O$7,3,FALSE)</f>
        <v>Tea</v>
      </c>
      <c r="T1215" s="15" t="str">
        <f>HLOOKUP(Coffee_data[[#This Row],[ProductId]],Product!$B$4:$O$7,4,FALSE)</f>
        <v>Green Tea</v>
      </c>
    </row>
    <row r="1216" spans="1:20" x14ac:dyDescent="0.2">
      <c r="A1216">
        <v>9</v>
      </c>
      <c r="B1216">
        <v>41</v>
      </c>
      <c r="C1216">
        <v>75</v>
      </c>
      <c r="D1216">
        <v>34</v>
      </c>
      <c r="E1216">
        <v>32</v>
      </c>
      <c r="F1216">
        <v>10</v>
      </c>
      <c r="G1216">
        <v>1010</v>
      </c>
      <c r="H1216">
        <v>30</v>
      </c>
      <c r="I1216">
        <v>37</v>
      </c>
      <c r="J1216">
        <v>50</v>
      </c>
      <c r="K1216">
        <v>93</v>
      </c>
      <c r="L1216">
        <v>775</v>
      </c>
      <c r="M1216">
        <v>3</v>
      </c>
      <c r="N1216" s="25">
        <v>41820</v>
      </c>
      <c r="O1216" t="str">
        <f>VLOOKUP(Coffee_data[[#This Row],[Area Code]],Location!$B$1:$E$157,2,FALSE)</f>
        <v>Nevada</v>
      </c>
      <c r="P1216" t="str">
        <f>VLOOKUP(Coffee_data[[#This Row],[Area Code]],Location!$B$1:$E$157,3,FALSE)</f>
        <v>West</v>
      </c>
      <c r="Q1216" t="str">
        <f>VLOOKUP(Coffee_data[[#This Row],[Area Code]],Location!$B$1:$E$157,4,FALSE)</f>
        <v>Small Market</v>
      </c>
      <c r="R1216" s="15" t="str">
        <f>HLOOKUP(Coffee_data[[#This Row],[ProductId]],Product!$B$4:$O$7,2,FALSE)</f>
        <v>Decaf</v>
      </c>
      <c r="S1216" s="15" t="str">
        <f>HLOOKUP(Coffee_data[[#This Row],[ProductId]],Product!$B$4:$O$7,3,FALSE)</f>
        <v>Coffee</v>
      </c>
      <c r="T1216" s="15" t="str">
        <f>HLOOKUP(Coffee_data[[#This Row],[ProductId]],Product!$B$4:$O$7,4,FALSE)</f>
        <v>Decaf Irish Cream</v>
      </c>
    </row>
    <row r="1217" spans="1:20" x14ac:dyDescent="0.2">
      <c r="A1217">
        <v>32</v>
      </c>
      <c r="B1217">
        <v>43</v>
      </c>
      <c r="C1217">
        <v>43</v>
      </c>
      <c r="D1217">
        <v>0</v>
      </c>
      <c r="E1217">
        <v>11</v>
      </c>
      <c r="F1217">
        <v>0</v>
      </c>
      <c r="G1217">
        <v>559</v>
      </c>
      <c r="H1217">
        <v>30</v>
      </c>
      <c r="I1217">
        <v>0</v>
      </c>
      <c r="J1217">
        <v>40</v>
      </c>
      <c r="K1217">
        <v>36</v>
      </c>
      <c r="L1217">
        <v>702</v>
      </c>
      <c r="M1217">
        <v>4</v>
      </c>
      <c r="N1217" s="25">
        <v>41820</v>
      </c>
      <c r="O1217" t="str">
        <f>VLOOKUP(Coffee_data[[#This Row],[Area Code]],Location!$B$1:$E$157,2,FALSE)</f>
        <v>Nevada</v>
      </c>
      <c r="P1217" t="str">
        <f>VLOOKUP(Coffee_data[[#This Row],[Area Code]],Location!$B$1:$E$157,3,FALSE)</f>
        <v>West</v>
      </c>
      <c r="Q1217" t="str">
        <f>VLOOKUP(Coffee_data[[#This Row],[Area Code]],Location!$B$1:$E$157,4,FALSE)</f>
        <v>Small Market</v>
      </c>
      <c r="R1217" s="15" t="str">
        <f>HLOOKUP(Coffee_data[[#This Row],[ProductId]],Product!$B$4:$O$7,2,FALSE)</f>
        <v>Regular</v>
      </c>
      <c r="S1217" s="15" t="str">
        <f>HLOOKUP(Coffee_data[[#This Row],[ProductId]],Product!$B$4:$O$7,3,FALSE)</f>
        <v>Espresso</v>
      </c>
      <c r="T1217" s="15" t="str">
        <f>HLOOKUP(Coffee_data[[#This Row],[ProductId]],Product!$B$4:$O$7,4,FALSE)</f>
        <v>Caffe Latte</v>
      </c>
    </row>
    <row r="1218" spans="1:20" x14ac:dyDescent="0.2">
      <c r="A1218">
        <v>17</v>
      </c>
      <c r="B1218">
        <v>36</v>
      </c>
      <c r="C1218">
        <v>61</v>
      </c>
      <c r="D1218">
        <v>25</v>
      </c>
      <c r="E1218">
        <v>19</v>
      </c>
      <c r="F1218">
        <v>7</v>
      </c>
      <c r="G1218">
        <v>854</v>
      </c>
      <c r="H1218">
        <v>20</v>
      </c>
      <c r="I1218">
        <v>20</v>
      </c>
      <c r="J1218">
        <v>30</v>
      </c>
      <c r="K1218">
        <v>50</v>
      </c>
      <c r="L1218">
        <v>775</v>
      </c>
      <c r="M1218">
        <v>5</v>
      </c>
      <c r="N1218" s="25">
        <v>41820</v>
      </c>
      <c r="O1218" t="str">
        <f>VLOOKUP(Coffee_data[[#This Row],[Area Code]],Location!$B$1:$E$157,2,FALSE)</f>
        <v>Nevada</v>
      </c>
      <c r="P1218" t="str">
        <f>VLOOKUP(Coffee_data[[#This Row],[Area Code]],Location!$B$1:$E$157,3,FALSE)</f>
        <v>West</v>
      </c>
      <c r="Q1218" t="str">
        <f>VLOOKUP(Coffee_data[[#This Row],[Area Code]],Location!$B$1:$E$157,4,FALSE)</f>
        <v>Small Market</v>
      </c>
      <c r="R1218" s="15" t="str">
        <f>HLOOKUP(Coffee_data[[#This Row],[ProductId]],Product!$B$4:$O$7,2,FALSE)</f>
        <v>Regular</v>
      </c>
      <c r="S1218" s="15" t="str">
        <f>HLOOKUP(Coffee_data[[#This Row],[ProductId]],Product!$B$4:$O$7,3,FALSE)</f>
        <v>Espresso</v>
      </c>
      <c r="T1218" s="15" t="str">
        <f>HLOOKUP(Coffee_data[[#This Row],[ProductId]],Product!$B$4:$O$7,4,FALSE)</f>
        <v>Caffe Mocha</v>
      </c>
    </row>
    <row r="1219" spans="1:20" x14ac:dyDescent="0.2">
      <c r="A1219">
        <v>12</v>
      </c>
      <c r="B1219">
        <v>29</v>
      </c>
      <c r="C1219">
        <v>49</v>
      </c>
      <c r="D1219">
        <v>20</v>
      </c>
      <c r="E1219">
        <v>17</v>
      </c>
      <c r="F1219">
        <v>5</v>
      </c>
      <c r="G1219">
        <v>808</v>
      </c>
      <c r="H1219">
        <v>20</v>
      </c>
      <c r="I1219">
        <v>10</v>
      </c>
      <c r="J1219">
        <v>30</v>
      </c>
      <c r="K1219">
        <v>40</v>
      </c>
      <c r="L1219">
        <v>702</v>
      </c>
      <c r="M1219">
        <v>6</v>
      </c>
      <c r="N1219" s="25">
        <v>41820</v>
      </c>
      <c r="O1219" t="str">
        <f>VLOOKUP(Coffee_data[[#This Row],[Area Code]],Location!$B$1:$E$157,2,FALSE)</f>
        <v>Nevada</v>
      </c>
      <c r="P1219" t="str">
        <f>VLOOKUP(Coffee_data[[#This Row],[Area Code]],Location!$B$1:$E$157,3,FALSE)</f>
        <v>West</v>
      </c>
      <c r="Q1219" t="str">
        <f>VLOOKUP(Coffee_data[[#This Row],[Area Code]],Location!$B$1:$E$157,4,FALSE)</f>
        <v>Small Market</v>
      </c>
      <c r="R1219" s="15" t="str">
        <f>HLOOKUP(Coffee_data[[#This Row],[ProductId]],Product!$B$4:$O$7,2,FALSE)</f>
        <v>Decaf</v>
      </c>
      <c r="S1219" s="15" t="str">
        <f>HLOOKUP(Coffee_data[[#This Row],[ProductId]],Product!$B$4:$O$7,3,FALSE)</f>
        <v>Espresso</v>
      </c>
      <c r="T1219" s="15" t="str">
        <f>HLOOKUP(Coffee_data[[#This Row],[ProductId]],Product!$B$4:$O$7,4,FALSE)</f>
        <v>Decaf Espresso</v>
      </c>
    </row>
    <row r="1220" spans="1:20" x14ac:dyDescent="0.2">
      <c r="A1220">
        <v>-10</v>
      </c>
      <c r="B1220">
        <v>56</v>
      </c>
      <c r="C1220">
        <v>95</v>
      </c>
      <c r="D1220">
        <v>39</v>
      </c>
      <c r="E1220">
        <v>66</v>
      </c>
      <c r="F1220">
        <v>36</v>
      </c>
      <c r="G1220">
        <v>517</v>
      </c>
      <c r="H1220">
        <v>20</v>
      </c>
      <c r="I1220">
        <v>41</v>
      </c>
      <c r="J1220">
        <v>70</v>
      </c>
      <c r="K1220">
        <v>110</v>
      </c>
      <c r="L1220">
        <v>971</v>
      </c>
      <c r="M1220">
        <v>1</v>
      </c>
      <c r="N1220" s="25">
        <v>41820</v>
      </c>
      <c r="O1220" t="str">
        <f>VLOOKUP(Coffee_data[[#This Row],[Area Code]],Location!$B$1:$E$157,2,FALSE)</f>
        <v>Oregon</v>
      </c>
      <c r="P1220" t="str">
        <f>VLOOKUP(Coffee_data[[#This Row],[Area Code]],Location!$B$1:$E$157,3,FALSE)</f>
        <v>West</v>
      </c>
      <c r="Q1220" t="str">
        <f>VLOOKUP(Coffee_data[[#This Row],[Area Code]],Location!$B$1:$E$157,4,FALSE)</f>
        <v>Small Market</v>
      </c>
      <c r="R1220" s="15" t="str">
        <f>HLOOKUP(Coffee_data[[#This Row],[ProductId]],Product!$B$4:$O$7,2,FALSE)</f>
        <v>Regular</v>
      </c>
      <c r="S1220" s="15" t="str">
        <f>HLOOKUP(Coffee_data[[#This Row],[ProductId]],Product!$B$4:$O$7,3,FALSE)</f>
        <v>Coffee</v>
      </c>
      <c r="T1220" s="15" t="str">
        <f>HLOOKUP(Coffee_data[[#This Row],[ProductId]],Product!$B$4:$O$7,4,FALSE)</f>
        <v>Amaretto</v>
      </c>
    </row>
    <row r="1221" spans="1:20" x14ac:dyDescent="0.2">
      <c r="A1221">
        <v>0</v>
      </c>
      <c r="B1221">
        <v>55</v>
      </c>
      <c r="C1221">
        <v>94</v>
      </c>
      <c r="D1221">
        <v>39</v>
      </c>
      <c r="E1221">
        <v>55</v>
      </c>
      <c r="F1221">
        <v>12</v>
      </c>
      <c r="G1221">
        <v>478</v>
      </c>
      <c r="H1221">
        <v>20</v>
      </c>
      <c r="I1221">
        <v>38</v>
      </c>
      <c r="J1221">
        <v>70</v>
      </c>
      <c r="K1221">
        <v>112</v>
      </c>
      <c r="L1221">
        <v>971</v>
      </c>
      <c r="M1221">
        <v>2</v>
      </c>
      <c r="N1221" s="25">
        <v>41820</v>
      </c>
      <c r="O1221" t="str">
        <f>VLOOKUP(Coffee_data[[#This Row],[Area Code]],Location!$B$1:$E$157,2,FALSE)</f>
        <v>Oregon</v>
      </c>
      <c r="P1221" t="str">
        <f>VLOOKUP(Coffee_data[[#This Row],[Area Code]],Location!$B$1:$E$157,3,FALSE)</f>
        <v>West</v>
      </c>
      <c r="Q1221" t="str">
        <f>VLOOKUP(Coffee_data[[#This Row],[Area Code]],Location!$B$1:$E$157,4,FALSE)</f>
        <v>Small Market</v>
      </c>
      <c r="R1221" s="15" t="str">
        <f>HLOOKUP(Coffee_data[[#This Row],[ProductId]],Product!$B$4:$O$7,2,FALSE)</f>
        <v>Regular</v>
      </c>
      <c r="S1221" s="15" t="str">
        <f>HLOOKUP(Coffee_data[[#This Row],[ProductId]],Product!$B$4:$O$7,3,FALSE)</f>
        <v>Coffee</v>
      </c>
      <c r="T1221" s="15" t="str">
        <f>HLOOKUP(Coffee_data[[#This Row],[ProductId]],Product!$B$4:$O$7,4,FALSE)</f>
        <v>Columbian</v>
      </c>
    </row>
    <row r="1222" spans="1:20" x14ac:dyDescent="0.2">
      <c r="A1222">
        <v>24</v>
      </c>
      <c r="B1222">
        <v>44</v>
      </c>
      <c r="C1222">
        <v>74</v>
      </c>
      <c r="D1222">
        <v>30</v>
      </c>
      <c r="E1222">
        <v>20</v>
      </c>
      <c r="F1222">
        <v>8</v>
      </c>
      <c r="G1222">
        <v>829</v>
      </c>
      <c r="H1222">
        <v>40</v>
      </c>
      <c r="I1222">
        <v>20</v>
      </c>
      <c r="J1222">
        <v>40</v>
      </c>
      <c r="K1222">
        <v>52</v>
      </c>
      <c r="L1222">
        <v>503</v>
      </c>
      <c r="M1222">
        <v>8</v>
      </c>
      <c r="N1222" s="25">
        <v>41820</v>
      </c>
      <c r="O1222" t="str">
        <f>VLOOKUP(Coffee_data[[#This Row],[Area Code]],Location!$B$1:$E$157,2,FALSE)</f>
        <v>Oregon</v>
      </c>
      <c r="P1222" t="str">
        <f>VLOOKUP(Coffee_data[[#This Row],[Area Code]],Location!$B$1:$E$157,3,FALSE)</f>
        <v>West</v>
      </c>
      <c r="Q1222" t="str">
        <f>VLOOKUP(Coffee_data[[#This Row],[Area Code]],Location!$B$1:$E$157,4,FALSE)</f>
        <v>Small Market</v>
      </c>
      <c r="R1222" s="15" t="str">
        <f>HLOOKUP(Coffee_data[[#This Row],[ProductId]],Product!$B$4:$O$7,2,FALSE)</f>
        <v>Decaf</v>
      </c>
      <c r="S1222" s="15" t="str">
        <f>HLOOKUP(Coffee_data[[#This Row],[ProductId]],Product!$B$4:$O$7,3,FALSE)</f>
        <v>Herbal Tea</v>
      </c>
      <c r="T1222" s="15" t="str">
        <f>HLOOKUP(Coffee_data[[#This Row],[ProductId]],Product!$B$4:$O$7,4,FALSE)</f>
        <v>Chamomile</v>
      </c>
    </row>
    <row r="1223" spans="1:20" x14ac:dyDescent="0.2">
      <c r="A1223">
        <v>27</v>
      </c>
      <c r="B1223">
        <v>53</v>
      </c>
      <c r="C1223">
        <v>94</v>
      </c>
      <c r="D1223">
        <v>41</v>
      </c>
      <c r="E1223">
        <v>26</v>
      </c>
      <c r="F1223">
        <v>13</v>
      </c>
      <c r="G1223">
        <v>592</v>
      </c>
      <c r="H1223">
        <v>30</v>
      </c>
      <c r="I1223">
        <v>30</v>
      </c>
      <c r="J1223">
        <v>50</v>
      </c>
      <c r="K1223">
        <v>71</v>
      </c>
      <c r="L1223">
        <v>503</v>
      </c>
      <c r="M1223">
        <v>9</v>
      </c>
      <c r="N1223" s="25">
        <v>41820</v>
      </c>
      <c r="O1223" t="str">
        <f>VLOOKUP(Coffee_data[[#This Row],[Area Code]],Location!$B$1:$E$157,2,FALSE)</f>
        <v>Oregon</v>
      </c>
      <c r="P1223" t="str">
        <f>VLOOKUP(Coffee_data[[#This Row],[Area Code]],Location!$B$1:$E$157,3,FALSE)</f>
        <v>West</v>
      </c>
      <c r="Q1223" t="str">
        <f>VLOOKUP(Coffee_data[[#This Row],[Area Code]],Location!$B$1:$E$157,4,FALSE)</f>
        <v>Small Market</v>
      </c>
      <c r="R1223" s="15" t="str">
        <f>HLOOKUP(Coffee_data[[#This Row],[ProductId]],Product!$B$4:$O$7,2,FALSE)</f>
        <v>Decaf</v>
      </c>
      <c r="S1223" s="15" t="str">
        <f>HLOOKUP(Coffee_data[[#This Row],[ProductId]],Product!$B$4:$O$7,3,FALSE)</f>
        <v>Herbal Tea</v>
      </c>
      <c r="T1223" s="15" t="str">
        <f>HLOOKUP(Coffee_data[[#This Row],[ProductId]],Product!$B$4:$O$7,4,FALSE)</f>
        <v>Lemon</v>
      </c>
    </row>
    <row r="1224" spans="1:20" x14ac:dyDescent="0.2">
      <c r="A1224">
        <v>9</v>
      </c>
      <c r="B1224">
        <v>26</v>
      </c>
      <c r="C1224">
        <v>44</v>
      </c>
      <c r="D1224">
        <v>18</v>
      </c>
      <c r="E1224">
        <v>17</v>
      </c>
      <c r="F1224">
        <v>5</v>
      </c>
      <c r="G1224">
        <v>486</v>
      </c>
      <c r="H1224">
        <v>10</v>
      </c>
      <c r="I1224">
        <v>10</v>
      </c>
      <c r="J1224">
        <v>10</v>
      </c>
      <c r="K1224">
        <v>31</v>
      </c>
      <c r="L1224">
        <v>541</v>
      </c>
      <c r="M1224">
        <v>11</v>
      </c>
      <c r="N1224" s="25">
        <v>41820</v>
      </c>
      <c r="O1224" t="str">
        <f>VLOOKUP(Coffee_data[[#This Row],[Area Code]],Location!$B$1:$E$157,2,FALSE)</f>
        <v>Oregon</v>
      </c>
      <c r="P1224" t="str">
        <f>VLOOKUP(Coffee_data[[#This Row],[Area Code]],Location!$B$1:$E$157,3,FALSE)</f>
        <v>West</v>
      </c>
      <c r="Q1224" t="str">
        <f>VLOOKUP(Coffee_data[[#This Row],[Area Code]],Location!$B$1:$E$157,4,FALSE)</f>
        <v>Small Market</v>
      </c>
      <c r="R1224" s="15" t="str">
        <f>HLOOKUP(Coffee_data[[#This Row],[ProductId]],Product!$B$4:$O$7,2,FALSE)</f>
        <v>Regular</v>
      </c>
      <c r="S1224" s="15" t="str">
        <f>HLOOKUP(Coffee_data[[#This Row],[ProductId]],Product!$B$4:$O$7,3,FALSE)</f>
        <v>Tea</v>
      </c>
      <c r="T1224" s="15" t="str">
        <f>HLOOKUP(Coffee_data[[#This Row],[ProductId]],Product!$B$4:$O$7,4,FALSE)</f>
        <v>Darjeeling</v>
      </c>
    </row>
    <row r="1225" spans="1:20" x14ac:dyDescent="0.2">
      <c r="A1225">
        <v>104</v>
      </c>
      <c r="B1225">
        <v>172</v>
      </c>
      <c r="C1225">
        <v>286</v>
      </c>
      <c r="D1225">
        <v>121</v>
      </c>
      <c r="E1225">
        <v>68</v>
      </c>
      <c r="F1225">
        <v>37</v>
      </c>
      <c r="G1225">
        <v>822</v>
      </c>
      <c r="H1225">
        <v>80</v>
      </c>
      <c r="I1225">
        <v>70</v>
      </c>
      <c r="J1225">
        <v>120</v>
      </c>
      <c r="K1225">
        <v>190</v>
      </c>
      <c r="L1225">
        <v>503</v>
      </c>
      <c r="M1225">
        <v>12</v>
      </c>
      <c r="N1225" s="25">
        <v>41820</v>
      </c>
      <c r="O1225" t="str">
        <f>VLOOKUP(Coffee_data[[#This Row],[Area Code]],Location!$B$1:$E$157,2,FALSE)</f>
        <v>Oregon</v>
      </c>
      <c r="P1225" t="str">
        <f>VLOOKUP(Coffee_data[[#This Row],[Area Code]],Location!$B$1:$E$157,3,FALSE)</f>
        <v>West</v>
      </c>
      <c r="Q1225" t="str">
        <f>VLOOKUP(Coffee_data[[#This Row],[Area Code]],Location!$B$1:$E$157,4,FALSE)</f>
        <v>Small Market</v>
      </c>
      <c r="R1225" s="15" t="str">
        <f>HLOOKUP(Coffee_data[[#This Row],[ProductId]],Product!$B$4:$O$7,2,FALSE)</f>
        <v>Regular</v>
      </c>
      <c r="S1225" s="15" t="str">
        <f>HLOOKUP(Coffee_data[[#This Row],[ProductId]],Product!$B$4:$O$7,3,FALSE)</f>
        <v>Tea</v>
      </c>
      <c r="T1225" s="15" t="str">
        <f>HLOOKUP(Coffee_data[[#This Row],[ProductId]],Product!$B$4:$O$7,4,FALSE)</f>
        <v>Earl Grey</v>
      </c>
    </row>
    <row r="1226" spans="1:20" x14ac:dyDescent="0.2">
      <c r="A1226">
        <v>129</v>
      </c>
      <c r="B1226">
        <v>195</v>
      </c>
      <c r="C1226">
        <v>336</v>
      </c>
      <c r="D1226">
        <v>133</v>
      </c>
      <c r="E1226">
        <v>66</v>
      </c>
      <c r="F1226">
        <v>43</v>
      </c>
      <c r="G1226">
        <v>692</v>
      </c>
      <c r="H1226">
        <v>90</v>
      </c>
      <c r="I1226">
        <v>90</v>
      </c>
      <c r="J1226">
        <v>130</v>
      </c>
      <c r="K1226">
        <v>233</v>
      </c>
      <c r="L1226">
        <v>503</v>
      </c>
      <c r="M1226">
        <v>13</v>
      </c>
      <c r="N1226" s="25">
        <v>41820</v>
      </c>
      <c r="O1226" t="str">
        <f>VLOOKUP(Coffee_data[[#This Row],[Area Code]],Location!$B$1:$E$157,2,FALSE)</f>
        <v>Oregon</v>
      </c>
      <c r="P1226" t="str">
        <f>VLOOKUP(Coffee_data[[#This Row],[Area Code]],Location!$B$1:$E$157,3,FALSE)</f>
        <v>West</v>
      </c>
      <c r="Q1226" t="str">
        <f>VLOOKUP(Coffee_data[[#This Row],[Area Code]],Location!$B$1:$E$157,4,FALSE)</f>
        <v>Small Market</v>
      </c>
      <c r="R1226" s="15" t="str">
        <f>HLOOKUP(Coffee_data[[#This Row],[ProductId]],Product!$B$4:$O$7,2,FALSE)</f>
        <v>Regular</v>
      </c>
      <c r="S1226" s="15" t="str">
        <f>HLOOKUP(Coffee_data[[#This Row],[ProductId]],Product!$B$4:$O$7,3,FALSE)</f>
        <v>Tea</v>
      </c>
      <c r="T1226" s="15" t="str">
        <f>HLOOKUP(Coffee_data[[#This Row],[ProductId]],Product!$B$4:$O$7,4,FALSE)</f>
        <v>Green Tea</v>
      </c>
    </row>
    <row r="1227" spans="1:20" x14ac:dyDescent="0.2">
      <c r="A1227">
        <v>18</v>
      </c>
      <c r="B1227">
        <v>51</v>
      </c>
      <c r="C1227">
        <v>85</v>
      </c>
      <c r="D1227">
        <v>34</v>
      </c>
      <c r="E1227">
        <v>33</v>
      </c>
      <c r="F1227">
        <v>10</v>
      </c>
      <c r="G1227">
        <v>432</v>
      </c>
      <c r="H1227">
        <v>40</v>
      </c>
      <c r="I1227">
        <v>43</v>
      </c>
      <c r="J1227">
        <v>60</v>
      </c>
      <c r="K1227">
        <v>97</v>
      </c>
      <c r="L1227">
        <v>503</v>
      </c>
      <c r="M1227">
        <v>3</v>
      </c>
      <c r="N1227" s="25">
        <v>41820</v>
      </c>
      <c r="O1227" t="str">
        <f>VLOOKUP(Coffee_data[[#This Row],[Area Code]],Location!$B$1:$E$157,2,FALSE)</f>
        <v>Oregon</v>
      </c>
      <c r="P1227" t="str">
        <f>VLOOKUP(Coffee_data[[#This Row],[Area Code]],Location!$B$1:$E$157,3,FALSE)</f>
        <v>West</v>
      </c>
      <c r="Q1227" t="str">
        <f>VLOOKUP(Coffee_data[[#This Row],[Area Code]],Location!$B$1:$E$157,4,FALSE)</f>
        <v>Small Market</v>
      </c>
      <c r="R1227" s="15" t="str">
        <f>HLOOKUP(Coffee_data[[#This Row],[ProductId]],Product!$B$4:$O$7,2,FALSE)</f>
        <v>Decaf</v>
      </c>
      <c r="S1227" s="15" t="str">
        <f>HLOOKUP(Coffee_data[[#This Row],[ProductId]],Product!$B$4:$O$7,3,FALSE)</f>
        <v>Coffee</v>
      </c>
      <c r="T1227" s="15" t="str">
        <f>HLOOKUP(Coffee_data[[#This Row],[ProductId]],Product!$B$4:$O$7,4,FALSE)</f>
        <v>Decaf Irish Cream</v>
      </c>
    </row>
    <row r="1228" spans="1:20" x14ac:dyDescent="0.2">
      <c r="A1228">
        <v>12</v>
      </c>
      <c r="B1228">
        <v>64</v>
      </c>
      <c r="C1228">
        <v>115</v>
      </c>
      <c r="D1228">
        <v>51</v>
      </c>
      <c r="E1228">
        <v>52</v>
      </c>
      <c r="F1228">
        <v>19</v>
      </c>
      <c r="G1228">
        <v>419</v>
      </c>
      <c r="H1228">
        <v>30</v>
      </c>
      <c r="I1228">
        <v>36</v>
      </c>
      <c r="J1228">
        <v>70</v>
      </c>
      <c r="K1228">
        <v>114</v>
      </c>
      <c r="L1228">
        <v>971</v>
      </c>
      <c r="M1228">
        <v>4</v>
      </c>
      <c r="N1228" s="25">
        <v>41820</v>
      </c>
      <c r="O1228" t="str">
        <f>VLOOKUP(Coffee_data[[#This Row],[Area Code]],Location!$B$1:$E$157,2,FALSE)</f>
        <v>Oregon</v>
      </c>
      <c r="P1228" t="str">
        <f>VLOOKUP(Coffee_data[[#This Row],[Area Code]],Location!$B$1:$E$157,3,FALSE)</f>
        <v>West</v>
      </c>
      <c r="Q1228" t="str">
        <f>VLOOKUP(Coffee_data[[#This Row],[Area Code]],Location!$B$1:$E$157,4,FALSE)</f>
        <v>Small Market</v>
      </c>
      <c r="R1228" s="15" t="str">
        <f>HLOOKUP(Coffee_data[[#This Row],[ProductId]],Product!$B$4:$O$7,2,FALSE)</f>
        <v>Regular</v>
      </c>
      <c r="S1228" s="15" t="str">
        <f>HLOOKUP(Coffee_data[[#This Row],[ProductId]],Product!$B$4:$O$7,3,FALSE)</f>
        <v>Espresso</v>
      </c>
      <c r="T1228" s="15" t="str">
        <f>HLOOKUP(Coffee_data[[#This Row],[ProductId]],Product!$B$4:$O$7,4,FALSE)</f>
        <v>Caffe Latte</v>
      </c>
    </row>
    <row r="1229" spans="1:20" x14ac:dyDescent="0.2">
      <c r="A1229">
        <v>20</v>
      </c>
      <c r="B1229">
        <v>63</v>
      </c>
      <c r="C1229">
        <v>110</v>
      </c>
      <c r="D1229">
        <v>47</v>
      </c>
      <c r="E1229">
        <v>43</v>
      </c>
      <c r="F1229">
        <v>15</v>
      </c>
      <c r="G1229">
        <v>420</v>
      </c>
      <c r="H1229">
        <v>30</v>
      </c>
      <c r="I1229">
        <v>45</v>
      </c>
      <c r="J1229">
        <v>60</v>
      </c>
      <c r="K1229">
        <v>105</v>
      </c>
      <c r="L1229">
        <v>503</v>
      </c>
      <c r="M1229">
        <v>5</v>
      </c>
      <c r="N1229" s="25">
        <v>41820</v>
      </c>
      <c r="O1229" t="str">
        <f>VLOOKUP(Coffee_data[[#This Row],[Area Code]],Location!$B$1:$E$157,2,FALSE)</f>
        <v>Oregon</v>
      </c>
      <c r="P1229" t="str">
        <f>VLOOKUP(Coffee_data[[#This Row],[Area Code]],Location!$B$1:$E$157,3,FALSE)</f>
        <v>West</v>
      </c>
      <c r="Q1229" t="str">
        <f>VLOOKUP(Coffee_data[[#This Row],[Area Code]],Location!$B$1:$E$157,4,FALSE)</f>
        <v>Small Market</v>
      </c>
      <c r="R1229" s="15" t="str">
        <f>HLOOKUP(Coffee_data[[#This Row],[ProductId]],Product!$B$4:$O$7,2,FALSE)</f>
        <v>Regular</v>
      </c>
      <c r="S1229" s="15" t="str">
        <f>HLOOKUP(Coffee_data[[#This Row],[ProductId]],Product!$B$4:$O$7,3,FALSE)</f>
        <v>Espresso</v>
      </c>
      <c r="T1229" s="15" t="str">
        <f>HLOOKUP(Coffee_data[[#This Row],[ProductId]],Product!$B$4:$O$7,4,FALSE)</f>
        <v>Caffe Mocha</v>
      </c>
    </row>
    <row r="1230" spans="1:20" x14ac:dyDescent="0.2">
      <c r="A1230">
        <v>81</v>
      </c>
      <c r="B1230">
        <v>146</v>
      </c>
      <c r="C1230">
        <v>291</v>
      </c>
      <c r="D1230">
        <v>159</v>
      </c>
      <c r="E1230">
        <v>65</v>
      </c>
      <c r="F1230">
        <v>40</v>
      </c>
      <c r="G1230">
        <v>1304</v>
      </c>
      <c r="H1230">
        <v>90</v>
      </c>
      <c r="I1230">
        <v>171</v>
      </c>
      <c r="J1230">
        <v>140</v>
      </c>
      <c r="K1230">
        <v>276</v>
      </c>
      <c r="L1230">
        <v>541</v>
      </c>
      <c r="M1230">
        <v>6</v>
      </c>
      <c r="N1230" s="25">
        <v>41820</v>
      </c>
      <c r="O1230" t="str">
        <f>VLOOKUP(Coffee_data[[#This Row],[Area Code]],Location!$B$1:$E$157,2,FALSE)</f>
        <v>Oregon</v>
      </c>
      <c r="P1230" t="str">
        <f>VLOOKUP(Coffee_data[[#This Row],[Area Code]],Location!$B$1:$E$157,3,FALSE)</f>
        <v>West</v>
      </c>
      <c r="Q1230" t="str">
        <f>VLOOKUP(Coffee_data[[#This Row],[Area Code]],Location!$B$1:$E$157,4,FALSE)</f>
        <v>Small Market</v>
      </c>
      <c r="R1230" s="15" t="str">
        <f>HLOOKUP(Coffee_data[[#This Row],[ProductId]],Product!$B$4:$O$7,2,FALSE)</f>
        <v>Decaf</v>
      </c>
      <c r="S1230" s="15" t="str">
        <f>HLOOKUP(Coffee_data[[#This Row],[ProductId]],Product!$B$4:$O$7,3,FALSE)</f>
        <v>Espresso</v>
      </c>
      <c r="T1230" s="15" t="str">
        <f>HLOOKUP(Coffee_data[[#This Row],[ProductId]],Product!$B$4:$O$7,4,FALSE)</f>
        <v>Decaf Espresso</v>
      </c>
    </row>
    <row r="1231" spans="1:20" x14ac:dyDescent="0.2">
      <c r="A1231">
        <v>75</v>
      </c>
      <c r="B1231">
        <v>135</v>
      </c>
      <c r="C1231">
        <v>225</v>
      </c>
      <c r="D1231">
        <v>90</v>
      </c>
      <c r="E1231">
        <v>60</v>
      </c>
      <c r="F1231">
        <v>29</v>
      </c>
      <c r="G1231">
        <v>1148</v>
      </c>
      <c r="H1231">
        <v>80</v>
      </c>
      <c r="I1231">
        <v>78</v>
      </c>
      <c r="J1231">
        <v>120</v>
      </c>
      <c r="K1231">
        <v>190</v>
      </c>
      <c r="L1231">
        <v>425</v>
      </c>
      <c r="M1231">
        <v>8</v>
      </c>
      <c r="N1231" s="25">
        <v>41820</v>
      </c>
      <c r="O1231" t="str">
        <f>VLOOKUP(Coffee_data[[#This Row],[Area Code]],Location!$B$1:$E$157,2,FALSE)</f>
        <v>Washington</v>
      </c>
      <c r="P1231" t="str">
        <f>VLOOKUP(Coffee_data[[#This Row],[Area Code]],Location!$B$1:$E$157,3,FALSE)</f>
        <v>West</v>
      </c>
      <c r="Q1231" t="str">
        <f>VLOOKUP(Coffee_data[[#This Row],[Area Code]],Location!$B$1:$E$157,4,FALSE)</f>
        <v>Small Market</v>
      </c>
      <c r="R1231" s="15" t="str">
        <f>HLOOKUP(Coffee_data[[#This Row],[ProductId]],Product!$B$4:$O$7,2,FALSE)</f>
        <v>Decaf</v>
      </c>
      <c r="S1231" s="15" t="str">
        <f>HLOOKUP(Coffee_data[[#This Row],[ProductId]],Product!$B$4:$O$7,3,FALSE)</f>
        <v>Herbal Tea</v>
      </c>
      <c r="T1231" s="15" t="str">
        <f>HLOOKUP(Coffee_data[[#This Row],[ProductId]],Product!$B$4:$O$7,4,FALSE)</f>
        <v>Chamomile</v>
      </c>
    </row>
    <row r="1232" spans="1:20" x14ac:dyDescent="0.2">
      <c r="A1232">
        <v>37</v>
      </c>
      <c r="B1232">
        <v>59</v>
      </c>
      <c r="C1232">
        <v>99</v>
      </c>
      <c r="D1232">
        <v>40</v>
      </c>
      <c r="E1232">
        <v>22</v>
      </c>
      <c r="F1232">
        <v>11</v>
      </c>
      <c r="G1232">
        <v>843</v>
      </c>
      <c r="H1232">
        <v>50</v>
      </c>
      <c r="I1232">
        <v>39</v>
      </c>
      <c r="J1232">
        <v>50</v>
      </c>
      <c r="K1232">
        <v>71</v>
      </c>
      <c r="L1232">
        <v>509</v>
      </c>
      <c r="M1232">
        <v>9</v>
      </c>
      <c r="N1232" s="25">
        <v>41820</v>
      </c>
      <c r="O1232" t="str">
        <f>VLOOKUP(Coffee_data[[#This Row],[Area Code]],Location!$B$1:$E$157,2,FALSE)</f>
        <v>Washington</v>
      </c>
      <c r="P1232" t="str">
        <f>VLOOKUP(Coffee_data[[#This Row],[Area Code]],Location!$B$1:$E$157,3,FALSE)</f>
        <v>West</v>
      </c>
      <c r="Q1232" t="str">
        <f>VLOOKUP(Coffee_data[[#This Row],[Area Code]],Location!$B$1:$E$157,4,FALSE)</f>
        <v>Small Market</v>
      </c>
      <c r="R1232" s="15" t="str">
        <f>HLOOKUP(Coffee_data[[#This Row],[ProductId]],Product!$B$4:$O$7,2,FALSE)</f>
        <v>Decaf</v>
      </c>
      <c r="S1232" s="15" t="str">
        <f>HLOOKUP(Coffee_data[[#This Row],[ProductId]],Product!$B$4:$O$7,3,FALSE)</f>
        <v>Herbal Tea</v>
      </c>
      <c r="T1232" s="15" t="str">
        <f>HLOOKUP(Coffee_data[[#This Row],[ProductId]],Product!$B$4:$O$7,4,FALSE)</f>
        <v>Lemon</v>
      </c>
    </row>
    <row r="1233" spans="1:20" x14ac:dyDescent="0.2">
      <c r="A1233">
        <v>29</v>
      </c>
      <c r="B1233">
        <v>65</v>
      </c>
      <c r="C1233">
        <v>104</v>
      </c>
      <c r="D1233">
        <v>39</v>
      </c>
      <c r="E1233">
        <v>36</v>
      </c>
      <c r="F1233">
        <v>12</v>
      </c>
      <c r="G1233">
        <v>380</v>
      </c>
      <c r="H1233">
        <v>30</v>
      </c>
      <c r="I1233">
        <v>20</v>
      </c>
      <c r="J1233">
        <v>50</v>
      </c>
      <c r="K1233">
        <v>81</v>
      </c>
      <c r="L1233">
        <v>509</v>
      </c>
      <c r="M1233">
        <v>11</v>
      </c>
      <c r="N1233" s="25">
        <v>41820</v>
      </c>
      <c r="O1233" t="str">
        <f>VLOOKUP(Coffee_data[[#This Row],[Area Code]],Location!$B$1:$E$157,2,FALSE)</f>
        <v>Washington</v>
      </c>
      <c r="P1233" t="str">
        <f>VLOOKUP(Coffee_data[[#This Row],[Area Code]],Location!$B$1:$E$157,3,FALSE)</f>
        <v>West</v>
      </c>
      <c r="Q1233" t="str">
        <f>VLOOKUP(Coffee_data[[#This Row],[Area Code]],Location!$B$1:$E$157,4,FALSE)</f>
        <v>Small Market</v>
      </c>
      <c r="R1233" s="15" t="str">
        <f>HLOOKUP(Coffee_data[[#This Row],[ProductId]],Product!$B$4:$O$7,2,FALSE)</f>
        <v>Regular</v>
      </c>
      <c r="S1233" s="15" t="str">
        <f>HLOOKUP(Coffee_data[[#This Row],[ProductId]],Product!$B$4:$O$7,3,FALSE)</f>
        <v>Tea</v>
      </c>
      <c r="T1233" s="15" t="str">
        <f>HLOOKUP(Coffee_data[[#This Row],[ProductId]],Product!$B$4:$O$7,4,FALSE)</f>
        <v>Darjeeling</v>
      </c>
    </row>
    <row r="1234" spans="1:20" x14ac:dyDescent="0.2">
      <c r="A1234">
        <v>20</v>
      </c>
      <c r="B1234">
        <v>54</v>
      </c>
      <c r="C1234">
        <v>90</v>
      </c>
      <c r="D1234">
        <v>36</v>
      </c>
      <c r="E1234">
        <v>34</v>
      </c>
      <c r="F1234">
        <v>11</v>
      </c>
      <c r="G1234">
        <v>462</v>
      </c>
      <c r="H1234">
        <v>30</v>
      </c>
      <c r="I1234">
        <v>20</v>
      </c>
      <c r="J1234">
        <v>40</v>
      </c>
      <c r="K1234">
        <v>72</v>
      </c>
      <c r="L1234">
        <v>509</v>
      </c>
      <c r="M1234">
        <v>12</v>
      </c>
      <c r="N1234" s="25">
        <v>41820</v>
      </c>
      <c r="O1234" t="str">
        <f>VLOOKUP(Coffee_data[[#This Row],[Area Code]],Location!$B$1:$E$157,2,FALSE)</f>
        <v>Washington</v>
      </c>
      <c r="P1234" t="str">
        <f>VLOOKUP(Coffee_data[[#This Row],[Area Code]],Location!$B$1:$E$157,3,FALSE)</f>
        <v>West</v>
      </c>
      <c r="Q1234" t="str">
        <f>VLOOKUP(Coffee_data[[#This Row],[Area Code]],Location!$B$1:$E$157,4,FALSE)</f>
        <v>Small Market</v>
      </c>
      <c r="R1234" s="15" t="str">
        <f>HLOOKUP(Coffee_data[[#This Row],[ProductId]],Product!$B$4:$O$7,2,FALSE)</f>
        <v>Regular</v>
      </c>
      <c r="S1234" s="15" t="str">
        <f>HLOOKUP(Coffee_data[[#This Row],[ProductId]],Product!$B$4:$O$7,3,FALSE)</f>
        <v>Tea</v>
      </c>
      <c r="T1234" s="15" t="str">
        <f>HLOOKUP(Coffee_data[[#This Row],[ProductId]],Product!$B$4:$O$7,4,FALSE)</f>
        <v>Earl Grey</v>
      </c>
    </row>
    <row r="1235" spans="1:20" x14ac:dyDescent="0.2">
      <c r="A1235">
        <v>-5</v>
      </c>
      <c r="B1235">
        <v>66</v>
      </c>
      <c r="C1235">
        <v>113</v>
      </c>
      <c r="D1235">
        <v>47</v>
      </c>
      <c r="E1235">
        <v>71</v>
      </c>
      <c r="F1235">
        <v>42</v>
      </c>
      <c r="G1235">
        <v>622</v>
      </c>
      <c r="H1235">
        <v>0</v>
      </c>
      <c r="I1235">
        <v>17</v>
      </c>
      <c r="J1235">
        <v>40</v>
      </c>
      <c r="K1235">
        <v>70</v>
      </c>
      <c r="L1235">
        <v>253</v>
      </c>
      <c r="M1235">
        <v>13</v>
      </c>
      <c r="N1235" s="25">
        <v>41820</v>
      </c>
      <c r="O1235" t="str">
        <f>VLOOKUP(Coffee_data[[#This Row],[Area Code]],Location!$B$1:$E$157,2,FALSE)</f>
        <v>Washington</v>
      </c>
      <c r="P1235" t="str">
        <f>VLOOKUP(Coffee_data[[#This Row],[Area Code]],Location!$B$1:$E$157,3,FALSE)</f>
        <v>West</v>
      </c>
      <c r="Q1235" t="str">
        <f>VLOOKUP(Coffee_data[[#This Row],[Area Code]],Location!$B$1:$E$157,4,FALSE)</f>
        <v>Small Market</v>
      </c>
      <c r="R1235" s="15" t="str">
        <f>HLOOKUP(Coffee_data[[#This Row],[ProductId]],Product!$B$4:$O$7,2,FALSE)</f>
        <v>Regular</v>
      </c>
      <c r="S1235" s="15" t="str">
        <f>HLOOKUP(Coffee_data[[#This Row],[ProductId]],Product!$B$4:$O$7,3,FALSE)</f>
        <v>Tea</v>
      </c>
      <c r="T1235" s="15" t="str">
        <f>HLOOKUP(Coffee_data[[#This Row],[ProductId]],Product!$B$4:$O$7,4,FALSE)</f>
        <v>Green Tea</v>
      </c>
    </row>
    <row r="1236" spans="1:20" x14ac:dyDescent="0.2">
      <c r="A1236">
        <v>75</v>
      </c>
      <c r="B1236">
        <v>125</v>
      </c>
      <c r="C1236">
        <v>211</v>
      </c>
      <c r="D1236">
        <v>86</v>
      </c>
      <c r="E1236">
        <v>50</v>
      </c>
      <c r="F1236">
        <v>27</v>
      </c>
      <c r="G1236">
        <v>463</v>
      </c>
      <c r="H1236">
        <v>120</v>
      </c>
      <c r="I1236">
        <v>66</v>
      </c>
      <c r="J1236">
        <v>160</v>
      </c>
      <c r="K1236">
        <v>258</v>
      </c>
      <c r="L1236">
        <v>425</v>
      </c>
      <c r="M1236">
        <v>2</v>
      </c>
      <c r="N1236" s="25">
        <v>41820</v>
      </c>
      <c r="O1236" t="str">
        <f>VLOOKUP(Coffee_data[[#This Row],[Area Code]],Location!$B$1:$E$157,2,FALSE)</f>
        <v>Washington</v>
      </c>
      <c r="P1236" t="str">
        <f>VLOOKUP(Coffee_data[[#This Row],[Area Code]],Location!$B$1:$E$157,3,FALSE)</f>
        <v>West</v>
      </c>
      <c r="Q1236" t="str">
        <f>VLOOKUP(Coffee_data[[#This Row],[Area Code]],Location!$B$1:$E$157,4,FALSE)</f>
        <v>Small Market</v>
      </c>
      <c r="R1236" s="15" t="str">
        <f>HLOOKUP(Coffee_data[[#This Row],[ProductId]],Product!$B$4:$O$7,2,FALSE)</f>
        <v>Regular</v>
      </c>
      <c r="S1236" s="15" t="str">
        <f>HLOOKUP(Coffee_data[[#This Row],[ProductId]],Product!$B$4:$O$7,3,FALSE)</f>
        <v>Coffee</v>
      </c>
      <c r="T1236" s="15" t="str">
        <f>HLOOKUP(Coffee_data[[#This Row],[ProductId]],Product!$B$4:$O$7,4,FALSE)</f>
        <v>Columbian</v>
      </c>
    </row>
    <row r="1237" spans="1:20" x14ac:dyDescent="0.2">
      <c r="A1237">
        <v>31</v>
      </c>
      <c r="B1237">
        <v>173</v>
      </c>
      <c r="C1237">
        <v>297</v>
      </c>
      <c r="D1237">
        <v>174</v>
      </c>
      <c r="E1237">
        <v>142</v>
      </c>
      <c r="F1237">
        <v>112</v>
      </c>
      <c r="G1237">
        <v>717</v>
      </c>
      <c r="H1237">
        <v>100</v>
      </c>
      <c r="I1237">
        <v>182</v>
      </c>
      <c r="J1237">
        <v>220</v>
      </c>
      <c r="K1237">
        <v>373</v>
      </c>
      <c r="L1237">
        <v>360</v>
      </c>
      <c r="M1237">
        <v>3</v>
      </c>
      <c r="N1237" s="25">
        <v>41820</v>
      </c>
      <c r="O1237" t="str">
        <f>VLOOKUP(Coffee_data[[#This Row],[Area Code]],Location!$B$1:$E$157,2,FALSE)</f>
        <v>Washington</v>
      </c>
      <c r="P1237" t="str">
        <f>VLOOKUP(Coffee_data[[#This Row],[Area Code]],Location!$B$1:$E$157,3,FALSE)</f>
        <v>West</v>
      </c>
      <c r="Q1237" t="str">
        <f>VLOOKUP(Coffee_data[[#This Row],[Area Code]],Location!$B$1:$E$157,4,FALSE)</f>
        <v>Small Market</v>
      </c>
      <c r="R1237" s="15" t="str">
        <f>HLOOKUP(Coffee_data[[#This Row],[ProductId]],Product!$B$4:$O$7,2,FALSE)</f>
        <v>Decaf</v>
      </c>
      <c r="S1237" s="15" t="str">
        <f>HLOOKUP(Coffee_data[[#This Row],[ProductId]],Product!$B$4:$O$7,3,FALSE)</f>
        <v>Coffee</v>
      </c>
      <c r="T1237" s="15" t="str">
        <f>HLOOKUP(Coffee_data[[#This Row],[ProductId]],Product!$B$4:$O$7,4,FALSE)</f>
        <v>Decaf Irish Cream</v>
      </c>
    </row>
    <row r="1238" spans="1:20" x14ac:dyDescent="0.2">
      <c r="A1238">
        <v>36</v>
      </c>
      <c r="B1238">
        <v>65</v>
      </c>
      <c r="C1238">
        <v>115</v>
      </c>
      <c r="D1238">
        <v>50</v>
      </c>
      <c r="E1238">
        <v>29</v>
      </c>
      <c r="F1238">
        <v>16</v>
      </c>
      <c r="G1238">
        <v>587</v>
      </c>
      <c r="H1238">
        <v>50</v>
      </c>
      <c r="I1238">
        <v>40</v>
      </c>
      <c r="J1238">
        <v>70</v>
      </c>
      <c r="K1238">
        <v>110</v>
      </c>
      <c r="L1238">
        <v>206</v>
      </c>
      <c r="M1238">
        <v>4</v>
      </c>
      <c r="N1238" s="25">
        <v>41820</v>
      </c>
      <c r="O1238" t="str">
        <f>VLOOKUP(Coffee_data[[#This Row],[Area Code]],Location!$B$1:$E$157,2,FALSE)</f>
        <v>Washington</v>
      </c>
      <c r="P1238" t="str">
        <f>VLOOKUP(Coffee_data[[#This Row],[Area Code]],Location!$B$1:$E$157,3,FALSE)</f>
        <v>West</v>
      </c>
      <c r="Q1238" t="str">
        <f>VLOOKUP(Coffee_data[[#This Row],[Area Code]],Location!$B$1:$E$157,4,FALSE)</f>
        <v>Small Market</v>
      </c>
      <c r="R1238" s="15" t="str">
        <f>HLOOKUP(Coffee_data[[#This Row],[ProductId]],Product!$B$4:$O$7,2,FALSE)</f>
        <v>Regular</v>
      </c>
      <c r="S1238" s="15" t="str">
        <f>HLOOKUP(Coffee_data[[#This Row],[ProductId]],Product!$B$4:$O$7,3,FALSE)</f>
        <v>Espresso</v>
      </c>
      <c r="T1238" s="15" t="str">
        <f>HLOOKUP(Coffee_data[[#This Row],[ProductId]],Product!$B$4:$O$7,4,FALSE)</f>
        <v>Caffe Latte</v>
      </c>
    </row>
    <row r="1239" spans="1:20" x14ac:dyDescent="0.2">
      <c r="A1239">
        <v>18</v>
      </c>
      <c r="B1239">
        <v>74</v>
      </c>
      <c r="C1239">
        <v>133</v>
      </c>
      <c r="D1239">
        <v>59</v>
      </c>
      <c r="E1239">
        <v>56</v>
      </c>
      <c r="F1239">
        <v>22</v>
      </c>
      <c r="G1239">
        <v>403</v>
      </c>
      <c r="H1239">
        <v>20</v>
      </c>
      <c r="I1239">
        <v>55</v>
      </c>
      <c r="J1239">
        <v>70</v>
      </c>
      <c r="K1239">
        <v>125</v>
      </c>
      <c r="L1239">
        <v>206</v>
      </c>
      <c r="M1239">
        <v>5</v>
      </c>
      <c r="N1239" s="25">
        <v>41820</v>
      </c>
      <c r="O1239" t="str">
        <f>VLOOKUP(Coffee_data[[#This Row],[Area Code]],Location!$B$1:$E$157,2,FALSE)</f>
        <v>Washington</v>
      </c>
      <c r="P1239" t="str">
        <f>VLOOKUP(Coffee_data[[#This Row],[Area Code]],Location!$B$1:$E$157,3,FALSE)</f>
        <v>West</v>
      </c>
      <c r="Q1239" t="str">
        <f>VLOOKUP(Coffee_data[[#This Row],[Area Code]],Location!$B$1:$E$157,4,FALSE)</f>
        <v>Small Market</v>
      </c>
      <c r="R1239" s="15" t="str">
        <f>HLOOKUP(Coffee_data[[#This Row],[ProductId]],Product!$B$4:$O$7,2,FALSE)</f>
        <v>Regular</v>
      </c>
      <c r="S1239" s="15" t="str">
        <f>HLOOKUP(Coffee_data[[#This Row],[ProductId]],Product!$B$4:$O$7,3,FALSE)</f>
        <v>Espresso</v>
      </c>
      <c r="T1239" s="15" t="str">
        <f>HLOOKUP(Coffee_data[[#This Row],[ProductId]],Product!$B$4:$O$7,4,FALSE)</f>
        <v>Caffe Mocha</v>
      </c>
    </row>
    <row r="1240" spans="1:20" x14ac:dyDescent="0.2">
      <c r="A1240">
        <v>56</v>
      </c>
      <c r="B1240">
        <v>103</v>
      </c>
      <c r="C1240">
        <v>189</v>
      </c>
      <c r="D1240">
        <v>86</v>
      </c>
      <c r="E1240">
        <v>47</v>
      </c>
      <c r="F1240">
        <v>26</v>
      </c>
      <c r="G1240">
        <v>1081</v>
      </c>
      <c r="H1240">
        <v>70</v>
      </c>
      <c r="I1240">
        <v>80</v>
      </c>
      <c r="J1240">
        <v>100</v>
      </c>
      <c r="K1240">
        <v>180</v>
      </c>
      <c r="L1240">
        <v>253</v>
      </c>
      <c r="M1240">
        <v>6</v>
      </c>
      <c r="N1240" s="25">
        <v>41820</v>
      </c>
      <c r="O1240" t="str">
        <f>VLOOKUP(Coffee_data[[#This Row],[Area Code]],Location!$B$1:$E$157,2,FALSE)</f>
        <v>Washington</v>
      </c>
      <c r="P1240" t="str">
        <f>VLOOKUP(Coffee_data[[#This Row],[Area Code]],Location!$B$1:$E$157,3,FALSE)</f>
        <v>West</v>
      </c>
      <c r="Q1240" t="str">
        <f>VLOOKUP(Coffee_data[[#This Row],[Area Code]],Location!$B$1:$E$157,4,FALSE)</f>
        <v>Small Market</v>
      </c>
      <c r="R1240" s="15" t="str">
        <f>HLOOKUP(Coffee_data[[#This Row],[ProductId]],Product!$B$4:$O$7,2,FALSE)</f>
        <v>Decaf</v>
      </c>
      <c r="S1240" s="15" t="str">
        <f>HLOOKUP(Coffee_data[[#This Row],[ProductId]],Product!$B$4:$O$7,3,FALSE)</f>
        <v>Espresso</v>
      </c>
      <c r="T1240" s="15" t="str">
        <f>HLOOKUP(Coffee_data[[#This Row],[ProductId]],Product!$B$4:$O$7,4,FALSE)</f>
        <v>Decaf Espresso</v>
      </c>
    </row>
    <row r="1241" spans="1:20" x14ac:dyDescent="0.2">
      <c r="A1241">
        <v>82</v>
      </c>
      <c r="B1241">
        <v>146</v>
      </c>
      <c r="C1241">
        <v>291</v>
      </c>
      <c r="D1241">
        <v>179</v>
      </c>
      <c r="E1241">
        <v>64</v>
      </c>
      <c r="F1241">
        <v>40</v>
      </c>
      <c r="G1241">
        <v>1292</v>
      </c>
      <c r="H1241">
        <v>80</v>
      </c>
      <c r="I1241">
        <v>120</v>
      </c>
      <c r="J1241">
        <v>130</v>
      </c>
      <c r="K1241">
        <v>258</v>
      </c>
      <c r="L1241">
        <v>303</v>
      </c>
      <c r="M1241">
        <v>8</v>
      </c>
      <c r="N1241" s="25">
        <v>41851</v>
      </c>
      <c r="O1241" t="str">
        <f>VLOOKUP(Coffee_data[[#This Row],[Area Code]],Location!$B$1:$E$157,2,FALSE)</f>
        <v>Colorado</v>
      </c>
      <c r="P1241" t="str">
        <f>VLOOKUP(Coffee_data[[#This Row],[Area Code]],Location!$B$1:$E$157,3,FALSE)</f>
        <v>Central</v>
      </c>
      <c r="Q1241" t="str">
        <f>VLOOKUP(Coffee_data[[#This Row],[Area Code]],Location!$B$1:$E$157,4,FALSE)</f>
        <v>Major Market</v>
      </c>
      <c r="R1241" s="15" t="str">
        <f>HLOOKUP(Coffee_data[[#This Row],[ProductId]],Product!$B$4:$O$7,2,FALSE)</f>
        <v>Decaf</v>
      </c>
      <c r="S1241" s="15" t="str">
        <f>HLOOKUP(Coffee_data[[#This Row],[ProductId]],Product!$B$4:$O$7,3,FALSE)</f>
        <v>Herbal Tea</v>
      </c>
      <c r="T1241" s="15" t="str">
        <f>HLOOKUP(Coffee_data[[#This Row],[ProductId]],Product!$B$4:$O$7,4,FALSE)</f>
        <v>Chamomile</v>
      </c>
    </row>
    <row r="1242" spans="1:20" x14ac:dyDescent="0.2">
      <c r="A1242">
        <v>-10</v>
      </c>
      <c r="B1242">
        <v>52</v>
      </c>
      <c r="C1242">
        <v>89</v>
      </c>
      <c r="D1242">
        <v>37</v>
      </c>
      <c r="E1242">
        <v>62</v>
      </c>
      <c r="F1242">
        <v>33</v>
      </c>
      <c r="G1242">
        <v>513</v>
      </c>
      <c r="H1242">
        <v>0</v>
      </c>
      <c r="I1242">
        <v>30</v>
      </c>
      <c r="J1242">
        <v>40</v>
      </c>
      <c r="K1242">
        <v>61</v>
      </c>
      <c r="L1242">
        <v>970</v>
      </c>
      <c r="M1242">
        <v>9</v>
      </c>
      <c r="N1242" s="25">
        <v>41851</v>
      </c>
      <c r="O1242" t="str">
        <f>VLOOKUP(Coffee_data[[#This Row],[Area Code]],Location!$B$1:$E$157,2,FALSE)</f>
        <v>Colorado</v>
      </c>
      <c r="P1242" t="str">
        <f>VLOOKUP(Coffee_data[[#This Row],[Area Code]],Location!$B$1:$E$157,3,FALSE)</f>
        <v>Central</v>
      </c>
      <c r="Q1242" t="str">
        <f>VLOOKUP(Coffee_data[[#This Row],[Area Code]],Location!$B$1:$E$157,4,FALSE)</f>
        <v>Major Market</v>
      </c>
      <c r="R1242" s="15" t="str">
        <f>HLOOKUP(Coffee_data[[#This Row],[ProductId]],Product!$B$4:$O$7,2,FALSE)</f>
        <v>Decaf</v>
      </c>
      <c r="S1242" s="15" t="str">
        <f>HLOOKUP(Coffee_data[[#This Row],[ProductId]],Product!$B$4:$O$7,3,FALSE)</f>
        <v>Herbal Tea</v>
      </c>
      <c r="T1242" s="15" t="str">
        <f>HLOOKUP(Coffee_data[[#This Row],[ProductId]],Product!$B$4:$O$7,4,FALSE)</f>
        <v>Lemon</v>
      </c>
    </row>
    <row r="1243" spans="1:20" x14ac:dyDescent="0.2">
      <c r="A1243">
        <v>20</v>
      </c>
      <c r="B1243">
        <v>62</v>
      </c>
      <c r="C1243">
        <v>108</v>
      </c>
      <c r="D1243">
        <v>46</v>
      </c>
      <c r="E1243">
        <v>42</v>
      </c>
      <c r="F1243">
        <v>15</v>
      </c>
      <c r="G1243">
        <v>415</v>
      </c>
      <c r="H1243">
        <v>30</v>
      </c>
      <c r="I1243">
        <v>20</v>
      </c>
      <c r="J1243">
        <v>60</v>
      </c>
      <c r="K1243">
        <v>90</v>
      </c>
      <c r="L1243">
        <v>303</v>
      </c>
      <c r="M1243">
        <v>10</v>
      </c>
      <c r="N1243" s="25">
        <v>41851</v>
      </c>
      <c r="O1243" t="str">
        <f>VLOOKUP(Coffee_data[[#This Row],[Area Code]],Location!$B$1:$E$157,2,FALSE)</f>
        <v>Colorado</v>
      </c>
      <c r="P1243" t="str">
        <f>VLOOKUP(Coffee_data[[#This Row],[Area Code]],Location!$B$1:$E$157,3,FALSE)</f>
        <v>Central</v>
      </c>
      <c r="Q1243" t="str">
        <f>VLOOKUP(Coffee_data[[#This Row],[Area Code]],Location!$B$1:$E$157,4,FALSE)</f>
        <v>Major Market</v>
      </c>
      <c r="R1243" s="15" t="str">
        <f>HLOOKUP(Coffee_data[[#This Row],[ProductId]],Product!$B$4:$O$7,2,FALSE)</f>
        <v>Decaf</v>
      </c>
      <c r="S1243" s="15" t="str">
        <f>HLOOKUP(Coffee_data[[#This Row],[ProductId]],Product!$B$4:$O$7,3,FALSE)</f>
        <v>Herbal Tea</v>
      </c>
      <c r="T1243" s="15" t="str">
        <f>HLOOKUP(Coffee_data[[#This Row],[ProductId]],Product!$B$4:$O$7,4,FALSE)</f>
        <v>Mint</v>
      </c>
    </row>
    <row r="1244" spans="1:20" x14ac:dyDescent="0.2">
      <c r="A1244">
        <v>9</v>
      </c>
      <c r="B1244">
        <v>60</v>
      </c>
      <c r="C1244">
        <v>109</v>
      </c>
      <c r="D1244">
        <v>49</v>
      </c>
      <c r="E1244">
        <v>51</v>
      </c>
      <c r="F1244">
        <v>18</v>
      </c>
      <c r="G1244">
        <v>414</v>
      </c>
      <c r="H1244">
        <v>10</v>
      </c>
      <c r="I1244">
        <v>29</v>
      </c>
      <c r="J1244">
        <v>50</v>
      </c>
      <c r="K1244">
        <v>79</v>
      </c>
      <c r="L1244">
        <v>720</v>
      </c>
      <c r="M1244">
        <v>11</v>
      </c>
      <c r="N1244" s="25">
        <v>41851</v>
      </c>
      <c r="O1244" t="str">
        <f>VLOOKUP(Coffee_data[[#This Row],[Area Code]],Location!$B$1:$E$157,2,FALSE)</f>
        <v>Colorado</v>
      </c>
      <c r="P1244" t="str">
        <f>VLOOKUP(Coffee_data[[#This Row],[Area Code]],Location!$B$1:$E$157,3,FALSE)</f>
        <v>Central</v>
      </c>
      <c r="Q1244" t="str">
        <f>VLOOKUP(Coffee_data[[#This Row],[Area Code]],Location!$B$1:$E$157,4,FALSE)</f>
        <v>Major Market</v>
      </c>
      <c r="R1244" s="15" t="str">
        <f>HLOOKUP(Coffee_data[[#This Row],[ProductId]],Product!$B$4:$O$7,2,FALSE)</f>
        <v>Regular</v>
      </c>
      <c r="S1244" s="15" t="str">
        <f>HLOOKUP(Coffee_data[[#This Row],[ProductId]],Product!$B$4:$O$7,3,FALSE)</f>
        <v>Tea</v>
      </c>
      <c r="T1244" s="15" t="str">
        <f>HLOOKUP(Coffee_data[[#This Row],[ProductId]],Product!$B$4:$O$7,4,FALSE)</f>
        <v>Darjeeling</v>
      </c>
    </row>
    <row r="1245" spans="1:20" x14ac:dyDescent="0.2">
      <c r="A1245">
        <v>16</v>
      </c>
      <c r="B1245">
        <v>50</v>
      </c>
      <c r="C1245">
        <v>91</v>
      </c>
      <c r="D1245">
        <v>41</v>
      </c>
      <c r="E1245">
        <v>34</v>
      </c>
      <c r="F1245">
        <v>12</v>
      </c>
      <c r="G1245">
        <v>1046</v>
      </c>
      <c r="H1245">
        <v>20</v>
      </c>
      <c r="I1245">
        <v>30</v>
      </c>
      <c r="J1245">
        <v>50</v>
      </c>
      <c r="K1245">
        <v>80</v>
      </c>
      <c r="L1245">
        <v>970</v>
      </c>
      <c r="M1245">
        <v>12</v>
      </c>
      <c r="N1245" s="25">
        <v>41851</v>
      </c>
      <c r="O1245" t="str">
        <f>VLOOKUP(Coffee_data[[#This Row],[Area Code]],Location!$B$1:$E$157,2,FALSE)</f>
        <v>Colorado</v>
      </c>
      <c r="P1245" t="str">
        <f>VLOOKUP(Coffee_data[[#This Row],[Area Code]],Location!$B$1:$E$157,3,FALSE)</f>
        <v>Central</v>
      </c>
      <c r="Q1245" t="str">
        <f>VLOOKUP(Coffee_data[[#This Row],[Area Code]],Location!$B$1:$E$157,4,FALSE)</f>
        <v>Major Market</v>
      </c>
      <c r="R1245" s="15" t="str">
        <f>HLOOKUP(Coffee_data[[#This Row],[ProductId]],Product!$B$4:$O$7,2,FALSE)</f>
        <v>Regular</v>
      </c>
      <c r="S1245" s="15" t="str">
        <f>HLOOKUP(Coffee_data[[#This Row],[ProductId]],Product!$B$4:$O$7,3,FALSE)</f>
        <v>Tea</v>
      </c>
      <c r="T1245" s="15" t="str">
        <f>HLOOKUP(Coffee_data[[#This Row],[ProductId]],Product!$B$4:$O$7,4,FALSE)</f>
        <v>Earl Grey</v>
      </c>
    </row>
    <row r="1246" spans="1:20" x14ac:dyDescent="0.2">
      <c r="A1246">
        <v>53</v>
      </c>
      <c r="B1246">
        <v>87</v>
      </c>
      <c r="C1246">
        <v>155</v>
      </c>
      <c r="D1246">
        <v>68</v>
      </c>
      <c r="E1246">
        <v>34</v>
      </c>
      <c r="F1246">
        <v>22</v>
      </c>
      <c r="G1246">
        <v>587</v>
      </c>
      <c r="H1246">
        <v>50</v>
      </c>
      <c r="I1246">
        <v>50</v>
      </c>
      <c r="J1246">
        <v>80</v>
      </c>
      <c r="K1246">
        <v>117</v>
      </c>
      <c r="L1246">
        <v>719</v>
      </c>
      <c r="M1246">
        <v>13</v>
      </c>
      <c r="N1246" s="25">
        <v>41851</v>
      </c>
      <c r="O1246" t="str">
        <f>VLOOKUP(Coffee_data[[#This Row],[Area Code]],Location!$B$1:$E$157,2,FALSE)</f>
        <v>Colorado</v>
      </c>
      <c r="P1246" t="str">
        <f>VLOOKUP(Coffee_data[[#This Row],[Area Code]],Location!$B$1:$E$157,3,FALSE)</f>
        <v>Central</v>
      </c>
      <c r="Q1246" t="str">
        <f>VLOOKUP(Coffee_data[[#This Row],[Area Code]],Location!$B$1:$E$157,4,FALSE)</f>
        <v>Major Market</v>
      </c>
      <c r="R1246" s="15" t="str">
        <f>HLOOKUP(Coffee_data[[#This Row],[ProductId]],Product!$B$4:$O$7,2,FALSE)</f>
        <v>Regular</v>
      </c>
      <c r="S1246" s="15" t="str">
        <f>HLOOKUP(Coffee_data[[#This Row],[ProductId]],Product!$B$4:$O$7,3,FALSE)</f>
        <v>Tea</v>
      </c>
      <c r="T1246" s="15" t="str">
        <f>HLOOKUP(Coffee_data[[#This Row],[ProductId]],Product!$B$4:$O$7,4,FALSE)</f>
        <v>Green Tea</v>
      </c>
    </row>
    <row r="1247" spans="1:20" x14ac:dyDescent="0.2">
      <c r="A1247">
        <v>105</v>
      </c>
      <c r="B1247">
        <v>145</v>
      </c>
      <c r="C1247">
        <v>245</v>
      </c>
      <c r="D1247">
        <v>155</v>
      </c>
      <c r="E1247">
        <v>40</v>
      </c>
      <c r="F1247">
        <v>28</v>
      </c>
      <c r="G1247">
        <v>598</v>
      </c>
      <c r="H1247">
        <v>130</v>
      </c>
      <c r="I1247">
        <v>98</v>
      </c>
      <c r="J1247">
        <v>170</v>
      </c>
      <c r="K1247">
        <v>275</v>
      </c>
      <c r="L1247">
        <v>720</v>
      </c>
      <c r="M1247">
        <v>5</v>
      </c>
      <c r="N1247" s="25">
        <v>41851</v>
      </c>
      <c r="O1247" t="str">
        <f>VLOOKUP(Coffee_data[[#This Row],[Area Code]],Location!$B$1:$E$157,2,FALSE)</f>
        <v>Colorado</v>
      </c>
      <c r="P1247" t="str">
        <f>VLOOKUP(Coffee_data[[#This Row],[Area Code]],Location!$B$1:$E$157,3,FALSE)</f>
        <v>Central</v>
      </c>
      <c r="Q1247" t="str">
        <f>VLOOKUP(Coffee_data[[#This Row],[Area Code]],Location!$B$1:$E$157,4,FALSE)</f>
        <v>Major Market</v>
      </c>
      <c r="R1247" s="15" t="str">
        <f>HLOOKUP(Coffee_data[[#This Row],[ProductId]],Product!$B$4:$O$7,2,FALSE)</f>
        <v>Regular</v>
      </c>
      <c r="S1247" s="15" t="str">
        <f>HLOOKUP(Coffee_data[[#This Row],[ProductId]],Product!$B$4:$O$7,3,FALSE)</f>
        <v>Espresso</v>
      </c>
      <c r="T1247" s="15" t="str">
        <f>HLOOKUP(Coffee_data[[#This Row],[ProductId]],Product!$B$4:$O$7,4,FALSE)</f>
        <v>Caffe Mocha</v>
      </c>
    </row>
    <row r="1248" spans="1:20" x14ac:dyDescent="0.2">
      <c r="A1248">
        <v>30</v>
      </c>
      <c r="B1248">
        <v>79</v>
      </c>
      <c r="C1248">
        <v>131</v>
      </c>
      <c r="D1248">
        <v>52</v>
      </c>
      <c r="E1248">
        <v>49</v>
      </c>
      <c r="F1248">
        <v>17</v>
      </c>
      <c r="G1248">
        <v>662</v>
      </c>
      <c r="H1248">
        <v>50</v>
      </c>
      <c r="I1248">
        <v>66</v>
      </c>
      <c r="J1248">
        <v>90</v>
      </c>
      <c r="K1248">
        <v>144</v>
      </c>
      <c r="L1248">
        <v>719</v>
      </c>
      <c r="M1248">
        <v>6</v>
      </c>
      <c r="N1248" s="25">
        <v>41851</v>
      </c>
      <c r="O1248" t="str">
        <f>VLOOKUP(Coffee_data[[#This Row],[Area Code]],Location!$B$1:$E$157,2,FALSE)</f>
        <v>Colorado</v>
      </c>
      <c r="P1248" t="str">
        <f>VLOOKUP(Coffee_data[[#This Row],[Area Code]],Location!$B$1:$E$157,3,FALSE)</f>
        <v>Central</v>
      </c>
      <c r="Q1248" t="str">
        <f>VLOOKUP(Coffee_data[[#This Row],[Area Code]],Location!$B$1:$E$157,4,FALSE)</f>
        <v>Major Market</v>
      </c>
      <c r="R1248" s="15" t="str">
        <f>HLOOKUP(Coffee_data[[#This Row],[ProductId]],Product!$B$4:$O$7,2,FALSE)</f>
        <v>Decaf</v>
      </c>
      <c r="S1248" s="15" t="str">
        <f>HLOOKUP(Coffee_data[[#This Row],[ProductId]],Product!$B$4:$O$7,3,FALSE)</f>
        <v>Espresso</v>
      </c>
      <c r="T1248" s="15" t="str">
        <f>HLOOKUP(Coffee_data[[#This Row],[ProductId]],Product!$B$4:$O$7,4,FALSE)</f>
        <v>Decaf Espresso</v>
      </c>
    </row>
    <row r="1249" spans="1:20" x14ac:dyDescent="0.2">
      <c r="A1249">
        <v>144</v>
      </c>
      <c r="B1249">
        <v>191</v>
      </c>
      <c r="C1249">
        <v>323</v>
      </c>
      <c r="D1249">
        <v>68</v>
      </c>
      <c r="E1249">
        <v>47</v>
      </c>
      <c r="F1249">
        <v>36</v>
      </c>
      <c r="G1249">
        <v>994</v>
      </c>
      <c r="H1249">
        <v>160</v>
      </c>
      <c r="I1249">
        <v>120</v>
      </c>
      <c r="J1249">
        <v>200</v>
      </c>
      <c r="K1249">
        <v>330</v>
      </c>
      <c r="L1249">
        <v>719</v>
      </c>
      <c r="M1249">
        <v>3</v>
      </c>
      <c r="N1249" s="25">
        <v>41851</v>
      </c>
      <c r="O1249" t="str">
        <f>VLOOKUP(Coffee_data[[#This Row],[Area Code]],Location!$B$1:$E$157,2,FALSE)</f>
        <v>Colorado</v>
      </c>
      <c r="P1249" t="str">
        <f>VLOOKUP(Coffee_data[[#This Row],[Area Code]],Location!$B$1:$E$157,3,FALSE)</f>
        <v>Central</v>
      </c>
      <c r="Q1249" t="str">
        <f>VLOOKUP(Coffee_data[[#This Row],[Area Code]],Location!$B$1:$E$157,4,FALSE)</f>
        <v>Major Market</v>
      </c>
      <c r="R1249" s="15" t="str">
        <f>HLOOKUP(Coffee_data[[#This Row],[ProductId]],Product!$B$4:$O$7,2,FALSE)</f>
        <v>Decaf</v>
      </c>
      <c r="S1249" s="15" t="str">
        <f>HLOOKUP(Coffee_data[[#This Row],[ProductId]],Product!$B$4:$O$7,3,FALSE)</f>
        <v>Coffee</v>
      </c>
      <c r="T1249" s="15" t="str">
        <f>HLOOKUP(Coffee_data[[#This Row],[ProductId]],Product!$B$4:$O$7,4,FALSE)</f>
        <v>Decaf Irish Cream</v>
      </c>
    </row>
    <row r="1250" spans="1:20" x14ac:dyDescent="0.2">
      <c r="A1250">
        <v>133</v>
      </c>
      <c r="B1250">
        <v>178</v>
      </c>
      <c r="C1250">
        <v>301</v>
      </c>
      <c r="D1250">
        <v>156</v>
      </c>
      <c r="E1250">
        <v>45</v>
      </c>
      <c r="F1250">
        <v>34</v>
      </c>
      <c r="G1250">
        <v>941</v>
      </c>
      <c r="H1250">
        <v>140</v>
      </c>
      <c r="I1250">
        <v>78</v>
      </c>
      <c r="J1250">
        <v>180</v>
      </c>
      <c r="K1250">
        <v>310</v>
      </c>
      <c r="L1250">
        <v>720</v>
      </c>
      <c r="M1250">
        <v>1</v>
      </c>
      <c r="N1250" s="25">
        <v>41851</v>
      </c>
      <c r="O1250" t="str">
        <f>VLOOKUP(Coffee_data[[#This Row],[Area Code]],Location!$B$1:$E$157,2,FALSE)</f>
        <v>Colorado</v>
      </c>
      <c r="P1250" t="str">
        <f>VLOOKUP(Coffee_data[[#This Row],[Area Code]],Location!$B$1:$E$157,3,FALSE)</f>
        <v>Central</v>
      </c>
      <c r="Q1250" t="str">
        <f>VLOOKUP(Coffee_data[[#This Row],[Area Code]],Location!$B$1:$E$157,4,FALSE)</f>
        <v>Major Market</v>
      </c>
      <c r="R1250" s="15" t="str">
        <f>HLOOKUP(Coffee_data[[#This Row],[ProductId]],Product!$B$4:$O$7,2,FALSE)</f>
        <v>Regular</v>
      </c>
      <c r="S1250" s="15" t="str">
        <f>HLOOKUP(Coffee_data[[#This Row],[ProductId]],Product!$B$4:$O$7,3,FALSE)</f>
        <v>Coffee</v>
      </c>
      <c r="T1250" s="15" t="str">
        <f>HLOOKUP(Coffee_data[[#This Row],[ProductId]],Product!$B$4:$O$7,4,FALSE)</f>
        <v>Amaretto</v>
      </c>
    </row>
    <row r="1251" spans="1:20" x14ac:dyDescent="0.2">
      <c r="A1251">
        <v>39</v>
      </c>
      <c r="B1251">
        <v>68</v>
      </c>
      <c r="C1251">
        <v>120</v>
      </c>
      <c r="D1251">
        <v>52</v>
      </c>
      <c r="E1251">
        <v>29</v>
      </c>
      <c r="F1251">
        <v>17</v>
      </c>
      <c r="G1251">
        <v>554</v>
      </c>
      <c r="H1251">
        <v>50</v>
      </c>
      <c r="I1251">
        <v>52</v>
      </c>
      <c r="J1251">
        <v>70</v>
      </c>
      <c r="K1251">
        <v>118</v>
      </c>
      <c r="L1251">
        <v>719</v>
      </c>
      <c r="M1251">
        <v>2</v>
      </c>
      <c r="N1251" s="25">
        <v>41851</v>
      </c>
      <c r="O1251" t="str">
        <f>VLOOKUP(Coffee_data[[#This Row],[Area Code]],Location!$B$1:$E$157,2,FALSE)</f>
        <v>Colorado</v>
      </c>
      <c r="P1251" t="str">
        <f>VLOOKUP(Coffee_data[[#This Row],[Area Code]],Location!$B$1:$E$157,3,FALSE)</f>
        <v>Central</v>
      </c>
      <c r="Q1251" t="str">
        <f>VLOOKUP(Coffee_data[[#This Row],[Area Code]],Location!$B$1:$E$157,4,FALSE)</f>
        <v>Major Market</v>
      </c>
      <c r="R1251" s="15" t="str">
        <f>HLOOKUP(Coffee_data[[#This Row],[ProductId]],Product!$B$4:$O$7,2,FALSE)</f>
        <v>Regular</v>
      </c>
      <c r="S1251" s="15" t="str">
        <f>HLOOKUP(Coffee_data[[#This Row],[ProductId]],Product!$B$4:$O$7,3,FALSE)</f>
        <v>Coffee</v>
      </c>
      <c r="T1251" s="15" t="str">
        <f>HLOOKUP(Coffee_data[[#This Row],[ProductId]],Product!$B$4:$O$7,4,FALSE)</f>
        <v>Columbian</v>
      </c>
    </row>
    <row r="1252" spans="1:20" x14ac:dyDescent="0.2">
      <c r="A1252">
        <v>132</v>
      </c>
      <c r="B1252">
        <v>178</v>
      </c>
      <c r="C1252">
        <v>301</v>
      </c>
      <c r="D1252">
        <v>160</v>
      </c>
      <c r="E1252">
        <v>46</v>
      </c>
      <c r="F1252">
        <v>34</v>
      </c>
      <c r="G1252">
        <v>941</v>
      </c>
      <c r="H1252">
        <v>140</v>
      </c>
      <c r="I1252">
        <v>163</v>
      </c>
      <c r="J1252">
        <v>160</v>
      </c>
      <c r="K1252">
        <v>252</v>
      </c>
      <c r="L1252">
        <v>630</v>
      </c>
      <c r="M1252">
        <v>8</v>
      </c>
      <c r="N1252" s="25">
        <v>41851</v>
      </c>
      <c r="O1252" t="str">
        <f>VLOOKUP(Coffee_data[[#This Row],[Area Code]],Location!$B$1:$E$157,2,FALSE)</f>
        <v>Illinois</v>
      </c>
      <c r="P1252" t="str">
        <f>VLOOKUP(Coffee_data[[#This Row],[Area Code]],Location!$B$1:$E$157,3,FALSE)</f>
        <v>Central</v>
      </c>
      <c r="Q1252" t="str">
        <f>VLOOKUP(Coffee_data[[#This Row],[Area Code]],Location!$B$1:$E$157,4,FALSE)</f>
        <v>Major Market</v>
      </c>
      <c r="R1252" s="15" t="str">
        <f>HLOOKUP(Coffee_data[[#This Row],[ProductId]],Product!$B$4:$O$7,2,FALSE)</f>
        <v>Decaf</v>
      </c>
      <c r="S1252" s="15" t="str">
        <f>HLOOKUP(Coffee_data[[#This Row],[ProductId]],Product!$B$4:$O$7,3,FALSE)</f>
        <v>Herbal Tea</v>
      </c>
      <c r="T1252" s="15" t="str">
        <f>HLOOKUP(Coffee_data[[#This Row],[ProductId]],Product!$B$4:$O$7,4,FALSE)</f>
        <v>Chamomile</v>
      </c>
    </row>
    <row r="1253" spans="1:20" x14ac:dyDescent="0.2">
      <c r="A1253">
        <v>39</v>
      </c>
      <c r="B1253">
        <v>68</v>
      </c>
      <c r="C1253">
        <v>120</v>
      </c>
      <c r="D1253">
        <v>52</v>
      </c>
      <c r="E1253">
        <v>29</v>
      </c>
      <c r="F1253">
        <v>17</v>
      </c>
      <c r="G1253">
        <v>554</v>
      </c>
      <c r="H1253">
        <v>40</v>
      </c>
      <c r="I1253">
        <v>40</v>
      </c>
      <c r="J1253">
        <v>60</v>
      </c>
      <c r="K1253">
        <v>109</v>
      </c>
      <c r="L1253">
        <v>847</v>
      </c>
      <c r="M1253">
        <v>9</v>
      </c>
      <c r="N1253" s="25">
        <v>41851</v>
      </c>
      <c r="O1253" t="str">
        <f>VLOOKUP(Coffee_data[[#This Row],[Area Code]],Location!$B$1:$E$157,2,FALSE)</f>
        <v>Illinois</v>
      </c>
      <c r="P1253" t="str">
        <f>VLOOKUP(Coffee_data[[#This Row],[Area Code]],Location!$B$1:$E$157,3,FALSE)</f>
        <v>Central</v>
      </c>
      <c r="Q1253" t="str">
        <f>VLOOKUP(Coffee_data[[#This Row],[Area Code]],Location!$B$1:$E$157,4,FALSE)</f>
        <v>Major Market</v>
      </c>
      <c r="R1253" s="15" t="str">
        <f>HLOOKUP(Coffee_data[[#This Row],[ProductId]],Product!$B$4:$O$7,2,FALSE)</f>
        <v>Decaf</v>
      </c>
      <c r="S1253" s="15" t="str">
        <f>HLOOKUP(Coffee_data[[#This Row],[ProductId]],Product!$B$4:$O$7,3,FALSE)</f>
        <v>Herbal Tea</v>
      </c>
      <c r="T1253" s="15" t="str">
        <f>HLOOKUP(Coffee_data[[#This Row],[ProductId]],Product!$B$4:$O$7,4,FALSE)</f>
        <v>Lemon</v>
      </c>
    </row>
    <row r="1254" spans="1:20" x14ac:dyDescent="0.2">
      <c r="A1254">
        <v>143</v>
      </c>
      <c r="B1254">
        <v>191</v>
      </c>
      <c r="C1254">
        <v>323</v>
      </c>
      <c r="D1254">
        <v>113</v>
      </c>
      <c r="E1254">
        <v>48</v>
      </c>
      <c r="F1254">
        <v>36</v>
      </c>
      <c r="G1254">
        <v>994</v>
      </c>
      <c r="H1254">
        <v>140</v>
      </c>
      <c r="I1254">
        <v>82</v>
      </c>
      <c r="J1254">
        <v>170</v>
      </c>
      <c r="K1254">
        <v>270</v>
      </c>
      <c r="L1254">
        <v>309</v>
      </c>
      <c r="M1254">
        <v>10</v>
      </c>
      <c r="N1254" s="25">
        <v>41851</v>
      </c>
      <c r="O1254" t="str">
        <f>VLOOKUP(Coffee_data[[#This Row],[Area Code]],Location!$B$1:$E$157,2,FALSE)</f>
        <v>Illinois</v>
      </c>
      <c r="P1254" t="str">
        <f>VLOOKUP(Coffee_data[[#This Row],[Area Code]],Location!$B$1:$E$157,3,FALSE)</f>
        <v>Central</v>
      </c>
      <c r="Q1254" t="str">
        <f>VLOOKUP(Coffee_data[[#This Row],[Area Code]],Location!$B$1:$E$157,4,FALSE)</f>
        <v>Major Market</v>
      </c>
      <c r="R1254" s="15" t="str">
        <f>HLOOKUP(Coffee_data[[#This Row],[ProductId]],Product!$B$4:$O$7,2,FALSE)</f>
        <v>Decaf</v>
      </c>
      <c r="S1254" s="15" t="str">
        <f>HLOOKUP(Coffee_data[[#This Row],[ProductId]],Product!$B$4:$O$7,3,FALSE)</f>
        <v>Herbal Tea</v>
      </c>
      <c r="T1254" s="15" t="str">
        <f>HLOOKUP(Coffee_data[[#This Row],[ProductId]],Product!$B$4:$O$7,4,FALSE)</f>
        <v>Mint</v>
      </c>
    </row>
    <row r="1255" spans="1:20" x14ac:dyDescent="0.2">
      <c r="A1255">
        <v>105</v>
      </c>
      <c r="B1255">
        <v>145</v>
      </c>
      <c r="C1255">
        <v>245</v>
      </c>
      <c r="D1255">
        <v>139</v>
      </c>
      <c r="E1255">
        <v>40</v>
      </c>
      <c r="F1255">
        <v>28</v>
      </c>
      <c r="G1255">
        <v>598</v>
      </c>
      <c r="H1255">
        <v>100</v>
      </c>
      <c r="I1255">
        <v>69</v>
      </c>
      <c r="J1255">
        <v>130</v>
      </c>
      <c r="K1255">
        <v>221</v>
      </c>
      <c r="L1255">
        <v>217</v>
      </c>
      <c r="M1255">
        <v>11</v>
      </c>
      <c r="N1255" s="25">
        <v>41851</v>
      </c>
      <c r="O1255" t="str">
        <f>VLOOKUP(Coffee_data[[#This Row],[Area Code]],Location!$B$1:$E$157,2,FALSE)</f>
        <v>Illinois</v>
      </c>
      <c r="P1255" t="str">
        <f>VLOOKUP(Coffee_data[[#This Row],[Area Code]],Location!$B$1:$E$157,3,FALSE)</f>
        <v>Central</v>
      </c>
      <c r="Q1255" t="str">
        <f>VLOOKUP(Coffee_data[[#This Row],[Area Code]],Location!$B$1:$E$157,4,FALSE)</f>
        <v>Major Market</v>
      </c>
      <c r="R1255" s="15" t="str">
        <f>HLOOKUP(Coffee_data[[#This Row],[ProductId]],Product!$B$4:$O$7,2,FALSE)</f>
        <v>Regular</v>
      </c>
      <c r="S1255" s="15" t="str">
        <f>HLOOKUP(Coffee_data[[#This Row],[ProductId]],Product!$B$4:$O$7,3,FALSE)</f>
        <v>Tea</v>
      </c>
      <c r="T1255" s="15" t="str">
        <f>HLOOKUP(Coffee_data[[#This Row],[ProductId]],Product!$B$4:$O$7,4,FALSE)</f>
        <v>Darjeeling</v>
      </c>
    </row>
    <row r="1256" spans="1:20" x14ac:dyDescent="0.2">
      <c r="A1256">
        <v>30</v>
      </c>
      <c r="B1256">
        <v>79</v>
      </c>
      <c r="C1256">
        <v>131</v>
      </c>
      <c r="D1256">
        <v>52</v>
      </c>
      <c r="E1256">
        <v>49</v>
      </c>
      <c r="F1256">
        <v>17</v>
      </c>
      <c r="G1256">
        <v>662</v>
      </c>
      <c r="H1256">
        <v>30</v>
      </c>
      <c r="I1256">
        <v>28</v>
      </c>
      <c r="J1256">
        <v>70</v>
      </c>
      <c r="K1256">
        <v>110</v>
      </c>
      <c r="L1256">
        <v>618</v>
      </c>
      <c r="M1256">
        <v>12</v>
      </c>
      <c r="N1256" s="25">
        <v>41851</v>
      </c>
      <c r="O1256" t="str">
        <f>VLOOKUP(Coffee_data[[#This Row],[Area Code]],Location!$B$1:$E$157,2,FALSE)</f>
        <v>Illinois</v>
      </c>
      <c r="P1256" t="str">
        <f>VLOOKUP(Coffee_data[[#This Row],[Area Code]],Location!$B$1:$E$157,3,FALSE)</f>
        <v>Central</v>
      </c>
      <c r="Q1256" t="str">
        <f>VLOOKUP(Coffee_data[[#This Row],[Area Code]],Location!$B$1:$E$157,4,FALSE)</f>
        <v>Major Market</v>
      </c>
      <c r="R1256" s="15" t="str">
        <f>HLOOKUP(Coffee_data[[#This Row],[ProductId]],Product!$B$4:$O$7,2,FALSE)</f>
        <v>Regular</v>
      </c>
      <c r="S1256" s="15" t="str">
        <f>HLOOKUP(Coffee_data[[#This Row],[ProductId]],Product!$B$4:$O$7,3,FALSE)</f>
        <v>Tea</v>
      </c>
      <c r="T1256" s="15" t="str">
        <f>HLOOKUP(Coffee_data[[#This Row],[ProductId]],Product!$B$4:$O$7,4,FALSE)</f>
        <v>Earl Grey</v>
      </c>
    </row>
    <row r="1257" spans="1:20" x14ac:dyDescent="0.2">
      <c r="A1257">
        <v>262</v>
      </c>
      <c r="B1257">
        <v>392</v>
      </c>
      <c r="C1257">
        <v>687</v>
      </c>
      <c r="D1257">
        <v>358</v>
      </c>
      <c r="E1257">
        <v>130</v>
      </c>
      <c r="F1257">
        <v>97</v>
      </c>
      <c r="G1257">
        <v>1714</v>
      </c>
      <c r="H1257">
        <v>340</v>
      </c>
      <c r="I1257">
        <v>350</v>
      </c>
      <c r="J1257">
        <v>470</v>
      </c>
      <c r="K1257">
        <v>815</v>
      </c>
      <c r="L1257">
        <v>630</v>
      </c>
      <c r="M1257">
        <v>5</v>
      </c>
      <c r="N1257" s="25">
        <v>41851</v>
      </c>
      <c r="O1257" t="str">
        <f>VLOOKUP(Coffee_data[[#This Row],[Area Code]],Location!$B$1:$E$157,2,FALSE)</f>
        <v>Illinois</v>
      </c>
      <c r="P1257" t="str">
        <f>VLOOKUP(Coffee_data[[#This Row],[Area Code]],Location!$B$1:$E$157,3,FALSE)</f>
        <v>Central</v>
      </c>
      <c r="Q1257" t="str">
        <f>VLOOKUP(Coffee_data[[#This Row],[Area Code]],Location!$B$1:$E$157,4,FALSE)</f>
        <v>Major Market</v>
      </c>
      <c r="R1257" s="15" t="str">
        <f>HLOOKUP(Coffee_data[[#This Row],[ProductId]],Product!$B$4:$O$7,2,FALSE)</f>
        <v>Regular</v>
      </c>
      <c r="S1257" s="15" t="str">
        <f>HLOOKUP(Coffee_data[[#This Row],[ProductId]],Product!$B$4:$O$7,3,FALSE)</f>
        <v>Espresso</v>
      </c>
      <c r="T1257" s="15" t="str">
        <f>HLOOKUP(Coffee_data[[#This Row],[ProductId]],Product!$B$4:$O$7,4,FALSE)</f>
        <v>Caffe Mocha</v>
      </c>
    </row>
    <row r="1258" spans="1:20" x14ac:dyDescent="0.2">
      <c r="A1258">
        <v>167</v>
      </c>
      <c r="B1258">
        <v>266</v>
      </c>
      <c r="C1258">
        <v>532</v>
      </c>
      <c r="D1258">
        <v>292</v>
      </c>
      <c r="E1258">
        <v>99</v>
      </c>
      <c r="F1258">
        <v>74</v>
      </c>
      <c r="G1258">
        <v>1797</v>
      </c>
      <c r="H1258">
        <v>220</v>
      </c>
      <c r="I1258">
        <v>308</v>
      </c>
      <c r="J1258">
        <v>320</v>
      </c>
      <c r="K1258">
        <v>620</v>
      </c>
      <c r="L1258">
        <v>847</v>
      </c>
      <c r="M1258">
        <v>6</v>
      </c>
      <c r="N1258" s="25">
        <v>41851</v>
      </c>
      <c r="O1258" t="str">
        <f>VLOOKUP(Coffee_data[[#This Row],[Area Code]],Location!$B$1:$E$157,2,FALSE)</f>
        <v>Illinois</v>
      </c>
      <c r="P1258" t="str">
        <f>VLOOKUP(Coffee_data[[#This Row],[Area Code]],Location!$B$1:$E$157,3,FALSE)</f>
        <v>Central</v>
      </c>
      <c r="Q1258" t="str">
        <f>VLOOKUP(Coffee_data[[#This Row],[Area Code]],Location!$B$1:$E$157,4,FALSE)</f>
        <v>Major Market</v>
      </c>
      <c r="R1258" s="15" t="str">
        <f>HLOOKUP(Coffee_data[[#This Row],[ProductId]],Product!$B$4:$O$7,2,FALSE)</f>
        <v>Decaf</v>
      </c>
      <c r="S1258" s="15" t="str">
        <f>HLOOKUP(Coffee_data[[#This Row],[ProductId]],Product!$B$4:$O$7,3,FALSE)</f>
        <v>Espresso</v>
      </c>
      <c r="T1258" s="15" t="str">
        <f>HLOOKUP(Coffee_data[[#This Row],[ProductId]],Product!$B$4:$O$7,4,FALSE)</f>
        <v>Decaf Espresso</v>
      </c>
    </row>
    <row r="1259" spans="1:20" x14ac:dyDescent="0.2">
      <c r="A1259">
        <v>150</v>
      </c>
      <c r="B1259">
        <v>222</v>
      </c>
      <c r="C1259">
        <v>376</v>
      </c>
      <c r="D1259">
        <v>165</v>
      </c>
      <c r="E1259">
        <v>72</v>
      </c>
      <c r="F1259">
        <v>49</v>
      </c>
      <c r="G1259">
        <v>817</v>
      </c>
      <c r="H1259">
        <v>170</v>
      </c>
      <c r="I1259">
        <v>142</v>
      </c>
      <c r="J1259">
        <v>230</v>
      </c>
      <c r="K1259">
        <v>387</v>
      </c>
      <c r="L1259">
        <v>630</v>
      </c>
      <c r="M1259">
        <v>3</v>
      </c>
      <c r="N1259" s="25">
        <v>41851</v>
      </c>
      <c r="O1259" t="str">
        <f>VLOOKUP(Coffee_data[[#This Row],[Area Code]],Location!$B$1:$E$157,2,FALSE)</f>
        <v>Illinois</v>
      </c>
      <c r="P1259" t="str">
        <f>VLOOKUP(Coffee_data[[#This Row],[Area Code]],Location!$B$1:$E$157,3,FALSE)</f>
        <v>Central</v>
      </c>
      <c r="Q1259" t="str">
        <f>VLOOKUP(Coffee_data[[#This Row],[Area Code]],Location!$B$1:$E$157,4,FALSE)</f>
        <v>Major Market</v>
      </c>
      <c r="R1259" s="15" t="str">
        <f>HLOOKUP(Coffee_data[[#This Row],[ProductId]],Product!$B$4:$O$7,2,FALSE)</f>
        <v>Decaf</v>
      </c>
      <c r="S1259" s="15" t="str">
        <f>HLOOKUP(Coffee_data[[#This Row],[ProductId]],Product!$B$4:$O$7,3,FALSE)</f>
        <v>Coffee</v>
      </c>
      <c r="T1259" s="15" t="str">
        <f>HLOOKUP(Coffee_data[[#This Row],[ProductId]],Product!$B$4:$O$7,4,FALSE)</f>
        <v>Decaf Irish Cream</v>
      </c>
    </row>
    <row r="1260" spans="1:20" x14ac:dyDescent="0.2">
      <c r="A1260">
        <v>163</v>
      </c>
      <c r="B1260">
        <v>271</v>
      </c>
      <c r="C1260">
        <v>467</v>
      </c>
      <c r="D1260">
        <v>199</v>
      </c>
      <c r="E1260">
        <v>108</v>
      </c>
      <c r="F1260">
        <v>64</v>
      </c>
      <c r="G1260">
        <v>1167</v>
      </c>
      <c r="H1260">
        <v>190</v>
      </c>
      <c r="I1260">
        <v>250</v>
      </c>
      <c r="J1260">
        <v>290</v>
      </c>
      <c r="K1260">
        <v>492</v>
      </c>
      <c r="L1260">
        <v>847</v>
      </c>
      <c r="M1260">
        <v>2</v>
      </c>
      <c r="N1260" s="25">
        <v>41851</v>
      </c>
      <c r="O1260" t="str">
        <f>VLOOKUP(Coffee_data[[#This Row],[Area Code]],Location!$B$1:$E$157,2,FALSE)</f>
        <v>Illinois</v>
      </c>
      <c r="P1260" t="str">
        <f>VLOOKUP(Coffee_data[[#This Row],[Area Code]],Location!$B$1:$E$157,3,FALSE)</f>
        <v>Central</v>
      </c>
      <c r="Q1260" t="str">
        <f>VLOOKUP(Coffee_data[[#This Row],[Area Code]],Location!$B$1:$E$157,4,FALSE)</f>
        <v>Major Market</v>
      </c>
      <c r="R1260" s="15" t="str">
        <f>HLOOKUP(Coffee_data[[#This Row],[ProductId]],Product!$B$4:$O$7,2,FALSE)</f>
        <v>Regular</v>
      </c>
      <c r="S1260" s="15" t="str">
        <f>HLOOKUP(Coffee_data[[#This Row],[ProductId]],Product!$B$4:$O$7,3,FALSE)</f>
        <v>Coffee</v>
      </c>
      <c r="T1260" s="15" t="str">
        <f>HLOOKUP(Coffee_data[[#This Row],[ProductId]],Product!$B$4:$O$7,4,FALSE)</f>
        <v>Columbian</v>
      </c>
    </row>
    <row r="1261" spans="1:20" x14ac:dyDescent="0.2">
      <c r="A1261">
        <v>262</v>
      </c>
      <c r="B1261">
        <v>392</v>
      </c>
      <c r="C1261">
        <v>687</v>
      </c>
      <c r="D1261">
        <v>277</v>
      </c>
      <c r="E1261">
        <v>130</v>
      </c>
      <c r="F1261">
        <v>97</v>
      </c>
      <c r="G1261">
        <v>1714</v>
      </c>
      <c r="H1261">
        <v>250</v>
      </c>
      <c r="I1261">
        <v>246</v>
      </c>
      <c r="J1261">
        <v>350</v>
      </c>
      <c r="K1261">
        <v>608</v>
      </c>
      <c r="L1261">
        <v>712</v>
      </c>
      <c r="M1261">
        <v>8</v>
      </c>
      <c r="N1261" s="25">
        <v>41851</v>
      </c>
      <c r="O1261" t="str">
        <f>VLOOKUP(Coffee_data[[#This Row],[Area Code]],Location!$B$1:$E$157,2,FALSE)</f>
        <v>Iowa</v>
      </c>
      <c r="P1261" t="str">
        <f>VLOOKUP(Coffee_data[[#This Row],[Area Code]],Location!$B$1:$E$157,3,FALSE)</f>
        <v>Central</v>
      </c>
      <c r="Q1261" t="str">
        <f>VLOOKUP(Coffee_data[[#This Row],[Area Code]],Location!$B$1:$E$157,4,FALSE)</f>
        <v>Small Market</v>
      </c>
      <c r="R1261" s="15" t="str">
        <f>HLOOKUP(Coffee_data[[#This Row],[ProductId]],Product!$B$4:$O$7,2,FALSE)</f>
        <v>Decaf</v>
      </c>
      <c r="S1261" s="15" t="str">
        <f>HLOOKUP(Coffee_data[[#This Row],[ProductId]],Product!$B$4:$O$7,3,FALSE)</f>
        <v>Herbal Tea</v>
      </c>
      <c r="T1261" s="15" t="str">
        <f>HLOOKUP(Coffee_data[[#This Row],[ProductId]],Product!$B$4:$O$7,4,FALSE)</f>
        <v>Chamomile</v>
      </c>
    </row>
    <row r="1262" spans="1:20" x14ac:dyDescent="0.2">
      <c r="A1262">
        <v>151</v>
      </c>
      <c r="B1262">
        <v>222</v>
      </c>
      <c r="C1262">
        <v>376</v>
      </c>
      <c r="D1262">
        <v>131</v>
      </c>
      <c r="E1262">
        <v>71</v>
      </c>
      <c r="F1262">
        <v>49</v>
      </c>
      <c r="G1262">
        <v>817</v>
      </c>
      <c r="H1262">
        <v>150</v>
      </c>
      <c r="I1262">
        <v>177</v>
      </c>
      <c r="J1262">
        <v>200</v>
      </c>
      <c r="K1262">
        <v>330</v>
      </c>
      <c r="L1262">
        <v>712</v>
      </c>
      <c r="M1262">
        <v>9</v>
      </c>
      <c r="N1262" s="25">
        <v>41851</v>
      </c>
      <c r="O1262" t="str">
        <f>VLOOKUP(Coffee_data[[#This Row],[Area Code]],Location!$B$1:$E$157,2,FALSE)</f>
        <v>Iowa</v>
      </c>
      <c r="P1262" t="str">
        <f>VLOOKUP(Coffee_data[[#This Row],[Area Code]],Location!$B$1:$E$157,3,FALSE)</f>
        <v>Central</v>
      </c>
      <c r="Q1262" t="str">
        <f>VLOOKUP(Coffee_data[[#This Row],[Area Code]],Location!$B$1:$E$157,4,FALSE)</f>
        <v>Small Market</v>
      </c>
      <c r="R1262" s="15" t="str">
        <f>HLOOKUP(Coffee_data[[#This Row],[ProductId]],Product!$B$4:$O$7,2,FALSE)</f>
        <v>Decaf</v>
      </c>
      <c r="S1262" s="15" t="str">
        <f>HLOOKUP(Coffee_data[[#This Row],[ProductId]],Product!$B$4:$O$7,3,FALSE)</f>
        <v>Herbal Tea</v>
      </c>
      <c r="T1262" s="15" t="str">
        <f>HLOOKUP(Coffee_data[[#This Row],[ProductId]],Product!$B$4:$O$7,4,FALSE)</f>
        <v>Lemon</v>
      </c>
    </row>
    <row r="1263" spans="1:20" x14ac:dyDescent="0.2">
      <c r="A1263">
        <v>167</v>
      </c>
      <c r="B1263">
        <v>266</v>
      </c>
      <c r="C1263">
        <v>532</v>
      </c>
      <c r="D1263">
        <v>241</v>
      </c>
      <c r="E1263">
        <v>99</v>
      </c>
      <c r="F1263">
        <v>74</v>
      </c>
      <c r="G1263">
        <v>1797</v>
      </c>
      <c r="H1263">
        <v>150</v>
      </c>
      <c r="I1263">
        <v>218</v>
      </c>
      <c r="J1263">
        <v>240</v>
      </c>
      <c r="K1263">
        <v>471</v>
      </c>
      <c r="L1263">
        <v>515</v>
      </c>
      <c r="M1263">
        <v>11</v>
      </c>
      <c r="N1263" s="25">
        <v>41851</v>
      </c>
      <c r="O1263" t="str">
        <f>VLOOKUP(Coffee_data[[#This Row],[Area Code]],Location!$B$1:$E$157,2,FALSE)</f>
        <v>Iowa</v>
      </c>
      <c r="P1263" t="str">
        <f>VLOOKUP(Coffee_data[[#This Row],[Area Code]],Location!$B$1:$E$157,3,FALSE)</f>
        <v>Central</v>
      </c>
      <c r="Q1263" t="str">
        <f>VLOOKUP(Coffee_data[[#This Row],[Area Code]],Location!$B$1:$E$157,4,FALSE)</f>
        <v>Small Market</v>
      </c>
      <c r="R1263" s="15" t="str">
        <f>HLOOKUP(Coffee_data[[#This Row],[ProductId]],Product!$B$4:$O$7,2,FALSE)</f>
        <v>Regular</v>
      </c>
      <c r="S1263" s="15" t="str">
        <f>HLOOKUP(Coffee_data[[#This Row],[ProductId]],Product!$B$4:$O$7,3,FALSE)</f>
        <v>Tea</v>
      </c>
      <c r="T1263" s="15" t="str">
        <f>HLOOKUP(Coffee_data[[#This Row],[ProductId]],Product!$B$4:$O$7,4,FALSE)</f>
        <v>Darjeeling</v>
      </c>
    </row>
    <row r="1264" spans="1:20" x14ac:dyDescent="0.2">
      <c r="A1264">
        <v>207</v>
      </c>
      <c r="B1264">
        <v>348</v>
      </c>
      <c r="C1264">
        <v>632</v>
      </c>
      <c r="D1264">
        <v>305</v>
      </c>
      <c r="E1264">
        <v>141</v>
      </c>
      <c r="F1264">
        <v>107</v>
      </c>
      <c r="G1264">
        <v>1809</v>
      </c>
      <c r="H1264">
        <v>180</v>
      </c>
      <c r="I1264">
        <v>279</v>
      </c>
      <c r="J1264">
        <v>310</v>
      </c>
      <c r="K1264">
        <v>550</v>
      </c>
      <c r="L1264">
        <v>515</v>
      </c>
      <c r="M1264">
        <v>12</v>
      </c>
      <c r="N1264" s="25">
        <v>41851</v>
      </c>
      <c r="O1264" t="str">
        <f>VLOOKUP(Coffee_data[[#This Row],[Area Code]],Location!$B$1:$E$157,2,FALSE)</f>
        <v>Iowa</v>
      </c>
      <c r="P1264" t="str">
        <f>VLOOKUP(Coffee_data[[#This Row],[Area Code]],Location!$B$1:$E$157,3,FALSE)</f>
        <v>Central</v>
      </c>
      <c r="Q1264" t="str">
        <f>VLOOKUP(Coffee_data[[#This Row],[Area Code]],Location!$B$1:$E$157,4,FALSE)</f>
        <v>Small Market</v>
      </c>
      <c r="R1264" s="15" t="str">
        <f>HLOOKUP(Coffee_data[[#This Row],[ProductId]],Product!$B$4:$O$7,2,FALSE)</f>
        <v>Regular</v>
      </c>
      <c r="S1264" s="15" t="str">
        <f>HLOOKUP(Coffee_data[[#This Row],[ProductId]],Product!$B$4:$O$7,3,FALSE)</f>
        <v>Tea</v>
      </c>
      <c r="T1264" s="15" t="str">
        <f>HLOOKUP(Coffee_data[[#This Row],[ProductId]],Product!$B$4:$O$7,4,FALSE)</f>
        <v>Earl Grey</v>
      </c>
    </row>
    <row r="1265" spans="1:20" x14ac:dyDescent="0.2">
      <c r="A1265">
        <v>18</v>
      </c>
      <c r="B1265">
        <v>35</v>
      </c>
      <c r="C1265">
        <v>58</v>
      </c>
      <c r="D1265">
        <v>23</v>
      </c>
      <c r="E1265">
        <v>17</v>
      </c>
      <c r="F1265">
        <v>6</v>
      </c>
      <c r="G1265">
        <v>806</v>
      </c>
      <c r="H1265">
        <v>30</v>
      </c>
      <c r="I1265">
        <v>20</v>
      </c>
      <c r="J1265">
        <v>40</v>
      </c>
      <c r="K1265">
        <v>55</v>
      </c>
      <c r="L1265">
        <v>712</v>
      </c>
      <c r="M1265">
        <v>5</v>
      </c>
      <c r="N1265" s="25">
        <v>41851</v>
      </c>
      <c r="O1265" t="str">
        <f>VLOOKUP(Coffee_data[[#This Row],[Area Code]],Location!$B$1:$E$157,2,FALSE)</f>
        <v>Iowa</v>
      </c>
      <c r="P1265" t="str">
        <f>VLOOKUP(Coffee_data[[#This Row],[Area Code]],Location!$B$1:$E$157,3,FALSE)</f>
        <v>Central</v>
      </c>
      <c r="Q1265" t="str">
        <f>VLOOKUP(Coffee_data[[#This Row],[Area Code]],Location!$B$1:$E$157,4,FALSE)</f>
        <v>Small Market</v>
      </c>
      <c r="R1265" s="15" t="str">
        <f>HLOOKUP(Coffee_data[[#This Row],[ProductId]],Product!$B$4:$O$7,2,FALSE)</f>
        <v>Regular</v>
      </c>
      <c r="S1265" s="15" t="str">
        <f>HLOOKUP(Coffee_data[[#This Row],[ProductId]],Product!$B$4:$O$7,3,FALSE)</f>
        <v>Espresso</v>
      </c>
      <c r="T1265" s="15" t="str">
        <f>HLOOKUP(Coffee_data[[#This Row],[ProductId]],Product!$B$4:$O$7,4,FALSE)</f>
        <v>Caffe Mocha</v>
      </c>
    </row>
    <row r="1266" spans="1:20" x14ac:dyDescent="0.2">
      <c r="A1266">
        <v>31</v>
      </c>
      <c r="B1266">
        <v>43</v>
      </c>
      <c r="C1266">
        <v>43</v>
      </c>
      <c r="D1266">
        <v>0</v>
      </c>
      <c r="E1266">
        <v>12</v>
      </c>
      <c r="F1266">
        <v>0</v>
      </c>
      <c r="G1266">
        <v>516</v>
      </c>
      <c r="H1266">
        <v>40</v>
      </c>
      <c r="I1266">
        <v>0</v>
      </c>
      <c r="J1266">
        <v>50</v>
      </c>
      <c r="K1266">
        <v>50</v>
      </c>
      <c r="L1266">
        <v>515</v>
      </c>
      <c r="M1266">
        <v>6</v>
      </c>
      <c r="N1266" s="25">
        <v>41851</v>
      </c>
      <c r="O1266" t="str">
        <f>VLOOKUP(Coffee_data[[#This Row],[Area Code]],Location!$B$1:$E$157,2,FALSE)</f>
        <v>Iowa</v>
      </c>
      <c r="P1266" t="str">
        <f>VLOOKUP(Coffee_data[[#This Row],[Area Code]],Location!$B$1:$E$157,3,FALSE)</f>
        <v>Central</v>
      </c>
      <c r="Q1266" t="str">
        <f>VLOOKUP(Coffee_data[[#This Row],[Area Code]],Location!$B$1:$E$157,4,FALSE)</f>
        <v>Small Market</v>
      </c>
      <c r="R1266" s="15" t="str">
        <f>HLOOKUP(Coffee_data[[#This Row],[ProductId]],Product!$B$4:$O$7,2,FALSE)</f>
        <v>Decaf</v>
      </c>
      <c r="S1266" s="15" t="str">
        <f>HLOOKUP(Coffee_data[[#This Row],[ProductId]],Product!$B$4:$O$7,3,FALSE)</f>
        <v>Espresso</v>
      </c>
      <c r="T1266" s="15" t="str">
        <f>HLOOKUP(Coffee_data[[#This Row],[ProductId]],Product!$B$4:$O$7,4,FALSE)</f>
        <v>Decaf Espresso</v>
      </c>
    </row>
    <row r="1267" spans="1:20" x14ac:dyDescent="0.2">
      <c r="A1267">
        <v>15</v>
      </c>
      <c r="B1267">
        <v>49</v>
      </c>
      <c r="C1267">
        <v>90</v>
      </c>
      <c r="D1267">
        <v>41</v>
      </c>
      <c r="E1267">
        <v>34</v>
      </c>
      <c r="F1267">
        <v>12</v>
      </c>
      <c r="G1267">
        <v>1007</v>
      </c>
      <c r="H1267">
        <v>20</v>
      </c>
      <c r="I1267">
        <v>40</v>
      </c>
      <c r="J1267">
        <v>50</v>
      </c>
      <c r="K1267">
        <v>90</v>
      </c>
      <c r="L1267">
        <v>563</v>
      </c>
      <c r="M1267">
        <v>2</v>
      </c>
      <c r="N1267" s="25">
        <v>41851</v>
      </c>
      <c r="O1267" t="str">
        <f>VLOOKUP(Coffee_data[[#This Row],[Area Code]],Location!$B$1:$E$157,2,FALSE)</f>
        <v>Iowa</v>
      </c>
      <c r="P1267" t="str">
        <f>VLOOKUP(Coffee_data[[#This Row],[Area Code]],Location!$B$1:$E$157,3,FALSE)</f>
        <v>Central</v>
      </c>
      <c r="Q1267" t="str">
        <f>VLOOKUP(Coffee_data[[#This Row],[Area Code]],Location!$B$1:$E$157,4,FALSE)</f>
        <v>Small Market</v>
      </c>
      <c r="R1267" s="15" t="str">
        <f>HLOOKUP(Coffee_data[[#This Row],[ProductId]],Product!$B$4:$O$7,2,FALSE)</f>
        <v>Regular</v>
      </c>
      <c r="S1267" s="15" t="str">
        <f>HLOOKUP(Coffee_data[[#This Row],[ProductId]],Product!$B$4:$O$7,3,FALSE)</f>
        <v>Coffee</v>
      </c>
      <c r="T1267" s="15" t="str">
        <f>HLOOKUP(Coffee_data[[#This Row],[ProductId]],Product!$B$4:$O$7,4,FALSE)</f>
        <v>Columbian</v>
      </c>
    </row>
    <row r="1268" spans="1:20" x14ac:dyDescent="0.2">
      <c r="A1268">
        <v>1</v>
      </c>
      <c r="B1268">
        <v>18</v>
      </c>
      <c r="C1268">
        <v>32</v>
      </c>
      <c r="D1268">
        <v>14</v>
      </c>
      <c r="E1268">
        <v>17</v>
      </c>
      <c r="F1268">
        <v>4</v>
      </c>
      <c r="G1268">
        <v>602</v>
      </c>
      <c r="H1268">
        <v>10</v>
      </c>
      <c r="I1268">
        <v>10</v>
      </c>
      <c r="J1268">
        <v>20</v>
      </c>
      <c r="K1268">
        <v>27</v>
      </c>
      <c r="L1268">
        <v>641</v>
      </c>
      <c r="M1268">
        <v>3</v>
      </c>
      <c r="N1268" s="25">
        <v>41851</v>
      </c>
      <c r="O1268" t="str">
        <f>VLOOKUP(Coffee_data[[#This Row],[Area Code]],Location!$B$1:$E$157,2,FALSE)</f>
        <v>Iowa</v>
      </c>
      <c r="P1268" t="str">
        <f>VLOOKUP(Coffee_data[[#This Row],[Area Code]],Location!$B$1:$E$157,3,FALSE)</f>
        <v>Central</v>
      </c>
      <c r="Q1268" t="str">
        <f>VLOOKUP(Coffee_data[[#This Row],[Area Code]],Location!$B$1:$E$157,4,FALSE)</f>
        <v>Small Market</v>
      </c>
      <c r="R1268" s="15" t="str">
        <f>HLOOKUP(Coffee_data[[#This Row],[ProductId]],Product!$B$4:$O$7,2,FALSE)</f>
        <v>Decaf</v>
      </c>
      <c r="S1268" s="15" t="str">
        <f>HLOOKUP(Coffee_data[[#This Row],[ProductId]],Product!$B$4:$O$7,3,FALSE)</f>
        <v>Coffee</v>
      </c>
      <c r="T1268" s="15" t="str">
        <f>HLOOKUP(Coffee_data[[#This Row],[ProductId]],Product!$B$4:$O$7,4,FALSE)</f>
        <v>Decaf Irish Cream</v>
      </c>
    </row>
    <row r="1269" spans="1:20" x14ac:dyDescent="0.2">
      <c r="A1269">
        <v>19</v>
      </c>
      <c r="B1269">
        <v>38</v>
      </c>
      <c r="C1269">
        <v>63</v>
      </c>
      <c r="D1269">
        <v>25</v>
      </c>
      <c r="E1269">
        <v>19</v>
      </c>
      <c r="F1269">
        <v>7</v>
      </c>
      <c r="G1269">
        <v>851</v>
      </c>
      <c r="H1269">
        <v>30</v>
      </c>
      <c r="I1269">
        <v>20</v>
      </c>
      <c r="J1269">
        <v>40</v>
      </c>
      <c r="K1269">
        <v>60</v>
      </c>
      <c r="L1269">
        <v>641</v>
      </c>
      <c r="M1269">
        <v>1</v>
      </c>
      <c r="N1269" s="25">
        <v>41851</v>
      </c>
      <c r="O1269" t="str">
        <f>VLOOKUP(Coffee_data[[#This Row],[Area Code]],Location!$B$1:$E$157,2,FALSE)</f>
        <v>Iowa</v>
      </c>
      <c r="P1269" t="str">
        <f>VLOOKUP(Coffee_data[[#This Row],[Area Code]],Location!$B$1:$E$157,3,FALSE)</f>
        <v>Central</v>
      </c>
      <c r="Q1269" t="str">
        <f>VLOOKUP(Coffee_data[[#This Row],[Area Code]],Location!$B$1:$E$157,4,FALSE)</f>
        <v>Small Market</v>
      </c>
      <c r="R1269" s="15" t="str">
        <f>HLOOKUP(Coffee_data[[#This Row],[ProductId]],Product!$B$4:$O$7,2,FALSE)</f>
        <v>Regular</v>
      </c>
      <c r="S1269" s="15" t="str">
        <f>HLOOKUP(Coffee_data[[#This Row],[ProductId]],Product!$B$4:$O$7,3,FALSE)</f>
        <v>Coffee</v>
      </c>
      <c r="T1269" s="15" t="str">
        <f>HLOOKUP(Coffee_data[[#This Row],[ProductId]],Product!$B$4:$O$7,4,FALSE)</f>
        <v>Amaretto</v>
      </c>
    </row>
    <row r="1270" spans="1:20" x14ac:dyDescent="0.2">
      <c r="A1270">
        <v>2</v>
      </c>
      <c r="B1270">
        <v>88</v>
      </c>
      <c r="C1270">
        <v>151</v>
      </c>
      <c r="D1270">
        <v>63</v>
      </c>
      <c r="E1270">
        <v>86</v>
      </c>
      <c r="F1270">
        <v>57</v>
      </c>
      <c r="G1270">
        <v>332</v>
      </c>
      <c r="H1270">
        <v>20</v>
      </c>
      <c r="I1270">
        <v>50</v>
      </c>
      <c r="J1270">
        <v>80</v>
      </c>
      <c r="K1270">
        <v>130</v>
      </c>
      <c r="L1270">
        <v>314</v>
      </c>
      <c r="M1270">
        <v>8</v>
      </c>
      <c r="N1270" s="25">
        <v>41851</v>
      </c>
      <c r="O1270" t="str">
        <f>VLOOKUP(Coffee_data[[#This Row],[Area Code]],Location!$B$1:$E$157,2,FALSE)</f>
        <v>Missouri</v>
      </c>
      <c r="P1270" t="str">
        <f>VLOOKUP(Coffee_data[[#This Row],[Area Code]],Location!$B$1:$E$157,3,FALSE)</f>
        <v>Central</v>
      </c>
      <c r="Q1270" t="str">
        <f>VLOOKUP(Coffee_data[[#This Row],[Area Code]],Location!$B$1:$E$157,4,FALSE)</f>
        <v>Small Market</v>
      </c>
      <c r="R1270" s="15" t="str">
        <f>HLOOKUP(Coffee_data[[#This Row],[ProductId]],Product!$B$4:$O$7,2,FALSE)</f>
        <v>Decaf</v>
      </c>
      <c r="S1270" s="15" t="str">
        <f>HLOOKUP(Coffee_data[[#This Row],[ProductId]],Product!$B$4:$O$7,3,FALSE)</f>
        <v>Herbal Tea</v>
      </c>
      <c r="T1270" s="15" t="str">
        <f>HLOOKUP(Coffee_data[[#This Row],[ProductId]],Product!$B$4:$O$7,4,FALSE)</f>
        <v>Chamomile</v>
      </c>
    </row>
    <row r="1271" spans="1:20" x14ac:dyDescent="0.2">
      <c r="A1271">
        <v>-41</v>
      </c>
      <c r="B1271">
        <v>19</v>
      </c>
      <c r="C1271">
        <v>139</v>
      </c>
      <c r="D1271">
        <v>59</v>
      </c>
      <c r="E1271">
        <v>60</v>
      </c>
      <c r="F1271">
        <v>37</v>
      </c>
      <c r="G1271">
        <v>1439</v>
      </c>
      <c r="H1271">
        <v>-20</v>
      </c>
      <c r="I1271">
        <v>89</v>
      </c>
      <c r="J1271">
        <v>20</v>
      </c>
      <c r="K1271">
        <v>120</v>
      </c>
      <c r="L1271">
        <v>573</v>
      </c>
      <c r="M1271">
        <v>9</v>
      </c>
      <c r="N1271" s="25">
        <v>41851</v>
      </c>
      <c r="O1271" t="str">
        <f>VLOOKUP(Coffee_data[[#This Row],[Area Code]],Location!$B$1:$E$157,2,FALSE)</f>
        <v>Missouri</v>
      </c>
      <c r="P1271" t="str">
        <f>VLOOKUP(Coffee_data[[#This Row],[Area Code]],Location!$B$1:$E$157,3,FALSE)</f>
        <v>Central</v>
      </c>
      <c r="Q1271" t="str">
        <f>VLOOKUP(Coffee_data[[#This Row],[Area Code]],Location!$B$1:$E$157,4,FALSE)</f>
        <v>Small Market</v>
      </c>
      <c r="R1271" s="15" t="str">
        <f>HLOOKUP(Coffee_data[[#This Row],[ProductId]],Product!$B$4:$O$7,2,FALSE)</f>
        <v>Decaf</v>
      </c>
      <c r="S1271" s="15" t="str">
        <f>HLOOKUP(Coffee_data[[#This Row],[ProductId]],Product!$B$4:$O$7,3,FALSE)</f>
        <v>Herbal Tea</v>
      </c>
      <c r="T1271" s="15" t="str">
        <f>HLOOKUP(Coffee_data[[#This Row],[ProductId]],Product!$B$4:$O$7,4,FALSE)</f>
        <v>Lemon</v>
      </c>
    </row>
    <row r="1272" spans="1:20" x14ac:dyDescent="0.2">
      <c r="A1272">
        <v>19</v>
      </c>
      <c r="B1272">
        <v>60</v>
      </c>
      <c r="C1272">
        <v>105</v>
      </c>
      <c r="D1272">
        <v>45</v>
      </c>
      <c r="E1272">
        <v>41</v>
      </c>
      <c r="F1272">
        <v>14</v>
      </c>
      <c r="G1272">
        <v>253</v>
      </c>
      <c r="H1272">
        <v>30</v>
      </c>
      <c r="I1272">
        <v>41</v>
      </c>
      <c r="J1272">
        <v>60</v>
      </c>
      <c r="K1272">
        <v>90</v>
      </c>
      <c r="L1272">
        <v>816</v>
      </c>
      <c r="M1272">
        <v>11</v>
      </c>
      <c r="N1272" s="25">
        <v>41851</v>
      </c>
      <c r="O1272" t="str">
        <f>VLOOKUP(Coffee_data[[#This Row],[Area Code]],Location!$B$1:$E$157,2,FALSE)</f>
        <v>Missouri</v>
      </c>
      <c r="P1272" t="str">
        <f>VLOOKUP(Coffee_data[[#This Row],[Area Code]],Location!$B$1:$E$157,3,FALSE)</f>
        <v>Central</v>
      </c>
      <c r="Q1272" t="str">
        <f>VLOOKUP(Coffee_data[[#This Row],[Area Code]],Location!$B$1:$E$157,4,FALSE)</f>
        <v>Small Market</v>
      </c>
      <c r="R1272" s="15" t="str">
        <f>HLOOKUP(Coffee_data[[#This Row],[ProductId]],Product!$B$4:$O$7,2,FALSE)</f>
        <v>Regular</v>
      </c>
      <c r="S1272" s="15" t="str">
        <f>HLOOKUP(Coffee_data[[#This Row],[ProductId]],Product!$B$4:$O$7,3,FALSE)</f>
        <v>Tea</v>
      </c>
      <c r="T1272" s="15" t="str">
        <f>HLOOKUP(Coffee_data[[#This Row],[ProductId]],Product!$B$4:$O$7,4,FALSE)</f>
        <v>Darjeeling</v>
      </c>
    </row>
    <row r="1273" spans="1:20" x14ac:dyDescent="0.2">
      <c r="A1273">
        <v>-9</v>
      </c>
      <c r="B1273">
        <v>36</v>
      </c>
      <c r="C1273">
        <v>65</v>
      </c>
      <c r="D1273">
        <v>29</v>
      </c>
      <c r="E1273">
        <v>45</v>
      </c>
      <c r="F1273">
        <v>11</v>
      </c>
      <c r="G1273">
        <v>215</v>
      </c>
      <c r="H1273">
        <v>-10</v>
      </c>
      <c r="I1273">
        <v>20</v>
      </c>
      <c r="J1273">
        <v>30</v>
      </c>
      <c r="K1273">
        <v>38</v>
      </c>
      <c r="L1273">
        <v>660</v>
      </c>
      <c r="M1273">
        <v>12</v>
      </c>
      <c r="N1273" s="25">
        <v>41851</v>
      </c>
      <c r="O1273" t="str">
        <f>VLOOKUP(Coffee_data[[#This Row],[Area Code]],Location!$B$1:$E$157,2,FALSE)</f>
        <v>Missouri</v>
      </c>
      <c r="P1273" t="str">
        <f>VLOOKUP(Coffee_data[[#This Row],[Area Code]],Location!$B$1:$E$157,3,FALSE)</f>
        <v>Central</v>
      </c>
      <c r="Q1273" t="str">
        <f>VLOOKUP(Coffee_data[[#This Row],[Area Code]],Location!$B$1:$E$157,4,FALSE)</f>
        <v>Small Market</v>
      </c>
      <c r="R1273" s="15" t="str">
        <f>HLOOKUP(Coffee_data[[#This Row],[ProductId]],Product!$B$4:$O$7,2,FALSE)</f>
        <v>Regular</v>
      </c>
      <c r="S1273" s="15" t="str">
        <f>HLOOKUP(Coffee_data[[#This Row],[ProductId]],Product!$B$4:$O$7,3,FALSE)</f>
        <v>Tea</v>
      </c>
      <c r="T1273" s="15" t="str">
        <f>HLOOKUP(Coffee_data[[#This Row],[ProductId]],Product!$B$4:$O$7,4,FALSE)</f>
        <v>Earl Grey</v>
      </c>
    </row>
    <row r="1274" spans="1:20" x14ac:dyDescent="0.2">
      <c r="A1274">
        <v>1</v>
      </c>
      <c r="B1274">
        <v>48</v>
      </c>
      <c r="C1274">
        <v>86</v>
      </c>
      <c r="D1274">
        <v>38</v>
      </c>
      <c r="E1274">
        <v>47</v>
      </c>
      <c r="F1274">
        <v>14</v>
      </c>
      <c r="G1274">
        <v>248</v>
      </c>
      <c r="H1274">
        <v>0</v>
      </c>
      <c r="I1274">
        <v>43</v>
      </c>
      <c r="J1274">
        <v>40</v>
      </c>
      <c r="K1274">
        <v>83</v>
      </c>
      <c r="L1274">
        <v>417</v>
      </c>
      <c r="M1274">
        <v>13</v>
      </c>
      <c r="N1274" s="25">
        <v>41851</v>
      </c>
      <c r="O1274" t="str">
        <f>VLOOKUP(Coffee_data[[#This Row],[Area Code]],Location!$B$1:$E$157,2,FALSE)</f>
        <v>Missouri</v>
      </c>
      <c r="P1274" t="str">
        <f>VLOOKUP(Coffee_data[[#This Row],[Area Code]],Location!$B$1:$E$157,3,FALSE)</f>
        <v>Central</v>
      </c>
      <c r="Q1274" t="str">
        <f>VLOOKUP(Coffee_data[[#This Row],[Area Code]],Location!$B$1:$E$157,4,FALSE)</f>
        <v>Small Market</v>
      </c>
      <c r="R1274" s="15" t="str">
        <f>HLOOKUP(Coffee_data[[#This Row],[ProductId]],Product!$B$4:$O$7,2,FALSE)</f>
        <v>Regular</v>
      </c>
      <c r="S1274" s="15" t="str">
        <f>HLOOKUP(Coffee_data[[#This Row],[ProductId]],Product!$B$4:$O$7,3,FALSE)</f>
        <v>Tea</v>
      </c>
      <c r="T1274" s="15" t="str">
        <f>HLOOKUP(Coffee_data[[#This Row],[ProductId]],Product!$B$4:$O$7,4,FALSE)</f>
        <v>Green Tea</v>
      </c>
    </row>
    <row r="1275" spans="1:20" x14ac:dyDescent="0.2">
      <c r="A1275">
        <v>29</v>
      </c>
      <c r="B1275">
        <v>49</v>
      </c>
      <c r="C1275">
        <v>83</v>
      </c>
      <c r="D1275">
        <v>34</v>
      </c>
      <c r="E1275">
        <v>20</v>
      </c>
      <c r="F1275">
        <v>9</v>
      </c>
      <c r="G1275">
        <v>890</v>
      </c>
      <c r="H1275">
        <v>40</v>
      </c>
      <c r="I1275">
        <v>25</v>
      </c>
      <c r="J1275">
        <v>60</v>
      </c>
      <c r="K1275">
        <v>95</v>
      </c>
      <c r="L1275">
        <v>314</v>
      </c>
      <c r="M1275">
        <v>5</v>
      </c>
      <c r="N1275" s="25">
        <v>41851</v>
      </c>
      <c r="O1275" t="str">
        <f>VLOOKUP(Coffee_data[[#This Row],[Area Code]],Location!$B$1:$E$157,2,FALSE)</f>
        <v>Missouri</v>
      </c>
      <c r="P1275" t="str">
        <f>VLOOKUP(Coffee_data[[#This Row],[Area Code]],Location!$B$1:$E$157,3,FALSE)</f>
        <v>Central</v>
      </c>
      <c r="Q1275" t="str">
        <f>VLOOKUP(Coffee_data[[#This Row],[Area Code]],Location!$B$1:$E$157,4,FALSE)</f>
        <v>Small Market</v>
      </c>
      <c r="R1275" s="15" t="str">
        <f>HLOOKUP(Coffee_data[[#This Row],[ProductId]],Product!$B$4:$O$7,2,FALSE)</f>
        <v>Regular</v>
      </c>
      <c r="S1275" s="15" t="str">
        <f>HLOOKUP(Coffee_data[[#This Row],[ProductId]],Product!$B$4:$O$7,3,FALSE)</f>
        <v>Espresso</v>
      </c>
      <c r="T1275" s="15" t="str">
        <f>HLOOKUP(Coffee_data[[#This Row],[ProductId]],Product!$B$4:$O$7,4,FALSE)</f>
        <v>Caffe Mocha</v>
      </c>
    </row>
    <row r="1276" spans="1:20" x14ac:dyDescent="0.2">
      <c r="A1276">
        <v>28</v>
      </c>
      <c r="B1276">
        <v>48</v>
      </c>
      <c r="C1276">
        <v>80</v>
      </c>
      <c r="D1276">
        <v>32</v>
      </c>
      <c r="E1276">
        <v>20</v>
      </c>
      <c r="F1276">
        <v>8</v>
      </c>
      <c r="G1276">
        <v>841</v>
      </c>
      <c r="H1276">
        <v>50</v>
      </c>
      <c r="I1276">
        <v>30</v>
      </c>
      <c r="J1276">
        <v>60</v>
      </c>
      <c r="K1276">
        <v>90</v>
      </c>
      <c r="L1276">
        <v>417</v>
      </c>
      <c r="M1276">
        <v>6</v>
      </c>
      <c r="N1276" s="25">
        <v>41851</v>
      </c>
      <c r="O1276" t="str">
        <f>VLOOKUP(Coffee_data[[#This Row],[Area Code]],Location!$B$1:$E$157,2,FALSE)</f>
        <v>Missouri</v>
      </c>
      <c r="P1276" t="str">
        <f>VLOOKUP(Coffee_data[[#This Row],[Area Code]],Location!$B$1:$E$157,3,FALSE)</f>
        <v>Central</v>
      </c>
      <c r="Q1276" t="str">
        <f>VLOOKUP(Coffee_data[[#This Row],[Area Code]],Location!$B$1:$E$157,4,FALSE)</f>
        <v>Small Market</v>
      </c>
      <c r="R1276" s="15" t="str">
        <f>HLOOKUP(Coffee_data[[#This Row],[ProductId]],Product!$B$4:$O$7,2,FALSE)</f>
        <v>Decaf</v>
      </c>
      <c r="S1276" s="15" t="str">
        <f>HLOOKUP(Coffee_data[[#This Row],[ProductId]],Product!$B$4:$O$7,3,FALSE)</f>
        <v>Espresso</v>
      </c>
      <c r="T1276" s="15" t="str">
        <f>HLOOKUP(Coffee_data[[#This Row],[ProductId]],Product!$B$4:$O$7,4,FALSE)</f>
        <v>Decaf Espresso</v>
      </c>
    </row>
    <row r="1277" spans="1:20" x14ac:dyDescent="0.2">
      <c r="A1277">
        <v>27</v>
      </c>
      <c r="B1277">
        <v>88</v>
      </c>
      <c r="C1277">
        <v>160</v>
      </c>
      <c r="D1277">
        <v>72</v>
      </c>
      <c r="E1277">
        <v>61</v>
      </c>
      <c r="F1277">
        <v>27</v>
      </c>
      <c r="G1277">
        <v>606</v>
      </c>
      <c r="H1277">
        <v>40</v>
      </c>
      <c r="I1277">
        <v>70</v>
      </c>
      <c r="J1277">
        <v>90</v>
      </c>
      <c r="K1277">
        <v>162</v>
      </c>
      <c r="L1277">
        <v>417</v>
      </c>
      <c r="M1277">
        <v>2</v>
      </c>
      <c r="N1277" s="25">
        <v>41851</v>
      </c>
      <c r="O1277" t="str">
        <f>VLOOKUP(Coffee_data[[#This Row],[Area Code]],Location!$B$1:$E$157,2,FALSE)</f>
        <v>Missouri</v>
      </c>
      <c r="P1277" t="str">
        <f>VLOOKUP(Coffee_data[[#This Row],[Area Code]],Location!$B$1:$E$157,3,FALSE)</f>
        <v>Central</v>
      </c>
      <c r="Q1277" t="str">
        <f>VLOOKUP(Coffee_data[[#This Row],[Area Code]],Location!$B$1:$E$157,4,FALSE)</f>
        <v>Small Market</v>
      </c>
      <c r="R1277" s="15" t="str">
        <f>HLOOKUP(Coffee_data[[#This Row],[ProductId]],Product!$B$4:$O$7,2,FALSE)</f>
        <v>Regular</v>
      </c>
      <c r="S1277" s="15" t="str">
        <f>HLOOKUP(Coffee_data[[#This Row],[ProductId]],Product!$B$4:$O$7,3,FALSE)</f>
        <v>Coffee</v>
      </c>
      <c r="T1277" s="15" t="str">
        <f>HLOOKUP(Coffee_data[[#This Row],[ProductId]],Product!$B$4:$O$7,4,FALSE)</f>
        <v>Columbian</v>
      </c>
    </row>
    <row r="1278" spans="1:20" x14ac:dyDescent="0.2">
      <c r="A1278">
        <v>24</v>
      </c>
      <c r="B1278">
        <v>60</v>
      </c>
      <c r="C1278">
        <v>110</v>
      </c>
      <c r="D1278">
        <v>50</v>
      </c>
      <c r="E1278">
        <v>36</v>
      </c>
      <c r="F1278">
        <v>15</v>
      </c>
      <c r="G1278">
        <v>1064</v>
      </c>
      <c r="H1278">
        <v>30</v>
      </c>
      <c r="I1278">
        <v>50</v>
      </c>
      <c r="J1278">
        <v>60</v>
      </c>
      <c r="K1278">
        <v>113</v>
      </c>
      <c r="L1278">
        <v>816</v>
      </c>
      <c r="M1278">
        <v>3</v>
      </c>
      <c r="N1278" s="25">
        <v>41851</v>
      </c>
      <c r="O1278" t="str">
        <f>VLOOKUP(Coffee_data[[#This Row],[Area Code]],Location!$B$1:$E$157,2,FALSE)</f>
        <v>Missouri</v>
      </c>
      <c r="P1278" t="str">
        <f>VLOOKUP(Coffee_data[[#This Row],[Area Code]],Location!$B$1:$E$157,3,FALSE)</f>
        <v>Central</v>
      </c>
      <c r="Q1278" t="str">
        <f>VLOOKUP(Coffee_data[[#This Row],[Area Code]],Location!$B$1:$E$157,4,FALSE)</f>
        <v>Small Market</v>
      </c>
      <c r="R1278" s="15" t="str">
        <f>HLOOKUP(Coffee_data[[#This Row],[ProductId]],Product!$B$4:$O$7,2,FALSE)</f>
        <v>Decaf</v>
      </c>
      <c r="S1278" s="15" t="str">
        <f>HLOOKUP(Coffee_data[[#This Row],[ProductId]],Product!$B$4:$O$7,3,FALSE)</f>
        <v>Coffee</v>
      </c>
      <c r="T1278" s="15" t="str">
        <f>HLOOKUP(Coffee_data[[#This Row],[ProductId]],Product!$B$4:$O$7,4,FALSE)</f>
        <v>Decaf Irish Cream</v>
      </c>
    </row>
    <row r="1279" spans="1:20" x14ac:dyDescent="0.2">
      <c r="A1279">
        <v>9</v>
      </c>
      <c r="B1279">
        <v>25</v>
      </c>
      <c r="C1279">
        <v>41</v>
      </c>
      <c r="D1279">
        <v>16</v>
      </c>
      <c r="E1279">
        <v>16</v>
      </c>
      <c r="F1279">
        <v>4</v>
      </c>
      <c r="G1279">
        <v>484</v>
      </c>
      <c r="H1279">
        <v>20</v>
      </c>
      <c r="I1279">
        <v>10</v>
      </c>
      <c r="J1279">
        <v>20</v>
      </c>
      <c r="K1279">
        <v>22</v>
      </c>
      <c r="L1279">
        <v>567</v>
      </c>
      <c r="M1279">
        <v>8</v>
      </c>
      <c r="N1279" s="25">
        <v>41851</v>
      </c>
      <c r="O1279" t="str">
        <f>VLOOKUP(Coffee_data[[#This Row],[Area Code]],Location!$B$1:$E$157,2,FALSE)</f>
        <v>Ohio</v>
      </c>
      <c r="P1279" t="str">
        <f>VLOOKUP(Coffee_data[[#This Row],[Area Code]],Location!$B$1:$E$157,3,FALSE)</f>
        <v>Central</v>
      </c>
      <c r="Q1279" t="str">
        <f>VLOOKUP(Coffee_data[[#This Row],[Area Code]],Location!$B$1:$E$157,4,FALSE)</f>
        <v>Major Market</v>
      </c>
      <c r="R1279" s="15" t="str">
        <f>HLOOKUP(Coffee_data[[#This Row],[ProductId]],Product!$B$4:$O$7,2,FALSE)</f>
        <v>Decaf</v>
      </c>
      <c r="S1279" s="15" t="str">
        <f>HLOOKUP(Coffee_data[[#This Row],[ProductId]],Product!$B$4:$O$7,3,FALSE)</f>
        <v>Herbal Tea</v>
      </c>
      <c r="T1279" s="15" t="str">
        <f>HLOOKUP(Coffee_data[[#This Row],[ProductId]],Product!$B$4:$O$7,4,FALSE)</f>
        <v>Chamomile</v>
      </c>
    </row>
    <row r="1280" spans="1:20" x14ac:dyDescent="0.2">
      <c r="A1280">
        <v>16</v>
      </c>
      <c r="B1280">
        <v>33</v>
      </c>
      <c r="C1280">
        <v>55</v>
      </c>
      <c r="D1280">
        <v>22</v>
      </c>
      <c r="E1280">
        <v>17</v>
      </c>
      <c r="F1280">
        <v>6</v>
      </c>
      <c r="G1280">
        <v>865</v>
      </c>
      <c r="H1280">
        <v>30</v>
      </c>
      <c r="I1280">
        <v>10</v>
      </c>
      <c r="J1280">
        <v>30</v>
      </c>
      <c r="K1280">
        <v>40</v>
      </c>
      <c r="L1280">
        <v>330</v>
      </c>
      <c r="M1280">
        <v>9</v>
      </c>
      <c r="N1280" s="25">
        <v>41851</v>
      </c>
      <c r="O1280" t="str">
        <f>VLOOKUP(Coffee_data[[#This Row],[Area Code]],Location!$B$1:$E$157,2,FALSE)</f>
        <v>Ohio</v>
      </c>
      <c r="P1280" t="str">
        <f>VLOOKUP(Coffee_data[[#This Row],[Area Code]],Location!$B$1:$E$157,3,FALSE)</f>
        <v>Central</v>
      </c>
      <c r="Q1280" t="str">
        <f>VLOOKUP(Coffee_data[[#This Row],[Area Code]],Location!$B$1:$E$157,4,FALSE)</f>
        <v>Major Market</v>
      </c>
      <c r="R1280" s="15" t="str">
        <f>HLOOKUP(Coffee_data[[#This Row],[ProductId]],Product!$B$4:$O$7,2,FALSE)</f>
        <v>Decaf</v>
      </c>
      <c r="S1280" s="15" t="str">
        <f>HLOOKUP(Coffee_data[[#This Row],[ProductId]],Product!$B$4:$O$7,3,FALSE)</f>
        <v>Herbal Tea</v>
      </c>
      <c r="T1280" s="15" t="str">
        <f>HLOOKUP(Coffee_data[[#This Row],[ProductId]],Product!$B$4:$O$7,4,FALSE)</f>
        <v>Lemon</v>
      </c>
    </row>
    <row r="1281" spans="1:20" x14ac:dyDescent="0.2">
      <c r="A1281">
        <v>103</v>
      </c>
      <c r="B1281">
        <v>172</v>
      </c>
      <c r="C1281">
        <v>286</v>
      </c>
      <c r="D1281">
        <v>153</v>
      </c>
      <c r="E1281">
        <v>69</v>
      </c>
      <c r="F1281">
        <v>37</v>
      </c>
      <c r="G1281">
        <v>810</v>
      </c>
      <c r="H1281">
        <v>100</v>
      </c>
      <c r="I1281">
        <v>79</v>
      </c>
      <c r="J1281">
        <v>160</v>
      </c>
      <c r="K1281">
        <v>250</v>
      </c>
      <c r="L1281">
        <v>234</v>
      </c>
      <c r="M1281">
        <v>11</v>
      </c>
      <c r="N1281" s="25">
        <v>41851</v>
      </c>
      <c r="O1281" t="str">
        <f>VLOOKUP(Coffee_data[[#This Row],[Area Code]],Location!$B$1:$E$157,2,FALSE)</f>
        <v>Ohio</v>
      </c>
      <c r="P1281" t="str">
        <f>VLOOKUP(Coffee_data[[#This Row],[Area Code]],Location!$B$1:$E$157,3,FALSE)</f>
        <v>Central</v>
      </c>
      <c r="Q1281" t="str">
        <f>VLOOKUP(Coffee_data[[#This Row],[Area Code]],Location!$B$1:$E$157,4,FALSE)</f>
        <v>Major Market</v>
      </c>
      <c r="R1281" s="15" t="str">
        <f>HLOOKUP(Coffee_data[[#This Row],[ProductId]],Product!$B$4:$O$7,2,FALSE)</f>
        <v>Regular</v>
      </c>
      <c r="S1281" s="15" t="str">
        <f>HLOOKUP(Coffee_data[[#This Row],[ProductId]],Product!$B$4:$O$7,3,FALSE)</f>
        <v>Tea</v>
      </c>
      <c r="T1281" s="15" t="str">
        <f>HLOOKUP(Coffee_data[[#This Row],[ProductId]],Product!$B$4:$O$7,4,FALSE)</f>
        <v>Darjeeling</v>
      </c>
    </row>
    <row r="1282" spans="1:20" x14ac:dyDescent="0.2">
      <c r="A1282">
        <v>103</v>
      </c>
      <c r="B1282">
        <v>161</v>
      </c>
      <c r="C1282">
        <v>277</v>
      </c>
      <c r="D1282">
        <v>85</v>
      </c>
      <c r="E1282">
        <v>58</v>
      </c>
      <c r="F1282">
        <v>35</v>
      </c>
      <c r="G1282">
        <v>678</v>
      </c>
      <c r="H1282">
        <v>100</v>
      </c>
      <c r="I1282">
        <v>90</v>
      </c>
      <c r="J1282">
        <v>150</v>
      </c>
      <c r="K1282">
        <v>252</v>
      </c>
      <c r="L1282">
        <v>330</v>
      </c>
      <c r="M1282">
        <v>12</v>
      </c>
      <c r="N1282" s="25">
        <v>41851</v>
      </c>
      <c r="O1282" t="str">
        <f>VLOOKUP(Coffee_data[[#This Row],[Area Code]],Location!$B$1:$E$157,2,FALSE)</f>
        <v>Ohio</v>
      </c>
      <c r="P1282" t="str">
        <f>VLOOKUP(Coffee_data[[#This Row],[Area Code]],Location!$B$1:$E$157,3,FALSE)</f>
        <v>Central</v>
      </c>
      <c r="Q1282" t="str">
        <f>VLOOKUP(Coffee_data[[#This Row],[Area Code]],Location!$B$1:$E$157,4,FALSE)</f>
        <v>Major Market</v>
      </c>
      <c r="R1282" s="15" t="str">
        <f>HLOOKUP(Coffee_data[[#This Row],[ProductId]],Product!$B$4:$O$7,2,FALSE)</f>
        <v>Regular</v>
      </c>
      <c r="S1282" s="15" t="str">
        <f>HLOOKUP(Coffee_data[[#This Row],[ProductId]],Product!$B$4:$O$7,3,FALSE)</f>
        <v>Tea</v>
      </c>
      <c r="T1282" s="15" t="str">
        <f>HLOOKUP(Coffee_data[[#This Row],[ProductId]],Product!$B$4:$O$7,4,FALSE)</f>
        <v>Earl Grey</v>
      </c>
    </row>
    <row r="1283" spans="1:20" x14ac:dyDescent="0.2">
      <c r="A1283">
        <v>81</v>
      </c>
      <c r="B1283">
        <v>146</v>
      </c>
      <c r="C1283">
        <v>291</v>
      </c>
      <c r="D1283">
        <v>95</v>
      </c>
      <c r="E1283">
        <v>65</v>
      </c>
      <c r="F1283">
        <v>40</v>
      </c>
      <c r="G1283">
        <v>1292</v>
      </c>
      <c r="H1283">
        <v>120</v>
      </c>
      <c r="I1283">
        <v>162</v>
      </c>
      <c r="J1283">
        <v>180</v>
      </c>
      <c r="K1283">
        <v>335</v>
      </c>
      <c r="L1283">
        <v>513</v>
      </c>
      <c r="M1283">
        <v>5</v>
      </c>
      <c r="N1283" s="25">
        <v>41851</v>
      </c>
      <c r="O1283" t="str">
        <f>VLOOKUP(Coffee_data[[#This Row],[Area Code]],Location!$B$1:$E$157,2,FALSE)</f>
        <v>Ohio</v>
      </c>
      <c r="P1283" t="str">
        <f>VLOOKUP(Coffee_data[[#This Row],[Area Code]],Location!$B$1:$E$157,3,FALSE)</f>
        <v>Central</v>
      </c>
      <c r="Q1283" t="str">
        <f>VLOOKUP(Coffee_data[[#This Row],[Area Code]],Location!$B$1:$E$157,4,FALSE)</f>
        <v>Major Market</v>
      </c>
      <c r="R1283" s="15" t="str">
        <f>HLOOKUP(Coffee_data[[#This Row],[ProductId]],Product!$B$4:$O$7,2,FALSE)</f>
        <v>Regular</v>
      </c>
      <c r="S1283" s="15" t="str">
        <f>HLOOKUP(Coffee_data[[#This Row],[ProductId]],Product!$B$4:$O$7,3,FALSE)</f>
        <v>Espresso</v>
      </c>
      <c r="T1283" s="15" t="str">
        <f>HLOOKUP(Coffee_data[[#This Row],[ProductId]],Product!$B$4:$O$7,4,FALSE)</f>
        <v>Caffe Mocha</v>
      </c>
    </row>
    <row r="1284" spans="1:20" x14ac:dyDescent="0.2">
      <c r="A1284">
        <v>8</v>
      </c>
      <c r="B1284">
        <v>60</v>
      </c>
      <c r="C1284">
        <v>109</v>
      </c>
      <c r="D1284">
        <v>49</v>
      </c>
      <c r="E1284">
        <v>52</v>
      </c>
      <c r="F1284">
        <v>18</v>
      </c>
      <c r="G1284">
        <v>414</v>
      </c>
      <c r="H1284">
        <v>20</v>
      </c>
      <c r="I1284">
        <v>56</v>
      </c>
      <c r="J1284">
        <v>70</v>
      </c>
      <c r="K1284">
        <v>120</v>
      </c>
      <c r="L1284">
        <v>937</v>
      </c>
      <c r="M1284">
        <v>6</v>
      </c>
      <c r="N1284" s="25">
        <v>41851</v>
      </c>
      <c r="O1284" t="str">
        <f>VLOOKUP(Coffee_data[[#This Row],[Area Code]],Location!$B$1:$E$157,2,FALSE)</f>
        <v>Ohio</v>
      </c>
      <c r="P1284" t="str">
        <f>VLOOKUP(Coffee_data[[#This Row],[Area Code]],Location!$B$1:$E$157,3,FALSE)</f>
        <v>Central</v>
      </c>
      <c r="Q1284" t="str">
        <f>VLOOKUP(Coffee_data[[#This Row],[Area Code]],Location!$B$1:$E$157,4,FALSE)</f>
        <v>Major Market</v>
      </c>
      <c r="R1284" s="15" t="str">
        <f>HLOOKUP(Coffee_data[[#This Row],[ProductId]],Product!$B$4:$O$7,2,FALSE)</f>
        <v>Decaf</v>
      </c>
      <c r="S1284" s="15" t="str">
        <f>HLOOKUP(Coffee_data[[#This Row],[ProductId]],Product!$B$4:$O$7,3,FALSE)</f>
        <v>Espresso</v>
      </c>
      <c r="T1284" s="15" t="str">
        <f>HLOOKUP(Coffee_data[[#This Row],[ProductId]],Product!$B$4:$O$7,4,FALSE)</f>
        <v>Decaf Espresso</v>
      </c>
    </row>
    <row r="1285" spans="1:20" x14ac:dyDescent="0.2">
      <c r="A1285">
        <v>19</v>
      </c>
      <c r="B1285">
        <v>62</v>
      </c>
      <c r="C1285">
        <v>108</v>
      </c>
      <c r="D1285">
        <v>46</v>
      </c>
      <c r="E1285">
        <v>43</v>
      </c>
      <c r="F1285">
        <v>15</v>
      </c>
      <c r="G1285">
        <v>415</v>
      </c>
      <c r="H1285">
        <v>40</v>
      </c>
      <c r="I1285">
        <v>40</v>
      </c>
      <c r="J1285">
        <v>70</v>
      </c>
      <c r="K1285">
        <v>111</v>
      </c>
      <c r="L1285">
        <v>234</v>
      </c>
      <c r="M1285">
        <v>1</v>
      </c>
      <c r="N1285" s="25">
        <v>41851</v>
      </c>
      <c r="O1285" t="str">
        <f>VLOOKUP(Coffee_data[[#This Row],[Area Code]],Location!$B$1:$E$157,2,FALSE)</f>
        <v>Ohio</v>
      </c>
      <c r="P1285" t="str">
        <f>VLOOKUP(Coffee_data[[#This Row],[Area Code]],Location!$B$1:$E$157,3,FALSE)</f>
        <v>Central</v>
      </c>
      <c r="Q1285" t="str">
        <f>VLOOKUP(Coffee_data[[#This Row],[Area Code]],Location!$B$1:$E$157,4,FALSE)</f>
        <v>Major Market</v>
      </c>
      <c r="R1285" s="15" t="str">
        <f>HLOOKUP(Coffee_data[[#This Row],[ProductId]],Product!$B$4:$O$7,2,FALSE)</f>
        <v>Regular</v>
      </c>
      <c r="S1285" s="15" t="str">
        <f>HLOOKUP(Coffee_data[[#This Row],[ProductId]],Product!$B$4:$O$7,3,FALSE)</f>
        <v>Coffee</v>
      </c>
      <c r="T1285" s="15" t="str">
        <f>HLOOKUP(Coffee_data[[#This Row],[ProductId]],Product!$B$4:$O$7,4,FALSE)</f>
        <v>Amaretto</v>
      </c>
    </row>
    <row r="1286" spans="1:20" x14ac:dyDescent="0.2">
      <c r="A1286">
        <v>19</v>
      </c>
      <c r="B1286">
        <v>51</v>
      </c>
      <c r="C1286">
        <v>85</v>
      </c>
      <c r="D1286">
        <v>34</v>
      </c>
      <c r="E1286">
        <v>32</v>
      </c>
      <c r="F1286">
        <v>10</v>
      </c>
      <c r="G1286">
        <v>428</v>
      </c>
      <c r="H1286">
        <v>30</v>
      </c>
      <c r="I1286">
        <v>28</v>
      </c>
      <c r="J1286">
        <v>50</v>
      </c>
      <c r="K1286">
        <v>80</v>
      </c>
      <c r="L1286">
        <v>234</v>
      </c>
      <c r="M1286">
        <v>2</v>
      </c>
      <c r="N1286" s="25">
        <v>41851</v>
      </c>
      <c r="O1286" t="str">
        <f>VLOOKUP(Coffee_data[[#This Row],[Area Code]],Location!$B$1:$E$157,2,FALSE)</f>
        <v>Ohio</v>
      </c>
      <c r="P1286" t="str">
        <f>VLOOKUP(Coffee_data[[#This Row],[Area Code]],Location!$B$1:$E$157,3,FALSE)</f>
        <v>Central</v>
      </c>
      <c r="Q1286" t="str">
        <f>VLOOKUP(Coffee_data[[#This Row],[Area Code]],Location!$B$1:$E$157,4,FALSE)</f>
        <v>Major Market</v>
      </c>
      <c r="R1286" s="15" t="str">
        <f>HLOOKUP(Coffee_data[[#This Row],[ProductId]],Product!$B$4:$O$7,2,FALSE)</f>
        <v>Regular</v>
      </c>
      <c r="S1286" s="15" t="str">
        <f>HLOOKUP(Coffee_data[[#This Row],[ProductId]],Product!$B$4:$O$7,3,FALSE)</f>
        <v>Coffee</v>
      </c>
      <c r="T1286" s="15" t="str">
        <f>HLOOKUP(Coffee_data[[#This Row],[ProductId]],Product!$B$4:$O$7,4,FALSE)</f>
        <v>Columbian</v>
      </c>
    </row>
    <row r="1287" spans="1:20" x14ac:dyDescent="0.2">
      <c r="A1287">
        <v>-11</v>
      </c>
      <c r="B1287">
        <v>52</v>
      </c>
      <c r="C1287">
        <v>89</v>
      </c>
      <c r="D1287">
        <v>37</v>
      </c>
      <c r="E1287">
        <v>63</v>
      </c>
      <c r="F1287">
        <v>33</v>
      </c>
      <c r="G1287">
        <v>513</v>
      </c>
      <c r="H1287">
        <v>10</v>
      </c>
      <c r="I1287">
        <v>33</v>
      </c>
      <c r="J1287">
        <v>60</v>
      </c>
      <c r="K1287">
        <v>87</v>
      </c>
      <c r="L1287">
        <v>614</v>
      </c>
      <c r="M1287">
        <v>3</v>
      </c>
      <c r="N1287" s="25">
        <v>41851</v>
      </c>
      <c r="O1287" t="str">
        <f>VLOOKUP(Coffee_data[[#This Row],[Area Code]],Location!$B$1:$E$157,2,FALSE)</f>
        <v>Ohio</v>
      </c>
      <c r="P1287" t="str">
        <f>VLOOKUP(Coffee_data[[#This Row],[Area Code]],Location!$B$1:$E$157,3,FALSE)</f>
        <v>Central</v>
      </c>
      <c r="Q1287" t="str">
        <f>VLOOKUP(Coffee_data[[#This Row],[Area Code]],Location!$B$1:$E$157,4,FALSE)</f>
        <v>Major Market</v>
      </c>
      <c r="R1287" s="15" t="str">
        <f>HLOOKUP(Coffee_data[[#This Row],[ProductId]],Product!$B$4:$O$7,2,FALSE)</f>
        <v>Decaf</v>
      </c>
      <c r="S1287" s="15" t="str">
        <f>HLOOKUP(Coffee_data[[#This Row],[ProductId]],Product!$B$4:$O$7,3,FALSE)</f>
        <v>Coffee</v>
      </c>
      <c r="T1287" s="15" t="str">
        <f>HLOOKUP(Coffee_data[[#This Row],[ProductId]],Product!$B$4:$O$7,4,FALSE)</f>
        <v>Decaf Irish Cream</v>
      </c>
    </row>
    <row r="1288" spans="1:20" x14ac:dyDescent="0.2">
      <c r="A1288">
        <v>41</v>
      </c>
      <c r="B1288">
        <v>79</v>
      </c>
      <c r="C1288">
        <v>126</v>
      </c>
      <c r="D1288">
        <v>47</v>
      </c>
      <c r="E1288">
        <v>38</v>
      </c>
      <c r="F1288">
        <v>14</v>
      </c>
      <c r="G1288">
        <v>366</v>
      </c>
      <c r="H1288">
        <v>50</v>
      </c>
      <c r="I1288">
        <v>32</v>
      </c>
      <c r="J1288">
        <v>70</v>
      </c>
      <c r="K1288">
        <v>118</v>
      </c>
      <c r="L1288">
        <v>715</v>
      </c>
      <c r="M1288">
        <v>8</v>
      </c>
      <c r="N1288" s="25">
        <v>41851</v>
      </c>
      <c r="O1288" t="str">
        <f>VLOOKUP(Coffee_data[[#This Row],[Area Code]],Location!$B$1:$E$157,2,FALSE)</f>
        <v>Wisconsin</v>
      </c>
      <c r="P1288" t="str">
        <f>VLOOKUP(Coffee_data[[#This Row],[Area Code]],Location!$B$1:$E$157,3,FALSE)</f>
        <v>Central</v>
      </c>
      <c r="Q1288" t="str">
        <f>VLOOKUP(Coffee_data[[#This Row],[Area Code]],Location!$B$1:$E$157,4,FALSE)</f>
        <v>Small Market</v>
      </c>
      <c r="R1288" s="15" t="str">
        <f>HLOOKUP(Coffee_data[[#This Row],[ProductId]],Product!$B$4:$O$7,2,FALSE)</f>
        <v>Decaf</v>
      </c>
      <c r="S1288" s="15" t="str">
        <f>HLOOKUP(Coffee_data[[#This Row],[ProductId]],Product!$B$4:$O$7,3,FALSE)</f>
        <v>Herbal Tea</v>
      </c>
      <c r="T1288" s="15" t="str">
        <f>HLOOKUP(Coffee_data[[#This Row],[ProductId]],Product!$B$4:$O$7,4,FALSE)</f>
        <v>Chamomile</v>
      </c>
    </row>
    <row r="1289" spans="1:20" x14ac:dyDescent="0.2">
      <c r="A1289">
        <v>63</v>
      </c>
      <c r="B1289">
        <v>91</v>
      </c>
      <c r="C1289">
        <v>154</v>
      </c>
      <c r="D1289">
        <v>63</v>
      </c>
      <c r="E1289">
        <v>28</v>
      </c>
      <c r="F1289">
        <v>17</v>
      </c>
      <c r="G1289">
        <v>864</v>
      </c>
      <c r="H1289">
        <v>70</v>
      </c>
      <c r="I1289">
        <v>59</v>
      </c>
      <c r="J1289">
        <v>80</v>
      </c>
      <c r="K1289">
        <v>139</v>
      </c>
      <c r="L1289">
        <v>262</v>
      </c>
      <c r="M1289">
        <v>9</v>
      </c>
      <c r="N1289" s="25">
        <v>41851</v>
      </c>
      <c r="O1289" t="str">
        <f>VLOOKUP(Coffee_data[[#This Row],[Area Code]],Location!$B$1:$E$157,2,FALSE)</f>
        <v>Wisconsin</v>
      </c>
      <c r="P1289" t="str">
        <f>VLOOKUP(Coffee_data[[#This Row],[Area Code]],Location!$B$1:$E$157,3,FALSE)</f>
        <v>Central</v>
      </c>
      <c r="Q1289" t="str">
        <f>VLOOKUP(Coffee_data[[#This Row],[Area Code]],Location!$B$1:$E$157,4,FALSE)</f>
        <v>Small Market</v>
      </c>
      <c r="R1289" s="15" t="str">
        <f>HLOOKUP(Coffee_data[[#This Row],[ProductId]],Product!$B$4:$O$7,2,FALSE)</f>
        <v>Decaf</v>
      </c>
      <c r="S1289" s="15" t="str">
        <f>HLOOKUP(Coffee_data[[#This Row],[ProductId]],Product!$B$4:$O$7,3,FALSE)</f>
        <v>Herbal Tea</v>
      </c>
      <c r="T1289" s="15" t="str">
        <f>HLOOKUP(Coffee_data[[#This Row],[ProductId]],Product!$B$4:$O$7,4,FALSE)</f>
        <v>Lemon</v>
      </c>
    </row>
    <row r="1290" spans="1:20" x14ac:dyDescent="0.2">
      <c r="A1290">
        <v>20</v>
      </c>
      <c r="B1290">
        <v>54</v>
      </c>
      <c r="C1290">
        <v>90</v>
      </c>
      <c r="D1290">
        <v>36</v>
      </c>
      <c r="E1290">
        <v>34</v>
      </c>
      <c r="F1290">
        <v>11</v>
      </c>
      <c r="G1290">
        <v>458</v>
      </c>
      <c r="H1290">
        <v>10</v>
      </c>
      <c r="I1290">
        <v>41</v>
      </c>
      <c r="J1290">
        <v>40</v>
      </c>
      <c r="K1290">
        <v>59</v>
      </c>
      <c r="L1290">
        <v>920</v>
      </c>
      <c r="M1290">
        <v>11</v>
      </c>
      <c r="N1290" s="25">
        <v>41851</v>
      </c>
      <c r="O1290" t="str">
        <f>VLOOKUP(Coffee_data[[#This Row],[Area Code]],Location!$B$1:$E$157,2,FALSE)</f>
        <v>Wisconsin</v>
      </c>
      <c r="P1290" t="str">
        <f>VLOOKUP(Coffee_data[[#This Row],[Area Code]],Location!$B$1:$E$157,3,FALSE)</f>
        <v>Central</v>
      </c>
      <c r="Q1290" t="str">
        <f>VLOOKUP(Coffee_data[[#This Row],[Area Code]],Location!$B$1:$E$157,4,FALSE)</f>
        <v>Small Market</v>
      </c>
      <c r="R1290" s="15" t="str">
        <f>HLOOKUP(Coffee_data[[#This Row],[ProductId]],Product!$B$4:$O$7,2,FALSE)</f>
        <v>Regular</v>
      </c>
      <c r="S1290" s="15" t="str">
        <f>HLOOKUP(Coffee_data[[#This Row],[ProductId]],Product!$B$4:$O$7,3,FALSE)</f>
        <v>Tea</v>
      </c>
      <c r="T1290" s="15" t="str">
        <f>HLOOKUP(Coffee_data[[#This Row],[ProductId]],Product!$B$4:$O$7,4,FALSE)</f>
        <v>Darjeeling</v>
      </c>
    </row>
    <row r="1291" spans="1:20" x14ac:dyDescent="0.2">
      <c r="A1291">
        <v>-7</v>
      </c>
      <c r="B1291">
        <v>61</v>
      </c>
      <c r="C1291">
        <v>105</v>
      </c>
      <c r="D1291">
        <v>44</v>
      </c>
      <c r="E1291">
        <v>68</v>
      </c>
      <c r="F1291">
        <v>39</v>
      </c>
      <c r="G1291">
        <v>617</v>
      </c>
      <c r="H1291">
        <v>10</v>
      </c>
      <c r="I1291">
        <v>18</v>
      </c>
      <c r="J1291">
        <v>60</v>
      </c>
      <c r="K1291">
        <v>78</v>
      </c>
      <c r="L1291">
        <v>715</v>
      </c>
      <c r="M1291">
        <v>12</v>
      </c>
      <c r="N1291" s="25">
        <v>41851</v>
      </c>
      <c r="O1291" t="str">
        <f>VLOOKUP(Coffee_data[[#This Row],[Area Code]],Location!$B$1:$E$157,2,FALSE)</f>
        <v>Wisconsin</v>
      </c>
      <c r="P1291" t="str">
        <f>VLOOKUP(Coffee_data[[#This Row],[Area Code]],Location!$B$1:$E$157,3,FALSE)</f>
        <v>Central</v>
      </c>
      <c r="Q1291" t="str">
        <f>VLOOKUP(Coffee_data[[#This Row],[Area Code]],Location!$B$1:$E$157,4,FALSE)</f>
        <v>Small Market</v>
      </c>
      <c r="R1291" s="15" t="str">
        <f>HLOOKUP(Coffee_data[[#This Row],[ProductId]],Product!$B$4:$O$7,2,FALSE)</f>
        <v>Regular</v>
      </c>
      <c r="S1291" s="15" t="str">
        <f>HLOOKUP(Coffee_data[[#This Row],[ProductId]],Product!$B$4:$O$7,3,FALSE)</f>
        <v>Tea</v>
      </c>
      <c r="T1291" s="15" t="str">
        <f>HLOOKUP(Coffee_data[[#This Row],[ProductId]],Product!$B$4:$O$7,4,FALSE)</f>
        <v>Earl Grey</v>
      </c>
    </row>
    <row r="1292" spans="1:20" x14ac:dyDescent="0.2">
      <c r="A1292">
        <v>70</v>
      </c>
      <c r="B1292">
        <v>123</v>
      </c>
      <c r="C1292">
        <v>226</v>
      </c>
      <c r="D1292">
        <v>87</v>
      </c>
      <c r="E1292">
        <v>53</v>
      </c>
      <c r="F1292">
        <v>31</v>
      </c>
      <c r="G1292">
        <v>1073</v>
      </c>
      <c r="H1292">
        <v>100</v>
      </c>
      <c r="I1292">
        <v>99</v>
      </c>
      <c r="J1292">
        <v>150</v>
      </c>
      <c r="K1292">
        <v>260</v>
      </c>
      <c r="L1292">
        <v>920</v>
      </c>
      <c r="M1292">
        <v>5</v>
      </c>
      <c r="N1292" s="25">
        <v>41851</v>
      </c>
      <c r="O1292" t="str">
        <f>VLOOKUP(Coffee_data[[#This Row],[Area Code]],Location!$B$1:$E$157,2,FALSE)</f>
        <v>Wisconsin</v>
      </c>
      <c r="P1292" t="str">
        <f>VLOOKUP(Coffee_data[[#This Row],[Area Code]],Location!$B$1:$E$157,3,FALSE)</f>
        <v>Central</v>
      </c>
      <c r="Q1292" t="str">
        <f>VLOOKUP(Coffee_data[[#This Row],[Area Code]],Location!$B$1:$E$157,4,FALSE)</f>
        <v>Small Market</v>
      </c>
      <c r="R1292" s="15" t="str">
        <f>HLOOKUP(Coffee_data[[#This Row],[ProductId]],Product!$B$4:$O$7,2,FALSE)</f>
        <v>Regular</v>
      </c>
      <c r="S1292" s="15" t="str">
        <f>HLOOKUP(Coffee_data[[#This Row],[ProductId]],Product!$B$4:$O$7,3,FALSE)</f>
        <v>Espresso</v>
      </c>
      <c r="T1292" s="15" t="str">
        <f>HLOOKUP(Coffee_data[[#This Row],[ProductId]],Product!$B$4:$O$7,4,FALSE)</f>
        <v>Caffe Mocha</v>
      </c>
    </row>
    <row r="1293" spans="1:20" x14ac:dyDescent="0.2">
      <c r="A1293">
        <v>18</v>
      </c>
      <c r="B1293">
        <v>39</v>
      </c>
      <c r="C1293">
        <v>69</v>
      </c>
      <c r="D1293">
        <v>30</v>
      </c>
      <c r="E1293">
        <v>21</v>
      </c>
      <c r="F1293">
        <v>9</v>
      </c>
      <c r="G1293">
        <v>581</v>
      </c>
      <c r="H1293">
        <v>30</v>
      </c>
      <c r="I1293">
        <v>30</v>
      </c>
      <c r="J1293">
        <v>50</v>
      </c>
      <c r="K1293">
        <v>86</v>
      </c>
      <c r="L1293">
        <v>262</v>
      </c>
      <c r="M1293">
        <v>6</v>
      </c>
      <c r="N1293" s="25">
        <v>41851</v>
      </c>
      <c r="O1293" t="str">
        <f>VLOOKUP(Coffee_data[[#This Row],[Area Code]],Location!$B$1:$E$157,2,FALSE)</f>
        <v>Wisconsin</v>
      </c>
      <c r="P1293" t="str">
        <f>VLOOKUP(Coffee_data[[#This Row],[Area Code]],Location!$B$1:$E$157,3,FALSE)</f>
        <v>Central</v>
      </c>
      <c r="Q1293" t="str">
        <f>VLOOKUP(Coffee_data[[#This Row],[Area Code]],Location!$B$1:$E$157,4,FALSE)</f>
        <v>Small Market</v>
      </c>
      <c r="R1293" s="15" t="str">
        <f>HLOOKUP(Coffee_data[[#This Row],[ProductId]],Product!$B$4:$O$7,2,FALSE)</f>
        <v>Decaf</v>
      </c>
      <c r="S1293" s="15" t="str">
        <f>HLOOKUP(Coffee_data[[#This Row],[ProductId]],Product!$B$4:$O$7,3,FALSE)</f>
        <v>Espresso</v>
      </c>
      <c r="T1293" s="15" t="str">
        <f>HLOOKUP(Coffee_data[[#This Row],[ProductId]],Product!$B$4:$O$7,4,FALSE)</f>
        <v>Decaf Espresso</v>
      </c>
    </row>
    <row r="1294" spans="1:20" x14ac:dyDescent="0.2">
      <c r="A1294">
        <v>21</v>
      </c>
      <c r="B1294">
        <v>77</v>
      </c>
      <c r="C1294">
        <v>140</v>
      </c>
      <c r="D1294">
        <v>63</v>
      </c>
      <c r="E1294">
        <v>56</v>
      </c>
      <c r="F1294">
        <v>23</v>
      </c>
      <c r="G1294">
        <v>397</v>
      </c>
      <c r="H1294">
        <v>30</v>
      </c>
      <c r="I1294">
        <v>61</v>
      </c>
      <c r="J1294">
        <v>80</v>
      </c>
      <c r="K1294">
        <v>140</v>
      </c>
      <c r="L1294">
        <v>715</v>
      </c>
      <c r="M1294">
        <v>1</v>
      </c>
      <c r="N1294" s="25">
        <v>41851</v>
      </c>
      <c r="O1294" t="str">
        <f>VLOOKUP(Coffee_data[[#This Row],[Area Code]],Location!$B$1:$E$157,2,FALSE)</f>
        <v>Wisconsin</v>
      </c>
      <c r="P1294" t="str">
        <f>VLOOKUP(Coffee_data[[#This Row],[Area Code]],Location!$B$1:$E$157,3,FALSE)</f>
        <v>Central</v>
      </c>
      <c r="Q1294" t="str">
        <f>VLOOKUP(Coffee_data[[#This Row],[Area Code]],Location!$B$1:$E$157,4,FALSE)</f>
        <v>Small Market</v>
      </c>
      <c r="R1294" s="15" t="str">
        <f>HLOOKUP(Coffee_data[[#This Row],[ProductId]],Product!$B$4:$O$7,2,FALSE)</f>
        <v>Regular</v>
      </c>
      <c r="S1294" s="15" t="str">
        <f>HLOOKUP(Coffee_data[[#This Row],[ProductId]],Product!$B$4:$O$7,3,FALSE)</f>
        <v>Coffee</v>
      </c>
      <c r="T1294" s="15" t="str">
        <f>HLOOKUP(Coffee_data[[#This Row],[ProductId]],Product!$B$4:$O$7,4,FALSE)</f>
        <v>Amaretto</v>
      </c>
    </row>
    <row r="1295" spans="1:20" x14ac:dyDescent="0.2">
      <c r="A1295">
        <v>35</v>
      </c>
      <c r="B1295">
        <v>184</v>
      </c>
      <c r="C1295">
        <v>317</v>
      </c>
      <c r="D1295">
        <v>146</v>
      </c>
      <c r="E1295">
        <v>149</v>
      </c>
      <c r="F1295">
        <v>120</v>
      </c>
      <c r="G1295">
        <v>705</v>
      </c>
      <c r="H1295">
        <v>60</v>
      </c>
      <c r="I1295">
        <v>101</v>
      </c>
      <c r="J1295">
        <v>190</v>
      </c>
      <c r="K1295">
        <v>330</v>
      </c>
      <c r="L1295">
        <v>608</v>
      </c>
      <c r="M1295">
        <v>2</v>
      </c>
      <c r="N1295" s="25">
        <v>41851</v>
      </c>
      <c r="O1295" t="str">
        <f>VLOOKUP(Coffee_data[[#This Row],[Area Code]],Location!$B$1:$E$157,2,FALSE)</f>
        <v>Wisconsin</v>
      </c>
      <c r="P1295" t="str">
        <f>VLOOKUP(Coffee_data[[#This Row],[Area Code]],Location!$B$1:$E$157,3,FALSE)</f>
        <v>Central</v>
      </c>
      <c r="Q1295" t="str">
        <f>VLOOKUP(Coffee_data[[#This Row],[Area Code]],Location!$B$1:$E$157,4,FALSE)</f>
        <v>Small Market</v>
      </c>
      <c r="R1295" s="15" t="str">
        <f>HLOOKUP(Coffee_data[[#This Row],[ProductId]],Product!$B$4:$O$7,2,FALSE)</f>
        <v>Regular</v>
      </c>
      <c r="S1295" s="15" t="str">
        <f>HLOOKUP(Coffee_data[[#This Row],[ProductId]],Product!$B$4:$O$7,3,FALSE)</f>
        <v>Coffee</v>
      </c>
      <c r="T1295" s="15" t="str">
        <f>HLOOKUP(Coffee_data[[#This Row],[ProductId]],Product!$B$4:$O$7,4,FALSE)</f>
        <v>Columbian</v>
      </c>
    </row>
    <row r="1296" spans="1:20" x14ac:dyDescent="0.2">
      <c r="A1296">
        <v>73</v>
      </c>
      <c r="B1296">
        <v>132</v>
      </c>
      <c r="C1296">
        <v>231</v>
      </c>
      <c r="D1296">
        <v>99</v>
      </c>
      <c r="E1296">
        <v>59</v>
      </c>
      <c r="F1296">
        <v>32</v>
      </c>
      <c r="G1296">
        <v>565</v>
      </c>
      <c r="H1296">
        <v>90</v>
      </c>
      <c r="I1296">
        <v>70</v>
      </c>
      <c r="J1296">
        <v>140</v>
      </c>
      <c r="K1296">
        <v>240</v>
      </c>
      <c r="L1296">
        <v>414</v>
      </c>
      <c r="M1296">
        <v>3</v>
      </c>
      <c r="N1296" s="25">
        <v>41851</v>
      </c>
      <c r="O1296" t="str">
        <f>VLOOKUP(Coffee_data[[#This Row],[Area Code]],Location!$B$1:$E$157,2,FALSE)</f>
        <v>Wisconsin</v>
      </c>
      <c r="P1296" t="str">
        <f>VLOOKUP(Coffee_data[[#This Row],[Area Code]],Location!$B$1:$E$157,3,FALSE)</f>
        <v>Central</v>
      </c>
      <c r="Q1296" t="str">
        <f>VLOOKUP(Coffee_data[[#This Row],[Area Code]],Location!$B$1:$E$157,4,FALSE)</f>
        <v>Small Market</v>
      </c>
      <c r="R1296" s="15" t="str">
        <f>HLOOKUP(Coffee_data[[#This Row],[ProductId]],Product!$B$4:$O$7,2,FALSE)</f>
        <v>Decaf</v>
      </c>
      <c r="S1296" s="15" t="str">
        <f>HLOOKUP(Coffee_data[[#This Row],[ProductId]],Product!$B$4:$O$7,3,FALSE)</f>
        <v>Coffee</v>
      </c>
      <c r="T1296" s="15" t="str">
        <f>HLOOKUP(Coffee_data[[#This Row],[ProductId]],Product!$B$4:$O$7,4,FALSE)</f>
        <v>Decaf Irish Cream</v>
      </c>
    </row>
    <row r="1297" spans="1:20" x14ac:dyDescent="0.2">
      <c r="A1297">
        <v>28</v>
      </c>
      <c r="B1297">
        <v>49</v>
      </c>
      <c r="C1297">
        <v>83</v>
      </c>
      <c r="D1297">
        <v>34</v>
      </c>
      <c r="E1297">
        <v>21</v>
      </c>
      <c r="F1297">
        <v>9</v>
      </c>
      <c r="G1297">
        <v>890</v>
      </c>
      <c r="H1297">
        <v>40</v>
      </c>
      <c r="I1297">
        <v>30</v>
      </c>
      <c r="J1297">
        <v>50</v>
      </c>
      <c r="K1297">
        <v>80</v>
      </c>
      <c r="L1297">
        <v>203</v>
      </c>
      <c r="M1297">
        <v>11</v>
      </c>
      <c r="N1297" s="25">
        <v>41851</v>
      </c>
      <c r="O1297" t="str">
        <f>VLOOKUP(Coffee_data[[#This Row],[Area Code]],Location!$B$1:$E$157,2,FALSE)</f>
        <v>Connecticut</v>
      </c>
      <c r="P1297" t="str">
        <f>VLOOKUP(Coffee_data[[#This Row],[Area Code]],Location!$B$1:$E$157,3,FALSE)</f>
        <v>East</v>
      </c>
      <c r="Q1297" t="str">
        <f>VLOOKUP(Coffee_data[[#This Row],[Area Code]],Location!$B$1:$E$157,4,FALSE)</f>
        <v>Small Market</v>
      </c>
      <c r="R1297" s="15" t="str">
        <f>HLOOKUP(Coffee_data[[#This Row],[ProductId]],Product!$B$4:$O$7,2,FALSE)</f>
        <v>Regular</v>
      </c>
      <c r="S1297" s="15" t="str">
        <f>HLOOKUP(Coffee_data[[#This Row],[ProductId]],Product!$B$4:$O$7,3,FALSE)</f>
        <v>Tea</v>
      </c>
      <c r="T1297" s="15" t="str">
        <f>HLOOKUP(Coffee_data[[#This Row],[ProductId]],Product!$B$4:$O$7,4,FALSE)</f>
        <v>Darjeeling</v>
      </c>
    </row>
    <row r="1298" spans="1:20" x14ac:dyDescent="0.2">
      <c r="A1298">
        <v>12</v>
      </c>
      <c r="B1298">
        <v>28</v>
      </c>
      <c r="C1298">
        <v>47</v>
      </c>
      <c r="D1298">
        <v>19</v>
      </c>
      <c r="E1298">
        <v>16</v>
      </c>
      <c r="F1298">
        <v>5</v>
      </c>
      <c r="G1298">
        <v>811</v>
      </c>
      <c r="H1298">
        <v>20</v>
      </c>
      <c r="I1298">
        <v>20</v>
      </c>
      <c r="J1298">
        <v>30</v>
      </c>
      <c r="K1298">
        <v>37</v>
      </c>
      <c r="L1298">
        <v>959</v>
      </c>
      <c r="M1298">
        <v>13</v>
      </c>
      <c r="N1298" s="25">
        <v>41851</v>
      </c>
      <c r="O1298" t="str">
        <f>VLOOKUP(Coffee_data[[#This Row],[Area Code]],Location!$B$1:$E$157,2,FALSE)</f>
        <v>Connecticut</v>
      </c>
      <c r="P1298" t="str">
        <f>VLOOKUP(Coffee_data[[#This Row],[Area Code]],Location!$B$1:$E$157,3,FALSE)</f>
        <v>East</v>
      </c>
      <c r="Q1298" t="str">
        <f>VLOOKUP(Coffee_data[[#This Row],[Area Code]],Location!$B$1:$E$157,4,FALSE)</f>
        <v>Small Market</v>
      </c>
      <c r="R1298" s="15" t="str">
        <f>HLOOKUP(Coffee_data[[#This Row],[ProductId]],Product!$B$4:$O$7,2,FALSE)</f>
        <v>Regular</v>
      </c>
      <c r="S1298" s="15" t="str">
        <f>HLOOKUP(Coffee_data[[#This Row],[ProductId]],Product!$B$4:$O$7,3,FALSE)</f>
        <v>Tea</v>
      </c>
      <c r="T1298" s="15" t="str">
        <f>HLOOKUP(Coffee_data[[#This Row],[ProductId]],Product!$B$4:$O$7,4,FALSE)</f>
        <v>Green Tea</v>
      </c>
    </row>
    <row r="1299" spans="1:20" x14ac:dyDescent="0.2">
      <c r="A1299">
        <v>28</v>
      </c>
      <c r="B1299">
        <v>88</v>
      </c>
      <c r="C1299">
        <v>160</v>
      </c>
      <c r="D1299">
        <v>72</v>
      </c>
      <c r="E1299">
        <v>60</v>
      </c>
      <c r="F1299">
        <v>27</v>
      </c>
      <c r="G1299">
        <v>606</v>
      </c>
      <c r="H1299">
        <v>30</v>
      </c>
      <c r="I1299">
        <v>59</v>
      </c>
      <c r="J1299">
        <v>70</v>
      </c>
      <c r="K1299">
        <v>111</v>
      </c>
      <c r="L1299">
        <v>860</v>
      </c>
      <c r="M1299">
        <v>9</v>
      </c>
      <c r="N1299" s="25">
        <v>41851</v>
      </c>
      <c r="O1299" t="str">
        <f>VLOOKUP(Coffee_data[[#This Row],[Area Code]],Location!$B$1:$E$157,2,FALSE)</f>
        <v>Connecticut</v>
      </c>
      <c r="P1299" t="str">
        <f>VLOOKUP(Coffee_data[[#This Row],[Area Code]],Location!$B$1:$E$157,3,FALSE)</f>
        <v>East</v>
      </c>
      <c r="Q1299" t="str">
        <f>VLOOKUP(Coffee_data[[#This Row],[Area Code]],Location!$B$1:$E$157,4,FALSE)</f>
        <v>Small Market</v>
      </c>
      <c r="R1299" s="15" t="str">
        <f>HLOOKUP(Coffee_data[[#This Row],[ProductId]],Product!$B$4:$O$7,2,FALSE)</f>
        <v>Decaf</v>
      </c>
      <c r="S1299" s="15" t="str">
        <f>HLOOKUP(Coffee_data[[#This Row],[ProductId]],Product!$B$4:$O$7,3,FALSE)</f>
        <v>Herbal Tea</v>
      </c>
      <c r="T1299" s="15" t="str">
        <f>HLOOKUP(Coffee_data[[#This Row],[ProductId]],Product!$B$4:$O$7,4,FALSE)</f>
        <v>Lemon</v>
      </c>
    </row>
    <row r="1300" spans="1:20" x14ac:dyDescent="0.2">
      <c r="A1300">
        <v>24</v>
      </c>
      <c r="B1300">
        <v>60</v>
      </c>
      <c r="C1300">
        <v>110</v>
      </c>
      <c r="D1300">
        <v>50</v>
      </c>
      <c r="E1300">
        <v>36</v>
      </c>
      <c r="F1300">
        <v>15</v>
      </c>
      <c r="G1300">
        <v>1064</v>
      </c>
      <c r="H1300">
        <v>30</v>
      </c>
      <c r="I1300">
        <v>40</v>
      </c>
      <c r="J1300">
        <v>50</v>
      </c>
      <c r="K1300">
        <v>90</v>
      </c>
      <c r="L1300">
        <v>959</v>
      </c>
      <c r="M1300">
        <v>10</v>
      </c>
      <c r="N1300" s="25">
        <v>41851</v>
      </c>
      <c r="O1300" t="str">
        <f>VLOOKUP(Coffee_data[[#This Row],[Area Code]],Location!$B$1:$E$157,2,FALSE)</f>
        <v>Connecticut</v>
      </c>
      <c r="P1300" t="str">
        <f>VLOOKUP(Coffee_data[[#This Row],[Area Code]],Location!$B$1:$E$157,3,FALSE)</f>
        <v>East</v>
      </c>
      <c r="Q1300" t="str">
        <f>VLOOKUP(Coffee_data[[#This Row],[Area Code]],Location!$B$1:$E$157,4,FALSE)</f>
        <v>Small Market</v>
      </c>
      <c r="R1300" s="15" t="str">
        <f>HLOOKUP(Coffee_data[[#This Row],[ProductId]],Product!$B$4:$O$7,2,FALSE)</f>
        <v>Decaf</v>
      </c>
      <c r="S1300" s="15" t="str">
        <f>HLOOKUP(Coffee_data[[#This Row],[ProductId]],Product!$B$4:$O$7,3,FALSE)</f>
        <v>Herbal Tea</v>
      </c>
      <c r="T1300" s="15" t="str">
        <f>HLOOKUP(Coffee_data[[#This Row],[ProductId]],Product!$B$4:$O$7,4,FALSE)</f>
        <v>Mint</v>
      </c>
    </row>
    <row r="1301" spans="1:20" x14ac:dyDescent="0.2">
      <c r="A1301">
        <v>-8</v>
      </c>
      <c r="B1301">
        <v>61</v>
      </c>
      <c r="C1301">
        <v>105</v>
      </c>
      <c r="D1301">
        <v>44</v>
      </c>
      <c r="E1301">
        <v>69</v>
      </c>
      <c r="F1301">
        <v>39</v>
      </c>
      <c r="G1301">
        <v>617</v>
      </c>
      <c r="H1301">
        <v>10</v>
      </c>
      <c r="I1301">
        <v>45</v>
      </c>
      <c r="J1301">
        <v>60</v>
      </c>
      <c r="K1301">
        <v>105</v>
      </c>
      <c r="L1301">
        <v>860</v>
      </c>
      <c r="M1301">
        <v>5</v>
      </c>
      <c r="N1301" s="25">
        <v>41851</v>
      </c>
      <c r="O1301" t="str">
        <f>VLOOKUP(Coffee_data[[#This Row],[Area Code]],Location!$B$1:$E$157,2,FALSE)</f>
        <v>Connecticut</v>
      </c>
      <c r="P1301" t="str">
        <f>VLOOKUP(Coffee_data[[#This Row],[Area Code]],Location!$B$1:$E$157,3,FALSE)</f>
        <v>East</v>
      </c>
      <c r="Q1301" t="str">
        <f>VLOOKUP(Coffee_data[[#This Row],[Area Code]],Location!$B$1:$E$157,4,FALSE)</f>
        <v>Small Market</v>
      </c>
      <c r="R1301" s="15" t="str">
        <f>HLOOKUP(Coffee_data[[#This Row],[ProductId]],Product!$B$4:$O$7,2,FALSE)</f>
        <v>Regular</v>
      </c>
      <c r="S1301" s="15" t="str">
        <f>HLOOKUP(Coffee_data[[#This Row],[ProductId]],Product!$B$4:$O$7,3,FALSE)</f>
        <v>Espresso</v>
      </c>
      <c r="T1301" s="15" t="str">
        <f>HLOOKUP(Coffee_data[[#This Row],[ProductId]],Product!$B$4:$O$7,4,FALSE)</f>
        <v>Caffe Mocha</v>
      </c>
    </row>
    <row r="1302" spans="1:20" x14ac:dyDescent="0.2">
      <c r="A1302">
        <v>16</v>
      </c>
      <c r="B1302">
        <v>56</v>
      </c>
      <c r="C1302">
        <v>98</v>
      </c>
      <c r="D1302">
        <v>42</v>
      </c>
      <c r="E1302">
        <v>40</v>
      </c>
      <c r="F1302">
        <v>13</v>
      </c>
      <c r="G1302">
        <v>384</v>
      </c>
      <c r="H1302">
        <v>20</v>
      </c>
      <c r="I1302">
        <v>40</v>
      </c>
      <c r="J1302">
        <v>50</v>
      </c>
      <c r="K1302">
        <v>90</v>
      </c>
      <c r="L1302">
        <v>203</v>
      </c>
      <c r="M1302">
        <v>6</v>
      </c>
      <c r="N1302" s="25">
        <v>41851</v>
      </c>
      <c r="O1302" t="str">
        <f>VLOOKUP(Coffee_data[[#This Row],[Area Code]],Location!$B$1:$E$157,2,FALSE)</f>
        <v>Connecticut</v>
      </c>
      <c r="P1302" t="str">
        <f>VLOOKUP(Coffee_data[[#This Row],[Area Code]],Location!$B$1:$E$157,3,FALSE)</f>
        <v>East</v>
      </c>
      <c r="Q1302" t="str">
        <f>VLOOKUP(Coffee_data[[#This Row],[Area Code]],Location!$B$1:$E$157,4,FALSE)</f>
        <v>Small Market</v>
      </c>
      <c r="R1302" s="15" t="str">
        <f>HLOOKUP(Coffee_data[[#This Row],[ProductId]],Product!$B$4:$O$7,2,FALSE)</f>
        <v>Decaf</v>
      </c>
      <c r="S1302" s="15" t="str">
        <f>HLOOKUP(Coffee_data[[#This Row],[ProductId]],Product!$B$4:$O$7,3,FALSE)</f>
        <v>Espresso</v>
      </c>
      <c r="T1302" s="15" t="str">
        <f>HLOOKUP(Coffee_data[[#This Row],[ProductId]],Product!$B$4:$O$7,4,FALSE)</f>
        <v>Decaf Espresso</v>
      </c>
    </row>
    <row r="1303" spans="1:20" x14ac:dyDescent="0.2">
      <c r="A1303">
        <v>75</v>
      </c>
      <c r="B1303">
        <v>135</v>
      </c>
      <c r="C1303">
        <v>225</v>
      </c>
      <c r="D1303">
        <v>90</v>
      </c>
      <c r="E1303">
        <v>60</v>
      </c>
      <c r="F1303">
        <v>29</v>
      </c>
      <c r="G1303">
        <v>1139</v>
      </c>
      <c r="H1303">
        <v>90</v>
      </c>
      <c r="I1303">
        <v>80</v>
      </c>
      <c r="J1303">
        <v>130</v>
      </c>
      <c r="K1303">
        <v>208</v>
      </c>
      <c r="L1303">
        <v>475</v>
      </c>
      <c r="M1303">
        <v>2</v>
      </c>
      <c r="N1303" s="25">
        <v>41851</v>
      </c>
      <c r="O1303" t="str">
        <f>VLOOKUP(Coffee_data[[#This Row],[Area Code]],Location!$B$1:$E$157,2,FALSE)</f>
        <v>Connecticut</v>
      </c>
      <c r="P1303" t="str">
        <f>VLOOKUP(Coffee_data[[#This Row],[Area Code]],Location!$B$1:$E$157,3,FALSE)</f>
        <v>East</v>
      </c>
      <c r="Q1303" t="str">
        <f>VLOOKUP(Coffee_data[[#This Row],[Area Code]],Location!$B$1:$E$157,4,FALSE)</f>
        <v>Small Market</v>
      </c>
      <c r="R1303" s="15" t="str">
        <f>HLOOKUP(Coffee_data[[#This Row],[ProductId]],Product!$B$4:$O$7,2,FALSE)</f>
        <v>Regular</v>
      </c>
      <c r="S1303" s="15" t="str">
        <f>HLOOKUP(Coffee_data[[#This Row],[ProductId]],Product!$B$4:$O$7,3,FALSE)</f>
        <v>Coffee</v>
      </c>
      <c r="T1303" s="15" t="str">
        <f>HLOOKUP(Coffee_data[[#This Row],[ProductId]],Product!$B$4:$O$7,4,FALSE)</f>
        <v>Columbian</v>
      </c>
    </row>
    <row r="1304" spans="1:20" x14ac:dyDescent="0.2">
      <c r="A1304">
        <v>44</v>
      </c>
      <c r="B1304">
        <v>68</v>
      </c>
      <c r="C1304">
        <v>114</v>
      </c>
      <c r="D1304">
        <v>46</v>
      </c>
      <c r="E1304">
        <v>24</v>
      </c>
      <c r="F1304">
        <v>12</v>
      </c>
      <c r="G1304">
        <v>880</v>
      </c>
      <c r="H1304">
        <v>60</v>
      </c>
      <c r="I1304">
        <v>40</v>
      </c>
      <c r="J1304">
        <v>80</v>
      </c>
      <c r="K1304">
        <v>131</v>
      </c>
      <c r="L1304">
        <v>941</v>
      </c>
      <c r="M1304">
        <v>11</v>
      </c>
      <c r="N1304" s="25">
        <v>41851</v>
      </c>
      <c r="O1304" t="str">
        <f>VLOOKUP(Coffee_data[[#This Row],[Area Code]],Location!$B$1:$E$157,2,FALSE)</f>
        <v>Florida</v>
      </c>
      <c r="P1304" t="str">
        <f>VLOOKUP(Coffee_data[[#This Row],[Area Code]],Location!$B$1:$E$157,3,FALSE)</f>
        <v>East</v>
      </c>
      <c r="Q1304" t="str">
        <f>VLOOKUP(Coffee_data[[#This Row],[Area Code]],Location!$B$1:$E$157,4,FALSE)</f>
        <v>Major Market</v>
      </c>
      <c r="R1304" s="15" t="str">
        <f>HLOOKUP(Coffee_data[[#This Row],[ProductId]],Product!$B$4:$O$7,2,FALSE)</f>
        <v>Regular</v>
      </c>
      <c r="S1304" s="15" t="str">
        <f>HLOOKUP(Coffee_data[[#This Row],[ProductId]],Product!$B$4:$O$7,3,FALSE)</f>
        <v>Tea</v>
      </c>
      <c r="T1304" s="15" t="str">
        <f>HLOOKUP(Coffee_data[[#This Row],[ProductId]],Product!$B$4:$O$7,4,FALSE)</f>
        <v>Darjeeling</v>
      </c>
    </row>
    <row r="1305" spans="1:20" x14ac:dyDescent="0.2">
      <c r="A1305">
        <v>63</v>
      </c>
      <c r="B1305">
        <v>91</v>
      </c>
      <c r="C1305">
        <v>154</v>
      </c>
      <c r="D1305">
        <v>63</v>
      </c>
      <c r="E1305">
        <v>28</v>
      </c>
      <c r="F1305">
        <v>17</v>
      </c>
      <c r="G1305">
        <v>864</v>
      </c>
      <c r="H1305">
        <v>80</v>
      </c>
      <c r="I1305">
        <v>47</v>
      </c>
      <c r="J1305">
        <v>100</v>
      </c>
      <c r="K1305">
        <v>160</v>
      </c>
      <c r="L1305">
        <v>904</v>
      </c>
      <c r="M1305">
        <v>13</v>
      </c>
      <c r="N1305" s="25">
        <v>41851</v>
      </c>
      <c r="O1305" t="str">
        <f>VLOOKUP(Coffee_data[[#This Row],[Area Code]],Location!$B$1:$E$157,2,FALSE)</f>
        <v>Florida</v>
      </c>
      <c r="P1305" t="str">
        <f>VLOOKUP(Coffee_data[[#This Row],[Area Code]],Location!$B$1:$E$157,3,FALSE)</f>
        <v>East</v>
      </c>
      <c r="Q1305" t="str">
        <f>VLOOKUP(Coffee_data[[#This Row],[Area Code]],Location!$B$1:$E$157,4,FALSE)</f>
        <v>Major Market</v>
      </c>
      <c r="R1305" s="15" t="str">
        <f>HLOOKUP(Coffee_data[[#This Row],[ProductId]],Product!$B$4:$O$7,2,FALSE)</f>
        <v>Regular</v>
      </c>
      <c r="S1305" s="15" t="str">
        <f>HLOOKUP(Coffee_data[[#This Row],[ProductId]],Product!$B$4:$O$7,3,FALSE)</f>
        <v>Tea</v>
      </c>
      <c r="T1305" s="15" t="str">
        <f>HLOOKUP(Coffee_data[[#This Row],[ProductId]],Product!$B$4:$O$7,4,FALSE)</f>
        <v>Green Tea</v>
      </c>
    </row>
    <row r="1306" spans="1:20" x14ac:dyDescent="0.2">
      <c r="A1306">
        <v>18</v>
      </c>
      <c r="B1306">
        <v>39</v>
      </c>
      <c r="C1306">
        <v>69</v>
      </c>
      <c r="D1306">
        <v>30</v>
      </c>
      <c r="E1306">
        <v>21</v>
      </c>
      <c r="F1306">
        <v>9</v>
      </c>
      <c r="G1306">
        <v>581</v>
      </c>
      <c r="H1306">
        <v>20</v>
      </c>
      <c r="I1306">
        <v>20</v>
      </c>
      <c r="J1306">
        <v>30</v>
      </c>
      <c r="K1306">
        <v>50</v>
      </c>
      <c r="L1306">
        <v>813</v>
      </c>
      <c r="M1306">
        <v>8</v>
      </c>
      <c r="N1306" s="25">
        <v>41851</v>
      </c>
      <c r="O1306" t="str">
        <f>VLOOKUP(Coffee_data[[#This Row],[Area Code]],Location!$B$1:$E$157,2,FALSE)</f>
        <v>Florida</v>
      </c>
      <c r="P1306" t="str">
        <f>VLOOKUP(Coffee_data[[#This Row],[Area Code]],Location!$B$1:$E$157,3,FALSE)</f>
        <v>East</v>
      </c>
      <c r="Q1306" t="str">
        <f>VLOOKUP(Coffee_data[[#This Row],[Area Code]],Location!$B$1:$E$157,4,FALSE)</f>
        <v>Major Market</v>
      </c>
      <c r="R1306" s="15" t="str">
        <f>HLOOKUP(Coffee_data[[#This Row],[ProductId]],Product!$B$4:$O$7,2,FALSE)</f>
        <v>Decaf</v>
      </c>
      <c r="S1306" s="15" t="str">
        <f>HLOOKUP(Coffee_data[[#This Row],[ProductId]],Product!$B$4:$O$7,3,FALSE)</f>
        <v>Herbal Tea</v>
      </c>
      <c r="T1306" s="15" t="str">
        <f>HLOOKUP(Coffee_data[[#This Row],[ProductId]],Product!$B$4:$O$7,4,FALSE)</f>
        <v>Chamomile</v>
      </c>
    </row>
    <row r="1307" spans="1:20" x14ac:dyDescent="0.2">
      <c r="A1307">
        <v>20</v>
      </c>
      <c r="B1307">
        <v>77</v>
      </c>
      <c r="C1307">
        <v>140</v>
      </c>
      <c r="D1307">
        <v>63</v>
      </c>
      <c r="E1307">
        <v>57</v>
      </c>
      <c r="F1307">
        <v>23</v>
      </c>
      <c r="G1307">
        <v>397</v>
      </c>
      <c r="H1307">
        <v>30</v>
      </c>
      <c r="I1307">
        <v>31</v>
      </c>
      <c r="J1307">
        <v>60</v>
      </c>
      <c r="K1307">
        <v>91</v>
      </c>
      <c r="L1307">
        <v>305</v>
      </c>
      <c r="M1307">
        <v>9</v>
      </c>
      <c r="N1307" s="25">
        <v>41851</v>
      </c>
      <c r="O1307" t="str">
        <f>VLOOKUP(Coffee_data[[#This Row],[Area Code]],Location!$B$1:$E$157,2,FALSE)</f>
        <v>Florida</v>
      </c>
      <c r="P1307" t="str">
        <f>VLOOKUP(Coffee_data[[#This Row],[Area Code]],Location!$B$1:$E$157,3,FALSE)</f>
        <v>East</v>
      </c>
      <c r="Q1307" t="str">
        <f>VLOOKUP(Coffee_data[[#This Row],[Area Code]],Location!$B$1:$E$157,4,FALSE)</f>
        <v>Major Market</v>
      </c>
      <c r="R1307" s="15" t="str">
        <f>HLOOKUP(Coffee_data[[#This Row],[ProductId]],Product!$B$4:$O$7,2,FALSE)</f>
        <v>Decaf</v>
      </c>
      <c r="S1307" s="15" t="str">
        <f>HLOOKUP(Coffee_data[[#This Row],[ProductId]],Product!$B$4:$O$7,3,FALSE)</f>
        <v>Herbal Tea</v>
      </c>
      <c r="T1307" s="15" t="str">
        <f>HLOOKUP(Coffee_data[[#This Row],[ProductId]],Product!$B$4:$O$7,4,FALSE)</f>
        <v>Lemon</v>
      </c>
    </row>
    <row r="1308" spans="1:20" x14ac:dyDescent="0.2">
      <c r="A1308">
        <v>70</v>
      </c>
      <c r="B1308">
        <v>123</v>
      </c>
      <c r="C1308">
        <v>226</v>
      </c>
      <c r="D1308">
        <v>88</v>
      </c>
      <c r="E1308">
        <v>53</v>
      </c>
      <c r="F1308">
        <v>31</v>
      </c>
      <c r="G1308">
        <v>1073</v>
      </c>
      <c r="H1308">
        <v>70</v>
      </c>
      <c r="I1308">
        <v>70</v>
      </c>
      <c r="J1308">
        <v>100</v>
      </c>
      <c r="K1308">
        <v>180</v>
      </c>
      <c r="L1308">
        <v>305</v>
      </c>
      <c r="M1308">
        <v>10</v>
      </c>
      <c r="N1308" s="25">
        <v>41851</v>
      </c>
      <c r="O1308" t="str">
        <f>VLOOKUP(Coffee_data[[#This Row],[Area Code]],Location!$B$1:$E$157,2,FALSE)</f>
        <v>Florida</v>
      </c>
      <c r="P1308" t="str">
        <f>VLOOKUP(Coffee_data[[#This Row],[Area Code]],Location!$B$1:$E$157,3,FALSE)</f>
        <v>East</v>
      </c>
      <c r="Q1308" t="str">
        <f>VLOOKUP(Coffee_data[[#This Row],[Area Code]],Location!$B$1:$E$157,4,FALSE)</f>
        <v>Major Market</v>
      </c>
      <c r="R1308" s="15" t="str">
        <f>HLOOKUP(Coffee_data[[#This Row],[ProductId]],Product!$B$4:$O$7,2,FALSE)</f>
        <v>Decaf</v>
      </c>
      <c r="S1308" s="15" t="str">
        <f>HLOOKUP(Coffee_data[[#This Row],[ProductId]],Product!$B$4:$O$7,3,FALSE)</f>
        <v>Herbal Tea</v>
      </c>
      <c r="T1308" s="15" t="str">
        <f>HLOOKUP(Coffee_data[[#This Row],[ProductId]],Product!$B$4:$O$7,4,FALSE)</f>
        <v>Mint</v>
      </c>
    </row>
    <row r="1309" spans="1:20" x14ac:dyDescent="0.2">
      <c r="A1309">
        <v>35</v>
      </c>
      <c r="B1309">
        <v>184</v>
      </c>
      <c r="C1309">
        <v>317</v>
      </c>
      <c r="D1309">
        <v>151</v>
      </c>
      <c r="E1309">
        <v>149</v>
      </c>
      <c r="F1309">
        <v>120</v>
      </c>
      <c r="G1309">
        <v>705</v>
      </c>
      <c r="H1309">
        <v>60</v>
      </c>
      <c r="I1309">
        <v>135</v>
      </c>
      <c r="J1309">
        <v>190</v>
      </c>
      <c r="K1309">
        <v>310</v>
      </c>
      <c r="L1309">
        <v>941</v>
      </c>
      <c r="M1309">
        <v>5</v>
      </c>
      <c r="N1309" s="25">
        <v>41851</v>
      </c>
      <c r="O1309" t="str">
        <f>VLOOKUP(Coffee_data[[#This Row],[Area Code]],Location!$B$1:$E$157,2,FALSE)</f>
        <v>Florida</v>
      </c>
      <c r="P1309" t="str">
        <f>VLOOKUP(Coffee_data[[#This Row],[Area Code]],Location!$B$1:$E$157,3,FALSE)</f>
        <v>East</v>
      </c>
      <c r="Q1309" t="str">
        <f>VLOOKUP(Coffee_data[[#This Row],[Area Code]],Location!$B$1:$E$157,4,FALSE)</f>
        <v>Major Market</v>
      </c>
      <c r="R1309" s="15" t="str">
        <f>HLOOKUP(Coffee_data[[#This Row],[ProductId]],Product!$B$4:$O$7,2,FALSE)</f>
        <v>Regular</v>
      </c>
      <c r="S1309" s="15" t="str">
        <f>HLOOKUP(Coffee_data[[#This Row],[ProductId]],Product!$B$4:$O$7,3,FALSE)</f>
        <v>Espresso</v>
      </c>
      <c r="T1309" s="15" t="str">
        <f>HLOOKUP(Coffee_data[[#This Row],[ProductId]],Product!$B$4:$O$7,4,FALSE)</f>
        <v>Caffe Mocha</v>
      </c>
    </row>
    <row r="1310" spans="1:20" x14ac:dyDescent="0.2">
      <c r="A1310">
        <v>73</v>
      </c>
      <c r="B1310">
        <v>132</v>
      </c>
      <c r="C1310">
        <v>231</v>
      </c>
      <c r="D1310">
        <v>99</v>
      </c>
      <c r="E1310">
        <v>59</v>
      </c>
      <c r="F1310">
        <v>32</v>
      </c>
      <c r="G1310">
        <v>565</v>
      </c>
      <c r="H1310">
        <v>80</v>
      </c>
      <c r="I1310">
        <v>84</v>
      </c>
      <c r="J1310">
        <v>130</v>
      </c>
      <c r="K1310">
        <v>214</v>
      </c>
      <c r="L1310">
        <v>850</v>
      </c>
      <c r="M1310">
        <v>6</v>
      </c>
      <c r="N1310" s="25">
        <v>41851</v>
      </c>
      <c r="O1310" t="str">
        <f>VLOOKUP(Coffee_data[[#This Row],[Area Code]],Location!$B$1:$E$157,2,FALSE)</f>
        <v>Florida</v>
      </c>
      <c r="P1310" t="str">
        <f>VLOOKUP(Coffee_data[[#This Row],[Area Code]],Location!$B$1:$E$157,3,FALSE)</f>
        <v>East</v>
      </c>
      <c r="Q1310" t="str">
        <f>VLOOKUP(Coffee_data[[#This Row],[Area Code]],Location!$B$1:$E$157,4,FALSE)</f>
        <v>Major Market</v>
      </c>
      <c r="R1310" s="15" t="str">
        <f>HLOOKUP(Coffee_data[[#This Row],[ProductId]],Product!$B$4:$O$7,2,FALSE)</f>
        <v>Decaf</v>
      </c>
      <c r="S1310" s="15" t="str">
        <f>HLOOKUP(Coffee_data[[#This Row],[ProductId]],Product!$B$4:$O$7,3,FALSE)</f>
        <v>Espresso</v>
      </c>
      <c r="T1310" s="15" t="str">
        <f>HLOOKUP(Coffee_data[[#This Row],[ProductId]],Product!$B$4:$O$7,4,FALSE)</f>
        <v>Decaf Espresso</v>
      </c>
    </row>
    <row r="1311" spans="1:20" x14ac:dyDescent="0.2">
      <c r="A1311">
        <v>104</v>
      </c>
      <c r="B1311">
        <v>172</v>
      </c>
      <c r="C1311">
        <v>286</v>
      </c>
      <c r="D1311">
        <v>87</v>
      </c>
      <c r="E1311">
        <v>68</v>
      </c>
      <c r="F1311">
        <v>37</v>
      </c>
      <c r="G1311">
        <v>810</v>
      </c>
      <c r="H1311">
        <v>120</v>
      </c>
      <c r="I1311">
        <v>97</v>
      </c>
      <c r="J1311">
        <v>170</v>
      </c>
      <c r="K1311">
        <v>270</v>
      </c>
      <c r="L1311">
        <v>850</v>
      </c>
      <c r="M1311">
        <v>2</v>
      </c>
      <c r="N1311" s="25">
        <v>41851</v>
      </c>
      <c r="O1311" t="str">
        <f>VLOOKUP(Coffee_data[[#This Row],[Area Code]],Location!$B$1:$E$157,2,FALSE)</f>
        <v>Florida</v>
      </c>
      <c r="P1311" t="str">
        <f>VLOOKUP(Coffee_data[[#This Row],[Area Code]],Location!$B$1:$E$157,3,FALSE)</f>
        <v>East</v>
      </c>
      <c r="Q1311" t="str">
        <f>VLOOKUP(Coffee_data[[#This Row],[Area Code]],Location!$B$1:$E$157,4,FALSE)</f>
        <v>Major Market</v>
      </c>
      <c r="R1311" s="15" t="str">
        <f>HLOOKUP(Coffee_data[[#This Row],[ProductId]],Product!$B$4:$O$7,2,FALSE)</f>
        <v>Regular</v>
      </c>
      <c r="S1311" s="15" t="str">
        <f>HLOOKUP(Coffee_data[[#This Row],[ProductId]],Product!$B$4:$O$7,3,FALSE)</f>
        <v>Coffee</v>
      </c>
      <c r="T1311" s="15" t="str">
        <f>HLOOKUP(Coffee_data[[#This Row],[ProductId]],Product!$B$4:$O$7,4,FALSE)</f>
        <v>Columbian</v>
      </c>
    </row>
    <row r="1312" spans="1:20" x14ac:dyDescent="0.2">
      <c r="A1312">
        <v>102</v>
      </c>
      <c r="B1312">
        <v>161</v>
      </c>
      <c r="C1312">
        <v>277</v>
      </c>
      <c r="D1312">
        <v>57</v>
      </c>
      <c r="E1312">
        <v>59</v>
      </c>
      <c r="F1312">
        <v>35</v>
      </c>
      <c r="G1312">
        <v>678</v>
      </c>
      <c r="H1312">
        <v>100</v>
      </c>
      <c r="I1312">
        <v>179</v>
      </c>
      <c r="J1312">
        <v>150</v>
      </c>
      <c r="K1312">
        <v>260</v>
      </c>
      <c r="L1312">
        <v>321</v>
      </c>
      <c r="M1312">
        <v>3</v>
      </c>
      <c r="N1312" s="25">
        <v>41851</v>
      </c>
      <c r="O1312" t="str">
        <f>VLOOKUP(Coffee_data[[#This Row],[Area Code]],Location!$B$1:$E$157,2,FALSE)</f>
        <v>Florida</v>
      </c>
      <c r="P1312" t="str">
        <f>VLOOKUP(Coffee_data[[#This Row],[Area Code]],Location!$B$1:$E$157,3,FALSE)</f>
        <v>East</v>
      </c>
      <c r="Q1312" t="str">
        <f>VLOOKUP(Coffee_data[[#This Row],[Area Code]],Location!$B$1:$E$157,4,FALSE)</f>
        <v>Major Market</v>
      </c>
      <c r="R1312" s="15" t="str">
        <f>HLOOKUP(Coffee_data[[#This Row],[ProductId]],Product!$B$4:$O$7,2,FALSE)</f>
        <v>Decaf</v>
      </c>
      <c r="S1312" s="15" t="str">
        <f>HLOOKUP(Coffee_data[[#This Row],[ProductId]],Product!$B$4:$O$7,3,FALSE)</f>
        <v>Coffee</v>
      </c>
      <c r="T1312" s="15" t="str">
        <f>HLOOKUP(Coffee_data[[#This Row],[ProductId]],Product!$B$4:$O$7,4,FALSE)</f>
        <v>Decaf Irish Cream</v>
      </c>
    </row>
    <row r="1313" spans="1:20" x14ac:dyDescent="0.2">
      <c r="A1313">
        <v>16</v>
      </c>
      <c r="B1313">
        <v>33</v>
      </c>
      <c r="C1313">
        <v>55</v>
      </c>
      <c r="D1313">
        <v>22</v>
      </c>
      <c r="E1313">
        <v>17</v>
      </c>
      <c r="F1313">
        <v>6</v>
      </c>
      <c r="G1313">
        <v>865</v>
      </c>
      <c r="H1313">
        <v>20</v>
      </c>
      <c r="I1313">
        <v>20</v>
      </c>
      <c r="J1313">
        <v>30</v>
      </c>
      <c r="K1313">
        <v>50</v>
      </c>
      <c r="L1313">
        <v>508</v>
      </c>
      <c r="M1313">
        <v>11</v>
      </c>
      <c r="N1313" s="25">
        <v>41851</v>
      </c>
      <c r="O1313" t="str">
        <f>VLOOKUP(Coffee_data[[#This Row],[Area Code]],Location!$B$1:$E$157,2,FALSE)</f>
        <v>Massachusetts</v>
      </c>
      <c r="P1313" t="str">
        <f>VLOOKUP(Coffee_data[[#This Row],[Area Code]],Location!$B$1:$E$157,3,FALSE)</f>
        <v>East</v>
      </c>
      <c r="Q1313" t="str">
        <f>VLOOKUP(Coffee_data[[#This Row],[Area Code]],Location!$B$1:$E$157,4,FALSE)</f>
        <v>Major Market</v>
      </c>
      <c r="R1313" s="15" t="str">
        <f>HLOOKUP(Coffee_data[[#This Row],[ProductId]],Product!$B$4:$O$7,2,FALSE)</f>
        <v>Regular</v>
      </c>
      <c r="S1313" s="15" t="str">
        <f>HLOOKUP(Coffee_data[[#This Row],[ProductId]],Product!$B$4:$O$7,3,FALSE)</f>
        <v>Tea</v>
      </c>
      <c r="T1313" s="15" t="str">
        <f>HLOOKUP(Coffee_data[[#This Row],[ProductId]],Product!$B$4:$O$7,4,FALSE)</f>
        <v>Darjeeling</v>
      </c>
    </row>
    <row r="1314" spans="1:20" x14ac:dyDescent="0.2">
      <c r="A1314">
        <v>9</v>
      </c>
      <c r="B1314">
        <v>25</v>
      </c>
      <c r="C1314">
        <v>41</v>
      </c>
      <c r="D1314">
        <v>16</v>
      </c>
      <c r="E1314">
        <v>16</v>
      </c>
      <c r="F1314">
        <v>4</v>
      </c>
      <c r="G1314">
        <v>484</v>
      </c>
      <c r="H1314">
        <v>20</v>
      </c>
      <c r="I1314">
        <v>10</v>
      </c>
      <c r="J1314">
        <v>30</v>
      </c>
      <c r="K1314">
        <v>27</v>
      </c>
      <c r="L1314">
        <v>508</v>
      </c>
      <c r="M1314">
        <v>13</v>
      </c>
      <c r="N1314" s="25">
        <v>41851</v>
      </c>
      <c r="O1314" t="str">
        <f>VLOOKUP(Coffee_data[[#This Row],[Area Code]],Location!$B$1:$E$157,2,FALSE)</f>
        <v>Massachusetts</v>
      </c>
      <c r="P1314" t="str">
        <f>VLOOKUP(Coffee_data[[#This Row],[Area Code]],Location!$B$1:$E$157,3,FALSE)</f>
        <v>East</v>
      </c>
      <c r="Q1314" t="str">
        <f>VLOOKUP(Coffee_data[[#This Row],[Area Code]],Location!$B$1:$E$157,4,FALSE)</f>
        <v>Major Market</v>
      </c>
      <c r="R1314" s="15" t="str">
        <f>HLOOKUP(Coffee_data[[#This Row],[ProductId]],Product!$B$4:$O$7,2,FALSE)</f>
        <v>Regular</v>
      </c>
      <c r="S1314" s="15" t="str">
        <f>HLOOKUP(Coffee_data[[#This Row],[ProductId]],Product!$B$4:$O$7,3,FALSE)</f>
        <v>Tea</v>
      </c>
      <c r="T1314" s="15" t="str">
        <f>HLOOKUP(Coffee_data[[#This Row],[ProductId]],Product!$B$4:$O$7,4,FALSE)</f>
        <v>Green Tea</v>
      </c>
    </row>
    <row r="1315" spans="1:20" x14ac:dyDescent="0.2">
      <c r="A1315">
        <v>9</v>
      </c>
      <c r="B1315">
        <v>60</v>
      </c>
      <c r="C1315">
        <v>109</v>
      </c>
      <c r="D1315">
        <v>49</v>
      </c>
      <c r="E1315">
        <v>51</v>
      </c>
      <c r="F1315">
        <v>18</v>
      </c>
      <c r="G1315">
        <v>414</v>
      </c>
      <c r="H1315">
        <v>20</v>
      </c>
      <c r="I1315">
        <v>21</v>
      </c>
      <c r="J1315">
        <v>50</v>
      </c>
      <c r="K1315">
        <v>80</v>
      </c>
      <c r="L1315">
        <v>339</v>
      </c>
      <c r="M1315">
        <v>9</v>
      </c>
      <c r="N1315" s="25">
        <v>41851</v>
      </c>
      <c r="O1315" t="str">
        <f>VLOOKUP(Coffee_data[[#This Row],[Area Code]],Location!$B$1:$E$157,2,FALSE)</f>
        <v>Massachusetts</v>
      </c>
      <c r="P1315" t="str">
        <f>VLOOKUP(Coffee_data[[#This Row],[Area Code]],Location!$B$1:$E$157,3,FALSE)</f>
        <v>East</v>
      </c>
      <c r="Q1315" t="str">
        <f>VLOOKUP(Coffee_data[[#This Row],[Area Code]],Location!$B$1:$E$157,4,FALSE)</f>
        <v>Major Market</v>
      </c>
      <c r="R1315" s="15" t="str">
        <f>HLOOKUP(Coffee_data[[#This Row],[ProductId]],Product!$B$4:$O$7,2,FALSE)</f>
        <v>Decaf</v>
      </c>
      <c r="S1315" s="15" t="str">
        <f>HLOOKUP(Coffee_data[[#This Row],[ProductId]],Product!$B$4:$O$7,3,FALSE)</f>
        <v>Herbal Tea</v>
      </c>
      <c r="T1315" s="15" t="str">
        <f>HLOOKUP(Coffee_data[[#This Row],[ProductId]],Product!$B$4:$O$7,4,FALSE)</f>
        <v>Lemon</v>
      </c>
    </row>
    <row r="1316" spans="1:20" x14ac:dyDescent="0.2">
      <c r="A1316">
        <v>6</v>
      </c>
      <c r="B1316">
        <v>68</v>
      </c>
      <c r="C1316">
        <v>105</v>
      </c>
      <c r="D1316">
        <v>37</v>
      </c>
      <c r="E1316">
        <v>62</v>
      </c>
      <c r="F1316">
        <v>33</v>
      </c>
      <c r="G1316">
        <v>540</v>
      </c>
      <c r="H1316">
        <v>20</v>
      </c>
      <c r="I1316">
        <v>30</v>
      </c>
      <c r="J1316">
        <v>70</v>
      </c>
      <c r="K1316">
        <v>105</v>
      </c>
      <c r="L1316">
        <v>339</v>
      </c>
      <c r="M1316">
        <v>5</v>
      </c>
      <c r="N1316" s="25">
        <v>41851</v>
      </c>
      <c r="O1316" t="str">
        <f>VLOOKUP(Coffee_data[[#This Row],[Area Code]],Location!$B$1:$E$157,2,FALSE)</f>
        <v>Massachusetts</v>
      </c>
      <c r="P1316" t="str">
        <f>VLOOKUP(Coffee_data[[#This Row],[Area Code]],Location!$B$1:$E$157,3,FALSE)</f>
        <v>East</v>
      </c>
      <c r="Q1316" t="str">
        <f>VLOOKUP(Coffee_data[[#This Row],[Area Code]],Location!$B$1:$E$157,4,FALSE)</f>
        <v>Major Market</v>
      </c>
      <c r="R1316" s="15" t="str">
        <f>HLOOKUP(Coffee_data[[#This Row],[ProductId]],Product!$B$4:$O$7,2,FALSE)</f>
        <v>Regular</v>
      </c>
      <c r="S1316" s="15" t="str">
        <f>HLOOKUP(Coffee_data[[#This Row],[ProductId]],Product!$B$4:$O$7,3,FALSE)</f>
        <v>Espresso</v>
      </c>
      <c r="T1316" s="15" t="str">
        <f>HLOOKUP(Coffee_data[[#This Row],[ProductId]],Product!$B$4:$O$7,4,FALSE)</f>
        <v>Caffe Mocha</v>
      </c>
    </row>
    <row r="1317" spans="1:20" x14ac:dyDescent="0.2">
      <c r="A1317">
        <v>82</v>
      </c>
      <c r="B1317">
        <v>146</v>
      </c>
      <c r="C1317">
        <v>291</v>
      </c>
      <c r="D1317">
        <v>88</v>
      </c>
      <c r="E1317">
        <v>64</v>
      </c>
      <c r="F1317">
        <v>40</v>
      </c>
      <c r="G1317">
        <v>1292</v>
      </c>
      <c r="H1317">
        <v>100</v>
      </c>
      <c r="I1317">
        <v>129</v>
      </c>
      <c r="J1317">
        <v>150</v>
      </c>
      <c r="K1317">
        <v>273</v>
      </c>
      <c r="L1317">
        <v>413</v>
      </c>
      <c r="M1317">
        <v>7</v>
      </c>
      <c r="N1317" s="25">
        <v>41851</v>
      </c>
      <c r="O1317" t="str">
        <f>VLOOKUP(Coffee_data[[#This Row],[Area Code]],Location!$B$1:$E$157,2,FALSE)</f>
        <v>Massachusetts</v>
      </c>
      <c r="P1317" t="str">
        <f>VLOOKUP(Coffee_data[[#This Row],[Area Code]],Location!$B$1:$E$157,3,FALSE)</f>
        <v>East</v>
      </c>
      <c r="Q1317" t="str">
        <f>VLOOKUP(Coffee_data[[#This Row],[Area Code]],Location!$B$1:$E$157,4,FALSE)</f>
        <v>Major Market</v>
      </c>
      <c r="R1317" s="15" t="str">
        <f>HLOOKUP(Coffee_data[[#This Row],[ProductId]],Product!$B$4:$O$7,2,FALSE)</f>
        <v>Regular</v>
      </c>
      <c r="S1317" s="15" t="str">
        <f>HLOOKUP(Coffee_data[[#This Row],[ProductId]],Product!$B$4:$O$7,3,FALSE)</f>
        <v>Espresso</v>
      </c>
      <c r="T1317" s="15" t="str">
        <f>HLOOKUP(Coffee_data[[#This Row],[ProductId]],Product!$B$4:$O$7,4,FALSE)</f>
        <v>Regular Espresso</v>
      </c>
    </row>
    <row r="1318" spans="1:20" x14ac:dyDescent="0.2">
      <c r="A1318">
        <v>563</v>
      </c>
      <c r="B1318">
        <v>612</v>
      </c>
      <c r="C1318">
        <v>664</v>
      </c>
      <c r="D1318">
        <v>52</v>
      </c>
      <c r="E1318">
        <v>49</v>
      </c>
      <c r="F1318">
        <v>17</v>
      </c>
      <c r="G1318">
        <v>-2033</v>
      </c>
      <c r="H1318">
        <v>560</v>
      </c>
      <c r="I1318">
        <v>42</v>
      </c>
      <c r="J1318">
        <v>590</v>
      </c>
      <c r="K1318">
        <v>632</v>
      </c>
      <c r="L1318">
        <v>508</v>
      </c>
      <c r="M1318">
        <v>2</v>
      </c>
      <c r="N1318" s="25">
        <v>41851</v>
      </c>
      <c r="O1318" t="str">
        <f>VLOOKUP(Coffee_data[[#This Row],[Area Code]],Location!$B$1:$E$157,2,FALSE)</f>
        <v>Massachusetts</v>
      </c>
      <c r="P1318" t="str">
        <f>VLOOKUP(Coffee_data[[#This Row],[Area Code]],Location!$B$1:$E$157,3,FALSE)</f>
        <v>East</v>
      </c>
      <c r="Q1318" t="str">
        <f>VLOOKUP(Coffee_data[[#This Row],[Area Code]],Location!$B$1:$E$157,4,FALSE)</f>
        <v>Major Market</v>
      </c>
      <c r="R1318" s="15" t="str">
        <f>HLOOKUP(Coffee_data[[#This Row],[ProductId]],Product!$B$4:$O$7,2,FALSE)</f>
        <v>Regular</v>
      </c>
      <c r="S1318" s="15" t="str">
        <f>HLOOKUP(Coffee_data[[#This Row],[ProductId]],Product!$B$4:$O$7,3,FALSE)</f>
        <v>Coffee</v>
      </c>
      <c r="T1318" s="15" t="str">
        <f>HLOOKUP(Coffee_data[[#This Row],[ProductId]],Product!$B$4:$O$7,4,FALSE)</f>
        <v>Columbian</v>
      </c>
    </row>
    <row r="1319" spans="1:20" x14ac:dyDescent="0.2">
      <c r="A1319">
        <v>20</v>
      </c>
      <c r="B1319">
        <v>38</v>
      </c>
      <c r="C1319">
        <v>63</v>
      </c>
      <c r="D1319">
        <v>25</v>
      </c>
      <c r="E1319">
        <v>18</v>
      </c>
      <c r="F1319">
        <v>7</v>
      </c>
      <c r="G1319">
        <v>851</v>
      </c>
      <c r="H1319">
        <v>30</v>
      </c>
      <c r="I1319">
        <v>20</v>
      </c>
      <c r="J1319">
        <v>40</v>
      </c>
      <c r="K1319">
        <v>49</v>
      </c>
      <c r="L1319">
        <v>603</v>
      </c>
      <c r="M1319">
        <v>11</v>
      </c>
      <c r="N1319" s="25">
        <v>41851</v>
      </c>
      <c r="O1319" t="str">
        <f>VLOOKUP(Coffee_data[[#This Row],[Area Code]],Location!$B$1:$E$157,2,FALSE)</f>
        <v>New Hampshire</v>
      </c>
      <c r="P1319" t="str">
        <f>VLOOKUP(Coffee_data[[#This Row],[Area Code]],Location!$B$1:$E$157,3,FALSE)</f>
        <v>East</v>
      </c>
      <c r="Q1319" t="str">
        <f>VLOOKUP(Coffee_data[[#This Row],[Area Code]],Location!$B$1:$E$157,4,FALSE)</f>
        <v>Small Market</v>
      </c>
      <c r="R1319" s="15" t="str">
        <f>HLOOKUP(Coffee_data[[#This Row],[ProductId]],Product!$B$4:$O$7,2,FALSE)</f>
        <v>Regular</v>
      </c>
      <c r="S1319" s="15" t="str">
        <f>HLOOKUP(Coffee_data[[#This Row],[ProductId]],Product!$B$4:$O$7,3,FALSE)</f>
        <v>Tea</v>
      </c>
      <c r="T1319" s="15" t="str">
        <f>HLOOKUP(Coffee_data[[#This Row],[ProductId]],Product!$B$4:$O$7,4,FALSE)</f>
        <v>Darjeeling</v>
      </c>
    </row>
    <row r="1320" spans="1:20" x14ac:dyDescent="0.2">
      <c r="A1320">
        <v>31</v>
      </c>
      <c r="B1320">
        <v>43</v>
      </c>
      <c r="C1320">
        <v>43</v>
      </c>
      <c r="D1320">
        <v>0</v>
      </c>
      <c r="E1320">
        <v>12</v>
      </c>
      <c r="F1320">
        <v>0</v>
      </c>
      <c r="G1320">
        <v>516</v>
      </c>
      <c r="H1320">
        <v>30</v>
      </c>
      <c r="I1320">
        <v>0</v>
      </c>
      <c r="J1320">
        <v>40</v>
      </c>
      <c r="K1320">
        <v>40</v>
      </c>
      <c r="L1320">
        <v>603</v>
      </c>
      <c r="M1320">
        <v>13</v>
      </c>
      <c r="N1320" s="25">
        <v>41851</v>
      </c>
      <c r="O1320" t="str">
        <f>VLOOKUP(Coffee_data[[#This Row],[Area Code]],Location!$B$1:$E$157,2,FALSE)</f>
        <v>New Hampshire</v>
      </c>
      <c r="P1320" t="str">
        <f>VLOOKUP(Coffee_data[[#This Row],[Area Code]],Location!$B$1:$E$157,3,FALSE)</f>
        <v>East</v>
      </c>
      <c r="Q1320" t="str">
        <f>VLOOKUP(Coffee_data[[#This Row],[Area Code]],Location!$B$1:$E$157,4,FALSE)</f>
        <v>Small Market</v>
      </c>
      <c r="R1320" s="15" t="str">
        <f>HLOOKUP(Coffee_data[[#This Row],[ProductId]],Product!$B$4:$O$7,2,FALSE)</f>
        <v>Regular</v>
      </c>
      <c r="S1320" s="15" t="str">
        <f>HLOOKUP(Coffee_data[[#This Row],[ProductId]],Product!$B$4:$O$7,3,FALSE)</f>
        <v>Tea</v>
      </c>
      <c r="T1320" s="15" t="str">
        <f>HLOOKUP(Coffee_data[[#This Row],[ProductId]],Product!$B$4:$O$7,4,FALSE)</f>
        <v>Green Tea</v>
      </c>
    </row>
    <row r="1321" spans="1:20" x14ac:dyDescent="0.2">
      <c r="A1321">
        <v>1</v>
      </c>
      <c r="B1321">
        <v>48</v>
      </c>
      <c r="C1321">
        <v>86</v>
      </c>
      <c r="D1321">
        <v>38</v>
      </c>
      <c r="E1321">
        <v>47</v>
      </c>
      <c r="F1321">
        <v>14</v>
      </c>
      <c r="G1321">
        <v>248</v>
      </c>
      <c r="H1321">
        <v>10</v>
      </c>
      <c r="I1321">
        <v>20</v>
      </c>
      <c r="J1321">
        <v>40</v>
      </c>
      <c r="K1321">
        <v>51</v>
      </c>
      <c r="L1321">
        <v>603</v>
      </c>
      <c r="M1321">
        <v>9</v>
      </c>
      <c r="N1321" s="25">
        <v>41851</v>
      </c>
      <c r="O1321" t="str">
        <f>VLOOKUP(Coffee_data[[#This Row],[Area Code]],Location!$B$1:$E$157,2,FALSE)</f>
        <v>New Hampshire</v>
      </c>
      <c r="P1321" t="str">
        <f>VLOOKUP(Coffee_data[[#This Row],[Area Code]],Location!$B$1:$E$157,3,FALSE)</f>
        <v>East</v>
      </c>
      <c r="Q1321" t="str">
        <f>VLOOKUP(Coffee_data[[#This Row],[Area Code]],Location!$B$1:$E$157,4,FALSE)</f>
        <v>Small Market</v>
      </c>
      <c r="R1321" s="15" t="str">
        <f>HLOOKUP(Coffee_data[[#This Row],[ProductId]],Product!$B$4:$O$7,2,FALSE)</f>
        <v>Decaf</v>
      </c>
      <c r="S1321" s="15" t="str">
        <f>HLOOKUP(Coffee_data[[#This Row],[ProductId]],Product!$B$4:$O$7,3,FALSE)</f>
        <v>Herbal Tea</v>
      </c>
      <c r="T1321" s="15" t="str">
        <f>HLOOKUP(Coffee_data[[#This Row],[ProductId]],Product!$B$4:$O$7,4,FALSE)</f>
        <v>Lemon</v>
      </c>
    </row>
    <row r="1322" spans="1:20" x14ac:dyDescent="0.2">
      <c r="A1322">
        <v>1</v>
      </c>
      <c r="B1322">
        <v>88</v>
      </c>
      <c r="C1322">
        <v>151</v>
      </c>
      <c r="D1322">
        <v>63</v>
      </c>
      <c r="E1322">
        <v>87</v>
      </c>
      <c r="F1322">
        <v>57</v>
      </c>
      <c r="G1322">
        <v>332</v>
      </c>
      <c r="H1322">
        <v>10</v>
      </c>
      <c r="I1322">
        <v>65</v>
      </c>
      <c r="J1322">
        <v>80</v>
      </c>
      <c r="K1322">
        <v>140</v>
      </c>
      <c r="L1322">
        <v>603</v>
      </c>
      <c r="M1322">
        <v>5</v>
      </c>
      <c r="N1322" s="25">
        <v>41851</v>
      </c>
      <c r="O1322" t="str">
        <f>VLOOKUP(Coffee_data[[#This Row],[Area Code]],Location!$B$1:$E$157,2,FALSE)</f>
        <v>New Hampshire</v>
      </c>
      <c r="P1322" t="str">
        <f>VLOOKUP(Coffee_data[[#This Row],[Area Code]],Location!$B$1:$E$157,3,FALSE)</f>
        <v>East</v>
      </c>
      <c r="Q1322" t="str">
        <f>VLOOKUP(Coffee_data[[#This Row],[Area Code]],Location!$B$1:$E$157,4,FALSE)</f>
        <v>Small Market</v>
      </c>
      <c r="R1322" s="15" t="str">
        <f>HLOOKUP(Coffee_data[[#This Row],[ProductId]],Product!$B$4:$O$7,2,FALSE)</f>
        <v>Regular</v>
      </c>
      <c r="S1322" s="15" t="str">
        <f>HLOOKUP(Coffee_data[[#This Row],[ProductId]],Product!$B$4:$O$7,3,FALSE)</f>
        <v>Espresso</v>
      </c>
      <c r="T1322" s="15" t="str">
        <f>HLOOKUP(Coffee_data[[#This Row],[ProductId]],Product!$B$4:$O$7,4,FALSE)</f>
        <v>Caffe Mocha</v>
      </c>
    </row>
    <row r="1323" spans="1:20" x14ac:dyDescent="0.2">
      <c r="A1323">
        <v>-9</v>
      </c>
      <c r="B1323">
        <v>36</v>
      </c>
      <c r="C1323">
        <v>65</v>
      </c>
      <c r="D1323">
        <v>29</v>
      </c>
      <c r="E1323">
        <v>45</v>
      </c>
      <c r="F1323">
        <v>11</v>
      </c>
      <c r="G1323">
        <v>215</v>
      </c>
      <c r="H1323">
        <v>0</v>
      </c>
      <c r="I1323">
        <v>20</v>
      </c>
      <c r="J1323">
        <v>40</v>
      </c>
      <c r="K1323">
        <v>67</v>
      </c>
      <c r="L1323">
        <v>603</v>
      </c>
      <c r="M1323">
        <v>7</v>
      </c>
      <c r="N1323" s="25">
        <v>41851</v>
      </c>
      <c r="O1323" t="str">
        <f>VLOOKUP(Coffee_data[[#This Row],[Area Code]],Location!$B$1:$E$157,2,FALSE)</f>
        <v>New Hampshire</v>
      </c>
      <c r="P1323" t="str">
        <f>VLOOKUP(Coffee_data[[#This Row],[Area Code]],Location!$B$1:$E$157,3,FALSE)</f>
        <v>East</v>
      </c>
      <c r="Q1323" t="str">
        <f>VLOOKUP(Coffee_data[[#This Row],[Area Code]],Location!$B$1:$E$157,4,FALSE)</f>
        <v>Small Market</v>
      </c>
      <c r="R1323" s="15" t="str">
        <f>HLOOKUP(Coffee_data[[#This Row],[ProductId]],Product!$B$4:$O$7,2,FALSE)</f>
        <v>Regular</v>
      </c>
      <c r="S1323" s="15" t="str">
        <f>HLOOKUP(Coffee_data[[#This Row],[ProductId]],Product!$B$4:$O$7,3,FALSE)</f>
        <v>Espresso</v>
      </c>
      <c r="T1323" s="15" t="str">
        <f>HLOOKUP(Coffee_data[[#This Row],[ProductId]],Product!$B$4:$O$7,4,FALSE)</f>
        <v>Regular Espresso</v>
      </c>
    </row>
    <row r="1324" spans="1:20" x14ac:dyDescent="0.2">
      <c r="A1324">
        <v>48</v>
      </c>
      <c r="B1324">
        <v>90</v>
      </c>
      <c r="C1324">
        <v>151</v>
      </c>
      <c r="D1324">
        <v>61</v>
      </c>
      <c r="E1324">
        <v>42</v>
      </c>
      <c r="F1324">
        <v>19</v>
      </c>
      <c r="G1324">
        <v>322</v>
      </c>
      <c r="H1324">
        <v>70</v>
      </c>
      <c r="I1324">
        <v>51</v>
      </c>
      <c r="J1324">
        <v>90</v>
      </c>
      <c r="K1324">
        <v>141</v>
      </c>
      <c r="L1324">
        <v>603</v>
      </c>
      <c r="M1324">
        <v>1</v>
      </c>
      <c r="N1324" s="25">
        <v>41851</v>
      </c>
      <c r="O1324" t="str">
        <f>VLOOKUP(Coffee_data[[#This Row],[Area Code]],Location!$B$1:$E$157,2,FALSE)</f>
        <v>New Hampshire</v>
      </c>
      <c r="P1324" t="str">
        <f>VLOOKUP(Coffee_data[[#This Row],[Area Code]],Location!$B$1:$E$157,3,FALSE)</f>
        <v>East</v>
      </c>
      <c r="Q1324" t="str">
        <f>VLOOKUP(Coffee_data[[#This Row],[Area Code]],Location!$B$1:$E$157,4,FALSE)</f>
        <v>Small Market</v>
      </c>
      <c r="R1324" s="15" t="str">
        <f>HLOOKUP(Coffee_data[[#This Row],[ProductId]],Product!$B$4:$O$7,2,FALSE)</f>
        <v>Regular</v>
      </c>
      <c r="S1324" s="15" t="str">
        <f>HLOOKUP(Coffee_data[[#This Row],[ProductId]],Product!$B$4:$O$7,3,FALSE)</f>
        <v>Coffee</v>
      </c>
      <c r="T1324" s="15" t="str">
        <f>HLOOKUP(Coffee_data[[#This Row],[ProductId]],Product!$B$4:$O$7,4,FALSE)</f>
        <v>Amaretto</v>
      </c>
    </row>
    <row r="1325" spans="1:20" x14ac:dyDescent="0.2">
      <c r="A1325">
        <v>44</v>
      </c>
      <c r="B1325">
        <v>96</v>
      </c>
      <c r="C1325">
        <v>160</v>
      </c>
      <c r="D1325">
        <v>64</v>
      </c>
      <c r="E1325">
        <v>52</v>
      </c>
      <c r="F1325">
        <v>21</v>
      </c>
      <c r="G1325">
        <v>460</v>
      </c>
      <c r="H1325">
        <v>60</v>
      </c>
      <c r="I1325">
        <v>58</v>
      </c>
      <c r="J1325">
        <v>90</v>
      </c>
      <c r="K1325">
        <v>152</v>
      </c>
      <c r="L1325">
        <v>603</v>
      </c>
      <c r="M1325">
        <v>2</v>
      </c>
      <c r="N1325" s="25">
        <v>41851</v>
      </c>
      <c r="O1325" t="str">
        <f>VLOOKUP(Coffee_data[[#This Row],[Area Code]],Location!$B$1:$E$157,2,FALSE)</f>
        <v>New Hampshire</v>
      </c>
      <c r="P1325" t="str">
        <f>VLOOKUP(Coffee_data[[#This Row],[Area Code]],Location!$B$1:$E$157,3,FALSE)</f>
        <v>East</v>
      </c>
      <c r="Q1325" t="str">
        <f>VLOOKUP(Coffee_data[[#This Row],[Area Code]],Location!$B$1:$E$157,4,FALSE)</f>
        <v>Small Market</v>
      </c>
      <c r="R1325" s="15" t="str">
        <f>HLOOKUP(Coffee_data[[#This Row],[ProductId]],Product!$B$4:$O$7,2,FALSE)</f>
        <v>Regular</v>
      </c>
      <c r="S1325" s="15" t="str">
        <f>HLOOKUP(Coffee_data[[#This Row],[ProductId]],Product!$B$4:$O$7,3,FALSE)</f>
        <v>Coffee</v>
      </c>
      <c r="T1325" s="15" t="str">
        <f>HLOOKUP(Coffee_data[[#This Row],[ProductId]],Product!$B$4:$O$7,4,FALSE)</f>
        <v>Columbian</v>
      </c>
    </row>
    <row r="1326" spans="1:20" x14ac:dyDescent="0.2">
      <c r="A1326">
        <v>144</v>
      </c>
      <c r="B1326">
        <v>191</v>
      </c>
      <c r="C1326">
        <v>323</v>
      </c>
      <c r="D1326">
        <v>174</v>
      </c>
      <c r="E1326">
        <v>47</v>
      </c>
      <c r="F1326">
        <v>36</v>
      </c>
      <c r="G1326">
        <v>994</v>
      </c>
      <c r="H1326">
        <v>170</v>
      </c>
      <c r="I1326">
        <v>93</v>
      </c>
      <c r="J1326">
        <v>210</v>
      </c>
      <c r="K1326">
        <v>329</v>
      </c>
      <c r="L1326">
        <v>631</v>
      </c>
      <c r="M1326">
        <v>11</v>
      </c>
      <c r="N1326" s="25">
        <v>41851</v>
      </c>
      <c r="O1326" t="str">
        <f>VLOOKUP(Coffee_data[[#This Row],[Area Code]],Location!$B$1:$E$157,2,FALSE)</f>
        <v>New York</v>
      </c>
      <c r="P1326" t="str">
        <f>VLOOKUP(Coffee_data[[#This Row],[Area Code]],Location!$B$1:$E$157,3,FALSE)</f>
        <v>East</v>
      </c>
      <c r="Q1326" t="str">
        <f>VLOOKUP(Coffee_data[[#This Row],[Area Code]],Location!$B$1:$E$157,4,FALSE)</f>
        <v>Major Market</v>
      </c>
      <c r="R1326" s="15" t="str">
        <f>HLOOKUP(Coffee_data[[#This Row],[ProductId]],Product!$B$4:$O$7,2,FALSE)</f>
        <v>Regular</v>
      </c>
      <c r="S1326" s="15" t="str">
        <f>HLOOKUP(Coffee_data[[#This Row],[ProductId]],Product!$B$4:$O$7,3,FALSE)</f>
        <v>Tea</v>
      </c>
      <c r="T1326" s="15" t="str">
        <f>HLOOKUP(Coffee_data[[#This Row],[ProductId]],Product!$B$4:$O$7,4,FALSE)</f>
        <v>Darjeeling</v>
      </c>
    </row>
    <row r="1327" spans="1:20" x14ac:dyDescent="0.2">
      <c r="A1327">
        <v>133</v>
      </c>
      <c r="B1327">
        <v>178</v>
      </c>
      <c r="C1327">
        <v>301</v>
      </c>
      <c r="D1327">
        <v>171</v>
      </c>
      <c r="E1327">
        <v>45</v>
      </c>
      <c r="F1327">
        <v>34</v>
      </c>
      <c r="G1327">
        <v>941</v>
      </c>
      <c r="H1327">
        <v>150</v>
      </c>
      <c r="I1327">
        <v>99</v>
      </c>
      <c r="J1327">
        <v>190</v>
      </c>
      <c r="K1327">
        <v>308</v>
      </c>
      <c r="L1327">
        <v>914</v>
      </c>
      <c r="M1327">
        <v>12</v>
      </c>
      <c r="N1327" s="25">
        <v>41851</v>
      </c>
      <c r="O1327" t="str">
        <f>VLOOKUP(Coffee_data[[#This Row],[Area Code]],Location!$B$1:$E$157,2,FALSE)</f>
        <v>New York</v>
      </c>
      <c r="P1327" t="str">
        <f>VLOOKUP(Coffee_data[[#This Row],[Area Code]],Location!$B$1:$E$157,3,FALSE)</f>
        <v>East</v>
      </c>
      <c r="Q1327" t="str">
        <f>VLOOKUP(Coffee_data[[#This Row],[Area Code]],Location!$B$1:$E$157,4,FALSE)</f>
        <v>Major Market</v>
      </c>
      <c r="R1327" s="15" t="str">
        <f>HLOOKUP(Coffee_data[[#This Row],[ProductId]],Product!$B$4:$O$7,2,FALSE)</f>
        <v>Regular</v>
      </c>
      <c r="S1327" s="15" t="str">
        <f>HLOOKUP(Coffee_data[[#This Row],[ProductId]],Product!$B$4:$O$7,3,FALSE)</f>
        <v>Tea</v>
      </c>
      <c r="T1327" s="15" t="str">
        <f>HLOOKUP(Coffee_data[[#This Row],[ProductId]],Product!$B$4:$O$7,4,FALSE)</f>
        <v>Earl Grey</v>
      </c>
    </row>
    <row r="1328" spans="1:20" x14ac:dyDescent="0.2">
      <c r="A1328">
        <v>105</v>
      </c>
      <c r="B1328">
        <v>145</v>
      </c>
      <c r="C1328">
        <v>245</v>
      </c>
      <c r="D1328">
        <v>84</v>
      </c>
      <c r="E1328">
        <v>40</v>
      </c>
      <c r="F1328">
        <v>28</v>
      </c>
      <c r="G1328">
        <v>598</v>
      </c>
      <c r="H1328">
        <v>130</v>
      </c>
      <c r="I1328">
        <v>134</v>
      </c>
      <c r="J1328">
        <v>160</v>
      </c>
      <c r="K1328">
        <v>260</v>
      </c>
      <c r="L1328">
        <v>646</v>
      </c>
      <c r="M1328">
        <v>13</v>
      </c>
      <c r="N1328" s="25">
        <v>41851</v>
      </c>
      <c r="O1328" t="str">
        <f>VLOOKUP(Coffee_data[[#This Row],[Area Code]],Location!$B$1:$E$157,2,FALSE)</f>
        <v>New York</v>
      </c>
      <c r="P1328" t="str">
        <f>VLOOKUP(Coffee_data[[#This Row],[Area Code]],Location!$B$1:$E$157,3,FALSE)</f>
        <v>East</v>
      </c>
      <c r="Q1328" t="str">
        <f>VLOOKUP(Coffee_data[[#This Row],[Area Code]],Location!$B$1:$E$157,4,FALSE)</f>
        <v>Major Market</v>
      </c>
      <c r="R1328" s="15" t="str">
        <f>HLOOKUP(Coffee_data[[#This Row],[ProductId]],Product!$B$4:$O$7,2,FALSE)</f>
        <v>Regular</v>
      </c>
      <c r="S1328" s="15" t="str">
        <f>HLOOKUP(Coffee_data[[#This Row],[ProductId]],Product!$B$4:$O$7,3,FALSE)</f>
        <v>Tea</v>
      </c>
      <c r="T1328" s="15" t="str">
        <f>HLOOKUP(Coffee_data[[#This Row],[ProductId]],Product!$B$4:$O$7,4,FALSE)</f>
        <v>Green Tea</v>
      </c>
    </row>
    <row r="1329" spans="1:20" x14ac:dyDescent="0.2">
      <c r="A1329">
        <v>229</v>
      </c>
      <c r="B1329">
        <v>369</v>
      </c>
      <c r="C1329">
        <v>653</v>
      </c>
      <c r="D1329">
        <v>316</v>
      </c>
      <c r="E1329">
        <v>140</v>
      </c>
      <c r="F1329">
        <v>107</v>
      </c>
      <c r="G1329">
        <v>1565</v>
      </c>
      <c r="H1329">
        <v>180</v>
      </c>
      <c r="I1329">
        <v>228</v>
      </c>
      <c r="J1329">
        <v>290</v>
      </c>
      <c r="K1329">
        <v>491</v>
      </c>
      <c r="L1329">
        <v>646</v>
      </c>
      <c r="M1329">
        <v>9</v>
      </c>
      <c r="N1329" s="25">
        <v>41851</v>
      </c>
      <c r="O1329" t="str">
        <f>VLOOKUP(Coffee_data[[#This Row],[Area Code]],Location!$B$1:$E$157,2,FALSE)</f>
        <v>New York</v>
      </c>
      <c r="P1329" t="str">
        <f>VLOOKUP(Coffee_data[[#This Row],[Area Code]],Location!$B$1:$E$157,3,FALSE)</f>
        <v>East</v>
      </c>
      <c r="Q1329" t="str">
        <f>VLOOKUP(Coffee_data[[#This Row],[Area Code]],Location!$B$1:$E$157,4,FALSE)</f>
        <v>Major Market</v>
      </c>
      <c r="R1329" s="15" t="str">
        <f>HLOOKUP(Coffee_data[[#This Row],[ProductId]],Product!$B$4:$O$7,2,FALSE)</f>
        <v>Decaf</v>
      </c>
      <c r="S1329" s="15" t="str">
        <f>HLOOKUP(Coffee_data[[#This Row],[ProductId]],Product!$B$4:$O$7,3,FALSE)</f>
        <v>Herbal Tea</v>
      </c>
      <c r="T1329" s="15" t="str">
        <f>HLOOKUP(Coffee_data[[#This Row],[ProductId]],Product!$B$4:$O$7,4,FALSE)</f>
        <v>Lemon</v>
      </c>
    </row>
    <row r="1330" spans="1:20" x14ac:dyDescent="0.2">
      <c r="A1330">
        <v>-304</v>
      </c>
      <c r="B1330">
        <v>-187</v>
      </c>
      <c r="C1330">
        <v>124</v>
      </c>
      <c r="D1330">
        <v>331</v>
      </c>
      <c r="E1330">
        <v>117</v>
      </c>
      <c r="F1330">
        <v>96</v>
      </c>
      <c r="G1330">
        <v>3422</v>
      </c>
      <c r="H1330">
        <v>-230</v>
      </c>
      <c r="I1330">
        <v>237</v>
      </c>
      <c r="J1330">
        <v>-140</v>
      </c>
      <c r="K1330">
        <v>100</v>
      </c>
      <c r="L1330">
        <v>718</v>
      </c>
      <c r="M1330">
        <v>10</v>
      </c>
      <c r="N1330" s="25">
        <v>41851</v>
      </c>
      <c r="O1330" t="str">
        <f>VLOOKUP(Coffee_data[[#This Row],[Area Code]],Location!$B$1:$E$157,2,FALSE)</f>
        <v>New York</v>
      </c>
      <c r="P1330" t="str">
        <f>VLOOKUP(Coffee_data[[#This Row],[Area Code]],Location!$B$1:$E$157,3,FALSE)</f>
        <v>East</v>
      </c>
      <c r="Q1330" t="str">
        <f>VLOOKUP(Coffee_data[[#This Row],[Area Code]],Location!$B$1:$E$157,4,FALSE)</f>
        <v>Major Market</v>
      </c>
      <c r="R1330" s="15" t="str">
        <f>HLOOKUP(Coffee_data[[#This Row],[ProductId]],Product!$B$4:$O$7,2,FALSE)</f>
        <v>Decaf</v>
      </c>
      <c r="S1330" s="15" t="str">
        <f>HLOOKUP(Coffee_data[[#This Row],[ProductId]],Product!$B$4:$O$7,3,FALSE)</f>
        <v>Herbal Tea</v>
      </c>
      <c r="T1330" s="15" t="str">
        <f>HLOOKUP(Coffee_data[[#This Row],[ProductId]],Product!$B$4:$O$7,4,FALSE)</f>
        <v>Mint</v>
      </c>
    </row>
    <row r="1331" spans="1:20" x14ac:dyDescent="0.2">
      <c r="A1331">
        <v>179</v>
      </c>
      <c r="B1331">
        <v>277</v>
      </c>
      <c r="C1331">
        <v>543</v>
      </c>
      <c r="D1331">
        <v>258</v>
      </c>
      <c r="E1331">
        <v>98</v>
      </c>
      <c r="F1331">
        <v>74</v>
      </c>
      <c r="G1331">
        <v>1319</v>
      </c>
      <c r="H1331">
        <v>190</v>
      </c>
      <c r="I1331">
        <v>250</v>
      </c>
      <c r="J1331">
        <v>280</v>
      </c>
      <c r="K1331">
        <v>537</v>
      </c>
      <c r="L1331">
        <v>646</v>
      </c>
      <c r="M1331">
        <v>7</v>
      </c>
      <c r="N1331" s="25">
        <v>41851</v>
      </c>
      <c r="O1331" t="str">
        <f>VLOOKUP(Coffee_data[[#This Row],[Area Code]],Location!$B$1:$E$157,2,FALSE)</f>
        <v>New York</v>
      </c>
      <c r="P1331" t="str">
        <f>VLOOKUP(Coffee_data[[#This Row],[Area Code]],Location!$B$1:$E$157,3,FALSE)</f>
        <v>East</v>
      </c>
      <c r="Q1331" t="str">
        <f>VLOOKUP(Coffee_data[[#This Row],[Area Code]],Location!$B$1:$E$157,4,FALSE)</f>
        <v>Major Market</v>
      </c>
      <c r="R1331" s="15" t="str">
        <f>HLOOKUP(Coffee_data[[#This Row],[ProductId]],Product!$B$4:$O$7,2,FALSE)</f>
        <v>Regular</v>
      </c>
      <c r="S1331" s="15" t="str">
        <f>HLOOKUP(Coffee_data[[#This Row],[ProductId]],Product!$B$4:$O$7,3,FALSE)</f>
        <v>Espresso</v>
      </c>
      <c r="T1331" s="15" t="str">
        <f>HLOOKUP(Coffee_data[[#This Row],[ProductId]],Product!$B$4:$O$7,4,FALSE)</f>
        <v>Regular Espresso</v>
      </c>
    </row>
    <row r="1332" spans="1:20" x14ac:dyDescent="0.2">
      <c r="A1332">
        <v>-284</v>
      </c>
      <c r="B1332">
        <v>-95</v>
      </c>
      <c r="C1332">
        <v>78</v>
      </c>
      <c r="D1332">
        <v>130</v>
      </c>
      <c r="E1332">
        <v>189</v>
      </c>
      <c r="F1332">
        <v>156</v>
      </c>
      <c r="G1332">
        <v>2615</v>
      </c>
      <c r="H1332">
        <v>-260</v>
      </c>
      <c r="I1332">
        <v>65</v>
      </c>
      <c r="J1332">
        <v>-90</v>
      </c>
      <c r="K1332">
        <v>70</v>
      </c>
      <c r="L1332">
        <v>518</v>
      </c>
      <c r="M1332">
        <v>5</v>
      </c>
      <c r="N1332" s="25">
        <v>41851</v>
      </c>
      <c r="O1332" t="str">
        <f>VLOOKUP(Coffee_data[[#This Row],[Area Code]],Location!$B$1:$E$157,2,FALSE)</f>
        <v>New York</v>
      </c>
      <c r="P1332" t="str">
        <f>VLOOKUP(Coffee_data[[#This Row],[Area Code]],Location!$B$1:$E$157,3,FALSE)</f>
        <v>East</v>
      </c>
      <c r="Q1332" t="str">
        <f>VLOOKUP(Coffee_data[[#This Row],[Area Code]],Location!$B$1:$E$157,4,FALSE)</f>
        <v>Major Market</v>
      </c>
      <c r="R1332" s="15" t="str">
        <f>HLOOKUP(Coffee_data[[#This Row],[ProductId]],Product!$B$4:$O$7,2,FALSE)</f>
        <v>Regular</v>
      </c>
      <c r="S1332" s="15" t="str">
        <f>HLOOKUP(Coffee_data[[#This Row],[ProductId]],Product!$B$4:$O$7,3,FALSE)</f>
        <v>Espresso</v>
      </c>
      <c r="T1332" s="15" t="str">
        <f>HLOOKUP(Coffee_data[[#This Row],[ProductId]],Product!$B$4:$O$7,4,FALSE)</f>
        <v>Caffe Mocha</v>
      </c>
    </row>
    <row r="1333" spans="1:20" x14ac:dyDescent="0.2">
      <c r="A1333">
        <v>368</v>
      </c>
      <c r="B1333">
        <v>546</v>
      </c>
      <c r="C1333">
        <v>910</v>
      </c>
      <c r="D1333">
        <v>259</v>
      </c>
      <c r="E1333">
        <v>178</v>
      </c>
      <c r="F1333">
        <v>127</v>
      </c>
      <c r="G1333">
        <v>2617</v>
      </c>
      <c r="H1333">
        <v>370</v>
      </c>
      <c r="I1333">
        <v>353</v>
      </c>
      <c r="J1333">
        <v>520</v>
      </c>
      <c r="K1333">
        <v>858</v>
      </c>
      <c r="L1333">
        <v>845</v>
      </c>
      <c r="M1333">
        <v>2</v>
      </c>
      <c r="N1333" s="25">
        <v>41851</v>
      </c>
      <c r="O1333" t="str">
        <f>VLOOKUP(Coffee_data[[#This Row],[Area Code]],Location!$B$1:$E$157,2,FALSE)</f>
        <v>New York</v>
      </c>
      <c r="P1333" t="str">
        <f>VLOOKUP(Coffee_data[[#This Row],[Area Code]],Location!$B$1:$E$157,3,FALSE)</f>
        <v>East</v>
      </c>
      <c r="Q1333" t="str">
        <f>VLOOKUP(Coffee_data[[#This Row],[Area Code]],Location!$B$1:$E$157,4,FALSE)</f>
        <v>Major Market</v>
      </c>
      <c r="R1333" s="15" t="str">
        <f>HLOOKUP(Coffee_data[[#This Row],[ProductId]],Product!$B$4:$O$7,2,FALSE)</f>
        <v>Regular</v>
      </c>
      <c r="S1333" s="15" t="str">
        <f>HLOOKUP(Coffee_data[[#This Row],[ProductId]],Product!$B$4:$O$7,3,FALSE)</f>
        <v>Coffee</v>
      </c>
      <c r="T1333" s="15" t="str">
        <f>HLOOKUP(Coffee_data[[#This Row],[ProductId]],Product!$B$4:$O$7,4,FALSE)</f>
        <v>Columbian</v>
      </c>
    </row>
    <row r="1334" spans="1:20" x14ac:dyDescent="0.2">
      <c r="A1334">
        <v>63</v>
      </c>
      <c r="B1334">
        <v>91</v>
      </c>
      <c r="C1334">
        <v>154</v>
      </c>
      <c r="D1334">
        <v>63</v>
      </c>
      <c r="E1334">
        <v>28</v>
      </c>
      <c r="F1334">
        <v>17</v>
      </c>
      <c r="G1334">
        <v>864</v>
      </c>
      <c r="H1334">
        <v>100</v>
      </c>
      <c r="I1334">
        <v>70</v>
      </c>
      <c r="J1334">
        <v>120</v>
      </c>
      <c r="K1334">
        <v>190</v>
      </c>
      <c r="L1334">
        <v>504</v>
      </c>
      <c r="M1334">
        <v>3</v>
      </c>
      <c r="N1334" s="25">
        <v>41851</v>
      </c>
      <c r="O1334" t="str">
        <f>VLOOKUP(Coffee_data[[#This Row],[Area Code]],Location!$B$1:$E$157,2,FALSE)</f>
        <v>Louisiana</v>
      </c>
      <c r="P1334" t="str">
        <f>VLOOKUP(Coffee_data[[#This Row],[Area Code]],Location!$B$1:$E$157,3,FALSE)</f>
        <v>South</v>
      </c>
      <c r="Q1334" t="str">
        <f>VLOOKUP(Coffee_data[[#This Row],[Area Code]],Location!$B$1:$E$157,4,FALSE)</f>
        <v>Small Market</v>
      </c>
      <c r="R1334" s="15" t="str">
        <f>HLOOKUP(Coffee_data[[#This Row],[ProductId]],Product!$B$4:$O$7,2,FALSE)</f>
        <v>Decaf</v>
      </c>
      <c r="S1334" s="15" t="str">
        <f>HLOOKUP(Coffee_data[[#This Row],[ProductId]],Product!$B$4:$O$7,3,FALSE)</f>
        <v>Coffee</v>
      </c>
      <c r="T1334" s="15" t="str">
        <f>HLOOKUP(Coffee_data[[#This Row],[ProductId]],Product!$B$4:$O$7,4,FALSE)</f>
        <v>Decaf Irish Cream</v>
      </c>
    </row>
    <row r="1335" spans="1:20" x14ac:dyDescent="0.2">
      <c r="A1335">
        <v>46</v>
      </c>
      <c r="B1335">
        <v>70</v>
      </c>
      <c r="C1335">
        <v>118</v>
      </c>
      <c r="D1335">
        <v>48</v>
      </c>
      <c r="E1335">
        <v>24</v>
      </c>
      <c r="F1335">
        <v>13</v>
      </c>
      <c r="G1335">
        <v>839</v>
      </c>
      <c r="H1335">
        <v>60</v>
      </c>
      <c r="I1335">
        <v>58</v>
      </c>
      <c r="J1335">
        <v>80</v>
      </c>
      <c r="K1335">
        <v>140</v>
      </c>
      <c r="L1335">
        <v>504</v>
      </c>
      <c r="M1335">
        <v>2</v>
      </c>
      <c r="N1335" s="25">
        <v>41851</v>
      </c>
      <c r="O1335" t="str">
        <f>VLOOKUP(Coffee_data[[#This Row],[Area Code]],Location!$B$1:$E$157,2,FALSE)</f>
        <v>Louisiana</v>
      </c>
      <c r="P1335" t="str">
        <f>VLOOKUP(Coffee_data[[#This Row],[Area Code]],Location!$B$1:$E$157,3,FALSE)</f>
        <v>South</v>
      </c>
      <c r="Q1335" t="str">
        <f>VLOOKUP(Coffee_data[[#This Row],[Area Code]],Location!$B$1:$E$157,4,FALSE)</f>
        <v>Small Market</v>
      </c>
      <c r="R1335" s="15" t="str">
        <f>HLOOKUP(Coffee_data[[#This Row],[ProductId]],Product!$B$4:$O$7,2,FALSE)</f>
        <v>Regular</v>
      </c>
      <c r="S1335" s="15" t="str">
        <f>HLOOKUP(Coffee_data[[#This Row],[ProductId]],Product!$B$4:$O$7,3,FALSE)</f>
        <v>Coffee</v>
      </c>
      <c r="T1335" s="15" t="str">
        <f>HLOOKUP(Coffee_data[[#This Row],[ProductId]],Product!$B$4:$O$7,4,FALSE)</f>
        <v>Columbian</v>
      </c>
    </row>
    <row r="1336" spans="1:20" x14ac:dyDescent="0.2">
      <c r="A1336">
        <v>61</v>
      </c>
      <c r="B1336">
        <v>99</v>
      </c>
      <c r="C1336">
        <v>176</v>
      </c>
      <c r="D1336">
        <v>77</v>
      </c>
      <c r="E1336">
        <v>38</v>
      </c>
      <c r="F1336">
        <v>25</v>
      </c>
      <c r="G1336">
        <v>581</v>
      </c>
      <c r="H1336">
        <v>70</v>
      </c>
      <c r="I1336">
        <v>70</v>
      </c>
      <c r="J1336">
        <v>100</v>
      </c>
      <c r="K1336">
        <v>170</v>
      </c>
      <c r="L1336">
        <v>504</v>
      </c>
      <c r="M1336">
        <v>8</v>
      </c>
      <c r="N1336" s="25">
        <v>41851</v>
      </c>
      <c r="O1336" t="str">
        <f>VLOOKUP(Coffee_data[[#This Row],[Area Code]],Location!$B$1:$E$157,2,FALSE)</f>
        <v>Louisiana</v>
      </c>
      <c r="P1336" t="str">
        <f>VLOOKUP(Coffee_data[[#This Row],[Area Code]],Location!$B$1:$E$157,3,FALSE)</f>
        <v>South</v>
      </c>
      <c r="Q1336" t="str">
        <f>VLOOKUP(Coffee_data[[#This Row],[Area Code]],Location!$B$1:$E$157,4,FALSE)</f>
        <v>Small Market</v>
      </c>
      <c r="R1336" s="15" t="str">
        <f>HLOOKUP(Coffee_data[[#This Row],[ProductId]],Product!$B$4:$O$7,2,FALSE)</f>
        <v>Decaf</v>
      </c>
      <c r="S1336" s="15" t="str">
        <f>HLOOKUP(Coffee_data[[#This Row],[ProductId]],Product!$B$4:$O$7,3,FALSE)</f>
        <v>Herbal Tea</v>
      </c>
      <c r="T1336" s="15" t="str">
        <f>HLOOKUP(Coffee_data[[#This Row],[ProductId]],Product!$B$4:$O$7,4,FALSE)</f>
        <v>Chamomile</v>
      </c>
    </row>
    <row r="1337" spans="1:20" x14ac:dyDescent="0.2">
      <c r="A1337">
        <v>28</v>
      </c>
      <c r="B1337">
        <v>88</v>
      </c>
      <c r="C1337">
        <v>160</v>
      </c>
      <c r="D1337">
        <v>72</v>
      </c>
      <c r="E1337">
        <v>60</v>
      </c>
      <c r="F1337">
        <v>27</v>
      </c>
      <c r="G1337">
        <v>606</v>
      </c>
      <c r="H1337">
        <v>40</v>
      </c>
      <c r="I1337">
        <v>51</v>
      </c>
      <c r="J1337">
        <v>90</v>
      </c>
      <c r="K1337">
        <v>159</v>
      </c>
      <c r="L1337">
        <v>985</v>
      </c>
      <c r="M1337">
        <v>9</v>
      </c>
      <c r="N1337" s="25">
        <v>41851</v>
      </c>
      <c r="O1337" t="str">
        <f>VLOOKUP(Coffee_data[[#This Row],[Area Code]],Location!$B$1:$E$157,2,FALSE)</f>
        <v>Louisiana</v>
      </c>
      <c r="P1337" t="str">
        <f>VLOOKUP(Coffee_data[[#This Row],[Area Code]],Location!$B$1:$E$157,3,FALSE)</f>
        <v>South</v>
      </c>
      <c r="Q1337" t="str">
        <f>VLOOKUP(Coffee_data[[#This Row],[Area Code]],Location!$B$1:$E$157,4,FALSE)</f>
        <v>Small Market</v>
      </c>
      <c r="R1337" s="15" t="str">
        <f>HLOOKUP(Coffee_data[[#This Row],[ProductId]],Product!$B$4:$O$7,2,FALSE)</f>
        <v>Decaf</v>
      </c>
      <c r="S1337" s="15" t="str">
        <f>HLOOKUP(Coffee_data[[#This Row],[ProductId]],Product!$B$4:$O$7,3,FALSE)</f>
        <v>Herbal Tea</v>
      </c>
      <c r="T1337" s="15" t="str">
        <f>HLOOKUP(Coffee_data[[#This Row],[ProductId]],Product!$B$4:$O$7,4,FALSE)</f>
        <v>Lemon</v>
      </c>
    </row>
    <row r="1338" spans="1:20" x14ac:dyDescent="0.2">
      <c r="A1338">
        <v>-7</v>
      </c>
      <c r="B1338">
        <v>61</v>
      </c>
      <c r="C1338">
        <v>105</v>
      </c>
      <c r="D1338">
        <v>44</v>
      </c>
      <c r="E1338">
        <v>68</v>
      </c>
      <c r="F1338">
        <v>39</v>
      </c>
      <c r="G1338">
        <v>-508</v>
      </c>
      <c r="H1338">
        <v>10</v>
      </c>
      <c r="I1338">
        <v>30</v>
      </c>
      <c r="J1338">
        <v>60</v>
      </c>
      <c r="K1338">
        <v>86</v>
      </c>
      <c r="L1338">
        <v>985</v>
      </c>
      <c r="M1338">
        <v>4</v>
      </c>
      <c r="N1338" s="25">
        <v>41851</v>
      </c>
      <c r="O1338" t="str">
        <f>VLOOKUP(Coffee_data[[#This Row],[Area Code]],Location!$B$1:$E$157,2,FALSE)</f>
        <v>Louisiana</v>
      </c>
      <c r="P1338" t="str">
        <f>VLOOKUP(Coffee_data[[#This Row],[Area Code]],Location!$B$1:$E$157,3,FALSE)</f>
        <v>South</v>
      </c>
      <c r="Q1338" t="str">
        <f>VLOOKUP(Coffee_data[[#This Row],[Area Code]],Location!$B$1:$E$157,4,FALSE)</f>
        <v>Small Market</v>
      </c>
      <c r="R1338" s="15" t="str">
        <f>HLOOKUP(Coffee_data[[#This Row],[ProductId]],Product!$B$4:$O$7,2,FALSE)</f>
        <v>Regular</v>
      </c>
      <c r="S1338" s="15" t="str">
        <f>HLOOKUP(Coffee_data[[#This Row],[ProductId]],Product!$B$4:$O$7,3,FALSE)</f>
        <v>Espresso</v>
      </c>
      <c r="T1338" s="15" t="str">
        <f>HLOOKUP(Coffee_data[[#This Row],[ProductId]],Product!$B$4:$O$7,4,FALSE)</f>
        <v>Caffe Latte</v>
      </c>
    </row>
    <row r="1339" spans="1:20" x14ac:dyDescent="0.2">
      <c r="A1339">
        <v>41</v>
      </c>
      <c r="B1339">
        <v>79</v>
      </c>
      <c r="C1339">
        <v>126</v>
      </c>
      <c r="D1339">
        <v>47</v>
      </c>
      <c r="E1339">
        <v>38</v>
      </c>
      <c r="F1339">
        <v>14</v>
      </c>
      <c r="G1339">
        <v>366</v>
      </c>
      <c r="H1339">
        <v>40</v>
      </c>
      <c r="I1339">
        <v>40</v>
      </c>
      <c r="J1339">
        <v>60</v>
      </c>
      <c r="K1339">
        <v>100</v>
      </c>
      <c r="L1339">
        <v>337</v>
      </c>
      <c r="M1339">
        <v>5</v>
      </c>
      <c r="N1339" s="25">
        <v>41851</v>
      </c>
      <c r="O1339" t="str">
        <f>VLOOKUP(Coffee_data[[#This Row],[Area Code]],Location!$B$1:$E$157,2,FALSE)</f>
        <v>Louisiana</v>
      </c>
      <c r="P1339" t="str">
        <f>VLOOKUP(Coffee_data[[#This Row],[Area Code]],Location!$B$1:$E$157,3,FALSE)</f>
        <v>South</v>
      </c>
      <c r="Q1339" t="str">
        <f>VLOOKUP(Coffee_data[[#This Row],[Area Code]],Location!$B$1:$E$157,4,FALSE)</f>
        <v>Small Market</v>
      </c>
      <c r="R1339" s="15" t="str">
        <f>HLOOKUP(Coffee_data[[#This Row],[ProductId]],Product!$B$4:$O$7,2,FALSE)</f>
        <v>Regular</v>
      </c>
      <c r="S1339" s="15" t="str">
        <f>HLOOKUP(Coffee_data[[#This Row],[ProductId]],Product!$B$4:$O$7,3,FALSE)</f>
        <v>Espresso</v>
      </c>
      <c r="T1339" s="15" t="str">
        <f>HLOOKUP(Coffee_data[[#This Row],[ProductId]],Product!$B$4:$O$7,4,FALSE)</f>
        <v>Caffe Mocha</v>
      </c>
    </row>
    <row r="1340" spans="1:20" x14ac:dyDescent="0.2">
      <c r="A1340">
        <v>21</v>
      </c>
      <c r="B1340">
        <v>54</v>
      </c>
      <c r="C1340">
        <v>90</v>
      </c>
      <c r="D1340">
        <v>36</v>
      </c>
      <c r="E1340">
        <v>33</v>
      </c>
      <c r="F1340">
        <v>11</v>
      </c>
      <c r="G1340">
        <v>458</v>
      </c>
      <c r="H1340">
        <v>20</v>
      </c>
      <c r="I1340">
        <v>24</v>
      </c>
      <c r="J1340">
        <v>40</v>
      </c>
      <c r="K1340">
        <v>76</v>
      </c>
      <c r="L1340">
        <v>504</v>
      </c>
      <c r="M1340">
        <v>6</v>
      </c>
      <c r="N1340" s="25">
        <v>41851</v>
      </c>
      <c r="O1340" t="str">
        <f>VLOOKUP(Coffee_data[[#This Row],[Area Code]],Location!$B$1:$E$157,2,FALSE)</f>
        <v>Louisiana</v>
      </c>
      <c r="P1340" t="str">
        <f>VLOOKUP(Coffee_data[[#This Row],[Area Code]],Location!$B$1:$E$157,3,FALSE)</f>
        <v>South</v>
      </c>
      <c r="Q1340" t="str">
        <f>VLOOKUP(Coffee_data[[#This Row],[Area Code]],Location!$B$1:$E$157,4,FALSE)</f>
        <v>Small Market</v>
      </c>
      <c r="R1340" s="15" t="str">
        <f>HLOOKUP(Coffee_data[[#This Row],[ProductId]],Product!$B$4:$O$7,2,FALSE)</f>
        <v>Decaf</v>
      </c>
      <c r="S1340" s="15" t="str">
        <f>HLOOKUP(Coffee_data[[#This Row],[ProductId]],Product!$B$4:$O$7,3,FALSE)</f>
        <v>Espresso</v>
      </c>
      <c r="T1340" s="15" t="str">
        <f>HLOOKUP(Coffee_data[[#This Row],[ProductId]],Product!$B$4:$O$7,4,FALSE)</f>
        <v>Decaf Espresso</v>
      </c>
    </row>
    <row r="1341" spans="1:20" x14ac:dyDescent="0.2">
      <c r="A1341">
        <v>-42</v>
      </c>
      <c r="B1341">
        <v>19</v>
      </c>
      <c r="C1341">
        <v>139</v>
      </c>
      <c r="D1341">
        <v>144</v>
      </c>
      <c r="E1341">
        <v>61</v>
      </c>
      <c r="F1341">
        <v>37</v>
      </c>
      <c r="G1341">
        <v>1439</v>
      </c>
      <c r="H1341">
        <v>-30</v>
      </c>
      <c r="I1341">
        <v>222</v>
      </c>
      <c r="J1341">
        <v>20</v>
      </c>
      <c r="K1341">
        <v>173</v>
      </c>
      <c r="L1341">
        <v>505</v>
      </c>
      <c r="M1341">
        <v>3</v>
      </c>
      <c r="N1341" s="25">
        <v>41851</v>
      </c>
      <c r="O1341" t="str">
        <f>VLOOKUP(Coffee_data[[#This Row],[Area Code]],Location!$B$1:$E$157,2,FALSE)</f>
        <v>New Mexico</v>
      </c>
      <c r="P1341" t="str">
        <f>VLOOKUP(Coffee_data[[#This Row],[Area Code]],Location!$B$1:$E$157,3,FALSE)</f>
        <v>South</v>
      </c>
      <c r="Q1341" t="str">
        <f>VLOOKUP(Coffee_data[[#This Row],[Area Code]],Location!$B$1:$E$157,4,FALSE)</f>
        <v>Small Market</v>
      </c>
      <c r="R1341" s="15" t="str">
        <f>HLOOKUP(Coffee_data[[#This Row],[ProductId]],Product!$B$4:$O$7,2,FALSE)</f>
        <v>Decaf</v>
      </c>
      <c r="S1341" s="15" t="str">
        <f>HLOOKUP(Coffee_data[[#This Row],[ProductId]],Product!$B$4:$O$7,3,FALSE)</f>
        <v>Coffee</v>
      </c>
      <c r="T1341" s="15" t="str">
        <f>HLOOKUP(Coffee_data[[#This Row],[ProductId]],Product!$B$4:$O$7,4,FALSE)</f>
        <v>Decaf Irish Cream</v>
      </c>
    </row>
    <row r="1342" spans="1:20" x14ac:dyDescent="0.2">
      <c r="A1342">
        <v>44</v>
      </c>
      <c r="B1342">
        <v>96</v>
      </c>
      <c r="C1342">
        <v>160</v>
      </c>
      <c r="D1342">
        <v>64</v>
      </c>
      <c r="E1342">
        <v>52</v>
      </c>
      <c r="F1342">
        <v>21</v>
      </c>
      <c r="G1342">
        <v>460</v>
      </c>
      <c r="H1342">
        <v>70</v>
      </c>
      <c r="I1342">
        <v>82</v>
      </c>
      <c r="J1342">
        <v>120</v>
      </c>
      <c r="K1342">
        <v>200</v>
      </c>
      <c r="L1342">
        <v>505</v>
      </c>
      <c r="M1342">
        <v>2</v>
      </c>
      <c r="N1342" s="25">
        <v>41851</v>
      </c>
      <c r="O1342" t="str">
        <f>VLOOKUP(Coffee_data[[#This Row],[Area Code]],Location!$B$1:$E$157,2,FALSE)</f>
        <v>New Mexico</v>
      </c>
      <c r="P1342" t="str">
        <f>VLOOKUP(Coffee_data[[#This Row],[Area Code]],Location!$B$1:$E$157,3,FALSE)</f>
        <v>South</v>
      </c>
      <c r="Q1342" t="str">
        <f>VLOOKUP(Coffee_data[[#This Row],[Area Code]],Location!$B$1:$E$157,4,FALSE)</f>
        <v>Small Market</v>
      </c>
      <c r="R1342" s="15" t="str">
        <f>HLOOKUP(Coffee_data[[#This Row],[ProductId]],Product!$B$4:$O$7,2,FALSE)</f>
        <v>Regular</v>
      </c>
      <c r="S1342" s="15" t="str">
        <f>HLOOKUP(Coffee_data[[#This Row],[ProductId]],Product!$B$4:$O$7,3,FALSE)</f>
        <v>Coffee</v>
      </c>
      <c r="T1342" s="15" t="str">
        <f>HLOOKUP(Coffee_data[[#This Row],[ProductId]],Product!$B$4:$O$7,4,FALSE)</f>
        <v>Columbian</v>
      </c>
    </row>
    <row r="1343" spans="1:20" x14ac:dyDescent="0.2">
      <c r="A1343">
        <v>19</v>
      </c>
      <c r="B1343">
        <v>38</v>
      </c>
      <c r="C1343">
        <v>63</v>
      </c>
      <c r="D1343">
        <v>25</v>
      </c>
      <c r="E1343">
        <v>19</v>
      </c>
      <c r="F1343">
        <v>7</v>
      </c>
      <c r="G1343">
        <v>851</v>
      </c>
      <c r="H1343">
        <v>30</v>
      </c>
      <c r="I1343">
        <v>20</v>
      </c>
      <c r="J1343">
        <v>40</v>
      </c>
      <c r="K1343">
        <v>60</v>
      </c>
      <c r="L1343">
        <v>505</v>
      </c>
      <c r="M1343">
        <v>8</v>
      </c>
      <c r="N1343" s="25">
        <v>41851</v>
      </c>
      <c r="O1343" t="str">
        <f>VLOOKUP(Coffee_data[[#This Row],[Area Code]],Location!$B$1:$E$157,2,FALSE)</f>
        <v>New Mexico</v>
      </c>
      <c r="P1343" t="str">
        <f>VLOOKUP(Coffee_data[[#This Row],[Area Code]],Location!$B$1:$E$157,3,FALSE)</f>
        <v>South</v>
      </c>
      <c r="Q1343" t="str">
        <f>VLOOKUP(Coffee_data[[#This Row],[Area Code]],Location!$B$1:$E$157,4,FALSE)</f>
        <v>Small Market</v>
      </c>
      <c r="R1343" s="15" t="str">
        <f>HLOOKUP(Coffee_data[[#This Row],[ProductId]],Product!$B$4:$O$7,2,FALSE)</f>
        <v>Decaf</v>
      </c>
      <c r="S1343" s="15" t="str">
        <f>HLOOKUP(Coffee_data[[#This Row],[ProductId]],Product!$B$4:$O$7,3,FALSE)</f>
        <v>Herbal Tea</v>
      </c>
      <c r="T1343" s="15" t="str">
        <f>HLOOKUP(Coffee_data[[#This Row],[ProductId]],Product!$B$4:$O$7,4,FALSE)</f>
        <v>Chamomile</v>
      </c>
    </row>
    <row r="1344" spans="1:20" x14ac:dyDescent="0.2">
      <c r="A1344">
        <v>15</v>
      </c>
      <c r="B1344">
        <v>49</v>
      </c>
      <c r="C1344">
        <v>90</v>
      </c>
      <c r="D1344">
        <v>41</v>
      </c>
      <c r="E1344">
        <v>34</v>
      </c>
      <c r="F1344">
        <v>12</v>
      </c>
      <c r="G1344">
        <v>1007</v>
      </c>
      <c r="H1344">
        <v>20</v>
      </c>
      <c r="I1344">
        <v>21</v>
      </c>
      <c r="J1344">
        <v>50</v>
      </c>
      <c r="K1344">
        <v>89</v>
      </c>
      <c r="L1344">
        <v>505</v>
      </c>
      <c r="M1344">
        <v>9</v>
      </c>
      <c r="N1344" s="25">
        <v>41851</v>
      </c>
      <c r="O1344" t="str">
        <f>VLOOKUP(Coffee_data[[#This Row],[Area Code]],Location!$B$1:$E$157,2,FALSE)</f>
        <v>New Mexico</v>
      </c>
      <c r="P1344" t="str">
        <f>VLOOKUP(Coffee_data[[#This Row],[Area Code]],Location!$B$1:$E$157,3,FALSE)</f>
        <v>South</v>
      </c>
      <c r="Q1344" t="str">
        <f>VLOOKUP(Coffee_data[[#This Row],[Area Code]],Location!$B$1:$E$157,4,FALSE)</f>
        <v>Small Market</v>
      </c>
      <c r="R1344" s="15" t="str">
        <f>HLOOKUP(Coffee_data[[#This Row],[ProductId]],Product!$B$4:$O$7,2,FALSE)</f>
        <v>Decaf</v>
      </c>
      <c r="S1344" s="15" t="str">
        <f>HLOOKUP(Coffee_data[[#This Row],[ProductId]],Product!$B$4:$O$7,3,FALSE)</f>
        <v>Herbal Tea</v>
      </c>
      <c r="T1344" s="15" t="str">
        <f>HLOOKUP(Coffee_data[[#This Row],[ProductId]],Product!$B$4:$O$7,4,FALSE)</f>
        <v>Lemon</v>
      </c>
    </row>
    <row r="1345" spans="1:20" x14ac:dyDescent="0.2">
      <c r="A1345">
        <v>-8</v>
      </c>
      <c r="B1345">
        <v>36</v>
      </c>
      <c r="C1345">
        <v>65</v>
      </c>
      <c r="D1345">
        <v>29</v>
      </c>
      <c r="E1345">
        <v>44</v>
      </c>
      <c r="F1345">
        <v>11</v>
      </c>
      <c r="G1345">
        <v>-347</v>
      </c>
      <c r="H1345">
        <v>0</v>
      </c>
      <c r="I1345">
        <v>20</v>
      </c>
      <c r="J1345">
        <v>30</v>
      </c>
      <c r="K1345">
        <v>50</v>
      </c>
      <c r="L1345">
        <v>505</v>
      </c>
      <c r="M1345">
        <v>4</v>
      </c>
      <c r="N1345" s="25">
        <v>41851</v>
      </c>
      <c r="O1345" t="str">
        <f>VLOOKUP(Coffee_data[[#This Row],[Area Code]],Location!$B$1:$E$157,2,FALSE)</f>
        <v>New Mexico</v>
      </c>
      <c r="P1345" t="str">
        <f>VLOOKUP(Coffee_data[[#This Row],[Area Code]],Location!$B$1:$E$157,3,FALSE)</f>
        <v>South</v>
      </c>
      <c r="Q1345" t="str">
        <f>VLOOKUP(Coffee_data[[#This Row],[Area Code]],Location!$B$1:$E$157,4,FALSE)</f>
        <v>Small Market</v>
      </c>
      <c r="R1345" s="15" t="str">
        <f>HLOOKUP(Coffee_data[[#This Row],[ProductId]],Product!$B$4:$O$7,2,FALSE)</f>
        <v>Regular</v>
      </c>
      <c r="S1345" s="15" t="str">
        <f>HLOOKUP(Coffee_data[[#This Row],[ProductId]],Product!$B$4:$O$7,3,FALSE)</f>
        <v>Espresso</v>
      </c>
      <c r="T1345" s="15" t="str">
        <f>HLOOKUP(Coffee_data[[#This Row],[ProductId]],Product!$B$4:$O$7,4,FALSE)</f>
        <v>Caffe Latte</v>
      </c>
    </row>
    <row r="1346" spans="1:20" x14ac:dyDescent="0.2">
      <c r="A1346">
        <v>2</v>
      </c>
      <c r="B1346">
        <v>88</v>
      </c>
      <c r="C1346">
        <v>151</v>
      </c>
      <c r="D1346">
        <v>63</v>
      </c>
      <c r="E1346">
        <v>86</v>
      </c>
      <c r="F1346">
        <v>57</v>
      </c>
      <c r="G1346">
        <v>332</v>
      </c>
      <c r="H1346">
        <v>0</v>
      </c>
      <c r="I1346">
        <v>45</v>
      </c>
      <c r="J1346">
        <v>70</v>
      </c>
      <c r="K1346">
        <v>120</v>
      </c>
      <c r="L1346">
        <v>505</v>
      </c>
      <c r="M1346">
        <v>5</v>
      </c>
      <c r="N1346" s="25">
        <v>41851</v>
      </c>
      <c r="O1346" t="str">
        <f>VLOOKUP(Coffee_data[[#This Row],[Area Code]],Location!$B$1:$E$157,2,FALSE)</f>
        <v>New Mexico</v>
      </c>
      <c r="P1346" t="str">
        <f>VLOOKUP(Coffee_data[[#This Row],[Area Code]],Location!$B$1:$E$157,3,FALSE)</f>
        <v>South</v>
      </c>
      <c r="Q1346" t="str">
        <f>VLOOKUP(Coffee_data[[#This Row],[Area Code]],Location!$B$1:$E$157,4,FALSE)</f>
        <v>Small Market</v>
      </c>
      <c r="R1346" s="15" t="str">
        <f>HLOOKUP(Coffee_data[[#This Row],[ProductId]],Product!$B$4:$O$7,2,FALSE)</f>
        <v>Regular</v>
      </c>
      <c r="S1346" s="15" t="str">
        <f>HLOOKUP(Coffee_data[[#This Row],[ProductId]],Product!$B$4:$O$7,3,FALSE)</f>
        <v>Espresso</v>
      </c>
      <c r="T1346" s="15" t="str">
        <f>HLOOKUP(Coffee_data[[#This Row],[ProductId]],Product!$B$4:$O$7,4,FALSE)</f>
        <v>Caffe Mocha</v>
      </c>
    </row>
    <row r="1347" spans="1:20" x14ac:dyDescent="0.2">
      <c r="A1347">
        <v>18</v>
      </c>
      <c r="B1347">
        <v>60</v>
      </c>
      <c r="C1347">
        <v>105</v>
      </c>
      <c r="D1347">
        <v>45</v>
      </c>
      <c r="E1347">
        <v>42</v>
      </c>
      <c r="F1347">
        <v>14</v>
      </c>
      <c r="G1347">
        <v>253</v>
      </c>
      <c r="H1347">
        <v>30</v>
      </c>
      <c r="I1347">
        <v>36</v>
      </c>
      <c r="J1347">
        <v>60</v>
      </c>
      <c r="K1347">
        <v>90</v>
      </c>
      <c r="L1347">
        <v>505</v>
      </c>
      <c r="M1347">
        <v>6</v>
      </c>
      <c r="N1347" s="25">
        <v>41851</v>
      </c>
      <c r="O1347" t="str">
        <f>VLOOKUP(Coffee_data[[#This Row],[Area Code]],Location!$B$1:$E$157,2,FALSE)</f>
        <v>New Mexico</v>
      </c>
      <c r="P1347" t="str">
        <f>VLOOKUP(Coffee_data[[#This Row],[Area Code]],Location!$B$1:$E$157,3,FALSE)</f>
        <v>South</v>
      </c>
      <c r="Q1347" t="str">
        <f>VLOOKUP(Coffee_data[[#This Row],[Area Code]],Location!$B$1:$E$157,4,FALSE)</f>
        <v>Small Market</v>
      </c>
      <c r="R1347" s="15" t="str">
        <f>HLOOKUP(Coffee_data[[#This Row],[ProductId]],Product!$B$4:$O$7,2,FALSE)</f>
        <v>Decaf</v>
      </c>
      <c r="S1347" s="15" t="str">
        <f>HLOOKUP(Coffee_data[[#This Row],[ProductId]],Product!$B$4:$O$7,3,FALSE)</f>
        <v>Espresso</v>
      </c>
      <c r="T1347" s="15" t="str">
        <f>HLOOKUP(Coffee_data[[#This Row],[ProductId]],Product!$B$4:$O$7,4,FALSE)</f>
        <v>Decaf Espresso</v>
      </c>
    </row>
    <row r="1348" spans="1:20" x14ac:dyDescent="0.2">
      <c r="A1348">
        <v>16</v>
      </c>
      <c r="B1348">
        <v>33</v>
      </c>
      <c r="C1348">
        <v>55</v>
      </c>
      <c r="D1348">
        <v>22</v>
      </c>
      <c r="E1348">
        <v>17</v>
      </c>
      <c r="F1348">
        <v>6</v>
      </c>
      <c r="G1348">
        <v>865</v>
      </c>
      <c r="H1348">
        <v>30</v>
      </c>
      <c r="I1348">
        <v>20</v>
      </c>
      <c r="J1348">
        <v>40</v>
      </c>
      <c r="K1348">
        <v>60</v>
      </c>
      <c r="L1348">
        <v>405</v>
      </c>
      <c r="M1348">
        <v>3</v>
      </c>
      <c r="N1348" s="25">
        <v>41851</v>
      </c>
      <c r="O1348" t="str">
        <f>VLOOKUP(Coffee_data[[#This Row],[Area Code]],Location!$B$1:$E$157,2,FALSE)</f>
        <v>Oklahoma</v>
      </c>
      <c r="P1348" t="str">
        <f>VLOOKUP(Coffee_data[[#This Row],[Area Code]],Location!$B$1:$E$157,3,FALSE)</f>
        <v>South</v>
      </c>
      <c r="Q1348" t="str">
        <f>VLOOKUP(Coffee_data[[#This Row],[Area Code]],Location!$B$1:$E$157,4,FALSE)</f>
        <v>Small Market</v>
      </c>
      <c r="R1348" s="15" t="str">
        <f>HLOOKUP(Coffee_data[[#This Row],[ProductId]],Product!$B$4:$O$7,2,FALSE)</f>
        <v>Decaf</v>
      </c>
      <c r="S1348" s="15" t="str">
        <f>HLOOKUP(Coffee_data[[#This Row],[ProductId]],Product!$B$4:$O$7,3,FALSE)</f>
        <v>Coffee</v>
      </c>
      <c r="T1348" s="15" t="str">
        <f>HLOOKUP(Coffee_data[[#This Row],[ProductId]],Product!$B$4:$O$7,4,FALSE)</f>
        <v>Decaf Irish Cream</v>
      </c>
    </row>
    <row r="1349" spans="1:20" x14ac:dyDescent="0.2">
      <c r="A1349">
        <v>53</v>
      </c>
      <c r="B1349">
        <v>87</v>
      </c>
      <c r="C1349">
        <v>155</v>
      </c>
      <c r="D1349">
        <v>68</v>
      </c>
      <c r="E1349">
        <v>34</v>
      </c>
      <c r="F1349">
        <v>22</v>
      </c>
      <c r="G1349">
        <v>587</v>
      </c>
      <c r="H1349">
        <v>80</v>
      </c>
      <c r="I1349">
        <v>80</v>
      </c>
      <c r="J1349">
        <v>110</v>
      </c>
      <c r="K1349">
        <v>188</v>
      </c>
      <c r="L1349">
        <v>405</v>
      </c>
      <c r="M1349">
        <v>2</v>
      </c>
      <c r="N1349" s="25">
        <v>41851</v>
      </c>
      <c r="O1349" t="str">
        <f>VLOOKUP(Coffee_data[[#This Row],[Area Code]],Location!$B$1:$E$157,2,FALSE)</f>
        <v>Oklahoma</v>
      </c>
      <c r="P1349" t="str">
        <f>VLOOKUP(Coffee_data[[#This Row],[Area Code]],Location!$B$1:$E$157,3,FALSE)</f>
        <v>South</v>
      </c>
      <c r="Q1349" t="str">
        <f>VLOOKUP(Coffee_data[[#This Row],[Area Code]],Location!$B$1:$E$157,4,FALSE)</f>
        <v>Small Market</v>
      </c>
      <c r="R1349" s="15" t="str">
        <f>HLOOKUP(Coffee_data[[#This Row],[ProductId]],Product!$B$4:$O$7,2,FALSE)</f>
        <v>Regular</v>
      </c>
      <c r="S1349" s="15" t="str">
        <f>HLOOKUP(Coffee_data[[#This Row],[ProductId]],Product!$B$4:$O$7,3,FALSE)</f>
        <v>Coffee</v>
      </c>
      <c r="T1349" s="15" t="str">
        <f>HLOOKUP(Coffee_data[[#This Row],[ProductId]],Product!$B$4:$O$7,4,FALSE)</f>
        <v>Columbian</v>
      </c>
    </row>
    <row r="1350" spans="1:20" x14ac:dyDescent="0.2">
      <c r="A1350">
        <v>34</v>
      </c>
      <c r="B1350">
        <v>184</v>
      </c>
      <c r="C1350">
        <v>317</v>
      </c>
      <c r="D1350">
        <v>196</v>
      </c>
      <c r="E1350">
        <v>150</v>
      </c>
      <c r="F1350">
        <v>120</v>
      </c>
      <c r="G1350">
        <v>705</v>
      </c>
      <c r="H1350">
        <v>60</v>
      </c>
      <c r="I1350">
        <v>206</v>
      </c>
      <c r="J1350">
        <v>190</v>
      </c>
      <c r="K1350">
        <v>319</v>
      </c>
      <c r="L1350">
        <v>580</v>
      </c>
      <c r="M1350">
        <v>9</v>
      </c>
      <c r="N1350" s="25">
        <v>41851</v>
      </c>
      <c r="O1350" t="str">
        <f>VLOOKUP(Coffee_data[[#This Row],[Area Code]],Location!$B$1:$E$157,2,FALSE)</f>
        <v>Oklahoma</v>
      </c>
      <c r="P1350" t="str">
        <f>VLOOKUP(Coffee_data[[#This Row],[Area Code]],Location!$B$1:$E$157,3,FALSE)</f>
        <v>South</v>
      </c>
      <c r="Q1350" t="str">
        <f>VLOOKUP(Coffee_data[[#This Row],[Area Code]],Location!$B$1:$E$157,4,FALSE)</f>
        <v>Small Market</v>
      </c>
      <c r="R1350" s="15" t="str">
        <f>HLOOKUP(Coffee_data[[#This Row],[ProductId]],Product!$B$4:$O$7,2,FALSE)</f>
        <v>Decaf</v>
      </c>
      <c r="S1350" s="15" t="str">
        <f>HLOOKUP(Coffee_data[[#This Row],[ProductId]],Product!$B$4:$O$7,3,FALSE)</f>
        <v>Herbal Tea</v>
      </c>
      <c r="T1350" s="15" t="str">
        <f>HLOOKUP(Coffee_data[[#This Row],[ProductId]],Product!$B$4:$O$7,4,FALSE)</f>
        <v>Lemon</v>
      </c>
    </row>
    <row r="1351" spans="1:20" x14ac:dyDescent="0.2">
      <c r="A1351">
        <v>20</v>
      </c>
      <c r="B1351">
        <v>77</v>
      </c>
      <c r="C1351">
        <v>140</v>
      </c>
      <c r="D1351">
        <v>63</v>
      </c>
      <c r="E1351">
        <v>57</v>
      </c>
      <c r="F1351">
        <v>23</v>
      </c>
      <c r="G1351">
        <v>397</v>
      </c>
      <c r="H1351">
        <v>20</v>
      </c>
      <c r="I1351">
        <v>52</v>
      </c>
      <c r="J1351">
        <v>70</v>
      </c>
      <c r="K1351">
        <v>130</v>
      </c>
      <c r="L1351">
        <v>580</v>
      </c>
      <c r="M1351">
        <v>8</v>
      </c>
      <c r="N1351" s="25">
        <v>41851</v>
      </c>
      <c r="O1351" t="str">
        <f>VLOOKUP(Coffee_data[[#This Row],[Area Code]],Location!$B$1:$E$157,2,FALSE)</f>
        <v>Oklahoma</v>
      </c>
      <c r="P1351" t="str">
        <f>VLOOKUP(Coffee_data[[#This Row],[Area Code]],Location!$B$1:$E$157,3,FALSE)</f>
        <v>South</v>
      </c>
      <c r="Q1351" t="str">
        <f>VLOOKUP(Coffee_data[[#This Row],[Area Code]],Location!$B$1:$E$157,4,FALSE)</f>
        <v>Small Market</v>
      </c>
      <c r="R1351" s="15" t="str">
        <f>HLOOKUP(Coffee_data[[#This Row],[ProductId]],Product!$B$4:$O$7,2,FALSE)</f>
        <v>Decaf</v>
      </c>
      <c r="S1351" s="15" t="str">
        <f>HLOOKUP(Coffee_data[[#This Row],[ProductId]],Product!$B$4:$O$7,3,FALSE)</f>
        <v>Herbal Tea</v>
      </c>
      <c r="T1351" s="15" t="str">
        <f>HLOOKUP(Coffee_data[[#This Row],[ProductId]],Product!$B$4:$O$7,4,FALSE)</f>
        <v>Chamomile</v>
      </c>
    </row>
    <row r="1352" spans="1:20" x14ac:dyDescent="0.2">
      <c r="A1352">
        <v>102</v>
      </c>
      <c r="B1352">
        <v>161</v>
      </c>
      <c r="C1352">
        <v>277</v>
      </c>
      <c r="D1352">
        <v>99</v>
      </c>
      <c r="E1352">
        <v>59</v>
      </c>
      <c r="F1352">
        <v>35</v>
      </c>
      <c r="G1352">
        <v>-1278</v>
      </c>
      <c r="H1352">
        <v>100</v>
      </c>
      <c r="I1352">
        <v>90</v>
      </c>
      <c r="J1352">
        <v>140</v>
      </c>
      <c r="K1352">
        <v>230</v>
      </c>
      <c r="L1352">
        <v>918</v>
      </c>
      <c r="M1352">
        <v>4</v>
      </c>
      <c r="N1352" s="25">
        <v>41851</v>
      </c>
      <c r="O1352" t="str">
        <f>VLOOKUP(Coffee_data[[#This Row],[Area Code]],Location!$B$1:$E$157,2,FALSE)</f>
        <v>Oklahoma</v>
      </c>
      <c r="P1352" t="str">
        <f>VLOOKUP(Coffee_data[[#This Row],[Area Code]],Location!$B$1:$E$157,3,FALSE)</f>
        <v>South</v>
      </c>
      <c r="Q1352" t="str">
        <f>VLOOKUP(Coffee_data[[#This Row],[Area Code]],Location!$B$1:$E$157,4,FALSE)</f>
        <v>Small Market</v>
      </c>
      <c r="R1352" s="15" t="str">
        <f>HLOOKUP(Coffee_data[[#This Row],[ProductId]],Product!$B$4:$O$7,2,FALSE)</f>
        <v>Regular</v>
      </c>
      <c r="S1352" s="15" t="str">
        <f>HLOOKUP(Coffee_data[[#This Row],[ProductId]],Product!$B$4:$O$7,3,FALSE)</f>
        <v>Espresso</v>
      </c>
      <c r="T1352" s="15" t="str">
        <f>HLOOKUP(Coffee_data[[#This Row],[ProductId]],Product!$B$4:$O$7,4,FALSE)</f>
        <v>Caffe Latte</v>
      </c>
    </row>
    <row r="1353" spans="1:20" x14ac:dyDescent="0.2">
      <c r="A1353">
        <v>10</v>
      </c>
      <c r="B1353">
        <v>25</v>
      </c>
      <c r="C1353">
        <v>41</v>
      </c>
      <c r="D1353">
        <v>16</v>
      </c>
      <c r="E1353">
        <v>15</v>
      </c>
      <c r="F1353">
        <v>4</v>
      </c>
      <c r="G1353">
        <v>484</v>
      </c>
      <c r="H1353">
        <v>20</v>
      </c>
      <c r="I1353">
        <v>10</v>
      </c>
      <c r="J1353">
        <v>20</v>
      </c>
      <c r="K1353">
        <v>25</v>
      </c>
      <c r="L1353">
        <v>918</v>
      </c>
      <c r="M1353">
        <v>5</v>
      </c>
      <c r="N1353" s="25">
        <v>41851</v>
      </c>
      <c r="O1353" t="str">
        <f>VLOOKUP(Coffee_data[[#This Row],[Area Code]],Location!$B$1:$E$157,2,FALSE)</f>
        <v>Oklahoma</v>
      </c>
      <c r="P1353" t="str">
        <f>VLOOKUP(Coffee_data[[#This Row],[Area Code]],Location!$B$1:$E$157,3,FALSE)</f>
        <v>South</v>
      </c>
      <c r="Q1353" t="str">
        <f>VLOOKUP(Coffee_data[[#This Row],[Area Code]],Location!$B$1:$E$157,4,FALSE)</f>
        <v>Small Market</v>
      </c>
      <c r="R1353" s="15" t="str">
        <f>HLOOKUP(Coffee_data[[#This Row],[ProductId]],Product!$B$4:$O$7,2,FALSE)</f>
        <v>Regular</v>
      </c>
      <c r="S1353" s="15" t="str">
        <f>HLOOKUP(Coffee_data[[#This Row],[ProductId]],Product!$B$4:$O$7,3,FALSE)</f>
        <v>Espresso</v>
      </c>
      <c r="T1353" s="15" t="str">
        <f>HLOOKUP(Coffee_data[[#This Row],[ProductId]],Product!$B$4:$O$7,4,FALSE)</f>
        <v>Caffe Mocha</v>
      </c>
    </row>
    <row r="1354" spans="1:20" x14ac:dyDescent="0.2">
      <c r="A1354">
        <v>103</v>
      </c>
      <c r="B1354">
        <v>172</v>
      </c>
      <c r="C1354">
        <v>286</v>
      </c>
      <c r="D1354">
        <v>130</v>
      </c>
      <c r="E1354">
        <v>69</v>
      </c>
      <c r="F1354">
        <v>37</v>
      </c>
      <c r="G1354">
        <v>810</v>
      </c>
      <c r="H1354">
        <v>100</v>
      </c>
      <c r="I1354">
        <v>84</v>
      </c>
      <c r="J1354">
        <v>150</v>
      </c>
      <c r="K1354">
        <v>234</v>
      </c>
      <c r="L1354">
        <v>405</v>
      </c>
      <c r="M1354">
        <v>6</v>
      </c>
      <c r="N1354" s="25">
        <v>41851</v>
      </c>
      <c r="O1354" t="str">
        <f>VLOOKUP(Coffee_data[[#This Row],[Area Code]],Location!$B$1:$E$157,2,FALSE)</f>
        <v>Oklahoma</v>
      </c>
      <c r="P1354" t="str">
        <f>VLOOKUP(Coffee_data[[#This Row],[Area Code]],Location!$B$1:$E$157,3,FALSE)</f>
        <v>South</v>
      </c>
      <c r="Q1354" t="str">
        <f>VLOOKUP(Coffee_data[[#This Row],[Area Code]],Location!$B$1:$E$157,4,FALSE)</f>
        <v>Small Market</v>
      </c>
      <c r="R1354" s="15" t="str">
        <f>HLOOKUP(Coffee_data[[#This Row],[ProductId]],Product!$B$4:$O$7,2,FALSE)</f>
        <v>Decaf</v>
      </c>
      <c r="S1354" s="15" t="str">
        <f>HLOOKUP(Coffee_data[[#This Row],[ProductId]],Product!$B$4:$O$7,3,FALSE)</f>
        <v>Espresso</v>
      </c>
      <c r="T1354" s="15" t="str">
        <f>HLOOKUP(Coffee_data[[#This Row],[ProductId]],Product!$B$4:$O$7,4,FALSE)</f>
        <v>Decaf Espresso</v>
      </c>
    </row>
    <row r="1355" spans="1:20" x14ac:dyDescent="0.2">
      <c r="A1355">
        <v>39</v>
      </c>
      <c r="B1355">
        <v>68</v>
      </c>
      <c r="C1355">
        <v>120</v>
      </c>
      <c r="D1355">
        <v>52</v>
      </c>
      <c r="E1355">
        <v>29</v>
      </c>
      <c r="F1355">
        <v>17</v>
      </c>
      <c r="G1355">
        <v>554</v>
      </c>
      <c r="H1355">
        <v>70</v>
      </c>
      <c r="I1355">
        <v>57</v>
      </c>
      <c r="J1355">
        <v>90</v>
      </c>
      <c r="K1355">
        <v>153</v>
      </c>
      <c r="L1355">
        <v>682</v>
      </c>
      <c r="M1355">
        <v>3</v>
      </c>
      <c r="N1355" s="25">
        <v>41851</v>
      </c>
      <c r="O1355" t="str">
        <f>VLOOKUP(Coffee_data[[#This Row],[Area Code]],Location!$B$1:$E$157,2,FALSE)</f>
        <v>Texas</v>
      </c>
      <c r="P1355" t="str">
        <f>VLOOKUP(Coffee_data[[#This Row],[Area Code]],Location!$B$1:$E$157,3,FALSE)</f>
        <v>South</v>
      </c>
      <c r="Q1355" t="str">
        <f>VLOOKUP(Coffee_data[[#This Row],[Area Code]],Location!$B$1:$E$157,4,FALSE)</f>
        <v>Major Market</v>
      </c>
      <c r="R1355" s="15" t="str">
        <f>HLOOKUP(Coffee_data[[#This Row],[ProductId]],Product!$B$4:$O$7,2,FALSE)</f>
        <v>Decaf</v>
      </c>
      <c r="S1355" s="15" t="str">
        <f>HLOOKUP(Coffee_data[[#This Row],[ProductId]],Product!$B$4:$O$7,3,FALSE)</f>
        <v>Coffee</v>
      </c>
      <c r="T1355" s="15" t="str">
        <f>HLOOKUP(Coffee_data[[#This Row],[ProductId]],Product!$B$4:$O$7,4,FALSE)</f>
        <v>Decaf Irish Cream</v>
      </c>
    </row>
    <row r="1356" spans="1:20" x14ac:dyDescent="0.2">
      <c r="A1356">
        <v>250</v>
      </c>
      <c r="B1356">
        <v>367</v>
      </c>
      <c r="C1356">
        <v>678</v>
      </c>
      <c r="D1356">
        <v>225</v>
      </c>
      <c r="E1356">
        <v>117</v>
      </c>
      <c r="F1356">
        <v>96</v>
      </c>
      <c r="G1356">
        <v>1296</v>
      </c>
      <c r="H1356">
        <v>340</v>
      </c>
      <c r="I1356">
        <v>399</v>
      </c>
      <c r="J1356">
        <v>450</v>
      </c>
      <c r="K1356">
        <v>840</v>
      </c>
      <c r="L1356">
        <v>979</v>
      </c>
      <c r="M1356">
        <v>2</v>
      </c>
      <c r="N1356" s="25">
        <v>41851</v>
      </c>
      <c r="O1356" t="str">
        <f>VLOOKUP(Coffee_data[[#This Row],[Area Code]],Location!$B$1:$E$157,2,FALSE)</f>
        <v>Texas</v>
      </c>
      <c r="P1356" t="str">
        <f>VLOOKUP(Coffee_data[[#This Row],[Area Code]],Location!$B$1:$E$157,3,FALSE)</f>
        <v>South</v>
      </c>
      <c r="Q1356" t="str">
        <f>VLOOKUP(Coffee_data[[#This Row],[Area Code]],Location!$B$1:$E$157,4,FALSE)</f>
        <v>Major Market</v>
      </c>
      <c r="R1356" s="15" t="str">
        <f>HLOOKUP(Coffee_data[[#This Row],[ProductId]],Product!$B$4:$O$7,2,FALSE)</f>
        <v>Regular</v>
      </c>
      <c r="S1356" s="15" t="str">
        <f>HLOOKUP(Coffee_data[[#This Row],[ProductId]],Product!$B$4:$O$7,3,FALSE)</f>
        <v>Coffee</v>
      </c>
      <c r="T1356" s="15" t="str">
        <f>HLOOKUP(Coffee_data[[#This Row],[ProductId]],Product!$B$4:$O$7,4,FALSE)</f>
        <v>Columbian</v>
      </c>
    </row>
    <row r="1357" spans="1:20" x14ac:dyDescent="0.2">
      <c r="A1357">
        <v>19</v>
      </c>
      <c r="B1357">
        <v>51</v>
      </c>
      <c r="C1357">
        <v>85</v>
      </c>
      <c r="D1357">
        <v>34</v>
      </c>
      <c r="E1357">
        <v>32</v>
      </c>
      <c r="F1357">
        <v>10</v>
      </c>
      <c r="G1357">
        <v>428</v>
      </c>
      <c r="H1357">
        <v>30</v>
      </c>
      <c r="I1357">
        <v>39</v>
      </c>
      <c r="J1357">
        <v>50</v>
      </c>
      <c r="K1357">
        <v>89</v>
      </c>
      <c r="L1357">
        <v>281</v>
      </c>
      <c r="M1357">
        <v>9</v>
      </c>
      <c r="N1357" s="25">
        <v>41851</v>
      </c>
      <c r="O1357" t="str">
        <f>VLOOKUP(Coffee_data[[#This Row],[Area Code]],Location!$B$1:$E$157,2,FALSE)</f>
        <v>Texas</v>
      </c>
      <c r="P1357" t="str">
        <f>VLOOKUP(Coffee_data[[#This Row],[Area Code]],Location!$B$1:$E$157,3,FALSE)</f>
        <v>South</v>
      </c>
      <c r="Q1357" t="str">
        <f>VLOOKUP(Coffee_data[[#This Row],[Area Code]],Location!$B$1:$E$157,4,FALSE)</f>
        <v>Major Market</v>
      </c>
      <c r="R1357" s="15" t="str">
        <f>HLOOKUP(Coffee_data[[#This Row],[ProductId]],Product!$B$4:$O$7,2,FALSE)</f>
        <v>Decaf</v>
      </c>
      <c r="S1357" s="15" t="str">
        <f>HLOOKUP(Coffee_data[[#This Row],[ProductId]],Product!$B$4:$O$7,3,FALSE)</f>
        <v>Herbal Tea</v>
      </c>
      <c r="T1357" s="15" t="str">
        <f>HLOOKUP(Coffee_data[[#This Row],[ProductId]],Product!$B$4:$O$7,4,FALSE)</f>
        <v>Lemon</v>
      </c>
    </row>
    <row r="1358" spans="1:20" x14ac:dyDescent="0.2">
      <c r="A1358">
        <v>19</v>
      </c>
      <c r="B1358">
        <v>62</v>
      </c>
      <c r="C1358">
        <v>108</v>
      </c>
      <c r="D1358">
        <v>46</v>
      </c>
      <c r="E1358">
        <v>43</v>
      </c>
      <c r="F1358">
        <v>15</v>
      </c>
      <c r="G1358">
        <v>415</v>
      </c>
      <c r="H1358">
        <v>30</v>
      </c>
      <c r="I1358">
        <v>32</v>
      </c>
      <c r="J1358">
        <v>60</v>
      </c>
      <c r="K1358">
        <v>92</v>
      </c>
      <c r="L1358">
        <v>430</v>
      </c>
      <c r="M1358">
        <v>8</v>
      </c>
      <c r="N1358" s="25">
        <v>41851</v>
      </c>
      <c r="O1358" t="str">
        <f>VLOOKUP(Coffee_data[[#This Row],[Area Code]],Location!$B$1:$E$157,2,FALSE)</f>
        <v>Texas</v>
      </c>
      <c r="P1358" t="str">
        <f>VLOOKUP(Coffee_data[[#This Row],[Area Code]],Location!$B$1:$E$157,3,FALSE)</f>
        <v>South</v>
      </c>
      <c r="Q1358" t="str">
        <f>VLOOKUP(Coffee_data[[#This Row],[Area Code]],Location!$B$1:$E$157,4,FALSE)</f>
        <v>Major Market</v>
      </c>
      <c r="R1358" s="15" t="str">
        <f>HLOOKUP(Coffee_data[[#This Row],[ProductId]],Product!$B$4:$O$7,2,FALSE)</f>
        <v>Decaf</v>
      </c>
      <c r="S1358" s="15" t="str">
        <f>HLOOKUP(Coffee_data[[#This Row],[ProductId]],Product!$B$4:$O$7,3,FALSE)</f>
        <v>Herbal Tea</v>
      </c>
      <c r="T1358" s="15" t="str">
        <f>HLOOKUP(Coffee_data[[#This Row],[ProductId]],Product!$B$4:$O$7,4,FALSE)</f>
        <v>Chamomile</v>
      </c>
    </row>
    <row r="1359" spans="1:20" x14ac:dyDescent="0.2">
      <c r="A1359">
        <v>30</v>
      </c>
      <c r="B1359">
        <v>79</v>
      </c>
      <c r="C1359">
        <v>131</v>
      </c>
      <c r="D1359">
        <v>52</v>
      </c>
      <c r="E1359">
        <v>49</v>
      </c>
      <c r="F1359">
        <v>17</v>
      </c>
      <c r="G1359">
        <v>-587</v>
      </c>
      <c r="H1359">
        <v>40</v>
      </c>
      <c r="I1359">
        <v>40</v>
      </c>
      <c r="J1359">
        <v>70</v>
      </c>
      <c r="K1359">
        <v>114</v>
      </c>
      <c r="L1359">
        <v>430</v>
      </c>
      <c r="M1359">
        <v>4</v>
      </c>
      <c r="N1359" s="25">
        <v>41851</v>
      </c>
      <c r="O1359" t="str">
        <f>VLOOKUP(Coffee_data[[#This Row],[Area Code]],Location!$B$1:$E$157,2,FALSE)</f>
        <v>Texas</v>
      </c>
      <c r="P1359" t="str">
        <f>VLOOKUP(Coffee_data[[#This Row],[Area Code]],Location!$B$1:$E$157,3,FALSE)</f>
        <v>South</v>
      </c>
      <c r="Q1359" t="str">
        <f>VLOOKUP(Coffee_data[[#This Row],[Area Code]],Location!$B$1:$E$157,4,FALSE)</f>
        <v>Major Market</v>
      </c>
      <c r="R1359" s="15" t="str">
        <f>HLOOKUP(Coffee_data[[#This Row],[ProductId]],Product!$B$4:$O$7,2,FALSE)</f>
        <v>Regular</v>
      </c>
      <c r="S1359" s="15" t="str">
        <f>HLOOKUP(Coffee_data[[#This Row],[ProductId]],Product!$B$4:$O$7,3,FALSE)</f>
        <v>Espresso</v>
      </c>
      <c r="T1359" s="15" t="str">
        <f>HLOOKUP(Coffee_data[[#This Row],[ProductId]],Product!$B$4:$O$7,4,FALSE)</f>
        <v>Caffe Latte</v>
      </c>
    </row>
    <row r="1360" spans="1:20" x14ac:dyDescent="0.2">
      <c r="A1360">
        <v>133</v>
      </c>
      <c r="B1360">
        <v>178</v>
      </c>
      <c r="C1360">
        <v>301</v>
      </c>
      <c r="D1360">
        <v>67</v>
      </c>
      <c r="E1360">
        <v>45</v>
      </c>
      <c r="F1360">
        <v>34</v>
      </c>
      <c r="G1360">
        <v>941</v>
      </c>
      <c r="H1360">
        <v>120</v>
      </c>
      <c r="I1360">
        <v>101</v>
      </c>
      <c r="J1360">
        <v>150</v>
      </c>
      <c r="K1360">
        <v>250</v>
      </c>
      <c r="L1360">
        <v>682</v>
      </c>
      <c r="M1360">
        <v>5</v>
      </c>
      <c r="N1360" s="25">
        <v>41851</v>
      </c>
      <c r="O1360" t="str">
        <f>VLOOKUP(Coffee_data[[#This Row],[Area Code]],Location!$B$1:$E$157,2,FALSE)</f>
        <v>Texas</v>
      </c>
      <c r="P1360" t="str">
        <f>VLOOKUP(Coffee_data[[#This Row],[Area Code]],Location!$B$1:$E$157,3,FALSE)</f>
        <v>South</v>
      </c>
      <c r="Q1360" t="str">
        <f>VLOOKUP(Coffee_data[[#This Row],[Area Code]],Location!$B$1:$E$157,4,FALSE)</f>
        <v>Major Market</v>
      </c>
      <c r="R1360" s="15" t="str">
        <f>HLOOKUP(Coffee_data[[#This Row],[ProductId]],Product!$B$4:$O$7,2,FALSE)</f>
        <v>Regular</v>
      </c>
      <c r="S1360" s="15" t="str">
        <f>HLOOKUP(Coffee_data[[#This Row],[ProductId]],Product!$B$4:$O$7,3,FALSE)</f>
        <v>Espresso</v>
      </c>
      <c r="T1360" s="15" t="str">
        <f>HLOOKUP(Coffee_data[[#This Row],[ProductId]],Product!$B$4:$O$7,4,FALSE)</f>
        <v>Caffe Mocha</v>
      </c>
    </row>
    <row r="1361" spans="1:20" x14ac:dyDescent="0.2">
      <c r="A1361">
        <v>105</v>
      </c>
      <c r="B1361">
        <v>145</v>
      </c>
      <c r="C1361">
        <v>245</v>
      </c>
      <c r="D1361">
        <v>153</v>
      </c>
      <c r="E1361">
        <v>40</v>
      </c>
      <c r="F1361">
        <v>28</v>
      </c>
      <c r="G1361">
        <v>598</v>
      </c>
      <c r="H1361">
        <v>110</v>
      </c>
      <c r="I1361">
        <v>86</v>
      </c>
      <c r="J1361">
        <v>130</v>
      </c>
      <c r="K1361">
        <v>204</v>
      </c>
      <c r="L1361">
        <v>512</v>
      </c>
      <c r="M1361">
        <v>6</v>
      </c>
      <c r="N1361" s="25">
        <v>41851</v>
      </c>
      <c r="O1361" t="str">
        <f>VLOOKUP(Coffee_data[[#This Row],[Area Code]],Location!$B$1:$E$157,2,FALSE)</f>
        <v>Texas</v>
      </c>
      <c r="P1361" t="str">
        <f>VLOOKUP(Coffee_data[[#This Row],[Area Code]],Location!$B$1:$E$157,3,FALSE)</f>
        <v>South</v>
      </c>
      <c r="Q1361" t="str">
        <f>VLOOKUP(Coffee_data[[#This Row],[Area Code]],Location!$B$1:$E$157,4,FALSE)</f>
        <v>Major Market</v>
      </c>
      <c r="R1361" s="15" t="str">
        <f>HLOOKUP(Coffee_data[[#This Row],[ProductId]],Product!$B$4:$O$7,2,FALSE)</f>
        <v>Decaf</v>
      </c>
      <c r="S1361" s="15" t="str">
        <f>HLOOKUP(Coffee_data[[#This Row],[ProductId]],Product!$B$4:$O$7,3,FALSE)</f>
        <v>Espresso</v>
      </c>
      <c r="T1361" s="15" t="str">
        <f>HLOOKUP(Coffee_data[[#This Row],[ProductId]],Product!$B$4:$O$7,4,FALSE)</f>
        <v>Decaf Espresso</v>
      </c>
    </row>
    <row r="1362" spans="1:20" x14ac:dyDescent="0.2">
      <c r="A1362">
        <v>24</v>
      </c>
      <c r="B1362">
        <v>60</v>
      </c>
      <c r="C1362">
        <v>110</v>
      </c>
      <c r="D1362">
        <v>50</v>
      </c>
      <c r="E1362">
        <v>36</v>
      </c>
      <c r="F1362">
        <v>15</v>
      </c>
      <c r="G1362">
        <v>1064</v>
      </c>
      <c r="H1362">
        <v>40</v>
      </c>
      <c r="I1362">
        <v>59</v>
      </c>
      <c r="J1362">
        <v>70</v>
      </c>
      <c r="K1362">
        <v>129</v>
      </c>
      <c r="L1362">
        <v>801</v>
      </c>
      <c r="M1362">
        <v>1</v>
      </c>
      <c r="N1362" s="25">
        <v>41851</v>
      </c>
      <c r="O1362" t="str">
        <f>VLOOKUP(Coffee_data[[#This Row],[Area Code]],Location!$B$1:$E$157,2,FALSE)</f>
        <v>Utah</v>
      </c>
      <c r="P1362" t="str">
        <f>VLOOKUP(Coffee_data[[#This Row],[Area Code]],Location!$B$1:$E$157,3,FALSE)</f>
        <v>West</v>
      </c>
      <c r="Q1362" t="str">
        <f>VLOOKUP(Coffee_data[[#This Row],[Area Code]],Location!$B$1:$E$157,4,FALSE)</f>
        <v>Small Market</v>
      </c>
      <c r="R1362" s="15" t="str">
        <f>HLOOKUP(Coffee_data[[#This Row],[ProductId]],Product!$B$4:$O$7,2,FALSE)</f>
        <v>Regular</v>
      </c>
      <c r="S1362" s="15" t="str">
        <f>HLOOKUP(Coffee_data[[#This Row],[ProductId]],Product!$B$4:$O$7,3,FALSE)</f>
        <v>Coffee</v>
      </c>
      <c r="T1362" s="15" t="str">
        <f>HLOOKUP(Coffee_data[[#This Row],[ProductId]],Product!$B$4:$O$7,4,FALSE)</f>
        <v>Amaretto</v>
      </c>
    </row>
    <row r="1363" spans="1:20" x14ac:dyDescent="0.2">
      <c r="A1363">
        <v>15</v>
      </c>
      <c r="B1363">
        <v>56</v>
      </c>
      <c r="C1363">
        <v>98</v>
      </c>
      <c r="D1363">
        <v>42</v>
      </c>
      <c r="E1363">
        <v>41</v>
      </c>
      <c r="F1363">
        <v>13</v>
      </c>
      <c r="G1363">
        <v>384</v>
      </c>
      <c r="H1363">
        <v>40</v>
      </c>
      <c r="I1363">
        <v>50</v>
      </c>
      <c r="J1363">
        <v>70</v>
      </c>
      <c r="K1363">
        <v>118</v>
      </c>
      <c r="L1363">
        <v>435</v>
      </c>
      <c r="M1363">
        <v>2</v>
      </c>
      <c r="N1363" s="25">
        <v>41851</v>
      </c>
      <c r="O1363" t="str">
        <f>VLOOKUP(Coffee_data[[#This Row],[Area Code]],Location!$B$1:$E$157,2,FALSE)</f>
        <v>Utah</v>
      </c>
      <c r="P1363" t="str">
        <f>VLOOKUP(Coffee_data[[#This Row],[Area Code]],Location!$B$1:$E$157,3,FALSE)</f>
        <v>West</v>
      </c>
      <c r="Q1363" t="str">
        <f>VLOOKUP(Coffee_data[[#This Row],[Area Code]],Location!$B$1:$E$157,4,FALSE)</f>
        <v>Small Market</v>
      </c>
      <c r="R1363" s="15" t="str">
        <f>HLOOKUP(Coffee_data[[#This Row],[ProductId]],Product!$B$4:$O$7,2,FALSE)</f>
        <v>Regular</v>
      </c>
      <c r="S1363" s="15" t="str">
        <f>HLOOKUP(Coffee_data[[#This Row],[ProductId]],Product!$B$4:$O$7,3,FALSE)</f>
        <v>Coffee</v>
      </c>
      <c r="T1363" s="15" t="str">
        <f>HLOOKUP(Coffee_data[[#This Row],[ProductId]],Product!$B$4:$O$7,4,FALSE)</f>
        <v>Columbian</v>
      </c>
    </row>
    <row r="1364" spans="1:20" x14ac:dyDescent="0.2">
      <c r="A1364">
        <v>49</v>
      </c>
      <c r="B1364">
        <v>90</v>
      </c>
      <c r="C1364">
        <v>151</v>
      </c>
      <c r="D1364">
        <v>61</v>
      </c>
      <c r="E1364">
        <v>41</v>
      </c>
      <c r="F1364">
        <v>19</v>
      </c>
      <c r="G1364">
        <v>322</v>
      </c>
      <c r="H1364">
        <v>60</v>
      </c>
      <c r="I1364">
        <v>58</v>
      </c>
      <c r="J1364">
        <v>80</v>
      </c>
      <c r="K1364">
        <v>138</v>
      </c>
      <c r="L1364">
        <v>801</v>
      </c>
      <c r="M1364">
        <v>8</v>
      </c>
      <c r="N1364" s="25">
        <v>41851</v>
      </c>
      <c r="O1364" t="str">
        <f>VLOOKUP(Coffee_data[[#This Row],[Area Code]],Location!$B$1:$E$157,2,FALSE)</f>
        <v>Utah</v>
      </c>
      <c r="P1364" t="str">
        <f>VLOOKUP(Coffee_data[[#This Row],[Area Code]],Location!$B$1:$E$157,3,FALSE)</f>
        <v>West</v>
      </c>
      <c r="Q1364" t="str">
        <f>VLOOKUP(Coffee_data[[#This Row],[Area Code]],Location!$B$1:$E$157,4,FALSE)</f>
        <v>Small Market</v>
      </c>
      <c r="R1364" s="15" t="str">
        <f>HLOOKUP(Coffee_data[[#This Row],[ProductId]],Product!$B$4:$O$7,2,FALSE)</f>
        <v>Decaf</v>
      </c>
      <c r="S1364" s="15" t="str">
        <f>HLOOKUP(Coffee_data[[#This Row],[ProductId]],Product!$B$4:$O$7,3,FALSE)</f>
        <v>Herbal Tea</v>
      </c>
      <c r="T1364" s="15" t="str">
        <f>HLOOKUP(Coffee_data[[#This Row],[ProductId]],Product!$B$4:$O$7,4,FALSE)</f>
        <v>Chamomile</v>
      </c>
    </row>
    <row r="1365" spans="1:20" x14ac:dyDescent="0.2">
      <c r="A1365">
        <v>44</v>
      </c>
      <c r="B1365">
        <v>96</v>
      </c>
      <c r="C1365">
        <v>160</v>
      </c>
      <c r="D1365">
        <v>64</v>
      </c>
      <c r="E1365">
        <v>52</v>
      </c>
      <c r="F1365">
        <v>21</v>
      </c>
      <c r="G1365">
        <v>460</v>
      </c>
      <c r="H1365">
        <v>60</v>
      </c>
      <c r="I1365">
        <v>50</v>
      </c>
      <c r="J1365">
        <v>90</v>
      </c>
      <c r="K1365">
        <v>149</v>
      </c>
      <c r="L1365">
        <v>435</v>
      </c>
      <c r="M1365">
        <v>9</v>
      </c>
      <c r="N1365" s="25">
        <v>41851</v>
      </c>
      <c r="O1365" t="str">
        <f>VLOOKUP(Coffee_data[[#This Row],[Area Code]],Location!$B$1:$E$157,2,FALSE)</f>
        <v>Utah</v>
      </c>
      <c r="P1365" t="str">
        <f>VLOOKUP(Coffee_data[[#This Row],[Area Code]],Location!$B$1:$E$157,3,FALSE)</f>
        <v>West</v>
      </c>
      <c r="Q1365" t="str">
        <f>VLOOKUP(Coffee_data[[#This Row],[Area Code]],Location!$B$1:$E$157,4,FALSE)</f>
        <v>Small Market</v>
      </c>
      <c r="R1365" s="15" t="str">
        <f>HLOOKUP(Coffee_data[[#This Row],[ProductId]],Product!$B$4:$O$7,2,FALSE)</f>
        <v>Decaf</v>
      </c>
      <c r="S1365" s="15" t="str">
        <f>HLOOKUP(Coffee_data[[#This Row],[ProductId]],Product!$B$4:$O$7,3,FALSE)</f>
        <v>Herbal Tea</v>
      </c>
      <c r="T1365" s="15" t="str">
        <f>HLOOKUP(Coffee_data[[#This Row],[ProductId]],Product!$B$4:$O$7,4,FALSE)</f>
        <v>Lemon</v>
      </c>
    </row>
    <row r="1366" spans="1:20" x14ac:dyDescent="0.2">
      <c r="A1366">
        <v>-41</v>
      </c>
      <c r="B1366">
        <v>19</v>
      </c>
      <c r="C1366">
        <v>139</v>
      </c>
      <c r="D1366">
        <v>96</v>
      </c>
      <c r="E1366">
        <v>60</v>
      </c>
      <c r="F1366">
        <v>37</v>
      </c>
      <c r="G1366">
        <v>1439</v>
      </c>
      <c r="H1366">
        <v>-30</v>
      </c>
      <c r="I1366">
        <v>87</v>
      </c>
      <c r="J1366">
        <v>20</v>
      </c>
      <c r="K1366">
        <v>120</v>
      </c>
      <c r="L1366">
        <v>801</v>
      </c>
      <c r="M1366">
        <v>10</v>
      </c>
      <c r="N1366" s="25">
        <v>41851</v>
      </c>
      <c r="O1366" t="str">
        <f>VLOOKUP(Coffee_data[[#This Row],[Area Code]],Location!$B$1:$E$157,2,FALSE)</f>
        <v>Utah</v>
      </c>
      <c r="P1366" t="str">
        <f>VLOOKUP(Coffee_data[[#This Row],[Area Code]],Location!$B$1:$E$157,3,FALSE)</f>
        <v>West</v>
      </c>
      <c r="Q1366" t="str">
        <f>VLOOKUP(Coffee_data[[#This Row],[Area Code]],Location!$B$1:$E$157,4,FALSE)</f>
        <v>Small Market</v>
      </c>
      <c r="R1366" s="15" t="str">
        <f>HLOOKUP(Coffee_data[[#This Row],[ProductId]],Product!$B$4:$O$7,2,FALSE)</f>
        <v>Decaf</v>
      </c>
      <c r="S1366" s="15" t="str">
        <f>HLOOKUP(Coffee_data[[#This Row],[ProductId]],Product!$B$4:$O$7,3,FALSE)</f>
        <v>Herbal Tea</v>
      </c>
      <c r="T1366" s="15" t="str">
        <f>HLOOKUP(Coffee_data[[#This Row],[ProductId]],Product!$B$4:$O$7,4,FALSE)</f>
        <v>Mint</v>
      </c>
    </row>
    <row r="1367" spans="1:20" x14ac:dyDescent="0.2">
      <c r="A1367">
        <v>2</v>
      </c>
      <c r="B1367">
        <v>88</v>
      </c>
      <c r="C1367">
        <v>151</v>
      </c>
      <c r="D1367">
        <v>63</v>
      </c>
      <c r="E1367">
        <v>86</v>
      </c>
      <c r="F1367">
        <v>57</v>
      </c>
      <c r="G1367">
        <v>332</v>
      </c>
      <c r="H1367">
        <v>10</v>
      </c>
      <c r="I1367">
        <v>29</v>
      </c>
      <c r="J1367">
        <v>60</v>
      </c>
      <c r="K1367">
        <v>89</v>
      </c>
      <c r="L1367">
        <v>801</v>
      </c>
      <c r="M1367">
        <v>11</v>
      </c>
      <c r="N1367" s="25">
        <v>41851</v>
      </c>
      <c r="O1367" t="str">
        <f>VLOOKUP(Coffee_data[[#This Row],[Area Code]],Location!$B$1:$E$157,2,FALSE)</f>
        <v>Utah</v>
      </c>
      <c r="P1367" t="str">
        <f>VLOOKUP(Coffee_data[[#This Row],[Area Code]],Location!$B$1:$E$157,3,FALSE)</f>
        <v>West</v>
      </c>
      <c r="Q1367" t="str">
        <f>VLOOKUP(Coffee_data[[#This Row],[Area Code]],Location!$B$1:$E$157,4,FALSE)</f>
        <v>Small Market</v>
      </c>
      <c r="R1367" s="15" t="str">
        <f>HLOOKUP(Coffee_data[[#This Row],[ProductId]],Product!$B$4:$O$7,2,FALSE)</f>
        <v>Regular</v>
      </c>
      <c r="S1367" s="15" t="str">
        <f>HLOOKUP(Coffee_data[[#This Row],[ProductId]],Product!$B$4:$O$7,3,FALSE)</f>
        <v>Tea</v>
      </c>
      <c r="T1367" s="15" t="str">
        <f>HLOOKUP(Coffee_data[[#This Row],[ProductId]],Product!$B$4:$O$7,4,FALSE)</f>
        <v>Darjeeling</v>
      </c>
    </row>
    <row r="1368" spans="1:20" x14ac:dyDescent="0.2">
      <c r="A1368">
        <v>19</v>
      </c>
      <c r="B1368">
        <v>60</v>
      </c>
      <c r="C1368">
        <v>105</v>
      </c>
      <c r="D1368">
        <v>45</v>
      </c>
      <c r="E1368">
        <v>41</v>
      </c>
      <c r="F1368">
        <v>14</v>
      </c>
      <c r="G1368">
        <v>253</v>
      </c>
      <c r="H1368">
        <v>30</v>
      </c>
      <c r="I1368">
        <v>20</v>
      </c>
      <c r="J1368">
        <v>50</v>
      </c>
      <c r="K1368">
        <v>70</v>
      </c>
      <c r="L1368">
        <v>435</v>
      </c>
      <c r="M1368">
        <v>12</v>
      </c>
      <c r="N1368" s="25">
        <v>41851</v>
      </c>
      <c r="O1368" t="str">
        <f>VLOOKUP(Coffee_data[[#This Row],[Area Code]],Location!$B$1:$E$157,2,FALSE)</f>
        <v>Utah</v>
      </c>
      <c r="P1368" t="str">
        <f>VLOOKUP(Coffee_data[[#This Row],[Area Code]],Location!$B$1:$E$157,3,FALSE)</f>
        <v>West</v>
      </c>
      <c r="Q1368" t="str">
        <f>VLOOKUP(Coffee_data[[#This Row],[Area Code]],Location!$B$1:$E$157,4,FALSE)</f>
        <v>Small Market</v>
      </c>
      <c r="R1368" s="15" t="str">
        <f>HLOOKUP(Coffee_data[[#This Row],[ProductId]],Product!$B$4:$O$7,2,FALSE)</f>
        <v>Regular</v>
      </c>
      <c r="S1368" s="15" t="str">
        <f>HLOOKUP(Coffee_data[[#This Row],[ProductId]],Product!$B$4:$O$7,3,FALSE)</f>
        <v>Tea</v>
      </c>
      <c r="T1368" s="15" t="str">
        <f>HLOOKUP(Coffee_data[[#This Row],[ProductId]],Product!$B$4:$O$7,4,FALSE)</f>
        <v>Earl Grey</v>
      </c>
    </row>
    <row r="1369" spans="1:20" x14ac:dyDescent="0.2">
      <c r="A1369">
        <v>-9</v>
      </c>
      <c r="B1369">
        <v>36</v>
      </c>
      <c r="C1369">
        <v>65</v>
      </c>
      <c r="D1369">
        <v>29</v>
      </c>
      <c r="E1369">
        <v>45</v>
      </c>
      <c r="F1369">
        <v>11</v>
      </c>
      <c r="G1369">
        <v>215</v>
      </c>
      <c r="H1369">
        <v>10</v>
      </c>
      <c r="I1369">
        <v>10</v>
      </c>
      <c r="J1369">
        <v>30</v>
      </c>
      <c r="K1369">
        <v>27</v>
      </c>
      <c r="L1369">
        <v>435</v>
      </c>
      <c r="M1369">
        <v>13</v>
      </c>
      <c r="N1369" s="25">
        <v>41851</v>
      </c>
      <c r="O1369" t="str">
        <f>VLOOKUP(Coffee_data[[#This Row],[Area Code]],Location!$B$1:$E$157,2,FALSE)</f>
        <v>Utah</v>
      </c>
      <c r="P1369" t="str">
        <f>VLOOKUP(Coffee_data[[#This Row],[Area Code]],Location!$B$1:$E$157,3,FALSE)</f>
        <v>West</v>
      </c>
      <c r="Q1369" t="str">
        <f>VLOOKUP(Coffee_data[[#This Row],[Area Code]],Location!$B$1:$E$157,4,FALSE)</f>
        <v>Small Market</v>
      </c>
      <c r="R1369" s="15" t="str">
        <f>HLOOKUP(Coffee_data[[#This Row],[ProductId]],Product!$B$4:$O$7,2,FALSE)</f>
        <v>Regular</v>
      </c>
      <c r="S1369" s="15" t="str">
        <f>HLOOKUP(Coffee_data[[#This Row],[ProductId]],Product!$B$4:$O$7,3,FALSE)</f>
        <v>Tea</v>
      </c>
      <c r="T1369" s="15" t="str">
        <f>HLOOKUP(Coffee_data[[#This Row],[ProductId]],Product!$B$4:$O$7,4,FALSE)</f>
        <v>Green Tea</v>
      </c>
    </row>
    <row r="1370" spans="1:20" x14ac:dyDescent="0.2">
      <c r="A1370">
        <v>27</v>
      </c>
      <c r="B1370">
        <v>88</v>
      </c>
      <c r="C1370">
        <v>160</v>
      </c>
      <c r="D1370">
        <v>72</v>
      </c>
      <c r="E1370">
        <v>61</v>
      </c>
      <c r="F1370">
        <v>27</v>
      </c>
      <c r="G1370">
        <v>606</v>
      </c>
      <c r="H1370">
        <v>60</v>
      </c>
      <c r="I1370">
        <v>93</v>
      </c>
      <c r="J1370">
        <v>110</v>
      </c>
      <c r="K1370">
        <v>200</v>
      </c>
      <c r="L1370">
        <v>435</v>
      </c>
      <c r="M1370">
        <v>3</v>
      </c>
      <c r="N1370" s="25">
        <v>41851</v>
      </c>
      <c r="O1370" t="str">
        <f>VLOOKUP(Coffee_data[[#This Row],[Area Code]],Location!$B$1:$E$157,2,FALSE)</f>
        <v>Utah</v>
      </c>
      <c r="P1370" t="str">
        <f>VLOOKUP(Coffee_data[[#This Row],[Area Code]],Location!$B$1:$E$157,3,FALSE)</f>
        <v>West</v>
      </c>
      <c r="Q1370" t="str">
        <f>VLOOKUP(Coffee_data[[#This Row],[Area Code]],Location!$B$1:$E$157,4,FALSE)</f>
        <v>Small Market</v>
      </c>
      <c r="R1370" s="15" t="str">
        <f>HLOOKUP(Coffee_data[[#This Row],[ProductId]],Product!$B$4:$O$7,2,FALSE)</f>
        <v>Decaf</v>
      </c>
      <c r="S1370" s="15" t="str">
        <f>HLOOKUP(Coffee_data[[#This Row],[ProductId]],Product!$B$4:$O$7,3,FALSE)</f>
        <v>Coffee</v>
      </c>
      <c r="T1370" s="15" t="str">
        <f>HLOOKUP(Coffee_data[[#This Row],[ProductId]],Product!$B$4:$O$7,4,FALSE)</f>
        <v>Decaf Irish Cream</v>
      </c>
    </row>
    <row r="1371" spans="1:20" x14ac:dyDescent="0.2">
      <c r="A1371">
        <v>28</v>
      </c>
      <c r="B1371">
        <v>48</v>
      </c>
      <c r="C1371">
        <v>80</v>
      </c>
      <c r="D1371">
        <v>32</v>
      </c>
      <c r="E1371">
        <v>20</v>
      </c>
      <c r="F1371">
        <v>8</v>
      </c>
      <c r="G1371">
        <v>841</v>
      </c>
      <c r="H1371">
        <v>30</v>
      </c>
      <c r="I1371">
        <v>26</v>
      </c>
      <c r="J1371">
        <v>40</v>
      </c>
      <c r="K1371">
        <v>74</v>
      </c>
      <c r="L1371">
        <v>801</v>
      </c>
      <c r="M1371">
        <v>4</v>
      </c>
      <c r="N1371" s="25">
        <v>41851</v>
      </c>
      <c r="O1371" t="str">
        <f>VLOOKUP(Coffee_data[[#This Row],[Area Code]],Location!$B$1:$E$157,2,FALSE)</f>
        <v>Utah</v>
      </c>
      <c r="P1371" t="str">
        <f>VLOOKUP(Coffee_data[[#This Row],[Area Code]],Location!$B$1:$E$157,3,FALSE)</f>
        <v>West</v>
      </c>
      <c r="Q1371" t="str">
        <f>VLOOKUP(Coffee_data[[#This Row],[Area Code]],Location!$B$1:$E$157,4,FALSE)</f>
        <v>Small Market</v>
      </c>
      <c r="R1371" s="15" t="str">
        <f>HLOOKUP(Coffee_data[[#This Row],[ProductId]],Product!$B$4:$O$7,2,FALSE)</f>
        <v>Regular</v>
      </c>
      <c r="S1371" s="15" t="str">
        <f>HLOOKUP(Coffee_data[[#This Row],[ProductId]],Product!$B$4:$O$7,3,FALSE)</f>
        <v>Espresso</v>
      </c>
      <c r="T1371" s="15" t="str">
        <f>HLOOKUP(Coffee_data[[#This Row],[ProductId]],Product!$B$4:$O$7,4,FALSE)</f>
        <v>Caffe Latte</v>
      </c>
    </row>
    <row r="1372" spans="1:20" x14ac:dyDescent="0.2">
      <c r="A1372">
        <v>62</v>
      </c>
      <c r="B1372">
        <v>99</v>
      </c>
      <c r="C1372">
        <v>176</v>
      </c>
      <c r="D1372">
        <v>77</v>
      </c>
      <c r="E1372">
        <v>37</v>
      </c>
      <c r="F1372">
        <v>25</v>
      </c>
      <c r="G1372">
        <v>581</v>
      </c>
      <c r="H1372">
        <v>60</v>
      </c>
      <c r="I1372">
        <v>70</v>
      </c>
      <c r="J1372">
        <v>90</v>
      </c>
      <c r="K1372">
        <v>160</v>
      </c>
      <c r="L1372">
        <v>801</v>
      </c>
      <c r="M1372">
        <v>5</v>
      </c>
      <c r="N1372" s="25">
        <v>41851</v>
      </c>
      <c r="O1372" t="str">
        <f>VLOOKUP(Coffee_data[[#This Row],[Area Code]],Location!$B$1:$E$157,2,FALSE)</f>
        <v>Utah</v>
      </c>
      <c r="P1372" t="str">
        <f>VLOOKUP(Coffee_data[[#This Row],[Area Code]],Location!$B$1:$E$157,3,FALSE)</f>
        <v>West</v>
      </c>
      <c r="Q1372" t="str">
        <f>VLOOKUP(Coffee_data[[#This Row],[Area Code]],Location!$B$1:$E$157,4,FALSE)</f>
        <v>Small Market</v>
      </c>
      <c r="R1372" s="15" t="str">
        <f>HLOOKUP(Coffee_data[[#This Row],[ProductId]],Product!$B$4:$O$7,2,FALSE)</f>
        <v>Regular</v>
      </c>
      <c r="S1372" s="15" t="str">
        <f>HLOOKUP(Coffee_data[[#This Row],[ProductId]],Product!$B$4:$O$7,3,FALSE)</f>
        <v>Espresso</v>
      </c>
      <c r="T1372" s="15" t="str">
        <f>HLOOKUP(Coffee_data[[#This Row],[ProductId]],Product!$B$4:$O$7,4,FALSE)</f>
        <v>Caffe Mocha</v>
      </c>
    </row>
    <row r="1373" spans="1:20" x14ac:dyDescent="0.2">
      <c r="A1373">
        <v>28</v>
      </c>
      <c r="B1373">
        <v>49</v>
      </c>
      <c r="C1373">
        <v>83</v>
      </c>
      <c r="D1373">
        <v>34</v>
      </c>
      <c r="E1373">
        <v>21</v>
      </c>
      <c r="F1373">
        <v>9</v>
      </c>
      <c r="G1373">
        <v>890</v>
      </c>
      <c r="H1373">
        <v>30</v>
      </c>
      <c r="I1373">
        <v>36</v>
      </c>
      <c r="J1373">
        <v>40</v>
      </c>
      <c r="K1373">
        <v>64</v>
      </c>
      <c r="L1373">
        <v>435</v>
      </c>
      <c r="M1373">
        <v>6</v>
      </c>
      <c r="N1373" s="25">
        <v>41851</v>
      </c>
      <c r="O1373" t="str">
        <f>VLOOKUP(Coffee_data[[#This Row],[Area Code]],Location!$B$1:$E$157,2,FALSE)</f>
        <v>Utah</v>
      </c>
      <c r="P1373" t="str">
        <f>VLOOKUP(Coffee_data[[#This Row],[Area Code]],Location!$B$1:$E$157,3,FALSE)</f>
        <v>West</v>
      </c>
      <c r="Q1373" t="str">
        <f>VLOOKUP(Coffee_data[[#This Row],[Area Code]],Location!$B$1:$E$157,4,FALSE)</f>
        <v>Small Market</v>
      </c>
      <c r="R1373" s="15" t="str">
        <f>HLOOKUP(Coffee_data[[#This Row],[ProductId]],Product!$B$4:$O$7,2,FALSE)</f>
        <v>Decaf</v>
      </c>
      <c r="S1373" s="15" t="str">
        <f>HLOOKUP(Coffee_data[[#This Row],[ProductId]],Product!$B$4:$O$7,3,FALSE)</f>
        <v>Espresso</v>
      </c>
      <c r="T1373" s="15" t="str">
        <f>HLOOKUP(Coffee_data[[#This Row],[ProductId]],Product!$B$4:$O$7,4,FALSE)</f>
        <v>Decaf Espresso</v>
      </c>
    </row>
    <row r="1374" spans="1:20" x14ac:dyDescent="0.2">
      <c r="A1374">
        <v>-139</v>
      </c>
      <c r="B1374">
        <v>-67</v>
      </c>
      <c r="C1374">
        <v>87</v>
      </c>
      <c r="D1374">
        <v>178</v>
      </c>
      <c r="E1374">
        <v>72</v>
      </c>
      <c r="F1374">
        <v>49</v>
      </c>
      <c r="G1374">
        <v>2105</v>
      </c>
      <c r="H1374">
        <v>-150</v>
      </c>
      <c r="I1374">
        <v>185</v>
      </c>
      <c r="J1374">
        <v>-90</v>
      </c>
      <c r="K1374">
        <v>99</v>
      </c>
      <c r="L1374">
        <v>562</v>
      </c>
      <c r="M1374">
        <v>1</v>
      </c>
      <c r="N1374" s="25">
        <v>41851</v>
      </c>
      <c r="O1374" t="str">
        <f>VLOOKUP(Coffee_data[[#This Row],[Area Code]],Location!$B$1:$E$157,2,FALSE)</f>
        <v>California</v>
      </c>
      <c r="P1374" t="str">
        <f>VLOOKUP(Coffee_data[[#This Row],[Area Code]],Location!$B$1:$E$157,3,FALSE)</f>
        <v>West</v>
      </c>
      <c r="Q1374" t="str">
        <f>VLOOKUP(Coffee_data[[#This Row],[Area Code]],Location!$B$1:$E$157,4,FALSE)</f>
        <v>Major Market</v>
      </c>
      <c r="R1374" s="15" t="str">
        <f>HLOOKUP(Coffee_data[[#This Row],[ProductId]],Product!$B$4:$O$7,2,FALSE)</f>
        <v>Regular</v>
      </c>
      <c r="S1374" s="15" t="str">
        <f>HLOOKUP(Coffee_data[[#This Row],[ProductId]],Product!$B$4:$O$7,3,FALSE)</f>
        <v>Coffee</v>
      </c>
      <c r="T1374" s="15" t="str">
        <f>HLOOKUP(Coffee_data[[#This Row],[ProductId]],Product!$B$4:$O$7,4,FALSE)</f>
        <v>Amaretto</v>
      </c>
    </row>
    <row r="1375" spans="1:20" x14ac:dyDescent="0.2">
      <c r="A1375">
        <v>368</v>
      </c>
      <c r="B1375">
        <v>546</v>
      </c>
      <c r="C1375">
        <v>910</v>
      </c>
      <c r="D1375">
        <v>405</v>
      </c>
      <c r="E1375">
        <v>178</v>
      </c>
      <c r="F1375">
        <v>127</v>
      </c>
      <c r="G1375">
        <v>2617</v>
      </c>
      <c r="H1375">
        <v>520</v>
      </c>
      <c r="I1375">
        <v>480</v>
      </c>
      <c r="J1375">
        <v>680</v>
      </c>
      <c r="K1375">
        <v>1128</v>
      </c>
      <c r="L1375">
        <v>650</v>
      </c>
      <c r="M1375">
        <v>2</v>
      </c>
      <c r="N1375" s="25">
        <v>41851</v>
      </c>
      <c r="O1375" t="str">
        <f>VLOOKUP(Coffee_data[[#This Row],[Area Code]],Location!$B$1:$E$157,2,FALSE)</f>
        <v>California</v>
      </c>
      <c r="P1375" t="str">
        <f>VLOOKUP(Coffee_data[[#This Row],[Area Code]],Location!$B$1:$E$157,3,FALSE)</f>
        <v>West</v>
      </c>
      <c r="Q1375" t="str">
        <f>VLOOKUP(Coffee_data[[#This Row],[Area Code]],Location!$B$1:$E$157,4,FALSE)</f>
        <v>Major Market</v>
      </c>
      <c r="R1375" s="15" t="str">
        <f>HLOOKUP(Coffee_data[[#This Row],[ProductId]],Product!$B$4:$O$7,2,FALSE)</f>
        <v>Regular</v>
      </c>
      <c r="S1375" s="15" t="str">
        <f>HLOOKUP(Coffee_data[[#This Row],[ProductId]],Product!$B$4:$O$7,3,FALSE)</f>
        <v>Coffee</v>
      </c>
      <c r="T1375" s="15" t="str">
        <f>HLOOKUP(Coffee_data[[#This Row],[ProductId]],Product!$B$4:$O$7,4,FALSE)</f>
        <v>Columbian</v>
      </c>
    </row>
    <row r="1376" spans="1:20" x14ac:dyDescent="0.2">
      <c r="A1376">
        <v>143</v>
      </c>
      <c r="B1376">
        <v>191</v>
      </c>
      <c r="C1376">
        <v>323</v>
      </c>
      <c r="D1376">
        <v>147</v>
      </c>
      <c r="E1376">
        <v>48</v>
      </c>
      <c r="F1376">
        <v>36</v>
      </c>
      <c r="G1376">
        <v>994</v>
      </c>
      <c r="H1376">
        <v>140</v>
      </c>
      <c r="I1376">
        <v>166</v>
      </c>
      <c r="J1376">
        <v>170</v>
      </c>
      <c r="K1376">
        <v>280</v>
      </c>
      <c r="L1376">
        <v>831</v>
      </c>
      <c r="M1376">
        <v>8</v>
      </c>
      <c r="N1376" s="25">
        <v>41851</v>
      </c>
      <c r="O1376" t="str">
        <f>VLOOKUP(Coffee_data[[#This Row],[Area Code]],Location!$B$1:$E$157,2,FALSE)</f>
        <v>California</v>
      </c>
      <c r="P1376" t="str">
        <f>VLOOKUP(Coffee_data[[#This Row],[Area Code]],Location!$B$1:$E$157,3,FALSE)</f>
        <v>West</v>
      </c>
      <c r="Q1376" t="str">
        <f>VLOOKUP(Coffee_data[[#This Row],[Area Code]],Location!$B$1:$E$157,4,FALSE)</f>
        <v>Major Market</v>
      </c>
      <c r="R1376" s="15" t="str">
        <f>HLOOKUP(Coffee_data[[#This Row],[ProductId]],Product!$B$4:$O$7,2,FALSE)</f>
        <v>Decaf</v>
      </c>
      <c r="S1376" s="15" t="str">
        <f>HLOOKUP(Coffee_data[[#This Row],[ProductId]],Product!$B$4:$O$7,3,FALSE)</f>
        <v>Herbal Tea</v>
      </c>
      <c r="T1376" s="15" t="str">
        <f>HLOOKUP(Coffee_data[[#This Row],[ProductId]],Product!$B$4:$O$7,4,FALSE)</f>
        <v>Chamomile</v>
      </c>
    </row>
    <row r="1377" spans="1:20" x14ac:dyDescent="0.2">
      <c r="A1377">
        <v>249</v>
      </c>
      <c r="B1377">
        <v>367</v>
      </c>
      <c r="C1377">
        <v>678</v>
      </c>
      <c r="D1377">
        <v>332</v>
      </c>
      <c r="E1377">
        <v>118</v>
      </c>
      <c r="F1377">
        <v>96</v>
      </c>
      <c r="G1377">
        <v>1296</v>
      </c>
      <c r="H1377">
        <v>240</v>
      </c>
      <c r="I1377">
        <v>250</v>
      </c>
      <c r="J1377">
        <v>330</v>
      </c>
      <c r="K1377">
        <v>599</v>
      </c>
      <c r="L1377">
        <v>916</v>
      </c>
      <c r="M1377">
        <v>9</v>
      </c>
      <c r="N1377" s="25">
        <v>41851</v>
      </c>
      <c r="O1377" t="str">
        <f>VLOOKUP(Coffee_data[[#This Row],[Area Code]],Location!$B$1:$E$157,2,FALSE)</f>
        <v>California</v>
      </c>
      <c r="P1377" t="str">
        <f>VLOOKUP(Coffee_data[[#This Row],[Area Code]],Location!$B$1:$E$157,3,FALSE)</f>
        <v>West</v>
      </c>
      <c r="Q1377" t="str">
        <f>VLOOKUP(Coffee_data[[#This Row],[Area Code]],Location!$B$1:$E$157,4,FALSE)</f>
        <v>Major Market</v>
      </c>
      <c r="R1377" s="15" t="str">
        <f>HLOOKUP(Coffee_data[[#This Row],[ProductId]],Product!$B$4:$O$7,2,FALSE)</f>
        <v>Decaf</v>
      </c>
      <c r="S1377" s="15" t="str">
        <f>HLOOKUP(Coffee_data[[#This Row],[ProductId]],Product!$B$4:$O$7,3,FALSE)</f>
        <v>Herbal Tea</v>
      </c>
      <c r="T1377" s="15" t="str">
        <f>HLOOKUP(Coffee_data[[#This Row],[ProductId]],Product!$B$4:$O$7,4,FALSE)</f>
        <v>Lemon</v>
      </c>
    </row>
    <row r="1378" spans="1:20" x14ac:dyDescent="0.2">
      <c r="A1378">
        <v>38</v>
      </c>
      <c r="B1378">
        <v>68</v>
      </c>
      <c r="C1378">
        <v>120</v>
      </c>
      <c r="D1378">
        <v>52</v>
      </c>
      <c r="E1378">
        <v>30</v>
      </c>
      <c r="F1378">
        <v>17</v>
      </c>
      <c r="G1378">
        <v>554</v>
      </c>
      <c r="H1378">
        <v>40</v>
      </c>
      <c r="I1378">
        <v>30</v>
      </c>
      <c r="J1378">
        <v>60</v>
      </c>
      <c r="K1378">
        <v>100</v>
      </c>
      <c r="L1378">
        <v>310</v>
      </c>
      <c r="M1378">
        <v>10</v>
      </c>
      <c r="N1378" s="25">
        <v>41851</v>
      </c>
      <c r="O1378" t="str">
        <f>VLOOKUP(Coffee_data[[#This Row],[Area Code]],Location!$B$1:$E$157,2,FALSE)</f>
        <v>California</v>
      </c>
      <c r="P1378" t="str">
        <f>VLOOKUP(Coffee_data[[#This Row],[Area Code]],Location!$B$1:$E$157,3,FALSE)</f>
        <v>West</v>
      </c>
      <c r="Q1378" t="str">
        <f>VLOOKUP(Coffee_data[[#This Row],[Area Code]],Location!$B$1:$E$157,4,FALSE)</f>
        <v>Major Market</v>
      </c>
      <c r="R1378" s="15" t="str">
        <f>HLOOKUP(Coffee_data[[#This Row],[ProductId]],Product!$B$4:$O$7,2,FALSE)</f>
        <v>Decaf</v>
      </c>
      <c r="S1378" s="15" t="str">
        <f>HLOOKUP(Coffee_data[[#This Row],[ProductId]],Product!$B$4:$O$7,3,FALSE)</f>
        <v>Herbal Tea</v>
      </c>
      <c r="T1378" s="15" t="str">
        <f>HLOOKUP(Coffee_data[[#This Row],[ProductId]],Product!$B$4:$O$7,4,FALSE)</f>
        <v>Mint</v>
      </c>
    </row>
    <row r="1379" spans="1:20" x14ac:dyDescent="0.2">
      <c r="A1379">
        <v>133</v>
      </c>
      <c r="B1379">
        <v>178</v>
      </c>
      <c r="C1379">
        <v>301</v>
      </c>
      <c r="D1379">
        <v>96</v>
      </c>
      <c r="E1379">
        <v>45</v>
      </c>
      <c r="F1379">
        <v>34</v>
      </c>
      <c r="G1379">
        <v>941</v>
      </c>
      <c r="H1379">
        <v>100</v>
      </c>
      <c r="I1379">
        <v>80</v>
      </c>
      <c r="J1379">
        <v>120</v>
      </c>
      <c r="K1379">
        <v>200</v>
      </c>
      <c r="L1379">
        <v>760</v>
      </c>
      <c r="M1379">
        <v>11</v>
      </c>
      <c r="N1379" s="25">
        <v>41851</v>
      </c>
      <c r="O1379" t="str">
        <f>VLOOKUP(Coffee_data[[#This Row],[Area Code]],Location!$B$1:$E$157,2,FALSE)</f>
        <v>California</v>
      </c>
      <c r="P1379" t="str">
        <f>VLOOKUP(Coffee_data[[#This Row],[Area Code]],Location!$B$1:$E$157,3,FALSE)</f>
        <v>West</v>
      </c>
      <c r="Q1379" t="str">
        <f>VLOOKUP(Coffee_data[[#This Row],[Area Code]],Location!$B$1:$E$157,4,FALSE)</f>
        <v>Major Market</v>
      </c>
      <c r="R1379" s="15" t="str">
        <f>HLOOKUP(Coffee_data[[#This Row],[ProductId]],Product!$B$4:$O$7,2,FALSE)</f>
        <v>Regular</v>
      </c>
      <c r="S1379" s="15" t="str">
        <f>HLOOKUP(Coffee_data[[#This Row],[ProductId]],Product!$B$4:$O$7,3,FALSE)</f>
        <v>Tea</v>
      </c>
      <c r="T1379" s="15" t="str">
        <f>HLOOKUP(Coffee_data[[#This Row],[ProductId]],Product!$B$4:$O$7,4,FALSE)</f>
        <v>Darjeeling</v>
      </c>
    </row>
    <row r="1380" spans="1:20" x14ac:dyDescent="0.2">
      <c r="A1380">
        <v>105</v>
      </c>
      <c r="B1380">
        <v>145</v>
      </c>
      <c r="C1380">
        <v>245</v>
      </c>
      <c r="D1380">
        <v>97</v>
      </c>
      <c r="E1380">
        <v>40</v>
      </c>
      <c r="F1380">
        <v>28</v>
      </c>
      <c r="G1380">
        <v>598</v>
      </c>
      <c r="H1380">
        <v>90</v>
      </c>
      <c r="I1380">
        <v>72</v>
      </c>
      <c r="J1380">
        <v>100</v>
      </c>
      <c r="K1380">
        <v>172</v>
      </c>
      <c r="L1380">
        <v>310</v>
      </c>
      <c r="M1380">
        <v>12</v>
      </c>
      <c r="N1380" s="25">
        <v>41851</v>
      </c>
      <c r="O1380" t="str">
        <f>VLOOKUP(Coffee_data[[#This Row],[Area Code]],Location!$B$1:$E$157,2,FALSE)</f>
        <v>California</v>
      </c>
      <c r="P1380" t="str">
        <f>VLOOKUP(Coffee_data[[#This Row],[Area Code]],Location!$B$1:$E$157,3,FALSE)</f>
        <v>West</v>
      </c>
      <c r="Q1380" t="str">
        <f>VLOOKUP(Coffee_data[[#This Row],[Area Code]],Location!$B$1:$E$157,4,FALSE)</f>
        <v>Major Market</v>
      </c>
      <c r="R1380" s="15" t="str">
        <f>HLOOKUP(Coffee_data[[#This Row],[ProductId]],Product!$B$4:$O$7,2,FALSE)</f>
        <v>Regular</v>
      </c>
      <c r="S1380" s="15" t="str">
        <f>HLOOKUP(Coffee_data[[#This Row],[ProductId]],Product!$B$4:$O$7,3,FALSE)</f>
        <v>Tea</v>
      </c>
      <c r="T1380" s="15" t="str">
        <f>HLOOKUP(Coffee_data[[#This Row],[ProductId]],Product!$B$4:$O$7,4,FALSE)</f>
        <v>Earl Grey</v>
      </c>
    </row>
    <row r="1381" spans="1:20" x14ac:dyDescent="0.2">
      <c r="A1381">
        <v>30</v>
      </c>
      <c r="B1381">
        <v>79</v>
      </c>
      <c r="C1381">
        <v>131</v>
      </c>
      <c r="D1381">
        <v>52</v>
      </c>
      <c r="E1381">
        <v>49</v>
      </c>
      <c r="F1381">
        <v>17</v>
      </c>
      <c r="G1381">
        <v>662</v>
      </c>
      <c r="H1381">
        <v>20</v>
      </c>
      <c r="I1381">
        <v>17</v>
      </c>
      <c r="J1381">
        <v>50</v>
      </c>
      <c r="K1381">
        <v>93</v>
      </c>
      <c r="L1381">
        <v>818</v>
      </c>
      <c r="M1381">
        <v>13</v>
      </c>
      <c r="N1381" s="25">
        <v>41851</v>
      </c>
      <c r="O1381" t="str">
        <f>VLOOKUP(Coffee_data[[#This Row],[Area Code]],Location!$B$1:$E$157,2,FALSE)</f>
        <v>California</v>
      </c>
      <c r="P1381" t="str">
        <f>VLOOKUP(Coffee_data[[#This Row],[Area Code]],Location!$B$1:$E$157,3,FALSE)</f>
        <v>West</v>
      </c>
      <c r="Q1381" t="str">
        <f>VLOOKUP(Coffee_data[[#This Row],[Area Code]],Location!$B$1:$E$157,4,FALSE)</f>
        <v>Major Market</v>
      </c>
      <c r="R1381" s="15" t="str">
        <f>HLOOKUP(Coffee_data[[#This Row],[ProductId]],Product!$B$4:$O$7,2,FALSE)</f>
        <v>Regular</v>
      </c>
      <c r="S1381" s="15" t="str">
        <f>HLOOKUP(Coffee_data[[#This Row],[ProductId]],Product!$B$4:$O$7,3,FALSE)</f>
        <v>Tea</v>
      </c>
      <c r="T1381" s="15" t="str">
        <f>HLOOKUP(Coffee_data[[#This Row],[ProductId]],Product!$B$4:$O$7,4,FALSE)</f>
        <v>Green Tea</v>
      </c>
    </row>
    <row r="1382" spans="1:20" x14ac:dyDescent="0.2">
      <c r="A1382">
        <v>-137</v>
      </c>
      <c r="B1382">
        <v>-30</v>
      </c>
      <c r="C1382">
        <v>166</v>
      </c>
      <c r="D1382">
        <v>156</v>
      </c>
      <c r="E1382">
        <v>107</v>
      </c>
      <c r="F1382">
        <v>64</v>
      </c>
      <c r="G1382">
        <v>3139</v>
      </c>
      <c r="H1382">
        <v>-140</v>
      </c>
      <c r="I1382">
        <v>283</v>
      </c>
      <c r="J1382">
        <v>-40</v>
      </c>
      <c r="K1382">
        <v>200</v>
      </c>
      <c r="L1382">
        <v>626</v>
      </c>
      <c r="M1382">
        <v>3</v>
      </c>
      <c r="N1382" s="25">
        <v>41851</v>
      </c>
      <c r="O1382" t="str">
        <f>VLOOKUP(Coffee_data[[#This Row],[Area Code]],Location!$B$1:$E$157,2,FALSE)</f>
        <v>California</v>
      </c>
      <c r="P1382" t="str">
        <f>VLOOKUP(Coffee_data[[#This Row],[Area Code]],Location!$B$1:$E$157,3,FALSE)</f>
        <v>West</v>
      </c>
      <c r="Q1382" t="str">
        <f>VLOOKUP(Coffee_data[[#This Row],[Area Code]],Location!$B$1:$E$157,4,FALSE)</f>
        <v>Major Market</v>
      </c>
      <c r="R1382" s="15" t="str">
        <f>HLOOKUP(Coffee_data[[#This Row],[ProductId]],Product!$B$4:$O$7,2,FALSE)</f>
        <v>Decaf</v>
      </c>
      <c r="S1382" s="15" t="str">
        <f>HLOOKUP(Coffee_data[[#This Row],[ProductId]],Product!$B$4:$O$7,3,FALSE)</f>
        <v>Coffee</v>
      </c>
      <c r="T1382" s="15" t="str">
        <f>HLOOKUP(Coffee_data[[#This Row],[ProductId]],Product!$B$4:$O$7,4,FALSE)</f>
        <v>Decaf Irish Cream</v>
      </c>
    </row>
    <row r="1383" spans="1:20" x14ac:dyDescent="0.2">
      <c r="A1383">
        <v>167</v>
      </c>
      <c r="B1383">
        <v>266</v>
      </c>
      <c r="C1383">
        <v>532</v>
      </c>
      <c r="D1383">
        <v>305</v>
      </c>
      <c r="E1383">
        <v>99</v>
      </c>
      <c r="F1383">
        <v>74</v>
      </c>
      <c r="G1383">
        <v>1797</v>
      </c>
      <c r="H1383">
        <v>170</v>
      </c>
      <c r="I1383">
        <v>287</v>
      </c>
      <c r="J1383">
        <v>260</v>
      </c>
      <c r="K1383">
        <v>510</v>
      </c>
      <c r="L1383">
        <v>916</v>
      </c>
      <c r="M1383">
        <v>4</v>
      </c>
      <c r="N1383" s="25">
        <v>41851</v>
      </c>
      <c r="O1383" t="str">
        <f>VLOOKUP(Coffee_data[[#This Row],[Area Code]],Location!$B$1:$E$157,2,FALSE)</f>
        <v>California</v>
      </c>
      <c r="P1383" t="str">
        <f>VLOOKUP(Coffee_data[[#This Row],[Area Code]],Location!$B$1:$E$157,3,FALSE)</f>
        <v>West</v>
      </c>
      <c r="Q1383" t="str">
        <f>VLOOKUP(Coffee_data[[#This Row],[Area Code]],Location!$B$1:$E$157,4,FALSE)</f>
        <v>Major Market</v>
      </c>
      <c r="R1383" s="15" t="str">
        <f>HLOOKUP(Coffee_data[[#This Row],[ProductId]],Product!$B$4:$O$7,2,FALSE)</f>
        <v>Regular</v>
      </c>
      <c r="S1383" s="15" t="str">
        <f>HLOOKUP(Coffee_data[[#This Row],[ProductId]],Product!$B$4:$O$7,3,FALSE)</f>
        <v>Espresso</v>
      </c>
      <c r="T1383" s="15" t="str">
        <f>HLOOKUP(Coffee_data[[#This Row],[ProductId]],Product!$B$4:$O$7,4,FALSE)</f>
        <v>Caffe Latte</v>
      </c>
    </row>
    <row r="1384" spans="1:20" x14ac:dyDescent="0.2">
      <c r="A1384">
        <v>50</v>
      </c>
      <c r="B1384">
        <v>239</v>
      </c>
      <c r="C1384">
        <v>412</v>
      </c>
      <c r="D1384">
        <v>218</v>
      </c>
      <c r="E1384">
        <v>189</v>
      </c>
      <c r="F1384">
        <v>156</v>
      </c>
      <c r="G1384">
        <v>927</v>
      </c>
      <c r="H1384">
        <v>60</v>
      </c>
      <c r="I1384">
        <v>155</v>
      </c>
      <c r="J1384">
        <v>230</v>
      </c>
      <c r="K1384">
        <v>390</v>
      </c>
      <c r="L1384">
        <v>530</v>
      </c>
      <c r="M1384">
        <v>5</v>
      </c>
      <c r="N1384" s="25">
        <v>41851</v>
      </c>
      <c r="O1384" t="str">
        <f>VLOOKUP(Coffee_data[[#This Row],[Area Code]],Location!$B$1:$E$157,2,FALSE)</f>
        <v>California</v>
      </c>
      <c r="P1384" t="str">
        <f>VLOOKUP(Coffee_data[[#This Row],[Area Code]],Location!$B$1:$E$157,3,FALSE)</f>
        <v>West</v>
      </c>
      <c r="Q1384" t="str">
        <f>VLOOKUP(Coffee_data[[#This Row],[Area Code]],Location!$B$1:$E$157,4,FALSE)</f>
        <v>Major Market</v>
      </c>
      <c r="R1384" s="15" t="str">
        <f>HLOOKUP(Coffee_data[[#This Row],[ProductId]],Product!$B$4:$O$7,2,FALSE)</f>
        <v>Regular</v>
      </c>
      <c r="S1384" s="15" t="str">
        <f>HLOOKUP(Coffee_data[[#This Row],[ProductId]],Product!$B$4:$O$7,3,FALSE)</f>
        <v>Espresso</v>
      </c>
      <c r="T1384" s="15" t="str">
        <f>HLOOKUP(Coffee_data[[#This Row],[ProductId]],Product!$B$4:$O$7,4,FALSE)</f>
        <v>Caffe Mocha</v>
      </c>
    </row>
    <row r="1385" spans="1:20" x14ac:dyDescent="0.2">
      <c r="A1385">
        <v>262</v>
      </c>
      <c r="B1385">
        <v>392</v>
      </c>
      <c r="C1385">
        <v>687</v>
      </c>
      <c r="D1385">
        <v>281</v>
      </c>
      <c r="E1385">
        <v>130</v>
      </c>
      <c r="F1385">
        <v>97</v>
      </c>
      <c r="G1385">
        <v>1714</v>
      </c>
      <c r="H1385">
        <v>250</v>
      </c>
      <c r="I1385">
        <v>183</v>
      </c>
      <c r="J1385">
        <v>370</v>
      </c>
      <c r="K1385">
        <v>650</v>
      </c>
      <c r="L1385">
        <v>707</v>
      </c>
      <c r="M1385">
        <v>6</v>
      </c>
      <c r="N1385" s="25">
        <v>41851</v>
      </c>
      <c r="O1385" t="str">
        <f>VLOOKUP(Coffee_data[[#This Row],[Area Code]],Location!$B$1:$E$157,2,FALSE)</f>
        <v>California</v>
      </c>
      <c r="P1385" t="str">
        <f>VLOOKUP(Coffee_data[[#This Row],[Area Code]],Location!$B$1:$E$157,3,FALSE)</f>
        <v>West</v>
      </c>
      <c r="Q1385" t="str">
        <f>VLOOKUP(Coffee_data[[#This Row],[Area Code]],Location!$B$1:$E$157,4,FALSE)</f>
        <v>Major Market</v>
      </c>
      <c r="R1385" s="15" t="str">
        <f>HLOOKUP(Coffee_data[[#This Row],[ProductId]],Product!$B$4:$O$7,2,FALSE)</f>
        <v>Decaf</v>
      </c>
      <c r="S1385" s="15" t="str">
        <f>HLOOKUP(Coffee_data[[#This Row],[ProductId]],Product!$B$4:$O$7,3,FALSE)</f>
        <v>Espresso</v>
      </c>
      <c r="T1385" s="15" t="str">
        <f>HLOOKUP(Coffee_data[[#This Row],[ProductId]],Product!$B$4:$O$7,4,FALSE)</f>
        <v>Decaf Espresso</v>
      </c>
    </row>
    <row r="1386" spans="1:20" x14ac:dyDescent="0.2">
      <c r="A1386">
        <v>1</v>
      </c>
      <c r="B1386">
        <v>48</v>
      </c>
      <c r="C1386">
        <v>86</v>
      </c>
      <c r="D1386">
        <v>38</v>
      </c>
      <c r="E1386">
        <v>47</v>
      </c>
      <c r="F1386">
        <v>14</v>
      </c>
      <c r="G1386">
        <v>248</v>
      </c>
      <c r="H1386">
        <v>20</v>
      </c>
      <c r="I1386">
        <v>38</v>
      </c>
      <c r="J1386">
        <v>60</v>
      </c>
      <c r="K1386">
        <v>102</v>
      </c>
      <c r="L1386">
        <v>702</v>
      </c>
      <c r="M1386">
        <v>2</v>
      </c>
      <c r="N1386" s="25">
        <v>41851</v>
      </c>
      <c r="O1386" t="str">
        <f>VLOOKUP(Coffee_data[[#This Row],[Area Code]],Location!$B$1:$E$157,2,FALSE)</f>
        <v>Nevada</v>
      </c>
      <c r="P1386" t="str">
        <f>VLOOKUP(Coffee_data[[#This Row],[Area Code]],Location!$B$1:$E$157,3,FALSE)</f>
        <v>West</v>
      </c>
      <c r="Q1386" t="str">
        <f>VLOOKUP(Coffee_data[[#This Row],[Area Code]],Location!$B$1:$E$157,4,FALSE)</f>
        <v>Small Market</v>
      </c>
      <c r="R1386" s="15" t="str">
        <f>HLOOKUP(Coffee_data[[#This Row],[ProductId]],Product!$B$4:$O$7,2,FALSE)</f>
        <v>Regular</v>
      </c>
      <c r="S1386" s="15" t="str">
        <f>HLOOKUP(Coffee_data[[#This Row],[ProductId]],Product!$B$4:$O$7,3,FALSE)</f>
        <v>Coffee</v>
      </c>
      <c r="T1386" s="15" t="str">
        <f>HLOOKUP(Coffee_data[[#This Row],[ProductId]],Product!$B$4:$O$7,4,FALSE)</f>
        <v>Columbian</v>
      </c>
    </row>
    <row r="1387" spans="1:20" x14ac:dyDescent="0.2">
      <c r="A1387">
        <v>49</v>
      </c>
      <c r="B1387">
        <v>239</v>
      </c>
      <c r="C1387">
        <v>412</v>
      </c>
      <c r="D1387">
        <v>247</v>
      </c>
      <c r="E1387">
        <v>190</v>
      </c>
      <c r="F1387">
        <v>156</v>
      </c>
      <c r="G1387">
        <v>927</v>
      </c>
      <c r="H1387">
        <v>70</v>
      </c>
      <c r="I1387">
        <v>167</v>
      </c>
      <c r="J1387">
        <v>220</v>
      </c>
      <c r="K1387">
        <v>368</v>
      </c>
      <c r="L1387">
        <v>775</v>
      </c>
      <c r="M1387">
        <v>8</v>
      </c>
      <c r="N1387" s="25">
        <v>41851</v>
      </c>
      <c r="O1387" t="str">
        <f>VLOOKUP(Coffee_data[[#This Row],[Area Code]],Location!$B$1:$E$157,2,FALSE)</f>
        <v>Nevada</v>
      </c>
      <c r="P1387" t="str">
        <f>VLOOKUP(Coffee_data[[#This Row],[Area Code]],Location!$B$1:$E$157,3,FALSE)</f>
        <v>West</v>
      </c>
      <c r="Q1387" t="str">
        <f>VLOOKUP(Coffee_data[[#This Row],[Area Code]],Location!$B$1:$E$157,4,FALSE)</f>
        <v>Small Market</v>
      </c>
      <c r="R1387" s="15" t="str">
        <f>HLOOKUP(Coffee_data[[#This Row],[ProductId]],Product!$B$4:$O$7,2,FALSE)</f>
        <v>Decaf</v>
      </c>
      <c r="S1387" s="15" t="str">
        <f>HLOOKUP(Coffee_data[[#This Row],[ProductId]],Product!$B$4:$O$7,3,FALSE)</f>
        <v>Herbal Tea</v>
      </c>
      <c r="T1387" s="15" t="str">
        <f>HLOOKUP(Coffee_data[[#This Row],[ProductId]],Product!$B$4:$O$7,4,FALSE)</f>
        <v>Chamomile</v>
      </c>
    </row>
    <row r="1388" spans="1:20" x14ac:dyDescent="0.2">
      <c r="A1388">
        <v>163</v>
      </c>
      <c r="B1388">
        <v>271</v>
      </c>
      <c r="C1388">
        <v>467</v>
      </c>
      <c r="D1388">
        <v>217</v>
      </c>
      <c r="E1388">
        <v>108</v>
      </c>
      <c r="F1388">
        <v>64</v>
      </c>
      <c r="G1388">
        <v>1167</v>
      </c>
      <c r="H1388">
        <v>170</v>
      </c>
      <c r="I1388">
        <v>127</v>
      </c>
      <c r="J1388">
        <v>250</v>
      </c>
      <c r="K1388">
        <v>419</v>
      </c>
      <c r="L1388">
        <v>775</v>
      </c>
      <c r="M1388">
        <v>9</v>
      </c>
      <c r="N1388" s="25">
        <v>41851</v>
      </c>
      <c r="O1388" t="str">
        <f>VLOOKUP(Coffee_data[[#This Row],[Area Code]],Location!$B$1:$E$157,2,FALSE)</f>
        <v>Nevada</v>
      </c>
      <c r="P1388" t="str">
        <f>VLOOKUP(Coffee_data[[#This Row],[Area Code]],Location!$B$1:$E$157,3,FALSE)</f>
        <v>West</v>
      </c>
      <c r="Q1388" t="str">
        <f>VLOOKUP(Coffee_data[[#This Row],[Area Code]],Location!$B$1:$E$157,4,FALSE)</f>
        <v>Small Market</v>
      </c>
      <c r="R1388" s="15" t="str">
        <f>HLOOKUP(Coffee_data[[#This Row],[ProductId]],Product!$B$4:$O$7,2,FALSE)</f>
        <v>Decaf</v>
      </c>
      <c r="S1388" s="15" t="str">
        <f>HLOOKUP(Coffee_data[[#This Row],[ProductId]],Product!$B$4:$O$7,3,FALSE)</f>
        <v>Herbal Tea</v>
      </c>
      <c r="T1388" s="15" t="str">
        <f>HLOOKUP(Coffee_data[[#This Row],[ProductId]],Product!$B$4:$O$7,4,FALSE)</f>
        <v>Lemon</v>
      </c>
    </row>
    <row r="1389" spans="1:20" x14ac:dyDescent="0.2">
      <c r="A1389">
        <v>150</v>
      </c>
      <c r="B1389">
        <v>222</v>
      </c>
      <c r="C1389">
        <v>376</v>
      </c>
      <c r="D1389">
        <v>168</v>
      </c>
      <c r="E1389">
        <v>72</v>
      </c>
      <c r="F1389">
        <v>49</v>
      </c>
      <c r="G1389">
        <v>817</v>
      </c>
      <c r="H1389">
        <v>150</v>
      </c>
      <c r="I1389">
        <v>159</v>
      </c>
      <c r="J1389">
        <v>200</v>
      </c>
      <c r="K1389">
        <v>330</v>
      </c>
      <c r="L1389">
        <v>702</v>
      </c>
      <c r="M1389">
        <v>10</v>
      </c>
      <c r="N1389" s="25">
        <v>41851</v>
      </c>
      <c r="O1389" t="str">
        <f>VLOOKUP(Coffee_data[[#This Row],[Area Code]],Location!$B$1:$E$157,2,FALSE)</f>
        <v>Nevada</v>
      </c>
      <c r="P1389" t="str">
        <f>VLOOKUP(Coffee_data[[#This Row],[Area Code]],Location!$B$1:$E$157,3,FALSE)</f>
        <v>West</v>
      </c>
      <c r="Q1389" t="str">
        <f>VLOOKUP(Coffee_data[[#This Row],[Area Code]],Location!$B$1:$E$157,4,FALSE)</f>
        <v>Small Market</v>
      </c>
      <c r="R1389" s="15" t="str">
        <f>HLOOKUP(Coffee_data[[#This Row],[ProductId]],Product!$B$4:$O$7,2,FALSE)</f>
        <v>Decaf</v>
      </c>
      <c r="S1389" s="15" t="str">
        <f>HLOOKUP(Coffee_data[[#This Row],[ProductId]],Product!$B$4:$O$7,3,FALSE)</f>
        <v>Herbal Tea</v>
      </c>
      <c r="T1389" s="15" t="str">
        <f>HLOOKUP(Coffee_data[[#This Row],[ProductId]],Product!$B$4:$O$7,4,FALSE)</f>
        <v>Mint</v>
      </c>
    </row>
    <row r="1390" spans="1:20" x14ac:dyDescent="0.2">
      <c r="A1390">
        <v>262</v>
      </c>
      <c r="B1390">
        <v>392</v>
      </c>
      <c r="C1390">
        <v>687</v>
      </c>
      <c r="D1390">
        <v>345</v>
      </c>
      <c r="E1390">
        <v>130</v>
      </c>
      <c r="F1390">
        <v>97</v>
      </c>
      <c r="G1390">
        <v>1714</v>
      </c>
      <c r="H1390">
        <v>190</v>
      </c>
      <c r="I1390">
        <v>258</v>
      </c>
      <c r="J1390">
        <v>270</v>
      </c>
      <c r="K1390">
        <v>460</v>
      </c>
      <c r="L1390">
        <v>702</v>
      </c>
      <c r="M1390">
        <v>11</v>
      </c>
      <c r="N1390" s="25">
        <v>41851</v>
      </c>
      <c r="O1390" t="str">
        <f>VLOOKUP(Coffee_data[[#This Row],[Area Code]],Location!$B$1:$E$157,2,FALSE)</f>
        <v>Nevada</v>
      </c>
      <c r="P1390" t="str">
        <f>VLOOKUP(Coffee_data[[#This Row],[Area Code]],Location!$B$1:$E$157,3,FALSE)</f>
        <v>West</v>
      </c>
      <c r="Q1390" t="str">
        <f>VLOOKUP(Coffee_data[[#This Row],[Area Code]],Location!$B$1:$E$157,4,FALSE)</f>
        <v>Small Market</v>
      </c>
      <c r="R1390" s="15" t="str">
        <f>HLOOKUP(Coffee_data[[#This Row],[ProductId]],Product!$B$4:$O$7,2,FALSE)</f>
        <v>Regular</v>
      </c>
      <c r="S1390" s="15" t="str">
        <f>HLOOKUP(Coffee_data[[#This Row],[ProductId]],Product!$B$4:$O$7,3,FALSE)</f>
        <v>Tea</v>
      </c>
      <c r="T1390" s="15" t="str">
        <f>HLOOKUP(Coffee_data[[#This Row],[ProductId]],Product!$B$4:$O$7,4,FALSE)</f>
        <v>Darjeeling</v>
      </c>
    </row>
    <row r="1391" spans="1:20" x14ac:dyDescent="0.2">
      <c r="A1391">
        <v>167</v>
      </c>
      <c r="B1391">
        <v>266</v>
      </c>
      <c r="C1391">
        <v>532</v>
      </c>
      <c r="D1391">
        <v>250</v>
      </c>
      <c r="E1391">
        <v>99</v>
      </c>
      <c r="F1391">
        <v>74</v>
      </c>
      <c r="G1391">
        <v>1797</v>
      </c>
      <c r="H1391">
        <v>130</v>
      </c>
      <c r="I1391">
        <v>159</v>
      </c>
      <c r="J1391">
        <v>190</v>
      </c>
      <c r="K1391">
        <v>348</v>
      </c>
      <c r="L1391">
        <v>775</v>
      </c>
      <c r="M1391">
        <v>12</v>
      </c>
      <c r="N1391" s="25">
        <v>41851</v>
      </c>
      <c r="O1391" t="str">
        <f>VLOOKUP(Coffee_data[[#This Row],[Area Code]],Location!$B$1:$E$157,2,FALSE)</f>
        <v>Nevada</v>
      </c>
      <c r="P1391" t="str">
        <f>VLOOKUP(Coffee_data[[#This Row],[Area Code]],Location!$B$1:$E$157,3,FALSE)</f>
        <v>West</v>
      </c>
      <c r="Q1391" t="str">
        <f>VLOOKUP(Coffee_data[[#This Row],[Area Code]],Location!$B$1:$E$157,4,FALSE)</f>
        <v>Small Market</v>
      </c>
      <c r="R1391" s="15" t="str">
        <f>HLOOKUP(Coffee_data[[#This Row],[ProductId]],Product!$B$4:$O$7,2,FALSE)</f>
        <v>Regular</v>
      </c>
      <c r="S1391" s="15" t="str">
        <f>HLOOKUP(Coffee_data[[#This Row],[ProductId]],Product!$B$4:$O$7,3,FALSE)</f>
        <v>Tea</v>
      </c>
      <c r="T1391" s="15" t="str">
        <f>HLOOKUP(Coffee_data[[#This Row],[ProductId]],Product!$B$4:$O$7,4,FALSE)</f>
        <v>Earl Grey</v>
      </c>
    </row>
    <row r="1392" spans="1:20" x14ac:dyDescent="0.2">
      <c r="A1392">
        <v>-404</v>
      </c>
      <c r="B1392">
        <v>-284</v>
      </c>
      <c r="C1392">
        <v>21</v>
      </c>
      <c r="D1392">
        <v>259</v>
      </c>
      <c r="E1392">
        <v>141</v>
      </c>
      <c r="F1392">
        <v>107</v>
      </c>
      <c r="G1392">
        <v>5807</v>
      </c>
      <c r="H1392">
        <v>-260</v>
      </c>
      <c r="I1392">
        <v>270</v>
      </c>
      <c r="J1392">
        <v>-180</v>
      </c>
      <c r="K1392">
        <v>-13</v>
      </c>
      <c r="L1392">
        <v>775</v>
      </c>
      <c r="M1392">
        <v>13</v>
      </c>
      <c r="N1392" s="25">
        <v>41851</v>
      </c>
      <c r="O1392" t="str">
        <f>VLOOKUP(Coffee_data[[#This Row],[Area Code]],Location!$B$1:$E$157,2,FALSE)</f>
        <v>Nevada</v>
      </c>
      <c r="P1392" t="str">
        <f>VLOOKUP(Coffee_data[[#This Row],[Area Code]],Location!$B$1:$E$157,3,FALSE)</f>
        <v>West</v>
      </c>
      <c r="Q1392" t="str">
        <f>VLOOKUP(Coffee_data[[#This Row],[Area Code]],Location!$B$1:$E$157,4,FALSE)</f>
        <v>Small Market</v>
      </c>
      <c r="R1392" s="15" t="str">
        <f>HLOOKUP(Coffee_data[[#This Row],[ProductId]],Product!$B$4:$O$7,2,FALSE)</f>
        <v>Regular</v>
      </c>
      <c r="S1392" s="15" t="str">
        <f>HLOOKUP(Coffee_data[[#This Row],[ProductId]],Product!$B$4:$O$7,3,FALSE)</f>
        <v>Tea</v>
      </c>
      <c r="T1392" s="15" t="str">
        <f>HLOOKUP(Coffee_data[[#This Row],[ProductId]],Product!$B$4:$O$7,4,FALSE)</f>
        <v>Green Tea</v>
      </c>
    </row>
    <row r="1393" spans="1:20" x14ac:dyDescent="0.2">
      <c r="A1393">
        <v>16</v>
      </c>
      <c r="B1393">
        <v>49</v>
      </c>
      <c r="C1393">
        <v>90</v>
      </c>
      <c r="D1393">
        <v>41</v>
      </c>
      <c r="E1393">
        <v>33</v>
      </c>
      <c r="F1393">
        <v>12</v>
      </c>
      <c r="G1393">
        <v>1007</v>
      </c>
      <c r="H1393">
        <v>30</v>
      </c>
      <c r="I1393">
        <v>50</v>
      </c>
      <c r="J1393">
        <v>60</v>
      </c>
      <c r="K1393">
        <v>113</v>
      </c>
      <c r="L1393">
        <v>702</v>
      </c>
      <c r="M1393">
        <v>3</v>
      </c>
      <c r="N1393" s="25">
        <v>41851</v>
      </c>
      <c r="O1393" t="str">
        <f>VLOOKUP(Coffee_data[[#This Row],[Area Code]],Location!$B$1:$E$157,2,FALSE)</f>
        <v>Nevada</v>
      </c>
      <c r="P1393" t="str">
        <f>VLOOKUP(Coffee_data[[#This Row],[Area Code]],Location!$B$1:$E$157,3,FALSE)</f>
        <v>West</v>
      </c>
      <c r="Q1393" t="str">
        <f>VLOOKUP(Coffee_data[[#This Row],[Area Code]],Location!$B$1:$E$157,4,FALSE)</f>
        <v>Small Market</v>
      </c>
      <c r="R1393" s="15" t="str">
        <f>HLOOKUP(Coffee_data[[#This Row],[ProductId]],Product!$B$4:$O$7,2,FALSE)</f>
        <v>Decaf</v>
      </c>
      <c r="S1393" s="15" t="str">
        <f>HLOOKUP(Coffee_data[[#This Row],[ProductId]],Product!$B$4:$O$7,3,FALSE)</f>
        <v>Coffee</v>
      </c>
      <c r="T1393" s="15" t="str">
        <f>HLOOKUP(Coffee_data[[#This Row],[ProductId]],Product!$B$4:$O$7,4,FALSE)</f>
        <v>Decaf Irish Cream</v>
      </c>
    </row>
    <row r="1394" spans="1:20" x14ac:dyDescent="0.2">
      <c r="A1394">
        <v>32</v>
      </c>
      <c r="B1394">
        <v>43</v>
      </c>
      <c r="C1394">
        <v>43</v>
      </c>
      <c r="D1394">
        <v>0</v>
      </c>
      <c r="E1394">
        <v>11</v>
      </c>
      <c r="F1394">
        <v>0</v>
      </c>
      <c r="G1394">
        <v>516</v>
      </c>
      <c r="H1394">
        <v>30</v>
      </c>
      <c r="I1394">
        <v>0</v>
      </c>
      <c r="J1394">
        <v>40</v>
      </c>
      <c r="K1394">
        <v>36</v>
      </c>
      <c r="L1394">
        <v>702</v>
      </c>
      <c r="M1394">
        <v>4</v>
      </c>
      <c r="N1394" s="25">
        <v>41851</v>
      </c>
      <c r="O1394" t="str">
        <f>VLOOKUP(Coffee_data[[#This Row],[Area Code]],Location!$B$1:$E$157,2,FALSE)</f>
        <v>Nevada</v>
      </c>
      <c r="P1394" t="str">
        <f>VLOOKUP(Coffee_data[[#This Row],[Area Code]],Location!$B$1:$E$157,3,FALSE)</f>
        <v>West</v>
      </c>
      <c r="Q1394" t="str">
        <f>VLOOKUP(Coffee_data[[#This Row],[Area Code]],Location!$B$1:$E$157,4,FALSE)</f>
        <v>Small Market</v>
      </c>
      <c r="R1394" s="15" t="str">
        <f>HLOOKUP(Coffee_data[[#This Row],[ProductId]],Product!$B$4:$O$7,2,FALSE)</f>
        <v>Regular</v>
      </c>
      <c r="S1394" s="15" t="str">
        <f>HLOOKUP(Coffee_data[[#This Row],[ProductId]],Product!$B$4:$O$7,3,FALSE)</f>
        <v>Espresso</v>
      </c>
      <c r="T1394" s="15" t="str">
        <f>HLOOKUP(Coffee_data[[#This Row],[ProductId]],Product!$B$4:$O$7,4,FALSE)</f>
        <v>Caffe Latte</v>
      </c>
    </row>
    <row r="1395" spans="1:20" x14ac:dyDescent="0.2">
      <c r="A1395">
        <v>19</v>
      </c>
      <c r="B1395">
        <v>38</v>
      </c>
      <c r="C1395">
        <v>63</v>
      </c>
      <c r="D1395">
        <v>25</v>
      </c>
      <c r="E1395">
        <v>19</v>
      </c>
      <c r="F1395">
        <v>7</v>
      </c>
      <c r="G1395">
        <v>851</v>
      </c>
      <c r="H1395">
        <v>30</v>
      </c>
      <c r="I1395">
        <v>20</v>
      </c>
      <c r="J1395">
        <v>40</v>
      </c>
      <c r="K1395">
        <v>60</v>
      </c>
      <c r="L1395">
        <v>775</v>
      </c>
      <c r="M1395">
        <v>5</v>
      </c>
      <c r="N1395" s="25">
        <v>41851</v>
      </c>
      <c r="O1395" t="str">
        <f>VLOOKUP(Coffee_data[[#This Row],[Area Code]],Location!$B$1:$E$157,2,FALSE)</f>
        <v>Nevada</v>
      </c>
      <c r="P1395" t="str">
        <f>VLOOKUP(Coffee_data[[#This Row],[Area Code]],Location!$B$1:$E$157,3,FALSE)</f>
        <v>West</v>
      </c>
      <c r="Q1395" t="str">
        <f>VLOOKUP(Coffee_data[[#This Row],[Area Code]],Location!$B$1:$E$157,4,FALSE)</f>
        <v>Small Market</v>
      </c>
      <c r="R1395" s="15" t="str">
        <f>HLOOKUP(Coffee_data[[#This Row],[ProductId]],Product!$B$4:$O$7,2,FALSE)</f>
        <v>Regular</v>
      </c>
      <c r="S1395" s="15" t="str">
        <f>HLOOKUP(Coffee_data[[#This Row],[ProductId]],Product!$B$4:$O$7,3,FALSE)</f>
        <v>Espresso</v>
      </c>
      <c r="T1395" s="15" t="str">
        <f>HLOOKUP(Coffee_data[[#This Row],[ProductId]],Product!$B$4:$O$7,4,FALSE)</f>
        <v>Caffe Mocha</v>
      </c>
    </row>
    <row r="1396" spans="1:20" x14ac:dyDescent="0.2">
      <c r="A1396">
        <v>17</v>
      </c>
      <c r="B1396">
        <v>35</v>
      </c>
      <c r="C1396">
        <v>58</v>
      </c>
      <c r="D1396">
        <v>23</v>
      </c>
      <c r="E1396">
        <v>18</v>
      </c>
      <c r="F1396">
        <v>6</v>
      </c>
      <c r="G1396">
        <v>806</v>
      </c>
      <c r="H1396">
        <v>20</v>
      </c>
      <c r="I1396">
        <v>20</v>
      </c>
      <c r="J1396">
        <v>30</v>
      </c>
      <c r="K1396">
        <v>56</v>
      </c>
      <c r="L1396">
        <v>702</v>
      </c>
      <c r="M1396">
        <v>6</v>
      </c>
      <c r="N1396" s="25">
        <v>41851</v>
      </c>
      <c r="O1396" t="str">
        <f>VLOOKUP(Coffee_data[[#This Row],[Area Code]],Location!$B$1:$E$157,2,FALSE)</f>
        <v>Nevada</v>
      </c>
      <c r="P1396" t="str">
        <f>VLOOKUP(Coffee_data[[#This Row],[Area Code]],Location!$B$1:$E$157,3,FALSE)</f>
        <v>West</v>
      </c>
      <c r="Q1396" t="str">
        <f>VLOOKUP(Coffee_data[[#This Row],[Area Code]],Location!$B$1:$E$157,4,FALSE)</f>
        <v>Small Market</v>
      </c>
      <c r="R1396" s="15" t="str">
        <f>HLOOKUP(Coffee_data[[#This Row],[ProductId]],Product!$B$4:$O$7,2,FALSE)</f>
        <v>Decaf</v>
      </c>
      <c r="S1396" s="15" t="str">
        <f>HLOOKUP(Coffee_data[[#This Row],[ProductId]],Product!$B$4:$O$7,3,FALSE)</f>
        <v>Espresso</v>
      </c>
      <c r="T1396" s="15" t="str">
        <f>HLOOKUP(Coffee_data[[#This Row],[ProductId]],Product!$B$4:$O$7,4,FALSE)</f>
        <v>Decaf Espresso</v>
      </c>
    </row>
    <row r="1397" spans="1:20" x14ac:dyDescent="0.2">
      <c r="A1397">
        <v>-11</v>
      </c>
      <c r="B1397">
        <v>52</v>
      </c>
      <c r="C1397">
        <v>89</v>
      </c>
      <c r="D1397">
        <v>37</v>
      </c>
      <c r="E1397">
        <v>63</v>
      </c>
      <c r="F1397">
        <v>33</v>
      </c>
      <c r="G1397">
        <v>513</v>
      </c>
      <c r="H1397">
        <v>20</v>
      </c>
      <c r="I1397">
        <v>40</v>
      </c>
      <c r="J1397">
        <v>70</v>
      </c>
      <c r="K1397">
        <v>111</v>
      </c>
      <c r="L1397">
        <v>541</v>
      </c>
      <c r="M1397">
        <v>1</v>
      </c>
      <c r="N1397" s="25">
        <v>41851</v>
      </c>
      <c r="O1397" t="str">
        <f>VLOOKUP(Coffee_data[[#This Row],[Area Code]],Location!$B$1:$E$157,2,FALSE)</f>
        <v>Oregon</v>
      </c>
      <c r="P1397" t="str">
        <f>VLOOKUP(Coffee_data[[#This Row],[Area Code]],Location!$B$1:$E$157,3,FALSE)</f>
        <v>West</v>
      </c>
      <c r="Q1397" t="str">
        <f>VLOOKUP(Coffee_data[[#This Row],[Area Code]],Location!$B$1:$E$157,4,FALSE)</f>
        <v>Small Market</v>
      </c>
      <c r="R1397" s="15" t="str">
        <f>HLOOKUP(Coffee_data[[#This Row],[ProductId]],Product!$B$4:$O$7,2,FALSE)</f>
        <v>Regular</v>
      </c>
      <c r="S1397" s="15" t="str">
        <f>HLOOKUP(Coffee_data[[#This Row],[ProductId]],Product!$B$4:$O$7,3,FALSE)</f>
        <v>Coffee</v>
      </c>
      <c r="T1397" s="15" t="str">
        <f>HLOOKUP(Coffee_data[[#This Row],[ProductId]],Product!$B$4:$O$7,4,FALSE)</f>
        <v>Amaretto</v>
      </c>
    </row>
    <row r="1398" spans="1:20" x14ac:dyDescent="0.2">
      <c r="A1398">
        <v>8</v>
      </c>
      <c r="B1398">
        <v>67</v>
      </c>
      <c r="C1398">
        <v>114</v>
      </c>
      <c r="D1398">
        <v>47</v>
      </c>
      <c r="E1398">
        <v>59</v>
      </c>
      <c r="F1398">
        <v>15</v>
      </c>
      <c r="G1398">
        <v>474</v>
      </c>
      <c r="H1398">
        <v>40</v>
      </c>
      <c r="I1398">
        <v>50</v>
      </c>
      <c r="J1398">
        <v>90</v>
      </c>
      <c r="K1398">
        <v>140</v>
      </c>
      <c r="L1398">
        <v>971</v>
      </c>
      <c r="M1398">
        <v>2</v>
      </c>
      <c r="N1398" s="25">
        <v>41851</v>
      </c>
      <c r="O1398" t="str">
        <f>VLOOKUP(Coffee_data[[#This Row],[Area Code]],Location!$B$1:$E$157,2,FALSE)</f>
        <v>Oregon</v>
      </c>
      <c r="P1398" t="str">
        <f>VLOOKUP(Coffee_data[[#This Row],[Area Code]],Location!$B$1:$E$157,3,FALSE)</f>
        <v>West</v>
      </c>
      <c r="Q1398" t="str">
        <f>VLOOKUP(Coffee_data[[#This Row],[Area Code]],Location!$B$1:$E$157,4,FALSE)</f>
        <v>Small Market</v>
      </c>
      <c r="R1398" s="15" t="str">
        <f>HLOOKUP(Coffee_data[[#This Row],[ProductId]],Product!$B$4:$O$7,2,FALSE)</f>
        <v>Regular</v>
      </c>
      <c r="S1398" s="15" t="str">
        <f>HLOOKUP(Coffee_data[[#This Row],[ProductId]],Product!$B$4:$O$7,3,FALSE)</f>
        <v>Coffee</v>
      </c>
      <c r="T1398" s="15" t="str">
        <f>HLOOKUP(Coffee_data[[#This Row],[ProductId]],Product!$B$4:$O$7,4,FALSE)</f>
        <v>Columbian</v>
      </c>
    </row>
    <row r="1399" spans="1:20" x14ac:dyDescent="0.2">
      <c r="A1399">
        <v>19</v>
      </c>
      <c r="B1399">
        <v>37</v>
      </c>
      <c r="C1399">
        <v>62</v>
      </c>
      <c r="D1399">
        <v>25</v>
      </c>
      <c r="E1399">
        <v>18</v>
      </c>
      <c r="F1399">
        <v>7</v>
      </c>
      <c r="G1399">
        <v>826</v>
      </c>
      <c r="H1399">
        <v>30</v>
      </c>
      <c r="I1399">
        <v>20</v>
      </c>
      <c r="J1399">
        <v>30</v>
      </c>
      <c r="K1399">
        <v>50</v>
      </c>
      <c r="L1399">
        <v>971</v>
      </c>
      <c r="M1399">
        <v>8</v>
      </c>
      <c r="N1399" s="25">
        <v>41851</v>
      </c>
      <c r="O1399" t="str">
        <f>VLOOKUP(Coffee_data[[#This Row],[Area Code]],Location!$B$1:$E$157,2,FALSE)</f>
        <v>Oregon</v>
      </c>
      <c r="P1399" t="str">
        <f>VLOOKUP(Coffee_data[[#This Row],[Area Code]],Location!$B$1:$E$157,3,FALSE)</f>
        <v>West</v>
      </c>
      <c r="Q1399" t="str">
        <f>VLOOKUP(Coffee_data[[#This Row],[Area Code]],Location!$B$1:$E$157,4,FALSE)</f>
        <v>Small Market</v>
      </c>
      <c r="R1399" s="15" t="str">
        <f>HLOOKUP(Coffee_data[[#This Row],[ProductId]],Product!$B$4:$O$7,2,FALSE)</f>
        <v>Decaf</v>
      </c>
      <c r="S1399" s="15" t="str">
        <f>HLOOKUP(Coffee_data[[#This Row],[ProductId]],Product!$B$4:$O$7,3,FALSE)</f>
        <v>Herbal Tea</v>
      </c>
      <c r="T1399" s="15" t="str">
        <f>HLOOKUP(Coffee_data[[#This Row],[ProductId]],Product!$B$4:$O$7,4,FALSE)</f>
        <v>Chamomile</v>
      </c>
    </row>
    <row r="1400" spans="1:20" x14ac:dyDescent="0.2">
      <c r="A1400">
        <v>53</v>
      </c>
      <c r="B1400">
        <v>87</v>
      </c>
      <c r="C1400">
        <v>155</v>
      </c>
      <c r="D1400">
        <v>68</v>
      </c>
      <c r="E1400">
        <v>34</v>
      </c>
      <c r="F1400">
        <v>22</v>
      </c>
      <c r="G1400">
        <v>587</v>
      </c>
      <c r="H1400">
        <v>60</v>
      </c>
      <c r="I1400">
        <v>59</v>
      </c>
      <c r="J1400">
        <v>80</v>
      </c>
      <c r="K1400">
        <v>130</v>
      </c>
      <c r="L1400">
        <v>541</v>
      </c>
      <c r="M1400">
        <v>9</v>
      </c>
      <c r="N1400" s="25">
        <v>41851</v>
      </c>
      <c r="O1400" t="str">
        <f>VLOOKUP(Coffee_data[[#This Row],[Area Code]],Location!$B$1:$E$157,2,FALSE)</f>
        <v>Oregon</v>
      </c>
      <c r="P1400" t="str">
        <f>VLOOKUP(Coffee_data[[#This Row],[Area Code]],Location!$B$1:$E$157,3,FALSE)</f>
        <v>West</v>
      </c>
      <c r="Q1400" t="str">
        <f>VLOOKUP(Coffee_data[[#This Row],[Area Code]],Location!$B$1:$E$157,4,FALSE)</f>
        <v>Small Market</v>
      </c>
      <c r="R1400" s="15" t="str">
        <f>HLOOKUP(Coffee_data[[#This Row],[ProductId]],Product!$B$4:$O$7,2,FALSE)</f>
        <v>Decaf</v>
      </c>
      <c r="S1400" s="15" t="str">
        <f>HLOOKUP(Coffee_data[[#This Row],[ProductId]],Product!$B$4:$O$7,3,FALSE)</f>
        <v>Herbal Tea</v>
      </c>
      <c r="T1400" s="15" t="str">
        <f>HLOOKUP(Coffee_data[[#This Row],[ProductId]],Product!$B$4:$O$7,4,FALSE)</f>
        <v>Lemon</v>
      </c>
    </row>
    <row r="1401" spans="1:20" x14ac:dyDescent="0.2">
      <c r="A1401">
        <v>9</v>
      </c>
      <c r="B1401">
        <v>25</v>
      </c>
      <c r="C1401">
        <v>41</v>
      </c>
      <c r="D1401">
        <v>16</v>
      </c>
      <c r="E1401">
        <v>16</v>
      </c>
      <c r="F1401">
        <v>4</v>
      </c>
      <c r="G1401">
        <v>484</v>
      </c>
      <c r="H1401">
        <v>10</v>
      </c>
      <c r="I1401">
        <v>10</v>
      </c>
      <c r="J1401">
        <v>10</v>
      </c>
      <c r="K1401">
        <v>9</v>
      </c>
      <c r="L1401">
        <v>503</v>
      </c>
      <c r="M1401">
        <v>11</v>
      </c>
      <c r="N1401" s="25">
        <v>41851</v>
      </c>
      <c r="O1401" t="str">
        <f>VLOOKUP(Coffee_data[[#This Row],[Area Code]],Location!$B$1:$E$157,2,FALSE)</f>
        <v>Oregon</v>
      </c>
      <c r="P1401" t="str">
        <f>VLOOKUP(Coffee_data[[#This Row],[Area Code]],Location!$B$1:$E$157,3,FALSE)</f>
        <v>West</v>
      </c>
      <c r="Q1401" t="str">
        <f>VLOOKUP(Coffee_data[[#This Row],[Area Code]],Location!$B$1:$E$157,4,FALSE)</f>
        <v>Small Market</v>
      </c>
      <c r="R1401" s="15" t="str">
        <f>HLOOKUP(Coffee_data[[#This Row],[ProductId]],Product!$B$4:$O$7,2,FALSE)</f>
        <v>Regular</v>
      </c>
      <c r="S1401" s="15" t="str">
        <f>HLOOKUP(Coffee_data[[#This Row],[ProductId]],Product!$B$4:$O$7,3,FALSE)</f>
        <v>Tea</v>
      </c>
      <c r="T1401" s="15" t="str">
        <f>HLOOKUP(Coffee_data[[#This Row],[ProductId]],Product!$B$4:$O$7,4,FALSE)</f>
        <v>Darjeeling</v>
      </c>
    </row>
    <row r="1402" spans="1:20" x14ac:dyDescent="0.2">
      <c r="A1402">
        <v>104</v>
      </c>
      <c r="B1402">
        <v>172</v>
      </c>
      <c r="C1402">
        <v>286</v>
      </c>
      <c r="D1402">
        <v>78</v>
      </c>
      <c r="E1402">
        <v>68</v>
      </c>
      <c r="F1402">
        <v>37</v>
      </c>
      <c r="G1402">
        <v>810</v>
      </c>
      <c r="H1402">
        <v>80</v>
      </c>
      <c r="I1402">
        <v>70</v>
      </c>
      <c r="J1402">
        <v>120</v>
      </c>
      <c r="K1402">
        <v>202</v>
      </c>
      <c r="L1402">
        <v>971</v>
      </c>
      <c r="M1402">
        <v>12</v>
      </c>
      <c r="N1402" s="25">
        <v>41851</v>
      </c>
      <c r="O1402" t="str">
        <f>VLOOKUP(Coffee_data[[#This Row],[Area Code]],Location!$B$1:$E$157,2,FALSE)</f>
        <v>Oregon</v>
      </c>
      <c r="P1402" t="str">
        <f>VLOOKUP(Coffee_data[[#This Row],[Area Code]],Location!$B$1:$E$157,3,FALSE)</f>
        <v>West</v>
      </c>
      <c r="Q1402" t="str">
        <f>VLOOKUP(Coffee_data[[#This Row],[Area Code]],Location!$B$1:$E$157,4,FALSE)</f>
        <v>Small Market</v>
      </c>
      <c r="R1402" s="15" t="str">
        <f>HLOOKUP(Coffee_data[[#This Row],[ProductId]],Product!$B$4:$O$7,2,FALSE)</f>
        <v>Regular</v>
      </c>
      <c r="S1402" s="15" t="str">
        <f>HLOOKUP(Coffee_data[[#This Row],[ProductId]],Product!$B$4:$O$7,3,FALSE)</f>
        <v>Tea</v>
      </c>
      <c r="T1402" s="15" t="str">
        <f>HLOOKUP(Coffee_data[[#This Row],[ProductId]],Product!$B$4:$O$7,4,FALSE)</f>
        <v>Earl Grey</v>
      </c>
    </row>
    <row r="1403" spans="1:20" x14ac:dyDescent="0.2">
      <c r="A1403">
        <v>102</v>
      </c>
      <c r="B1403">
        <v>161</v>
      </c>
      <c r="C1403">
        <v>277</v>
      </c>
      <c r="D1403">
        <v>109</v>
      </c>
      <c r="E1403">
        <v>59</v>
      </c>
      <c r="F1403">
        <v>35</v>
      </c>
      <c r="G1403">
        <v>678</v>
      </c>
      <c r="H1403">
        <v>70</v>
      </c>
      <c r="I1403">
        <v>70</v>
      </c>
      <c r="J1403">
        <v>110</v>
      </c>
      <c r="K1403">
        <v>180</v>
      </c>
      <c r="L1403">
        <v>541</v>
      </c>
      <c r="M1403">
        <v>13</v>
      </c>
      <c r="N1403" s="25">
        <v>41851</v>
      </c>
      <c r="O1403" t="str">
        <f>VLOOKUP(Coffee_data[[#This Row],[Area Code]],Location!$B$1:$E$157,2,FALSE)</f>
        <v>Oregon</v>
      </c>
      <c r="P1403" t="str">
        <f>VLOOKUP(Coffee_data[[#This Row],[Area Code]],Location!$B$1:$E$157,3,FALSE)</f>
        <v>West</v>
      </c>
      <c r="Q1403" t="str">
        <f>VLOOKUP(Coffee_data[[#This Row],[Area Code]],Location!$B$1:$E$157,4,FALSE)</f>
        <v>Small Market</v>
      </c>
      <c r="R1403" s="15" t="str">
        <f>HLOOKUP(Coffee_data[[#This Row],[ProductId]],Product!$B$4:$O$7,2,FALSE)</f>
        <v>Regular</v>
      </c>
      <c r="S1403" s="15" t="str">
        <f>HLOOKUP(Coffee_data[[#This Row],[ProductId]],Product!$B$4:$O$7,3,FALSE)</f>
        <v>Tea</v>
      </c>
      <c r="T1403" s="15" t="str">
        <f>HLOOKUP(Coffee_data[[#This Row],[ProductId]],Product!$B$4:$O$7,4,FALSE)</f>
        <v>Green Tea</v>
      </c>
    </row>
    <row r="1404" spans="1:20" x14ac:dyDescent="0.2">
      <c r="A1404">
        <v>19</v>
      </c>
      <c r="B1404">
        <v>51</v>
      </c>
      <c r="C1404">
        <v>85</v>
      </c>
      <c r="D1404">
        <v>34</v>
      </c>
      <c r="E1404">
        <v>32</v>
      </c>
      <c r="F1404">
        <v>10</v>
      </c>
      <c r="G1404">
        <v>428</v>
      </c>
      <c r="H1404">
        <v>40</v>
      </c>
      <c r="I1404">
        <v>43</v>
      </c>
      <c r="J1404">
        <v>60</v>
      </c>
      <c r="K1404">
        <v>100</v>
      </c>
      <c r="L1404">
        <v>541</v>
      </c>
      <c r="M1404">
        <v>3</v>
      </c>
      <c r="N1404" s="25">
        <v>41851</v>
      </c>
      <c r="O1404" t="str">
        <f>VLOOKUP(Coffee_data[[#This Row],[Area Code]],Location!$B$1:$E$157,2,FALSE)</f>
        <v>Oregon</v>
      </c>
      <c r="P1404" t="str">
        <f>VLOOKUP(Coffee_data[[#This Row],[Area Code]],Location!$B$1:$E$157,3,FALSE)</f>
        <v>West</v>
      </c>
      <c r="Q1404" t="str">
        <f>VLOOKUP(Coffee_data[[#This Row],[Area Code]],Location!$B$1:$E$157,4,FALSE)</f>
        <v>Small Market</v>
      </c>
      <c r="R1404" s="15" t="str">
        <f>HLOOKUP(Coffee_data[[#This Row],[ProductId]],Product!$B$4:$O$7,2,FALSE)</f>
        <v>Decaf</v>
      </c>
      <c r="S1404" s="15" t="str">
        <f>HLOOKUP(Coffee_data[[#This Row],[ProductId]],Product!$B$4:$O$7,3,FALSE)</f>
        <v>Coffee</v>
      </c>
      <c r="T1404" s="15" t="str">
        <f>HLOOKUP(Coffee_data[[#This Row],[ProductId]],Product!$B$4:$O$7,4,FALSE)</f>
        <v>Decaf Irish Cream</v>
      </c>
    </row>
    <row r="1405" spans="1:20" x14ac:dyDescent="0.2">
      <c r="A1405">
        <v>9</v>
      </c>
      <c r="B1405">
        <v>60</v>
      </c>
      <c r="C1405">
        <v>109</v>
      </c>
      <c r="D1405">
        <v>49</v>
      </c>
      <c r="E1405">
        <v>51</v>
      </c>
      <c r="F1405">
        <v>18</v>
      </c>
      <c r="G1405">
        <v>414</v>
      </c>
      <c r="H1405">
        <v>20</v>
      </c>
      <c r="I1405">
        <v>40</v>
      </c>
      <c r="J1405">
        <v>60</v>
      </c>
      <c r="K1405">
        <v>100</v>
      </c>
      <c r="L1405">
        <v>971</v>
      </c>
      <c r="M1405">
        <v>4</v>
      </c>
      <c r="N1405" s="25">
        <v>41851</v>
      </c>
      <c r="O1405" t="str">
        <f>VLOOKUP(Coffee_data[[#This Row],[Area Code]],Location!$B$1:$E$157,2,FALSE)</f>
        <v>Oregon</v>
      </c>
      <c r="P1405" t="str">
        <f>VLOOKUP(Coffee_data[[#This Row],[Area Code]],Location!$B$1:$E$157,3,FALSE)</f>
        <v>West</v>
      </c>
      <c r="Q1405" t="str">
        <f>VLOOKUP(Coffee_data[[#This Row],[Area Code]],Location!$B$1:$E$157,4,FALSE)</f>
        <v>Small Market</v>
      </c>
      <c r="R1405" s="15" t="str">
        <f>HLOOKUP(Coffee_data[[#This Row],[ProductId]],Product!$B$4:$O$7,2,FALSE)</f>
        <v>Regular</v>
      </c>
      <c r="S1405" s="15" t="str">
        <f>HLOOKUP(Coffee_data[[#This Row],[ProductId]],Product!$B$4:$O$7,3,FALSE)</f>
        <v>Espresso</v>
      </c>
      <c r="T1405" s="15" t="str">
        <f>HLOOKUP(Coffee_data[[#This Row],[ProductId]],Product!$B$4:$O$7,4,FALSE)</f>
        <v>Caffe Latte</v>
      </c>
    </row>
    <row r="1406" spans="1:20" x14ac:dyDescent="0.2">
      <c r="A1406">
        <v>19</v>
      </c>
      <c r="B1406">
        <v>62</v>
      </c>
      <c r="C1406">
        <v>108</v>
      </c>
      <c r="D1406">
        <v>46</v>
      </c>
      <c r="E1406">
        <v>43</v>
      </c>
      <c r="F1406">
        <v>15</v>
      </c>
      <c r="G1406">
        <v>415</v>
      </c>
      <c r="H1406">
        <v>30</v>
      </c>
      <c r="I1406">
        <v>40</v>
      </c>
      <c r="J1406">
        <v>60</v>
      </c>
      <c r="K1406">
        <v>100</v>
      </c>
      <c r="L1406">
        <v>503</v>
      </c>
      <c r="M1406">
        <v>5</v>
      </c>
      <c r="N1406" s="25">
        <v>41851</v>
      </c>
      <c r="O1406" t="str">
        <f>VLOOKUP(Coffee_data[[#This Row],[Area Code]],Location!$B$1:$E$157,2,FALSE)</f>
        <v>Oregon</v>
      </c>
      <c r="P1406" t="str">
        <f>VLOOKUP(Coffee_data[[#This Row],[Area Code]],Location!$B$1:$E$157,3,FALSE)</f>
        <v>West</v>
      </c>
      <c r="Q1406" t="str">
        <f>VLOOKUP(Coffee_data[[#This Row],[Area Code]],Location!$B$1:$E$157,4,FALSE)</f>
        <v>Small Market</v>
      </c>
      <c r="R1406" s="15" t="str">
        <f>HLOOKUP(Coffee_data[[#This Row],[ProductId]],Product!$B$4:$O$7,2,FALSE)</f>
        <v>Regular</v>
      </c>
      <c r="S1406" s="15" t="str">
        <f>HLOOKUP(Coffee_data[[#This Row],[ProductId]],Product!$B$4:$O$7,3,FALSE)</f>
        <v>Espresso</v>
      </c>
      <c r="T1406" s="15" t="str">
        <f>HLOOKUP(Coffee_data[[#This Row],[ProductId]],Product!$B$4:$O$7,4,FALSE)</f>
        <v>Caffe Mocha</v>
      </c>
    </row>
    <row r="1407" spans="1:20" x14ac:dyDescent="0.2">
      <c r="A1407">
        <v>81</v>
      </c>
      <c r="B1407">
        <v>146</v>
      </c>
      <c r="C1407">
        <v>291</v>
      </c>
      <c r="D1407">
        <v>153</v>
      </c>
      <c r="E1407">
        <v>65</v>
      </c>
      <c r="F1407">
        <v>40</v>
      </c>
      <c r="G1407">
        <v>1292</v>
      </c>
      <c r="H1407">
        <v>90</v>
      </c>
      <c r="I1407">
        <v>76</v>
      </c>
      <c r="J1407">
        <v>140</v>
      </c>
      <c r="K1407">
        <v>270</v>
      </c>
      <c r="L1407">
        <v>503</v>
      </c>
      <c r="M1407">
        <v>6</v>
      </c>
      <c r="N1407" s="25">
        <v>41851</v>
      </c>
      <c r="O1407" t="str">
        <f>VLOOKUP(Coffee_data[[#This Row],[Area Code]],Location!$B$1:$E$157,2,FALSE)</f>
        <v>Oregon</v>
      </c>
      <c r="P1407" t="str">
        <f>VLOOKUP(Coffee_data[[#This Row],[Area Code]],Location!$B$1:$E$157,3,FALSE)</f>
        <v>West</v>
      </c>
      <c r="Q1407" t="str">
        <f>VLOOKUP(Coffee_data[[#This Row],[Area Code]],Location!$B$1:$E$157,4,FALSE)</f>
        <v>Small Market</v>
      </c>
      <c r="R1407" s="15" t="str">
        <f>HLOOKUP(Coffee_data[[#This Row],[ProductId]],Product!$B$4:$O$7,2,FALSE)</f>
        <v>Decaf</v>
      </c>
      <c r="S1407" s="15" t="str">
        <f>HLOOKUP(Coffee_data[[#This Row],[ProductId]],Product!$B$4:$O$7,3,FALSE)</f>
        <v>Espresso</v>
      </c>
      <c r="T1407" s="15" t="str">
        <f>HLOOKUP(Coffee_data[[#This Row],[ProductId]],Product!$B$4:$O$7,4,FALSE)</f>
        <v>Decaf Espresso</v>
      </c>
    </row>
    <row r="1408" spans="1:20" x14ac:dyDescent="0.2">
      <c r="A1408">
        <v>75</v>
      </c>
      <c r="B1408">
        <v>135</v>
      </c>
      <c r="C1408">
        <v>225</v>
      </c>
      <c r="D1408">
        <v>90</v>
      </c>
      <c r="E1408">
        <v>60</v>
      </c>
      <c r="F1408">
        <v>29</v>
      </c>
      <c r="G1408">
        <v>1139</v>
      </c>
      <c r="H1408">
        <v>80</v>
      </c>
      <c r="I1408">
        <v>70</v>
      </c>
      <c r="J1408">
        <v>120</v>
      </c>
      <c r="K1408">
        <v>198</v>
      </c>
      <c r="L1408">
        <v>360</v>
      </c>
      <c r="M1408">
        <v>8</v>
      </c>
      <c r="N1408" s="25">
        <v>41851</v>
      </c>
      <c r="O1408" t="str">
        <f>VLOOKUP(Coffee_data[[#This Row],[Area Code]],Location!$B$1:$E$157,2,FALSE)</f>
        <v>Washington</v>
      </c>
      <c r="P1408" t="str">
        <f>VLOOKUP(Coffee_data[[#This Row],[Area Code]],Location!$B$1:$E$157,3,FALSE)</f>
        <v>West</v>
      </c>
      <c r="Q1408" t="str">
        <f>VLOOKUP(Coffee_data[[#This Row],[Area Code]],Location!$B$1:$E$157,4,FALSE)</f>
        <v>Small Market</v>
      </c>
      <c r="R1408" s="15" t="str">
        <f>HLOOKUP(Coffee_data[[#This Row],[ProductId]],Product!$B$4:$O$7,2,FALSE)</f>
        <v>Decaf</v>
      </c>
      <c r="S1408" s="15" t="str">
        <f>HLOOKUP(Coffee_data[[#This Row],[ProductId]],Product!$B$4:$O$7,3,FALSE)</f>
        <v>Herbal Tea</v>
      </c>
      <c r="T1408" s="15" t="str">
        <f>HLOOKUP(Coffee_data[[#This Row],[ProductId]],Product!$B$4:$O$7,4,FALSE)</f>
        <v>Chamomile</v>
      </c>
    </row>
    <row r="1409" spans="1:20" x14ac:dyDescent="0.2">
      <c r="A1409">
        <v>45</v>
      </c>
      <c r="B1409">
        <v>70</v>
      </c>
      <c r="C1409">
        <v>118</v>
      </c>
      <c r="D1409">
        <v>48</v>
      </c>
      <c r="E1409">
        <v>25</v>
      </c>
      <c r="F1409">
        <v>13</v>
      </c>
      <c r="G1409">
        <v>839</v>
      </c>
      <c r="H1409">
        <v>50</v>
      </c>
      <c r="I1409">
        <v>31</v>
      </c>
      <c r="J1409">
        <v>60</v>
      </c>
      <c r="K1409">
        <v>109</v>
      </c>
      <c r="L1409">
        <v>253</v>
      </c>
      <c r="M1409">
        <v>9</v>
      </c>
      <c r="N1409" s="25">
        <v>41851</v>
      </c>
      <c r="O1409" t="str">
        <f>VLOOKUP(Coffee_data[[#This Row],[Area Code]],Location!$B$1:$E$157,2,FALSE)</f>
        <v>Washington</v>
      </c>
      <c r="P1409" t="str">
        <f>VLOOKUP(Coffee_data[[#This Row],[Area Code]],Location!$B$1:$E$157,3,FALSE)</f>
        <v>West</v>
      </c>
      <c r="Q1409" t="str">
        <f>VLOOKUP(Coffee_data[[#This Row],[Area Code]],Location!$B$1:$E$157,4,FALSE)</f>
        <v>Small Market</v>
      </c>
      <c r="R1409" s="15" t="str">
        <f>HLOOKUP(Coffee_data[[#This Row],[ProductId]],Product!$B$4:$O$7,2,FALSE)</f>
        <v>Decaf</v>
      </c>
      <c r="S1409" s="15" t="str">
        <f>HLOOKUP(Coffee_data[[#This Row],[ProductId]],Product!$B$4:$O$7,3,FALSE)</f>
        <v>Herbal Tea</v>
      </c>
      <c r="T1409" s="15" t="str">
        <f>HLOOKUP(Coffee_data[[#This Row],[ProductId]],Product!$B$4:$O$7,4,FALSE)</f>
        <v>Lemon</v>
      </c>
    </row>
    <row r="1410" spans="1:20" x14ac:dyDescent="0.2">
      <c r="A1410">
        <v>42</v>
      </c>
      <c r="B1410">
        <v>79</v>
      </c>
      <c r="C1410">
        <v>126</v>
      </c>
      <c r="D1410">
        <v>47</v>
      </c>
      <c r="E1410">
        <v>37</v>
      </c>
      <c r="F1410">
        <v>14</v>
      </c>
      <c r="G1410">
        <v>366</v>
      </c>
      <c r="H1410">
        <v>30</v>
      </c>
      <c r="I1410">
        <v>19</v>
      </c>
      <c r="J1410">
        <v>50</v>
      </c>
      <c r="K1410">
        <v>69</v>
      </c>
      <c r="L1410">
        <v>253</v>
      </c>
      <c r="M1410">
        <v>11</v>
      </c>
      <c r="N1410" s="25">
        <v>41851</v>
      </c>
      <c r="O1410" t="str">
        <f>VLOOKUP(Coffee_data[[#This Row],[Area Code]],Location!$B$1:$E$157,2,FALSE)</f>
        <v>Washington</v>
      </c>
      <c r="P1410" t="str">
        <f>VLOOKUP(Coffee_data[[#This Row],[Area Code]],Location!$B$1:$E$157,3,FALSE)</f>
        <v>West</v>
      </c>
      <c r="Q1410" t="str">
        <f>VLOOKUP(Coffee_data[[#This Row],[Area Code]],Location!$B$1:$E$157,4,FALSE)</f>
        <v>Small Market</v>
      </c>
      <c r="R1410" s="15" t="str">
        <f>HLOOKUP(Coffee_data[[#This Row],[ProductId]],Product!$B$4:$O$7,2,FALSE)</f>
        <v>Regular</v>
      </c>
      <c r="S1410" s="15" t="str">
        <f>HLOOKUP(Coffee_data[[#This Row],[ProductId]],Product!$B$4:$O$7,3,FALSE)</f>
        <v>Tea</v>
      </c>
      <c r="T1410" s="15" t="str">
        <f>HLOOKUP(Coffee_data[[#This Row],[ProductId]],Product!$B$4:$O$7,4,FALSE)</f>
        <v>Darjeeling</v>
      </c>
    </row>
    <row r="1411" spans="1:20" x14ac:dyDescent="0.2">
      <c r="A1411">
        <v>20</v>
      </c>
      <c r="B1411">
        <v>54</v>
      </c>
      <c r="C1411">
        <v>90</v>
      </c>
      <c r="D1411">
        <v>36</v>
      </c>
      <c r="E1411">
        <v>34</v>
      </c>
      <c r="F1411">
        <v>11</v>
      </c>
      <c r="G1411">
        <v>458</v>
      </c>
      <c r="H1411">
        <v>30</v>
      </c>
      <c r="I1411">
        <v>20</v>
      </c>
      <c r="J1411">
        <v>40</v>
      </c>
      <c r="K1411">
        <v>72</v>
      </c>
      <c r="L1411">
        <v>206</v>
      </c>
      <c r="M1411">
        <v>12</v>
      </c>
      <c r="N1411" s="25">
        <v>41851</v>
      </c>
      <c r="O1411" t="str">
        <f>VLOOKUP(Coffee_data[[#This Row],[Area Code]],Location!$B$1:$E$157,2,FALSE)</f>
        <v>Washington</v>
      </c>
      <c r="P1411" t="str">
        <f>VLOOKUP(Coffee_data[[#This Row],[Area Code]],Location!$B$1:$E$157,3,FALSE)</f>
        <v>West</v>
      </c>
      <c r="Q1411" t="str">
        <f>VLOOKUP(Coffee_data[[#This Row],[Area Code]],Location!$B$1:$E$157,4,FALSE)</f>
        <v>Small Market</v>
      </c>
      <c r="R1411" s="15" t="str">
        <f>HLOOKUP(Coffee_data[[#This Row],[ProductId]],Product!$B$4:$O$7,2,FALSE)</f>
        <v>Regular</v>
      </c>
      <c r="S1411" s="15" t="str">
        <f>HLOOKUP(Coffee_data[[#This Row],[ProductId]],Product!$B$4:$O$7,3,FALSE)</f>
        <v>Tea</v>
      </c>
      <c r="T1411" s="15" t="str">
        <f>HLOOKUP(Coffee_data[[#This Row],[ProductId]],Product!$B$4:$O$7,4,FALSE)</f>
        <v>Earl Grey</v>
      </c>
    </row>
    <row r="1412" spans="1:20" x14ac:dyDescent="0.2">
      <c r="A1412">
        <v>-8</v>
      </c>
      <c r="B1412">
        <v>61</v>
      </c>
      <c r="C1412">
        <v>105</v>
      </c>
      <c r="D1412">
        <v>44</v>
      </c>
      <c r="E1412">
        <v>69</v>
      </c>
      <c r="F1412">
        <v>39</v>
      </c>
      <c r="G1412">
        <v>617</v>
      </c>
      <c r="H1412">
        <v>10</v>
      </c>
      <c r="I1412">
        <v>20</v>
      </c>
      <c r="J1412">
        <v>50</v>
      </c>
      <c r="K1412">
        <v>57</v>
      </c>
      <c r="L1412">
        <v>206</v>
      </c>
      <c r="M1412">
        <v>13</v>
      </c>
      <c r="N1412" s="25">
        <v>41851</v>
      </c>
      <c r="O1412" t="str">
        <f>VLOOKUP(Coffee_data[[#This Row],[Area Code]],Location!$B$1:$E$157,2,FALSE)</f>
        <v>Washington</v>
      </c>
      <c r="P1412" t="str">
        <f>VLOOKUP(Coffee_data[[#This Row],[Area Code]],Location!$B$1:$E$157,3,FALSE)</f>
        <v>West</v>
      </c>
      <c r="Q1412" t="str">
        <f>VLOOKUP(Coffee_data[[#This Row],[Area Code]],Location!$B$1:$E$157,4,FALSE)</f>
        <v>Small Market</v>
      </c>
      <c r="R1412" s="15" t="str">
        <f>HLOOKUP(Coffee_data[[#This Row],[ProductId]],Product!$B$4:$O$7,2,FALSE)</f>
        <v>Regular</v>
      </c>
      <c r="S1412" s="15" t="str">
        <f>HLOOKUP(Coffee_data[[#This Row],[ProductId]],Product!$B$4:$O$7,3,FALSE)</f>
        <v>Tea</v>
      </c>
      <c r="T1412" s="15" t="str">
        <f>HLOOKUP(Coffee_data[[#This Row],[ProductId]],Product!$B$4:$O$7,4,FALSE)</f>
        <v>Green Tea</v>
      </c>
    </row>
    <row r="1413" spans="1:20" x14ac:dyDescent="0.2">
      <c r="A1413">
        <v>76</v>
      </c>
      <c r="B1413">
        <v>125</v>
      </c>
      <c r="C1413">
        <v>211</v>
      </c>
      <c r="D1413">
        <v>86</v>
      </c>
      <c r="E1413">
        <v>49</v>
      </c>
      <c r="F1413">
        <v>27</v>
      </c>
      <c r="G1413">
        <v>454</v>
      </c>
      <c r="H1413">
        <v>120</v>
      </c>
      <c r="I1413">
        <v>81</v>
      </c>
      <c r="J1413">
        <v>160</v>
      </c>
      <c r="K1413">
        <v>262</v>
      </c>
      <c r="L1413">
        <v>509</v>
      </c>
      <c r="M1413">
        <v>2</v>
      </c>
      <c r="N1413" s="25">
        <v>41851</v>
      </c>
      <c r="O1413" t="str">
        <f>VLOOKUP(Coffee_data[[#This Row],[Area Code]],Location!$B$1:$E$157,2,FALSE)</f>
        <v>Washington</v>
      </c>
      <c r="P1413" t="str">
        <f>VLOOKUP(Coffee_data[[#This Row],[Area Code]],Location!$B$1:$E$157,3,FALSE)</f>
        <v>West</v>
      </c>
      <c r="Q1413" t="str">
        <f>VLOOKUP(Coffee_data[[#This Row],[Area Code]],Location!$B$1:$E$157,4,FALSE)</f>
        <v>Small Market</v>
      </c>
      <c r="R1413" s="15" t="str">
        <f>HLOOKUP(Coffee_data[[#This Row],[ProductId]],Product!$B$4:$O$7,2,FALSE)</f>
        <v>Regular</v>
      </c>
      <c r="S1413" s="15" t="str">
        <f>HLOOKUP(Coffee_data[[#This Row],[ProductId]],Product!$B$4:$O$7,3,FALSE)</f>
        <v>Coffee</v>
      </c>
      <c r="T1413" s="15" t="str">
        <f>HLOOKUP(Coffee_data[[#This Row],[ProductId]],Product!$B$4:$O$7,4,FALSE)</f>
        <v>Columbian</v>
      </c>
    </row>
    <row r="1414" spans="1:20" x14ac:dyDescent="0.2">
      <c r="A1414">
        <v>34</v>
      </c>
      <c r="B1414">
        <v>184</v>
      </c>
      <c r="C1414">
        <v>317</v>
      </c>
      <c r="D1414">
        <v>117</v>
      </c>
      <c r="E1414">
        <v>150</v>
      </c>
      <c r="F1414">
        <v>120</v>
      </c>
      <c r="G1414">
        <v>705</v>
      </c>
      <c r="H1414">
        <v>100</v>
      </c>
      <c r="I1414">
        <v>171</v>
      </c>
      <c r="J1414">
        <v>230</v>
      </c>
      <c r="K1414">
        <v>393</v>
      </c>
      <c r="L1414">
        <v>206</v>
      </c>
      <c r="M1414">
        <v>3</v>
      </c>
      <c r="N1414" s="25">
        <v>41851</v>
      </c>
      <c r="O1414" t="str">
        <f>VLOOKUP(Coffee_data[[#This Row],[Area Code]],Location!$B$1:$E$157,2,FALSE)</f>
        <v>Washington</v>
      </c>
      <c r="P1414" t="str">
        <f>VLOOKUP(Coffee_data[[#This Row],[Area Code]],Location!$B$1:$E$157,3,FALSE)</f>
        <v>West</v>
      </c>
      <c r="Q1414" t="str">
        <f>VLOOKUP(Coffee_data[[#This Row],[Area Code]],Location!$B$1:$E$157,4,FALSE)</f>
        <v>Small Market</v>
      </c>
      <c r="R1414" s="15" t="str">
        <f>HLOOKUP(Coffee_data[[#This Row],[ProductId]],Product!$B$4:$O$7,2,FALSE)</f>
        <v>Decaf</v>
      </c>
      <c r="S1414" s="15" t="str">
        <f>HLOOKUP(Coffee_data[[#This Row],[ProductId]],Product!$B$4:$O$7,3,FALSE)</f>
        <v>Coffee</v>
      </c>
      <c r="T1414" s="15" t="str">
        <f>HLOOKUP(Coffee_data[[#This Row],[ProductId]],Product!$B$4:$O$7,4,FALSE)</f>
        <v>Decaf Irish Cream</v>
      </c>
    </row>
    <row r="1415" spans="1:20" x14ac:dyDescent="0.2">
      <c r="A1415">
        <v>17</v>
      </c>
      <c r="B1415">
        <v>39</v>
      </c>
      <c r="C1415">
        <v>69</v>
      </c>
      <c r="D1415">
        <v>30</v>
      </c>
      <c r="E1415">
        <v>22</v>
      </c>
      <c r="F1415">
        <v>9</v>
      </c>
      <c r="G1415">
        <v>581</v>
      </c>
      <c r="H1415">
        <v>30</v>
      </c>
      <c r="I1415">
        <v>20</v>
      </c>
      <c r="J1415">
        <v>40</v>
      </c>
      <c r="K1415">
        <v>56</v>
      </c>
      <c r="L1415">
        <v>206</v>
      </c>
      <c r="M1415">
        <v>4</v>
      </c>
      <c r="N1415" s="25">
        <v>41851</v>
      </c>
      <c r="O1415" t="str">
        <f>VLOOKUP(Coffee_data[[#This Row],[Area Code]],Location!$B$1:$E$157,2,FALSE)</f>
        <v>Washington</v>
      </c>
      <c r="P1415" t="str">
        <f>VLOOKUP(Coffee_data[[#This Row],[Area Code]],Location!$B$1:$E$157,3,FALSE)</f>
        <v>West</v>
      </c>
      <c r="Q1415" t="str">
        <f>VLOOKUP(Coffee_data[[#This Row],[Area Code]],Location!$B$1:$E$157,4,FALSE)</f>
        <v>Small Market</v>
      </c>
      <c r="R1415" s="15" t="str">
        <f>HLOOKUP(Coffee_data[[#This Row],[ProductId]],Product!$B$4:$O$7,2,FALSE)</f>
        <v>Regular</v>
      </c>
      <c r="S1415" s="15" t="str">
        <f>HLOOKUP(Coffee_data[[#This Row],[ProductId]],Product!$B$4:$O$7,3,FALSE)</f>
        <v>Espresso</v>
      </c>
      <c r="T1415" s="15" t="str">
        <f>HLOOKUP(Coffee_data[[#This Row],[ProductId]],Product!$B$4:$O$7,4,FALSE)</f>
        <v>Caffe Latte</v>
      </c>
    </row>
    <row r="1416" spans="1:20" x14ac:dyDescent="0.2">
      <c r="A1416">
        <v>20</v>
      </c>
      <c r="B1416">
        <v>77</v>
      </c>
      <c r="C1416">
        <v>140</v>
      </c>
      <c r="D1416">
        <v>63</v>
      </c>
      <c r="E1416">
        <v>57</v>
      </c>
      <c r="F1416">
        <v>23</v>
      </c>
      <c r="G1416">
        <v>397</v>
      </c>
      <c r="H1416">
        <v>20</v>
      </c>
      <c r="I1416">
        <v>60</v>
      </c>
      <c r="J1416">
        <v>70</v>
      </c>
      <c r="K1416">
        <v>130</v>
      </c>
      <c r="L1416">
        <v>425</v>
      </c>
      <c r="M1416">
        <v>5</v>
      </c>
      <c r="N1416" s="25">
        <v>41851</v>
      </c>
      <c r="O1416" t="str">
        <f>VLOOKUP(Coffee_data[[#This Row],[Area Code]],Location!$B$1:$E$157,2,FALSE)</f>
        <v>Washington</v>
      </c>
      <c r="P1416" t="str">
        <f>VLOOKUP(Coffee_data[[#This Row],[Area Code]],Location!$B$1:$E$157,3,FALSE)</f>
        <v>West</v>
      </c>
      <c r="Q1416" t="str">
        <f>VLOOKUP(Coffee_data[[#This Row],[Area Code]],Location!$B$1:$E$157,4,FALSE)</f>
        <v>Small Market</v>
      </c>
      <c r="R1416" s="15" t="str">
        <f>HLOOKUP(Coffee_data[[#This Row],[ProductId]],Product!$B$4:$O$7,2,FALSE)</f>
        <v>Regular</v>
      </c>
      <c r="S1416" s="15" t="str">
        <f>HLOOKUP(Coffee_data[[#This Row],[ProductId]],Product!$B$4:$O$7,3,FALSE)</f>
        <v>Espresso</v>
      </c>
      <c r="T1416" s="15" t="str">
        <f>HLOOKUP(Coffee_data[[#This Row],[ProductId]],Product!$B$4:$O$7,4,FALSE)</f>
        <v>Caffe Mocha</v>
      </c>
    </row>
    <row r="1417" spans="1:20" x14ac:dyDescent="0.2">
      <c r="A1417">
        <v>71</v>
      </c>
      <c r="B1417">
        <v>123</v>
      </c>
      <c r="C1417">
        <v>226</v>
      </c>
      <c r="D1417">
        <v>86</v>
      </c>
      <c r="E1417">
        <v>52</v>
      </c>
      <c r="F1417">
        <v>31</v>
      </c>
      <c r="G1417">
        <v>1073</v>
      </c>
      <c r="H1417">
        <v>90</v>
      </c>
      <c r="I1417">
        <v>96</v>
      </c>
      <c r="J1417">
        <v>120</v>
      </c>
      <c r="K1417">
        <v>216</v>
      </c>
      <c r="L1417">
        <v>206</v>
      </c>
      <c r="M1417">
        <v>6</v>
      </c>
      <c r="N1417" s="25">
        <v>41851</v>
      </c>
      <c r="O1417" t="str">
        <f>VLOOKUP(Coffee_data[[#This Row],[Area Code]],Location!$B$1:$E$157,2,FALSE)</f>
        <v>Washington</v>
      </c>
      <c r="P1417" t="str">
        <f>VLOOKUP(Coffee_data[[#This Row],[Area Code]],Location!$B$1:$E$157,3,FALSE)</f>
        <v>West</v>
      </c>
      <c r="Q1417" t="str">
        <f>VLOOKUP(Coffee_data[[#This Row],[Area Code]],Location!$B$1:$E$157,4,FALSE)</f>
        <v>Small Market</v>
      </c>
      <c r="R1417" s="15" t="str">
        <f>HLOOKUP(Coffee_data[[#This Row],[ProductId]],Product!$B$4:$O$7,2,FALSE)</f>
        <v>Decaf</v>
      </c>
      <c r="S1417" s="15" t="str">
        <f>HLOOKUP(Coffee_data[[#This Row],[ProductId]],Product!$B$4:$O$7,3,FALSE)</f>
        <v>Espresso</v>
      </c>
      <c r="T1417" s="15" t="str">
        <f>HLOOKUP(Coffee_data[[#This Row],[ProductId]],Product!$B$4:$O$7,4,FALSE)</f>
        <v>Decaf Espresso</v>
      </c>
    </row>
    <row r="1418" spans="1:20" x14ac:dyDescent="0.2">
      <c r="A1418">
        <v>87</v>
      </c>
      <c r="B1418">
        <v>155</v>
      </c>
      <c r="C1418">
        <v>310</v>
      </c>
      <c r="D1418">
        <v>114</v>
      </c>
      <c r="E1418">
        <v>68</v>
      </c>
      <c r="F1418">
        <v>43</v>
      </c>
      <c r="G1418">
        <v>1280</v>
      </c>
      <c r="H1418">
        <v>90</v>
      </c>
      <c r="I1418">
        <v>132</v>
      </c>
      <c r="J1418">
        <v>140</v>
      </c>
      <c r="K1418">
        <v>278</v>
      </c>
      <c r="L1418">
        <v>970</v>
      </c>
      <c r="M1418">
        <v>8</v>
      </c>
      <c r="N1418" s="25">
        <v>41882</v>
      </c>
      <c r="O1418" t="str">
        <f>VLOOKUP(Coffee_data[[#This Row],[Area Code]],Location!$B$1:$E$157,2,FALSE)</f>
        <v>Colorado</v>
      </c>
      <c r="P1418" t="str">
        <f>VLOOKUP(Coffee_data[[#This Row],[Area Code]],Location!$B$1:$E$157,3,FALSE)</f>
        <v>Central</v>
      </c>
      <c r="Q1418" t="str">
        <f>VLOOKUP(Coffee_data[[#This Row],[Area Code]],Location!$B$1:$E$157,4,FALSE)</f>
        <v>Major Market</v>
      </c>
      <c r="R1418" s="15" t="str">
        <f>HLOOKUP(Coffee_data[[#This Row],[ProductId]],Product!$B$4:$O$7,2,FALSE)</f>
        <v>Decaf</v>
      </c>
      <c r="S1418" s="15" t="str">
        <f>HLOOKUP(Coffee_data[[#This Row],[ProductId]],Product!$B$4:$O$7,3,FALSE)</f>
        <v>Herbal Tea</v>
      </c>
      <c r="T1418" s="15" t="str">
        <f>HLOOKUP(Coffee_data[[#This Row],[ProductId]],Product!$B$4:$O$7,4,FALSE)</f>
        <v>Chamomile</v>
      </c>
    </row>
    <row r="1419" spans="1:20" x14ac:dyDescent="0.2">
      <c r="A1419">
        <v>-2</v>
      </c>
      <c r="B1419">
        <v>74</v>
      </c>
      <c r="C1419">
        <v>126</v>
      </c>
      <c r="D1419">
        <v>52</v>
      </c>
      <c r="E1419">
        <v>76</v>
      </c>
      <c r="F1419">
        <v>47</v>
      </c>
      <c r="G1419">
        <v>509</v>
      </c>
      <c r="H1419">
        <v>20</v>
      </c>
      <c r="I1419">
        <v>31</v>
      </c>
      <c r="J1419">
        <v>70</v>
      </c>
      <c r="K1419">
        <v>119</v>
      </c>
      <c r="L1419">
        <v>970</v>
      </c>
      <c r="M1419">
        <v>9</v>
      </c>
      <c r="N1419" s="25">
        <v>41882</v>
      </c>
      <c r="O1419" t="str">
        <f>VLOOKUP(Coffee_data[[#This Row],[Area Code]],Location!$B$1:$E$157,2,FALSE)</f>
        <v>Colorado</v>
      </c>
      <c r="P1419" t="str">
        <f>VLOOKUP(Coffee_data[[#This Row],[Area Code]],Location!$B$1:$E$157,3,FALSE)</f>
        <v>Central</v>
      </c>
      <c r="Q1419" t="str">
        <f>VLOOKUP(Coffee_data[[#This Row],[Area Code]],Location!$B$1:$E$157,4,FALSE)</f>
        <v>Major Market</v>
      </c>
      <c r="R1419" s="15" t="str">
        <f>HLOOKUP(Coffee_data[[#This Row],[ProductId]],Product!$B$4:$O$7,2,FALSE)</f>
        <v>Decaf</v>
      </c>
      <c r="S1419" s="15" t="str">
        <f>HLOOKUP(Coffee_data[[#This Row],[ProductId]],Product!$B$4:$O$7,3,FALSE)</f>
        <v>Herbal Tea</v>
      </c>
      <c r="T1419" s="15" t="str">
        <f>HLOOKUP(Coffee_data[[#This Row],[ProductId]],Product!$B$4:$O$7,4,FALSE)</f>
        <v>Lemon</v>
      </c>
    </row>
    <row r="1420" spans="1:20" x14ac:dyDescent="0.2">
      <c r="A1420">
        <v>27</v>
      </c>
      <c r="B1420">
        <v>72</v>
      </c>
      <c r="C1420">
        <v>125</v>
      </c>
      <c r="D1420">
        <v>53</v>
      </c>
      <c r="E1420">
        <v>45</v>
      </c>
      <c r="F1420">
        <v>17</v>
      </c>
      <c r="G1420">
        <v>410</v>
      </c>
      <c r="H1420">
        <v>40</v>
      </c>
      <c r="I1420">
        <v>40</v>
      </c>
      <c r="J1420">
        <v>70</v>
      </c>
      <c r="K1420">
        <v>110</v>
      </c>
      <c r="L1420">
        <v>720</v>
      </c>
      <c r="M1420">
        <v>10</v>
      </c>
      <c r="N1420" s="25">
        <v>41882</v>
      </c>
      <c r="O1420" t="str">
        <f>VLOOKUP(Coffee_data[[#This Row],[Area Code]],Location!$B$1:$E$157,2,FALSE)</f>
        <v>Colorado</v>
      </c>
      <c r="P1420" t="str">
        <f>VLOOKUP(Coffee_data[[#This Row],[Area Code]],Location!$B$1:$E$157,3,FALSE)</f>
        <v>Central</v>
      </c>
      <c r="Q1420" t="str">
        <f>VLOOKUP(Coffee_data[[#This Row],[Area Code]],Location!$B$1:$E$157,4,FALSE)</f>
        <v>Major Market</v>
      </c>
      <c r="R1420" s="15" t="str">
        <f>HLOOKUP(Coffee_data[[#This Row],[ProductId]],Product!$B$4:$O$7,2,FALSE)</f>
        <v>Decaf</v>
      </c>
      <c r="S1420" s="15" t="str">
        <f>HLOOKUP(Coffee_data[[#This Row],[ProductId]],Product!$B$4:$O$7,3,FALSE)</f>
        <v>Herbal Tea</v>
      </c>
      <c r="T1420" s="15" t="str">
        <f>HLOOKUP(Coffee_data[[#This Row],[ProductId]],Product!$B$4:$O$7,4,FALSE)</f>
        <v>Mint</v>
      </c>
    </row>
    <row r="1421" spans="1:20" x14ac:dyDescent="0.2">
      <c r="A1421">
        <v>7</v>
      </c>
      <c r="B1421">
        <v>57</v>
      </c>
      <c r="C1421">
        <v>102</v>
      </c>
      <c r="D1421">
        <v>45</v>
      </c>
      <c r="E1421">
        <v>50</v>
      </c>
      <c r="F1421">
        <v>17</v>
      </c>
      <c r="G1421">
        <v>409</v>
      </c>
      <c r="H1421">
        <v>10</v>
      </c>
      <c r="I1421">
        <v>41</v>
      </c>
      <c r="J1421">
        <v>50</v>
      </c>
      <c r="K1421">
        <v>69</v>
      </c>
      <c r="L1421">
        <v>970</v>
      </c>
      <c r="M1421">
        <v>11</v>
      </c>
      <c r="N1421" s="25">
        <v>41882</v>
      </c>
      <c r="O1421" t="str">
        <f>VLOOKUP(Coffee_data[[#This Row],[Area Code]],Location!$B$1:$E$157,2,FALSE)</f>
        <v>Colorado</v>
      </c>
      <c r="P1421" t="str">
        <f>VLOOKUP(Coffee_data[[#This Row],[Area Code]],Location!$B$1:$E$157,3,FALSE)</f>
        <v>Central</v>
      </c>
      <c r="Q1421" t="str">
        <f>VLOOKUP(Coffee_data[[#This Row],[Area Code]],Location!$B$1:$E$157,4,FALSE)</f>
        <v>Major Market</v>
      </c>
      <c r="R1421" s="15" t="str">
        <f>HLOOKUP(Coffee_data[[#This Row],[ProductId]],Product!$B$4:$O$7,2,FALSE)</f>
        <v>Regular</v>
      </c>
      <c r="S1421" s="15" t="str">
        <f>HLOOKUP(Coffee_data[[#This Row],[ProductId]],Product!$B$4:$O$7,3,FALSE)</f>
        <v>Tea</v>
      </c>
      <c r="T1421" s="15" t="str">
        <f>HLOOKUP(Coffee_data[[#This Row],[ProductId]],Product!$B$4:$O$7,4,FALSE)</f>
        <v>Darjeeling</v>
      </c>
    </row>
    <row r="1422" spans="1:20" x14ac:dyDescent="0.2">
      <c r="A1422">
        <v>25</v>
      </c>
      <c r="B1422">
        <v>62</v>
      </c>
      <c r="C1422">
        <v>113</v>
      </c>
      <c r="D1422">
        <v>51</v>
      </c>
      <c r="E1422">
        <v>37</v>
      </c>
      <c r="F1422">
        <v>15</v>
      </c>
      <c r="G1422">
        <v>1042</v>
      </c>
      <c r="H1422">
        <v>20</v>
      </c>
      <c r="I1422">
        <v>40</v>
      </c>
      <c r="J1422">
        <v>50</v>
      </c>
      <c r="K1422">
        <v>78</v>
      </c>
      <c r="L1422">
        <v>720</v>
      </c>
      <c r="M1422">
        <v>12</v>
      </c>
      <c r="N1422" s="25">
        <v>41882</v>
      </c>
      <c r="O1422" t="str">
        <f>VLOOKUP(Coffee_data[[#This Row],[Area Code]],Location!$B$1:$E$157,2,FALSE)</f>
        <v>Colorado</v>
      </c>
      <c r="P1422" t="str">
        <f>VLOOKUP(Coffee_data[[#This Row],[Area Code]],Location!$B$1:$E$157,3,FALSE)</f>
        <v>Central</v>
      </c>
      <c r="Q1422" t="str">
        <f>VLOOKUP(Coffee_data[[#This Row],[Area Code]],Location!$B$1:$E$157,4,FALSE)</f>
        <v>Major Market</v>
      </c>
      <c r="R1422" s="15" t="str">
        <f>HLOOKUP(Coffee_data[[#This Row],[ProductId]],Product!$B$4:$O$7,2,FALSE)</f>
        <v>Regular</v>
      </c>
      <c r="S1422" s="15" t="str">
        <f>HLOOKUP(Coffee_data[[#This Row],[ProductId]],Product!$B$4:$O$7,3,FALSE)</f>
        <v>Tea</v>
      </c>
      <c r="T1422" s="15" t="str">
        <f>HLOOKUP(Coffee_data[[#This Row],[ProductId]],Product!$B$4:$O$7,4,FALSE)</f>
        <v>Earl Grey</v>
      </c>
    </row>
    <row r="1423" spans="1:20" x14ac:dyDescent="0.2">
      <c r="A1423">
        <v>47</v>
      </c>
      <c r="B1423">
        <v>79</v>
      </c>
      <c r="C1423">
        <v>140</v>
      </c>
      <c r="D1423">
        <v>61</v>
      </c>
      <c r="E1423">
        <v>32</v>
      </c>
      <c r="F1423">
        <v>20</v>
      </c>
      <c r="G1423">
        <v>579</v>
      </c>
      <c r="H1423">
        <v>50</v>
      </c>
      <c r="I1423">
        <v>50</v>
      </c>
      <c r="J1423">
        <v>70</v>
      </c>
      <c r="K1423">
        <v>133</v>
      </c>
      <c r="L1423">
        <v>970</v>
      </c>
      <c r="M1423">
        <v>13</v>
      </c>
      <c r="N1423" s="25">
        <v>41882</v>
      </c>
      <c r="O1423" t="str">
        <f>VLOOKUP(Coffee_data[[#This Row],[Area Code]],Location!$B$1:$E$157,2,FALSE)</f>
        <v>Colorado</v>
      </c>
      <c r="P1423" t="str">
        <f>VLOOKUP(Coffee_data[[#This Row],[Area Code]],Location!$B$1:$E$157,3,FALSE)</f>
        <v>Central</v>
      </c>
      <c r="Q1423" t="str">
        <f>VLOOKUP(Coffee_data[[#This Row],[Area Code]],Location!$B$1:$E$157,4,FALSE)</f>
        <v>Major Market</v>
      </c>
      <c r="R1423" s="15" t="str">
        <f>HLOOKUP(Coffee_data[[#This Row],[ProductId]],Product!$B$4:$O$7,2,FALSE)</f>
        <v>Regular</v>
      </c>
      <c r="S1423" s="15" t="str">
        <f>HLOOKUP(Coffee_data[[#This Row],[ProductId]],Product!$B$4:$O$7,3,FALSE)</f>
        <v>Tea</v>
      </c>
      <c r="T1423" s="15" t="str">
        <f>HLOOKUP(Coffee_data[[#This Row],[ProductId]],Product!$B$4:$O$7,4,FALSE)</f>
        <v>Green Tea</v>
      </c>
    </row>
    <row r="1424" spans="1:20" x14ac:dyDescent="0.2">
      <c r="A1424">
        <v>84</v>
      </c>
      <c r="B1424">
        <v>118</v>
      </c>
      <c r="C1424">
        <v>199</v>
      </c>
      <c r="D1424">
        <v>81</v>
      </c>
      <c r="E1424">
        <v>34</v>
      </c>
      <c r="F1424">
        <v>22</v>
      </c>
      <c r="G1424">
        <v>588</v>
      </c>
      <c r="H1424">
        <v>110</v>
      </c>
      <c r="I1424">
        <v>85</v>
      </c>
      <c r="J1424">
        <v>140</v>
      </c>
      <c r="K1424">
        <v>225</v>
      </c>
      <c r="L1424">
        <v>303</v>
      </c>
      <c r="M1424">
        <v>5</v>
      </c>
      <c r="N1424" s="25">
        <v>41882</v>
      </c>
      <c r="O1424" t="str">
        <f>VLOOKUP(Coffee_data[[#This Row],[Area Code]],Location!$B$1:$E$157,2,FALSE)</f>
        <v>Colorado</v>
      </c>
      <c r="P1424" t="str">
        <f>VLOOKUP(Coffee_data[[#This Row],[Area Code]],Location!$B$1:$E$157,3,FALSE)</f>
        <v>Central</v>
      </c>
      <c r="Q1424" t="str">
        <f>VLOOKUP(Coffee_data[[#This Row],[Area Code]],Location!$B$1:$E$157,4,FALSE)</f>
        <v>Major Market</v>
      </c>
      <c r="R1424" s="15" t="str">
        <f>HLOOKUP(Coffee_data[[#This Row],[ProductId]],Product!$B$4:$O$7,2,FALSE)</f>
        <v>Regular</v>
      </c>
      <c r="S1424" s="15" t="str">
        <f>HLOOKUP(Coffee_data[[#This Row],[ProductId]],Product!$B$4:$O$7,3,FALSE)</f>
        <v>Espresso</v>
      </c>
      <c r="T1424" s="15" t="str">
        <f>HLOOKUP(Coffee_data[[#This Row],[ProductId]],Product!$B$4:$O$7,4,FALSE)</f>
        <v>Caffe Mocha</v>
      </c>
    </row>
    <row r="1425" spans="1:20" x14ac:dyDescent="0.2">
      <c r="A1425">
        <v>39</v>
      </c>
      <c r="B1425">
        <v>90</v>
      </c>
      <c r="C1425">
        <v>150</v>
      </c>
      <c r="D1425">
        <v>60</v>
      </c>
      <c r="E1425">
        <v>51</v>
      </c>
      <c r="F1425">
        <v>19</v>
      </c>
      <c r="G1425">
        <v>656</v>
      </c>
      <c r="H1425">
        <v>60</v>
      </c>
      <c r="I1425">
        <v>66</v>
      </c>
      <c r="J1425">
        <v>110</v>
      </c>
      <c r="K1425">
        <v>176</v>
      </c>
      <c r="L1425">
        <v>303</v>
      </c>
      <c r="M1425">
        <v>6</v>
      </c>
      <c r="N1425" s="25">
        <v>41882</v>
      </c>
      <c r="O1425" t="str">
        <f>VLOOKUP(Coffee_data[[#This Row],[Area Code]],Location!$B$1:$E$157,2,FALSE)</f>
        <v>Colorado</v>
      </c>
      <c r="P1425" t="str">
        <f>VLOOKUP(Coffee_data[[#This Row],[Area Code]],Location!$B$1:$E$157,3,FALSE)</f>
        <v>Central</v>
      </c>
      <c r="Q1425" t="str">
        <f>VLOOKUP(Coffee_data[[#This Row],[Area Code]],Location!$B$1:$E$157,4,FALSE)</f>
        <v>Major Market</v>
      </c>
      <c r="R1425" s="15" t="str">
        <f>HLOOKUP(Coffee_data[[#This Row],[ProductId]],Product!$B$4:$O$7,2,FALSE)</f>
        <v>Decaf</v>
      </c>
      <c r="S1425" s="15" t="str">
        <f>HLOOKUP(Coffee_data[[#This Row],[ProductId]],Product!$B$4:$O$7,3,FALSE)</f>
        <v>Espresso</v>
      </c>
      <c r="T1425" s="15" t="str">
        <f>HLOOKUP(Coffee_data[[#This Row],[ProductId]],Product!$B$4:$O$7,4,FALSE)</f>
        <v>Decaf Espresso</v>
      </c>
    </row>
    <row r="1426" spans="1:20" x14ac:dyDescent="0.2">
      <c r="A1426">
        <v>134</v>
      </c>
      <c r="B1426">
        <v>179</v>
      </c>
      <c r="C1426">
        <v>302</v>
      </c>
      <c r="D1426">
        <v>114</v>
      </c>
      <c r="E1426">
        <v>45</v>
      </c>
      <c r="F1426">
        <v>34</v>
      </c>
      <c r="G1426">
        <v>928</v>
      </c>
      <c r="H1426">
        <v>140</v>
      </c>
      <c r="I1426">
        <v>178</v>
      </c>
      <c r="J1426">
        <v>180</v>
      </c>
      <c r="K1426">
        <v>311</v>
      </c>
      <c r="L1426">
        <v>970</v>
      </c>
      <c r="M1426">
        <v>1</v>
      </c>
      <c r="N1426" s="25">
        <v>41882</v>
      </c>
      <c r="O1426" t="str">
        <f>VLOOKUP(Coffee_data[[#This Row],[Area Code]],Location!$B$1:$E$157,2,FALSE)</f>
        <v>Colorado</v>
      </c>
      <c r="P1426" t="str">
        <f>VLOOKUP(Coffee_data[[#This Row],[Area Code]],Location!$B$1:$E$157,3,FALSE)</f>
        <v>Central</v>
      </c>
      <c r="Q1426" t="str">
        <f>VLOOKUP(Coffee_data[[#This Row],[Area Code]],Location!$B$1:$E$157,4,FALSE)</f>
        <v>Major Market</v>
      </c>
      <c r="R1426" s="15" t="str">
        <f>HLOOKUP(Coffee_data[[#This Row],[ProductId]],Product!$B$4:$O$7,2,FALSE)</f>
        <v>Regular</v>
      </c>
      <c r="S1426" s="15" t="str">
        <f>HLOOKUP(Coffee_data[[#This Row],[ProductId]],Product!$B$4:$O$7,3,FALSE)</f>
        <v>Coffee</v>
      </c>
      <c r="T1426" s="15" t="str">
        <f>HLOOKUP(Coffee_data[[#This Row],[ProductId]],Product!$B$4:$O$7,4,FALSE)</f>
        <v>Amaretto</v>
      </c>
    </row>
    <row r="1427" spans="1:20" x14ac:dyDescent="0.2">
      <c r="A1427">
        <v>42</v>
      </c>
      <c r="B1427">
        <v>74</v>
      </c>
      <c r="C1427">
        <v>132</v>
      </c>
      <c r="D1427">
        <v>58</v>
      </c>
      <c r="E1427">
        <v>32</v>
      </c>
      <c r="F1427">
        <v>19</v>
      </c>
      <c r="G1427">
        <v>548</v>
      </c>
      <c r="H1427">
        <v>50</v>
      </c>
      <c r="I1427">
        <v>62</v>
      </c>
      <c r="J1427">
        <v>70</v>
      </c>
      <c r="K1427">
        <v>128</v>
      </c>
      <c r="L1427">
        <v>970</v>
      </c>
      <c r="M1427">
        <v>2</v>
      </c>
      <c r="N1427" s="25">
        <v>41882</v>
      </c>
      <c r="O1427" t="str">
        <f>VLOOKUP(Coffee_data[[#This Row],[Area Code]],Location!$B$1:$E$157,2,FALSE)</f>
        <v>Colorado</v>
      </c>
      <c r="P1427" t="str">
        <f>VLOOKUP(Coffee_data[[#This Row],[Area Code]],Location!$B$1:$E$157,3,FALSE)</f>
        <v>Central</v>
      </c>
      <c r="Q1427" t="str">
        <f>VLOOKUP(Coffee_data[[#This Row],[Area Code]],Location!$B$1:$E$157,4,FALSE)</f>
        <v>Major Market</v>
      </c>
      <c r="R1427" s="15" t="str">
        <f>HLOOKUP(Coffee_data[[#This Row],[ProductId]],Product!$B$4:$O$7,2,FALSE)</f>
        <v>Regular</v>
      </c>
      <c r="S1427" s="15" t="str">
        <f>HLOOKUP(Coffee_data[[#This Row],[ProductId]],Product!$B$4:$O$7,3,FALSE)</f>
        <v>Coffee</v>
      </c>
      <c r="T1427" s="15" t="str">
        <f>HLOOKUP(Coffee_data[[#This Row],[ProductId]],Product!$B$4:$O$7,4,FALSE)</f>
        <v>Columbian</v>
      </c>
    </row>
    <row r="1428" spans="1:20" x14ac:dyDescent="0.2">
      <c r="A1428">
        <v>106</v>
      </c>
      <c r="B1428">
        <v>145</v>
      </c>
      <c r="C1428">
        <v>245</v>
      </c>
      <c r="D1428">
        <v>83</v>
      </c>
      <c r="E1428">
        <v>39</v>
      </c>
      <c r="F1428">
        <v>28</v>
      </c>
      <c r="G1428">
        <v>981</v>
      </c>
      <c r="H1428">
        <v>120</v>
      </c>
      <c r="I1428">
        <v>181</v>
      </c>
      <c r="J1428">
        <v>150</v>
      </c>
      <c r="K1428">
        <v>250</v>
      </c>
      <c r="L1428">
        <v>970</v>
      </c>
      <c r="M1428">
        <v>3</v>
      </c>
      <c r="N1428" s="25">
        <v>41882</v>
      </c>
      <c r="O1428" t="str">
        <f>VLOOKUP(Coffee_data[[#This Row],[Area Code]],Location!$B$1:$E$157,2,FALSE)</f>
        <v>Colorado</v>
      </c>
      <c r="P1428" t="str">
        <f>VLOOKUP(Coffee_data[[#This Row],[Area Code]],Location!$B$1:$E$157,3,FALSE)</f>
        <v>Central</v>
      </c>
      <c r="Q1428" t="str">
        <f>VLOOKUP(Coffee_data[[#This Row],[Area Code]],Location!$B$1:$E$157,4,FALSE)</f>
        <v>Major Market</v>
      </c>
      <c r="R1428" s="15" t="str">
        <f>HLOOKUP(Coffee_data[[#This Row],[ProductId]],Product!$B$4:$O$7,2,FALSE)</f>
        <v>Decaf</v>
      </c>
      <c r="S1428" s="15" t="str">
        <f>HLOOKUP(Coffee_data[[#This Row],[ProductId]],Product!$B$4:$O$7,3,FALSE)</f>
        <v>Coffee</v>
      </c>
      <c r="T1428" s="15" t="str">
        <f>HLOOKUP(Coffee_data[[#This Row],[ProductId]],Product!$B$4:$O$7,4,FALSE)</f>
        <v>Decaf Irish Cream</v>
      </c>
    </row>
    <row r="1429" spans="1:20" x14ac:dyDescent="0.2">
      <c r="A1429">
        <v>133</v>
      </c>
      <c r="B1429">
        <v>179</v>
      </c>
      <c r="C1429">
        <v>302</v>
      </c>
      <c r="D1429">
        <v>187</v>
      </c>
      <c r="E1429">
        <v>46</v>
      </c>
      <c r="F1429">
        <v>34</v>
      </c>
      <c r="G1429">
        <v>928</v>
      </c>
      <c r="H1429">
        <v>140</v>
      </c>
      <c r="I1429">
        <v>87</v>
      </c>
      <c r="J1429">
        <v>160</v>
      </c>
      <c r="K1429">
        <v>252</v>
      </c>
      <c r="L1429">
        <v>708</v>
      </c>
      <c r="M1429">
        <v>8</v>
      </c>
      <c r="N1429" s="25">
        <v>41882</v>
      </c>
      <c r="O1429" t="str">
        <f>VLOOKUP(Coffee_data[[#This Row],[Area Code]],Location!$B$1:$E$157,2,FALSE)</f>
        <v>Illinois</v>
      </c>
      <c r="P1429" t="str">
        <f>VLOOKUP(Coffee_data[[#This Row],[Area Code]],Location!$B$1:$E$157,3,FALSE)</f>
        <v>Central</v>
      </c>
      <c r="Q1429" t="str">
        <f>VLOOKUP(Coffee_data[[#This Row],[Area Code]],Location!$B$1:$E$157,4,FALSE)</f>
        <v>Major Market</v>
      </c>
      <c r="R1429" s="15" t="str">
        <f>HLOOKUP(Coffee_data[[#This Row],[ProductId]],Product!$B$4:$O$7,2,FALSE)</f>
        <v>Decaf</v>
      </c>
      <c r="S1429" s="15" t="str">
        <f>HLOOKUP(Coffee_data[[#This Row],[ProductId]],Product!$B$4:$O$7,3,FALSE)</f>
        <v>Herbal Tea</v>
      </c>
      <c r="T1429" s="15" t="str">
        <f>HLOOKUP(Coffee_data[[#This Row],[ProductId]],Product!$B$4:$O$7,4,FALSE)</f>
        <v>Chamomile</v>
      </c>
    </row>
    <row r="1430" spans="1:20" x14ac:dyDescent="0.2">
      <c r="A1430">
        <v>43</v>
      </c>
      <c r="B1430">
        <v>74</v>
      </c>
      <c r="C1430">
        <v>132</v>
      </c>
      <c r="D1430">
        <v>58</v>
      </c>
      <c r="E1430">
        <v>31</v>
      </c>
      <c r="F1430">
        <v>19</v>
      </c>
      <c r="G1430">
        <v>548</v>
      </c>
      <c r="H1430">
        <v>50</v>
      </c>
      <c r="I1430">
        <v>40</v>
      </c>
      <c r="J1430">
        <v>70</v>
      </c>
      <c r="K1430">
        <v>110</v>
      </c>
      <c r="L1430">
        <v>630</v>
      </c>
      <c r="M1430">
        <v>9</v>
      </c>
      <c r="N1430" s="25">
        <v>41882</v>
      </c>
      <c r="O1430" t="str">
        <f>VLOOKUP(Coffee_data[[#This Row],[Area Code]],Location!$B$1:$E$157,2,FALSE)</f>
        <v>Illinois</v>
      </c>
      <c r="P1430" t="str">
        <f>VLOOKUP(Coffee_data[[#This Row],[Area Code]],Location!$B$1:$E$157,3,FALSE)</f>
        <v>Central</v>
      </c>
      <c r="Q1430" t="str">
        <f>VLOOKUP(Coffee_data[[#This Row],[Area Code]],Location!$B$1:$E$157,4,FALSE)</f>
        <v>Major Market</v>
      </c>
      <c r="R1430" s="15" t="str">
        <f>HLOOKUP(Coffee_data[[#This Row],[ProductId]],Product!$B$4:$O$7,2,FALSE)</f>
        <v>Decaf</v>
      </c>
      <c r="S1430" s="15" t="str">
        <f>HLOOKUP(Coffee_data[[#This Row],[ProductId]],Product!$B$4:$O$7,3,FALSE)</f>
        <v>Herbal Tea</v>
      </c>
      <c r="T1430" s="15" t="str">
        <f>HLOOKUP(Coffee_data[[#This Row],[ProductId]],Product!$B$4:$O$7,4,FALSE)</f>
        <v>Lemon</v>
      </c>
    </row>
    <row r="1431" spans="1:20" x14ac:dyDescent="0.2">
      <c r="A1431">
        <v>106</v>
      </c>
      <c r="B1431">
        <v>145</v>
      </c>
      <c r="C1431">
        <v>245</v>
      </c>
      <c r="D1431">
        <v>62</v>
      </c>
      <c r="E1431">
        <v>39</v>
      </c>
      <c r="F1431">
        <v>28</v>
      </c>
      <c r="G1431">
        <v>981</v>
      </c>
      <c r="H1431">
        <v>110</v>
      </c>
      <c r="I1431">
        <v>70</v>
      </c>
      <c r="J1431">
        <v>130</v>
      </c>
      <c r="K1431">
        <v>200</v>
      </c>
      <c r="L1431">
        <v>773</v>
      </c>
      <c r="M1431">
        <v>10</v>
      </c>
      <c r="N1431" s="25">
        <v>41882</v>
      </c>
      <c r="O1431" t="str">
        <f>VLOOKUP(Coffee_data[[#This Row],[Area Code]],Location!$B$1:$E$157,2,FALSE)</f>
        <v>Illinois</v>
      </c>
      <c r="P1431" t="str">
        <f>VLOOKUP(Coffee_data[[#This Row],[Area Code]],Location!$B$1:$E$157,3,FALSE)</f>
        <v>Central</v>
      </c>
      <c r="Q1431" t="str">
        <f>VLOOKUP(Coffee_data[[#This Row],[Area Code]],Location!$B$1:$E$157,4,FALSE)</f>
        <v>Major Market</v>
      </c>
      <c r="R1431" s="15" t="str">
        <f>HLOOKUP(Coffee_data[[#This Row],[ProductId]],Product!$B$4:$O$7,2,FALSE)</f>
        <v>Decaf</v>
      </c>
      <c r="S1431" s="15" t="str">
        <f>HLOOKUP(Coffee_data[[#This Row],[ProductId]],Product!$B$4:$O$7,3,FALSE)</f>
        <v>Herbal Tea</v>
      </c>
      <c r="T1431" s="15" t="str">
        <f>HLOOKUP(Coffee_data[[#This Row],[ProductId]],Product!$B$4:$O$7,4,FALSE)</f>
        <v>Mint</v>
      </c>
    </row>
    <row r="1432" spans="1:20" x14ac:dyDescent="0.2">
      <c r="A1432">
        <v>84</v>
      </c>
      <c r="B1432">
        <v>118</v>
      </c>
      <c r="C1432">
        <v>199</v>
      </c>
      <c r="D1432">
        <v>81</v>
      </c>
      <c r="E1432">
        <v>34</v>
      </c>
      <c r="F1432">
        <v>22</v>
      </c>
      <c r="G1432">
        <v>588</v>
      </c>
      <c r="H1432">
        <v>80</v>
      </c>
      <c r="I1432">
        <v>60</v>
      </c>
      <c r="J1432">
        <v>110</v>
      </c>
      <c r="K1432">
        <v>159</v>
      </c>
      <c r="L1432">
        <v>815</v>
      </c>
      <c r="M1432">
        <v>11</v>
      </c>
      <c r="N1432" s="25">
        <v>41882</v>
      </c>
      <c r="O1432" t="str">
        <f>VLOOKUP(Coffee_data[[#This Row],[Area Code]],Location!$B$1:$E$157,2,FALSE)</f>
        <v>Illinois</v>
      </c>
      <c r="P1432" t="str">
        <f>VLOOKUP(Coffee_data[[#This Row],[Area Code]],Location!$B$1:$E$157,3,FALSE)</f>
        <v>Central</v>
      </c>
      <c r="Q1432" t="str">
        <f>VLOOKUP(Coffee_data[[#This Row],[Area Code]],Location!$B$1:$E$157,4,FALSE)</f>
        <v>Major Market</v>
      </c>
      <c r="R1432" s="15" t="str">
        <f>HLOOKUP(Coffee_data[[#This Row],[ProductId]],Product!$B$4:$O$7,2,FALSE)</f>
        <v>Regular</v>
      </c>
      <c r="S1432" s="15" t="str">
        <f>HLOOKUP(Coffee_data[[#This Row],[ProductId]],Product!$B$4:$O$7,3,FALSE)</f>
        <v>Tea</v>
      </c>
      <c r="T1432" s="15" t="str">
        <f>HLOOKUP(Coffee_data[[#This Row],[ProductId]],Product!$B$4:$O$7,4,FALSE)</f>
        <v>Darjeeling</v>
      </c>
    </row>
    <row r="1433" spans="1:20" x14ac:dyDescent="0.2">
      <c r="A1433">
        <v>40</v>
      </c>
      <c r="B1433">
        <v>90</v>
      </c>
      <c r="C1433">
        <v>150</v>
      </c>
      <c r="D1433">
        <v>60</v>
      </c>
      <c r="E1433">
        <v>50</v>
      </c>
      <c r="F1433">
        <v>19</v>
      </c>
      <c r="G1433">
        <v>656</v>
      </c>
      <c r="H1433">
        <v>40</v>
      </c>
      <c r="I1433">
        <v>50</v>
      </c>
      <c r="J1433">
        <v>80</v>
      </c>
      <c r="K1433">
        <v>118</v>
      </c>
      <c r="L1433">
        <v>773</v>
      </c>
      <c r="M1433">
        <v>12</v>
      </c>
      <c r="N1433" s="25">
        <v>41882</v>
      </c>
      <c r="O1433" t="str">
        <f>VLOOKUP(Coffee_data[[#This Row],[Area Code]],Location!$B$1:$E$157,2,FALSE)</f>
        <v>Illinois</v>
      </c>
      <c r="P1433" t="str">
        <f>VLOOKUP(Coffee_data[[#This Row],[Area Code]],Location!$B$1:$E$157,3,FALSE)</f>
        <v>Central</v>
      </c>
      <c r="Q1433" t="str">
        <f>VLOOKUP(Coffee_data[[#This Row],[Area Code]],Location!$B$1:$E$157,4,FALSE)</f>
        <v>Major Market</v>
      </c>
      <c r="R1433" s="15" t="str">
        <f>HLOOKUP(Coffee_data[[#This Row],[ProductId]],Product!$B$4:$O$7,2,FALSE)</f>
        <v>Regular</v>
      </c>
      <c r="S1433" s="15" t="str">
        <f>HLOOKUP(Coffee_data[[#This Row],[ProductId]],Product!$B$4:$O$7,3,FALSE)</f>
        <v>Tea</v>
      </c>
      <c r="T1433" s="15" t="str">
        <f>HLOOKUP(Coffee_data[[#This Row],[ProductId]],Product!$B$4:$O$7,4,FALSE)</f>
        <v>Earl Grey</v>
      </c>
    </row>
    <row r="1434" spans="1:20" x14ac:dyDescent="0.2">
      <c r="A1434">
        <v>220</v>
      </c>
      <c r="B1434">
        <v>336</v>
      </c>
      <c r="C1434">
        <v>589</v>
      </c>
      <c r="D1434">
        <v>255</v>
      </c>
      <c r="E1434">
        <v>116</v>
      </c>
      <c r="F1434">
        <v>83</v>
      </c>
      <c r="G1434">
        <v>1686</v>
      </c>
      <c r="H1434">
        <v>280</v>
      </c>
      <c r="I1434">
        <v>320</v>
      </c>
      <c r="J1434">
        <v>400</v>
      </c>
      <c r="K1434">
        <v>690</v>
      </c>
      <c r="L1434">
        <v>618</v>
      </c>
      <c r="M1434">
        <v>5</v>
      </c>
      <c r="N1434" s="25">
        <v>41882</v>
      </c>
      <c r="O1434" t="str">
        <f>VLOOKUP(Coffee_data[[#This Row],[Area Code]],Location!$B$1:$E$157,2,FALSE)</f>
        <v>Illinois</v>
      </c>
      <c r="P1434" t="str">
        <f>VLOOKUP(Coffee_data[[#This Row],[Area Code]],Location!$B$1:$E$157,3,FALSE)</f>
        <v>Central</v>
      </c>
      <c r="Q1434" t="str">
        <f>VLOOKUP(Coffee_data[[#This Row],[Area Code]],Location!$B$1:$E$157,4,FALSE)</f>
        <v>Major Market</v>
      </c>
      <c r="R1434" s="15" t="str">
        <f>HLOOKUP(Coffee_data[[#This Row],[ProductId]],Product!$B$4:$O$7,2,FALSE)</f>
        <v>Regular</v>
      </c>
      <c r="S1434" s="15" t="str">
        <f>HLOOKUP(Coffee_data[[#This Row],[ProductId]],Product!$B$4:$O$7,3,FALSE)</f>
        <v>Espresso</v>
      </c>
      <c r="T1434" s="15" t="str">
        <f>HLOOKUP(Coffee_data[[#This Row],[ProductId]],Product!$B$4:$O$7,4,FALSE)</f>
        <v>Caffe Mocha</v>
      </c>
    </row>
    <row r="1435" spans="1:20" x14ac:dyDescent="0.2">
      <c r="A1435">
        <v>155</v>
      </c>
      <c r="B1435">
        <v>249</v>
      </c>
      <c r="C1435">
        <v>498</v>
      </c>
      <c r="D1435">
        <v>292</v>
      </c>
      <c r="E1435">
        <v>94</v>
      </c>
      <c r="F1435">
        <v>69</v>
      </c>
      <c r="G1435">
        <v>1775</v>
      </c>
      <c r="H1435">
        <v>210</v>
      </c>
      <c r="I1435">
        <v>291</v>
      </c>
      <c r="J1435">
        <v>300</v>
      </c>
      <c r="K1435">
        <v>580</v>
      </c>
      <c r="L1435">
        <v>312</v>
      </c>
      <c r="M1435">
        <v>6</v>
      </c>
      <c r="N1435" s="25">
        <v>41882</v>
      </c>
      <c r="O1435" t="str">
        <f>VLOOKUP(Coffee_data[[#This Row],[Area Code]],Location!$B$1:$E$157,2,FALSE)</f>
        <v>Illinois</v>
      </c>
      <c r="P1435" t="str">
        <f>VLOOKUP(Coffee_data[[#This Row],[Area Code]],Location!$B$1:$E$157,3,FALSE)</f>
        <v>Central</v>
      </c>
      <c r="Q1435" t="str">
        <f>VLOOKUP(Coffee_data[[#This Row],[Area Code]],Location!$B$1:$E$157,4,FALSE)</f>
        <v>Major Market</v>
      </c>
      <c r="R1435" s="15" t="str">
        <f>HLOOKUP(Coffee_data[[#This Row],[ProductId]],Product!$B$4:$O$7,2,FALSE)</f>
        <v>Decaf</v>
      </c>
      <c r="S1435" s="15" t="str">
        <f>HLOOKUP(Coffee_data[[#This Row],[ProductId]],Product!$B$4:$O$7,3,FALSE)</f>
        <v>Espresso</v>
      </c>
      <c r="T1435" s="15" t="str">
        <f>HLOOKUP(Coffee_data[[#This Row],[ProductId]],Product!$B$4:$O$7,4,FALSE)</f>
        <v>Decaf Espresso</v>
      </c>
    </row>
    <row r="1436" spans="1:20" x14ac:dyDescent="0.2">
      <c r="A1436">
        <v>129</v>
      </c>
      <c r="B1436">
        <v>225</v>
      </c>
      <c r="C1436">
        <v>387</v>
      </c>
      <c r="D1436">
        <v>118</v>
      </c>
      <c r="E1436">
        <v>96</v>
      </c>
      <c r="F1436">
        <v>53</v>
      </c>
      <c r="G1436">
        <v>1148</v>
      </c>
      <c r="H1436">
        <v>140</v>
      </c>
      <c r="I1436">
        <v>154</v>
      </c>
      <c r="J1436">
        <v>230</v>
      </c>
      <c r="K1436">
        <v>402</v>
      </c>
      <c r="L1436">
        <v>309</v>
      </c>
      <c r="M1436">
        <v>2</v>
      </c>
      <c r="N1436" s="25">
        <v>41882</v>
      </c>
      <c r="O1436" t="str">
        <f>VLOOKUP(Coffee_data[[#This Row],[Area Code]],Location!$B$1:$E$157,2,FALSE)</f>
        <v>Illinois</v>
      </c>
      <c r="P1436" t="str">
        <f>VLOOKUP(Coffee_data[[#This Row],[Area Code]],Location!$B$1:$E$157,3,FALSE)</f>
        <v>Central</v>
      </c>
      <c r="Q1436" t="str">
        <f>VLOOKUP(Coffee_data[[#This Row],[Area Code]],Location!$B$1:$E$157,4,FALSE)</f>
        <v>Major Market</v>
      </c>
      <c r="R1436" s="15" t="str">
        <f>HLOOKUP(Coffee_data[[#This Row],[ProductId]],Product!$B$4:$O$7,2,FALSE)</f>
        <v>Regular</v>
      </c>
      <c r="S1436" s="15" t="str">
        <f>HLOOKUP(Coffee_data[[#This Row],[ProductId]],Product!$B$4:$O$7,3,FALSE)</f>
        <v>Coffee</v>
      </c>
      <c r="T1436" s="15" t="str">
        <f>HLOOKUP(Coffee_data[[#This Row],[ProductId]],Product!$B$4:$O$7,4,FALSE)</f>
        <v>Columbian</v>
      </c>
    </row>
    <row r="1437" spans="1:20" x14ac:dyDescent="0.2">
      <c r="A1437">
        <v>115</v>
      </c>
      <c r="B1437">
        <v>176</v>
      </c>
      <c r="C1437">
        <v>298</v>
      </c>
      <c r="D1437">
        <v>112</v>
      </c>
      <c r="E1437">
        <v>61</v>
      </c>
      <c r="F1437">
        <v>39</v>
      </c>
      <c r="G1437">
        <v>801</v>
      </c>
      <c r="H1437">
        <v>140</v>
      </c>
      <c r="I1437">
        <v>66</v>
      </c>
      <c r="J1437">
        <v>190</v>
      </c>
      <c r="K1437">
        <v>307</v>
      </c>
      <c r="L1437">
        <v>708</v>
      </c>
      <c r="M1437">
        <v>3</v>
      </c>
      <c r="N1437" s="25">
        <v>41882</v>
      </c>
      <c r="O1437" t="str">
        <f>VLOOKUP(Coffee_data[[#This Row],[Area Code]],Location!$B$1:$E$157,2,FALSE)</f>
        <v>Illinois</v>
      </c>
      <c r="P1437" t="str">
        <f>VLOOKUP(Coffee_data[[#This Row],[Area Code]],Location!$B$1:$E$157,3,FALSE)</f>
        <v>Central</v>
      </c>
      <c r="Q1437" t="str">
        <f>VLOOKUP(Coffee_data[[#This Row],[Area Code]],Location!$B$1:$E$157,4,FALSE)</f>
        <v>Major Market</v>
      </c>
      <c r="R1437" s="15" t="str">
        <f>HLOOKUP(Coffee_data[[#This Row],[ProductId]],Product!$B$4:$O$7,2,FALSE)</f>
        <v>Decaf</v>
      </c>
      <c r="S1437" s="15" t="str">
        <f>HLOOKUP(Coffee_data[[#This Row],[ProductId]],Product!$B$4:$O$7,3,FALSE)</f>
        <v>Coffee</v>
      </c>
      <c r="T1437" s="15" t="str">
        <f>HLOOKUP(Coffee_data[[#This Row],[ProductId]],Product!$B$4:$O$7,4,FALSE)</f>
        <v>Decaf Irish Cream</v>
      </c>
    </row>
    <row r="1438" spans="1:20" x14ac:dyDescent="0.2">
      <c r="A1438">
        <v>220</v>
      </c>
      <c r="B1438">
        <v>336</v>
      </c>
      <c r="C1438">
        <v>589</v>
      </c>
      <c r="D1438">
        <v>329</v>
      </c>
      <c r="E1438">
        <v>116</v>
      </c>
      <c r="F1438">
        <v>83</v>
      </c>
      <c r="G1438">
        <v>1686</v>
      </c>
      <c r="H1438">
        <v>210</v>
      </c>
      <c r="I1438">
        <v>248</v>
      </c>
      <c r="J1438">
        <v>300</v>
      </c>
      <c r="K1438">
        <v>510</v>
      </c>
      <c r="L1438">
        <v>712</v>
      </c>
      <c r="M1438">
        <v>8</v>
      </c>
      <c r="N1438" s="25">
        <v>41882</v>
      </c>
      <c r="O1438" t="str">
        <f>VLOOKUP(Coffee_data[[#This Row],[Area Code]],Location!$B$1:$E$157,2,FALSE)</f>
        <v>Iowa</v>
      </c>
      <c r="P1438" t="str">
        <f>VLOOKUP(Coffee_data[[#This Row],[Area Code]],Location!$B$1:$E$157,3,FALSE)</f>
        <v>Central</v>
      </c>
      <c r="Q1438" t="str">
        <f>VLOOKUP(Coffee_data[[#This Row],[Area Code]],Location!$B$1:$E$157,4,FALSE)</f>
        <v>Small Market</v>
      </c>
      <c r="R1438" s="15" t="str">
        <f>HLOOKUP(Coffee_data[[#This Row],[ProductId]],Product!$B$4:$O$7,2,FALSE)</f>
        <v>Decaf</v>
      </c>
      <c r="S1438" s="15" t="str">
        <f>HLOOKUP(Coffee_data[[#This Row],[ProductId]],Product!$B$4:$O$7,3,FALSE)</f>
        <v>Herbal Tea</v>
      </c>
      <c r="T1438" s="15" t="str">
        <f>HLOOKUP(Coffee_data[[#This Row],[ProductId]],Product!$B$4:$O$7,4,FALSE)</f>
        <v>Chamomile</v>
      </c>
    </row>
    <row r="1439" spans="1:20" x14ac:dyDescent="0.2">
      <c r="A1439">
        <v>115</v>
      </c>
      <c r="B1439">
        <v>176</v>
      </c>
      <c r="C1439">
        <v>298</v>
      </c>
      <c r="D1439">
        <v>147</v>
      </c>
      <c r="E1439">
        <v>61</v>
      </c>
      <c r="F1439">
        <v>39</v>
      </c>
      <c r="G1439">
        <v>801</v>
      </c>
      <c r="H1439">
        <v>120</v>
      </c>
      <c r="I1439">
        <v>84</v>
      </c>
      <c r="J1439">
        <v>160</v>
      </c>
      <c r="K1439">
        <v>269</v>
      </c>
      <c r="L1439">
        <v>563</v>
      </c>
      <c r="M1439">
        <v>9</v>
      </c>
      <c r="N1439" s="25">
        <v>41882</v>
      </c>
      <c r="O1439" t="str">
        <f>VLOOKUP(Coffee_data[[#This Row],[Area Code]],Location!$B$1:$E$157,2,FALSE)</f>
        <v>Iowa</v>
      </c>
      <c r="P1439" t="str">
        <f>VLOOKUP(Coffee_data[[#This Row],[Area Code]],Location!$B$1:$E$157,3,FALSE)</f>
        <v>Central</v>
      </c>
      <c r="Q1439" t="str">
        <f>VLOOKUP(Coffee_data[[#This Row],[Area Code]],Location!$B$1:$E$157,4,FALSE)</f>
        <v>Small Market</v>
      </c>
      <c r="R1439" s="15" t="str">
        <f>HLOOKUP(Coffee_data[[#This Row],[ProductId]],Product!$B$4:$O$7,2,FALSE)</f>
        <v>Decaf</v>
      </c>
      <c r="S1439" s="15" t="str">
        <f>HLOOKUP(Coffee_data[[#This Row],[ProductId]],Product!$B$4:$O$7,3,FALSE)</f>
        <v>Herbal Tea</v>
      </c>
      <c r="T1439" s="15" t="str">
        <f>HLOOKUP(Coffee_data[[#This Row],[ProductId]],Product!$B$4:$O$7,4,FALSE)</f>
        <v>Lemon</v>
      </c>
    </row>
    <row r="1440" spans="1:20" x14ac:dyDescent="0.2">
      <c r="A1440">
        <v>155</v>
      </c>
      <c r="B1440">
        <v>249</v>
      </c>
      <c r="C1440">
        <v>498</v>
      </c>
      <c r="D1440">
        <v>215</v>
      </c>
      <c r="E1440">
        <v>94</v>
      </c>
      <c r="F1440">
        <v>69</v>
      </c>
      <c r="G1440">
        <v>1775</v>
      </c>
      <c r="H1440">
        <v>140</v>
      </c>
      <c r="I1440">
        <v>183</v>
      </c>
      <c r="J1440">
        <v>220</v>
      </c>
      <c r="K1440">
        <v>419</v>
      </c>
      <c r="L1440">
        <v>641</v>
      </c>
      <c r="M1440">
        <v>11</v>
      </c>
      <c r="N1440" s="25">
        <v>41882</v>
      </c>
      <c r="O1440" t="str">
        <f>VLOOKUP(Coffee_data[[#This Row],[Area Code]],Location!$B$1:$E$157,2,FALSE)</f>
        <v>Iowa</v>
      </c>
      <c r="P1440" t="str">
        <f>VLOOKUP(Coffee_data[[#This Row],[Area Code]],Location!$B$1:$E$157,3,FALSE)</f>
        <v>Central</v>
      </c>
      <c r="Q1440" t="str">
        <f>VLOOKUP(Coffee_data[[#This Row],[Area Code]],Location!$B$1:$E$157,4,FALSE)</f>
        <v>Small Market</v>
      </c>
      <c r="R1440" s="15" t="str">
        <f>HLOOKUP(Coffee_data[[#This Row],[ProductId]],Product!$B$4:$O$7,2,FALSE)</f>
        <v>Regular</v>
      </c>
      <c r="S1440" s="15" t="str">
        <f>HLOOKUP(Coffee_data[[#This Row],[ProductId]],Product!$B$4:$O$7,3,FALSE)</f>
        <v>Tea</v>
      </c>
      <c r="T1440" s="15" t="str">
        <f>HLOOKUP(Coffee_data[[#This Row],[ProductId]],Product!$B$4:$O$7,4,FALSE)</f>
        <v>Darjeeling</v>
      </c>
    </row>
    <row r="1441" spans="1:20" x14ac:dyDescent="0.2">
      <c r="A1441">
        <v>223</v>
      </c>
      <c r="B1441">
        <v>370</v>
      </c>
      <c r="C1441">
        <v>672</v>
      </c>
      <c r="D1441">
        <v>271</v>
      </c>
      <c r="E1441">
        <v>147</v>
      </c>
      <c r="F1441">
        <v>114</v>
      </c>
      <c r="G1441">
        <v>1783</v>
      </c>
      <c r="H1441">
        <v>210</v>
      </c>
      <c r="I1441">
        <v>342</v>
      </c>
      <c r="J1441">
        <v>340</v>
      </c>
      <c r="K1441">
        <v>590</v>
      </c>
      <c r="L1441">
        <v>712</v>
      </c>
      <c r="M1441">
        <v>12</v>
      </c>
      <c r="N1441" s="25">
        <v>41882</v>
      </c>
      <c r="O1441" t="str">
        <f>VLOOKUP(Coffee_data[[#This Row],[Area Code]],Location!$B$1:$E$157,2,FALSE)</f>
        <v>Iowa</v>
      </c>
      <c r="P1441" t="str">
        <f>VLOOKUP(Coffee_data[[#This Row],[Area Code]],Location!$B$1:$E$157,3,FALSE)</f>
        <v>Central</v>
      </c>
      <c r="Q1441" t="str">
        <f>VLOOKUP(Coffee_data[[#This Row],[Area Code]],Location!$B$1:$E$157,4,FALSE)</f>
        <v>Small Market</v>
      </c>
      <c r="R1441" s="15" t="str">
        <f>HLOOKUP(Coffee_data[[#This Row],[ProductId]],Product!$B$4:$O$7,2,FALSE)</f>
        <v>Regular</v>
      </c>
      <c r="S1441" s="15" t="str">
        <f>HLOOKUP(Coffee_data[[#This Row],[ProductId]],Product!$B$4:$O$7,3,FALSE)</f>
        <v>Tea</v>
      </c>
      <c r="T1441" s="15" t="str">
        <f>HLOOKUP(Coffee_data[[#This Row],[ProductId]],Product!$B$4:$O$7,4,FALSE)</f>
        <v>Earl Grey</v>
      </c>
    </row>
    <row r="1442" spans="1:20" x14ac:dyDescent="0.2">
      <c r="A1442">
        <v>18</v>
      </c>
      <c r="B1442">
        <v>35</v>
      </c>
      <c r="C1442">
        <v>58</v>
      </c>
      <c r="D1442">
        <v>23</v>
      </c>
      <c r="E1442">
        <v>17</v>
      </c>
      <c r="F1442">
        <v>6</v>
      </c>
      <c r="G1442">
        <v>803</v>
      </c>
      <c r="H1442">
        <v>30</v>
      </c>
      <c r="I1442">
        <v>20</v>
      </c>
      <c r="J1442">
        <v>40</v>
      </c>
      <c r="K1442">
        <v>65</v>
      </c>
      <c r="L1442">
        <v>515</v>
      </c>
      <c r="M1442">
        <v>5</v>
      </c>
      <c r="N1442" s="25">
        <v>41882</v>
      </c>
      <c r="O1442" t="str">
        <f>VLOOKUP(Coffee_data[[#This Row],[Area Code]],Location!$B$1:$E$157,2,FALSE)</f>
        <v>Iowa</v>
      </c>
      <c r="P1442" t="str">
        <f>VLOOKUP(Coffee_data[[#This Row],[Area Code]],Location!$B$1:$E$157,3,FALSE)</f>
        <v>Central</v>
      </c>
      <c r="Q1442" t="str">
        <f>VLOOKUP(Coffee_data[[#This Row],[Area Code]],Location!$B$1:$E$157,4,FALSE)</f>
        <v>Small Market</v>
      </c>
      <c r="R1442" s="15" t="str">
        <f>HLOOKUP(Coffee_data[[#This Row],[ProductId]],Product!$B$4:$O$7,2,FALSE)</f>
        <v>Regular</v>
      </c>
      <c r="S1442" s="15" t="str">
        <f>HLOOKUP(Coffee_data[[#This Row],[ProductId]],Product!$B$4:$O$7,3,FALSE)</f>
        <v>Espresso</v>
      </c>
      <c r="T1442" s="15" t="str">
        <f>HLOOKUP(Coffee_data[[#This Row],[ProductId]],Product!$B$4:$O$7,4,FALSE)</f>
        <v>Caffe Mocha</v>
      </c>
    </row>
    <row r="1443" spans="1:20" x14ac:dyDescent="0.2">
      <c r="A1443">
        <v>32</v>
      </c>
      <c r="B1443">
        <v>43</v>
      </c>
      <c r="C1443">
        <v>43</v>
      </c>
      <c r="D1443">
        <v>0</v>
      </c>
      <c r="E1443">
        <v>11</v>
      </c>
      <c r="F1443">
        <v>0</v>
      </c>
      <c r="G1443">
        <v>473</v>
      </c>
      <c r="H1443">
        <v>40</v>
      </c>
      <c r="I1443">
        <v>0</v>
      </c>
      <c r="J1443">
        <v>50</v>
      </c>
      <c r="K1443">
        <v>50</v>
      </c>
      <c r="L1443">
        <v>319</v>
      </c>
      <c r="M1443">
        <v>6</v>
      </c>
      <c r="N1443" s="25">
        <v>41882</v>
      </c>
      <c r="O1443" t="str">
        <f>VLOOKUP(Coffee_data[[#This Row],[Area Code]],Location!$B$1:$E$157,2,FALSE)</f>
        <v>Iowa</v>
      </c>
      <c r="P1443" t="str">
        <f>VLOOKUP(Coffee_data[[#This Row],[Area Code]],Location!$B$1:$E$157,3,FALSE)</f>
        <v>Central</v>
      </c>
      <c r="Q1443" t="str">
        <f>VLOOKUP(Coffee_data[[#This Row],[Area Code]],Location!$B$1:$E$157,4,FALSE)</f>
        <v>Small Market</v>
      </c>
      <c r="R1443" s="15" t="str">
        <f>HLOOKUP(Coffee_data[[#This Row],[ProductId]],Product!$B$4:$O$7,2,FALSE)</f>
        <v>Decaf</v>
      </c>
      <c r="S1443" s="15" t="str">
        <f>HLOOKUP(Coffee_data[[#This Row],[ProductId]],Product!$B$4:$O$7,3,FALSE)</f>
        <v>Espresso</v>
      </c>
      <c r="T1443" s="15" t="str">
        <f>HLOOKUP(Coffee_data[[#This Row],[ProductId]],Product!$B$4:$O$7,4,FALSE)</f>
        <v>Decaf Espresso</v>
      </c>
    </row>
    <row r="1444" spans="1:20" x14ac:dyDescent="0.2">
      <c r="A1444">
        <v>13</v>
      </c>
      <c r="B1444">
        <v>29</v>
      </c>
      <c r="C1444">
        <v>48</v>
      </c>
      <c r="D1444">
        <v>19</v>
      </c>
      <c r="E1444">
        <v>16</v>
      </c>
      <c r="F1444">
        <v>5</v>
      </c>
      <c r="G1444">
        <v>848</v>
      </c>
      <c r="H1444">
        <v>20</v>
      </c>
      <c r="I1444">
        <v>20</v>
      </c>
      <c r="J1444">
        <v>30</v>
      </c>
      <c r="K1444">
        <v>51</v>
      </c>
      <c r="L1444">
        <v>319</v>
      </c>
      <c r="M1444">
        <v>1</v>
      </c>
      <c r="N1444" s="25">
        <v>41882</v>
      </c>
      <c r="O1444" t="str">
        <f>VLOOKUP(Coffee_data[[#This Row],[Area Code]],Location!$B$1:$E$157,2,FALSE)</f>
        <v>Iowa</v>
      </c>
      <c r="P1444" t="str">
        <f>VLOOKUP(Coffee_data[[#This Row],[Area Code]],Location!$B$1:$E$157,3,FALSE)</f>
        <v>Central</v>
      </c>
      <c r="Q1444" t="str">
        <f>VLOOKUP(Coffee_data[[#This Row],[Area Code]],Location!$B$1:$E$157,4,FALSE)</f>
        <v>Small Market</v>
      </c>
      <c r="R1444" s="15" t="str">
        <f>HLOOKUP(Coffee_data[[#This Row],[ProductId]],Product!$B$4:$O$7,2,FALSE)</f>
        <v>Regular</v>
      </c>
      <c r="S1444" s="15" t="str">
        <f>HLOOKUP(Coffee_data[[#This Row],[ProductId]],Product!$B$4:$O$7,3,FALSE)</f>
        <v>Coffee</v>
      </c>
      <c r="T1444" s="15" t="str">
        <f>HLOOKUP(Coffee_data[[#This Row],[ProductId]],Product!$B$4:$O$7,4,FALSE)</f>
        <v>Amaretto</v>
      </c>
    </row>
    <row r="1445" spans="1:20" x14ac:dyDescent="0.2">
      <c r="A1445">
        <v>7</v>
      </c>
      <c r="B1445">
        <v>39</v>
      </c>
      <c r="C1445">
        <v>72</v>
      </c>
      <c r="D1445">
        <v>33</v>
      </c>
      <c r="E1445">
        <v>32</v>
      </c>
      <c r="F1445">
        <v>10</v>
      </c>
      <c r="G1445">
        <v>1003</v>
      </c>
      <c r="H1445">
        <v>20</v>
      </c>
      <c r="I1445">
        <v>32</v>
      </c>
      <c r="J1445">
        <v>40</v>
      </c>
      <c r="K1445">
        <v>70</v>
      </c>
      <c r="L1445">
        <v>319</v>
      </c>
      <c r="M1445">
        <v>2</v>
      </c>
      <c r="N1445" s="25">
        <v>41882</v>
      </c>
      <c r="O1445" t="str">
        <f>VLOOKUP(Coffee_data[[#This Row],[Area Code]],Location!$B$1:$E$157,2,FALSE)</f>
        <v>Iowa</v>
      </c>
      <c r="P1445" t="str">
        <f>VLOOKUP(Coffee_data[[#This Row],[Area Code]],Location!$B$1:$E$157,3,FALSE)</f>
        <v>Central</v>
      </c>
      <c r="Q1445" t="str">
        <f>VLOOKUP(Coffee_data[[#This Row],[Area Code]],Location!$B$1:$E$157,4,FALSE)</f>
        <v>Small Market</v>
      </c>
      <c r="R1445" s="15" t="str">
        <f>HLOOKUP(Coffee_data[[#This Row],[ProductId]],Product!$B$4:$O$7,2,FALSE)</f>
        <v>Regular</v>
      </c>
      <c r="S1445" s="15" t="str">
        <f>HLOOKUP(Coffee_data[[#This Row],[ProductId]],Product!$B$4:$O$7,3,FALSE)</f>
        <v>Coffee</v>
      </c>
      <c r="T1445" s="15" t="str">
        <f>HLOOKUP(Coffee_data[[#This Row],[ProductId]],Product!$B$4:$O$7,4,FALSE)</f>
        <v>Columbian</v>
      </c>
    </row>
    <row r="1446" spans="1:20" x14ac:dyDescent="0.2">
      <c r="A1446">
        <v>3</v>
      </c>
      <c r="B1446">
        <v>20</v>
      </c>
      <c r="C1446">
        <v>35</v>
      </c>
      <c r="D1446">
        <v>15</v>
      </c>
      <c r="E1446">
        <v>17</v>
      </c>
      <c r="F1446">
        <v>4</v>
      </c>
      <c r="G1446">
        <v>600</v>
      </c>
      <c r="H1446">
        <v>10</v>
      </c>
      <c r="I1446">
        <v>10</v>
      </c>
      <c r="J1446">
        <v>20</v>
      </c>
      <c r="K1446">
        <v>30</v>
      </c>
      <c r="L1446">
        <v>563</v>
      </c>
      <c r="M1446">
        <v>3</v>
      </c>
      <c r="N1446" s="25">
        <v>41882</v>
      </c>
      <c r="O1446" t="str">
        <f>VLOOKUP(Coffee_data[[#This Row],[Area Code]],Location!$B$1:$E$157,2,FALSE)</f>
        <v>Iowa</v>
      </c>
      <c r="P1446" t="str">
        <f>VLOOKUP(Coffee_data[[#This Row],[Area Code]],Location!$B$1:$E$157,3,FALSE)</f>
        <v>Central</v>
      </c>
      <c r="Q1446" t="str">
        <f>VLOOKUP(Coffee_data[[#This Row],[Area Code]],Location!$B$1:$E$157,4,FALSE)</f>
        <v>Small Market</v>
      </c>
      <c r="R1446" s="15" t="str">
        <f>HLOOKUP(Coffee_data[[#This Row],[ProductId]],Product!$B$4:$O$7,2,FALSE)</f>
        <v>Decaf</v>
      </c>
      <c r="S1446" s="15" t="str">
        <f>HLOOKUP(Coffee_data[[#This Row],[ProductId]],Product!$B$4:$O$7,3,FALSE)</f>
        <v>Coffee</v>
      </c>
      <c r="T1446" s="15" t="str">
        <f>HLOOKUP(Coffee_data[[#This Row],[ProductId]],Product!$B$4:$O$7,4,FALSE)</f>
        <v>Decaf Irish Cream</v>
      </c>
    </row>
    <row r="1447" spans="1:20" x14ac:dyDescent="0.2">
      <c r="A1447">
        <v>-7</v>
      </c>
      <c r="B1447">
        <v>62</v>
      </c>
      <c r="C1447">
        <v>106</v>
      </c>
      <c r="D1447">
        <v>44</v>
      </c>
      <c r="E1447">
        <v>69</v>
      </c>
      <c r="F1447">
        <v>40</v>
      </c>
      <c r="G1447">
        <v>325</v>
      </c>
      <c r="H1447">
        <v>10</v>
      </c>
      <c r="I1447">
        <v>30</v>
      </c>
      <c r="J1447">
        <v>60</v>
      </c>
      <c r="K1447">
        <v>98</v>
      </c>
      <c r="L1447">
        <v>636</v>
      </c>
      <c r="M1447">
        <v>8</v>
      </c>
      <c r="N1447" s="25">
        <v>41882</v>
      </c>
      <c r="O1447" t="str">
        <f>VLOOKUP(Coffee_data[[#This Row],[Area Code]],Location!$B$1:$E$157,2,FALSE)</f>
        <v>Missouri</v>
      </c>
      <c r="P1447" t="str">
        <f>VLOOKUP(Coffee_data[[#This Row],[Area Code]],Location!$B$1:$E$157,3,FALSE)</f>
        <v>Central</v>
      </c>
      <c r="Q1447" t="str">
        <f>VLOOKUP(Coffee_data[[#This Row],[Area Code]],Location!$B$1:$E$157,4,FALSE)</f>
        <v>Small Market</v>
      </c>
      <c r="R1447" s="15" t="str">
        <f>HLOOKUP(Coffee_data[[#This Row],[ProductId]],Product!$B$4:$O$7,2,FALSE)</f>
        <v>Decaf</v>
      </c>
      <c r="S1447" s="15" t="str">
        <f>HLOOKUP(Coffee_data[[#This Row],[ProductId]],Product!$B$4:$O$7,3,FALSE)</f>
        <v>Herbal Tea</v>
      </c>
      <c r="T1447" s="15" t="str">
        <f>HLOOKUP(Coffee_data[[#This Row],[ProductId]],Product!$B$4:$O$7,4,FALSE)</f>
        <v>Chamomile</v>
      </c>
    </row>
    <row r="1448" spans="1:20" x14ac:dyDescent="0.2">
      <c r="A1448">
        <v>-44</v>
      </c>
      <c r="B1448">
        <v>11</v>
      </c>
      <c r="C1448">
        <v>115</v>
      </c>
      <c r="D1448">
        <v>91</v>
      </c>
      <c r="E1448">
        <v>55</v>
      </c>
      <c r="F1448">
        <v>32</v>
      </c>
      <c r="G1448">
        <v>1574</v>
      </c>
      <c r="H1448">
        <v>-10</v>
      </c>
      <c r="I1448">
        <v>80</v>
      </c>
      <c r="J1448">
        <v>20</v>
      </c>
      <c r="K1448">
        <v>91</v>
      </c>
      <c r="L1448">
        <v>660</v>
      </c>
      <c r="M1448">
        <v>9</v>
      </c>
      <c r="N1448" s="25">
        <v>41882</v>
      </c>
      <c r="O1448" t="str">
        <f>VLOOKUP(Coffee_data[[#This Row],[Area Code]],Location!$B$1:$E$157,2,FALSE)</f>
        <v>Missouri</v>
      </c>
      <c r="P1448" t="str">
        <f>VLOOKUP(Coffee_data[[#This Row],[Area Code]],Location!$B$1:$E$157,3,FALSE)</f>
        <v>Central</v>
      </c>
      <c r="Q1448" t="str">
        <f>VLOOKUP(Coffee_data[[#This Row],[Area Code]],Location!$B$1:$E$157,4,FALSE)</f>
        <v>Small Market</v>
      </c>
      <c r="R1448" s="15" t="str">
        <f>HLOOKUP(Coffee_data[[#This Row],[ProductId]],Product!$B$4:$O$7,2,FALSE)</f>
        <v>Decaf</v>
      </c>
      <c r="S1448" s="15" t="str">
        <f>HLOOKUP(Coffee_data[[#This Row],[ProductId]],Product!$B$4:$O$7,3,FALSE)</f>
        <v>Herbal Tea</v>
      </c>
      <c r="T1448" s="15" t="str">
        <f>HLOOKUP(Coffee_data[[#This Row],[ProductId]],Product!$B$4:$O$7,4,FALSE)</f>
        <v>Lemon</v>
      </c>
    </row>
    <row r="1449" spans="1:20" x14ac:dyDescent="0.2">
      <c r="A1449">
        <v>13</v>
      </c>
      <c r="B1449">
        <v>52</v>
      </c>
      <c r="C1449">
        <v>91</v>
      </c>
      <c r="D1449">
        <v>39</v>
      </c>
      <c r="E1449">
        <v>39</v>
      </c>
      <c r="F1449">
        <v>12</v>
      </c>
      <c r="G1449">
        <v>248</v>
      </c>
      <c r="H1449">
        <v>20</v>
      </c>
      <c r="I1449">
        <v>30</v>
      </c>
      <c r="J1449">
        <v>50</v>
      </c>
      <c r="K1449">
        <v>69</v>
      </c>
      <c r="L1449">
        <v>314</v>
      </c>
      <c r="M1449">
        <v>11</v>
      </c>
      <c r="N1449" s="25">
        <v>41882</v>
      </c>
      <c r="O1449" t="str">
        <f>VLOOKUP(Coffee_data[[#This Row],[Area Code]],Location!$B$1:$E$157,2,FALSE)</f>
        <v>Missouri</v>
      </c>
      <c r="P1449" t="str">
        <f>VLOOKUP(Coffee_data[[#This Row],[Area Code]],Location!$B$1:$E$157,3,FALSE)</f>
        <v>Central</v>
      </c>
      <c r="Q1449" t="str">
        <f>VLOOKUP(Coffee_data[[#This Row],[Area Code]],Location!$B$1:$E$157,4,FALSE)</f>
        <v>Small Market</v>
      </c>
      <c r="R1449" s="15" t="str">
        <f>HLOOKUP(Coffee_data[[#This Row],[ProductId]],Product!$B$4:$O$7,2,FALSE)</f>
        <v>Regular</v>
      </c>
      <c r="S1449" s="15" t="str">
        <f>HLOOKUP(Coffee_data[[#This Row],[ProductId]],Product!$B$4:$O$7,3,FALSE)</f>
        <v>Tea</v>
      </c>
      <c r="T1449" s="15" t="str">
        <f>HLOOKUP(Coffee_data[[#This Row],[ProductId]],Product!$B$4:$O$7,4,FALSE)</f>
        <v>Darjeeling</v>
      </c>
    </row>
    <row r="1450" spans="1:20" x14ac:dyDescent="0.2">
      <c r="A1450">
        <v>-12</v>
      </c>
      <c r="B1450">
        <v>30</v>
      </c>
      <c r="C1450">
        <v>54</v>
      </c>
      <c r="D1450">
        <v>24</v>
      </c>
      <c r="E1450">
        <v>42</v>
      </c>
      <c r="F1450">
        <v>9</v>
      </c>
      <c r="G1450">
        <v>212</v>
      </c>
      <c r="H1450">
        <v>-10</v>
      </c>
      <c r="I1450">
        <v>20</v>
      </c>
      <c r="J1450">
        <v>20</v>
      </c>
      <c r="K1450">
        <v>52</v>
      </c>
      <c r="L1450">
        <v>314</v>
      </c>
      <c r="M1450">
        <v>12</v>
      </c>
      <c r="N1450" s="25">
        <v>41882</v>
      </c>
      <c r="O1450" t="str">
        <f>VLOOKUP(Coffee_data[[#This Row],[Area Code]],Location!$B$1:$E$157,2,FALSE)</f>
        <v>Missouri</v>
      </c>
      <c r="P1450" t="str">
        <f>VLOOKUP(Coffee_data[[#This Row],[Area Code]],Location!$B$1:$E$157,3,FALSE)</f>
        <v>Central</v>
      </c>
      <c r="Q1450" t="str">
        <f>VLOOKUP(Coffee_data[[#This Row],[Area Code]],Location!$B$1:$E$157,4,FALSE)</f>
        <v>Small Market</v>
      </c>
      <c r="R1450" s="15" t="str">
        <f>HLOOKUP(Coffee_data[[#This Row],[ProductId]],Product!$B$4:$O$7,2,FALSE)</f>
        <v>Regular</v>
      </c>
      <c r="S1450" s="15" t="str">
        <f>HLOOKUP(Coffee_data[[#This Row],[ProductId]],Product!$B$4:$O$7,3,FALSE)</f>
        <v>Tea</v>
      </c>
      <c r="T1450" s="15" t="str">
        <f>HLOOKUP(Coffee_data[[#This Row],[ProductId]],Product!$B$4:$O$7,4,FALSE)</f>
        <v>Earl Grey</v>
      </c>
    </row>
    <row r="1451" spans="1:20" x14ac:dyDescent="0.2">
      <c r="A1451">
        <v>2</v>
      </c>
      <c r="B1451">
        <v>51</v>
      </c>
      <c r="C1451">
        <v>91</v>
      </c>
      <c r="D1451">
        <v>40</v>
      </c>
      <c r="E1451">
        <v>49</v>
      </c>
      <c r="F1451">
        <v>15</v>
      </c>
      <c r="G1451">
        <v>244</v>
      </c>
      <c r="H1451">
        <v>10</v>
      </c>
      <c r="I1451">
        <v>17</v>
      </c>
      <c r="J1451">
        <v>50</v>
      </c>
      <c r="K1451">
        <v>80</v>
      </c>
      <c r="L1451">
        <v>573</v>
      </c>
      <c r="M1451">
        <v>13</v>
      </c>
      <c r="N1451" s="25">
        <v>41882</v>
      </c>
      <c r="O1451" t="str">
        <f>VLOOKUP(Coffee_data[[#This Row],[Area Code]],Location!$B$1:$E$157,2,FALSE)</f>
        <v>Missouri</v>
      </c>
      <c r="P1451" t="str">
        <f>VLOOKUP(Coffee_data[[#This Row],[Area Code]],Location!$B$1:$E$157,3,FALSE)</f>
        <v>Central</v>
      </c>
      <c r="Q1451" t="str">
        <f>VLOOKUP(Coffee_data[[#This Row],[Area Code]],Location!$B$1:$E$157,4,FALSE)</f>
        <v>Small Market</v>
      </c>
      <c r="R1451" s="15" t="str">
        <f>HLOOKUP(Coffee_data[[#This Row],[ProductId]],Product!$B$4:$O$7,2,FALSE)</f>
        <v>Regular</v>
      </c>
      <c r="S1451" s="15" t="str">
        <f>HLOOKUP(Coffee_data[[#This Row],[ProductId]],Product!$B$4:$O$7,3,FALSE)</f>
        <v>Tea</v>
      </c>
      <c r="T1451" s="15" t="str">
        <f>HLOOKUP(Coffee_data[[#This Row],[ProductId]],Product!$B$4:$O$7,4,FALSE)</f>
        <v>Green Tea</v>
      </c>
    </row>
    <row r="1452" spans="1:20" x14ac:dyDescent="0.2">
      <c r="A1452">
        <v>41</v>
      </c>
      <c r="B1452">
        <v>64</v>
      </c>
      <c r="C1452">
        <v>108</v>
      </c>
      <c r="D1452">
        <v>44</v>
      </c>
      <c r="E1452">
        <v>23</v>
      </c>
      <c r="F1452">
        <v>12</v>
      </c>
      <c r="G1452">
        <v>886</v>
      </c>
      <c r="H1452">
        <v>50</v>
      </c>
      <c r="I1452">
        <v>55</v>
      </c>
      <c r="J1452">
        <v>70</v>
      </c>
      <c r="K1452">
        <v>125</v>
      </c>
      <c r="L1452">
        <v>816</v>
      </c>
      <c r="M1452">
        <v>5</v>
      </c>
      <c r="N1452" s="25">
        <v>41882</v>
      </c>
      <c r="O1452" t="str">
        <f>VLOOKUP(Coffee_data[[#This Row],[Area Code]],Location!$B$1:$E$157,2,FALSE)</f>
        <v>Missouri</v>
      </c>
      <c r="P1452" t="str">
        <f>VLOOKUP(Coffee_data[[#This Row],[Area Code]],Location!$B$1:$E$157,3,FALSE)</f>
        <v>Central</v>
      </c>
      <c r="Q1452" t="str">
        <f>VLOOKUP(Coffee_data[[#This Row],[Area Code]],Location!$B$1:$E$157,4,FALSE)</f>
        <v>Small Market</v>
      </c>
      <c r="R1452" s="15" t="str">
        <f>HLOOKUP(Coffee_data[[#This Row],[ProductId]],Product!$B$4:$O$7,2,FALSE)</f>
        <v>Regular</v>
      </c>
      <c r="S1452" s="15" t="str">
        <f>HLOOKUP(Coffee_data[[#This Row],[ProductId]],Product!$B$4:$O$7,3,FALSE)</f>
        <v>Espresso</v>
      </c>
      <c r="T1452" s="15" t="str">
        <f>HLOOKUP(Coffee_data[[#This Row],[ProductId]],Product!$B$4:$O$7,4,FALSE)</f>
        <v>Caffe Mocha</v>
      </c>
    </row>
    <row r="1453" spans="1:20" x14ac:dyDescent="0.2">
      <c r="A1453">
        <v>27</v>
      </c>
      <c r="B1453">
        <v>47</v>
      </c>
      <c r="C1453">
        <v>79</v>
      </c>
      <c r="D1453">
        <v>32</v>
      </c>
      <c r="E1453">
        <v>20</v>
      </c>
      <c r="F1453">
        <v>8</v>
      </c>
      <c r="G1453">
        <v>837</v>
      </c>
      <c r="H1453">
        <v>50</v>
      </c>
      <c r="I1453">
        <v>24</v>
      </c>
      <c r="J1453">
        <v>60</v>
      </c>
      <c r="K1453">
        <v>84</v>
      </c>
      <c r="L1453">
        <v>417</v>
      </c>
      <c r="M1453">
        <v>6</v>
      </c>
      <c r="N1453" s="25">
        <v>41882</v>
      </c>
      <c r="O1453" t="str">
        <f>VLOOKUP(Coffee_data[[#This Row],[Area Code]],Location!$B$1:$E$157,2,FALSE)</f>
        <v>Missouri</v>
      </c>
      <c r="P1453" t="str">
        <f>VLOOKUP(Coffee_data[[#This Row],[Area Code]],Location!$B$1:$E$157,3,FALSE)</f>
        <v>Central</v>
      </c>
      <c r="Q1453" t="str">
        <f>VLOOKUP(Coffee_data[[#This Row],[Area Code]],Location!$B$1:$E$157,4,FALSE)</f>
        <v>Small Market</v>
      </c>
      <c r="R1453" s="15" t="str">
        <f>HLOOKUP(Coffee_data[[#This Row],[ProductId]],Product!$B$4:$O$7,2,FALSE)</f>
        <v>Decaf</v>
      </c>
      <c r="S1453" s="15" t="str">
        <f>HLOOKUP(Coffee_data[[#This Row],[ProductId]],Product!$B$4:$O$7,3,FALSE)</f>
        <v>Espresso</v>
      </c>
      <c r="T1453" s="15" t="str">
        <f>HLOOKUP(Coffee_data[[#This Row],[ProductId]],Product!$B$4:$O$7,4,FALSE)</f>
        <v>Decaf Espresso</v>
      </c>
    </row>
    <row r="1454" spans="1:20" x14ac:dyDescent="0.2">
      <c r="A1454">
        <v>25</v>
      </c>
      <c r="B1454">
        <v>83</v>
      </c>
      <c r="C1454">
        <v>150</v>
      </c>
      <c r="D1454">
        <v>67</v>
      </c>
      <c r="E1454">
        <v>58</v>
      </c>
      <c r="F1454">
        <v>25</v>
      </c>
      <c r="G1454">
        <v>599</v>
      </c>
      <c r="H1454">
        <v>30</v>
      </c>
      <c r="I1454">
        <v>70</v>
      </c>
      <c r="J1454">
        <v>80</v>
      </c>
      <c r="K1454">
        <v>152</v>
      </c>
      <c r="L1454">
        <v>314</v>
      </c>
      <c r="M1454">
        <v>2</v>
      </c>
      <c r="N1454" s="25">
        <v>41882</v>
      </c>
      <c r="O1454" t="str">
        <f>VLOOKUP(Coffee_data[[#This Row],[Area Code]],Location!$B$1:$E$157,2,FALSE)</f>
        <v>Missouri</v>
      </c>
      <c r="P1454" t="str">
        <f>VLOOKUP(Coffee_data[[#This Row],[Area Code]],Location!$B$1:$E$157,3,FALSE)</f>
        <v>Central</v>
      </c>
      <c r="Q1454" t="str">
        <f>VLOOKUP(Coffee_data[[#This Row],[Area Code]],Location!$B$1:$E$157,4,FALSE)</f>
        <v>Small Market</v>
      </c>
      <c r="R1454" s="15" t="str">
        <f>HLOOKUP(Coffee_data[[#This Row],[ProductId]],Product!$B$4:$O$7,2,FALSE)</f>
        <v>Regular</v>
      </c>
      <c r="S1454" s="15" t="str">
        <f>HLOOKUP(Coffee_data[[#This Row],[ProductId]],Product!$B$4:$O$7,3,FALSE)</f>
        <v>Coffee</v>
      </c>
      <c r="T1454" s="15" t="str">
        <f>HLOOKUP(Coffee_data[[#This Row],[ProductId]],Product!$B$4:$O$7,4,FALSE)</f>
        <v>Columbian</v>
      </c>
    </row>
    <row r="1455" spans="1:20" x14ac:dyDescent="0.2">
      <c r="A1455">
        <v>34</v>
      </c>
      <c r="B1455">
        <v>74</v>
      </c>
      <c r="C1455">
        <v>136</v>
      </c>
      <c r="D1455">
        <v>62</v>
      </c>
      <c r="E1455">
        <v>40</v>
      </c>
      <c r="F1455">
        <v>19</v>
      </c>
      <c r="G1455">
        <v>1059</v>
      </c>
      <c r="H1455">
        <v>50</v>
      </c>
      <c r="I1455">
        <v>63</v>
      </c>
      <c r="J1455">
        <v>80</v>
      </c>
      <c r="K1455">
        <v>137</v>
      </c>
      <c r="L1455">
        <v>314</v>
      </c>
      <c r="M1455">
        <v>3</v>
      </c>
      <c r="N1455" s="25">
        <v>41882</v>
      </c>
      <c r="O1455" t="str">
        <f>VLOOKUP(Coffee_data[[#This Row],[Area Code]],Location!$B$1:$E$157,2,FALSE)</f>
        <v>Missouri</v>
      </c>
      <c r="P1455" t="str">
        <f>VLOOKUP(Coffee_data[[#This Row],[Area Code]],Location!$B$1:$E$157,3,FALSE)</f>
        <v>Central</v>
      </c>
      <c r="Q1455" t="str">
        <f>VLOOKUP(Coffee_data[[#This Row],[Area Code]],Location!$B$1:$E$157,4,FALSE)</f>
        <v>Small Market</v>
      </c>
      <c r="R1455" s="15" t="str">
        <f>HLOOKUP(Coffee_data[[#This Row],[ProductId]],Product!$B$4:$O$7,2,FALSE)</f>
        <v>Decaf</v>
      </c>
      <c r="S1455" s="15" t="str">
        <f>HLOOKUP(Coffee_data[[#This Row],[ProductId]],Product!$B$4:$O$7,3,FALSE)</f>
        <v>Coffee</v>
      </c>
      <c r="T1455" s="15" t="str">
        <f>HLOOKUP(Coffee_data[[#This Row],[ProductId]],Product!$B$4:$O$7,4,FALSE)</f>
        <v>Decaf Irish Cream</v>
      </c>
    </row>
    <row r="1456" spans="1:20" x14ac:dyDescent="0.2">
      <c r="A1456">
        <v>14</v>
      </c>
      <c r="B1456">
        <v>30</v>
      </c>
      <c r="C1456">
        <v>50</v>
      </c>
      <c r="D1456">
        <v>20</v>
      </c>
      <c r="E1456">
        <v>16</v>
      </c>
      <c r="F1456">
        <v>5</v>
      </c>
      <c r="G1456">
        <v>482</v>
      </c>
      <c r="H1456">
        <v>30</v>
      </c>
      <c r="I1456">
        <v>10</v>
      </c>
      <c r="J1456">
        <v>30</v>
      </c>
      <c r="K1456">
        <v>32</v>
      </c>
      <c r="L1456">
        <v>937</v>
      </c>
      <c r="M1456">
        <v>8</v>
      </c>
      <c r="N1456" s="25">
        <v>41882</v>
      </c>
      <c r="O1456" t="str">
        <f>VLOOKUP(Coffee_data[[#This Row],[Area Code]],Location!$B$1:$E$157,2,FALSE)</f>
        <v>Ohio</v>
      </c>
      <c r="P1456" t="str">
        <f>VLOOKUP(Coffee_data[[#This Row],[Area Code]],Location!$B$1:$E$157,3,FALSE)</f>
        <v>Central</v>
      </c>
      <c r="Q1456" t="str">
        <f>VLOOKUP(Coffee_data[[#This Row],[Area Code]],Location!$B$1:$E$157,4,FALSE)</f>
        <v>Major Market</v>
      </c>
      <c r="R1456" s="15" t="str">
        <f>HLOOKUP(Coffee_data[[#This Row],[ProductId]],Product!$B$4:$O$7,2,FALSE)</f>
        <v>Decaf</v>
      </c>
      <c r="S1456" s="15" t="str">
        <f>HLOOKUP(Coffee_data[[#This Row],[ProductId]],Product!$B$4:$O$7,3,FALSE)</f>
        <v>Herbal Tea</v>
      </c>
      <c r="T1456" s="15" t="str">
        <f>HLOOKUP(Coffee_data[[#This Row],[ProductId]],Product!$B$4:$O$7,4,FALSE)</f>
        <v>Chamomile</v>
      </c>
    </row>
    <row r="1457" spans="1:20" x14ac:dyDescent="0.2">
      <c r="A1457">
        <v>23</v>
      </c>
      <c r="B1457">
        <v>43</v>
      </c>
      <c r="C1457">
        <v>72</v>
      </c>
      <c r="D1457">
        <v>29</v>
      </c>
      <c r="E1457">
        <v>20</v>
      </c>
      <c r="F1457">
        <v>8</v>
      </c>
      <c r="G1457">
        <v>862</v>
      </c>
      <c r="H1457">
        <v>40</v>
      </c>
      <c r="I1457">
        <v>20</v>
      </c>
      <c r="J1457">
        <v>40</v>
      </c>
      <c r="K1457">
        <v>69</v>
      </c>
      <c r="L1457">
        <v>419</v>
      </c>
      <c r="M1457">
        <v>9</v>
      </c>
      <c r="N1457" s="25">
        <v>41882</v>
      </c>
      <c r="O1457" t="str">
        <f>VLOOKUP(Coffee_data[[#This Row],[Area Code]],Location!$B$1:$E$157,2,FALSE)</f>
        <v>Ohio</v>
      </c>
      <c r="P1457" t="str">
        <f>VLOOKUP(Coffee_data[[#This Row],[Area Code]],Location!$B$1:$E$157,3,FALSE)</f>
        <v>Central</v>
      </c>
      <c r="Q1457" t="str">
        <f>VLOOKUP(Coffee_data[[#This Row],[Area Code]],Location!$B$1:$E$157,4,FALSE)</f>
        <v>Major Market</v>
      </c>
      <c r="R1457" s="15" t="str">
        <f>HLOOKUP(Coffee_data[[#This Row],[ProductId]],Product!$B$4:$O$7,2,FALSE)</f>
        <v>Decaf</v>
      </c>
      <c r="S1457" s="15" t="str">
        <f>HLOOKUP(Coffee_data[[#This Row],[ProductId]],Product!$B$4:$O$7,3,FALSE)</f>
        <v>Herbal Tea</v>
      </c>
      <c r="T1457" s="15" t="str">
        <f>HLOOKUP(Coffee_data[[#This Row],[ProductId]],Product!$B$4:$O$7,4,FALSE)</f>
        <v>Lemon</v>
      </c>
    </row>
    <row r="1458" spans="1:20" x14ac:dyDescent="0.2">
      <c r="A1458">
        <v>87</v>
      </c>
      <c r="B1458">
        <v>150</v>
      </c>
      <c r="C1458">
        <v>249</v>
      </c>
      <c r="D1458">
        <v>99</v>
      </c>
      <c r="E1458">
        <v>63</v>
      </c>
      <c r="F1458">
        <v>32</v>
      </c>
      <c r="G1458">
        <v>798</v>
      </c>
      <c r="H1458">
        <v>70</v>
      </c>
      <c r="I1458">
        <v>69</v>
      </c>
      <c r="J1458">
        <v>130</v>
      </c>
      <c r="K1458">
        <v>210</v>
      </c>
      <c r="L1458">
        <v>440</v>
      </c>
      <c r="M1458">
        <v>11</v>
      </c>
      <c r="N1458" s="25">
        <v>41882</v>
      </c>
      <c r="O1458" t="str">
        <f>VLOOKUP(Coffee_data[[#This Row],[Area Code]],Location!$B$1:$E$157,2,FALSE)</f>
        <v>Ohio</v>
      </c>
      <c r="P1458" t="str">
        <f>VLOOKUP(Coffee_data[[#This Row],[Area Code]],Location!$B$1:$E$157,3,FALSE)</f>
        <v>Central</v>
      </c>
      <c r="Q1458" t="str">
        <f>VLOOKUP(Coffee_data[[#This Row],[Area Code]],Location!$B$1:$E$157,4,FALSE)</f>
        <v>Major Market</v>
      </c>
      <c r="R1458" s="15" t="str">
        <f>HLOOKUP(Coffee_data[[#This Row],[ProductId]],Product!$B$4:$O$7,2,FALSE)</f>
        <v>Regular</v>
      </c>
      <c r="S1458" s="15" t="str">
        <f>HLOOKUP(Coffee_data[[#This Row],[ProductId]],Product!$B$4:$O$7,3,FALSE)</f>
        <v>Tea</v>
      </c>
      <c r="T1458" s="15" t="str">
        <f>HLOOKUP(Coffee_data[[#This Row],[ProductId]],Product!$B$4:$O$7,4,FALSE)</f>
        <v>Darjeeling</v>
      </c>
    </row>
    <row r="1459" spans="1:20" x14ac:dyDescent="0.2">
      <c r="A1459">
        <v>81</v>
      </c>
      <c r="B1459">
        <v>134</v>
      </c>
      <c r="C1459">
        <v>230</v>
      </c>
      <c r="D1459">
        <v>96</v>
      </c>
      <c r="E1459">
        <v>53</v>
      </c>
      <c r="F1459">
        <v>29</v>
      </c>
      <c r="G1459">
        <v>666</v>
      </c>
      <c r="H1459">
        <v>80</v>
      </c>
      <c r="I1459">
        <v>68</v>
      </c>
      <c r="J1459">
        <v>120</v>
      </c>
      <c r="K1459">
        <v>212</v>
      </c>
      <c r="L1459">
        <v>513</v>
      </c>
      <c r="M1459">
        <v>12</v>
      </c>
      <c r="N1459" s="25">
        <v>41882</v>
      </c>
      <c r="O1459" t="str">
        <f>VLOOKUP(Coffee_data[[#This Row],[Area Code]],Location!$B$1:$E$157,2,FALSE)</f>
        <v>Ohio</v>
      </c>
      <c r="P1459" t="str">
        <f>VLOOKUP(Coffee_data[[#This Row],[Area Code]],Location!$B$1:$E$157,3,FALSE)</f>
        <v>Central</v>
      </c>
      <c r="Q1459" t="str">
        <f>VLOOKUP(Coffee_data[[#This Row],[Area Code]],Location!$B$1:$E$157,4,FALSE)</f>
        <v>Major Market</v>
      </c>
      <c r="R1459" s="15" t="str">
        <f>HLOOKUP(Coffee_data[[#This Row],[ProductId]],Product!$B$4:$O$7,2,FALSE)</f>
        <v>Regular</v>
      </c>
      <c r="S1459" s="15" t="str">
        <f>HLOOKUP(Coffee_data[[#This Row],[ProductId]],Product!$B$4:$O$7,3,FALSE)</f>
        <v>Tea</v>
      </c>
      <c r="T1459" s="15" t="str">
        <f>HLOOKUP(Coffee_data[[#This Row],[ProductId]],Product!$B$4:$O$7,4,FALSE)</f>
        <v>Earl Grey</v>
      </c>
    </row>
    <row r="1460" spans="1:20" x14ac:dyDescent="0.2">
      <c r="A1460">
        <v>87</v>
      </c>
      <c r="B1460">
        <v>155</v>
      </c>
      <c r="C1460">
        <v>310</v>
      </c>
      <c r="D1460">
        <v>244</v>
      </c>
      <c r="E1460">
        <v>68</v>
      </c>
      <c r="F1460">
        <v>43</v>
      </c>
      <c r="G1460">
        <v>1280</v>
      </c>
      <c r="H1460">
        <v>130</v>
      </c>
      <c r="I1460">
        <v>83</v>
      </c>
      <c r="J1460">
        <v>190</v>
      </c>
      <c r="K1460">
        <v>360</v>
      </c>
      <c r="L1460">
        <v>513</v>
      </c>
      <c r="M1460">
        <v>5</v>
      </c>
      <c r="N1460" s="25">
        <v>41882</v>
      </c>
      <c r="O1460" t="str">
        <f>VLOOKUP(Coffee_data[[#This Row],[Area Code]],Location!$B$1:$E$157,2,FALSE)</f>
        <v>Ohio</v>
      </c>
      <c r="P1460" t="str">
        <f>VLOOKUP(Coffee_data[[#This Row],[Area Code]],Location!$B$1:$E$157,3,FALSE)</f>
        <v>Central</v>
      </c>
      <c r="Q1460" t="str">
        <f>VLOOKUP(Coffee_data[[#This Row],[Area Code]],Location!$B$1:$E$157,4,FALSE)</f>
        <v>Major Market</v>
      </c>
      <c r="R1460" s="15" t="str">
        <f>HLOOKUP(Coffee_data[[#This Row],[ProductId]],Product!$B$4:$O$7,2,FALSE)</f>
        <v>Regular</v>
      </c>
      <c r="S1460" s="15" t="str">
        <f>HLOOKUP(Coffee_data[[#This Row],[ProductId]],Product!$B$4:$O$7,3,FALSE)</f>
        <v>Espresso</v>
      </c>
      <c r="T1460" s="15" t="str">
        <f>HLOOKUP(Coffee_data[[#This Row],[ProductId]],Product!$B$4:$O$7,4,FALSE)</f>
        <v>Caffe Mocha</v>
      </c>
    </row>
    <row r="1461" spans="1:20" x14ac:dyDescent="0.2">
      <c r="A1461">
        <v>6</v>
      </c>
      <c r="B1461">
        <v>57</v>
      </c>
      <c r="C1461">
        <v>102</v>
      </c>
      <c r="D1461">
        <v>45</v>
      </c>
      <c r="E1461">
        <v>51</v>
      </c>
      <c r="F1461">
        <v>17</v>
      </c>
      <c r="G1461">
        <v>409</v>
      </c>
      <c r="H1461">
        <v>30</v>
      </c>
      <c r="I1461">
        <v>44</v>
      </c>
      <c r="J1461">
        <v>70</v>
      </c>
      <c r="K1461">
        <v>114</v>
      </c>
      <c r="L1461">
        <v>567</v>
      </c>
      <c r="M1461">
        <v>6</v>
      </c>
      <c r="N1461" s="25">
        <v>41882</v>
      </c>
      <c r="O1461" t="str">
        <f>VLOOKUP(Coffee_data[[#This Row],[Area Code]],Location!$B$1:$E$157,2,FALSE)</f>
        <v>Ohio</v>
      </c>
      <c r="P1461" t="str">
        <f>VLOOKUP(Coffee_data[[#This Row],[Area Code]],Location!$B$1:$E$157,3,FALSE)</f>
        <v>Central</v>
      </c>
      <c r="Q1461" t="str">
        <f>VLOOKUP(Coffee_data[[#This Row],[Area Code]],Location!$B$1:$E$157,4,FALSE)</f>
        <v>Major Market</v>
      </c>
      <c r="R1461" s="15" t="str">
        <f>HLOOKUP(Coffee_data[[#This Row],[ProductId]],Product!$B$4:$O$7,2,FALSE)</f>
        <v>Decaf</v>
      </c>
      <c r="S1461" s="15" t="str">
        <f>HLOOKUP(Coffee_data[[#This Row],[ProductId]],Product!$B$4:$O$7,3,FALSE)</f>
        <v>Espresso</v>
      </c>
      <c r="T1461" s="15" t="str">
        <f>HLOOKUP(Coffee_data[[#This Row],[ProductId]],Product!$B$4:$O$7,4,FALSE)</f>
        <v>Decaf Espresso</v>
      </c>
    </row>
    <row r="1462" spans="1:20" x14ac:dyDescent="0.2">
      <c r="A1462">
        <v>28</v>
      </c>
      <c r="B1462">
        <v>72</v>
      </c>
      <c r="C1462">
        <v>125</v>
      </c>
      <c r="D1462">
        <v>53</v>
      </c>
      <c r="E1462">
        <v>44</v>
      </c>
      <c r="F1462">
        <v>17</v>
      </c>
      <c r="G1462">
        <v>410</v>
      </c>
      <c r="H1462">
        <v>50</v>
      </c>
      <c r="I1462">
        <v>50</v>
      </c>
      <c r="J1462">
        <v>80</v>
      </c>
      <c r="K1462">
        <v>129</v>
      </c>
      <c r="L1462">
        <v>614</v>
      </c>
      <c r="M1462">
        <v>1</v>
      </c>
      <c r="N1462" s="25">
        <v>41882</v>
      </c>
      <c r="O1462" t="str">
        <f>VLOOKUP(Coffee_data[[#This Row],[Area Code]],Location!$B$1:$E$157,2,FALSE)</f>
        <v>Ohio</v>
      </c>
      <c r="P1462" t="str">
        <f>VLOOKUP(Coffee_data[[#This Row],[Area Code]],Location!$B$1:$E$157,3,FALSE)</f>
        <v>Central</v>
      </c>
      <c r="Q1462" t="str">
        <f>VLOOKUP(Coffee_data[[#This Row],[Area Code]],Location!$B$1:$E$157,4,FALSE)</f>
        <v>Major Market</v>
      </c>
      <c r="R1462" s="15" t="str">
        <f>HLOOKUP(Coffee_data[[#This Row],[ProductId]],Product!$B$4:$O$7,2,FALSE)</f>
        <v>Regular</v>
      </c>
      <c r="S1462" s="15" t="str">
        <f>HLOOKUP(Coffee_data[[#This Row],[ProductId]],Product!$B$4:$O$7,3,FALSE)</f>
        <v>Coffee</v>
      </c>
      <c r="T1462" s="15" t="str">
        <f>HLOOKUP(Coffee_data[[#This Row],[ProductId]],Product!$B$4:$O$7,4,FALSE)</f>
        <v>Amaretto</v>
      </c>
    </row>
    <row r="1463" spans="1:20" x14ac:dyDescent="0.2">
      <c r="A1463">
        <v>29</v>
      </c>
      <c r="B1463">
        <v>64</v>
      </c>
      <c r="C1463">
        <v>107</v>
      </c>
      <c r="D1463">
        <v>43</v>
      </c>
      <c r="E1463">
        <v>35</v>
      </c>
      <c r="F1463">
        <v>13</v>
      </c>
      <c r="G1463">
        <v>424</v>
      </c>
      <c r="H1463">
        <v>40</v>
      </c>
      <c r="I1463">
        <v>42</v>
      </c>
      <c r="J1463">
        <v>70</v>
      </c>
      <c r="K1463">
        <v>110</v>
      </c>
      <c r="L1463">
        <v>419</v>
      </c>
      <c r="M1463">
        <v>2</v>
      </c>
      <c r="N1463" s="25">
        <v>41882</v>
      </c>
      <c r="O1463" t="str">
        <f>VLOOKUP(Coffee_data[[#This Row],[Area Code]],Location!$B$1:$E$157,2,FALSE)</f>
        <v>Ohio</v>
      </c>
      <c r="P1463" t="str">
        <f>VLOOKUP(Coffee_data[[#This Row],[Area Code]],Location!$B$1:$E$157,3,FALSE)</f>
        <v>Central</v>
      </c>
      <c r="Q1463" t="str">
        <f>VLOOKUP(Coffee_data[[#This Row],[Area Code]],Location!$B$1:$E$157,4,FALSE)</f>
        <v>Major Market</v>
      </c>
      <c r="R1463" s="15" t="str">
        <f>HLOOKUP(Coffee_data[[#This Row],[ProductId]],Product!$B$4:$O$7,2,FALSE)</f>
        <v>Regular</v>
      </c>
      <c r="S1463" s="15" t="str">
        <f>HLOOKUP(Coffee_data[[#This Row],[ProductId]],Product!$B$4:$O$7,3,FALSE)</f>
        <v>Coffee</v>
      </c>
      <c r="T1463" s="15" t="str">
        <f>HLOOKUP(Coffee_data[[#This Row],[ProductId]],Product!$B$4:$O$7,4,FALSE)</f>
        <v>Columbian</v>
      </c>
    </row>
    <row r="1464" spans="1:20" x14ac:dyDescent="0.2">
      <c r="A1464">
        <v>-3</v>
      </c>
      <c r="B1464">
        <v>74</v>
      </c>
      <c r="C1464">
        <v>126</v>
      </c>
      <c r="D1464">
        <v>52</v>
      </c>
      <c r="E1464">
        <v>77</v>
      </c>
      <c r="F1464">
        <v>47</v>
      </c>
      <c r="G1464">
        <v>509</v>
      </c>
      <c r="H1464">
        <v>20</v>
      </c>
      <c r="I1464">
        <v>47</v>
      </c>
      <c r="J1464">
        <v>80</v>
      </c>
      <c r="K1464">
        <v>133</v>
      </c>
      <c r="L1464">
        <v>234</v>
      </c>
      <c r="M1464">
        <v>3</v>
      </c>
      <c r="N1464" s="25">
        <v>41882</v>
      </c>
      <c r="O1464" t="str">
        <f>VLOOKUP(Coffee_data[[#This Row],[Area Code]],Location!$B$1:$E$157,2,FALSE)</f>
        <v>Ohio</v>
      </c>
      <c r="P1464" t="str">
        <f>VLOOKUP(Coffee_data[[#This Row],[Area Code]],Location!$B$1:$E$157,3,FALSE)</f>
        <v>Central</v>
      </c>
      <c r="Q1464" t="str">
        <f>VLOOKUP(Coffee_data[[#This Row],[Area Code]],Location!$B$1:$E$157,4,FALSE)</f>
        <v>Major Market</v>
      </c>
      <c r="R1464" s="15" t="str">
        <f>HLOOKUP(Coffee_data[[#This Row],[ProductId]],Product!$B$4:$O$7,2,FALSE)</f>
        <v>Decaf</v>
      </c>
      <c r="S1464" s="15" t="str">
        <f>HLOOKUP(Coffee_data[[#This Row],[ProductId]],Product!$B$4:$O$7,3,FALSE)</f>
        <v>Coffee</v>
      </c>
      <c r="T1464" s="15" t="str">
        <f>HLOOKUP(Coffee_data[[#This Row],[ProductId]],Product!$B$4:$O$7,4,FALSE)</f>
        <v>Decaf Irish Cream</v>
      </c>
    </row>
    <row r="1465" spans="1:20" x14ac:dyDescent="0.2">
      <c r="A1465">
        <v>53</v>
      </c>
      <c r="B1465">
        <v>94</v>
      </c>
      <c r="C1465">
        <v>151</v>
      </c>
      <c r="D1465">
        <v>57</v>
      </c>
      <c r="E1465">
        <v>41</v>
      </c>
      <c r="F1465">
        <v>17</v>
      </c>
      <c r="G1465">
        <v>349</v>
      </c>
      <c r="H1465">
        <v>70</v>
      </c>
      <c r="I1465">
        <v>48</v>
      </c>
      <c r="J1465">
        <v>90</v>
      </c>
      <c r="K1465">
        <v>138</v>
      </c>
      <c r="L1465">
        <v>920</v>
      </c>
      <c r="M1465">
        <v>8</v>
      </c>
      <c r="N1465" s="25">
        <v>41882</v>
      </c>
      <c r="O1465" t="str">
        <f>VLOOKUP(Coffee_data[[#This Row],[Area Code]],Location!$B$1:$E$157,2,FALSE)</f>
        <v>Wisconsin</v>
      </c>
      <c r="P1465" t="str">
        <f>VLOOKUP(Coffee_data[[#This Row],[Area Code]],Location!$B$1:$E$157,3,FALSE)</f>
        <v>Central</v>
      </c>
      <c r="Q1465" t="str">
        <f>VLOOKUP(Coffee_data[[#This Row],[Area Code]],Location!$B$1:$E$157,4,FALSE)</f>
        <v>Small Market</v>
      </c>
      <c r="R1465" s="15" t="str">
        <f>HLOOKUP(Coffee_data[[#This Row],[ProductId]],Product!$B$4:$O$7,2,FALSE)</f>
        <v>Decaf</v>
      </c>
      <c r="S1465" s="15" t="str">
        <f>HLOOKUP(Coffee_data[[#This Row],[ProductId]],Product!$B$4:$O$7,3,FALSE)</f>
        <v>Herbal Tea</v>
      </c>
      <c r="T1465" s="15" t="str">
        <f>HLOOKUP(Coffee_data[[#This Row],[ProductId]],Product!$B$4:$O$7,4,FALSE)</f>
        <v>Chamomile</v>
      </c>
    </row>
    <row r="1466" spans="1:20" x14ac:dyDescent="0.2">
      <c r="A1466">
        <v>50</v>
      </c>
      <c r="B1466">
        <v>75</v>
      </c>
      <c r="C1466">
        <v>126</v>
      </c>
      <c r="D1466">
        <v>51</v>
      </c>
      <c r="E1466">
        <v>25</v>
      </c>
      <c r="F1466">
        <v>14</v>
      </c>
      <c r="G1466">
        <v>857</v>
      </c>
      <c r="H1466">
        <v>60</v>
      </c>
      <c r="I1466">
        <v>49</v>
      </c>
      <c r="J1466">
        <v>70</v>
      </c>
      <c r="K1466">
        <v>110</v>
      </c>
      <c r="L1466">
        <v>608</v>
      </c>
      <c r="M1466">
        <v>9</v>
      </c>
      <c r="N1466" s="25">
        <v>41882</v>
      </c>
      <c r="O1466" t="str">
        <f>VLOOKUP(Coffee_data[[#This Row],[Area Code]],Location!$B$1:$E$157,2,FALSE)</f>
        <v>Wisconsin</v>
      </c>
      <c r="P1466" t="str">
        <f>VLOOKUP(Coffee_data[[#This Row],[Area Code]],Location!$B$1:$E$157,3,FALSE)</f>
        <v>Central</v>
      </c>
      <c r="Q1466" t="str">
        <f>VLOOKUP(Coffee_data[[#This Row],[Area Code]],Location!$B$1:$E$157,4,FALSE)</f>
        <v>Small Market</v>
      </c>
      <c r="R1466" s="15" t="str">
        <f>HLOOKUP(Coffee_data[[#This Row],[ProductId]],Product!$B$4:$O$7,2,FALSE)</f>
        <v>Decaf</v>
      </c>
      <c r="S1466" s="15" t="str">
        <f>HLOOKUP(Coffee_data[[#This Row],[ProductId]],Product!$B$4:$O$7,3,FALSE)</f>
        <v>Herbal Tea</v>
      </c>
      <c r="T1466" s="15" t="str">
        <f>HLOOKUP(Coffee_data[[#This Row],[ProductId]],Product!$B$4:$O$7,4,FALSE)</f>
        <v>Lemon</v>
      </c>
    </row>
    <row r="1467" spans="1:20" x14ac:dyDescent="0.2">
      <c r="A1467">
        <v>31</v>
      </c>
      <c r="B1467">
        <v>67</v>
      </c>
      <c r="C1467">
        <v>113</v>
      </c>
      <c r="D1467">
        <v>46</v>
      </c>
      <c r="E1467">
        <v>36</v>
      </c>
      <c r="F1467">
        <v>14</v>
      </c>
      <c r="G1467">
        <v>454</v>
      </c>
      <c r="H1467">
        <v>30</v>
      </c>
      <c r="I1467">
        <v>19</v>
      </c>
      <c r="J1467">
        <v>60</v>
      </c>
      <c r="K1467">
        <v>79</v>
      </c>
      <c r="L1467">
        <v>920</v>
      </c>
      <c r="M1467">
        <v>11</v>
      </c>
      <c r="N1467" s="25">
        <v>41882</v>
      </c>
      <c r="O1467" t="str">
        <f>VLOOKUP(Coffee_data[[#This Row],[Area Code]],Location!$B$1:$E$157,2,FALSE)</f>
        <v>Wisconsin</v>
      </c>
      <c r="P1467" t="str">
        <f>VLOOKUP(Coffee_data[[#This Row],[Area Code]],Location!$B$1:$E$157,3,FALSE)</f>
        <v>Central</v>
      </c>
      <c r="Q1467" t="str">
        <f>VLOOKUP(Coffee_data[[#This Row],[Area Code]],Location!$B$1:$E$157,4,FALSE)</f>
        <v>Small Market</v>
      </c>
      <c r="R1467" s="15" t="str">
        <f>HLOOKUP(Coffee_data[[#This Row],[ProductId]],Product!$B$4:$O$7,2,FALSE)</f>
        <v>Regular</v>
      </c>
      <c r="S1467" s="15" t="str">
        <f>HLOOKUP(Coffee_data[[#This Row],[ProductId]],Product!$B$4:$O$7,3,FALSE)</f>
        <v>Tea</v>
      </c>
      <c r="T1467" s="15" t="str">
        <f>HLOOKUP(Coffee_data[[#This Row],[ProductId]],Product!$B$4:$O$7,4,FALSE)</f>
        <v>Darjeeling</v>
      </c>
    </row>
    <row r="1468" spans="1:20" x14ac:dyDescent="0.2">
      <c r="A1468">
        <v>2</v>
      </c>
      <c r="B1468">
        <v>87</v>
      </c>
      <c r="C1468">
        <v>149</v>
      </c>
      <c r="D1468">
        <v>62</v>
      </c>
      <c r="E1468">
        <v>85</v>
      </c>
      <c r="F1468">
        <v>56</v>
      </c>
      <c r="G1468">
        <v>612</v>
      </c>
      <c r="H1468">
        <v>10</v>
      </c>
      <c r="I1468">
        <v>62</v>
      </c>
      <c r="J1468">
        <v>80</v>
      </c>
      <c r="K1468">
        <v>142</v>
      </c>
      <c r="L1468">
        <v>715</v>
      </c>
      <c r="M1468">
        <v>12</v>
      </c>
      <c r="N1468" s="25">
        <v>41882</v>
      </c>
      <c r="O1468" t="str">
        <f>VLOOKUP(Coffee_data[[#This Row],[Area Code]],Location!$B$1:$E$157,2,FALSE)</f>
        <v>Wisconsin</v>
      </c>
      <c r="P1468" t="str">
        <f>VLOOKUP(Coffee_data[[#This Row],[Area Code]],Location!$B$1:$E$157,3,FALSE)</f>
        <v>Central</v>
      </c>
      <c r="Q1468" t="str">
        <f>VLOOKUP(Coffee_data[[#This Row],[Area Code]],Location!$B$1:$E$157,4,FALSE)</f>
        <v>Small Market</v>
      </c>
      <c r="R1468" s="15" t="str">
        <f>HLOOKUP(Coffee_data[[#This Row],[ProductId]],Product!$B$4:$O$7,2,FALSE)</f>
        <v>Regular</v>
      </c>
      <c r="S1468" s="15" t="str">
        <f>HLOOKUP(Coffee_data[[#This Row],[ProductId]],Product!$B$4:$O$7,3,FALSE)</f>
        <v>Tea</v>
      </c>
      <c r="T1468" s="15" t="str">
        <f>HLOOKUP(Coffee_data[[#This Row],[ProductId]],Product!$B$4:$O$7,4,FALSE)</f>
        <v>Earl Grey</v>
      </c>
    </row>
    <row r="1469" spans="1:20" x14ac:dyDescent="0.2">
      <c r="A1469">
        <v>53</v>
      </c>
      <c r="B1469">
        <v>99</v>
      </c>
      <c r="C1469">
        <v>182</v>
      </c>
      <c r="D1469">
        <v>83</v>
      </c>
      <c r="E1469">
        <v>46</v>
      </c>
      <c r="F1469">
        <v>25</v>
      </c>
      <c r="G1469">
        <v>1063</v>
      </c>
      <c r="H1469">
        <v>80</v>
      </c>
      <c r="I1469">
        <v>90</v>
      </c>
      <c r="J1469">
        <v>120</v>
      </c>
      <c r="K1469">
        <v>215</v>
      </c>
      <c r="L1469">
        <v>414</v>
      </c>
      <c r="M1469">
        <v>5</v>
      </c>
      <c r="N1469" s="25">
        <v>41882</v>
      </c>
      <c r="O1469" t="str">
        <f>VLOOKUP(Coffee_data[[#This Row],[Area Code]],Location!$B$1:$E$157,2,FALSE)</f>
        <v>Wisconsin</v>
      </c>
      <c r="P1469" t="str">
        <f>VLOOKUP(Coffee_data[[#This Row],[Area Code]],Location!$B$1:$E$157,3,FALSE)</f>
        <v>Central</v>
      </c>
      <c r="Q1469" t="str">
        <f>VLOOKUP(Coffee_data[[#This Row],[Area Code]],Location!$B$1:$E$157,4,FALSE)</f>
        <v>Small Market</v>
      </c>
      <c r="R1469" s="15" t="str">
        <f>HLOOKUP(Coffee_data[[#This Row],[ProductId]],Product!$B$4:$O$7,2,FALSE)</f>
        <v>Regular</v>
      </c>
      <c r="S1469" s="15" t="str">
        <f>HLOOKUP(Coffee_data[[#This Row],[ProductId]],Product!$B$4:$O$7,3,FALSE)</f>
        <v>Espresso</v>
      </c>
      <c r="T1469" s="15" t="str">
        <f>HLOOKUP(Coffee_data[[#This Row],[ProductId]],Product!$B$4:$O$7,4,FALSE)</f>
        <v>Caffe Mocha</v>
      </c>
    </row>
    <row r="1470" spans="1:20" x14ac:dyDescent="0.2">
      <c r="A1470">
        <v>21</v>
      </c>
      <c r="B1470">
        <v>43</v>
      </c>
      <c r="C1470">
        <v>76</v>
      </c>
      <c r="D1470">
        <v>33</v>
      </c>
      <c r="E1470">
        <v>22</v>
      </c>
      <c r="F1470">
        <v>10</v>
      </c>
      <c r="G1470">
        <v>577</v>
      </c>
      <c r="H1470">
        <v>30</v>
      </c>
      <c r="I1470">
        <v>24</v>
      </c>
      <c r="J1470">
        <v>50</v>
      </c>
      <c r="K1470">
        <v>80</v>
      </c>
      <c r="L1470">
        <v>608</v>
      </c>
      <c r="M1470">
        <v>6</v>
      </c>
      <c r="N1470" s="25">
        <v>41882</v>
      </c>
      <c r="O1470" t="str">
        <f>VLOOKUP(Coffee_data[[#This Row],[Area Code]],Location!$B$1:$E$157,2,FALSE)</f>
        <v>Wisconsin</v>
      </c>
      <c r="P1470" t="str">
        <f>VLOOKUP(Coffee_data[[#This Row],[Area Code]],Location!$B$1:$E$157,3,FALSE)</f>
        <v>Central</v>
      </c>
      <c r="Q1470" t="str">
        <f>VLOOKUP(Coffee_data[[#This Row],[Area Code]],Location!$B$1:$E$157,4,FALSE)</f>
        <v>Small Market</v>
      </c>
      <c r="R1470" s="15" t="str">
        <f>HLOOKUP(Coffee_data[[#This Row],[ProductId]],Product!$B$4:$O$7,2,FALSE)</f>
        <v>Decaf</v>
      </c>
      <c r="S1470" s="15" t="str">
        <f>HLOOKUP(Coffee_data[[#This Row],[ProductId]],Product!$B$4:$O$7,3,FALSE)</f>
        <v>Espresso</v>
      </c>
      <c r="T1470" s="15" t="str">
        <f>HLOOKUP(Coffee_data[[#This Row],[ProductId]],Product!$B$4:$O$7,4,FALSE)</f>
        <v>Decaf Espresso</v>
      </c>
    </row>
    <row r="1471" spans="1:20" x14ac:dyDescent="0.2">
      <c r="A1471">
        <v>23</v>
      </c>
      <c r="B1471">
        <v>82</v>
      </c>
      <c r="C1471">
        <v>149</v>
      </c>
      <c r="D1471">
        <v>67</v>
      </c>
      <c r="E1471">
        <v>59</v>
      </c>
      <c r="F1471">
        <v>25</v>
      </c>
      <c r="G1471">
        <v>391</v>
      </c>
      <c r="H1471">
        <v>30</v>
      </c>
      <c r="I1471">
        <v>71</v>
      </c>
      <c r="J1471">
        <v>80</v>
      </c>
      <c r="K1471">
        <v>150</v>
      </c>
      <c r="L1471">
        <v>414</v>
      </c>
      <c r="M1471">
        <v>1</v>
      </c>
      <c r="N1471" s="25">
        <v>41882</v>
      </c>
      <c r="O1471" t="str">
        <f>VLOOKUP(Coffee_data[[#This Row],[Area Code]],Location!$B$1:$E$157,2,FALSE)</f>
        <v>Wisconsin</v>
      </c>
      <c r="P1471" t="str">
        <f>VLOOKUP(Coffee_data[[#This Row],[Area Code]],Location!$B$1:$E$157,3,FALSE)</f>
        <v>Central</v>
      </c>
      <c r="Q1471" t="str">
        <f>VLOOKUP(Coffee_data[[#This Row],[Area Code]],Location!$B$1:$E$157,4,FALSE)</f>
        <v>Small Market</v>
      </c>
      <c r="R1471" s="15" t="str">
        <f>HLOOKUP(Coffee_data[[#This Row],[ProductId]],Product!$B$4:$O$7,2,FALSE)</f>
        <v>Regular</v>
      </c>
      <c r="S1471" s="15" t="str">
        <f>HLOOKUP(Coffee_data[[#This Row],[ProductId]],Product!$B$4:$O$7,3,FALSE)</f>
        <v>Coffee</v>
      </c>
      <c r="T1471" s="15" t="str">
        <f>HLOOKUP(Coffee_data[[#This Row],[ProductId]],Product!$B$4:$O$7,4,FALSE)</f>
        <v>Amaretto</v>
      </c>
    </row>
    <row r="1472" spans="1:20" x14ac:dyDescent="0.2">
      <c r="A1472">
        <v>16</v>
      </c>
      <c r="B1472">
        <v>130</v>
      </c>
      <c r="C1472">
        <v>223</v>
      </c>
      <c r="D1472">
        <v>93</v>
      </c>
      <c r="E1472">
        <v>114</v>
      </c>
      <c r="F1472">
        <v>84</v>
      </c>
      <c r="G1472">
        <v>692</v>
      </c>
      <c r="H1472">
        <v>40</v>
      </c>
      <c r="I1472">
        <v>88</v>
      </c>
      <c r="J1472">
        <v>140</v>
      </c>
      <c r="K1472">
        <v>228</v>
      </c>
      <c r="L1472">
        <v>414</v>
      </c>
      <c r="M1472">
        <v>2</v>
      </c>
      <c r="N1472" s="25">
        <v>41882</v>
      </c>
      <c r="O1472" t="str">
        <f>VLOOKUP(Coffee_data[[#This Row],[Area Code]],Location!$B$1:$E$157,2,FALSE)</f>
        <v>Wisconsin</v>
      </c>
      <c r="P1472" t="str">
        <f>VLOOKUP(Coffee_data[[#This Row],[Area Code]],Location!$B$1:$E$157,3,FALSE)</f>
        <v>Central</v>
      </c>
      <c r="Q1472" t="str">
        <f>VLOOKUP(Coffee_data[[#This Row],[Area Code]],Location!$B$1:$E$157,4,FALSE)</f>
        <v>Small Market</v>
      </c>
      <c r="R1472" s="15" t="str">
        <f>HLOOKUP(Coffee_data[[#This Row],[ProductId]],Product!$B$4:$O$7,2,FALSE)</f>
        <v>Regular</v>
      </c>
      <c r="S1472" s="15" t="str">
        <f>HLOOKUP(Coffee_data[[#This Row],[ProductId]],Product!$B$4:$O$7,3,FALSE)</f>
        <v>Coffee</v>
      </c>
      <c r="T1472" s="15" t="str">
        <f>HLOOKUP(Coffee_data[[#This Row],[ProductId]],Product!$B$4:$O$7,4,FALSE)</f>
        <v>Columbian</v>
      </c>
    </row>
    <row r="1473" spans="1:20" x14ac:dyDescent="0.2">
      <c r="A1473">
        <v>58</v>
      </c>
      <c r="B1473">
        <v>114</v>
      </c>
      <c r="C1473">
        <v>199</v>
      </c>
      <c r="D1473">
        <v>85</v>
      </c>
      <c r="E1473">
        <v>56</v>
      </c>
      <c r="F1473">
        <v>28</v>
      </c>
      <c r="G1473">
        <v>555</v>
      </c>
      <c r="H1473">
        <v>70</v>
      </c>
      <c r="I1473">
        <v>93</v>
      </c>
      <c r="J1473">
        <v>110</v>
      </c>
      <c r="K1473">
        <v>203</v>
      </c>
      <c r="L1473">
        <v>262</v>
      </c>
      <c r="M1473">
        <v>3</v>
      </c>
      <c r="N1473" s="25">
        <v>41882</v>
      </c>
      <c r="O1473" t="str">
        <f>VLOOKUP(Coffee_data[[#This Row],[Area Code]],Location!$B$1:$E$157,2,FALSE)</f>
        <v>Wisconsin</v>
      </c>
      <c r="P1473" t="str">
        <f>VLOOKUP(Coffee_data[[#This Row],[Area Code]],Location!$B$1:$E$157,3,FALSE)</f>
        <v>Central</v>
      </c>
      <c r="Q1473" t="str">
        <f>VLOOKUP(Coffee_data[[#This Row],[Area Code]],Location!$B$1:$E$157,4,FALSE)</f>
        <v>Small Market</v>
      </c>
      <c r="R1473" s="15" t="str">
        <f>HLOOKUP(Coffee_data[[#This Row],[ProductId]],Product!$B$4:$O$7,2,FALSE)</f>
        <v>Decaf</v>
      </c>
      <c r="S1473" s="15" t="str">
        <f>HLOOKUP(Coffee_data[[#This Row],[ProductId]],Product!$B$4:$O$7,3,FALSE)</f>
        <v>Coffee</v>
      </c>
      <c r="T1473" s="15" t="str">
        <f>HLOOKUP(Coffee_data[[#This Row],[ProductId]],Product!$B$4:$O$7,4,FALSE)</f>
        <v>Decaf Irish Cream</v>
      </c>
    </row>
    <row r="1474" spans="1:20" x14ac:dyDescent="0.2">
      <c r="A1474">
        <v>41</v>
      </c>
      <c r="B1474">
        <v>64</v>
      </c>
      <c r="C1474">
        <v>108</v>
      </c>
      <c r="D1474">
        <v>44</v>
      </c>
      <c r="E1474">
        <v>23</v>
      </c>
      <c r="F1474">
        <v>12</v>
      </c>
      <c r="G1474">
        <v>886</v>
      </c>
      <c r="H1474">
        <v>50</v>
      </c>
      <c r="I1474">
        <v>29</v>
      </c>
      <c r="J1474">
        <v>70</v>
      </c>
      <c r="K1474">
        <v>110</v>
      </c>
      <c r="L1474">
        <v>203</v>
      </c>
      <c r="M1474">
        <v>11</v>
      </c>
      <c r="N1474" s="25">
        <v>41882</v>
      </c>
      <c r="O1474" t="str">
        <f>VLOOKUP(Coffee_data[[#This Row],[Area Code]],Location!$B$1:$E$157,2,FALSE)</f>
        <v>Connecticut</v>
      </c>
      <c r="P1474" t="str">
        <f>VLOOKUP(Coffee_data[[#This Row],[Area Code]],Location!$B$1:$E$157,3,FALSE)</f>
        <v>East</v>
      </c>
      <c r="Q1474" t="str">
        <f>VLOOKUP(Coffee_data[[#This Row],[Area Code]],Location!$B$1:$E$157,4,FALSE)</f>
        <v>Small Market</v>
      </c>
      <c r="R1474" s="15" t="str">
        <f>HLOOKUP(Coffee_data[[#This Row],[ProductId]],Product!$B$4:$O$7,2,FALSE)</f>
        <v>Regular</v>
      </c>
      <c r="S1474" s="15" t="str">
        <f>HLOOKUP(Coffee_data[[#This Row],[ProductId]],Product!$B$4:$O$7,3,FALSE)</f>
        <v>Tea</v>
      </c>
      <c r="T1474" s="15" t="str">
        <f>HLOOKUP(Coffee_data[[#This Row],[ProductId]],Product!$B$4:$O$7,4,FALSE)</f>
        <v>Darjeeling</v>
      </c>
    </row>
    <row r="1475" spans="1:20" x14ac:dyDescent="0.2">
      <c r="A1475">
        <v>17</v>
      </c>
      <c r="B1475">
        <v>34</v>
      </c>
      <c r="C1475">
        <v>57</v>
      </c>
      <c r="D1475">
        <v>23</v>
      </c>
      <c r="E1475">
        <v>17</v>
      </c>
      <c r="F1475">
        <v>6</v>
      </c>
      <c r="G1475">
        <v>809</v>
      </c>
      <c r="H1475">
        <v>30</v>
      </c>
      <c r="I1475">
        <v>20</v>
      </c>
      <c r="J1475">
        <v>40</v>
      </c>
      <c r="K1475">
        <v>47</v>
      </c>
      <c r="L1475">
        <v>860</v>
      </c>
      <c r="M1475">
        <v>13</v>
      </c>
      <c r="N1475" s="25">
        <v>41882</v>
      </c>
      <c r="O1475" t="str">
        <f>VLOOKUP(Coffee_data[[#This Row],[Area Code]],Location!$B$1:$E$157,2,FALSE)</f>
        <v>Connecticut</v>
      </c>
      <c r="P1475" t="str">
        <f>VLOOKUP(Coffee_data[[#This Row],[Area Code]],Location!$B$1:$E$157,3,FALSE)</f>
        <v>East</v>
      </c>
      <c r="Q1475" t="str">
        <f>VLOOKUP(Coffee_data[[#This Row],[Area Code]],Location!$B$1:$E$157,4,FALSE)</f>
        <v>Small Market</v>
      </c>
      <c r="R1475" s="15" t="str">
        <f>HLOOKUP(Coffee_data[[#This Row],[ProductId]],Product!$B$4:$O$7,2,FALSE)</f>
        <v>Regular</v>
      </c>
      <c r="S1475" s="15" t="str">
        <f>HLOOKUP(Coffee_data[[#This Row],[ProductId]],Product!$B$4:$O$7,3,FALSE)</f>
        <v>Tea</v>
      </c>
      <c r="T1475" s="15" t="str">
        <f>HLOOKUP(Coffee_data[[#This Row],[ProductId]],Product!$B$4:$O$7,4,FALSE)</f>
        <v>Green Tea</v>
      </c>
    </row>
    <row r="1476" spans="1:20" x14ac:dyDescent="0.2">
      <c r="A1476">
        <v>24</v>
      </c>
      <c r="B1476">
        <v>83</v>
      </c>
      <c r="C1476">
        <v>150</v>
      </c>
      <c r="D1476">
        <v>67</v>
      </c>
      <c r="E1476">
        <v>59</v>
      </c>
      <c r="F1476">
        <v>25</v>
      </c>
      <c r="G1476">
        <v>599</v>
      </c>
      <c r="H1476">
        <v>20</v>
      </c>
      <c r="I1476">
        <v>59</v>
      </c>
      <c r="J1476">
        <v>60</v>
      </c>
      <c r="K1476">
        <v>101</v>
      </c>
      <c r="L1476">
        <v>959</v>
      </c>
      <c r="M1476">
        <v>9</v>
      </c>
      <c r="N1476" s="25">
        <v>41882</v>
      </c>
      <c r="O1476" t="str">
        <f>VLOOKUP(Coffee_data[[#This Row],[Area Code]],Location!$B$1:$E$157,2,FALSE)</f>
        <v>Connecticut</v>
      </c>
      <c r="P1476" t="str">
        <f>VLOOKUP(Coffee_data[[#This Row],[Area Code]],Location!$B$1:$E$157,3,FALSE)</f>
        <v>East</v>
      </c>
      <c r="Q1476" t="str">
        <f>VLOOKUP(Coffee_data[[#This Row],[Area Code]],Location!$B$1:$E$157,4,FALSE)</f>
        <v>Small Market</v>
      </c>
      <c r="R1476" s="15" t="str">
        <f>HLOOKUP(Coffee_data[[#This Row],[ProductId]],Product!$B$4:$O$7,2,FALSE)</f>
        <v>Decaf</v>
      </c>
      <c r="S1476" s="15" t="str">
        <f>HLOOKUP(Coffee_data[[#This Row],[ProductId]],Product!$B$4:$O$7,3,FALSE)</f>
        <v>Herbal Tea</v>
      </c>
      <c r="T1476" s="15" t="str">
        <f>HLOOKUP(Coffee_data[[#This Row],[ProductId]],Product!$B$4:$O$7,4,FALSE)</f>
        <v>Lemon</v>
      </c>
    </row>
    <row r="1477" spans="1:20" x14ac:dyDescent="0.2">
      <c r="A1477">
        <v>33</v>
      </c>
      <c r="B1477">
        <v>74</v>
      </c>
      <c r="C1477">
        <v>136</v>
      </c>
      <c r="D1477">
        <v>62</v>
      </c>
      <c r="E1477">
        <v>41</v>
      </c>
      <c r="F1477">
        <v>19</v>
      </c>
      <c r="G1477">
        <v>1059</v>
      </c>
      <c r="H1477">
        <v>40</v>
      </c>
      <c r="I1477">
        <v>50</v>
      </c>
      <c r="J1477">
        <v>60</v>
      </c>
      <c r="K1477">
        <v>110</v>
      </c>
      <c r="L1477">
        <v>475</v>
      </c>
      <c r="M1477">
        <v>10</v>
      </c>
      <c r="N1477" s="25">
        <v>41882</v>
      </c>
      <c r="O1477" t="str">
        <f>VLOOKUP(Coffee_data[[#This Row],[Area Code]],Location!$B$1:$E$157,2,FALSE)</f>
        <v>Connecticut</v>
      </c>
      <c r="P1477" t="str">
        <f>VLOOKUP(Coffee_data[[#This Row],[Area Code]],Location!$B$1:$E$157,3,FALSE)</f>
        <v>East</v>
      </c>
      <c r="Q1477" t="str">
        <f>VLOOKUP(Coffee_data[[#This Row],[Area Code]],Location!$B$1:$E$157,4,FALSE)</f>
        <v>Small Market</v>
      </c>
      <c r="R1477" s="15" t="str">
        <f>HLOOKUP(Coffee_data[[#This Row],[ProductId]],Product!$B$4:$O$7,2,FALSE)</f>
        <v>Decaf</v>
      </c>
      <c r="S1477" s="15" t="str">
        <f>HLOOKUP(Coffee_data[[#This Row],[ProductId]],Product!$B$4:$O$7,3,FALSE)</f>
        <v>Herbal Tea</v>
      </c>
      <c r="T1477" s="15" t="str">
        <f>HLOOKUP(Coffee_data[[#This Row],[ProductId]],Product!$B$4:$O$7,4,FALSE)</f>
        <v>Mint</v>
      </c>
    </row>
    <row r="1478" spans="1:20" x14ac:dyDescent="0.2">
      <c r="A1478">
        <v>2</v>
      </c>
      <c r="B1478">
        <v>87</v>
      </c>
      <c r="C1478">
        <v>149</v>
      </c>
      <c r="D1478">
        <v>62</v>
      </c>
      <c r="E1478">
        <v>85</v>
      </c>
      <c r="F1478">
        <v>56</v>
      </c>
      <c r="G1478">
        <v>612</v>
      </c>
      <c r="H1478">
        <v>20</v>
      </c>
      <c r="I1478">
        <v>55</v>
      </c>
      <c r="J1478">
        <v>90</v>
      </c>
      <c r="K1478">
        <v>135</v>
      </c>
      <c r="L1478">
        <v>959</v>
      </c>
      <c r="M1478">
        <v>5</v>
      </c>
      <c r="N1478" s="25">
        <v>41882</v>
      </c>
      <c r="O1478" t="str">
        <f>VLOOKUP(Coffee_data[[#This Row],[Area Code]],Location!$B$1:$E$157,2,FALSE)</f>
        <v>Connecticut</v>
      </c>
      <c r="P1478" t="str">
        <f>VLOOKUP(Coffee_data[[#This Row],[Area Code]],Location!$B$1:$E$157,3,FALSE)</f>
        <v>East</v>
      </c>
      <c r="Q1478" t="str">
        <f>VLOOKUP(Coffee_data[[#This Row],[Area Code]],Location!$B$1:$E$157,4,FALSE)</f>
        <v>Small Market</v>
      </c>
      <c r="R1478" s="15" t="str">
        <f>HLOOKUP(Coffee_data[[#This Row],[ProductId]],Product!$B$4:$O$7,2,FALSE)</f>
        <v>Regular</v>
      </c>
      <c r="S1478" s="15" t="str">
        <f>HLOOKUP(Coffee_data[[#This Row],[ProductId]],Product!$B$4:$O$7,3,FALSE)</f>
        <v>Espresso</v>
      </c>
      <c r="T1478" s="15" t="str">
        <f>HLOOKUP(Coffee_data[[#This Row],[ProductId]],Product!$B$4:$O$7,4,FALSE)</f>
        <v>Caffe Mocha</v>
      </c>
    </row>
    <row r="1479" spans="1:20" x14ac:dyDescent="0.2">
      <c r="A1479">
        <v>23</v>
      </c>
      <c r="B1479">
        <v>65</v>
      </c>
      <c r="C1479">
        <v>113</v>
      </c>
      <c r="D1479">
        <v>48</v>
      </c>
      <c r="E1479">
        <v>42</v>
      </c>
      <c r="F1479">
        <v>15</v>
      </c>
      <c r="G1479">
        <v>380</v>
      </c>
      <c r="H1479">
        <v>40</v>
      </c>
      <c r="I1479">
        <v>46</v>
      </c>
      <c r="J1479">
        <v>70</v>
      </c>
      <c r="K1479">
        <v>116</v>
      </c>
      <c r="L1479">
        <v>860</v>
      </c>
      <c r="M1479">
        <v>6</v>
      </c>
      <c r="N1479" s="25">
        <v>41882</v>
      </c>
      <c r="O1479" t="str">
        <f>VLOOKUP(Coffee_data[[#This Row],[Area Code]],Location!$B$1:$E$157,2,FALSE)</f>
        <v>Connecticut</v>
      </c>
      <c r="P1479" t="str">
        <f>VLOOKUP(Coffee_data[[#This Row],[Area Code]],Location!$B$1:$E$157,3,FALSE)</f>
        <v>East</v>
      </c>
      <c r="Q1479" t="str">
        <f>VLOOKUP(Coffee_data[[#This Row],[Area Code]],Location!$B$1:$E$157,4,FALSE)</f>
        <v>Small Market</v>
      </c>
      <c r="R1479" s="15" t="str">
        <f>HLOOKUP(Coffee_data[[#This Row],[ProductId]],Product!$B$4:$O$7,2,FALSE)</f>
        <v>Decaf</v>
      </c>
      <c r="S1479" s="15" t="str">
        <f>HLOOKUP(Coffee_data[[#This Row],[ProductId]],Product!$B$4:$O$7,3,FALSE)</f>
        <v>Espresso</v>
      </c>
      <c r="T1479" s="15" t="str">
        <f>HLOOKUP(Coffee_data[[#This Row],[ProductId]],Product!$B$4:$O$7,4,FALSE)</f>
        <v>Decaf Espresso</v>
      </c>
    </row>
    <row r="1480" spans="1:20" x14ac:dyDescent="0.2">
      <c r="A1480">
        <v>91</v>
      </c>
      <c r="B1480">
        <v>155</v>
      </c>
      <c r="C1480">
        <v>258</v>
      </c>
      <c r="D1480">
        <v>93</v>
      </c>
      <c r="E1480">
        <v>64</v>
      </c>
      <c r="F1480">
        <v>33</v>
      </c>
      <c r="G1480">
        <v>1130</v>
      </c>
      <c r="H1480">
        <v>110</v>
      </c>
      <c r="I1480">
        <v>88</v>
      </c>
      <c r="J1480">
        <v>150</v>
      </c>
      <c r="K1480">
        <v>238</v>
      </c>
      <c r="L1480">
        <v>860</v>
      </c>
      <c r="M1480">
        <v>2</v>
      </c>
      <c r="N1480" s="25">
        <v>41882</v>
      </c>
      <c r="O1480" t="str">
        <f>VLOOKUP(Coffee_data[[#This Row],[Area Code]],Location!$B$1:$E$157,2,FALSE)</f>
        <v>Connecticut</v>
      </c>
      <c r="P1480" t="str">
        <f>VLOOKUP(Coffee_data[[#This Row],[Area Code]],Location!$B$1:$E$157,3,FALSE)</f>
        <v>East</v>
      </c>
      <c r="Q1480" t="str">
        <f>VLOOKUP(Coffee_data[[#This Row],[Area Code]],Location!$B$1:$E$157,4,FALSE)</f>
        <v>Small Market</v>
      </c>
      <c r="R1480" s="15" t="str">
        <f>HLOOKUP(Coffee_data[[#This Row],[ProductId]],Product!$B$4:$O$7,2,FALSE)</f>
        <v>Regular</v>
      </c>
      <c r="S1480" s="15" t="str">
        <f>HLOOKUP(Coffee_data[[#This Row],[ProductId]],Product!$B$4:$O$7,3,FALSE)</f>
        <v>Coffee</v>
      </c>
      <c r="T1480" s="15" t="str">
        <f>HLOOKUP(Coffee_data[[#This Row],[ProductId]],Product!$B$4:$O$7,4,FALSE)</f>
        <v>Columbian</v>
      </c>
    </row>
    <row r="1481" spans="1:20" x14ac:dyDescent="0.2">
      <c r="A1481">
        <v>32</v>
      </c>
      <c r="B1481">
        <v>52</v>
      </c>
      <c r="C1481">
        <v>87</v>
      </c>
      <c r="D1481">
        <v>35</v>
      </c>
      <c r="E1481">
        <v>20</v>
      </c>
      <c r="F1481">
        <v>9</v>
      </c>
      <c r="G1481">
        <v>875</v>
      </c>
      <c r="H1481">
        <v>50</v>
      </c>
      <c r="I1481">
        <v>41</v>
      </c>
      <c r="J1481">
        <v>60</v>
      </c>
      <c r="K1481">
        <v>90</v>
      </c>
      <c r="L1481">
        <v>754</v>
      </c>
      <c r="M1481">
        <v>11</v>
      </c>
      <c r="N1481" s="25">
        <v>41882</v>
      </c>
      <c r="O1481" t="str">
        <f>VLOOKUP(Coffee_data[[#This Row],[Area Code]],Location!$B$1:$E$157,2,FALSE)</f>
        <v>Florida</v>
      </c>
      <c r="P1481" t="str">
        <f>VLOOKUP(Coffee_data[[#This Row],[Area Code]],Location!$B$1:$E$157,3,FALSE)</f>
        <v>East</v>
      </c>
      <c r="Q1481" t="str">
        <f>VLOOKUP(Coffee_data[[#This Row],[Area Code]],Location!$B$1:$E$157,4,FALSE)</f>
        <v>Major Market</v>
      </c>
      <c r="R1481" s="15" t="str">
        <f>HLOOKUP(Coffee_data[[#This Row],[ProductId]],Product!$B$4:$O$7,2,FALSE)</f>
        <v>Regular</v>
      </c>
      <c r="S1481" s="15" t="str">
        <f>HLOOKUP(Coffee_data[[#This Row],[ProductId]],Product!$B$4:$O$7,3,FALSE)</f>
        <v>Tea</v>
      </c>
      <c r="T1481" s="15" t="str">
        <f>HLOOKUP(Coffee_data[[#This Row],[ProductId]],Product!$B$4:$O$7,4,FALSE)</f>
        <v>Darjeeling</v>
      </c>
    </row>
    <row r="1482" spans="1:20" x14ac:dyDescent="0.2">
      <c r="A1482">
        <v>49</v>
      </c>
      <c r="B1482">
        <v>75</v>
      </c>
      <c r="C1482">
        <v>126</v>
      </c>
      <c r="D1482">
        <v>51</v>
      </c>
      <c r="E1482">
        <v>26</v>
      </c>
      <c r="F1482">
        <v>14</v>
      </c>
      <c r="G1482">
        <v>857</v>
      </c>
      <c r="H1482">
        <v>60</v>
      </c>
      <c r="I1482">
        <v>37</v>
      </c>
      <c r="J1482">
        <v>80</v>
      </c>
      <c r="K1482">
        <v>130</v>
      </c>
      <c r="L1482">
        <v>904</v>
      </c>
      <c r="M1482">
        <v>13</v>
      </c>
      <c r="N1482" s="25">
        <v>41882</v>
      </c>
      <c r="O1482" t="str">
        <f>VLOOKUP(Coffee_data[[#This Row],[Area Code]],Location!$B$1:$E$157,2,FALSE)</f>
        <v>Florida</v>
      </c>
      <c r="P1482" t="str">
        <f>VLOOKUP(Coffee_data[[#This Row],[Area Code]],Location!$B$1:$E$157,3,FALSE)</f>
        <v>East</v>
      </c>
      <c r="Q1482" t="str">
        <f>VLOOKUP(Coffee_data[[#This Row],[Area Code]],Location!$B$1:$E$157,4,FALSE)</f>
        <v>Major Market</v>
      </c>
      <c r="R1482" s="15" t="str">
        <f>HLOOKUP(Coffee_data[[#This Row],[ProductId]],Product!$B$4:$O$7,2,FALSE)</f>
        <v>Regular</v>
      </c>
      <c r="S1482" s="15" t="str">
        <f>HLOOKUP(Coffee_data[[#This Row],[ProductId]],Product!$B$4:$O$7,3,FALSE)</f>
        <v>Tea</v>
      </c>
      <c r="T1482" s="15" t="str">
        <f>HLOOKUP(Coffee_data[[#This Row],[ProductId]],Product!$B$4:$O$7,4,FALSE)</f>
        <v>Green Tea</v>
      </c>
    </row>
    <row r="1483" spans="1:20" x14ac:dyDescent="0.2">
      <c r="A1483">
        <v>21</v>
      </c>
      <c r="B1483">
        <v>43</v>
      </c>
      <c r="C1483">
        <v>76</v>
      </c>
      <c r="D1483">
        <v>33</v>
      </c>
      <c r="E1483">
        <v>22</v>
      </c>
      <c r="F1483">
        <v>10</v>
      </c>
      <c r="G1483">
        <v>577</v>
      </c>
      <c r="H1483">
        <v>20</v>
      </c>
      <c r="I1483">
        <v>20</v>
      </c>
      <c r="J1483">
        <v>30</v>
      </c>
      <c r="K1483">
        <v>58</v>
      </c>
      <c r="L1483">
        <v>561</v>
      </c>
      <c r="M1483">
        <v>8</v>
      </c>
      <c r="N1483" s="25">
        <v>41882</v>
      </c>
      <c r="O1483" t="str">
        <f>VLOOKUP(Coffee_data[[#This Row],[Area Code]],Location!$B$1:$E$157,2,FALSE)</f>
        <v>Florida</v>
      </c>
      <c r="P1483" t="str">
        <f>VLOOKUP(Coffee_data[[#This Row],[Area Code]],Location!$B$1:$E$157,3,FALSE)</f>
        <v>East</v>
      </c>
      <c r="Q1483" t="str">
        <f>VLOOKUP(Coffee_data[[#This Row],[Area Code]],Location!$B$1:$E$157,4,FALSE)</f>
        <v>Major Market</v>
      </c>
      <c r="R1483" s="15" t="str">
        <f>HLOOKUP(Coffee_data[[#This Row],[ProductId]],Product!$B$4:$O$7,2,FALSE)</f>
        <v>Decaf</v>
      </c>
      <c r="S1483" s="15" t="str">
        <f>HLOOKUP(Coffee_data[[#This Row],[ProductId]],Product!$B$4:$O$7,3,FALSE)</f>
        <v>Herbal Tea</v>
      </c>
      <c r="T1483" s="15" t="str">
        <f>HLOOKUP(Coffee_data[[#This Row],[ProductId]],Product!$B$4:$O$7,4,FALSE)</f>
        <v>Chamomile</v>
      </c>
    </row>
    <row r="1484" spans="1:20" x14ac:dyDescent="0.2">
      <c r="A1484">
        <v>24</v>
      </c>
      <c r="B1484">
        <v>82</v>
      </c>
      <c r="C1484">
        <v>149</v>
      </c>
      <c r="D1484">
        <v>67</v>
      </c>
      <c r="E1484">
        <v>58</v>
      </c>
      <c r="F1484">
        <v>25</v>
      </c>
      <c r="G1484">
        <v>391</v>
      </c>
      <c r="H1484">
        <v>20</v>
      </c>
      <c r="I1484">
        <v>41</v>
      </c>
      <c r="J1484">
        <v>60</v>
      </c>
      <c r="K1484">
        <v>119</v>
      </c>
      <c r="L1484">
        <v>305</v>
      </c>
      <c r="M1484">
        <v>9</v>
      </c>
      <c r="N1484" s="25">
        <v>41882</v>
      </c>
      <c r="O1484" t="str">
        <f>VLOOKUP(Coffee_data[[#This Row],[Area Code]],Location!$B$1:$E$157,2,FALSE)</f>
        <v>Florida</v>
      </c>
      <c r="P1484" t="str">
        <f>VLOOKUP(Coffee_data[[#This Row],[Area Code]],Location!$B$1:$E$157,3,FALSE)</f>
        <v>East</v>
      </c>
      <c r="Q1484" t="str">
        <f>VLOOKUP(Coffee_data[[#This Row],[Area Code]],Location!$B$1:$E$157,4,FALSE)</f>
        <v>Major Market</v>
      </c>
      <c r="R1484" s="15" t="str">
        <f>HLOOKUP(Coffee_data[[#This Row],[ProductId]],Product!$B$4:$O$7,2,FALSE)</f>
        <v>Decaf</v>
      </c>
      <c r="S1484" s="15" t="str">
        <f>HLOOKUP(Coffee_data[[#This Row],[ProductId]],Product!$B$4:$O$7,3,FALSE)</f>
        <v>Herbal Tea</v>
      </c>
      <c r="T1484" s="15" t="str">
        <f>HLOOKUP(Coffee_data[[#This Row],[ProductId]],Product!$B$4:$O$7,4,FALSE)</f>
        <v>Lemon</v>
      </c>
    </row>
    <row r="1485" spans="1:20" x14ac:dyDescent="0.2">
      <c r="A1485">
        <v>53</v>
      </c>
      <c r="B1485">
        <v>99</v>
      </c>
      <c r="C1485">
        <v>182</v>
      </c>
      <c r="D1485">
        <v>83</v>
      </c>
      <c r="E1485">
        <v>46</v>
      </c>
      <c r="F1485">
        <v>25</v>
      </c>
      <c r="G1485">
        <v>1063</v>
      </c>
      <c r="H1485">
        <v>50</v>
      </c>
      <c r="I1485">
        <v>50</v>
      </c>
      <c r="J1485">
        <v>80</v>
      </c>
      <c r="K1485">
        <v>150</v>
      </c>
      <c r="L1485">
        <v>407</v>
      </c>
      <c r="M1485">
        <v>10</v>
      </c>
      <c r="N1485" s="25">
        <v>41882</v>
      </c>
      <c r="O1485" t="str">
        <f>VLOOKUP(Coffee_data[[#This Row],[Area Code]],Location!$B$1:$E$157,2,FALSE)</f>
        <v>Florida</v>
      </c>
      <c r="P1485" t="str">
        <f>VLOOKUP(Coffee_data[[#This Row],[Area Code]],Location!$B$1:$E$157,3,FALSE)</f>
        <v>East</v>
      </c>
      <c r="Q1485" t="str">
        <f>VLOOKUP(Coffee_data[[#This Row],[Area Code]],Location!$B$1:$E$157,4,FALSE)</f>
        <v>Major Market</v>
      </c>
      <c r="R1485" s="15" t="str">
        <f>HLOOKUP(Coffee_data[[#This Row],[ProductId]],Product!$B$4:$O$7,2,FALSE)</f>
        <v>Decaf</v>
      </c>
      <c r="S1485" s="15" t="str">
        <f>HLOOKUP(Coffee_data[[#This Row],[ProductId]],Product!$B$4:$O$7,3,FALSE)</f>
        <v>Herbal Tea</v>
      </c>
      <c r="T1485" s="15" t="str">
        <f>HLOOKUP(Coffee_data[[#This Row],[ProductId]],Product!$B$4:$O$7,4,FALSE)</f>
        <v>Mint</v>
      </c>
    </row>
    <row r="1486" spans="1:20" x14ac:dyDescent="0.2">
      <c r="A1486">
        <v>58</v>
      </c>
      <c r="B1486">
        <v>114</v>
      </c>
      <c r="C1486">
        <v>199</v>
      </c>
      <c r="D1486">
        <v>85</v>
      </c>
      <c r="E1486">
        <v>56</v>
      </c>
      <c r="F1486">
        <v>28</v>
      </c>
      <c r="G1486">
        <v>555</v>
      </c>
      <c r="H1486">
        <v>70</v>
      </c>
      <c r="I1486">
        <v>74</v>
      </c>
      <c r="J1486">
        <v>110</v>
      </c>
      <c r="K1486">
        <v>196</v>
      </c>
      <c r="L1486">
        <v>863</v>
      </c>
      <c r="M1486">
        <v>6</v>
      </c>
      <c r="N1486" s="25">
        <v>41882</v>
      </c>
      <c r="O1486" t="str">
        <f>VLOOKUP(Coffee_data[[#This Row],[Area Code]],Location!$B$1:$E$157,2,FALSE)</f>
        <v>Florida</v>
      </c>
      <c r="P1486" t="str">
        <f>VLOOKUP(Coffee_data[[#This Row],[Area Code]],Location!$B$1:$E$157,3,FALSE)</f>
        <v>East</v>
      </c>
      <c r="Q1486" t="str">
        <f>VLOOKUP(Coffee_data[[#This Row],[Area Code]],Location!$B$1:$E$157,4,FALSE)</f>
        <v>Major Market</v>
      </c>
      <c r="R1486" s="15" t="str">
        <f>HLOOKUP(Coffee_data[[#This Row],[ProductId]],Product!$B$4:$O$7,2,FALSE)</f>
        <v>Decaf</v>
      </c>
      <c r="S1486" s="15" t="str">
        <f>HLOOKUP(Coffee_data[[#This Row],[ProductId]],Product!$B$4:$O$7,3,FALSE)</f>
        <v>Espresso</v>
      </c>
      <c r="T1486" s="15" t="str">
        <f>HLOOKUP(Coffee_data[[#This Row],[ProductId]],Product!$B$4:$O$7,4,FALSE)</f>
        <v>Decaf Espresso</v>
      </c>
    </row>
    <row r="1487" spans="1:20" x14ac:dyDescent="0.2">
      <c r="A1487">
        <v>17</v>
      </c>
      <c r="B1487">
        <v>130</v>
      </c>
      <c r="C1487">
        <v>223</v>
      </c>
      <c r="D1487">
        <v>93</v>
      </c>
      <c r="E1487">
        <v>113</v>
      </c>
      <c r="F1487">
        <v>84</v>
      </c>
      <c r="G1487">
        <v>692</v>
      </c>
      <c r="H1487">
        <v>40</v>
      </c>
      <c r="I1487">
        <v>80</v>
      </c>
      <c r="J1487">
        <v>130</v>
      </c>
      <c r="K1487">
        <v>215</v>
      </c>
      <c r="L1487">
        <v>863</v>
      </c>
      <c r="M1487">
        <v>5</v>
      </c>
      <c r="N1487" s="25">
        <v>41882</v>
      </c>
      <c r="O1487" t="str">
        <f>VLOOKUP(Coffee_data[[#This Row],[Area Code]],Location!$B$1:$E$157,2,FALSE)</f>
        <v>Florida</v>
      </c>
      <c r="P1487" t="str">
        <f>VLOOKUP(Coffee_data[[#This Row],[Area Code]],Location!$B$1:$E$157,3,FALSE)</f>
        <v>East</v>
      </c>
      <c r="Q1487" t="str">
        <f>VLOOKUP(Coffee_data[[#This Row],[Area Code]],Location!$B$1:$E$157,4,FALSE)</f>
        <v>Major Market</v>
      </c>
      <c r="R1487" s="15" t="str">
        <f>HLOOKUP(Coffee_data[[#This Row],[ProductId]],Product!$B$4:$O$7,2,FALSE)</f>
        <v>Regular</v>
      </c>
      <c r="S1487" s="15" t="str">
        <f>HLOOKUP(Coffee_data[[#This Row],[ProductId]],Product!$B$4:$O$7,3,FALSE)</f>
        <v>Espresso</v>
      </c>
      <c r="T1487" s="15" t="str">
        <f>HLOOKUP(Coffee_data[[#This Row],[ProductId]],Product!$B$4:$O$7,4,FALSE)</f>
        <v>Caffe Mocha</v>
      </c>
    </row>
    <row r="1488" spans="1:20" x14ac:dyDescent="0.2">
      <c r="A1488">
        <v>86</v>
      </c>
      <c r="B1488">
        <v>150</v>
      </c>
      <c r="C1488">
        <v>249</v>
      </c>
      <c r="D1488">
        <v>99</v>
      </c>
      <c r="E1488">
        <v>64</v>
      </c>
      <c r="F1488">
        <v>32</v>
      </c>
      <c r="G1488">
        <v>798</v>
      </c>
      <c r="H1488">
        <v>100</v>
      </c>
      <c r="I1488">
        <v>90</v>
      </c>
      <c r="J1488">
        <v>140</v>
      </c>
      <c r="K1488">
        <v>230</v>
      </c>
      <c r="L1488">
        <v>386</v>
      </c>
      <c r="M1488">
        <v>2</v>
      </c>
      <c r="N1488" s="25">
        <v>41882</v>
      </c>
      <c r="O1488" t="str">
        <f>VLOOKUP(Coffee_data[[#This Row],[Area Code]],Location!$B$1:$E$157,2,FALSE)</f>
        <v>Florida</v>
      </c>
      <c r="P1488" t="str">
        <f>VLOOKUP(Coffee_data[[#This Row],[Area Code]],Location!$B$1:$E$157,3,FALSE)</f>
        <v>East</v>
      </c>
      <c r="Q1488" t="str">
        <f>VLOOKUP(Coffee_data[[#This Row],[Area Code]],Location!$B$1:$E$157,4,FALSE)</f>
        <v>Major Market</v>
      </c>
      <c r="R1488" s="15" t="str">
        <f>HLOOKUP(Coffee_data[[#This Row],[ProductId]],Product!$B$4:$O$7,2,FALSE)</f>
        <v>Regular</v>
      </c>
      <c r="S1488" s="15" t="str">
        <f>HLOOKUP(Coffee_data[[#This Row],[ProductId]],Product!$B$4:$O$7,3,FALSE)</f>
        <v>Coffee</v>
      </c>
      <c r="T1488" s="15" t="str">
        <f>HLOOKUP(Coffee_data[[#This Row],[ProductId]],Product!$B$4:$O$7,4,FALSE)</f>
        <v>Columbian</v>
      </c>
    </row>
    <row r="1489" spans="1:20" x14ac:dyDescent="0.2">
      <c r="A1489">
        <v>81</v>
      </c>
      <c r="B1489">
        <v>134</v>
      </c>
      <c r="C1489">
        <v>230</v>
      </c>
      <c r="D1489">
        <v>96</v>
      </c>
      <c r="E1489">
        <v>53</v>
      </c>
      <c r="F1489">
        <v>29</v>
      </c>
      <c r="G1489">
        <v>666</v>
      </c>
      <c r="H1489">
        <v>80</v>
      </c>
      <c r="I1489">
        <v>90</v>
      </c>
      <c r="J1489">
        <v>120</v>
      </c>
      <c r="K1489">
        <v>213</v>
      </c>
      <c r="L1489">
        <v>954</v>
      </c>
      <c r="M1489">
        <v>3</v>
      </c>
      <c r="N1489" s="25">
        <v>41882</v>
      </c>
      <c r="O1489" t="str">
        <f>VLOOKUP(Coffee_data[[#This Row],[Area Code]],Location!$B$1:$E$157,2,FALSE)</f>
        <v>Florida</v>
      </c>
      <c r="P1489" t="str">
        <f>VLOOKUP(Coffee_data[[#This Row],[Area Code]],Location!$B$1:$E$157,3,FALSE)</f>
        <v>East</v>
      </c>
      <c r="Q1489" t="str">
        <f>VLOOKUP(Coffee_data[[#This Row],[Area Code]],Location!$B$1:$E$157,4,FALSE)</f>
        <v>Major Market</v>
      </c>
      <c r="R1489" s="15" t="str">
        <f>HLOOKUP(Coffee_data[[#This Row],[ProductId]],Product!$B$4:$O$7,2,FALSE)</f>
        <v>Decaf</v>
      </c>
      <c r="S1489" s="15" t="str">
        <f>HLOOKUP(Coffee_data[[#This Row],[ProductId]],Product!$B$4:$O$7,3,FALSE)</f>
        <v>Coffee</v>
      </c>
      <c r="T1489" s="15" t="str">
        <f>HLOOKUP(Coffee_data[[#This Row],[ProductId]],Product!$B$4:$O$7,4,FALSE)</f>
        <v>Decaf Irish Cream</v>
      </c>
    </row>
    <row r="1490" spans="1:20" x14ac:dyDescent="0.2">
      <c r="A1490">
        <v>23</v>
      </c>
      <c r="B1490">
        <v>43</v>
      </c>
      <c r="C1490">
        <v>72</v>
      </c>
      <c r="D1490">
        <v>29</v>
      </c>
      <c r="E1490">
        <v>20</v>
      </c>
      <c r="F1490">
        <v>8</v>
      </c>
      <c r="G1490">
        <v>862</v>
      </c>
      <c r="H1490">
        <v>30</v>
      </c>
      <c r="I1490">
        <v>19</v>
      </c>
      <c r="J1490">
        <v>40</v>
      </c>
      <c r="K1490">
        <v>81</v>
      </c>
      <c r="L1490">
        <v>339</v>
      </c>
      <c r="M1490">
        <v>11</v>
      </c>
      <c r="N1490" s="25">
        <v>41882</v>
      </c>
      <c r="O1490" t="str">
        <f>VLOOKUP(Coffee_data[[#This Row],[Area Code]],Location!$B$1:$E$157,2,FALSE)</f>
        <v>Massachusetts</v>
      </c>
      <c r="P1490" t="str">
        <f>VLOOKUP(Coffee_data[[#This Row],[Area Code]],Location!$B$1:$E$157,3,FALSE)</f>
        <v>East</v>
      </c>
      <c r="Q1490" t="str">
        <f>VLOOKUP(Coffee_data[[#This Row],[Area Code]],Location!$B$1:$E$157,4,FALSE)</f>
        <v>Major Market</v>
      </c>
      <c r="R1490" s="15" t="str">
        <f>HLOOKUP(Coffee_data[[#This Row],[ProductId]],Product!$B$4:$O$7,2,FALSE)</f>
        <v>Regular</v>
      </c>
      <c r="S1490" s="15" t="str">
        <f>HLOOKUP(Coffee_data[[#This Row],[ProductId]],Product!$B$4:$O$7,3,FALSE)</f>
        <v>Tea</v>
      </c>
      <c r="T1490" s="15" t="str">
        <f>HLOOKUP(Coffee_data[[#This Row],[ProductId]],Product!$B$4:$O$7,4,FALSE)</f>
        <v>Darjeeling</v>
      </c>
    </row>
    <row r="1491" spans="1:20" x14ac:dyDescent="0.2">
      <c r="A1491">
        <v>13</v>
      </c>
      <c r="B1491">
        <v>30</v>
      </c>
      <c r="C1491">
        <v>50</v>
      </c>
      <c r="D1491">
        <v>20</v>
      </c>
      <c r="E1491">
        <v>17</v>
      </c>
      <c r="F1491">
        <v>5</v>
      </c>
      <c r="G1491">
        <v>482</v>
      </c>
      <c r="H1491">
        <v>20</v>
      </c>
      <c r="I1491">
        <v>20</v>
      </c>
      <c r="J1491">
        <v>30</v>
      </c>
      <c r="K1491">
        <v>50</v>
      </c>
      <c r="L1491">
        <v>617</v>
      </c>
      <c r="M1491">
        <v>13</v>
      </c>
      <c r="N1491" s="25">
        <v>41882</v>
      </c>
      <c r="O1491" t="str">
        <f>VLOOKUP(Coffee_data[[#This Row],[Area Code]],Location!$B$1:$E$157,2,FALSE)</f>
        <v>Massachusetts</v>
      </c>
      <c r="P1491" t="str">
        <f>VLOOKUP(Coffee_data[[#This Row],[Area Code]],Location!$B$1:$E$157,3,FALSE)</f>
        <v>East</v>
      </c>
      <c r="Q1491" t="str">
        <f>VLOOKUP(Coffee_data[[#This Row],[Area Code]],Location!$B$1:$E$157,4,FALSE)</f>
        <v>Major Market</v>
      </c>
      <c r="R1491" s="15" t="str">
        <f>HLOOKUP(Coffee_data[[#This Row],[ProductId]],Product!$B$4:$O$7,2,FALSE)</f>
        <v>Regular</v>
      </c>
      <c r="S1491" s="15" t="str">
        <f>HLOOKUP(Coffee_data[[#This Row],[ProductId]],Product!$B$4:$O$7,3,FALSE)</f>
        <v>Tea</v>
      </c>
      <c r="T1491" s="15" t="str">
        <f>HLOOKUP(Coffee_data[[#This Row],[ProductId]],Product!$B$4:$O$7,4,FALSE)</f>
        <v>Green Tea</v>
      </c>
    </row>
    <row r="1492" spans="1:20" x14ac:dyDescent="0.2">
      <c r="A1492">
        <v>6</v>
      </c>
      <c r="B1492">
        <v>57</v>
      </c>
      <c r="C1492">
        <v>102</v>
      </c>
      <c r="D1492">
        <v>45</v>
      </c>
      <c r="E1492">
        <v>51</v>
      </c>
      <c r="F1492">
        <v>17</v>
      </c>
      <c r="G1492">
        <v>409</v>
      </c>
      <c r="H1492">
        <v>10</v>
      </c>
      <c r="I1492">
        <v>39</v>
      </c>
      <c r="J1492">
        <v>40</v>
      </c>
      <c r="K1492">
        <v>79</v>
      </c>
      <c r="L1492">
        <v>857</v>
      </c>
      <c r="M1492">
        <v>9</v>
      </c>
      <c r="N1492" s="25">
        <v>41882</v>
      </c>
      <c r="O1492" t="str">
        <f>VLOOKUP(Coffee_data[[#This Row],[Area Code]],Location!$B$1:$E$157,2,FALSE)</f>
        <v>Massachusetts</v>
      </c>
      <c r="P1492" t="str">
        <f>VLOOKUP(Coffee_data[[#This Row],[Area Code]],Location!$B$1:$E$157,3,FALSE)</f>
        <v>East</v>
      </c>
      <c r="Q1492" t="str">
        <f>VLOOKUP(Coffee_data[[#This Row],[Area Code]],Location!$B$1:$E$157,4,FALSE)</f>
        <v>Major Market</v>
      </c>
      <c r="R1492" s="15" t="str">
        <f>HLOOKUP(Coffee_data[[#This Row],[ProductId]],Product!$B$4:$O$7,2,FALSE)</f>
        <v>Decaf</v>
      </c>
      <c r="S1492" s="15" t="str">
        <f>HLOOKUP(Coffee_data[[#This Row],[ProductId]],Product!$B$4:$O$7,3,FALSE)</f>
        <v>Herbal Tea</v>
      </c>
      <c r="T1492" s="15" t="str">
        <f>HLOOKUP(Coffee_data[[#This Row],[ProductId]],Product!$B$4:$O$7,4,FALSE)</f>
        <v>Lemon</v>
      </c>
    </row>
    <row r="1493" spans="1:20" x14ac:dyDescent="0.2">
      <c r="A1493">
        <v>87</v>
      </c>
      <c r="B1493">
        <v>155</v>
      </c>
      <c r="C1493">
        <v>310</v>
      </c>
      <c r="D1493">
        <v>215</v>
      </c>
      <c r="E1493">
        <v>68</v>
      </c>
      <c r="F1493">
        <v>43</v>
      </c>
      <c r="G1493">
        <v>1280</v>
      </c>
      <c r="H1493">
        <v>100</v>
      </c>
      <c r="I1493">
        <v>149</v>
      </c>
      <c r="J1493">
        <v>160</v>
      </c>
      <c r="K1493">
        <v>293</v>
      </c>
      <c r="L1493">
        <v>781</v>
      </c>
      <c r="M1493">
        <v>7</v>
      </c>
      <c r="N1493" s="25">
        <v>41882</v>
      </c>
      <c r="O1493" t="str">
        <f>VLOOKUP(Coffee_data[[#This Row],[Area Code]],Location!$B$1:$E$157,2,FALSE)</f>
        <v>Massachusetts</v>
      </c>
      <c r="P1493" t="str">
        <f>VLOOKUP(Coffee_data[[#This Row],[Area Code]],Location!$B$1:$E$157,3,FALSE)</f>
        <v>East</v>
      </c>
      <c r="Q1493" t="str">
        <f>VLOOKUP(Coffee_data[[#This Row],[Area Code]],Location!$B$1:$E$157,4,FALSE)</f>
        <v>Major Market</v>
      </c>
      <c r="R1493" s="15" t="str">
        <f>HLOOKUP(Coffee_data[[#This Row],[ProductId]],Product!$B$4:$O$7,2,FALSE)</f>
        <v>Regular</v>
      </c>
      <c r="S1493" s="15" t="str">
        <f>HLOOKUP(Coffee_data[[#This Row],[ProductId]],Product!$B$4:$O$7,3,FALSE)</f>
        <v>Espresso</v>
      </c>
      <c r="T1493" s="15" t="str">
        <f>HLOOKUP(Coffee_data[[#This Row],[ProductId]],Product!$B$4:$O$7,4,FALSE)</f>
        <v>Regular Espresso</v>
      </c>
    </row>
    <row r="1494" spans="1:20" x14ac:dyDescent="0.2">
      <c r="A1494">
        <v>-31</v>
      </c>
      <c r="B1494">
        <v>46</v>
      </c>
      <c r="C1494">
        <v>98</v>
      </c>
      <c r="D1494">
        <v>52</v>
      </c>
      <c r="E1494">
        <v>77</v>
      </c>
      <c r="F1494">
        <v>47</v>
      </c>
      <c r="G1494">
        <v>520</v>
      </c>
      <c r="H1494">
        <v>-10</v>
      </c>
      <c r="I1494">
        <v>35</v>
      </c>
      <c r="J1494">
        <v>50</v>
      </c>
      <c r="K1494">
        <v>85</v>
      </c>
      <c r="L1494">
        <v>508</v>
      </c>
      <c r="M1494">
        <v>5</v>
      </c>
      <c r="N1494" s="25">
        <v>41882</v>
      </c>
      <c r="O1494" t="str">
        <f>VLOOKUP(Coffee_data[[#This Row],[Area Code]],Location!$B$1:$E$157,2,FALSE)</f>
        <v>Massachusetts</v>
      </c>
      <c r="P1494" t="str">
        <f>VLOOKUP(Coffee_data[[#This Row],[Area Code]],Location!$B$1:$E$157,3,FALSE)</f>
        <v>East</v>
      </c>
      <c r="Q1494" t="str">
        <f>VLOOKUP(Coffee_data[[#This Row],[Area Code]],Location!$B$1:$E$157,4,FALSE)</f>
        <v>Major Market</v>
      </c>
      <c r="R1494" s="15" t="str">
        <f>HLOOKUP(Coffee_data[[#This Row],[ProductId]],Product!$B$4:$O$7,2,FALSE)</f>
        <v>Regular</v>
      </c>
      <c r="S1494" s="15" t="str">
        <f>HLOOKUP(Coffee_data[[#This Row],[ProductId]],Product!$B$4:$O$7,3,FALSE)</f>
        <v>Espresso</v>
      </c>
      <c r="T1494" s="15" t="str">
        <f>HLOOKUP(Coffee_data[[#This Row],[ProductId]],Product!$B$4:$O$7,4,FALSE)</f>
        <v>Caffe Mocha</v>
      </c>
    </row>
    <row r="1495" spans="1:20" x14ac:dyDescent="0.2">
      <c r="A1495">
        <v>465</v>
      </c>
      <c r="B1495">
        <v>516</v>
      </c>
      <c r="C1495">
        <v>576</v>
      </c>
      <c r="D1495">
        <v>60</v>
      </c>
      <c r="E1495">
        <v>51</v>
      </c>
      <c r="F1495">
        <v>19</v>
      </c>
      <c r="G1495">
        <v>-2572</v>
      </c>
      <c r="H1495">
        <v>460</v>
      </c>
      <c r="I1495">
        <v>50</v>
      </c>
      <c r="J1495">
        <v>490</v>
      </c>
      <c r="K1495">
        <v>542</v>
      </c>
      <c r="L1495">
        <v>413</v>
      </c>
      <c r="M1495">
        <v>2</v>
      </c>
      <c r="N1495" s="25">
        <v>41882</v>
      </c>
      <c r="O1495" t="str">
        <f>VLOOKUP(Coffee_data[[#This Row],[Area Code]],Location!$B$1:$E$157,2,FALSE)</f>
        <v>Massachusetts</v>
      </c>
      <c r="P1495" t="str">
        <f>VLOOKUP(Coffee_data[[#This Row],[Area Code]],Location!$B$1:$E$157,3,FALSE)</f>
        <v>East</v>
      </c>
      <c r="Q1495" t="str">
        <f>VLOOKUP(Coffee_data[[#This Row],[Area Code]],Location!$B$1:$E$157,4,FALSE)</f>
        <v>Major Market</v>
      </c>
      <c r="R1495" s="15" t="str">
        <f>HLOOKUP(Coffee_data[[#This Row],[ProductId]],Product!$B$4:$O$7,2,FALSE)</f>
        <v>Regular</v>
      </c>
      <c r="S1495" s="15" t="str">
        <f>HLOOKUP(Coffee_data[[#This Row],[ProductId]],Product!$B$4:$O$7,3,FALSE)</f>
        <v>Coffee</v>
      </c>
      <c r="T1495" s="15" t="str">
        <f>HLOOKUP(Coffee_data[[#This Row],[ProductId]],Product!$B$4:$O$7,4,FALSE)</f>
        <v>Columbian</v>
      </c>
    </row>
    <row r="1496" spans="1:20" x14ac:dyDescent="0.2">
      <c r="A1496">
        <v>12</v>
      </c>
      <c r="B1496">
        <v>29</v>
      </c>
      <c r="C1496">
        <v>48</v>
      </c>
      <c r="D1496">
        <v>19</v>
      </c>
      <c r="E1496">
        <v>17</v>
      </c>
      <c r="F1496">
        <v>5</v>
      </c>
      <c r="G1496">
        <v>848</v>
      </c>
      <c r="H1496">
        <v>20</v>
      </c>
      <c r="I1496">
        <v>20</v>
      </c>
      <c r="J1496">
        <v>30</v>
      </c>
      <c r="K1496">
        <v>39</v>
      </c>
      <c r="L1496">
        <v>603</v>
      </c>
      <c r="M1496">
        <v>11</v>
      </c>
      <c r="N1496" s="25">
        <v>41882</v>
      </c>
      <c r="O1496" t="str">
        <f>VLOOKUP(Coffee_data[[#This Row],[Area Code]],Location!$B$1:$E$157,2,FALSE)</f>
        <v>New Hampshire</v>
      </c>
      <c r="P1496" t="str">
        <f>VLOOKUP(Coffee_data[[#This Row],[Area Code]],Location!$B$1:$E$157,3,FALSE)</f>
        <v>East</v>
      </c>
      <c r="Q1496" t="str">
        <f>VLOOKUP(Coffee_data[[#This Row],[Area Code]],Location!$B$1:$E$157,4,FALSE)</f>
        <v>Small Market</v>
      </c>
      <c r="R1496" s="15" t="str">
        <f>HLOOKUP(Coffee_data[[#This Row],[ProductId]],Product!$B$4:$O$7,2,FALSE)</f>
        <v>Regular</v>
      </c>
      <c r="S1496" s="15" t="str">
        <f>HLOOKUP(Coffee_data[[#This Row],[ProductId]],Product!$B$4:$O$7,3,FALSE)</f>
        <v>Tea</v>
      </c>
      <c r="T1496" s="15" t="str">
        <f>HLOOKUP(Coffee_data[[#This Row],[ProductId]],Product!$B$4:$O$7,4,FALSE)</f>
        <v>Darjeeling</v>
      </c>
    </row>
    <row r="1497" spans="1:20" x14ac:dyDescent="0.2">
      <c r="A1497">
        <v>31</v>
      </c>
      <c r="B1497">
        <v>43</v>
      </c>
      <c r="C1497">
        <v>43</v>
      </c>
      <c r="D1497">
        <v>0</v>
      </c>
      <c r="E1497">
        <v>12</v>
      </c>
      <c r="F1497">
        <v>0</v>
      </c>
      <c r="G1497">
        <v>473</v>
      </c>
      <c r="H1497">
        <v>30</v>
      </c>
      <c r="I1497">
        <v>0</v>
      </c>
      <c r="J1497">
        <v>40</v>
      </c>
      <c r="K1497">
        <v>53</v>
      </c>
      <c r="L1497">
        <v>603</v>
      </c>
      <c r="M1497">
        <v>13</v>
      </c>
      <c r="N1497" s="25">
        <v>41882</v>
      </c>
      <c r="O1497" t="str">
        <f>VLOOKUP(Coffee_data[[#This Row],[Area Code]],Location!$B$1:$E$157,2,FALSE)</f>
        <v>New Hampshire</v>
      </c>
      <c r="P1497" t="str">
        <f>VLOOKUP(Coffee_data[[#This Row],[Area Code]],Location!$B$1:$E$157,3,FALSE)</f>
        <v>East</v>
      </c>
      <c r="Q1497" t="str">
        <f>VLOOKUP(Coffee_data[[#This Row],[Area Code]],Location!$B$1:$E$157,4,FALSE)</f>
        <v>Small Market</v>
      </c>
      <c r="R1497" s="15" t="str">
        <f>HLOOKUP(Coffee_data[[#This Row],[ProductId]],Product!$B$4:$O$7,2,FALSE)</f>
        <v>Regular</v>
      </c>
      <c r="S1497" s="15" t="str">
        <f>HLOOKUP(Coffee_data[[#This Row],[ProductId]],Product!$B$4:$O$7,3,FALSE)</f>
        <v>Tea</v>
      </c>
      <c r="T1497" s="15" t="str">
        <f>HLOOKUP(Coffee_data[[#This Row],[ProductId]],Product!$B$4:$O$7,4,FALSE)</f>
        <v>Green Tea</v>
      </c>
    </row>
    <row r="1498" spans="1:20" x14ac:dyDescent="0.2">
      <c r="A1498">
        <v>2</v>
      </c>
      <c r="B1498">
        <v>51</v>
      </c>
      <c r="C1498">
        <v>91</v>
      </c>
      <c r="D1498">
        <v>40</v>
      </c>
      <c r="E1498">
        <v>49</v>
      </c>
      <c r="F1498">
        <v>15</v>
      </c>
      <c r="G1498">
        <v>244</v>
      </c>
      <c r="H1498">
        <v>10</v>
      </c>
      <c r="I1498">
        <v>30</v>
      </c>
      <c r="J1498">
        <v>40</v>
      </c>
      <c r="K1498">
        <v>70</v>
      </c>
      <c r="L1498">
        <v>603</v>
      </c>
      <c r="M1498">
        <v>9</v>
      </c>
      <c r="N1498" s="25">
        <v>41882</v>
      </c>
      <c r="O1498" t="str">
        <f>VLOOKUP(Coffee_data[[#This Row],[Area Code]],Location!$B$1:$E$157,2,FALSE)</f>
        <v>New Hampshire</v>
      </c>
      <c r="P1498" t="str">
        <f>VLOOKUP(Coffee_data[[#This Row],[Area Code]],Location!$B$1:$E$157,3,FALSE)</f>
        <v>East</v>
      </c>
      <c r="Q1498" t="str">
        <f>VLOOKUP(Coffee_data[[#This Row],[Area Code]],Location!$B$1:$E$157,4,FALSE)</f>
        <v>Small Market</v>
      </c>
      <c r="R1498" s="15" t="str">
        <f>HLOOKUP(Coffee_data[[#This Row],[ProductId]],Product!$B$4:$O$7,2,FALSE)</f>
        <v>Decaf</v>
      </c>
      <c r="S1498" s="15" t="str">
        <f>HLOOKUP(Coffee_data[[#This Row],[ProductId]],Product!$B$4:$O$7,3,FALSE)</f>
        <v>Herbal Tea</v>
      </c>
      <c r="T1498" s="15" t="str">
        <f>HLOOKUP(Coffee_data[[#This Row],[ProductId]],Product!$B$4:$O$7,4,FALSE)</f>
        <v>Lemon</v>
      </c>
    </row>
    <row r="1499" spans="1:20" x14ac:dyDescent="0.2">
      <c r="A1499">
        <v>-12</v>
      </c>
      <c r="B1499">
        <v>30</v>
      </c>
      <c r="C1499">
        <v>54</v>
      </c>
      <c r="D1499">
        <v>24</v>
      </c>
      <c r="E1499">
        <v>42</v>
      </c>
      <c r="F1499">
        <v>9</v>
      </c>
      <c r="G1499">
        <v>212</v>
      </c>
      <c r="H1499">
        <v>0</v>
      </c>
      <c r="I1499">
        <v>20</v>
      </c>
      <c r="J1499">
        <v>30</v>
      </c>
      <c r="K1499">
        <v>50</v>
      </c>
      <c r="L1499">
        <v>603</v>
      </c>
      <c r="M1499">
        <v>7</v>
      </c>
      <c r="N1499" s="25">
        <v>41882</v>
      </c>
      <c r="O1499" t="str">
        <f>VLOOKUP(Coffee_data[[#This Row],[Area Code]],Location!$B$1:$E$157,2,FALSE)</f>
        <v>New Hampshire</v>
      </c>
      <c r="P1499" t="str">
        <f>VLOOKUP(Coffee_data[[#This Row],[Area Code]],Location!$B$1:$E$157,3,FALSE)</f>
        <v>East</v>
      </c>
      <c r="Q1499" t="str">
        <f>VLOOKUP(Coffee_data[[#This Row],[Area Code]],Location!$B$1:$E$157,4,FALSE)</f>
        <v>Small Market</v>
      </c>
      <c r="R1499" s="15" t="str">
        <f>HLOOKUP(Coffee_data[[#This Row],[ProductId]],Product!$B$4:$O$7,2,FALSE)</f>
        <v>Regular</v>
      </c>
      <c r="S1499" s="15" t="str">
        <f>HLOOKUP(Coffee_data[[#This Row],[ProductId]],Product!$B$4:$O$7,3,FALSE)</f>
        <v>Espresso</v>
      </c>
      <c r="T1499" s="15" t="str">
        <f>HLOOKUP(Coffee_data[[#This Row],[ProductId]],Product!$B$4:$O$7,4,FALSE)</f>
        <v>Regular Espresso</v>
      </c>
    </row>
    <row r="1500" spans="1:20" x14ac:dyDescent="0.2">
      <c r="A1500">
        <v>-7</v>
      </c>
      <c r="B1500">
        <v>62</v>
      </c>
      <c r="C1500">
        <v>106</v>
      </c>
      <c r="D1500">
        <v>44</v>
      </c>
      <c r="E1500">
        <v>69</v>
      </c>
      <c r="F1500">
        <v>40</v>
      </c>
      <c r="G1500">
        <v>325</v>
      </c>
      <c r="H1500">
        <v>10</v>
      </c>
      <c r="I1500">
        <v>45</v>
      </c>
      <c r="J1500">
        <v>60</v>
      </c>
      <c r="K1500">
        <v>105</v>
      </c>
      <c r="L1500">
        <v>603</v>
      </c>
      <c r="M1500">
        <v>5</v>
      </c>
      <c r="N1500" s="25">
        <v>41882</v>
      </c>
      <c r="O1500" t="str">
        <f>VLOOKUP(Coffee_data[[#This Row],[Area Code]],Location!$B$1:$E$157,2,FALSE)</f>
        <v>New Hampshire</v>
      </c>
      <c r="P1500" t="str">
        <f>VLOOKUP(Coffee_data[[#This Row],[Area Code]],Location!$B$1:$E$157,3,FALSE)</f>
        <v>East</v>
      </c>
      <c r="Q1500" t="str">
        <f>VLOOKUP(Coffee_data[[#This Row],[Area Code]],Location!$B$1:$E$157,4,FALSE)</f>
        <v>Small Market</v>
      </c>
      <c r="R1500" s="15" t="str">
        <f>HLOOKUP(Coffee_data[[#This Row],[ProductId]],Product!$B$4:$O$7,2,FALSE)</f>
        <v>Regular</v>
      </c>
      <c r="S1500" s="15" t="str">
        <f>HLOOKUP(Coffee_data[[#This Row],[ProductId]],Product!$B$4:$O$7,3,FALSE)</f>
        <v>Espresso</v>
      </c>
      <c r="T1500" s="15" t="str">
        <f>HLOOKUP(Coffee_data[[#This Row],[ProductId]],Product!$B$4:$O$7,4,FALSE)</f>
        <v>Caffe Mocha</v>
      </c>
    </row>
    <row r="1501" spans="1:20" x14ac:dyDescent="0.2">
      <c r="A1501">
        <v>33</v>
      </c>
      <c r="B1501">
        <v>71</v>
      </c>
      <c r="C1501">
        <v>120</v>
      </c>
      <c r="D1501">
        <v>49</v>
      </c>
      <c r="E1501">
        <v>38</v>
      </c>
      <c r="F1501">
        <v>15</v>
      </c>
      <c r="G1501">
        <v>315</v>
      </c>
      <c r="H1501">
        <v>50</v>
      </c>
      <c r="I1501">
        <v>40</v>
      </c>
      <c r="J1501">
        <v>70</v>
      </c>
      <c r="K1501">
        <v>109</v>
      </c>
      <c r="L1501">
        <v>603</v>
      </c>
      <c r="M1501">
        <v>1</v>
      </c>
      <c r="N1501" s="25">
        <v>41882</v>
      </c>
      <c r="O1501" t="str">
        <f>VLOOKUP(Coffee_data[[#This Row],[Area Code]],Location!$B$1:$E$157,2,FALSE)</f>
        <v>New Hampshire</v>
      </c>
      <c r="P1501" t="str">
        <f>VLOOKUP(Coffee_data[[#This Row],[Area Code]],Location!$B$1:$E$157,3,FALSE)</f>
        <v>East</v>
      </c>
      <c r="Q1501" t="str">
        <f>VLOOKUP(Coffee_data[[#This Row],[Area Code]],Location!$B$1:$E$157,4,FALSE)</f>
        <v>Small Market</v>
      </c>
      <c r="R1501" s="15" t="str">
        <f>HLOOKUP(Coffee_data[[#This Row],[ProductId]],Product!$B$4:$O$7,2,FALSE)</f>
        <v>Regular</v>
      </c>
      <c r="S1501" s="15" t="str">
        <f>HLOOKUP(Coffee_data[[#This Row],[ProductId]],Product!$B$4:$O$7,3,FALSE)</f>
        <v>Coffee</v>
      </c>
      <c r="T1501" s="15" t="str">
        <f>HLOOKUP(Coffee_data[[#This Row],[ProductId]],Product!$B$4:$O$7,4,FALSE)</f>
        <v>Amaretto</v>
      </c>
    </row>
    <row r="1502" spans="1:20" x14ac:dyDescent="0.2">
      <c r="A1502">
        <v>34</v>
      </c>
      <c r="B1502">
        <v>84</v>
      </c>
      <c r="C1502">
        <v>139</v>
      </c>
      <c r="D1502">
        <v>55</v>
      </c>
      <c r="E1502">
        <v>50</v>
      </c>
      <c r="F1502">
        <v>18</v>
      </c>
      <c r="G1502">
        <v>453</v>
      </c>
      <c r="H1502">
        <v>50</v>
      </c>
      <c r="I1502">
        <v>50</v>
      </c>
      <c r="J1502">
        <v>80</v>
      </c>
      <c r="K1502">
        <v>132</v>
      </c>
      <c r="L1502">
        <v>603</v>
      </c>
      <c r="M1502">
        <v>2</v>
      </c>
      <c r="N1502" s="25">
        <v>41882</v>
      </c>
      <c r="O1502" t="str">
        <f>VLOOKUP(Coffee_data[[#This Row],[Area Code]],Location!$B$1:$E$157,2,FALSE)</f>
        <v>New Hampshire</v>
      </c>
      <c r="P1502" t="str">
        <f>VLOOKUP(Coffee_data[[#This Row],[Area Code]],Location!$B$1:$E$157,3,FALSE)</f>
        <v>East</v>
      </c>
      <c r="Q1502" t="str">
        <f>VLOOKUP(Coffee_data[[#This Row],[Area Code]],Location!$B$1:$E$157,4,FALSE)</f>
        <v>Small Market</v>
      </c>
      <c r="R1502" s="15" t="str">
        <f>HLOOKUP(Coffee_data[[#This Row],[ProductId]],Product!$B$4:$O$7,2,FALSE)</f>
        <v>Regular</v>
      </c>
      <c r="S1502" s="15" t="str">
        <f>HLOOKUP(Coffee_data[[#This Row],[ProductId]],Product!$B$4:$O$7,3,FALSE)</f>
        <v>Coffee</v>
      </c>
      <c r="T1502" s="15" t="str">
        <f>HLOOKUP(Coffee_data[[#This Row],[ProductId]],Product!$B$4:$O$7,4,FALSE)</f>
        <v>Columbian</v>
      </c>
    </row>
    <row r="1503" spans="1:20" x14ac:dyDescent="0.2">
      <c r="A1503">
        <v>106</v>
      </c>
      <c r="B1503">
        <v>145</v>
      </c>
      <c r="C1503">
        <v>245</v>
      </c>
      <c r="D1503">
        <v>95</v>
      </c>
      <c r="E1503">
        <v>39</v>
      </c>
      <c r="F1503">
        <v>28</v>
      </c>
      <c r="G1503">
        <v>981</v>
      </c>
      <c r="H1503">
        <v>130</v>
      </c>
      <c r="I1503">
        <v>83</v>
      </c>
      <c r="J1503">
        <v>160</v>
      </c>
      <c r="K1503">
        <v>271</v>
      </c>
      <c r="L1503">
        <v>347</v>
      </c>
      <c r="M1503">
        <v>11</v>
      </c>
      <c r="N1503" s="25">
        <v>41882</v>
      </c>
      <c r="O1503" t="str">
        <f>VLOOKUP(Coffee_data[[#This Row],[Area Code]],Location!$B$1:$E$157,2,FALSE)</f>
        <v>New York</v>
      </c>
      <c r="P1503" t="str">
        <f>VLOOKUP(Coffee_data[[#This Row],[Area Code]],Location!$B$1:$E$157,3,FALSE)</f>
        <v>East</v>
      </c>
      <c r="Q1503" t="str">
        <f>VLOOKUP(Coffee_data[[#This Row],[Area Code]],Location!$B$1:$E$157,4,FALSE)</f>
        <v>Major Market</v>
      </c>
      <c r="R1503" s="15" t="str">
        <f>HLOOKUP(Coffee_data[[#This Row],[ProductId]],Product!$B$4:$O$7,2,FALSE)</f>
        <v>Regular</v>
      </c>
      <c r="S1503" s="15" t="str">
        <f>HLOOKUP(Coffee_data[[#This Row],[ProductId]],Product!$B$4:$O$7,3,FALSE)</f>
        <v>Tea</v>
      </c>
      <c r="T1503" s="15" t="str">
        <f>HLOOKUP(Coffee_data[[#This Row],[ProductId]],Product!$B$4:$O$7,4,FALSE)</f>
        <v>Darjeeling</v>
      </c>
    </row>
    <row r="1504" spans="1:20" x14ac:dyDescent="0.2">
      <c r="A1504">
        <v>133</v>
      </c>
      <c r="B1504">
        <v>179</v>
      </c>
      <c r="C1504">
        <v>302</v>
      </c>
      <c r="D1504">
        <v>145</v>
      </c>
      <c r="E1504">
        <v>46</v>
      </c>
      <c r="F1504">
        <v>34</v>
      </c>
      <c r="G1504">
        <v>928</v>
      </c>
      <c r="H1504">
        <v>150</v>
      </c>
      <c r="I1504">
        <v>160</v>
      </c>
      <c r="J1504">
        <v>190</v>
      </c>
      <c r="K1504">
        <v>320</v>
      </c>
      <c r="L1504">
        <v>518</v>
      </c>
      <c r="M1504">
        <v>12</v>
      </c>
      <c r="N1504" s="25">
        <v>41882</v>
      </c>
      <c r="O1504" t="str">
        <f>VLOOKUP(Coffee_data[[#This Row],[Area Code]],Location!$B$1:$E$157,2,FALSE)</f>
        <v>New York</v>
      </c>
      <c r="P1504" t="str">
        <f>VLOOKUP(Coffee_data[[#This Row],[Area Code]],Location!$B$1:$E$157,3,FALSE)</f>
        <v>East</v>
      </c>
      <c r="Q1504" t="str">
        <f>VLOOKUP(Coffee_data[[#This Row],[Area Code]],Location!$B$1:$E$157,4,FALSE)</f>
        <v>Major Market</v>
      </c>
      <c r="R1504" s="15" t="str">
        <f>HLOOKUP(Coffee_data[[#This Row],[ProductId]],Product!$B$4:$O$7,2,FALSE)</f>
        <v>Regular</v>
      </c>
      <c r="S1504" s="15" t="str">
        <f>HLOOKUP(Coffee_data[[#This Row],[ProductId]],Product!$B$4:$O$7,3,FALSE)</f>
        <v>Tea</v>
      </c>
      <c r="T1504" s="15" t="str">
        <f>HLOOKUP(Coffee_data[[#This Row],[ProductId]],Product!$B$4:$O$7,4,FALSE)</f>
        <v>Earl Grey</v>
      </c>
    </row>
    <row r="1505" spans="1:20" x14ac:dyDescent="0.2">
      <c r="A1505">
        <v>84</v>
      </c>
      <c r="B1505">
        <v>118</v>
      </c>
      <c r="C1505">
        <v>199</v>
      </c>
      <c r="D1505">
        <v>81</v>
      </c>
      <c r="E1505">
        <v>34</v>
      </c>
      <c r="F1505">
        <v>22</v>
      </c>
      <c r="G1505">
        <v>588</v>
      </c>
      <c r="H1505">
        <v>100</v>
      </c>
      <c r="I1505">
        <v>80</v>
      </c>
      <c r="J1505">
        <v>130</v>
      </c>
      <c r="K1505">
        <v>223</v>
      </c>
      <c r="L1505">
        <v>646</v>
      </c>
      <c r="M1505">
        <v>13</v>
      </c>
      <c r="N1505" s="25">
        <v>41882</v>
      </c>
      <c r="O1505" t="str">
        <f>VLOOKUP(Coffee_data[[#This Row],[Area Code]],Location!$B$1:$E$157,2,FALSE)</f>
        <v>New York</v>
      </c>
      <c r="P1505" t="str">
        <f>VLOOKUP(Coffee_data[[#This Row],[Area Code]],Location!$B$1:$E$157,3,FALSE)</f>
        <v>East</v>
      </c>
      <c r="Q1505" t="str">
        <f>VLOOKUP(Coffee_data[[#This Row],[Area Code]],Location!$B$1:$E$157,4,FALSE)</f>
        <v>Major Market</v>
      </c>
      <c r="R1505" s="15" t="str">
        <f>HLOOKUP(Coffee_data[[#This Row],[ProductId]],Product!$B$4:$O$7,2,FALSE)</f>
        <v>Regular</v>
      </c>
      <c r="S1505" s="15" t="str">
        <f>HLOOKUP(Coffee_data[[#This Row],[ProductId]],Product!$B$4:$O$7,3,FALSE)</f>
        <v>Tea</v>
      </c>
      <c r="T1505" s="15" t="str">
        <f>HLOOKUP(Coffee_data[[#This Row],[ProductId]],Product!$B$4:$O$7,4,FALSE)</f>
        <v>Green Tea</v>
      </c>
    </row>
    <row r="1506" spans="1:20" x14ac:dyDescent="0.2">
      <c r="A1506">
        <v>92</v>
      </c>
      <c r="B1506">
        <v>239</v>
      </c>
      <c r="C1506">
        <v>541</v>
      </c>
      <c r="D1506">
        <v>309</v>
      </c>
      <c r="E1506">
        <v>147</v>
      </c>
      <c r="F1506">
        <v>114</v>
      </c>
      <c r="G1506">
        <v>1518</v>
      </c>
      <c r="H1506">
        <v>90</v>
      </c>
      <c r="I1506">
        <v>218</v>
      </c>
      <c r="J1506">
        <v>200</v>
      </c>
      <c r="K1506">
        <v>429</v>
      </c>
      <c r="L1506">
        <v>917</v>
      </c>
      <c r="M1506">
        <v>9</v>
      </c>
      <c r="N1506" s="25">
        <v>41882</v>
      </c>
      <c r="O1506" t="str">
        <f>VLOOKUP(Coffee_data[[#This Row],[Area Code]],Location!$B$1:$E$157,2,FALSE)</f>
        <v>New York</v>
      </c>
      <c r="P1506" t="str">
        <f>VLOOKUP(Coffee_data[[#This Row],[Area Code]],Location!$B$1:$E$157,3,FALSE)</f>
        <v>East</v>
      </c>
      <c r="Q1506" t="str">
        <f>VLOOKUP(Coffee_data[[#This Row],[Area Code]],Location!$B$1:$E$157,4,FALSE)</f>
        <v>Major Market</v>
      </c>
      <c r="R1506" s="15" t="str">
        <f>HLOOKUP(Coffee_data[[#This Row],[ProductId]],Product!$B$4:$O$7,2,FALSE)</f>
        <v>Decaf</v>
      </c>
      <c r="S1506" s="15" t="str">
        <f>HLOOKUP(Coffee_data[[#This Row],[ProductId]],Product!$B$4:$O$7,3,FALSE)</f>
        <v>Herbal Tea</v>
      </c>
      <c r="T1506" s="15" t="str">
        <f>HLOOKUP(Coffee_data[[#This Row],[ProductId]],Product!$B$4:$O$7,4,FALSE)</f>
        <v>Lemon</v>
      </c>
    </row>
    <row r="1507" spans="1:20" x14ac:dyDescent="0.2">
      <c r="A1507">
        <v>-238</v>
      </c>
      <c r="B1507">
        <v>-139</v>
      </c>
      <c r="C1507">
        <v>112</v>
      </c>
      <c r="D1507">
        <v>306</v>
      </c>
      <c r="E1507">
        <v>99</v>
      </c>
      <c r="F1507">
        <v>77</v>
      </c>
      <c r="G1507">
        <v>3948</v>
      </c>
      <c r="H1507">
        <v>-180</v>
      </c>
      <c r="I1507">
        <v>174</v>
      </c>
      <c r="J1507">
        <v>-110</v>
      </c>
      <c r="K1507">
        <v>80</v>
      </c>
      <c r="L1507">
        <v>212</v>
      </c>
      <c r="M1507">
        <v>10</v>
      </c>
      <c r="N1507" s="25">
        <v>41882</v>
      </c>
      <c r="O1507" t="str">
        <f>VLOOKUP(Coffee_data[[#This Row],[Area Code]],Location!$B$1:$E$157,2,FALSE)</f>
        <v>New York</v>
      </c>
      <c r="P1507" t="str">
        <f>VLOOKUP(Coffee_data[[#This Row],[Area Code]],Location!$B$1:$E$157,3,FALSE)</f>
        <v>East</v>
      </c>
      <c r="Q1507" t="str">
        <f>VLOOKUP(Coffee_data[[#This Row],[Area Code]],Location!$B$1:$E$157,4,FALSE)</f>
        <v>Major Market</v>
      </c>
      <c r="R1507" s="15" t="str">
        <f>HLOOKUP(Coffee_data[[#This Row],[ProductId]],Product!$B$4:$O$7,2,FALSE)</f>
        <v>Decaf</v>
      </c>
      <c r="S1507" s="15" t="str">
        <f>HLOOKUP(Coffee_data[[#This Row],[ProductId]],Product!$B$4:$O$7,3,FALSE)</f>
        <v>Herbal Tea</v>
      </c>
      <c r="T1507" s="15" t="str">
        <f>HLOOKUP(Coffee_data[[#This Row],[ProductId]],Product!$B$4:$O$7,4,FALSE)</f>
        <v>Mint</v>
      </c>
    </row>
    <row r="1508" spans="1:20" x14ac:dyDescent="0.2">
      <c r="A1508">
        <v>224</v>
      </c>
      <c r="B1508">
        <v>318</v>
      </c>
      <c r="C1508">
        <v>567</v>
      </c>
      <c r="D1508">
        <v>242</v>
      </c>
      <c r="E1508">
        <v>94</v>
      </c>
      <c r="F1508">
        <v>69</v>
      </c>
      <c r="G1508">
        <v>1286</v>
      </c>
      <c r="H1508">
        <v>240</v>
      </c>
      <c r="I1508">
        <v>271</v>
      </c>
      <c r="J1508">
        <v>320</v>
      </c>
      <c r="K1508">
        <v>543</v>
      </c>
      <c r="L1508">
        <v>716</v>
      </c>
      <c r="M1508">
        <v>7</v>
      </c>
      <c r="N1508" s="25">
        <v>41882</v>
      </c>
      <c r="O1508" t="str">
        <f>VLOOKUP(Coffee_data[[#This Row],[Area Code]],Location!$B$1:$E$157,2,FALSE)</f>
        <v>New York</v>
      </c>
      <c r="P1508" t="str">
        <f>VLOOKUP(Coffee_data[[#This Row],[Area Code]],Location!$B$1:$E$157,3,FALSE)</f>
        <v>East</v>
      </c>
      <c r="Q1508" t="str">
        <f>VLOOKUP(Coffee_data[[#This Row],[Area Code]],Location!$B$1:$E$157,4,FALSE)</f>
        <v>Major Market</v>
      </c>
      <c r="R1508" s="15" t="str">
        <f>HLOOKUP(Coffee_data[[#This Row],[ProductId]],Product!$B$4:$O$7,2,FALSE)</f>
        <v>Regular</v>
      </c>
      <c r="S1508" s="15" t="str">
        <f>HLOOKUP(Coffee_data[[#This Row],[ProductId]],Product!$B$4:$O$7,3,FALSE)</f>
        <v>Espresso</v>
      </c>
      <c r="T1508" s="15" t="str">
        <f>HLOOKUP(Coffee_data[[#This Row],[ProductId]],Product!$B$4:$O$7,4,FALSE)</f>
        <v>Regular Espresso</v>
      </c>
    </row>
    <row r="1509" spans="1:20" x14ac:dyDescent="0.2">
      <c r="A1509">
        <v>-197</v>
      </c>
      <c r="B1509">
        <v>-53</v>
      </c>
      <c r="C1509">
        <v>68</v>
      </c>
      <c r="D1509">
        <v>84</v>
      </c>
      <c r="E1509">
        <v>144</v>
      </c>
      <c r="F1509">
        <v>110</v>
      </c>
      <c r="G1509">
        <v>2932</v>
      </c>
      <c r="H1509">
        <v>-180</v>
      </c>
      <c r="I1509">
        <v>87</v>
      </c>
      <c r="J1509">
        <v>-50</v>
      </c>
      <c r="K1509">
        <v>65</v>
      </c>
      <c r="L1509">
        <v>585</v>
      </c>
      <c r="M1509">
        <v>5</v>
      </c>
      <c r="N1509" s="25">
        <v>41882</v>
      </c>
      <c r="O1509" t="str">
        <f>VLOOKUP(Coffee_data[[#This Row],[Area Code]],Location!$B$1:$E$157,2,FALSE)</f>
        <v>New York</v>
      </c>
      <c r="P1509" t="str">
        <f>VLOOKUP(Coffee_data[[#This Row],[Area Code]],Location!$B$1:$E$157,3,FALSE)</f>
        <v>East</v>
      </c>
      <c r="Q1509" t="str">
        <f>VLOOKUP(Coffee_data[[#This Row],[Area Code]],Location!$B$1:$E$157,4,FALSE)</f>
        <v>Major Market</v>
      </c>
      <c r="R1509" s="15" t="str">
        <f>HLOOKUP(Coffee_data[[#This Row],[ProductId]],Product!$B$4:$O$7,2,FALSE)</f>
        <v>Regular</v>
      </c>
      <c r="S1509" s="15" t="str">
        <f>HLOOKUP(Coffee_data[[#This Row],[ProductId]],Product!$B$4:$O$7,3,FALSE)</f>
        <v>Espresso</v>
      </c>
      <c r="T1509" s="15" t="str">
        <f>HLOOKUP(Coffee_data[[#This Row],[ProductId]],Product!$B$4:$O$7,4,FALSE)</f>
        <v>Caffe Mocha</v>
      </c>
    </row>
    <row r="1510" spans="1:20" x14ac:dyDescent="0.2">
      <c r="A1510">
        <v>312</v>
      </c>
      <c r="B1510">
        <v>474</v>
      </c>
      <c r="C1510">
        <v>790</v>
      </c>
      <c r="D1510">
        <v>278</v>
      </c>
      <c r="E1510">
        <v>162</v>
      </c>
      <c r="F1510">
        <v>110</v>
      </c>
      <c r="G1510">
        <v>2580</v>
      </c>
      <c r="H1510">
        <v>320</v>
      </c>
      <c r="I1510">
        <v>240</v>
      </c>
      <c r="J1510">
        <v>450</v>
      </c>
      <c r="K1510">
        <v>750</v>
      </c>
      <c r="L1510">
        <v>917</v>
      </c>
      <c r="M1510">
        <v>2</v>
      </c>
      <c r="N1510" s="25">
        <v>41882</v>
      </c>
      <c r="O1510" t="str">
        <f>VLOOKUP(Coffee_data[[#This Row],[Area Code]],Location!$B$1:$E$157,2,FALSE)</f>
        <v>New York</v>
      </c>
      <c r="P1510" t="str">
        <f>VLOOKUP(Coffee_data[[#This Row],[Area Code]],Location!$B$1:$E$157,3,FALSE)</f>
        <v>East</v>
      </c>
      <c r="Q1510" t="str">
        <f>VLOOKUP(Coffee_data[[#This Row],[Area Code]],Location!$B$1:$E$157,4,FALSE)</f>
        <v>Major Market</v>
      </c>
      <c r="R1510" s="15" t="str">
        <f>HLOOKUP(Coffee_data[[#This Row],[ProductId]],Product!$B$4:$O$7,2,FALSE)</f>
        <v>Regular</v>
      </c>
      <c r="S1510" s="15" t="str">
        <f>HLOOKUP(Coffee_data[[#This Row],[ProductId]],Product!$B$4:$O$7,3,FALSE)</f>
        <v>Coffee</v>
      </c>
      <c r="T1510" s="15" t="str">
        <f>HLOOKUP(Coffee_data[[#This Row],[ProductId]],Product!$B$4:$O$7,4,FALSE)</f>
        <v>Columbian</v>
      </c>
    </row>
    <row r="1511" spans="1:20" x14ac:dyDescent="0.2">
      <c r="A1511">
        <v>50</v>
      </c>
      <c r="B1511">
        <v>75</v>
      </c>
      <c r="C1511">
        <v>126</v>
      </c>
      <c r="D1511">
        <v>51</v>
      </c>
      <c r="E1511">
        <v>25</v>
      </c>
      <c r="F1511">
        <v>14</v>
      </c>
      <c r="G1511">
        <v>857</v>
      </c>
      <c r="H1511">
        <v>70</v>
      </c>
      <c r="I1511">
        <v>57</v>
      </c>
      <c r="J1511">
        <v>90</v>
      </c>
      <c r="K1511">
        <v>153</v>
      </c>
      <c r="L1511">
        <v>504</v>
      </c>
      <c r="M1511">
        <v>3</v>
      </c>
      <c r="N1511" s="25">
        <v>41882</v>
      </c>
      <c r="O1511" t="str">
        <f>VLOOKUP(Coffee_data[[#This Row],[Area Code]],Location!$B$1:$E$157,2,FALSE)</f>
        <v>Louisiana</v>
      </c>
      <c r="P1511" t="str">
        <f>VLOOKUP(Coffee_data[[#This Row],[Area Code]],Location!$B$1:$E$157,3,FALSE)</f>
        <v>South</v>
      </c>
      <c r="Q1511" t="str">
        <f>VLOOKUP(Coffee_data[[#This Row],[Area Code]],Location!$B$1:$E$157,4,FALSE)</f>
        <v>Small Market</v>
      </c>
      <c r="R1511" s="15" t="str">
        <f>HLOOKUP(Coffee_data[[#This Row],[ProductId]],Product!$B$4:$O$7,2,FALSE)</f>
        <v>Decaf</v>
      </c>
      <c r="S1511" s="15" t="str">
        <f>HLOOKUP(Coffee_data[[#This Row],[ProductId]],Product!$B$4:$O$7,3,FALSE)</f>
        <v>Coffee</v>
      </c>
      <c r="T1511" s="15" t="str">
        <f>HLOOKUP(Coffee_data[[#This Row],[ProductId]],Product!$B$4:$O$7,4,FALSE)</f>
        <v>Decaf Irish Cream</v>
      </c>
    </row>
    <row r="1512" spans="1:20" x14ac:dyDescent="0.2">
      <c r="A1512">
        <v>46</v>
      </c>
      <c r="B1512">
        <v>71</v>
      </c>
      <c r="C1512">
        <v>119</v>
      </c>
      <c r="D1512">
        <v>48</v>
      </c>
      <c r="E1512">
        <v>25</v>
      </c>
      <c r="F1512">
        <v>13</v>
      </c>
      <c r="G1512">
        <v>834</v>
      </c>
      <c r="H1512">
        <v>60</v>
      </c>
      <c r="I1512">
        <v>58</v>
      </c>
      <c r="J1512">
        <v>80</v>
      </c>
      <c r="K1512">
        <v>142</v>
      </c>
      <c r="L1512">
        <v>318</v>
      </c>
      <c r="M1512">
        <v>2</v>
      </c>
      <c r="N1512" s="25">
        <v>41882</v>
      </c>
      <c r="O1512" t="str">
        <f>VLOOKUP(Coffee_data[[#This Row],[Area Code]],Location!$B$1:$E$157,2,FALSE)</f>
        <v>Louisiana</v>
      </c>
      <c r="P1512" t="str">
        <f>VLOOKUP(Coffee_data[[#This Row],[Area Code]],Location!$B$1:$E$157,3,FALSE)</f>
        <v>South</v>
      </c>
      <c r="Q1512" t="str">
        <f>VLOOKUP(Coffee_data[[#This Row],[Area Code]],Location!$B$1:$E$157,4,FALSE)</f>
        <v>Small Market</v>
      </c>
      <c r="R1512" s="15" t="str">
        <f>HLOOKUP(Coffee_data[[#This Row],[ProductId]],Product!$B$4:$O$7,2,FALSE)</f>
        <v>Regular</v>
      </c>
      <c r="S1512" s="15" t="str">
        <f>HLOOKUP(Coffee_data[[#This Row],[ProductId]],Product!$B$4:$O$7,3,FALSE)</f>
        <v>Coffee</v>
      </c>
      <c r="T1512" s="15" t="str">
        <f>HLOOKUP(Coffee_data[[#This Row],[ProductId]],Product!$B$4:$O$7,4,FALSE)</f>
        <v>Columbian</v>
      </c>
    </row>
    <row r="1513" spans="1:20" x14ac:dyDescent="0.2">
      <c r="A1513">
        <v>55</v>
      </c>
      <c r="B1513">
        <v>90</v>
      </c>
      <c r="C1513">
        <v>159</v>
      </c>
      <c r="D1513">
        <v>69</v>
      </c>
      <c r="E1513">
        <v>35</v>
      </c>
      <c r="F1513">
        <v>22</v>
      </c>
      <c r="G1513">
        <v>572</v>
      </c>
      <c r="H1513">
        <v>60</v>
      </c>
      <c r="I1513">
        <v>68</v>
      </c>
      <c r="J1513">
        <v>90</v>
      </c>
      <c r="K1513">
        <v>158</v>
      </c>
      <c r="L1513">
        <v>318</v>
      </c>
      <c r="M1513">
        <v>8</v>
      </c>
      <c r="N1513" s="25">
        <v>41882</v>
      </c>
      <c r="O1513" t="str">
        <f>VLOOKUP(Coffee_data[[#This Row],[Area Code]],Location!$B$1:$E$157,2,FALSE)</f>
        <v>Louisiana</v>
      </c>
      <c r="P1513" t="str">
        <f>VLOOKUP(Coffee_data[[#This Row],[Area Code]],Location!$B$1:$E$157,3,FALSE)</f>
        <v>South</v>
      </c>
      <c r="Q1513" t="str">
        <f>VLOOKUP(Coffee_data[[#This Row],[Area Code]],Location!$B$1:$E$157,4,FALSE)</f>
        <v>Small Market</v>
      </c>
      <c r="R1513" s="15" t="str">
        <f>HLOOKUP(Coffee_data[[#This Row],[ProductId]],Product!$B$4:$O$7,2,FALSE)</f>
        <v>Decaf</v>
      </c>
      <c r="S1513" s="15" t="str">
        <f>HLOOKUP(Coffee_data[[#This Row],[ProductId]],Product!$B$4:$O$7,3,FALSE)</f>
        <v>Herbal Tea</v>
      </c>
      <c r="T1513" s="15" t="str">
        <f>HLOOKUP(Coffee_data[[#This Row],[ProductId]],Product!$B$4:$O$7,4,FALSE)</f>
        <v>Chamomile</v>
      </c>
    </row>
    <row r="1514" spans="1:20" x14ac:dyDescent="0.2">
      <c r="A1514">
        <v>25</v>
      </c>
      <c r="B1514">
        <v>83</v>
      </c>
      <c r="C1514">
        <v>150</v>
      </c>
      <c r="D1514">
        <v>67</v>
      </c>
      <c r="E1514">
        <v>58</v>
      </c>
      <c r="F1514">
        <v>25</v>
      </c>
      <c r="G1514">
        <v>599</v>
      </c>
      <c r="H1514">
        <v>30</v>
      </c>
      <c r="I1514">
        <v>51</v>
      </c>
      <c r="J1514">
        <v>80</v>
      </c>
      <c r="K1514">
        <v>149</v>
      </c>
      <c r="L1514">
        <v>225</v>
      </c>
      <c r="M1514">
        <v>9</v>
      </c>
      <c r="N1514" s="25">
        <v>41882</v>
      </c>
      <c r="O1514" t="str">
        <f>VLOOKUP(Coffee_data[[#This Row],[Area Code]],Location!$B$1:$E$157,2,FALSE)</f>
        <v>Louisiana</v>
      </c>
      <c r="P1514" t="str">
        <f>VLOOKUP(Coffee_data[[#This Row],[Area Code]],Location!$B$1:$E$157,3,FALSE)</f>
        <v>South</v>
      </c>
      <c r="Q1514" t="str">
        <f>VLOOKUP(Coffee_data[[#This Row],[Area Code]],Location!$B$1:$E$157,4,FALSE)</f>
        <v>Small Market</v>
      </c>
      <c r="R1514" s="15" t="str">
        <f>HLOOKUP(Coffee_data[[#This Row],[ProductId]],Product!$B$4:$O$7,2,FALSE)</f>
        <v>Decaf</v>
      </c>
      <c r="S1514" s="15" t="str">
        <f>HLOOKUP(Coffee_data[[#This Row],[ProductId]],Product!$B$4:$O$7,3,FALSE)</f>
        <v>Herbal Tea</v>
      </c>
      <c r="T1514" s="15" t="str">
        <f>HLOOKUP(Coffee_data[[#This Row],[ProductId]],Product!$B$4:$O$7,4,FALSE)</f>
        <v>Lemon</v>
      </c>
    </row>
    <row r="1515" spans="1:20" x14ac:dyDescent="0.2">
      <c r="A1515">
        <v>2</v>
      </c>
      <c r="B1515">
        <v>87</v>
      </c>
      <c r="C1515">
        <v>149</v>
      </c>
      <c r="D1515">
        <v>62</v>
      </c>
      <c r="E1515">
        <v>85</v>
      </c>
      <c r="F1515">
        <v>56</v>
      </c>
      <c r="G1515">
        <v>-613</v>
      </c>
      <c r="H1515">
        <v>0</v>
      </c>
      <c r="I1515">
        <v>50</v>
      </c>
      <c r="J1515">
        <v>70</v>
      </c>
      <c r="K1515">
        <v>124</v>
      </c>
      <c r="L1515">
        <v>318</v>
      </c>
      <c r="M1515">
        <v>4</v>
      </c>
      <c r="N1515" s="25">
        <v>41882</v>
      </c>
      <c r="O1515" t="str">
        <f>VLOOKUP(Coffee_data[[#This Row],[Area Code]],Location!$B$1:$E$157,2,FALSE)</f>
        <v>Louisiana</v>
      </c>
      <c r="P1515" t="str">
        <f>VLOOKUP(Coffee_data[[#This Row],[Area Code]],Location!$B$1:$E$157,3,FALSE)</f>
        <v>South</v>
      </c>
      <c r="Q1515" t="str">
        <f>VLOOKUP(Coffee_data[[#This Row],[Area Code]],Location!$B$1:$E$157,4,FALSE)</f>
        <v>Small Market</v>
      </c>
      <c r="R1515" s="15" t="str">
        <f>HLOOKUP(Coffee_data[[#This Row],[ProductId]],Product!$B$4:$O$7,2,FALSE)</f>
        <v>Regular</v>
      </c>
      <c r="S1515" s="15" t="str">
        <f>HLOOKUP(Coffee_data[[#This Row],[ProductId]],Product!$B$4:$O$7,3,FALSE)</f>
        <v>Espresso</v>
      </c>
      <c r="T1515" s="15" t="str">
        <f>HLOOKUP(Coffee_data[[#This Row],[ProductId]],Product!$B$4:$O$7,4,FALSE)</f>
        <v>Caffe Latte</v>
      </c>
    </row>
    <row r="1516" spans="1:20" x14ac:dyDescent="0.2">
      <c r="A1516">
        <v>53</v>
      </c>
      <c r="B1516">
        <v>94</v>
      </c>
      <c r="C1516">
        <v>151</v>
      </c>
      <c r="D1516">
        <v>57</v>
      </c>
      <c r="E1516">
        <v>41</v>
      </c>
      <c r="F1516">
        <v>17</v>
      </c>
      <c r="G1516">
        <v>349</v>
      </c>
      <c r="H1516">
        <v>60</v>
      </c>
      <c r="I1516">
        <v>40</v>
      </c>
      <c r="J1516">
        <v>80</v>
      </c>
      <c r="K1516">
        <v>115</v>
      </c>
      <c r="L1516">
        <v>985</v>
      </c>
      <c r="M1516">
        <v>5</v>
      </c>
      <c r="N1516" s="25">
        <v>41882</v>
      </c>
      <c r="O1516" t="str">
        <f>VLOOKUP(Coffee_data[[#This Row],[Area Code]],Location!$B$1:$E$157,2,FALSE)</f>
        <v>Louisiana</v>
      </c>
      <c r="P1516" t="str">
        <f>VLOOKUP(Coffee_data[[#This Row],[Area Code]],Location!$B$1:$E$157,3,FALSE)</f>
        <v>South</v>
      </c>
      <c r="Q1516" t="str">
        <f>VLOOKUP(Coffee_data[[#This Row],[Area Code]],Location!$B$1:$E$157,4,FALSE)</f>
        <v>Small Market</v>
      </c>
      <c r="R1516" s="15" t="str">
        <f>HLOOKUP(Coffee_data[[#This Row],[ProductId]],Product!$B$4:$O$7,2,FALSE)</f>
        <v>Regular</v>
      </c>
      <c r="S1516" s="15" t="str">
        <f>HLOOKUP(Coffee_data[[#This Row],[ProductId]],Product!$B$4:$O$7,3,FALSE)</f>
        <v>Espresso</v>
      </c>
      <c r="T1516" s="15" t="str">
        <f>HLOOKUP(Coffee_data[[#This Row],[ProductId]],Product!$B$4:$O$7,4,FALSE)</f>
        <v>Caffe Mocha</v>
      </c>
    </row>
    <row r="1517" spans="1:20" x14ac:dyDescent="0.2">
      <c r="A1517">
        <v>31</v>
      </c>
      <c r="B1517">
        <v>67</v>
      </c>
      <c r="C1517">
        <v>113</v>
      </c>
      <c r="D1517">
        <v>46</v>
      </c>
      <c r="E1517">
        <v>36</v>
      </c>
      <c r="F1517">
        <v>14</v>
      </c>
      <c r="G1517">
        <v>454</v>
      </c>
      <c r="H1517">
        <v>40</v>
      </c>
      <c r="I1517">
        <v>36</v>
      </c>
      <c r="J1517">
        <v>60</v>
      </c>
      <c r="K1517">
        <v>90</v>
      </c>
      <c r="L1517">
        <v>985</v>
      </c>
      <c r="M1517">
        <v>6</v>
      </c>
      <c r="N1517" s="25">
        <v>41882</v>
      </c>
      <c r="O1517" t="str">
        <f>VLOOKUP(Coffee_data[[#This Row],[Area Code]],Location!$B$1:$E$157,2,FALSE)</f>
        <v>Louisiana</v>
      </c>
      <c r="P1517" t="str">
        <f>VLOOKUP(Coffee_data[[#This Row],[Area Code]],Location!$B$1:$E$157,3,FALSE)</f>
        <v>South</v>
      </c>
      <c r="Q1517" t="str">
        <f>VLOOKUP(Coffee_data[[#This Row],[Area Code]],Location!$B$1:$E$157,4,FALSE)</f>
        <v>Small Market</v>
      </c>
      <c r="R1517" s="15" t="str">
        <f>HLOOKUP(Coffee_data[[#This Row],[ProductId]],Product!$B$4:$O$7,2,FALSE)</f>
        <v>Decaf</v>
      </c>
      <c r="S1517" s="15" t="str">
        <f>HLOOKUP(Coffee_data[[#This Row],[ProductId]],Product!$B$4:$O$7,3,FALSE)</f>
        <v>Espresso</v>
      </c>
      <c r="T1517" s="15" t="str">
        <f>HLOOKUP(Coffee_data[[#This Row],[ProductId]],Product!$B$4:$O$7,4,FALSE)</f>
        <v>Decaf Espresso</v>
      </c>
    </row>
    <row r="1518" spans="1:20" x14ac:dyDescent="0.2">
      <c r="A1518">
        <v>-44</v>
      </c>
      <c r="B1518">
        <v>11</v>
      </c>
      <c r="C1518">
        <v>115</v>
      </c>
      <c r="D1518">
        <v>76</v>
      </c>
      <c r="E1518">
        <v>55</v>
      </c>
      <c r="F1518">
        <v>32</v>
      </c>
      <c r="G1518">
        <v>1574</v>
      </c>
      <c r="H1518">
        <v>-40</v>
      </c>
      <c r="I1518">
        <v>100</v>
      </c>
      <c r="J1518">
        <v>10</v>
      </c>
      <c r="K1518">
        <v>137</v>
      </c>
      <c r="L1518">
        <v>505</v>
      </c>
      <c r="M1518">
        <v>3</v>
      </c>
      <c r="N1518" s="25">
        <v>41882</v>
      </c>
      <c r="O1518" t="str">
        <f>VLOOKUP(Coffee_data[[#This Row],[Area Code]],Location!$B$1:$E$157,2,FALSE)</f>
        <v>New Mexico</v>
      </c>
      <c r="P1518" t="str">
        <f>VLOOKUP(Coffee_data[[#This Row],[Area Code]],Location!$B$1:$E$157,3,FALSE)</f>
        <v>South</v>
      </c>
      <c r="Q1518" t="str">
        <f>VLOOKUP(Coffee_data[[#This Row],[Area Code]],Location!$B$1:$E$157,4,FALSE)</f>
        <v>Small Market</v>
      </c>
      <c r="R1518" s="15" t="str">
        <f>HLOOKUP(Coffee_data[[#This Row],[ProductId]],Product!$B$4:$O$7,2,FALSE)</f>
        <v>Decaf</v>
      </c>
      <c r="S1518" s="15" t="str">
        <f>HLOOKUP(Coffee_data[[#This Row],[ProductId]],Product!$B$4:$O$7,3,FALSE)</f>
        <v>Coffee</v>
      </c>
      <c r="T1518" s="15" t="str">
        <f>HLOOKUP(Coffee_data[[#This Row],[ProductId]],Product!$B$4:$O$7,4,FALSE)</f>
        <v>Decaf Irish Cream</v>
      </c>
    </row>
    <row r="1519" spans="1:20" x14ac:dyDescent="0.2">
      <c r="A1519">
        <v>34</v>
      </c>
      <c r="B1519">
        <v>84</v>
      </c>
      <c r="C1519">
        <v>139</v>
      </c>
      <c r="D1519">
        <v>55</v>
      </c>
      <c r="E1519">
        <v>50</v>
      </c>
      <c r="F1519">
        <v>18</v>
      </c>
      <c r="G1519">
        <v>453</v>
      </c>
      <c r="H1519">
        <v>70</v>
      </c>
      <c r="I1519">
        <v>60</v>
      </c>
      <c r="J1519">
        <v>110</v>
      </c>
      <c r="K1519">
        <v>168</v>
      </c>
      <c r="L1519">
        <v>505</v>
      </c>
      <c r="M1519">
        <v>2</v>
      </c>
      <c r="N1519" s="25">
        <v>41882</v>
      </c>
      <c r="O1519" t="str">
        <f>VLOOKUP(Coffee_data[[#This Row],[Area Code]],Location!$B$1:$E$157,2,FALSE)</f>
        <v>New Mexico</v>
      </c>
      <c r="P1519" t="str">
        <f>VLOOKUP(Coffee_data[[#This Row],[Area Code]],Location!$B$1:$E$157,3,FALSE)</f>
        <v>South</v>
      </c>
      <c r="Q1519" t="str">
        <f>VLOOKUP(Coffee_data[[#This Row],[Area Code]],Location!$B$1:$E$157,4,FALSE)</f>
        <v>Small Market</v>
      </c>
      <c r="R1519" s="15" t="str">
        <f>HLOOKUP(Coffee_data[[#This Row],[ProductId]],Product!$B$4:$O$7,2,FALSE)</f>
        <v>Regular</v>
      </c>
      <c r="S1519" s="15" t="str">
        <f>HLOOKUP(Coffee_data[[#This Row],[ProductId]],Product!$B$4:$O$7,3,FALSE)</f>
        <v>Coffee</v>
      </c>
      <c r="T1519" s="15" t="str">
        <f>HLOOKUP(Coffee_data[[#This Row],[ProductId]],Product!$B$4:$O$7,4,FALSE)</f>
        <v>Columbian</v>
      </c>
    </row>
    <row r="1520" spans="1:20" x14ac:dyDescent="0.2">
      <c r="A1520">
        <v>13</v>
      </c>
      <c r="B1520">
        <v>29</v>
      </c>
      <c r="C1520">
        <v>48</v>
      </c>
      <c r="D1520">
        <v>19</v>
      </c>
      <c r="E1520">
        <v>16</v>
      </c>
      <c r="F1520">
        <v>5</v>
      </c>
      <c r="G1520">
        <v>848</v>
      </c>
      <c r="H1520">
        <v>20</v>
      </c>
      <c r="I1520">
        <v>10</v>
      </c>
      <c r="J1520">
        <v>30</v>
      </c>
      <c r="K1520">
        <v>40</v>
      </c>
      <c r="L1520">
        <v>505</v>
      </c>
      <c r="M1520">
        <v>8</v>
      </c>
      <c r="N1520" s="25">
        <v>41882</v>
      </c>
      <c r="O1520" t="str">
        <f>VLOOKUP(Coffee_data[[#This Row],[Area Code]],Location!$B$1:$E$157,2,FALSE)</f>
        <v>New Mexico</v>
      </c>
      <c r="P1520" t="str">
        <f>VLOOKUP(Coffee_data[[#This Row],[Area Code]],Location!$B$1:$E$157,3,FALSE)</f>
        <v>South</v>
      </c>
      <c r="Q1520" t="str">
        <f>VLOOKUP(Coffee_data[[#This Row],[Area Code]],Location!$B$1:$E$157,4,FALSE)</f>
        <v>Small Market</v>
      </c>
      <c r="R1520" s="15" t="str">
        <f>HLOOKUP(Coffee_data[[#This Row],[ProductId]],Product!$B$4:$O$7,2,FALSE)</f>
        <v>Decaf</v>
      </c>
      <c r="S1520" s="15" t="str">
        <f>HLOOKUP(Coffee_data[[#This Row],[ProductId]],Product!$B$4:$O$7,3,FALSE)</f>
        <v>Herbal Tea</v>
      </c>
      <c r="T1520" s="15" t="str">
        <f>HLOOKUP(Coffee_data[[#This Row],[ProductId]],Product!$B$4:$O$7,4,FALSE)</f>
        <v>Chamomile</v>
      </c>
    </row>
    <row r="1521" spans="1:20" x14ac:dyDescent="0.2">
      <c r="A1521">
        <v>8</v>
      </c>
      <c r="B1521">
        <v>39</v>
      </c>
      <c r="C1521">
        <v>72</v>
      </c>
      <c r="D1521">
        <v>33</v>
      </c>
      <c r="E1521">
        <v>31</v>
      </c>
      <c r="F1521">
        <v>10</v>
      </c>
      <c r="G1521">
        <v>1003</v>
      </c>
      <c r="H1521">
        <v>20</v>
      </c>
      <c r="I1521">
        <v>30</v>
      </c>
      <c r="J1521">
        <v>40</v>
      </c>
      <c r="K1521">
        <v>61</v>
      </c>
      <c r="L1521">
        <v>505</v>
      </c>
      <c r="M1521">
        <v>9</v>
      </c>
      <c r="N1521" s="25">
        <v>41882</v>
      </c>
      <c r="O1521" t="str">
        <f>VLOOKUP(Coffee_data[[#This Row],[Area Code]],Location!$B$1:$E$157,2,FALSE)</f>
        <v>New Mexico</v>
      </c>
      <c r="P1521" t="str">
        <f>VLOOKUP(Coffee_data[[#This Row],[Area Code]],Location!$B$1:$E$157,3,FALSE)</f>
        <v>South</v>
      </c>
      <c r="Q1521" t="str">
        <f>VLOOKUP(Coffee_data[[#This Row],[Area Code]],Location!$B$1:$E$157,4,FALSE)</f>
        <v>Small Market</v>
      </c>
      <c r="R1521" s="15" t="str">
        <f>HLOOKUP(Coffee_data[[#This Row],[ProductId]],Product!$B$4:$O$7,2,FALSE)</f>
        <v>Decaf</v>
      </c>
      <c r="S1521" s="15" t="str">
        <f>HLOOKUP(Coffee_data[[#This Row],[ProductId]],Product!$B$4:$O$7,3,FALSE)</f>
        <v>Herbal Tea</v>
      </c>
      <c r="T1521" s="15" t="str">
        <f>HLOOKUP(Coffee_data[[#This Row],[ProductId]],Product!$B$4:$O$7,4,FALSE)</f>
        <v>Lemon</v>
      </c>
    </row>
    <row r="1522" spans="1:20" x14ac:dyDescent="0.2">
      <c r="A1522">
        <v>-12</v>
      </c>
      <c r="B1522">
        <v>30</v>
      </c>
      <c r="C1522">
        <v>54</v>
      </c>
      <c r="D1522">
        <v>24</v>
      </c>
      <c r="E1522">
        <v>42</v>
      </c>
      <c r="F1522">
        <v>9</v>
      </c>
      <c r="G1522">
        <v>-412</v>
      </c>
      <c r="H1522">
        <v>0</v>
      </c>
      <c r="I1522">
        <v>20</v>
      </c>
      <c r="J1522">
        <v>20</v>
      </c>
      <c r="K1522">
        <v>40</v>
      </c>
      <c r="L1522">
        <v>505</v>
      </c>
      <c r="M1522">
        <v>4</v>
      </c>
      <c r="N1522" s="25">
        <v>41882</v>
      </c>
      <c r="O1522" t="str">
        <f>VLOOKUP(Coffee_data[[#This Row],[Area Code]],Location!$B$1:$E$157,2,FALSE)</f>
        <v>New Mexico</v>
      </c>
      <c r="P1522" t="str">
        <f>VLOOKUP(Coffee_data[[#This Row],[Area Code]],Location!$B$1:$E$157,3,FALSE)</f>
        <v>South</v>
      </c>
      <c r="Q1522" t="str">
        <f>VLOOKUP(Coffee_data[[#This Row],[Area Code]],Location!$B$1:$E$157,4,FALSE)</f>
        <v>Small Market</v>
      </c>
      <c r="R1522" s="15" t="str">
        <f>HLOOKUP(Coffee_data[[#This Row],[ProductId]],Product!$B$4:$O$7,2,FALSE)</f>
        <v>Regular</v>
      </c>
      <c r="S1522" s="15" t="str">
        <f>HLOOKUP(Coffee_data[[#This Row],[ProductId]],Product!$B$4:$O$7,3,FALSE)</f>
        <v>Espresso</v>
      </c>
      <c r="T1522" s="15" t="str">
        <f>HLOOKUP(Coffee_data[[#This Row],[ProductId]],Product!$B$4:$O$7,4,FALSE)</f>
        <v>Caffe Latte</v>
      </c>
    </row>
    <row r="1523" spans="1:20" x14ac:dyDescent="0.2">
      <c r="A1523">
        <v>-8</v>
      </c>
      <c r="B1523">
        <v>62</v>
      </c>
      <c r="C1523">
        <v>106</v>
      </c>
      <c r="D1523">
        <v>44</v>
      </c>
      <c r="E1523">
        <v>70</v>
      </c>
      <c r="F1523">
        <v>40</v>
      </c>
      <c r="G1523">
        <v>325</v>
      </c>
      <c r="H1523">
        <v>10</v>
      </c>
      <c r="I1523">
        <v>30</v>
      </c>
      <c r="J1523">
        <v>60</v>
      </c>
      <c r="K1523">
        <v>90</v>
      </c>
      <c r="L1523">
        <v>505</v>
      </c>
      <c r="M1523">
        <v>5</v>
      </c>
      <c r="N1523" s="25">
        <v>41882</v>
      </c>
      <c r="O1523" t="str">
        <f>VLOOKUP(Coffee_data[[#This Row],[Area Code]],Location!$B$1:$E$157,2,FALSE)</f>
        <v>New Mexico</v>
      </c>
      <c r="P1523" t="str">
        <f>VLOOKUP(Coffee_data[[#This Row],[Area Code]],Location!$B$1:$E$157,3,FALSE)</f>
        <v>South</v>
      </c>
      <c r="Q1523" t="str">
        <f>VLOOKUP(Coffee_data[[#This Row],[Area Code]],Location!$B$1:$E$157,4,FALSE)</f>
        <v>Small Market</v>
      </c>
      <c r="R1523" s="15" t="str">
        <f>HLOOKUP(Coffee_data[[#This Row],[ProductId]],Product!$B$4:$O$7,2,FALSE)</f>
        <v>Regular</v>
      </c>
      <c r="S1523" s="15" t="str">
        <f>HLOOKUP(Coffee_data[[#This Row],[ProductId]],Product!$B$4:$O$7,3,FALSE)</f>
        <v>Espresso</v>
      </c>
      <c r="T1523" s="15" t="str">
        <f>HLOOKUP(Coffee_data[[#This Row],[ProductId]],Product!$B$4:$O$7,4,FALSE)</f>
        <v>Caffe Mocha</v>
      </c>
    </row>
    <row r="1524" spans="1:20" x14ac:dyDescent="0.2">
      <c r="A1524">
        <v>13</v>
      </c>
      <c r="B1524">
        <v>52</v>
      </c>
      <c r="C1524">
        <v>91</v>
      </c>
      <c r="D1524">
        <v>39</v>
      </c>
      <c r="E1524">
        <v>39</v>
      </c>
      <c r="F1524">
        <v>12</v>
      </c>
      <c r="G1524">
        <v>248</v>
      </c>
      <c r="H1524">
        <v>10</v>
      </c>
      <c r="I1524">
        <v>30</v>
      </c>
      <c r="J1524">
        <v>40</v>
      </c>
      <c r="K1524">
        <v>70</v>
      </c>
      <c r="L1524">
        <v>505</v>
      </c>
      <c r="M1524">
        <v>6</v>
      </c>
      <c r="N1524" s="25">
        <v>41882</v>
      </c>
      <c r="O1524" t="str">
        <f>VLOOKUP(Coffee_data[[#This Row],[Area Code]],Location!$B$1:$E$157,2,FALSE)</f>
        <v>New Mexico</v>
      </c>
      <c r="P1524" t="str">
        <f>VLOOKUP(Coffee_data[[#This Row],[Area Code]],Location!$B$1:$E$157,3,FALSE)</f>
        <v>South</v>
      </c>
      <c r="Q1524" t="str">
        <f>VLOOKUP(Coffee_data[[#This Row],[Area Code]],Location!$B$1:$E$157,4,FALSE)</f>
        <v>Small Market</v>
      </c>
      <c r="R1524" s="15" t="str">
        <f>HLOOKUP(Coffee_data[[#This Row],[ProductId]],Product!$B$4:$O$7,2,FALSE)</f>
        <v>Decaf</v>
      </c>
      <c r="S1524" s="15" t="str">
        <f>HLOOKUP(Coffee_data[[#This Row],[ProductId]],Product!$B$4:$O$7,3,FALSE)</f>
        <v>Espresso</v>
      </c>
      <c r="T1524" s="15" t="str">
        <f>HLOOKUP(Coffee_data[[#This Row],[ProductId]],Product!$B$4:$O$7,4,FALSE)</f>
        <v>Decaf Espresso</v>
      </c>
    </row>
    <row r="1525" spans="1:20" x14ac:dyDescent="0.2">
      <c r="A1525">
        <v>23</v>
      </c>
      <c r="B1525">
        <v>43</v>
      </c>
      <c r="C1525">
        <v>72</v>
      </c>
      <c r="D1525">
        <v>29</v>
      </c>
      <c r="E1525">
        <v>20</v>
      </c>
      <c r="F1525">
        <v>8</v>
      </c>
      <c r="G1525">
        <v>862</v>
      </c>
      <c r="H1525">
        <v>50</v>
      </c>
      <c r="I1525">
        <v>30</v>
      </c>
      <c r="J1525">
        <v>60</v>
      </c>
      <c r="K1525">
        <v>87</v>
      </c>
      <c r="L1525">
        <v>580</v>
      </c>
      <c r="M1525">
        <v>3</v>
      </c>
      <c r="N1525" s="25">
        <v>41882</v>
      </c>
      <c r="O1525" t="str">
        <f>VLOOKUP(Coffee_data[[#This Row],[Area Code]],Location!$B$1:$E$157,2,FALSE)</f>
        <v>Oklahoma</v>
      </c>
      <c r="P1525" t="str">
        <f>VLOOKUP(Coffee_data[[#This Row],[Area Code]],Location!$B$1:$E$157,3,FALSE)</f>
        <v>South</v>
      </c>
      <c r="Q1525" t="str">
        <f>VLOOKUP(Coffee_data[[#This Row],[Area Code]],Location!$B$1:$E$157,4,FALSE)</f>
        <v>Small Market</v>
      </c>
      <c r="R1525" s="15" t="str">
        <f>HLOOKUP(Coffee_data[[#This Row],[ProductId]],Product!$B$4:$O$7,2,FALSE)</f>
        <v>Decaf</v>
      </c>
      <c r="S1525" s="15" t="str">
        <f>HLOOKUP(Coffee_data[[#This Row],[ProductId]],Product!$B$4:$O$7,3,FALSE)</f>
        <v>Coffee</v>
      </c>
      <c r="T1525" s="15" t="str">
        <f>HLOOKUP(Coffee_data[[#This Row],[ProductId]],Product!$B$4:$O$7,4,FALSE)</f>
        <v>Decaf Irish Cream</v>
      </c>
    </row>
    <row r="1526" spans="1:20" x14ac:dyDescent="0.2">
      <c r="A1526">
        <v>47</v>
      </c>
      <c r="B1526">
        <v>79</v>
      </c>
      <c r="C1526">
        <v>140</v>
      </c>
      <c r="D1526">
        <v>61</v>
      </c>
      <c r="E1526">
        <v>32</v>
      </c>
      <c r="F1526">
        <v>20</v>
      </c>
      <c r="G1526">
        <v>579</v>
      </c>
      <c r="H1526">
        <v>80</v>
      </c>
      <c r="I1526">
        <v>72</v>
      </c>
      <c r="J1526">
        <v>100</v>
      </c>
      <c r="K1526">
        <v>170</v>
      </c>
      <c r="L1526">
        <v>580</v>
      </c>
      <c r="M1526">
        <v>2</v>
      </c>
      <c r="N1526" s="25">
        <v>41882</v>
      </c>
      <c r="O1526" t="str">
        <f>VLOOKUP(Coffee_data[[#This Row],[Area Code]],Location!$B$1:$E$157,2,FALSE)</f>
        <v>Oklahoma</v>
      </c>
      <c r="P1526" t="str">
        <f>VLOOKUP(Coffee_data[[#This Row],[Area Code]],Location!$B$1:$E$157,3,FALSE)</f>
        <v>South</v>
      </c>
      <c r="Q1526" t="str">
        <f>VLOOKUP(Coffee_data[[#This Row],[Area Code]],Location!$B$1:$E$157,4,FALSE)</f>
        <v>Small Market</v>
      </c>
      <c r="R1526" s="15" t="str">
        <f>HLOOKUP(Coffee_data[[#This Row],[ProductId]],Product!$B$4:$O$7,2,FALSE)</f>
        <v>Regular</v>
      </c>
      <c r="S1526" s="15" t="str">
        <f>HLOOKUP(Coffee_data[[#This Row],[ProductId]],Product!$B$4:$O$7,3,FALSE)</f>
        <v>Coffee</v>
      </c>
      <c r="T1526" s="15" t="str">
        <f>HLOOKUP(Coffee_data[[#This Row],[ProductId]],Product!$B$4:$O$7,4,FALSE)</f>
        <v>Columbian</v>
      </c>
    </row>
    <row r="1527" spans="1:20" x14ac:dyDescent="0.2">
      <c r="A1527">
        <v>24</v>
      </c>
      <c r="B1527">
        <v>82</v>
      </c>
      <c r="C1527">
        <v>149</v>
      </c>
      <c r="D1527">
        <v>67</v>
      </c>
      <c r="E1527">
        <v>58</v>
      </c>
      <c r="F1527">
        <v>25</v>
      </c>
      <c r="G1527">
        <v>391</v>
      </c>
      <c r="H1527">
        <v>30</v>
      </c>
      <c r="I1527">
        <v>52</v>
      </c>
      <c r="J1527">
        <v>80</v>
      </c>
      <c r="K1527">
        <v>140</v>
      </c>
      <c r="L1527">
        <v>580</v>
      </c>
      <c r="M1527">
        <v>8</v>
      </c>
      <c r="N1527" s="25">
        <v>41882</v>
      </c>
      <c r="O1527" t="str">
        <f>VLOOKUP(Coffee_data[[#This Row],[Area Code]],Location!$B$1:$E$157,2,FALSE)</f>
        <v>Oklahoma</v>
      </c>
      <c r="P1527" t="str">
        <f>VLOOKUP(Coffee_data[[#This Row],[Area Code]],Location!$B$1:$E$157,3,FALSE)</f>
        <v>South</v>
      </c>
      <c r="Q1527" t="str">
        <f>VLOOKUP(Coffee_data[[#This Row],[Area Code]],Location!$B$1:$E$157,4,FALSE)</f>
        <v>Small Market</v>
      </c>
      <c r="R1527" s="15" t="str">
        <f>HLOOKUP(Coffee_data[[#This Row],[ProductId]],Product!$B$4:$O$7,2,FALSE)</f>
        <v>Decaf</v>
      </c>
      <c r="S1527" s="15" t="str">
        <f>HLOOKUP(Coffee_data[[#This Row],[ProductId]],Product!$B$4:$O$7,3,FALSE)</f>
        <v>Herbal Tea</v>
      </c>
      <c r="T1527" s="15" t="str">
        <f>HLOOKUP(Coffee_data[[#This Row],[ProductId]],Product!$B$4:$O$7,4,FALSE)</f>
        <v>Chamomile</v>
      </c>
    </row>
    <row r="1528" spans="1:20" x14ac:dyDescent="0.2">
      <c r="A1528">
        <v>16</v>
      </c>
      <c r="B1528">
        <v>130</v>
      </c>
      <c r="C1528">
        <v>223</v>
      </c>
      <c r="D1528">
        <v>93</v>
      </c>
      <c r="E1528">
        <v>114</v>
      </c>
      <c r="F1528">
        <v>84</v>
      </c>
      <c r="G1528">
        <v>692</v>
      </c>
      <c r="H1528">
        <v>40</v>
      </c>
      <c r="I1528">
        <v>89</v>
      </c>
      <c r="J1528">
        <v>130</v>
      </c>
      <c r="K1528">
        <v>210</v>
      </c>
      <c r="L1528">
        <v>580</v>
      </c>
      <c r="M1528">
        <v>9</v>
      </c>
      <c r="N1528" s="25">
        <v>41882</v>
      </c>
      <c r="O1528" t="str">
        <f>VLOOKUP(Coffee_data[[#This Row],[Area Code]],Location!$B$1:$E$157,2,FALSE)</f>
        <v>Oklahoma</v>
      </c>
      <c r="P1528" t="str">
        <f>VLOOKUP(Coffee_data[[#This Row],[Area Code]],Location!$B$1:$E$157,3,FALSE)</f>
        <v>South</v>
      </c>
      <c r="Q1528" t="str">
        <f>VLOOKUP(Coffee_data[[#This Row],[Area Code]],Location!$B$1:$E$157,4,FALSE)</f>
        <v>Small Market</v>
      </c>
      <c r="R1528" s="15" t="str">
        <f>HLOOKUP(Coffee_data[[#This Row],[ProductId]],Product!$B$4:$O$7,2,FALSE)</f>
        <v>Decaf</v>
      </c>
      <c r="S1528" s="15" t="str">
        <f>HLOOKUP(Coffee_data[[#This Row],[ProductId]],Product!$B$4:$O$7,3,FALSE)</f>
        <v>Herbal Tea</v>
      </c>
      <c r="T1528" s="15" t="str">
        <f>HLOOKUP(Coffee_data[[#This Row],[ProductId]],Product!$B$4:$O$7,4,FALSE)</f>
        <v>Lemon</v>
      </c>
    </row>
    <row r="1529" spans="1:20" x14ac:dyDescent="0.2">
      <c r="A1529">
        <v>82</v>
      </c>
      <c r="B1529">
        <v>134</v>
      </c>
      <c r="C1529">
        <v>230</v>
      </c>
      <c r="D1529">
        <v>96</v>
      </c>
      <c r="E1529">
        <v>52</v>
      </c>
      <c r="F1529">
        <v>29</v>
      </c>
      <c r="G1529">
        <v>-1555</v>
      </c>
      <c r="H1529">
        <v>80</v>
      </c>
      <c r="I1529">
        <v>84</v>
      </c>
      <c r="J1529">
        <v>110</v>
      </c>
      <c r="K1529">
        <v>186</v>
      </c>
      <c r="L1529">
        <v>580</v>
      </c>
      <c r="M1529">
        <v>4</v>
      </c>
      <c r="N1529" s="25">
        <v>41882</v>
      </c>
      <c r="O1529" t="str">
        <f>VLOOKUP(Coffee_data[[#This Row],[Area Code]],Location!$B$1:$E$157,2,FALSE)</f>
        <v>Oklahoma</v>
      </c>
      <c r="P1529" t="str">
        <f>VLOOKUP(Coffee_data[[#This Row],[Area Code]],Location!$B$1:$E$157,3,FALSE)</f>
        <v>South</v>
      </c>
      <c r="Q1529" t="str">
        <f>VLOOKUP(Coffee_data[[#This Row],[Area Code]],Location!$B$1:$E$157,4,FALSE)</f>
        <v>Small Market</v>
      </c>
      <c r="R1529" s="15" t="str">
        <f>HLOOKUP(Coffee_data[[#This Row],[ProductId]],Product!$B$4:$O$7,2,FALSE)</f>
        <v>Regular</v>
      </c>
      <c r="S1529" s="15" t="str">
        <f>HLOOKUP(Coffee_data[[#This Row],[ProductId]],Product!$B$4:$O$7,3,FALSE)</f>
        <v>Espresso</v>
      </c>
      <c r="T1529" s="15" t="str">
        <f>HLOOKUP(Coffee_data[[#This Row],[ProductId]],Product!$B$4:$O$7,4,FALSE)</f>
        <v>Caffe Latte</v>
      </c>
    </row>
    <row r="1530" spans="1:20" x14ac:dyDescent="0.2">
      <c r="A1530">
        <v>13</v>
      </c>
      <c r="B1530">
        <v>30</v>
      </c>
      <c r="C1530">
        <v>50</v>
      </c>
      <c r="D1530">
        <v>20</v>
      </c>
      <c r="E1530">
        <v>17</v>
      </c>
      <c r="F1530">
        <v>5</v>
      </c>
      <c r="G1530">
        <v>482</v>
      </c>
      <c r="H1530">
        <v>30</v>
      </c>
      <c r="I1530">
        <v>10</v>
      </c>
      <c r="J1530">
        <v>30</v>
      </c>
      <c r="K1530">
        <v>45</v>
      </c>
      <c r="L1530">
        <v>580</v>
      </c>
      <c r="M1530">
        <v>5</v>
      </c>
      <c r="N1530" s="25">
        <v>41882</v>
      </c>
      <c r="O1530" t="str">
        <f>VLOOKUP(Coffee_data[[#This Row],[Area Code]],Location!$B$1:$E$157,2,FALSE)</f>
        <v>Oklahoma</v>
      </c>
      <c r="P1530" t="str">
        <f>VLOOKUP(Coffee_data[[#This Row],[Area Code]],Location!$B$1:$E$157,3,FALSE)</f>
        <v>South</v>
      </c>
      <c r="Q1530" t="str">
        <f>VLOOKUP(Coffee_data[[#This Row],[Area Code]],Location!$B$1:$E$157,4,FALSE)</f>
        <v>Small Market</v>
      </c>
      <c r="R1530" s="15" t="str">
        <f>HLOOKUP(Coffee_data[[#This Row],[ProductId]],Product!$B$4:$O$7,2,FALSE)</f>
        <v>Regular</v>
      </c>
      <c r="S1530" s="15" t="str">
        <f>HLOOKUP(Coffee_data[[#This Row],[ProductId]],Product!$B$4:$O$7,3,FALSE)</f>
        <v>Espresso</v>
      </c>
      <c r="T1530" s="15" t="str">
        <f>HLOOKUP(Coffee_data[[#This Row],[ProductId]],Product!$B$4:$O$7,4,FALSE)</f>
        <v>Caffe Mocha</v>
      </c>
    </row>
    <row r="1531" spans="1:20" x14ac:dyDescent="0.2">
      <c r="A1531">
        <v>87</v>
      </c>
      <c r="B1531">
        <v>150</v>
      </c>
      <c r="C1531">
        <v>249</v>
      </c>
      <c r="D1531">
        <v>99</v>
      </c>
      <c r="E1531">
        <v>63</v>
      </c>
      <c r="F1531">
        <v>32</v>
      </c>
      <c r="G1531">
        <v>798</v>
      </c>
      <c r="H1531">
        <v>80</v>
      </c>
      <c r="I1531">
        <v>86</v>
      </c>
      <c r="J1531">
        <v>130</v>
      </c>
      <c r="K1531">
        <v>210</v>
      </c>
      <c r="L1531">
        <v>580</v>
      </c>
      <c r="M1531">
        <v>6</v>
      </c>
      <c r="N1531" s="25">
        <v>41882</v>
      </c>
      <c r="O1531" t="str">
        <f>VLOOKUP(Coffee_data[[#This Row],[Area Code]],Location!$B$1:$E$157,2,FALSE)</f>
        <v>Oklahoma</v>
      </c>
      <c r="P1531" t="str">
        <f>VLOOKUP(Coffee_data[[#This Row],[Area Code]],Location!$B$1:$E$157,3,FALSE)</f>
        <v>South</v>
      </c>
      <c r="Q1531" t="str">
        <f>VLOOKUP(Coffee_data[[#This Row],[Area Code]],Location!$B$1:$E$157,4,FALSE)</f>
        <v>Small Market</v>
      </c>
      <c r="R1531" s="15" t="str">
        <f>HLOOKUP(Coffee_data[[#This Row],[ProductId]],Product!$B$4:$O$7,2,FALSE)</f>
        <v>Decaf</v>
      </c>
      <c r="S1531" s="15" t="str">
        <f>HLOOKUP(Coffee_data[[#This Row],[ProductId]],Product!$B$4:$O$7,3,FALSE)</f>
        <v>Espresso</v>
      </c>
      <c r="T1531" s="15" t="str">
        <f>HLOOKUP(Coffee_data[[#This Row],[ProductId]],Product!$B$4:$O$7,4,FALSE)</f>
        <v>Decaf Espresso</v>
      </c>
    </row>
    <row r="1532" spans="1:20" x14ac:dyDescent="0.2">
      <c r="A1532">
        <v>42</v>
      </c>
      <c r="B1532">
        <v>74</v>
      </c>
      <c r="C1532">
        <v>132</v>
      </c>
      <c r="D1532">
        <v>58</v>
      </c>
      <c r="E1532">
        <v>32</v>
      </c>
      <c r="F1532">
        <v>19</v>
      </c>
      <c r="G1532">
        <v>548</v>
      </c>
      <c r="H1532">
        <v>70</v>
      </c>
      <c r="I1532">
        <v>70</v>
      </c>
      <c r="J1532">
        <v>90</v>
      </c>
      <c r="K1532">
        <v>163</v>
      </c>
      <c r="L1532">
        <v>325</v>
      </c>
      <c r="M1532">
        <v>3</v>
      </c>
      <c r="N1532" s="25">
        <v>41882</v>
      </c>
      <c r="O1532" t="str">
        <f>VLOOKUP(Coffee_data[[#This Row],[Area Code]],Location!$B$1:$E$157,2,FALSE)</f>
        <v>Texas</v>
      </c>
      <c r="P1532" t="str">
        <f>VLOOKUP(Coffee_data[[#This Row],[Area Code]],Location!$B$1:$E$157,3,FALSE)</f>
        <v>South</v>
      </c>
      <c r="Q1532" t="str">
        <f>VLOOKUP(Coffee_data[[#This Row],[Area Code]],Location!$B$1:$E$157,4,FALSE)</f>
        <v>Major Market</v>
      </c>
      <c r="R1532" s="15" t="str">
        <f>HLOOKUP(Coffee_data[[#This Row],[ProductId]],Product!$B$4:$O$7,2,FALSE)</f>
        <v>Decaf</v>
      </c>
      <c r="S1532" s="15" t="str">
        <f>HLOOKUP(Coffee_data[[#This Row],[ProductId]],Product!$B$4:$O$7,3,FALSE)</f>
        <v>Coffee</v>
      </c>
      <c r="T1532" s="15" t="str">
        <f>HLOOKUP(Coffee_data[[#This Row],[ProductId]],Product!$B$4:$O$7,4,FALSE)</f>
        <v>Decaf Irish Cream</v>
      </c>
    </row>
    <row r="1533" spans="1:20" x14ac:dyDescent="0.2">
      <c r="A1533">
        <v>197</v>
      </c>
      <c r="B1533">
        <v>295</v>
      </c>
      <c r="C1533">
        <v>546</v>
      </c>
      <c r="D1533">
        <v>278</v>
      </c>
      <c r="E1533">
        <v>98</v>
      </c>
      <c r="F1533">
        <v>77</v>
      </c>
      <c r="G1533">
        <v>1268</v>
      </c>
      <c r="H1533">
        <v>280</v>
      </c>
      <c r="I1533">
        <v>302</v>
      </c>
      <c r="J1533">
        <v>370</v>
      </c>
      <c r="K1533">
        <v>678</v>
      </c>
      <c r="L1533">
        <v>214</v>
      </c>
      <c r="M1533">
        <v>2</v>
      </c>
      <c r="N1533" s="25">
        <v>41882</v>
      </c>
      <c r="O1533" t="str">
        <f>VLOOKUP(Coffee_data[[#This Row],[Area Code]],Location!$B$1:$E$157,2,FALSE)</f>
        <v>Texas</v>
      </c>
      <c r="P1533" t="str">
        <f>VLOOKUP(Coffee_data[[#This Row],[Area Code]],Location!$B$1:$E$157,3,FALSE)</f>
        <v>South</v>
      </c>
      <c r="Q1533" t="str">
        <f>VLOOKUP(Coffee_data[[#This Row],[Area Code]],Location!$B$1:$E$157,4,FALSE)</f>
        <v>Major Market</v>
      </c>
      <c r="R1533" s="15" t="str">
        <f>HLOOKUP(Coffee_data[[#This Row],[ProductId]],Product!$B$4:$O$7,2,FALSE)</f>
        <v>Regular</v>
      </c>
      <c r="S1533" s="15" t="str">
        <f>HLOOKUP(Coffee_data[[#This Row],[ProductId]],Product!$B$4:$O$7,3,FALSE)</f>
        <v>Coffee</v>
      </c>
      <c r="T1533" s="15" t="str">
        <f>HLOOKUP(Coffee_data[[#This Row],[ProductId]],Product!$B$4:$O$7,4,FALSE)</f>
        <v>Columbian</v>
      </c>
    </row>
    <row r="1534" spans="1:20" x14ac:dyDescent="0.2">
      <c r="A1534">
        <v>27</v>
      </c>
      <c r="B1534">
        <v>72</v>
      </c>
      <c r="C1534">
        <v>125</v>
      </c>
      <c r="D1534">
        <v>53</v>
      </c>
      <c r="E1534">
        <v>45</v>
      </c>
      <c r="F1534">
        <v>17</v>
      </c>
      <c r="G1534">
        <v>410</v>
      </c>
      <c r="H1534">
        <v>40</v>
      </c>
      <c r="I1534">
        <v>42</v>
      </c>
      <c r="J1534">
        <v>70</v>
      </c>
      <c r="K1534">
        <v>120</v>
      </c>
      <c r="L1534">
        <v>830</v>
      </c>
      <c r="M1534">
        <v>8</v>
      </c>
      <c r="N1534" s="25">
        <v>41882</v>
      </c>
      <c r="O1534" t="str">
        <f>VLOOKUP(Coffee_data[[#This Row],[Area Code]],Location!$B$1:$E$157,2,FALSE)</f>
        <v>Texas</v>
      </c>
      <c r="P1534" t="str">
        <f>VLOOKUP(Coffee_data[[#This Row],[Area Code]],Location!$B$1:$E$157,3,FALSE)</f>
        <v>South</v>
      </c>
      <c r="Q1534" t="str">
        <f>VLOOKUP(Coffee_data[[#This Row],[Area Code]],Location!$B$1:$E$157,4,FALSE)</f>
        <v>Major Market</v>
      </c>
      <c r="R1534" s="15" t="str">
        <f>HLOOKUP(Coffee_data[[#This Row],[ProductId]],Product!$B$4:$O$7,2,FALSE)</f>
        <v>Decaf</v>
      </c>
      <c r="S1534" s="15" t="str">
        <f>HLOOKUP(Coffee_data[[#This Row],[ProductId]],Product!$B$4:$O$7,3,FALSE)</f>
        <v>Herbal Tea</v>
      </c>
      <c r="T1534" s="15" t="str">
        <f>HLOOKUP(Coffee_data[[#This Row],[ProductId]],Product!$B$4:$O$7,4,FALSE)</f>
        <v>Chamomile</v>
      </c>
    </row>
    <row r="1535" spans="1:20" x14ac:dyDescent="0.2">
      <c r="A1535">
        <v>28</v>
      </c>
      <c r="B1535">
        <v>64</v>
      </c>
      <c r="C1535">
        <v>107</v>
      </c>
      <c r="D1535">
        <v>43</v>
      </c>
      <c r="E1535">
        <v>36</v>
      </c>
      <c r="F1535">
        <v>13</v>
      </c>
      <c r="G1535">
        <v>424</v>
      </c>
      <c r="H1535">
        <v>30</v>
      </c>
      <c r="I1535">
        <v>31</v>
      </c>
      <c r="J1535">
        <v>60</v>
      </c>
      <c r="K1535">
        <v>100</v>
      </c>
      <c r="L1535">
        <v>830</v>
      </c>
      <c r="M1535">
        <v>9</v>
      </c>
      <c r="N1535" s="25">
        <v>41882</v>
      </c>
      <c r="O1535" t="str">
        <f>VLOOKUP(Coffee_data[[#This Row],[Area Code]],Location!$B$1:$E$157,2,FALSE)</f>
        <v>Texas</v>
      </c>
      <c r="P1535" t="str">
        <f>VLOOKUP(Coffee_data[[#This Row],[Area Code]],Location!$B$1:$E$157,3,FALSE)</f>
        <v>South</v>
      </c>
      <c r="Q1535" t="str">
        <f>VLOOKUP(Coffee_data[[#This Row],[Area Code]],Location!$B$1:$E$157,4,FALSE)</f>
        <v>Major Market</v>
      </c>
      <c r="R1535" s="15" t="str">
        <f>HLOOKUP(Coffee_data[[#This Row],[ProductId]],Product!$B$4:$O$7,2,FALSE)</f>
        <v>Decaf</v>
      </c>
      <c r="S1535" s="15" t="str">
        <f>HLOOKUP(Coffee_data[[#This Row],[ProductId]],Product!$B$4:$O$7,3,FALSE)</f>
        <v>Herbal Tea</v>
      </c>
      <c r="T1535" s="15" t="str">
        <f>HLOOKUP(Coffee_data[[#This Row],[ProductId]],Product!$B$4:$O$7,4,FALSE)</f>
        <v>Lemon</v>
      </c>
    </row>
    <row r="1536" spans="1:20" x14ac:dyDescent="0.2">
      <c r="A1536">
        <v>39</v>
      </c>
      <c r="B1536">
        <v>90</v>
      </c>
      <c r="C1536">
        <v>150</v>
      </c>
      <c r="D1536">
        <v>60</v>
      </c>
      <c r="E1536">
        <v>51</v>
      </c>
      <c r="F1536">
        <v>19</v>
      </c>
      <c r="G1536">
        <v>-718</v>
      </c>
      <c r="H1536">
        <v>40</v>
      </c>
      <c r="I1536">
        <v>54</v>
      </c>
      <c r="J1536">
        <v>70</v>
      </c>
      <c r="K1536">
        <v>116</v>
      </c>
      <c r="L1536">
        <v>830</v>
      </c>
      <c r="M1536">
        <v>4</v>
      </c>
      <c r="N1536" s="25">
        <v>41882</v>
      </c>
      <c r="O1536" t="str">
        <f>VLOOKUP(Coffee_data[[#This Row],[Area Code]],Location!$B$1:$E$157,2,FALSE)</f>
        <v>Texas</v>
      </c>
      <c r="P1536" t="str">
        <f>VLOOKUP(Coffee_data[[#This Row],[Area Code]],Location!$B$1:$E$157,3,FALSE)</f>
        <v>South</v>
      </c>
      <c r="Q1536" t="str">
        <f>VLOOKUP(Coffee_data[[#This Row],[Area Code]],Location!$B$1:$E$157,4,FALSE)</f>
        <v>Major Market</v>
      </c>
      <c r="R1536" s="15" t="str">
        <f>HLOOKUP(Coffee_data[[#This Row],[ProductId]],Product!$B$4:$O$7,2,FALSE)</f>
        <v>Regular</v>
      </c>
      <c r="S1536" s="15" t="str">
        <f>HLOOKUP(Coffee_data[[#This Row],[ProductId]],Product!$B$4:$O$7,3,FALSE)</f>
        <v>Espresso</v>
      </c>
      <c r="T1536" s="15" t="str">
        <f>HLOOKUP(Coffee_data[[#This Row],[ProductId]],Product!$B$4:$O$7,4,FALSE)</f>
        <v>Caffe Latte</v>
      </c>
    </row>
    <row r="1537" spans="1:20" x14ac:dyDescent="0.2">
      <c r="A1537">
        <v>134</v>
      </c>
      <c r="B1537">
        <v>179</v>
      </c>
      <c r="C1537">
        <v>302</v>
      </c>
      <c r="D1537">
        <v>146</v>
      </c>
      <c r="E1537">
        <v>45</v>
      </c>
      <c r="F1537">
        <v>34</v>
      </c>
      <c r="G1537">
        <v>928</v>
      </c>
      <c r="H1537">
        <v>120</v>
      </c>
      <c r="I1537">
        <v>92</v>
      </c>
      <c r="J1537">
        <v>150</v>
      </c>
      <c r="K1537">
        <v>250</v>
      </c>
      <c r="L1537">
        <v>713</v>
      </c>
      <c r="M1537">
        <v>5</v>
      </c>
      <c r="N1537" s="25">
        <v>41882</v>
      </c>
      <c r="O1537" t="str">
        <f>VLOOKUP(Coffee_data[[#This Row],[Area Code]],Location!$B$1:$E$157,2,FALSE)</f>
        <v>Texas</v>
      </c>
      <c r="P1537" t="str">
        <f>VLOOKUP(Coffee_data[[#This Row],[Area Code]],Location!$B$1:$E$157,3,FALSE)</f>
        <v>South</v>
      </c>
      <c r="Q1537" t="str">
        <f>VLOOKUP(Coffee_data[[#This Row],[Area Code]],Location!$B$1:$E$157,4,FALSE)</f>
        <v>Major Market</v>
      </c>
      <c r="R1537" s="15" t="str">
        <f>HLOOKUP(Coffee_data[[#This Row],[ProductId]],Product!$B$4:$O$7,2,FALSE)</f>
        <v>Regular</v>
      </c>
      <c r="S1537" s="15" t="str">
        <f>HLOOKUP(Coffee_data[[#This Row],[ProductId]],Product!$B$4:$O$7,3,FALSE)</f>
        <v>Espresso</v>
      </c>
      <c r="T1537" s="15" t="str">
        <f>HLOOKUP(Coffee_data[[#This Row],[ProductId]],Product!$B$4:$O$7,4,FALSE)</f>
        <v>Caffe Mocha</v>
      </c>
    </row>
    <row r="1538" spans="1:20" x14ac:dyDescent="0.2">
      <c r="A1538">
        <v>85</v>
      </c>
      <c r="B1538">
        <v>118</v>
      </c>
      <c r="C1538">
        <v>199</v>
      </c>
      <c r="D1538">
        <v>81</v>
      </c>
      <c r="E1538">
        <v>33</v>
      </c>
      <c r="F1538">
        <v>22</v>
      </c>
      <c r="G1538">
        <v>588</v>
      </c>
      <c r="H1538">
        <v>90</v>
      </c>
      <c r="I1538">
        <v>54</v>
      </c>
      <c r="J1538">
        <v>110</v>
      </c>
      <c r="K1538">
        <v>176</v>
      </c>
      <c r="L1538">
        <v>979</v>
      </c>
      <c r="M1538">
        <v>6</v>
      </c>
      <c r="N1538" s="25">
        <v>41882</v>
      </c>
      <c r="O1538" t="str">
        <f>VLOOKUP(Coffee_data[[#This Row],[Area Code]],Location!$B$1:$E$157,2,FALSE)</f>
        <v>Texas</v>
      </c>
      <c r="P1538" t="str">
        <f>VLOOKUP(Coffee_data[[#This Row],[Area Code]],Location!$B$1:$E$157,3,FALSE)</f>
        <v>South</v>
      </c>
      <c r="Q1538" t="str">
        <f>VLOOKUP(Coffee_data[[#This Row],[Area Code]],Location!$B$1:$E$157,4,FALSE)</f>
        <v>Major Market</v>
      </c>
      <c r="R1538" s="15" t="str">
        <f>HLOOKUP(Coffee_data[[#This Row],[ProductId]],Product!$B$4:$O$7,2,FALSE)</f>
        <v>Decaf</v>
      </c>
      <c r="S1538" s="15" t="str">
        <f>HLOOKUP(Coffee_data[[#This Row],[ProductId]],Product!$B$4:$O$7,3,FALSE)</f>
        <v>Espresso</v>
      </c>
      <c r="T1538" s="15" t="str">
        <f>HLOOKUP(Coffee_data[[#This Row],[ProductId]],Product!$B$4:$O$7,4,FALSE)</f>
        <v>Decaf Espresso</v>
      </c>
    </row>
    <row r="1539" spans="1:20" x14ac:dyDescent="0.2">
      <c r="A1539">
        <v>33</v>
      </c>
      <c r="B1539">
        <v>74</v>
      </c>
      <c r="C1539">
        <v>136</v>
      </c>
      <c r="D1539">
        <v>62</v>
      </c>
      <c r="E1539">
        <v>41</v>
      </c>
      <c r="F1539">
        <v>19</v>
      </c>
      <c r="G1539">
        <v>1059</v>
      </c>
      <c r="H1539">
        <v>70</v>
      </c>
      <c r="I1539">
        <v>70</v>
      </c>
      <c r="J1539">
        <v>100</v>
      </c>
      <c r="K1539">
        <v>169</v>
      </c>
      <c r="L1539">
        <v>801</v>
      </c>
      <c r="M1539">
        <v>1</v>
      </c>
      <c r="N1539" s="25">
        <v>41882</v>
      </c>
      <c r="O1539" t="str">
        <f>VLOOKUP(Coffee_data[[#This Row],[Area Code]],Location!$B$1:$E$157,2,FALSE)</f>
        <v>Utah</v>
      </c>
      <c r="P1539" t="str">
        <f>VLOOKUP(Coffee_data[[#This Row],[Area Code]],Location!$B$1:$E$157,3,FALSE)</f>
        <v>West</v>
      </c>
      <c r="Q1539" t="str">
        <f>VLOOKUP(Coffee_data[[#This Row],[Area Code]],Location!$B$1:$E$157,4,FALSE)</f>
        <v>Small Market</v>
      </c>
      <c r="R1539" s="15" t="str">
        <f>HLOOKUP(Coffee_data[[#This Row],[ProductId]],Product!$B$4:$O$7,2,FALSE)</f>
        <v>Regular</v>
      </c>
      <c r="S1539" s="15" t="str">
        <f>HLOOKUP(Coffee_data[[#This Row],[ProductId]],Product!$B$4:$O$7,3,FALSE)</f>
        <v>Coffee</v>
      </c>
      <c r="T1539" s="15" t="str">
        <f>HLOOKUP(Coffee_data[[#This Row],[ProductId]],Product!$B$4:$O$7,4,FALSE)</f>
        <v>Amaretto</v>
      </c>
    </row>
    <row r="1540" spans="1:20" x14ac:dyDescent="0.2">
      <c r="A1540">
        <v>22</v>
      </c>
      <c r="B1540">
        <v>65</v>
      </c>
      <c r="C1540">
        <v>113</v>
      </c>
      <c r="D1540">
        <v>48</v>
      </c>
      <c r="E1540">
        <v>43</v>
      </c>
      <c r="F1540">
        <v>15</v>
      </c>
      <c r="G1540">
        <v>380</v>
      </c>
      <c r="H1540">
        <v>50</v>
      </c>
      <c r="I1540">
        <v>58</v>
      </c>
      <c r="J1540">
        <v>80</v>
      </c>
      <c r="K1540">
        <v>138</v>
      </c>
      <c r="L1540">
        <v>435</v>
      </c>
      <c r="M1540">
        <v>2</v>
      </c>
      <c r="N1540" s="25">
        <v>41882</v>
      </c>
      <c r="O1540" t="str">
        <f>VLOOKUP(Coffee_data[[#This Row],[Area Code]],Location!$B$1:$E$157,2,FALSE)</f>
        <v>Utah</v>
      </c>
      <c r="P1540" t="str">
        <f>VLOOKUP(Coffee_data[[#This Row],[Area Code]],Location!$B$1:$E$157,3,FALSE)</f>
        <v>West</v>
      </c>
      <c r="Q1540" t="str">
        <f>VLOOKUP(Coffee_data[[#This Row],[Area Code]],Location!$B$1:$E$157,4,FALSE)</f>
        <v>Small Market</v>
      </c>
      <c r="R1540" s="15" t="str">
        <f>HLOOKUP(Coffee_data[[#This Row],[ProductId]],Product!$B$4:$O$7,2,FALSE)</f>
        <v>Regular</v>
      </c>
      <c r="S1540" s="15" t="str">
        <f>HLOOKUP(Coffee_data[[#This Row],[ProductId]],Product!$B$4:$O$7,3,FALSE)</f>
        <v>Coffee</v>
      </c>
      <c r="T1540" s="15" t="str">
        <f>HLOOKUP(Coffee_data[[#This Row],[ProductId]],Product!$B$4:$O$7,4,FALSE)</f>
        <v>Columbian</v>
      </c>
    </row>
    <row r="1541" spans="1:20" x14ac:dyDescent="0.2">
      <c r="A1541">
        <v>34</v>
      </c>
      <c r="B1541">
        <v>71</v>
      </c>
      <c r="C1541">
        <v>120</v>
      </c>
      <c r="D1541">
        <v>49</v>
      </c>
      <c r="E1541">
        <v>37</v>
      </c>
      <c r="F1541">
        <v>15</v>
      </c>
      <c r="G1541">
        <v>315</v>
      </c>
      <c r="H1541">
        <v>40</v>
      </c>
      <c r="I1541">
        <v>48</v>
      </c>
      <c r="J1541">
        <v>60</v>
      </c>
      <c r="K1541">
        <v>100</v>
      </c>
      <c r="L1541">
        <v>435</v>
      </c>
      <c r="M1541">
        <v>8</v>
      </c>
      <c r="N1541" s="25">
        <v>41882</v>
      </c>
      <c r="O1541" t="str">
        <f>VLOOKUP(Coffee_data[[#This Row],[Area Code]],Location!$B$1:$E$157,2,FALSE)</f>
        <v>Utah</v>
      </c>
      <c r="P1541" t="str">
        <f>VLOOKUP(Coffee_data[[#This Row],[Area Code]],Location!$B$1:$E$157,3,FALSE)</f>
        <v>West</v>
      </c>
      <c r="Q1541" t="str">
        <f>VLOOKUP(Coffee_data[[#This Row],[Area Code]],Location!$B$1:$E$157,4,FALSE)</f>
        <v>Small Market</v>
      </c>
      <c r="R1541" s="15" t="str">
        <f>HLOOKUP(Coffee_data[[#This Row],[ProductId]],Product!$B$4:$O$7,2,FALSE)</f>
        <v>Decaf</v>
      </c>
      <c r="S1541" s="15" t="str">
        <f>HLOOKUP(Coffee_data[[#This Row],[ProductId]],Product!$B$4:$O$7,3,FALSE)</f>
        <v>Herbal Tea</v>
      </c>
      <c r="T1541" s="15" t="str">
        <f>HLOOKUP(Coffee_data[[#This Row],[ProductId]],Product!$B$4:$O$7,4,FALSE)</f>
        <v>Chamomile</v>
      </c>
    </row>
    <row r="1542" spans="1:20" x14ac:dyDescent="0.2">
      <c r="A1542">
        <v>34</v>
      </c>
      <c r="B1542">
        <v>84</v>
      </c>
      <c r="C1542">
        <v>139</v>
      </c>
      <c r="D1542">
        <v>55</v>
      </c>
      <c r="E1542">
        <v>50</v>
      </c>
      <c r="F1542">
        <v>18</v>
      </c>
      <c r="G1542">
        <v>453</v>
      </c>
      <c r="H1542">
        <v>50</v>
      </c>
      <c r="I1542">
        <v>31</v>
      </c>
      <c r="J1542">
        <v>80</v>
      </c>
      <c r="K1542">
        <v>120</v>
      </c>
      <c r="L1542">
        <v>435</v>
      </c>
      <c r="M1542">
        <v>9</v>
      </c>
      <c r="N1542" s="25">
        <v>41882</v>
      </c>
      <c r="O1542" t="str">
        <f>VLOOKUP(Coffee_data[[#This Row],[Area Code]],Location!$B$1:$E$157,2,FALSE)</f>
        <v>Utah</v>
      </c>
      <c r="P1542" t="str">
        <f>VLOOKUP(Coffee_data[[#This Row],[Area Code]],Location!$B$1:$E$157,3,FALSE)</f>
        <v>West</v>
      </c>
      <c r="Q1542" t="str">
        <f>VLOOKUP(Coffee_data[[#This Row],[Area Code]],Location!$B$1:$E$157,4,FALSE)</f>
        <v>Small Market</v>
      </c>
      <c r="R1542" s="15" t="str">
        <f>HLOOKUP(Coffee_data[[#This Row],[ProductId]],Product!$B$4:$O$7,2,FALSE)</f>
        <v>Decaf</v>
      </c>
      <c r="S1542" s="15" t="str">
        <f>HLOOKUP(Coffee_data[[#This Row],[ProductId]],Product!$B$4:$O$7,3,FALSE)</f>
        <v>Herbal Tea</v>
      </c>
      <c r="T1542" s="15" t="str">
        <f>HLOOKUP(Coffee_data[[#This Row],[ProductId]],Product!$B$4:$O$7,4,FALSE)</f>
        <v>Lemon</v>
      </c>
    </row>
    <row r="1543" spans="1:20" x14ac:dyDescent="0.2">
      <c r="A1543">
        <v>-45</v>
      </c>
      <c r="B1543">
        <v>11</v>
      </c>
      <c r="C1543">
        <v>115</v>
      </c>
      <c r="D1543">
        <v>157</v>
      </c>
      <c r="E1543">
        <v>56</v>
      </c>
      <c r="F1543">
        <v>32</v>
      </c>
      <c r="G1543">
        <v>1574</v>
      </c>
      <c r="H1543">
        <v>-20</v>
      </c>
      <c r="I1543">
        <v>80</v>
      </c>
      <c r="J1543">
        <v>20</v>
      </c>
      <c r="K1543">
        <v>110</v>
      </c>
      <c r="L1543">
        <v>801</v>
      </c>
      <c r="M1543">
        <v>10</v>
      </c>
      <c r="N1543" s="25">
        <v>41882</v>
      </c>
      <c r="O1543" t="str">
        <f>VLOOKUP(Coffee_data[[#This Row],[Area Code]],Location!$B$1:$E$157,2,FALSE)</f>
        <v>Utah</v>
      </c>
      <c r="P1543" t="str">
        <f>VLOOKUP(Coffee_data[[#This Row],[Area Code]],Location!$B$1:$E$157,3,FALSE)</f>
        <v>West</v>
      </c>
      <c r="Q1543" t="str">
        <f>VLOOKUP(Coffee_data[[#This Row],[Area Code]],Location!$B$1:$E$157,4,FALSE)</f>
        <v>Small Market</v>
      </c>
      <c r="R1543" s="15" t="str">
        <f>HLOOKUP(Coffee_data[[#This Row],[ProductId]],Product!$B$4:$O$7,2,FALSE)</f>
        <v>Decaf</v>
      </c>
      <c r="S1543" s="15" t="str">
        <f>HLOOKUP(Coffee_data[[#This Row],[ProductId]],Product!$B$4:$O$7,3,FALSE)</f>
        <v>Herbal Tea</v>
      </c>
      <c r="T1543" s="15" t="str">
        <f>HLOOKUP(Coffee_data[[#This Row],[ProductId]],Product!$B$4:$O$7,4,FALSE)</f>
        <v>Mint</v>
      </c>
    </row>
    <row r="1544" spans="1:20" x14ac:dyDescent="0.2">
      <c r="A1544">
        <v>-7</v>
      </c>
      <c r="B1544">
        <v>62</v>
      </c>
      <c r="C1544">
        <v>106</v>
      </c>
      <c r="D1544">
        <v>44</v>
      </c>
      <c r="E1544">
        <v>69</v>
      </c>
      <c r="F1544">
        <v>40</v>
      </c>
      <c r="G1544">
        <v>325</v>
      </c>
      <c r="H1544">
        <v>10</v>
      </c>
      <c r="I1544">
        <v>20</v>
      </c>
      <c r="J1544">
        <v>50</v>
      </c>
      <c r="K1544">
        <v>59</v>
      </c>
      <c r="L1544">
        <v>435</v>
      </c>
      <c r="M1544">
        <v>11</v>
      </c>
      <c r="N1544" s="25">
        <v>41882</v>
      </c>
      <c r="O1544" t="str">
        <f>VLOOKUP(Coffee_data[[#This Row],[Area Code]],Location!$B$1:$E$157,2,FALSE)</f>
        <v>Utah</v>
      </c>
      <c r="P1544" t="str">
        <f>VLOOKUP(Coffee_data[[#This Row],[Area Code]],Location!$B$1:$E$157,3,FALSE)</f>
        <v>West</v>
      </c>
      <c r="Q1544" t="str">
        <f>VLOOKUP(Coffee_data[[#This Row],[Area Code]],Location!$B$1:$E$157,4,FALSE)</f>
        <v>Small Market</v>
      </c>
      <c r="R1544" s="15" t="str">
        <f>HLOOKUP(Coffee_data[[#This Row],[ProductId]],Product!$B$4:$O$7,2,FALSE)</f>
        <v>Regular</v>
      </c>
      <c r="S1544" s="15" t="str">
        <f>HLOOKUP(Coffee_data[[#This Row],[ProductId]],Product!$B$4:$O$7,3,FALSE)</f>
        <v>Tea</v>
      </c>
      <c r="T1544" s="15" t="str">
        <f>HLOOKUP(Coffee_data[[#This Row],[ProductId]],Product!$B$4:$O$7,4,FALSE)</f>
        <v>Darjeeling</v>
      </c>
    </row>
    <row r="1545" spans="1:20" x14ac:dyDescent="0.2">
      <c r="A1545">
        <v>12</v>
      </c>
      <c r="B1545">
        <v>52</v>
      </c>
      <c r="C1545">
        <v>91</v>
      </c>
      <c r="D1545">
        <v>39</v>
      </c>
      <c r="E1545">
        <v>40</v>
      </c>
      <c r="F1545">
        <v>12</v>
      </c>
      <c r="G1545">
        <v>248</v>
      </c>
      <c r="H1545">
        <v>20</v>
      </c>
      <c r="I1545">
        <v>20</v>
      </c>
      <c r="J1545">
        <v>40</v>
      </c>
      <c r="K1545">
        <v>72</v>
      </c>
      <c r="L1545">
        <v>801</v>
      </c>
      <c r="M1545">
        <v>12</v>
      </c>
      <c r="N1545" s="25">
        <v>41882</v>
      </c>
      <c r="O1545" t="str">
        <f>VLOOKUP(Coffee_data[[#This Row],[Area Code]],Location!$B$1:$E$157,2,FALSE)</f>
        <v>Utah</v>
      </c>
      <c r="P1545" t="str">
        <f>VLOOKUP(Coffee_data[[#This Row],[Area Code]],Location!$B$1:$E$157,3,FALSE)</f>
        <v>West</v>
      </c>
      <c r="Q1545" t="str">
        <f>VLOOKUP(Coffee_data[[#This Row],[Area Code]],Location!$B$1:$E$157,4,FALSE)</f>
        <v>Small Market</v>
      </c>
      <c r="R1545" s="15" t="str">
        <f>HLOOKUP(Coffee_data[[#This Row],[ProductId]],Product!$B$4:$O$7,2,FALSE)</f>
        <v>Regular</v>
      </c>
      <c r="S1545" s="15" t="str">
        <f>HLOOKUP(Coffee_data[[#This Row],[ProductId]],Product!$B$4:$O$7,3,FALSE)</f>
        <v>Tea</v>
      </c>
      <c r="T1545" s="15" t="str">
        <f>HLOOKUP(Coffee_data[[#This Row],[ProductId]],Product!$B$4:$O$7,4,FALSE)</f>
        <v>Earl Grey</v>
      </c>
    </row>
    <row r="1546" spans="1:20" x14ac:dyDescent="0.2">
      <c r="A1546">
        <v>-13</v>
      </c>
      <c r="B1546">
        <v>30</v>
      </c>
      <c r="C1546">
        <v>54</v>
      </c>
      <c r="D1546">
        <v>24</v>
      </c>
      <c r="E1546">
        <v>43</v>
      </c>
      <c r="F1546">
        <v>9</v>
      </c>
      <c r="G1546">
        <v>212</v>
      </c>
      <c r="H1546">
        <v>0</v>
      </c>
      <c r="I1546">
        <v>10</v>
      </c>
      <c r="J1546">
        <v>20</v>
      </c>
      <c r="K1546">
        <v>17</v>
      </c>
      <c r="L1546">
        <v>435</v>
      </c>
      <c r="M1546">
        <v>13</v>
      </c>
      <c r="N1546" s="25">
        <v>41882</v>
      </c>
      <c r="O1546" t="str">
        <f>VLOOKUP(Coffee_data[[#This Row],[Area Code]],Location!$B$1:$E$157,2,FALSE)</f>
        <v>Utah</v>
      </c>
      <c r="P1546" t="str">
        <f>VLOOKUP(Coffee_data[[#This Row],[Area Code]],Location!$B$1:$E$157,3,FALSE)</f>
        <v>West</v>
      </c>
      <c r="Q1546" t="str">
        <f>VLOOKUP(Coffee_data[[#This Row],[Area Code]],Location!$B$1:$E$157,4,FALSE)</f>
        <v>Small Market</v>
      </c>
      <c r="R1546" s="15" t="str">
        <f>HLOOKUP(Coffee_data[[#This Row],[ProductId]],Product!$B$4:$O$7,2,FALSE)</f>
        <v>Regular</v>
      </c>
      <c r="S1546" s="15" t="str">
        <f>HLOOKUP(Coffee_data[[#This Row],[ProductId]],Product!$B$4:$O$7,3,FALSE)</f>
        <v>Tea</v>
      </c>
      <c r="T1546" s="15" t="str">
        <f>HLOOKUP(Coffee_data[[#This Row],[ProductId]],Product!$B$4:$O$7,4,FALSE)</f>
        <v>Green Tea</v>
      </c>
    </row>
    <row r="1547" spans="1:20" x14ac:dyDescent="0.2">
      <c r="A1547">
        <v>24</v>
      </c>
      <c r="B1547">
        <v>83</v>
      </c>
      <c r="C1547">
        <v>150</v>
      </c>
      <c r="D1547">
        <v>67</v>
      </c>
      <c r="E1547">
        <v>59</v>
      </c>
      <c r="F1547">
        <v>25</v>
      </c>
      <c r="G1547">
        <v>599</v>
      </c>
      <c r="H1547">
        <v>50</v>
      </c>
      <c r="I1547">
        <v>77</v>
      </c>
      <c r="J1547">
        <v>100</v>
      </c>
      <c r="K1547">
        <v>180</v>
      </c>
      <c r="L1547">
        <v>801</v>
      </c>
      <c r="M1547">
        <v>3</v>
      </c>
      <c r="N1547" s="25">
        <v>41882</v>
      </c>
      <c r="O1547" t="str">
        <f>VLOOKUP(Coffee_data[[#This Row],[Area Code]],Location!$B$1:$E$157,2,FALSE)</f>
        <v>Utah</v>
      </c>
      <c r="P1547" t="str">
        <f>VLOOKUP(Coffee_data[[#This Row],[Area Code]],Location!$B$1:$E$157,3,FALSE)</f>
        <v>West</v>
      </c>
      <c r="Q1547" t="str">
        <f>VLOOKUP(Coffee_data[[#This Row],[Area Code]],Location!$B$1:$E$157,4,FALSE)</f>
        <v>Small Market</v>
      </c>
      <c r="R1547" s="15" t="str">
        <f>HLOOKUP(Coffee_data[[#This Row],[ProductId]],Product!$B$4:$O$7,2,FALSE)</f>
        <v>Decaf</v>
      </c>
      <c r="S1547" s="15" t="str">
        <f>HLOOKUP(Coffee_data[[#This Row],[ProductId]],Product!$B$4:$O$7,3,FALSE)</f>
        <v>Coffee</v>
      </c>
      <c r="T1547" s="15" t="str">
        <f>HLOOKUP(Coffee_data[[#This Row],[ProductId]],Product!$B$4:$O$7,4,FALSE)</f>
        <v>Decaf Irish Cream</v>
      </c>
    </row>
    <row r="1548" spans="1:20" x14ac:dyDescent="0.2">
      <c r="A1548">
        <v>27</v>
      </c>
      <c r="B1548">
        <v>47</v>
      </c>
      <c r="C1548">
        <v>79</v>
      </c>
      <c r="D1548">
        <v>32</v>
      </c>
      <c r="E1548">
        <v>20</v>
      </c>
      <c r="F1548">
        <v>8</v>
      </c>
      <c r="G1548">
        <v>837</v>
      </c>
      <c r="H1548">
        <v>30</v>
      </c>
      <c r="I1548">
        <v>34</v>
      </c>
      <c r="J1548">
        <v>40</v>
      </c>
      <c r="K1548">
        <v>70</v>
      </c>
      <c r="L1548">
        <v>435</v>
      </c>
      <c r="M1548">
        <v>4</v>
      </c>
      <c r="N1548" s="25">
        <v>41882</v>
      </c>
      <c r="O1548" t="str">
        <f>VLOOKUP(Coffee_data[[#This Row],[Area Code]],Location!$B$1:$E$157,2,FALSE)</f>
        <v>Utah</v>
      </c>
      <c r="P1548" t="str">
        <f>VLOOKUP(Coffee_data[[#This Row],[Area Code]],Location!$B$1:$E$157,3,FALSE)</f>
        <v>West</v>
      </c>
      <c r="Q1548" t="str">
        <f>VLOOKUP(Coffee_data[[#This Row],[Area Code]],Location!$B$1:$E$157,4,FALSE)</f>
        <v>Small Market</v>
      </c>
      <c r="R1548" s="15" t="str">
        <f>HLOOKUP(Coffee_data[[#This Row],[ProductId]],Product!$B$4:$O$7,2,FALSE)</f>
        <v>Regular</v>
      </c>
      <c r="S1548" s="15" t="str">
        <f>HLOOKUP(Coffee_data[[#This Row],[ProductId]],Product!$B$4:$O$7,3,FALSE)</f>
        <v>Espresso</v>
      </c>
      <c r="T1548" s="15" t="str">
        <f>HLOOKUP(Coffee_data[[#This Row],[ProductId]],Product!$B$4:$O$7,4,FALSE)</f>
        <v>Caffe Latte</v>
      </c>
    </row>
    <row r="1549" spans="1:20" x14ac:dyDescent="0.2">
      <c r="A1549">
        <v>56</v>
      </c>
      <c r="B1549">
        <v>90</v>
      </c>
      <c r="C1549">
        <v>159</v>
      </c>
      <c r="D1549">
        <v>69</v>
      </c>
      <c r="E1549">
        <v>34</v>
      </c>
      <c r="F1549">
        <v>22</v>
      </c>
      <c r="G1549">
        <v>572</v>
      </c>
      <c r="H1549">
        <v>60</v>
      </c>
      <c r="I1549">
        <v>60</v>
      </c>
      <c r="J1549">
        <v>90</v>
      </c>
      <c r="K1549">
        <v>150</v>
      </c>
      <c r="L1549">
        <v>435</v>
      </c>
      <c r="M1549">
        <v>5</v>
      </c>
      <c r="N1549" s="25">
        <v>41882</v>
      </c>
      <c r="O1549" t="str">
        <f>VLOOKUP(Coffee_data[[#This Row],[Area Code]],Location!$B$1:$E$157,2,FALSE)</f>
        <v>Utah</v>
      </c>
      <c r="P1549" t="str">
        <f>VLOOKUP(Coffee_data[[#This Row],[Area Code]],Location!$B$1:$E$157,3,FALSE)</f>
        <v>West</v>
      </c>
      <c r="Q1549" t="str">
        <f>VLOOKUP(Coffee_data[[#This Row],[Area Code]],Location!$B$1:$E$157,4,FALSE)</f>
        <v>Small Market</v>
      </c>
      <c r="R1549" s="15" t="str">
        <f>HLOOKUP(Coffee_data[[#This Row],[ProductId]],Product!$B$4:$O$7,2,FALSE)</f>
        <v>Regular</v>
      </c>
      <c r="S1549" s="15" t="str">
        <f>HLOOKUP(Coffee_data[[#This Row],[ProductId]],Product!$B$4:$O$7,3,FALSE)</f>
        <v>Espresso</v>
      </c>
      <c r="T1549" s="15" t="str">
        <f>HLOOKUP(Coffee_data[[#This Row],[ProductId]],Product!$B$4:$O$7,4,FALSE)</f>
        <v>Caffe Mocha</v>
      </c>
    </row>
    <row r="1550" spans="1:20" x14ac:dyDescent="0.2">
      <c r="A1550">
        <v>40</v>
      </c>
      <c r="B1550">
        <v>64</v>
      </c>
      <c r="C1550">
        <v>108</v>
      </c>
      <c r="D1550">
        <v>44</v>
      </c>
      <c r="E1550">
        <v>24</v>
      </c>
      <c r="F1550">
        <v>12</v>
      </c>
      <c r="G1550">
        <v>886</v>
      </c>
      <c r="H1550">
        <v>40</v>
      </c>
      <c r="I1550">
        <v>46</v>
      </c>
      <c r="J1550">
        <v>60</v>
      </c>
      <c r="K1550">
        <v>94</v>
      </c>
      <c r="L1550">
        <v>435</v>
      </c>
      <c r="M1550">
        <v>6</v>
      </c>
      <c r="N1550" s="25">
        <v>41882</v>
      </c>
      <c r="O1550" t="str">
        <f>VLOOKUP(Coffee_data[[#This Row],[Area Code]],Location!$B$1:$E$157,2,FALSE)</f>
        <v>Utah</v>
      </c>
      <c r="P1550" t="str">
        <f>VLOOKUP(Coffee_data[[#This Row],[Area Code]],Location!$B$1:$E$157,3,FALSE)</f>
        <v>West</v>
      </c>
      <c r="Q1550" t="str">
        <f>VLOOKUP(Coffee_data[[#This Row],[Area Code]],Location!$B$1:$E$157,4,FALSE)</f>
        <v>Small Market</v>
      </c>
      <c r="R1550" s="15" t="str">
        <f>HLOOKUP(Coffee_data[[#This Row],[ProductId]],Product!$B$4:$O$7,2,FALSE)</f>
        <v>Decaf</v>
      </c>
      <c r="S1550" s="15" t="str">
        <f>HLOOKUP(Coffee_data[[#This Row],[ProductId]],Product!$B$4:$O$7,3,FALSE)</f>
        <v>Espresso</v>
      </c>
      <c r="T1550" s="15" t="str">
        <f>HLOOKUP(Coffee_data[[#This Row],[ProductId]],Product!$B$4:$O$7,4,FALSE)</f>
        <v>Decaf Espresso</v>
      </c>
    </row>
    <row r="1551" spans="1:20" x14ac:dyDescent="0.2">
      <c r="A1551">
        <v>-74</v>
      </c>
      <c r="B1551">
        <v>-13</v>
      </c>
      <c r="C1551">
        <v>109</v>
      </c>
      <c r="D1551">
        <v>108</v>
      </c>
      <c r="E1551">
        <v>61</v>
      </c>
      <c r="F1551">
        <v>39</v>
      </c>
      <c r="G1551">
        <v>2378</v>
      </c>
      <c r="H1551">
        <v>-70</v>
      </c>
      <c r="I1551">
        <v>124</v>
      </c>
      <c r="J1551">
        <v>-20</v>
      </c>
      <c r="K1551">
        <v>129</v>
      </c>
      <c r="L1551">
        <v>714</v>
      </c>
      <c r="M1551">
        <v>1</v>
      </c>
      <c r="N1551" s="25">
        <v>41882</v>
      </c>
      <c r="O1551" t="str">
        <f>VLOOKUP(Coffee_data[[#This Row],[Area Code]],Location!$B$1:$E$157,2,FALSE)</f>
        <v>California</v>
      </c>
      <c r="P1551" t="str">
        <f>VLOOKUP(Coffee_data[[#This Row],[Area Code]],Location!$B$1:$E$157,3,FALSE)</f>
        <v>West</v>
      </c>
      <c r="Q1551" t="str">
        <f>VLOOKUP(Coffee_data[[#This Row],[Area Code]],Location!$B$1:$E$157,4,FALSE)</f>
        <v>Major Market</v>
      </c>
      <c r="R1551" s="15" t="str">
        <f>HLOOKUP(Coffee_data[[#This Row],[ProductId]],Product!$B$4:$O$7,2,FALSE)</f>
        <v>Regular</v>
      </c>
      <c r="S1551" s="15" t="str">
        <f>HLOOKUP(Coffee_data[[#This Row],[ProductId]],Product!$B$4:$O$7,3,FALSE)</f>
        <v>Coffee</v>
      </c>
      <c r="T1551" s="15" t="str">
        <f>HLOOKUP(Coffee_data[[#This Row],[ProductId]],Product!$B$4:$O$7,4,FALSE)</f>
        <v>Amaretto</v>
      </c>
    </row>
    <row r="1552" spans="1:20" x14ac:dyDescent="0.2">
      <c r="A1552">
        <v>313</v>
      </c>
      <c r="B1552">
        <v>474</v>
      </c>
      <c r="C1552">
        <v>790</v>
      </c>
      <c r="D1552">
        <v>380</v>
      </c>
      <c r="E1552">
        <v>161</v>
      </c>
      <c r="F1552">
        <v>110</v>
      </c>
      <c r="G1552">
        <v>2580</v>
      </c>
      <c r="H1552">
        <v>450</v>
      </c>
      <c r="I1552">
        <v>464</v>
      </c>
      <c r="J1552">
        <v>590</v>
      </c>
      <c r="K1552">
        <v>980</v>
      </c>
      <c r="L1552">
        <v>626</v>
      </c>
      <c r="M1552">
        <v>2</v>
      </c>
      <c r="N1552" s="25">
        <v>41882</v>
      </c>
      <c r="O1552" t="str">
        <f>VLOOKUP(Coffee_data[[#This Row],[Area Code]],Location!$B$1:$E$157,2,FALSE)</f>
        <v>California</v>
      </c>
      <c r="P1552" t="str">
        <f>VLOOKUP(Coffee_data[[#This Row],[Area Code]],Location!$B$1:$E$157,3,FALSE)</f>
        <v>West</v>
      </c>
      <c r="Q1552" t="str">
        <f>VLOOKUP(Coffee_data[[#This Row],[Area Code]],Location!$B$1:$E$157,4,FALSE)</f>
        <v>Major Market</v>
      </c>
      <c r="R1552" s="15" t="str">
        <f>HLOOKUP(Coffee_data[[#This Row],[ProductId]],Product!$B$4:$O$7,2,FALSE)</f>
        <v>Regular</v>
      </c>
      <c r="S1552" s="15" t="str">
        <f>HLOOKUP(Coffee_data[[#This Row],[ProductId]],Product!$B$4:$O$7,3,FALSE)</f>
        <v>Coffee</v>
      </c>
      <c r="T1552" s="15" t="str">
        <f>HLOOKUP(Coffee_data[[#This Row],[ProductId]],Product!$B$4:$O$7,4,FALSE)</f>
        <v>Columbian</v>
      </c>
    </row>
    <row r="1553" spans="1:20" x14ac:dyDescent="0.2">
      <c r="A1553">
        <v>105</v>
      </c>
      <c r="B1553">
        <v>145</v>
      </c>
      <c r="C1553">
        <v>245</v>
      </c>
      <c r="D1553">
        <v>64</v>
      </c>
      <c r="E1553">
        <v>40</v>
      </c>
      <c r="F1553">
        <v>28</v>
      </c>
      <c r="G1553">
        <v>981</v>
      </c>
      <c r="H1553">
        <v>110</v>
      </c>
      <c r="I1553">
        <v>88</v>
      </c>
      <c r="J1553">
        <v>130</v>
      </c>
      <c r="K1553">
        <v>202</v>
      </c>
      <c r="L1553">
        <v>626</v>
      </c>
      <c r="M1553">
        <v>8</v>
      </c>
      <c r="N1553" s="25">
        <v>41882</v>
      </c>
      <c r="O1553" t="str">
        <f>VLOOKUP(Coffee_data[[#This Row],[Area Code]],Location!$B$1:$E$157,2,FALSE)</f>
        <v>California</v>
      </c>
      <c r="P1553" t="str">
        <f>VLOOKUP(Coffee_data[[#This Row],[Area Code]],Location!$B$1:$E$157,3,FALSE)</f>
        <v>West</v>
      </c>
      <c r="Q1553" t="str">
        <f>VLOOKUP(Coffee_data[[#This Row],[Area Code]],Location!$B$1:$E$157,4,FALSE)</f>
        <v>Major Market</v>
      </c>
      <c r="R1553" s="15" t="str">
        <f>HLOOKUP(Coffee_data[[#This Row],[ProductId]],Product!$B$4:$O$7,2,FALSE)</f>
        <v>Decaf</v>
      </c>
      <c r="S1553" s="15" t="str">
        <f>HLOOKUP(Coffee_data[[#This Row],[ProductId]],Product!$B$4:$O$7,3,FALSE)</f>
        <v>Herbal Tea</v>
      </c>
      <c r="T1553" s="15" t="str">
        <f>HLOOKUP(Coffee_data[[#This Row],[ProductId]],Product!$B$4:$O$7,4,FALSE)</f>
        <v>Chamomile</v>
      </c>
    </row>
    <row r="1554" spans="1:20" x14ac:dyDescent="0.2">
      <c r="A1554">
        <v>196</v>
      </c>
      <c r="B1554">
        <v>295</v>
      </c>
      <c r="C1554">
        <v>546</v>
      </c>
      <c r="D1554">
        <v>258</v>
      </c>
      <c r="E1554">
        <v>99</v>
      </c>
      <c r="F1554">
        <v>77</v>
      </c>
      <c r="G1554">
        <v>1268</v>
      </c>
      <c r="H1554">
        <v>200</v>
      </c>
      <c r="I1554">
        <v>192</v>
      </c>
      <c r="J1554">
        <v>270</v>
      </c>
      <c r="K1554">
        <v>480</v>
      </c>
      <c r="L1554">
        <v>209</v>
      </c>
      <c r="M1554">
        <v>9</v>
      </c>
      <c r="N1554" s="25">
        <v>41882</v>
      </c>
      <c r="O1554" t="str">
        <f>VLOOKUP(Coffee_data[[#This Row],[Area Code]],Location!$B$1:$E$157,2,FALSE)</f>
        <v>California</v>
      </c>
      <c r="P1554" t="str">
        <f>VLOOKUP(Coffee_data[[#This Row],[Area Code]],Location!$B$1:$E$157,3,FALSE)</f>
        <v>West</v>
      </c>
      <c r="Q1554" t="str">
        <f>VLOOKUP(Coffee_data[[#This Row],[Area Code]],Location!$B$1:$E$157,4,FALSE)</f>
        <v>Major Market</v>
      </c>
      <c r="R1554" s="15" t="str">
        <f>HLOOKUP(Coffee_data[[#This Row],[ProductId]],Product!$B$4:$O$7,2,FALSE)</f>
        <v>Decaf</v>
      </c>
      <c r="S1554" s="15" t="str">
        <f>HLOOKUP(Coffee_data[[#This Row],[ProductId]],Product!$B$4:$O$7,3,FALSE)</f>
        <v>Herbal Tea</v>
      </c>
      <c r="T1554" s="15" t="str">
        <f>HLOOKUP(Coffee_data[[#This Row],[ProductId]],Product!$B$4:$O$7,4,FALSE)</f>
        <v>Lemon</v>
      </c>
    </row>
    <row r="1555" spans="1:20" x14ac:dyDescent="0.2">
      <c r="A1555">
        <v>43</v>
      </c>
      <c r="B1555">
        <v>74</v>
      </c>
      <c r="C1555">
        <v>132</v>
      </c>
      <c r="D1555">
        <v>58</v>
      </c>
      <c r="E1555">
        <v>31</v>
      </c>
      <c r="F1555">
        <v>19</v>
      </c>
      <c r="G1555">
        <v>548</v>
      </c>
      <c r="H1555">
        <v>50</v>
      </c>
      <c r="I1555">
        <v>30</v>
      </c>
      <c r="J1555">
        <v>70</v>
      </c>
      <c r="K1555">
        <v>110</v>
      </c>
      <c r="L1555">
        <v>951</v>
      </c>
      <c r="M1555">
        <v>10</v>
      </c>
      <c r="N1555" s="25">
        <v>41882</v>
      </c>
      <c r="O1555" t="str">
        <f>VLOOKUP(Coffee_data[[#This Row],[Area Code]],Location!$B$1:$E$157,2,FALSE)</f>
        <v>California</v>
      </c>
      <c r="P1555" t="str">
        <f>VLOOKUP(Coffee_data[[#This Row],[Area Code]],Location!$B$1:$E$157,3,FALSE)</f>
        <v>West</v>
      </c>
      <c r="Q1555" t="str">
        <f>VLOOKUP(Coffee_data[[#This Row],[Area Code]],Location!$B$1:$E$157,4,FALSE)</f>
        <v>Major Market</v>
      </c>
      <c r="R1555" s="15" t="str">
        <f>HLOOKUP(Coffee_data[[#This Row],[ProductId]],Product!$B$4:$O$7,2,FALSE)</f>
        <v>Decaf</v>
      </c>
      <c r="S1555" s="15" t="str">
        <f>HLOOKUP(Coffee_data[[#This Row],[ProductId]],Product!$B$4:$O$7,3,FALSE)</f>
        <v>Herbal Tea</v>
      </c>
      <c r="T1555" s="15" t="str">
        <f>HLOOKUP(Coffee_data[[#This Row],[ProductId]],Product!$B$4:$O$7,4,FALSE)</f>
        <v>Mint</v>
      </c>
    </row>
    <row r="1556" spans="1:20" x14ac:dyDescent="0.2">
      <c r="A1556">
        <v>134</v>
      </c>
      <c r="B1556">
        <v>179</v>
      </c>
      <c r="C1556">
        <v>302</v>
      </c>
      <c r="D1556">
        <v>79</v>
      </c>
      <c r="E1556">
        <v>45</v>
      </c>
      <c r="F1556">
        <v>34</v>
      </c>
      <c r="G1556">
        <v>928</v>
      </c>
      <c r="H1556">
        <v>100</v>
      </c>
      <c r="I1556">
        <v>69</v>
      </c>
      <c r="J1556">
        <v>120</v>
      </c>
      <c r="K1556">
        <v>189</v>
      </c>
      <c r="L1556">
        <v>310</v>
      </c>
      <c r="M1556">
        <v>11</v>
      </c>
      <c r="N1556" s="25">
        <v>41882</v>
      </c>
      <c r="O1556" t="str">
        <f>VLOOKUP(Coffee_data[[#This Row],[Area Code]],Location!$B$1:$E$157,2,FALSE)</f>
        <v>California</v>
      </c>
      <c r="P1556" t="str">
        <f>VLOOKUP(Coffee_data[[#This Row],[Area Code]],Location!$B$1:$E$157,3,FALSE)</f>
        <v>West</v>
      </c>
      <c r="Q1556" t="str">
        <f>VLOOKUP(Coffee_data[[#This Row],[Area Code]],Location!$B$1:$E$157,4,FALSE)</f>
        <v>Major Market</v>
      </c>
      <c r="R1556" s="15" t="str">
        <f>HLOOKUP(Coffee_data[[#This Row],[ProductId]],Product!$B$4:$O$7,2,FALSE)</f>
        <v>Regular</v>
      </c>
      <c r="S1556" s="15" t="str">
        <f>HLOOKUP(Coffee_data[[#This Row],[ProductId]],Product!$B$4:$O$7,3,FALSE)</f>
        <v>Tea</v>
      </c>
      <c r="T1556" s="15" t="str">
        <f>HLOOKUP(Coffee_data[[#This Row],[ProductId]],Product!$B$4:$O$7,4,FALSE)</f>
        <v>Darjeeling</v>
      </c>
    </row>
    <row r="1557" spans="1:20" x14ac:dyDescent="0.2">
      <c r="A1557">
        <v>84</v>
      </c>
      <c r="B1557">
        <v>118</v>
      </c>
      <c r="C1557">
        <v>199</v>
      </c>
      <c r="D1557">
        <v>81</v>
      </c>
      <c r="E1557">
        <v>34</v>
      </c>
      <c r="F1557">
        <v>22</v>
      </c>
      <c r="G1557">
        <v>588</v>
      </c>
      <c r="H1557">
        <v>70</v>
      </c>
      <c r="I1557">
        <v>50</v>
      </c>
      <c r="J1557">
        <v>80</v>
      </c>
      <c r="K1557">
        <v>118</v>
      </c>
      <c r="L1557">
        <v>714</v>
      </c>
      <c r="M1557">
        <v>12</v>
      </c>
      <c r="N1557" s="25">
        <v>41882</v>
      </c>
      <c r="O1557" t="str">
        <f>VLOOKUP(Coffee_data[[#This Row],[Area Code]],Location!$B$1:$E$157,2,FALSE)</f>
        <v>California</v>
      </c>
      <c r="P1557" t="str">
        <f>VLOOKUP(Coffee_data[[#This Row],[Area Code]],Location!$B$1:$E$157,3,FALSE)</f>
        <v>West</v>
      </c>
      <c r="Q1557" t="str">
        <f>VLOOKUP(Coffee_data[[#This Row],[Area Code]],Location!$B$1:$E$157,4,FALSE)</f>
        <v>Major Market</v>
      </c>
      <c r="R1557" s="15" t="str">
        <f>HLOOKUP(Coffee_data[[#This Row],[ProductId]],Product!$B$4:$O$7,2,FALSE)</f>
        <v>Regular</v>
      </c>
      <c r="S1557" s="15" t="str">
        <f>HLOOKUP(Coffee_data[[#This Row],[ProductId]],Product!$B$4:$O$7,3,FALSE)</f>
        <v>Tea</v>
      </c>
      <c r="T1557" s="15" t="str">
        <f>HLOOKUP(Coffee_data[[#This Row],[ProductId]],Product!$B$4:$O$7,4,FALSE)</f>
        <v>Earl Grey</v>
      </c>
    </row>
    <row r="1558" spans="1:20" x14ac:dyDescent="0.2">
      <c r="A1558">
        <v>39</v>
      </c>
      <c r="B1558">
        <v>90</v>
      </c>
      <c r="C1558">
        <v>150</v>
      </c>
      <c r="D1558">
        <v>60</v>
      </c>
      <c r="E1558">
        <v>51</v>
      </c>
      <c r="F1558">
        <v>19</v>
      </c>
      <c r="G1558">
        <v>656</v>
      </c>
      <c r="H1558">
        <v>40</v>
      </c>
      <c r="I1558">
        <v>30</v>
      </c>
      <c r="J1558">
        <v>70</v>
      </c>
      <c r="K1558">
        <v>87</v>
      </c>
      <c r="L1558">
        <v>760</v>
      </c>
      <c r="M1558">
        <v>13</v>
      </c>
      <c r="N1558" s="25">
        <v>41882</v>
      </c>
      <c r="O1558" t="str">
        <f>VLOOKUP(Coffee_data[[#This Row],[Area Code]],Location!$B$1:$E$157,2,FALSE)</f>
        <v>California</v>
      </c>
      <c r="P1558" t="str">
        <f>VLOOKUP(Coffee_data[[#This Row],[Area Code]],Location!$B$1:$E$157,3,FALSE)</f>
        <v>West</v>
      </c>
      <c r="Q1558" t="str">
        <f>VLOOKUP(Coffee_data[[#This Row],[Area Code]],Location!$B$1:$E$157,4,FALSE)</f>
        <v>Major Market</v>
      </c>
      <c r="R1558" s="15" t="str">
        <f>HLOOKUP(Coffee_data[[#This Row],[ProductId]],Product!$B$4:$O$7,2,FALSE)</f>
        <v>Regular</v>
      </c>
      <c r="S1558" s="15" t="str">
        <f>HLOOKUP(Coffee_data[[#This Row],[ProductId]],Product!$B$4:$O$7,3,FALSE)</f>
        <v>Tea</v>
      </c>
      <c r="T1558" s="15" t="str">
        <f>HLOOKUP(Coffee_data[[#This Row],[ProductId]],Product!$B$4:$O$7,4,FALSE)</f>
        <v>Green Tea</v>
      </c>
    </row>
    <row r="1559" spans="1:20" x14ac:dyDescent="0.2">
      <c r="A1559">
        <v>-120</v>
      </c>
      <c r="B1559">
        <v>-24</v>
      </c>
      <c r="C1559">
        <v>138</v>
      </c>
      <c r="D1559">
        <v>250</v>
      </c>
      <c r="E1559">
        <v>96</v>
      </c>
      <c r="F1559">
        <v>53</v>
      </c>
      <c r="G1559">
        <v>3421</v>
      </c>
      <c r="H1559">
        <v>-120</v>
      </c>
      <c r="I1559">
        <v>251</v>
      </c>
      <c r="J1559">
        <v>-30</v>
      </c>
      <c r="K1559">
        <v>173</v>
      </c>
      <c r="L1559">
        <v>909</v>
      </c>
      <c r="M1559">
        <v>3</v>
      </c>
      <c r="N1559" s="25">
        <v>41882</v>
      </c>
      <c r="O1559" t="str">
        <f>VLOOKUP(Coffee_data[[#This Row],[Area Code]],Location!$B$1:$E$157,2,FALSE)</f>
        <v>California</v>
      </c>
      <c r="P1559" t="str">
        <f>VLOOKUP(Coffee_data[[#This Row],[Area Code]],Location!$B$1:$E$157,3,FALSE)</f>
        <v>West</v>
      </c>
      <c r="Q1559" t="str">
        <f>VLOOKUP(Coffee_data[[#This Row],[Area Code]],Location!$B$1:$E$157,4,FALSE)</f>
        <v>Major Market</v>
      </c>
      <c r="R1559" s="15" t="str">
        <f>HLOOKUP(Coffee_data[[#This Row],[ProductId]],Product!$B$4:$O$7,2,FALSE)</f>
        <v>Decaf</v>
      </c>
      <c r="S1559" s="15" t="str">
        <f>HLOOKUP(Coffee_data[[#This Row],[ProductId]],Product!$B$4:$O$7,3,FALSE)</f>
        <v>Coffee</v>
      </c>
      <c r="T1559" s="15" t="str">
        <f>HLOOKUP(Coffee_data[[#This Row],[ProductId]],Product!$B$4:$O$7,4,FALSE)</f>
        <v>Decaf Irish Cream</v>
      </c>
    </row>
    <row r="1560" spans="1:20" x14ac:dyDescent="0.2">
      <c r="A1560">
        <v>156</v>
      </c>
      <c r="B1560">
        <v>249</v>
      </c>
      <c r="C1560">
        <v>498</v>
      </c>
      <c r="D1560">
        <v>266</v>
      </c>
      <c r="E1560">
        <v>93</v>
      </c>
      <c r="F1560">
        <v>69</v>
      </c>
      <c r="G1560">
        <v>1775</v>
      </c>
      <c r="H1560">
        <v>160</v>
      </c>
      <c r="I1560">
        <v>228</v>
      </c>
      <c r="J1560">
        <v>240</v>
      </c>
      <c r="K1560">
        <v>474</v>
      </c>
      <c r="L1560">
        <v>949</v>
      </c>
      <c r="M1560">
        <v>4</v>
      </c>
      <c r="N1560" s="25">
        <v>41882</v>
      </c>
      <c r="O1560" t="str">
        <f>VLOOKUP(Coffee_data[[#This Row],[Area Code]],Location!$B$1:$E$157,2,FALSE)</f>
        <v>California</v>
      </c>
      <c r="P1560" t="str">
        <f>VLOOKUP(Coffee_data[[#This Row],[Area Code]],Location!$B$1:$E$157,3,FALSE)</f>
        <v>West</v>
      </c>
      <c r="Q1560" t="str">
        <f>VLOOKUP(Coffee_data[[#This Row],[Area Code]],Location!$B$1:$E$157,4,FALSE)</f>
        <v>Major Market</v>
      </c>
      <c r="R1560" s="15" t="str">
        <f>HLOOKUP(Coffee_data[[#This Row],[ProductId]],Product!$B$4:$O$7,2,FALSE)</f>
        <v>Regular</v>
      </c>
      <c r="S1560" s="15" t="str">
        <f>HLOOKUP(Coffee_data[[#This Row],[ProductId]],Product!$B$4:$O$7,3,FALSE)</f>
        <v>Espresso</v>
      </c>
      <c r="T1560" s="15" t="str">
        <f>HLOOKUP(Coffee_data[[#This Row],[ProductId]],Product!$B$4:$O$7,4,FALSE)</f>
        <v>Caffe Latte</v>
      </c>
    </row>
    <row r="1561" spans="1:20" x14ac:dyDescent="0.2">
      <c r="A1561">
        <v>26</v>
      </c>
      <c r="B1561">
        <v>169</v>
      </c>
      <c r="C1561">
        <v>290</v>
      </c>
      <c r="D1561">
        <v>89</v>
      </c>
      <c r="E1561">
        <v>143</v>
      </c>
      <c r="F1561">
        <v>110</v>
      </c>
      <c r="G1561">
        <v>910</v>
      </c>
      <c r="H1561">
        <v>30</v>
      </c>
      <c r="I1561">
        <v>146</v>
      </c>
      <c r="J1561">
        <v>160</v>
      </c>
      <c r="K1561">
        <v>270</v>
      </c>
      <c r="L1561">
        <v>951</v>
      </c>
      <c r="M1561">
        <v>5</v>
      </c>
      <c r="N1561" s="25">
        <v>41882</v>
      </c>
      <c r="O1561" t="str">
        <f>VLOOKUP(Coffee_data[[#This Row],[Area Code]],Location!$B$1:$E$157,2,FALSE)</f>
        <v>California</v>
      </c>
      <c r="P1561" t="str">
        <f>VLOOKUP(Coffee_data[[#This Row],[Area Code]],Location!$B$1:$E$157,3,FALSE)</f>
        <v>West</v>
      </c>
      <c r="Q1561" t="str">
        <f>VLOOKUP(Coffee_data[[#This Row],[Area Code]],Location!$B$1:$E$157,4,FALSE)</f>
        <v>Major Market</v>
      </c>
      <c r="R1561" s="15" t="str">
        <f>HLOOKUP(Coffee_data[[#This Row],[ProductId]],Product!$B$4:$O$7,2,FALSE)</f>
        <v>Regular</v>
      </c>
      <c r="S1561" s="15" t="str">
        <f>HLOOKUP(Coffee_data[[#This Row],[ProductId]],Product!$B$4:$O$7,3,FALSE)</f>
        <v>Espresso</v>
      </c>
      <c r="T1561" s="15" t="str">
        <f>HLOOKUP(Coffee_data[[#This Row],[ProductId]],Product!$B$4:$O$7,4,FALSE)</f>
        <v>Caffe Mocha</v>
      </c>
    </row>
    <row r="1562" spans="1:20" x14ac:dyDescent="0.2">
      <c r="A1562">
        <v>220</v>
      </c>
      <c r="B1562">
        <v>336</v>
      </c>
      <c r="C1562">
        <v>589</v>
      </c>
      <c r="D1562">
        <v>189</v>
      </c>
      <c r="E1562">
        <v>116</v>
      </c>
      <c r="F1562">
        <v>83</v>
      </c>
      <c r="G1562">
        <v>1686</v>
      </c>
      <c r="H1562">
        <v>220</v>
      </c>
      <c r="I1562">
        <v>247</v>
      </c>
      <c r="J1562">
        <v>320</v>
      </c>
      <c r="K1562">
        <v>566</v>
      </c>
      <c r="L1562">
        <v>213</v>
      </c>
      <c r="M1562">
        <v>6</v>
      </c>
      <c r="N1562" s="25">
        <v>41882</v>
      </c>
      <c r="O1562" t="str">
        <f>VLOOKUP(Coffee_data[[#This Row],[Area Code]],Location!$B$1:$E$157,2,FALSE)</f>
        <v>California</v>
      </c>
      <c r="P1562" t="str">
        <f>VLOOKUP(Coffee_data[[#This Row],[Area Code]],Location!$B$1:$E$157,3,FALSE)</f>
        <v>West</v>
      </c>
      <c r="Q1562" t="str">
        <f>VLOOKUP(Coffee_data[[#This Row],[Area Code]],Location!$B$1:$E$157,4,FALSE)</f>
        <v>Major Market</v>
      </c>
      <c r="R1562" s="15" t="str">
        <f>HLOOKUP(Coffee_data[[#This Row],[ProductId]],Product!$B$4:$O$7,2,FALSE)</f>
        <v>Decaf</v>
      </c>
      <c r="S1562" s="15" t="str">
        <f>HLOOKUP(Coffee_data[[#This Row],[ProductId]],Product!$B$4:$O$7,3,FALSE)</f>
        <v>Espresso</v>
      </c>
      <c r="T1562" s="15" t="str">
        <f>HLOOKUP(Coffee_data[[#This Row],[ProductId]],Product!$B$4:$O$7,4,FALSE)</f>
        <v>Decaf Espresso</v>
      </c>
    </row>
    <row r="1563" spans="1:20" x14ac:dyDescent="0.2">
      <c r="A1563">
        <v>2</v>
      </c>
      <c r="B1563">
        <v>51</v>
      </c>
      <c r="C1563">
        <v>91</v>
      </c>
      <c r="D1563">
        <v>40</v>
      </c>
      <c r="E1563">
        <v>49</v>
      </c>
      <c r="F1563">
        <v>15</v>
      </c>
      <c r="G1563">
        <v>244</v>
      </c>
      <c r="H1563">
        <v>20</v>
      </c>
      <c r="I1563">
        <v>48</v>
      </c>
      <c r="J1563">
        <v>60</v>
      </c>
      <c r="K1563">
        <v>112</v>
      </c>
      <c r="L1563">
        <v>702</v>
      </c>
      <c r="M1563">
        <v>2</v>
      </c>
      <c r="N1563" s="25">
        <v>41882</v>
      </c>
      <c r="O1563" t="str">
        <f>VLOOKUP(Coffee_data[[#This Row],[Area Code]],Location!$B$1:$E$157,2,FALSE)</f>
        <v>Nevada</v>
      </c>
      <c r="P1563" t="str">
        <f>VLOOKUP(Coffee_data[[#This Row],[Area Code]],Location!$B$1:$E$157,3,FALSE)</f>
        <v>West</v>
      </c>
      <c r="Q1563" t="str">
        <f>VLOOKUP(Coffee_data[[#This Row],[Area Code]],Location!$B$1:$E$157,4,FALSE)</f>
        <v>Small Market</v>
      </c>
      <c r="R1563" s="15" t="str">
        <f>HLOOKUP(Coffee_data[[#This Row],[ProductId]],Product!$B$4:$O$7,2,FALSE)</f>
        <v>Regular</v>
      </c>
      <c r="S1563" s="15" t="str">
        <f>HLOOKUP(Coffee_data[[#This Row],[ProductId]],Product!$B$4:$O$7,3,FALSE)</f>
        <v>Coffee</v>
      </c>
      <c r="T1563" s="15" t="str">
        <f>HLOOKUP(Coffee_data[[#This Row],[ProductId]],Product!$B$4:$O$7,4,FALSE)</f>
        <v>Columbian</v>
      </c>
    </row>
    <row r="1564" spans="1:20" x14ac:dyDescent="0.2">
      <c r="A1564">
        <v>26</v>
      </c>
      <c r="B1564">
        <v>169</v>
      </c>
      <c r="C1564">
        <v>290</v>
      </c>
      <c r="D1564">
        <v>127</v>
      </c>
      <c r="E1564">
        <v>143</v>
      </c>
      <c r="F1564">
        <v>110</v>
      </c>
      <c r="G1564">
        <v>910</v>
      </c>
      <c r="H1564">
        <v>40</v>
      </c>
      <c r="I1564">
        <v>110</v>
      </c>
      <c r="J1564">
        <v>150</v>
      </c>
      <c r="K1564">
        <v>250</v>
      </c>
      <c r="L1564">
        <v>702</v>
      </c>
      <c r="M1564">
        <v>8</v>
      </c>
      <c r="N1564" s="25">
        <v>41882</v>
      </c>
      <c r="O1564" t="str">
        <f>VLOOKUP(Coffee_data[[#This Row],[Area Code]],Location!$B$1:$E$157,2,FALSE)</f>
        <v>Nevada</v>
      </c>
      <c r="P1564" t="str">
        <f>VLOOKUP(Coffee_data[[#This Row],[Area Code]],Location!$B$1:$E$157,3,FALSE)</f>
        <v>West</v>
      </c>
      <c r="Q1564" t="str">
        <f>VLOOKUP(Coffee_data[[#This Row],[Area Code]],Location!$B$1:$E$157,4,FALSE)</f>
        <v>Small Market</v>
      </c>
      <c r="R1564" s="15" t="str">
        <f>HLOOKUP(Coffee_data[[#This Row],[ProductId]],Product!$B$4:$O$7,2,FALSE)</f>
        <v>Decaf</v>
      </c>
      <c r="S1564" s="15" t="str">
        <f>HLOOKUP(Coffee_data[[#This Row],[ProductId]],Product!$B$4:$O$7,3,FALSE)</f>
        <v>Herbal Tea</v>
      </c>
      <c r="T1564" s="15" t="str">
        <f>HLOOKUP(Coffee_data[[#This Row],[ProductId]],Product!$B$4:$O$7,4,FALSE)</f>
        <v>Chamomile</v>
      </c>
    </row>
    <row r="1565" spans="1:20" x14ac:dyDescent="0.2">
      <c r="A1565">
        <v>129</v>
      </c>
      <c r="B1565">
        <v>225</v>
      </c>
      <c r="C1565">
        <v>387</v>
      </c>
      <c r="D1565">
        <v>170</v>
      </c>
      <c r="E1565">
        <v>96</v>
      </c>
      <c r="F1565">
        <v>53</v>
      </c>
      <c r="G1565">
        <v>1148</v>
      </c>
      <c r="H1565">
        <v>140</v>
      </c>
      <c r="I1565">
        <v>93</v>
      </c>
      <c r="J1565">
        <v>210</v>
      </c>
      <c r="K1565">
        <v>331</v>
      </c>
      <c r="L1565">
        <v>702</v>
      </c>
      <c r="M1565">
        <v>9</v>
      </c>
      <c r="N1565" s="25">
        <v>41882</v>
      </c>
      <c r="O1565" t="str">
        <f>VLOOKUP(Coffee_data[[#This Row],[Area Code]],Location!$B$1:$E$157,2,FALSE)</f>
        <v>Nevada</v>
      </c>
      <c r="P1565" t="str">
        <f>VLOOKUP(Coffee_data[[#This Row],[Area Code]],Location!$B$1:$E$157,3,FALSE)</f>
        <v>West</v>
      </c>
      <c r="Q1565" t="str">
        <f>VLOOKUP(Coffee_data[[#This Row],[Area Code]],Location!$B$1:$E$157,4,FALSE)</f>
        <v>Small Market</v>
      </c>
      <c r="R1565" s="15" t="str">
        <f>HLOOKUP(Coffee_data[[#This Row],[ProductId]],Product!$B$4:$O$7,2,FALSE)</f>
        <v>Decaf</v>
      </c>
      <c r="S1565" s="15" t="str">
        <f>HLOOKUP(Coffee_data[[#This Row],[ProductId]],Product!$B$4:$O$7,3,FALSE)</f>
        <v>Herbal Tea</v>
      </c>
      <c r="T1565" s="15" t="str">
        <f>HLOOKUP(Coffee_data[[#This Row],[ProductId]],Product!$B$4:$O$7,4,FALSE)</f>
        <v>Lemon</v>
      </c>
    </row>
    <row r="1566" spans="1:20" x14ac:dyDescent="0.2">
      <c r="A1566">
        <v>115</v>
      </c>
      <c r="B1566">
        <v>176</v>
      </c>
      <c r="C1566">
        <v>298</v>
      </c>
      <c r="D1566">
        <v>129</v>
      </c>
      <c r="E1566">
        <v>61</v>
      </c>
      <c r="F1566">
        <v>39</v>
      </c>
      <c r="G1566">
        <v>801</v>
      </c>
      <c r="H1566">
        <v>120</v>
      </c>
      <c r="I1566">
        <v>95</v>
      </c>
      <c r="J1566">
        <v>160</v>
      </c>
      <c r="K1566">
        <v>250</v>
      </c>
      <c r="L1566">
        <v>775</v>
      </c>
      <c r="M1566">
        <v>10</v>
      </c>
      <c r="N1566" s="25">
        <v>41882</v>
      </c>
      <c r="O1566" t="str">
        <f>VLOOKUP(Coffee_data[[#This Row],[Area Code]],Location!$B$1:$E$157,2,FALSE)</f>
        <v>Nevada</v>
      </c>
      <c r="P1566" t="str">
        <f>VLOOKUP(Coffee_data[[#This Row],[Area Code]],Location!$B$1:$E$157,3,FALSE)</f>
        <v>West</v>
      </c>
      <c r="Q1566" t="str">
        <f>VLOOKUP(Coffee_data[[#This Row],[Area Code]],Location!$B$1:$E$157,4,FALSE)</f>
        <v>Small Market</v>
      </c>
      <c r="R1566" s="15" t="str">
        <f>HLOOKUP(Coffee_data[[#This Row],[ProductId]],Product!$B$4:$O$7,2,FALSE)</f>
        <v>Decaf</v>
      </c>
      <c r="S1566" s="15" t="str">
        <f>HLOOKUP(Coffee_data[[#This Row],[ProductId]],Product!$B$4:$O$7,3,FALSE)</f>
        <v>Herbal Tea</v>
      </c>
      <c r="T1566" s="15" t="str">
        <f>HLOOKUP(Coffee_data[[#This Row],[ProductId]],Product!$B$4:$O$7,4,FALSE)</f>
        <v>Mint</v>
      </c>
    </row>
    <row r="1567" spans="1:20" x14ac:dyDescent="0.2">
      <c r="A1567">
        <v>221</v>
      </c>
      <c r="B1567">
        <v>336</v>
      </c>
      <c r="C1567">
        <v>589</v>
      </c>
      <c r="D1567">
        <v>282</v>
      </c>
      <c r="E1567">
        <v>115</v>
      </c>
      <c r="F1567">
        <v>83</v>
      </c>
      <c r="G1567">
        <v>1686</v>
      </c>
      <c r="H1567">
        <v>170</v>
      </c>
      <c r="I1567">
        <v>103</v>
      </c>
      <c r="J1567">
        <v>240</v>
      </c>
      <c r="K1567">
        <v>411</v>
      </c>
      <c r="L1567">
        <v>702</v>
      </c>
      <c r="M1567">
        <v>11</v>
      </c>
      <c r="N1567" s="25">
        <v>41882</v>
      </c>
      <c r="O1567" t="str">
        <f>VLOOKUP(Coffee_data[[#This Row],[Area Code]],Location!$B$1:$E$157,2,FALSE)</f>
        <v>Nevada</v>
      </c>
      <c r="P1567" t="str">
        <f>VLOOKUP(Coffee_data[[#This Row],[Area Code]],Location!$B$1:$E$157,3,FALSE)</f>
        <v>West</v>
      </c>
      <c r="Q1567" t="str">
        <f>VLOOKUP(Coffee_data[[#This Row],[Area Code]],Location!$B$1:$E$157,4,FALSE)</f>
        <v>Small Market</v>
      </c>
      <c r="R1567" s="15" t="str">
        <f>HLOOKUP(Coffee_data[[#This Row],[ProductId]],Product!$B$4:$O$7,2,FALSE)</f>
        <v>Regular</v>
      </c>
      <c r="S1567" s="15" t="str">
        <f>HLOOKUP(Coffee_data[[#This Row],[ProductId]],Product!$B$4:$O$7,3,FALSE)</f>
        <v>Tea</v>
      </c>
      <c r="T1567" s="15" t="str">
        <f>HLOOKUP(Coffee_data[[#This Row],[ProductId]],Product!$B$4:$O$7,4,FALSE)</f>
        <v>Darjeeling</v>
      </c>
    </row>
    <row r="1568" spans="1:20" x14ac:dyDescent="0.2">
      <c r="A1568">
        <v>156</v>
      </c>
      <c r="B1568">
        <v>249</v>
      </c>
      <c r="C1568">
        <v>498</v>
      </c>
      <c r="D1568">
        <v>270</v>
      </c>
      <c r="E1568">
        <v>93</v>
      </c>
      <c r="F1568">
        <v>69</v>
      </c>
      <c r="G1568">
        <v>1775</v>
      </c>
      <c r="H1568">
        <v>110</v>
      </c>
      <c r="I1568">
        <v>172</v>
      </c>
      <c r="J1568">
        <v>170</v>
      </c>
      <c r="K1568">
        <v>318</v>
      </c>
      <c r="L1568">
        <v>702</v>
      </c>
      <c r="M1568">
        <v>12</v>
      </c>
      <c r="N1568" s="25">
        <v>41882</v>
      </c>
      <c r="O1568" t="str">
        <f>VLOOKUP(Coffee_data[[#This Row],[Area Code]],Location!$B$1:$E$157,2,FALSE)</f>
        <v>Nevada</v>
      </c>
      <c r="P1568" t="str">
        <f>VLOOKUP(Coffee_data[[#This Row],[Area Code]],Location!$B$1:$E$157,3,FALSE)</f>
        <v>West</v>
      </c>
      <c r="Q1568" t="str">
        <f>VLOOKUP(Coffee_data[[#This Row],[Area Code]],Location!$B$1:$E$157,4,FALSE)</f>
        <v>Small Market</v>
      </c>
      <c r="R1568" s="15" t="str">
        <f>HLOOKUP(Coffee_data[[#This Row],[ProductId]],Product!$B$4:$O$7,2,FALSE)</f>
        <v>Regular</v>
      </c>
      <c r="S1568" s="15" t="str">
        <f>HLOOKUP(Coffee_data[[#This Row],[ProductId]],Product!$B$4:$O$7,3,FALSE)</f>
        <v>Tea</v>
      </c>
      <c r="T1568" s="15" t="str">
        <f>HLOOKUP(Coffee_data[[#This Row],[ProductId]],Product!$B$4:$O$7,4,FALSE)</f>
        <v>Earl Grey</v>
      </c>
    </row>
    <row r="1569" spans="1:20" x14ac:dyDescent="0.2">
      <c r="A1569">
        <v>-430</v>
      </c>
      <c r="B1569">
        <v>-302</v>
      </c>
      <c r="C1569">
        <v>19</v>
      </c>
      <c r="D1569">
        <v>294</v>
      </c>
      <c r="E1569">
        <v>147</v>
      </c>
      <c r="F1569">
        <v>114</v>
      </c>
      <c r="G1569">
        <v>6413</v>
      </c>
      <c r="H1569">
        <v>-280</v>
      </c>
      <c r="I1569">
        <v>170</v>
      </c>
      <c r="J1569">
        <v>-190</v>
      </c>
      <c r="K1569">
        <v>-13</v>
      </c>
      <c r="L1569">
        <v>775</v>
      </c>
      <c r="M1569">
        <v>13</v>
      </c>
      <c r="N1569" s="25">
        <v>41882</v>
      </c>
      <c r="O1569" t="str">
        <f>VLOOKUP(Coffee_data[[#This Row],[Area Code]],Location!$B$1:$E$157,2,FALSE)</f>
        <v>Nevada</v>
      </c>
      <c r="P1569" t="str">
        <f>VLOOKUP(Coffee_data[[#This Row],[Area Code]],Location!$B$1:$E$157,3,FALSE)</f>
        <v>West</v>
      </c>
      <c r="Q1569" t="str">
        <f>VLOOKUP(Coffee_data[[#This Row],[Area Code]],Location!$B$1:$E$157,4,FALSE)</f>
        <v>Small Market</v>
      </c>
      <c r="R1569" s="15" t="str">
        <f>HLOOKUP(Coffee_data[[#This Row],[ProductId]],Product!$B$4:$O$7,2,FALSE)</f>
        <v>Regular</v>
      </c>
      <c r="S1569" s="15" t="str">
        <f>HLOOKUP(Coffee_data[[#This Row],[ProductId]],Product!$B$4:$O$7,3,FALSE)</f>
        <v>Tea</v>
      </c>
      <c r="T1569" s="15" t="str">
        <f>HLOOKUP(Coffee_data[[#This Row],[ProductId]],Product!$B$4:$O$7,4,FALSE)</f>
        <v>Green Tea</v>
      </c>
    </row>
    <row r="1570" spans="1:20" x14ac:dyDescent="0.2">
      <c r="A1570">
        <v>7</v>
      </c>
      <c r="B1570">
        <v>39</v>
      </c>
      <c r="C1570">
        <v>72</v>
      </c>
      <c r="D1570">
        <v>33</v>
      </c>
      <c r="E1570">
        <v>32</v>
      </c>
      <c r="F1570">
        <v>10</v>
      </c>
      <c r="G1570">
        <v>1003</v>
      </c>
      <c r="H1570">
        <v>30</v>
      </c>
      <c r="I1570">
        <v>37</v>
      </c>
      <c r="J1570">
        <v>50</v>
      </c>
      <c r="K1570">
        <v>87</v>
      </c>
      <c r="L1570">
        <v>702</v>
      </c>
      <c r="M1570">
        <v>3</v>
      </c>
      <c r="N1570" s="25">
        <v>41882</v>
      </c>
      <c r="O1570" t="str">
        <f>VLOOKUP(Coffee_data[[#This Row],[Area Code]],Location!$B$1:$E$157,2,FALSE)</f>
        <v>Nevada</v>
      </c>
      <c r="P1570" t="str">
        <f>VLOOKUP(Coffee_data[[#This Row],[Area Code]],Location!$B$1:$E$157,3,FALSE)</f>
        <v>West</v>
      </c>
      <c r="Q1570" t="str">
        <f>VLOOKUP(Coffee_data[[#This Row],[Area Code]],Location!$B$1:$E$157,4,FALSE)</f>
        <v>Small Market</v>
      </c>
      <c r="R1570" s="15" t="str">
        <f>HLOOKUP(Coffee_data[[#This Row],[ProductId]],Product!$B$4:$O$7,2,FALSE)</f>
        <v>Decaf</v>
      </c>
      <c r="S1570" s="15" t="str">
        <f>HLOOKUP(Coffee_data[[#This Row],[ProductId]],Product!$B$4:$O$7,3,FALSE)</f>
        <v>Coffee</v>
      </c>
      <c r="T1570" s="15" t="str">
        <f>HLOOKUP(Coffee_data[[#This Row],[ProductId]],Product!$B$4:$O$7,4,FALSE)</f>
        <v>Decaf Irish Cream</v>
      </c>
    </row>
    <row r="1571" spans="1:20" x14ac:dyDescent="0.2">
      <c r="A1571">
        <v>32</v>
      </c>
      <c r="B1571">
        <v>43</v>
      </c>
      <c r="C1571">
        <v>43</v>
      </c>
      <c r="D1571">
        <v>0</v>
      </c>
      <c r="E1571">
        <v>11</v>
      </c>
      <c r="F1571">
        <v>0</v>
      </c>
      <c r="G1571">
        <v>473</v>
      </c>
      <c r="H1571">
        <v>30</v>
      </c>
      <c r="I1571">
        <v>0</v>
      </c>
      <c r="J1571">
        <v>40</v>
      </c>
      <c r="K1571">
        <v>40</v>
      </c>
      <c r="L1571">
        <v>702</v>
      </c>
      <c r="M1571">
        <v>4</v>
      </c>
      <c r="N1571" s="25">
        <v>41882</v>
      </c>
      <c r="O1571" t="str">
        <f>VLOOKUP(Coffee_data[[#This Row],[Area Code]],Location!$B$1:$E$157,2,FALSE)</f>
        <v>Nevada</v>
      </c>
      <c r="P1571" t="str">
        <f>VLOOKUP(Coffee_data[[#This Row],[Area Code]],Location!$B$1:$E$157,3,FALSE)</f>
        <v>West</v>
      </c>
      <c r="Q1571" t="str">
        <f>VLOOKUP(Coffee_data[[#This Row],[Area Code]],Location!$B$1:$E$157,4,FALSE)</f>
        <v>Small Market</v>
      </c>
      <c r="R1571" s="15" t="str">
        <f>HLOOKUP(Coffee_data[[#This Row],[ProductId]],Product!$B$4:$O$7,2,FALSE)</f>
        <v>Regular</v>
      </c>
      <c r="S1571" s="15" t="str">
        <f>HLOOKUP(Coffee_data[[#This Row],[ProductId]],Product!$B$4:$O$7,3,FALSE)</f>
        <v>Espresso</v>
      </c>
      <c r="T1571" s="15" t="str">
        <f>HLOOKUP(Coffee_data[[#This Row],[ProductId]],Product!$B$4:$O$7,4,FALSE)</f>
        <v>Caffe Latte</v>
      </c>
    </row>
    <row r="1572" spans="1:20" x14ac:dyDescent="0.2">
      <c r="A1572">
        <v>12</v>
      </c>
      <c r="B1572">
        <v>29</v>
      </c>
      <c r="C1572">
        <v>48</v>
      </c>
      <c r="D1572">
        <v>19</v>
      </c>
      <c r="E1572">
        <v>17</v>
      </c>
      <c r="F1572">
        <v>5</v>
      </c>
      <c r="G1572">
        <v>848</v>
      </c>
      <c r="H1572">
        <v>20</v>
      </c>
      <c r="I1572">
        <v>10</v>
      </c>
      <c r="J1572">
        <v>30</v>
      </c>
      <c r="K1572">
        <v>40</v>
      </c>
      <c r="L1572">
        <v>775</v>
      </c>
      <c r="M1572">
        <v>5</v>
      </c>
      <c r="N1572" s="25">
        <v>41882</v>
      </c>
      <c r="O1572" t="str">
        <f>VLOOKUP(Coffee_data[[#This Row],[Area Code]],Location!$B$1:$E$157,2,FALSE)</f>
        <v>Nevada</v>
      </c>
      <c r="P1572" t="str">
        <f>VLOOKUP(Coffee_data[[#This Row],[Area Code]],Location!$B$1:$E$157,3,FALSE)</f>
        <v>West</v>
      </c>
      <c r="Q1572" t="str">
        <f>VLOOKUP(Coffee_data[[#This Row],[Area Code]],Location!$B$1:$E$157,4,FALSE)</f>
        <v>Small Market</v>
      </c>
      <c r="R1572" s="15" t="str">
        <f>HLOOKUP(Coffee_data[[#This Row],[ProductId]],Product!$B$4:$O$7,2,FALSE)</f>
        <v>Regular</v>
      </c>
      <c r="S1572" s="15" t="str">
        <f>HLOOKUP(Coffee_data[[#This Row],[ProductId]],Product!$B$4:$O$7,3,FALSE)</f>
        <v>Espresso</v>
      </c>
      <c r="T1572" s="15" t="str">
        <f>HLOOKUP(Coffee_data[[#This Row],[ProductId]],Product!$B$4:$O$7,4,FALSE)</f>
        <v>Caffe Mocha</v>
      </c>
    </row>
    <row r="1573" spans="1:20" x14ac:dyDescent="0.2">
      <c r="A1573">
        <v>17</v>
      </c>
      <c r="B1573">
        <v>35</v>
      </c>
      <c r="C1573">
        <v>58</v>
      </c>
      <c r="D1573">
        <v>23</v>
      </c>
      <c r="E1573">
        <v>18</v>
      </c>
      <c r="F1573">
        <v>6</v>
      </c>
      <c r="G1573">
        <v>803</v>
      </c>
      <c r="H1573">
        <v>20</v>
      </c>
      <c r="I1573">
        <v>20</v>
      </c>
      <c r="J1573">
        <v>30</v>
      </c>
      <c r="K1573">
        <v>56</v>
      </c>
      <c r="L1573">
        <v>702</v>
      </c>
      <c r="M1573">
        <v>6</v>
      </c>
      <c r="N1573" s="25">
        <v>41882</v>
      </c>
      <c r="O1573" t="str">
        <f>VLOOKUP(Coffee_data[[#This Row],[Area Code]],Location!$B$1:$E$157,2,FALSE)</f>
        <v>Nevada</v>
      </c>
      <c r="P1573" t="str">
        <f>VLOOKUP(Coffee_data[[#This Row],[Area Code]],Location!$B$1:$E$157,3,FALSE)</f>
        <v>West</v>
      </c>
      <c r="Q1573" t="str">
        <f>VLOOKUP(Coffee_data[[#This Row],[Area Code]],Location!$B$1:$E$157,4,FALSE)</f>
        <v>Small Market</v>
      </c>
      <c r="R1573" s="15" t="str">
        <f>HLOOKUP(Coffee_data[[#This Row],[ProductId]],Product!$B$4:$O$7,2,FALSE)</f>
        <v>Decaf</v>
      </c>
      <c r="S1573" s="15" t="str">
        <f>HLOOKUP(Coffee_data[[#This Row],[ProductId]],Product!$B$4:$O$7,3,FALSE)</f>
        <v>Espresso</v>
      </c>
      <c r="T1573" s="15" t="str">
        <f>HLOOKUP(Coffee_data[[#This Row],[ProductId]],Product!$B$4:$O$7,4,FALSE)</f>
        <v>Decaf Espresso</v>
      </c>
    </row>
    <row r="1574" spans="1:20" x14ac:dyDescent="0.2">
      <c r="A1574">
        <v>-3</v>
      </c>
      <c r="B1574">
        <v>74</v>
      </c>
      <c r="C1574">
        <v>126</v>
      </c>
      <c r="D1574">
        <v>52</v>
      </c>
      <c r="E1574">
        <v>77</v>
      </c>
      <c r="F1574">
        <v>47</v>
      </c>
      <c r="G1574">
        <v>509</v>
      </c>
      <c r="H1574">
        <v>30</v>
      </c>
      <c r="I1574">
        <v>61</v>
      </c>
      <c r="J1574">
        <v>90</v>
      </c>
      <c r="K1574">
        <v>151</v>
      </c>
      <c r="L1574">
        <v>541</v>
      </c>
      <c r="M1574">
        <v>1</v>
      </c>
      <c r="N1574" s="25">
        <v>41882</v>
      </c>
      <c r="O1574" t="str">
        <f>VLOOKUP(Coffee_data[[#This Row],[Area Code]],Location!$B$1:$E$157,2,FALSE)</f>
        <v>Oregon</v>
      </c>
      <c r="P1574" t="str">
        <f>VLOOKUP(Coffee_data[[#This Row],[Area Code]],Location!$B$1:$E$157,3,FALSE)</f>
        <v>West</v>
      </c>
      <c r="Q1574" t="str">
        <f>VLOOKUP(Coffee_data[[#This Row],[Area Code]],Location!$B$1:$E$157,4,FALSE)</f>
        <v>Small Market</v>
      </c>
      <c r="R1574" s="15" t="str">
        <f>HLOOKUP(Coffee_data[[#This Row],[ProductId]],Product!$B$4:$O$7,2,FALSE)</f>
        <v>Regular</v>
      </c>
      <c r="S1574" s="15" t="str">
        <f>HLOOKUP(Coffee_data[[#This Row],[ProductId]],Product!$B$4:$O$7,3,FALSE)</f>
        <v>Coffee</v>
      </c>
      <c r="T1574" s="15" t="str">
        <f>HLOOKUP(Coffee_data[[#This Row],[ProductId]],Product!$B$4:$O$7,4,FALSE)</f>
        <v>Amaretto</v>
      </c>
    </row>
    <row r="1575" spans="1:20" x14ac:dyDescent="0.2">
      <c r="A1575">
        <v>17</v>
      </c>
      <c r="B1575">
        <v>36</v>
      </c>
      <c r="C1575">
        <v>61</v>
      </c>
      <c r="D1575">
        <v>25</v>
      </c>
      <c r="E1575">
        <v>19</v>
      </c>
      <c r="F1575">
        <v>7</v>
      </c>
      <c r="G1575">
        <v>823</v>
      </c>
      <c r="H1575">
        <v>30</v>
      </c>
      <c r="I1575">
        <v>20</v>
      </c>
      <c r="J1575">
        <v>30</v>
      </c>
      <c r="K1575">
        <v>42</v>
      </c>
      <c r="L1575">
        <v>541</v>
      </c>
      <c r="M1575">
        <v>8</v>
      </c>
      <c r="N1575" s="25">
        <v>41882</v>
      </c>
      <c r="O1575" t="str">
        <f>VLOOKUP(Coffee_data[[#This Row],[Area Code]],Location!$B$1:$E$157,2,FALSE)</f>
        <v>Oregon</v>
      </c>
      <c r="P1575" t="str">
        <f>VLOOKUP(Coffee_data[[#This Row],[Area Code]],Location!$B$1:$E$157,3,FALSE)</f>
        <v>West</v>
      </c>
      <c r="Q1575" t="str">
        <f>VLOOKUP(Coffee_data[[#This Row],[Area Code]],Location!$B$1:$E$157,4,FALSE)</f>
        <v>Small Market</v>
      </c>
      <c r="R1575" s="15" t="str">
        <f>HLOOKUP(Coffee_data[[#This Row],[ProductId]],Product!$B$4:$O$7,2,FALSE)</f>
        <v>Decaf</v>
      </c>
      <c r="S1575" s="15" t="str">
        <f>HLOOKUP(Coffee_data[[#This Row],[ProductId]],Product!$B$4:$O$7,3,FALSE)</f>
        <v>Herbal Tea</v>
      </c>
      <c r="T1575" s="15" t="str">
        <f>HLOOKUP(Coffee_data[[#This Row],[ProductId]],Product!$B$4:$O$7,4,FALSE)</f>
        <v>Chamomile</v>
      </c>
    </row>
    <row r="1576" spans="1:20" x14ac:dyDescent="0.2">
      <c r="A1576">
        <v>47</v>
      </c>
      <c r="B1576">
        <v>79</v>
      </c>
      <c r="C1576">
        <v>140</v>
      </c>
      <c r="D1576">
        <v>61</v>
      </c>
      <c r="E1576">
        <v>32</v>
      </c>
      <c r="F1576">
        <v>20</v>
      </c>
      <c r="G1576">
        <v>579</v>
      </c>
      <c r="H1576">
        <v>50</v>
      </c>
      <c r="I1576">
        <v>41</v>
      </c>
      <c r="J1576">
        <v>70</v>
      </c>
      <c r="K1576">
        <v>120</v>
      </c>
      <c r="L1576">
        <v>971</v>
      </c>
      <c r="M1576">
        <v>9</v>
      </c>
      <c r="N1576" s="25">
        <v>41882</v>
      </c>
      <c r="O1576" t="str">
        <f>VLOOKUP(Coffee_data[[#This Row],[Area Code]],Location!$B$1:$E$157,2,FALSE)</f>
        <v>Oregon</v>
      </c>
      <c r="P1576" t="str">
        <f>VLOOKUP(Coffee_data[[#This Row],[Area Code]],Location!$B$1:$E$157,3,FALSE)</f>
        <v>West</v>
      </c>
      <c r="Q1576" t="str">
        <f>VLOOKUP(Coffee_data[[#This Row],[Area Code]],Location!$B$1:$E$157,4,FALSE)</f>
        <v>Small Market</v>
      </c>
      <c r="R1576" s="15" t="str">
        <f>HLOOKUP(Coffee_data[[#This Row],[ProductId]],Product!$B$4:$O$7,2,FALSE)</f>
        <v>Decaf</v>
      </c>
      <c r="S1576" s="15" t="str">
        <f>HLOOKUP(Coffee_data[[#This Row],[ProductId]],Product!$B$4:$O$7,3,FALSE)</f>
        <v>Herbal Tea</v>
      </c>
      <c r="T1576" s="15" t="str">
        <f>HLOOKUP(Coffee_data[[#This Row],[ProductId]],Product!$B$4:$O$7,4,FALSE)</f>
        <v>Lemon</v>
      </c>
    </row>
    <row r="1577" spans="1:20" x14ac:dyDescent="0.2">
      <c r="A1577">
        <v>13</v>
      </c>
      <c r="B1577">
        <v>30</v>
      </c>
      <c r="C1577">
        <v>50</v>
      </c>
      <c r="D1577">
        <v>20</v>
      </c>
      <c r="E1577">
        <v>17</v>
      </c>
      <c r="F1577">
        <v>5</v>
      </c>
      <c r="G1577">
        <v>482</v>
      </c>
      <c r="H1577">
        <v>20</v>
      </c>
      <c r="I1577">
        <v>10</v>
      </c>
      <c r="J1577">
        <v>20</v>
      </c>
      <c r="K1577">
        <v>30</v>
      </c>
      <c r="L1577">
        <v>541</v>
      </c>
      <c r="M1577">
        <v>11</v>
      </c>
      <c r="N1577" s="25">
        <v>41882</v>
      </c>
      <c r="O1577" t="str">
        <f>VLOOKUP(Coffee_data[[#This Row],[Area Code]],Location!$B$1:$E$157,2,FALSE)</f>
        <v>Oregon</v>
      </c>
      <c r="P1577" t="str">
        <f>VLOOKUP(Coffee_data[[#This Row],[Area Code]],Location!$B$1:$E$157,3,FALSE)</f>
        <v>West</v>
      </c>
      <c r="Q1577" t="str">
        <f>VLOOKUP(Coffee_data[[#This Row],[Area Code]],Location!$B$1:$E$157,4,FALSE)</f>
        <v>Small Market</v>
      </c>
      <c r="R1577" s="15" t="str">
        <f>HLOOKUP(Coffee_data[[#This Row],[ProductId]],Product!$B$4:$O$7,2,FALSE)</f>
        <v>Regular</v>
      </c>
      <c r="S1577" s="15" t="str">
        <f>HLOOKUP(Coffee_data[[#This Row],[ProductId]],Product!$B$4:$O$7,3,FALSE)</f>
        <v>Tea</v>
      </c>
      <c r="T1577" s="15" t="str">
        <f>HLOOKUP(Coffee_data[[#This Row],[ProductId]],Product!$B$4:$O$7,4,FALSE)</f>
        <v>Darjeeling</v>
      </c>
    </row>
    <row r="1578" spans="1:20" x14ac:dyDescent="0.2">
      <c r="A1578">
        <v>87</v>
      </c>
      <c r="B1578">
        <v>150</v>
      </c>
      <c r="C1578">
        <v>249</v>
      </c>
      <c r="D1578">
        <v>99</v>
      </c>
      <c r="E1578">
        <v>63</v>
      </c>
      <c r="F1578">
        <v>32</v>
      </c>
      <c r="G1578">
        <v>798</v>
      </c>
      <c r="H1578">
        <v>60</v>
      </c>
      <c r="I1578">
        <v>72</v>
      </c>
      <c r="J1578">
        <v>100</v>
      </c>
      <c r="K1578">
        <v>172</v>
      </c>
      <c r="L1578">
        <v>541</v>
      </c>
      <c r="M1578">
        <v>12</v>
      </c>
      <c r="N1578" s="25">
        <v>41882</v>
      </c>
      <c r="O1578" t="str">
        <f>VLOOKUP(Coffee_data[[#This Row],[Area Code]],Location!$B$1:$E$157,2,FALSE)</f>
        <v>Oregon</v>
      </c>
      <c r="P1578" t="str">
        <f>VLOOKUP(Coffee_data[[#This Row],[Area Code]],Location!$B$1:$E$157,3,FALSE)</f>
        <v>West</v>
      </c>
      <c r="Q1578" t="str">
        <f>VLOOKUP(Coffee_data[[#This Row],[Area Code]],Location!$B$1:$E$157,4,FALSE)</f>
        <v>Small Market</v>
      </c>
      <c r="R1578" s="15" t="str">
        <f>HLOOKUP(Coffee_data[[#This Row],[ProductId]],Product!$B$4:$O$7,2,FALSE)</f>
        <v>Regular</v>
      </c>
      <c r="S1578" s="15" t="str">
        <f>HLOOKUP(Coffee_data[[#This Row],[ProductId]],Product!$B$4:$O$7,3,FALSE)</f>
        <v>Tea</v>
      </c>
      <c r="T1578" s="15" t="str">
        <f>HLOOKUP(Coffee_data[[#This Row],[ProductId]],Product!$B$4:$O$7,4,FALSE)</f>
        <v>Earl Grey</v>
      </c>
    </row>
    <row r="1579" spans="1:20" x14ac:dyDescent="0.2">
      <c r="A1579">
        <v>81</v>
      </c>
      <c r="B1579">
        <v>134</v>
      </c>
      <c r="C1579">
        <v>230</v>
      </c>
      <c r="D1579">
        <v>96</v>
      </c>
      <c r="E1579">
        <v>53</v>
      </c>
      <c r="F1579">
        <v>29</v>
      </c>
      <c r="G1579">
        <v>666</v>
      </c>
      <c r="H1579">
        <v>60</v>
      </c>
      <c r="I1579">
        <v>73</v>
      </c>
      <c r="J1579">
        <v>90</v>
      </c>
      <c r="K1579">
        <v>150</v>
      </c>
      <c r="L1579">
        <v>541</v>
      </c>
      <c r="M1579">
        <v>13</v>
      </c>
      <c r="N1579" s="25">
        <v>41882</v>
      </c>
      <c r="O1579" t="str">
        <f>VLOOKUP(Coffee_data[[#This Row],[Area Code]],Location!$B$1:$E$157,2,FALSE)</f>
        <v>Oregon</v>
      </c>
      <c r="P1579" t="str">
        <f>VLOOKUP(Coffee_data[[#This Row],[Area Code]],Location!$B$1:$E$157,3,FALSE)</f>
        <v>West</v>
      </c>
      <c r="Q1579" t="str">
        <f>VLOOKUP(Coffee_data[[#This Row],[Area Code]],Location!$B$1:$E$157,4,FALSE)</f>
        <v>Small Market</v>
      </c>
      <c r="R1579" s="15" t="str">
        <f>HLOOKUP(Coffee_data[[#This Row],[ProductId]],Product!$B$4:$O$7,2,FALSE)</f>
        <v>Regular</v>
      </c>
      <c r="S1579" s="15" t="str">
        <f>HLOOKUP(Coffee_data[[#This Row],[ProductId]],Product!$B$4:$O$7,3,FALSE)</f>
        <v>Tea</v>
      </c>
      <c r="T1579" s="15" t="str">
        <f>HLOOKUP(Coffee_data[[#This Row],[ProductId]],Product!$B$4:$O$7,4,FALSE)</f>
        <v>Green Tea</v>
      </c>
    </row>
    <row r="1580" spans="1:20" x14ac:dyDescent="0.2">
      <c r="A1580">
        <v>18</v>
      </c>
      <c r="B1580">
        <v>80</v>
      </c>
      <c r="C1580">
        <v>137</v>
      </c>
      <c r="D1580">
        <v>57</v>
      </c>
      <c r="E1580">
        <v>62</v>
      </c>
      <c r="F1580">
        <v>18</v>
      </c>
      <c r="G1580">
        <v>469</v>
      </c>
      <c r="H1580">
        <v>50</v>
      </c>
      <c r="I1580">
        <v>68</v>
      </c>
      <c r="J1580">
        <v>100</v>
      </c>
      <c r="K1580">
        <v>168</v>
      </c>
      <c r="L1580">
        <v>541</v>
      </c>
      <c r="M1580">
        <v>2</v>
      </c>
      <c r="N1580" s="25">
        <v>41882</v>
      </c>
      <c r="O1580" t="str">
        <f>VLOOKUP(Coffee_data[[#This Row],[Area Code]],Location!$B$1:$E$157,2,FALSE)</f>
        <v>Oregon</v>
      </c>
      <c r="P1580" t="str">
        <f>VLOOKUP(Coffee_data[[#This Row],[Area Code]],Location!$B$1:$E$157,3,FALSE)</f>
        <v>West</v>
      </c>
      <c r="Q1580" t="str">
        <f>VLOOKUP(Coffee_data[[#This Row],[Area Code]],Location!$B$1:$E$157,4,FALSE)</f>
        <v>Small Market</v>
      </c>
      <c r="R1580" s="15" t="str">
        <f>HLOOKUP(Coffee_data[[#This Row],[ProductId]],Product!$B$4:$O$7,2,FALSE)</f>
        <v>Regular</v>
      </c>
      <c r="S1580" s="15" t="str">
        <f>HLOOKUP(Coffee_data[[#This Row],[ProductId]],Product!$B$4:$O$7,3,FALSE)</f>
        <v>Coffee</v>
      </c>
      <c r="T1580" s="15" t="str">
        <f>HLOOKUP(Coffee_data[[#This Row],[ProductId]],Product!$B$4:$O$7,4,FALSE)</f>
        <v>Columbian</v>
      </c>
    </row>
    <row r="1581" spans="1:20" x14ac:dyDescent="0.2">
      <c r="A1581">
        <v>28</v>
      </c>
      <c r="B1581">
        <v>64</v>
      </c>
      <c r="C1581">
        <v>107</v>
      </c>
      <c r="D1581">
        <v>43</v>
      </c>
      <c r="E1581">
        <v>36</v>
      </c>
      <c r="F1581">
        <v>13</v>
      </c>
      <c r="G1581">
        <v>424</v>
      </c>
      <c r="H1581">
        <v>50</v>
      </c>
      <c r="I1581">
        <v>47</v>
      </c>
      <c r="J1581">
        <v>80</v>
      </c>
      <c r="K1581">
        <v>130</v>
      </c>
      <c r="L1581">
        <v>971</v>
      </c>
      <c r="M1581">
        <v>3</v>
      </c>
      <c r="N1581" s="25">
        <v>41882</v>
      </c>
      <c r="O1581" t="str">
        <f>VLOOKUP(Coffee_data[[#This Row],[Area Code]],Location!$B$1:$E$157,2,FALSE)</f>
        <v>Oregon</v>
      </c>
      <c r="P1581" t="str">
        <f>VLOOKUP(Coffee_data[[#This Row],[Area Code]],Location!$B$1:$E$157,3,FALSE)</f>
        <v>West</v>
      </c>
      <c r="Q1581" t="str">
        <f>VLOOKUP(Coffee_data[[#This Row],[Area Code]],Location!$B$1:$E$157,4,FALSE)</f>
        <v>Small Market</v>
      </c>
      <c r="R1581" s="15" t="str">
        <f>HLOOKUP(Coffee_data[[#This Row],[ProductId]],Product!$B$4:$O$7,2,FALSE)</f>
        <v>Decaf</v>
      </c>
      <c r="S1581" s="15" t="str">
        <f>HLOOKUP(Coffee_data[[#This Row],[ProductId]],Product!$B$4:$O$7,3,FALSE)</f>
        <v>Coffee</v>
      </c>
      <c r="T1581" s="15" t="str">
        <f>HLOOKUP(Coffee_data[[#This Row],[ProductId]],Product!$B$4:$O$7,4,FALSE)</f>
        <v>Decaf Irish Cream</v>
      </c>
    </row>
    <row r="1582" spans="1:20" x14ac:dyDescent="0.2">
      <c r="A1582">
        <v>6</v>
      </c>
      <c r="B1582">
        <v>57</v>
      </c>
      <c r="C1582">
        <v>102</v>
      </c>
      <c r="D1582">
        <v>45</v>
      </c>
      <c r="E1582">
        <v>51</v>
      </c>
      <c r="F1582">
        <v>17</v>
      </c>
      <c r="G1582">
        <v>409</v>
      </c>
      <c r="H1582">
        <v>10</v>
      </c>
      <c r="I1582">
        <v>44</v>
      </c>
      <c r="J1582">
        <v>50</v>
      </c>
      <c r="K1582">
        <v>90</v>
      </c>
      <c r="L1582">
        <v>503</v>
      </c>
      <c r="M1582">
        <v>4</v>
      </c>
      <c r="N1582" s="25">
        <v>41882</v>
      </c>
      <c r="O1582" t="str">
        <f>VLOOKUP(Coffee_data[[#This Row],[Area Code]],Location!$B$1:$E$157,2,FALSE)</f>
        <v>Oregon</v>
      </c>
      <c r="P1582" t="str">
        <f>VLOOKUP(Coffee_data[[#This Row],[Area Code]],Location!$B$1:$E$157,3,FALSE)</f>
        <v>West</v>
      </c>
      <c r="Q1582" t="str">
        <f>VLOOKUP(Coffee_data[[#This Row],[Area Code]],Location!$B$1:$E$157,4,FALSE)</f>
        <v>Small Market</v>
      </c>
      <c r="R1582" s="15" t="str">
        <f>HLOOKUP(Coffee_data[[#This Row],[ProductId]],Product!$B$4:$O$7,2,FALSE)</f>
        <v>Regular</v>
      </c>
      <c r="S1582" s="15" t="str">
        <f>HLOOKUP(Coffee_data[[#This Row],[ProductId]],Product!$B$4:$O$7,3,FALSE)</f>
        <v>Espresso</v>
      </c>
      <c r="T1582" s="15" t="str">
        <f>HLOOKUP(Coffee_data[[#This Row],[ProductId]],Product!$B$4:$O$7,4,FALSE)</f>
        <v>Caffe Latte</v>
      </c>
    </row>
    <row r="1583" spans="1:20" x14ac:dyDescent="0.2">
      <c r="A1583">
        <v>28</v>
      </c>
      <c r="B1583">
        <v>72</v>
      </c>
      <c r="C1583">
        <v>125</v>
      </c>
      <c r="D1583">
        <v>53</v>
      </c>
      <c r="E1583">
        <v>44</v>
      </c>
      <c r="F1583">
        <v>17</v>
      </c>
      <c r="G1583">
        <v>410</v>
      </c>
      <c r="H1583">
        <v>40</v>
      </c>
      <c r="I1583">
        <v>50</v>
      </c>
      <c r="J1583">
        <v>70</v>
      </c>
      <c r="K1583">
        <v>115</v>
      </c>
      <c r="L1583">
        <v>541</v>
      </c>
      <c r="M1583">
        <v>5</v>
      </c>
      <c r="N1583" s="25">
        <v>41882</v>
      </c>
      <c r="O1583" t="str">
        <f>VLOOKUP(Coffee_data[[#This Row],[Area Code]],Location!$B$1:$E$157,2,FALSE)</f>
        <v>Oregon</v>
      </c>
      <c r="P1583" t="str">
        <f>VLOOKUP(Coffee_data[[#This Row],[Area Code]],Location!$B$1:$E$157,3,FALSE)</f>
        <v>West</v>
      </c>
      <c r="Q1583" t="str">
        <f>VLOOKUP(Coffee_data[[#This Row],[Area Code]],Location!$B$1:$E$157,4,FALSE)</f>
        <v>Small Market</v>
      </c>
      <c r="R1583" s="15" t="str">
        <f>HLOOKUP(Coffee_data[[#This Row],[ProductId]],Product!$B$4:$O$7,2,FALSE)</f>
        <v>Regular</v>
      </c>
      <c r="S1583" s="15" t="str">
        <f>HLOOKUP(Coffee_data[[#This Row],[ProductId]],Product!$B$4:$O$7,3,FALSE)</f>
        <v>Espresso</v>
      </c>
      <c r="T1583" s="15" t="str">
        <f>HLOOKUP(Coffee_data[[#This Row],[ProductId]],Product!$B$4:$O$7,4,FALSE)</f>
        <v>Caffe Mocha</v>
      </c>
    </row>
    <row r="1584" spans="1:20" x14ac:dyDescent="0.2">
      <c r="A1584">
        <v>87</v>
      </c>
      <c r="B1584">
        <v>155</v>
      </c>
      <c r="C1584">
        <v>310</v>
      </c>
      <c r="D1584">
        <v>202</v>
      </c>
      <c r="E1584">
        <v>68</v>
      </c>
      <c r="F1584">
        <v>43</v>
      </c>
      <c r="G1584">
        <v>1280</v>
      </c>
      <c r="H1584">
        <v>90</v>
      </c>
      <c r="I1584">
        <v>168</v>
      </c>
      <c r="J1584">
        <v>150</v>
      </c>
      <c r="K1584">
        <v>296</v>
      </c>
      <c r="L1584">
        <v>541</v>
      </c>
      <c r="M1584">
        <v>6</v>
      </c>
      <c r="N1584" s="25">
        <v>41882</v>
      </c>
      <c r="O1584" t="str">
        <f>VLOOKUP(Coffee_data[[#This Row],[Area Code]],Location!$B$1:$E$157,2,FALSE)</f>
        <v>Oregon</v>
      </c>
      <c r="P1584" t="str">
        <f>VLOOKUP(Coffee_data[[#This Row],[Area Code]],Location!$B$1:$E$157,3,FALSE)</f>
        <v>West</v>
      </c>
      <c r="Q1584" t="str">
        <f>VLOOKUP(Coffee_data[[#This Row],[Area Code]],Location!$B$1:$E$157,4,FALSE)</f>
        <v>Small Market</v>
      </c>
      <c r="R1584" s="15" t="str">
        <f>HLOOKUP(Coffee_data[[#This Row],[ProductId]],Product!$B$4:$O$7,2,FALSE)</f>
        <v>Decaf</v>
      </c>
      <c r="S1584" s="15" t="str">
        <f>HLOOKUP(Coffee_data[[#This Row],[ProductId]],Product!$B$4:$O$7,3,FALSE)</f>
        <v>Espresso</v>
      </c>
      <c r="T1584" s="15" t="str">
        <f>HLOOKUP(Coffee_data[[#This Row],[ProductId]],Product!$B$4:$O$7,4,FALSE)</f>
        <v>Decaf Espresso</v>
      </c>
    </row>
    <row r="1585" spans="1:20" x14ac:dyDescent="0.2">
      <c r="A1585">
        <v>91</v>
      </c>
      <c r="B1585">
        <v>155</v>
      </c>
      <c r="C1585">
        <v>258</v>
      </c>
      <c r="D1585">
        <v>84</v>
      </c>
      <c r="E1585">
        <v>64</v>
      </c>
      <c r="F1585">
        <v>33</v>
      </c>
      <c r="G1585">
        <v>1130</v>
      </c>
      <c r="H1585">
        <v>100</v>
      </c>
      <c r="I1585">
        <v>72</v>
      </c>
      <c r="J1585">
        <v>140</v>
      </c>
      <c r="K1585">
        <v>228</v>
      </c>
      <c r="L1585">
        <v>253</v>
      </c>
      <c r="M1585">
        <v>8</v>
      </c>
      <c r="N1585" s="25">
        <v>41882</v>
      </c>
      <c r="O1585" t="str">
        <f>VLOOKUP(Coffee_data[[#This Row],[Area Code]],Location!$B$1:$E$157,2,FALSE)</f>
        <v>Washington</v>
      </c>
      <c r="P1585" t="str">
        <f>VLOOKUP(Coffee_data[[#This Row],[Area Code]],Location!$B$1:$E$157,3,FALSE)</f>
        <v>West</v>
      </c>
      <c r="Q1585" t="str">
        <f>VLOOKUP(Coffee_data[[#This Row],[Area Code]],Location!$B$1:$E$157,4,FALSE)</f>
        <v>Small Market</v>
      </c>
      <c r="R1585" s="15" t="str">
        <f>HLOOKUP(Coffee_data[[#This Row],[ProductId]],Product!$B$4:$O$7,2,FALSE)</f>
        <v>Decaf</v>
      </c>
      <c r="S1585" s="15" t="str">
        <f>HLOOKUP(Coffee_data[[#This Row],[ProductId]],Product!$B$4:$O$7,3,FALSE)</f>
        <v>Herbal Tea</v>
      </c>
      <c r="T1585" s="15" t="str">
        <f>HLOOKUP(Coffee_data[[#This Row],[ProductId]],Product!$B$4:$O$7,4,FALSE)</f>
        <v>Chamomile</v>
      </c>
    </row>
    <row r="1586" spans="1:20" x14ac:dyDescent="0.2">
      <c r="A1586">
        <v>47</v>
      </c>
      <c r="B1586">
        <v>71</v>
      </c>
      <c r="C1586">
        <v>119</v>
      </c>
      <c r="D1586">
        <v>48</v>
      </c>
      <c r="E1586">
        <v>24</v>
      </c>
      <c r="F1586">
        <v>13</v>
      </c>
      <c r="G1586">
        <v>834</v>
      </c>
      <c r="H1586">
        <v>50</v>
      </c>
      <c r="I1586">
        <v>40</v>
      </c>
      <c r="J1586">
        <v>60</v>
      </c>
      <c r="K1586">
        <v>100</v>
      </c>
      <c r="L1586">
        <v>360</v>
      </c>
      <c r="M1586">
        <v>9</v>
      </c>
      <c r="N1586" s="25">
        <v>41882</v>
      </c>
      <c r="O1586" t="str">
        <f>VLOOKUP(Coffee_data[[#This Row],[Area Code]],Location!$B$1:$E$157,2,FALSE)</f>
        <v>Washington</v>
      </c>
      <c r="P1586" t="str">
        <f>VLOOKUP(Coffee_data[[#This Row],[Area Code]],Location!$B$1:$E$157,3,FALSE)</f>
        <v>West</v>
      </c>
      <c r="Q1586" t="str">
        <f>VLOOKUP(Coffee_data[[#This Row],[Area Code]],Location!$B$1:$E$157,4,FALSE)</f>
        <v>Small Market</v>
      </c>
      <c r="R1586" s="15" t="str">
        <f>HLOOKUP(Coffee_data[[#This Row],[ProductId]],Product!$B$4:$O$7,2,FALSE)</f>
        <v>Decaf</v>
      </c>
      <c r="S1586" s="15" t="str">
        <f>HLOOKUP(Coffee_data[[#This Row],[ProductId]],Product!$B$4:$O$7,3,FALSE)</f>
        <v>Herbal Tea</v>
      </c>
      <c r="T1586" s="15" t="str">
        <f>HLOOKUP(Coffee_data[[#This Row],[ProductId]],Product!$B$4:$O$7,4,FALSE)</f>
        <v>Lemon</v>
      </c>
    </row>
    <row r="1587" spans="1:20" x14ac:dyDescent="0.2">
      <c r="A1587">
        <v>54</v>
      </c>
      <c r="B1587">
        <v>94</v>
      </c>
      <c r="C1587">
        <v>151</v>
      </c>
      <c r="D1587">
        <v>57</v>
      </c>
      <c r="E1587">
        <v>40</v>
      </c>
      <c r="F1587">
        <v>17</v>
      </c>
      <c r="G1587">
        <v>349</v>
      </c>
      <c r="H1587">
        <v>40</v>
      </c>
      <c r="I1587">
        <v>30</v>
      </c>
      <c r="J1587">
        <v>70</v>
      </c>
      <c r="K1587">
        <v>111</v>
      </c>
      <c r="L1587">
        <v>425</v>
      </c>
      <c r="M1587">
        <v>11</v>
      </c>
      <c r="N1587" s="25">
        <v>41882</v>
      </c>
      <c r="O1587" t="str">
        <f>VLOOKUP(Coffee_data[[#This Row],[Area Code]],Location!$B$1:$E$157,2,FALSE)</f>
        <v>Washington</v>
      </c>
      <c r="P1587" t="str">
        <f>VLOOKUP(Coffee_data[[#This Row],[Area Code]],Location!$B$1:$E$157,3,FALSE)</f>
        <v>West</v>
      </c>
      <c r="Q1587" t="str">
        <f>VLOOKUP(Coffee_data[[#This Row],[Area Code]],Location!$B$1:$E$157,4,FALSE)</f>
        <v>Small Market</v>
      </c>
      <c r="R1587" s="15" t="str">
        <f>HLOOKUP(Coffee_data[[#This Row],[ProductId]],Product!$B$4:$O$7,2,FALSE)</f>
        <v>Regular</v>
      </c>
      <c r="S1587" s="15" t="str">
        <f>HLOOKUP(Coffee_data[[#This Row],[ProductId]],Product!$B$4:$O$7,3,FALSE)</f>
        <v>Tea</v>
      </c>
      <c r="T1587" s="15" t="str">
        <f>HLOOKUP(Coffee_data[[#This Row],[ProductId]],Product!$B$4:$O$7,4,FALSE)</f>
        <v>Darjeeling</v>
      </c>
    </row>
    <row r="1588" spans="1:20" x14ac:dyDescent="0.2">
      <c r="A1588">
        <v>31</v>
      </c>
      <c r="B1588">
        <v>67</v>
      </c>
      <c r="C1588">
        <v>113</v>
      </c>
      <c r="D1588">
        <v>46</v>
      </c>
      <c r="E1588">
        <v>36</v>
      </c>
      <c r="F1588">
        <v>14</v>
      </c>
      <c r="G1588">
        <v>454</v>
      </c>
      <c r="H1588">
        <v>30</v>
      </c>
      <c r="I1588">
        <v>18</v>
      </c>
      <c r="J1588">
        <v>40</v>
      </c>
      <c r="K1588">
        <v>82</v>
      </c>
      <c r="L1588">
        <v>360</v>
      </c>
      <c r="M1588">
        <v>12</v>
      </c>
      <c r="N1588" s="25">
        <v>41882</v>
      </c>
      <c r="O1588" t="str">
        <f>VLOOKUP(Coffee_data[[#This Row],[Area Code]],Location!$B$1:$E$157,2,FALSE)</f>
        <v>Washington</v>
      </c>
      <c r="P1588" t="str">
        <f>VLOOKUP(Coffee_data[[#This Row],[Area Code]],Location!$B$1:$E$157,3,FALSE)</f>
        <v>West</v>
      </c>
      <c r="Q1588" t="str">
        <f>VLOOKUP(Coffee_data[[#This Row],[Area Code]],Location!$B$1:$E$157,4,FALSE)</f>
        <v>Small Market</v>
      </c>
      <c r="R1588" s="15" t="str">
        <f>HLOOKUP(Coffee_data[[#This Row],[ProductId]],Product!$B$4:$O$7,2,FALSE)</f>
        <v>Regular</v>
      </c>
      <c r="S1588" s="15" t="str">
        <f>HLOOKUP(Coffee_data[[#This Row],[ProductId]],Product!$B$4:$O$7,3,FALSE)</f>
        <v>Tea</v>
      </c>
      <c r="T1588" s="15" t="str">
        <f>HLOOKUP(Coffee_data[[#This Row],[ProductId]],Product!$B$4:$O$7,4,FALSE)</f>
        <v>Earl Grey</v>
      </c>
    </row>
    <row r="1589" spans="1:20" x14ac:dyDescent="0.2">
      <c r="A1589">
        <v>2</v>
      </c>
      <c r="B1589">
        <v>87</v>
      </c>
      <c r="C1589">
        <v>149</v>
      </c>
      <c r="D1589">
        <v>62</v>
      </c>
      <c r="E1589">
        <v>85</v>
      </c>
      <c r="F1589">
        <v>56</v>
      </c>
      <c r="G1589">
        <v>612</v>
      </c>
      <c r="H1589">
        <v>10</v>
      </c>
      <c r="I1589">
        <v>27</v>
      </c>
      <c r="J1589">
        <v>60</v>
      </c>
      <c r="K1589">
        <v>100</v>
      </c>
      <c r="L1589">
        <v>425</v>
      </c>
      <c r="M1589">
        <v>13</v>
      </c>
      <c r="N1589" s="25">
        <v>41882</v>
      </c>
      <c r="O1589" t="str">
        <f>VLOOKUP(Coffee_data[[#This Row],[Area Code]],Location!$B$1:$E$157,2,FALSE)</f>
        <v>Washington</v>
      </c>
      <c r="P1589" t="str">
        <f>VLOOKUP(Coffee_data[[#This Row],[Area Code]],Location!$B$1:$E$157,3,FALSE)</f>
        <v>West</v>
      </c>
      <c r="Q1589" t="str">
        <f>VLOOKUP(Coffee_data[[#This Row],[Area Code]],Location!$B$1:$E$157,4,FALSE)</f>
        <v>Small Market</v>
      </c>
      <c r="R1589" s="15" t="str">
        <f>HLOOKUP(Coffee_data[[#This Row],[ProductId]],Product!$B$4:$O$7,2,FALSE)</f>
        <v>Regular</v>
      </c>
      <c r="S1589" s="15" t="str">
        <f>HLOOKUP(Coffee_data[[#This Row],[ProductId]],Product!$B$4:$O$7,3,FALSE)</f>
        <v>Tea</v>
      </c>
      <c r="T1589" s="15" t="str">
        <f>HLOOKUP(Coffee_data[[#This Row],[ProductId]],Product!$B$4:$O$7,4,FALSE)</f>
        <v>Green Tea</v>
      </c>
    </row>
    <row r="1590" spans="1:20" x14ac:dyDescent="0.2">
      <c r="A1590">
        <v>56</v>
      </c>
      <c r="B1590">
        <v>99</v>
      </c>
      <c r="C1590">
        <v>167</v>
      </c>
      <c r="D1590">
        <v>68</v>
      </c>
      <c r="E1590">
        <v>43</v>
      </c>
      <c r="F1590">
        <v>21</v>
      </c>
      <c r="G1590">
        <v>445</v>
      </c>
      <c r="H1590">
        <v>80</v>
      </c>
      <c r="I1590">
        <v>82</v>
      </c>
      <c r="J1590">
        <v>120</v>
      </c>
      <c r="K1590">
        <v>200</v>
      </c>
      <c r="L1590">
        <v>360</v>
      </c>
      <c r="M1590">
        <v>2</v>
      </c>
      <c r="N1590" s="25">
        <v>41882</v>
      </c>
      <c r="O1590" t="str">
        <f>VLOOKUP(Coffee_data[[#This Row],[Area Code]],Location!$B$1:$E$157,2,FALSE)</f>
        <v>Washington</v>
      </c>
      <c r="P1590" t="str">
        <f>VLOOKUP(Coffee_data[[#This Row],[Area Code]],Location!$B$1:$E$157,3,FALSE)</f>
        <v>West</v>
      </c>
      <c r="Q1590" t="str">
        <f>VLOOKUP(Coffee_data[[#This Row],[Area Code]],Location!$B$1:$E$157,4,FALSE)</f>
        <v>Small Market</v>
      </c>
      <c r="R1590" s="15" t="str">
        <f>HLOOKUP(Coffee_data[[#This Row],[ProductId]],Product!$B$4:$O$7,2,FALSE)</f>
        <v>Regular</v>
      </c>
      <c r="S1590" s="15" t="str">
        <f>HLOOKUP(Coffee_data[[#This Row],[ProductId]],Product!$B$4:$O$7,3,FALSE)</f>
        <v>Coffee</v>
      </c>
      <c r="T1590" s="15" t="str">
        <f>HLOOKUP(Coffee_data[[#This Row],[ProductId]],Product!$B$4:$O$7,4,FALSE)</f>
        <v>Columbian</v>
      </c>
    </row>
    <row r="1591" spans="1:20" x14ac:dyDescent="0.2">
      <c r="A1591">
        <v>16</v>
      </c>
      <c r="B1591">
        <v>130</v>
      </c>
      <c r="C1591">
        <v>223</v>
      </c>
      <c r="D1591">
        <v>93</v>
      </c>
      <c r="E1591">
        <v>114</v>
      </c>
      <c r="F1591">
        <v>84</v>
      </c>
      <c r="G1591">
        <v>692</v>
      </c>
      <c r="H1591">
        <v>60</v>
      </c>
      <c r="I1591">
        <v>126</v>
      </c>
      <c r="J1591">
        <v>160</v>
      </c>
      <c r="K1591">
        <v>267</v>
      </c>
      <c r="L1591">
        <v>360</v>
      </c>
      <c r="M1591">
        <v>3</v>
      </c>
      <c r="N1591" s="25">
        <v>41882</v>
      </c>
      <c r="O1591" t="str">
        <f>VLOOKUP(Coffee_data[[#This Row],[Area Code]],Location!$B$1:$E$157,2,FALSE)</f>
        <v>Washington</v>
      </c>
      <c r="P1591" t="str">
        <f>VLOOKUP(Coffee_data[[#This Row],[Area Code]],Location!$B$1:$E$157,3,FALSE)</f>
        <v>West</v>
      </c>
      <c r="Q1591" t="str">
        <f>VLOOKUP(Coffee_data[[#This Row],[Area Code]],Location!$B$1:$E$157,4,FALSE)</f>
        <v>Small Market</v>
      </c>
      <c r="R1591" s="15" t="str">
        <f>HLOOKUP(Coffee_data[[#This Row],[ProductId]],Product!$B$4:$O$7,2,FALSE)</f>
        <v>Decaf</v>
      </c>
      <c r="S1591" s="15" t="str">
        <f>HLOOKUP(Coffee_data[[#This Row],[ProductId]],Product!$B$4:$O$7,3,FALSE)</f>
        <v>Coffee</v>
      </c>
      <c r="T1591" s="15" t="str">
        <f>HLOOKUP(Coffee_data[[#This Row],[ProductId]],Product!$B$4:$O$7,4,FALSE)</f>
        <v>Decaf Irish Cream</v>
      </c>
    </row>
    <row r="1592" spans="1:20" x14ac:dyDescent="0.2">
      <c r="A1592">
        <v>21</v>
      </c>
      <c r="B1592">
        <v>43</v>
      </c>
      <c r="C1592">
        <v>76</v>
      </c>
      <c r="D1592">
        <v>33</v>
      </c>
      <c r="E1592">
        <v>22</v>
      </c>
      <c r="F1592">
        <v>10</v>
      </c>
      <c r="G1592">
        <v>577</v>
      </c>
      <c r="H1592">
        <v>30</v>
      </c>
      <c r="I1592">
        <v>34</v>
      </c>
      <c r="J1592">
        <v>40</v>
      </c>
      <c r="K1592">
        <v>70</v>
      </c>
      <c r="L1592">
        <v>206</v>
      </c>
      <c r="M1592">
        <v>4</v>
      </c>
      <c r="N1592" s="25">
        <v>41882</v>
      </c>
      <c r="O1592" t="str">
        <f>VLOOKUP(Coffee_data[[#This Row],[Area Code]],Location!$B$1:$E$157,2,FALSE)</f>
        <v>Washington</v>
      </c>
      <c r="P1592" t="str">
        <f>VLOOKUP(Coffee_data[[#This Row],[Area Code]],Location!$B$1:$E$157,3,FALSE)</f>
        <v>West</v>
      </c>
      <c r="Q1592" t="str">
        <f>VLOOKUP(Coffee_data[[#This Row],[Area Code]],Location!$B$1:$E$157,4,FALSE)</f>
        <v>Small Market</v>
      </c>
      <c r="R1592" s="15" t="str">
        <f>HLOOKUP(Coffee_data[[#This Row],[ProductId]],Product!$B$4:$O$7,2,FALSE)</f>
        <v>Regular</v>
      </c>
      <c r="S1592" s="15" t="str">
        <f>HLOOKUP(Coffee_data[[#This Row],[ProductId]],Product!$B$4:$O$7,3,FALSE)</f>
        <v>Espresso</v>
      </c>
      <c r="T1592" s="15" t="str">
        <f>HLOOKUP(Coffee_data[[#This Row],[ProductId]],Product!$B$4:$O$7,4,FALSE)</f>
        <v>Caffe Latte</v>
      </c>
    </row>
    <row r="1593" spans="1:20" x14ac:dyDescent="0.2">
      <c r="A1593">
        <v>23</v>
      </c>
      <c r="B1593">
        <v>82</v>
      </c>
      <c r="C1593">
        <v>149</v>
      </c>
      <c r="D1593">
        <v>67</v>
      </c>
      <c r="E1593">
        <v>59</v>
      </c>
      <c r="F1593">
        <v>25</v>
      </c>
      <c r="G1593">
        <v>391</v>
      </c>
      <c r="H1593">
        <v>30</v>
      </c>
      <c r="I1593">
        <v>55</v>
      </c>
      <c r="J1593">
        <v>80</v>
      </c>
      <c r="K1593">
        <v>140</v>
      </c>
      <c r="L1593">
        <v>253</v>
      </c>
      <c r="M1593">
        <v>5</v>
      </c>
      <c r="N1593" s="25">
        <v>41882</v>
      </c>
      <c r="O1593" t="str">
        <f>VLOOKUP(Coffee_data[[#This Row],[Area Code]],Location!$B$1:$E$157,2,FALSE)</f>
        <v>Washington</v>
      </c>
      <c r="P1593" t="str">
        <f>VLOOKUP(Coffee_data[[#This Row],[Area Code]],Location!$B$1:$E$157,3,FALSE)</f>
        <v>West</v>
      </c>
      <c r="Q1593" t="str">
        <f>VLOOKUP(Coffee_data[[#This Row],[Area Code]],Location!$B$1:$E$157,4,FALSE)</f>
        <v>Small Market</v>
      </c>
      <c r="R1593" s="15" t="str">
        <f>HLOOKUP(Coffee_data[[#This Row],[ProductId]],Product!$B$4:$O$7,2,FALSE)</f>
        <v>Regular</v>
      </c>
      <c r="S1593" s="15" t="str">
        <f>HLOOKUP(Coffee_data[[#This Row],[ProductId]],Product!$B$4:$O$7,3,FALSE)</f>
        <v>Espresso</v>
      </c>
      <c r="T1593" s="15" t="str">
        <f>HLOOKUP(Coffee_data[[#This Row],[ProductId]],Product!$B$4:$O$7,4,FALSE)</f>
        <v>Caffe Mocha</v>
      </c>
    </row>
    <row r="1594" spans="1:20" x14ac:dyDescent="0.2">
      <c r="A1594">
        <v>53</v>
      </c>
      <c r="B1594">
        <v>99</v>
      </c>
      <c r="C1594">
        <v>182</v>
      </c>
      <c r="D1594">
        <v>83</v>
      </c>
      <c r="E1594">
        <v>46</v>
      </c>
      <c r="F1594">
        <v>25</v>
      </c>
      <c r="G1594">
        <v>1063</v>
      </c>
      <c r="H1594">
        <v>70</v>
      </c>
      <c r="I1594">
        <v>76</v>
      </c>
      <c r="J1594">
        <v>100</v>
      </c>
      <c r="K1594">
        <v>176</v>
      </c>
      <c r="L1594">
        <v>206</v>
      </c>
      <c r="M1594">
        <v>6</v>
      </c>
      <c r="N1594" s="25">
        <v>41882</v>
      </c>
      <c r="O1594" t="str">
        <f>VLOOKUP(Coffee_data[[#This Row],[Area Code]],Location!$B$1:$E$157,2,FALSE)</f>
        <v>Washington</v>
      </c>
      <c r="P1594" t="str">
        <f>VLOOKUP(Coffee_data[[#This Row],[Area Code]],Location!$B$1:$E$157,3,FALSE)</f>
        <v>West</v>
      </c>
      <c r="Q1594" t="str">
        <f>VLOOKUP(Coffee_data[[#This Row],[Area Code]],Location!$B$1:$E$157,4,FALSE)</f>
        <v>Small Market</v>
      </c>
      <c r="R1594" s="15" t="str">
        <f>HLOOKUP(Coffee_data[[#This Row],[ProductId]],Product!$B$4:$O$7,2,FALSE)</f>
        <v>Decaf</v>
      </c>
      <c r="S1594" s="15" t="str">
        <f>HLOOKUP(Coffee_data[[#This Row],[ProductId]],Product!$B$4:$O$7,3,FALSE)</f>
        <v>Espresso</v>
      </c>
      <c r="T1594" s="15" t="str">
        <f>HLOOKUP(Coffee_data[[#This Row],[ProductId]],Product!$B$4:$O$7,4,FALSE)</f>
        <v>Decaf Espresso</v>
      </c>
    </row>
    <row r="1595" spans="1:20" x14ac:dyDescent="0.2">
      <c r="A1595">
        <v>74</v>
      </c>
      <c r="B1595">
        <v>115</v>
      </c>
      <c r="C1595">
        <v>205</v>
      </c>
      <c r="D1595">
        <v>90</v>
      </c>
      <c r="E1595">
        <v>41</v>
      </c>
      <c r="F1595">
        <v>29</v>
      </c>
      <c r="G1595">
        <v>572</v>
      </c>
      <c r="H1595">
        <v>80</v>
      </c>
      <c r="I1595">
        <v>50</v>
      </c>
      <c r="J1595">
        <v>90</v>
      </c>
      <c r="K1595">
        <v>140</v>
      </c>
      <c r="L1595">
        <v>720</v>
      </c>
      <c r="M1595">
        <v>13</v>
      </c>
      <c r="N1595" s="25">
        <v>41912</v>
      </c>
      <c r="O1595" t="str">
        <f>VLOOKUP(Coffee_data[[#This Row],[Area Code]],Location!$B$1:$E$157,2,FALSE)</f>
        <v>Colorado</v>
      </c>
      <c r="P1595" t="str">
        <f>VLOOKUP(Coffee_data[[#This Row],[Area Code]],Location!$B$1:$E$157,3,FALSE)</f>
        <v>Central</v>
      </c>
      <c r="Q1595" t="str">
        <f>VLOOKUP(Coffee_data[[#This Row],[Area Code]],Location!$B$1:$E$157,4,FALSE)</f>
        <v>Major Market</v>
      </c>
      <c r="R1595" s="15" t="str">
        <f>HLOOKUP(Coffee_data[[#This Row],[ProductId]],Product!$B$4:$O$7,2,FALSE)</f>
        <v>Regular</v>
      </c>
      <c r="S1595" s="15" t="str">
        <f>HLOOKUP(Coffee_data[[#This Row],[ProductId]],Product!$B$4:$O$7,3,FALSE)</f>
        <v>Tea</v>
      </c>
      <c r="T1595" s="15" t="str">
        <f>HLOOKUP(Coffee_data[[#This Row],[ProductId]],Product!$B$4:$O$7,4,FALSE)</f>
        <v>Green Tea</v>
      </c>
    </row>
    <row r="1596" spans="1:20" x14ac:dyDescent="0.2">
      <c r="A1596">
        <v>92</v>
      </c>
      <c r="B1596">
        <v>161</v>
      </c>
      <c r="C1596">
        <v>322</v>
      </c>
      <c r="D1596">
        <v>196</v>
      </c>
      <c r="E1596">
        <v>69</v>
      </c>
      <c r="F1596">
        <v>45</v>
      </c>
      <c r="G1596">
        <v>1267</v>
      </c>
      <c r="H1596">
        <v>110</v>
      </c>
      <c r="I1596">
        <v>82</v>
      </c>
      <c r="J1596">
        <v>140</v>
      </c>
      <c r="K1596">
        <v>260</v>
      </c>
      <c r="L1596">
        <v>719</v>
      </c>
      <c r="M1596">
        <v>8</v>
      </c>
      <c r="N1596" s="25">
        <v>41912</v>
      </c>
      <c r="O1596" t="str">
        <f>VLOOKUP(Coffee_data[[#This Row],[Area Code]],Location!$B$1:$E$157,2,FALSE)</f>
        <v>Colorado</v>
      </c>
      <c r="P1596" t="str">
        <f>VLOOKUP(Coffee_data[[#This Row],[Area Code]],Location!$B$1:$E$157,3,FALSE)</f>
        <v>Central</v>
      </c>
      <c r="Q1596" t="str">
        <f>VLOOKUP(Coffee_data[[#This Row],[Area Code]],Location!$B$1:$E$157,4,FALSE)</f>
        <v>Major Market</v>
      </c>
      <c r="R1596" s="15" t="str">
        <f>HLOOKUP(Coffee_data[[#This Row],[ProductId]],Product!$B$4:$O$7,2,FALSE)</f>
        <v>Decaf</v>
      </c>
      <c r="S1596" s="15" t="str">
        <f>HLOOKUP(Coffee_data[[#This Row],[ProductId]],Product!$B$4:$O$7,3,FALSE)</f>
        <v>Herbal Tea</v>
      </c>
      <c r="T1596" s="15" t="str">
        <f>HLOOKUP(Coffee_data[[#This Row],[ProductId]],Product!$B$4:$O$7,4,FALSE)</f>
        <v>Chamomile</v>
      </c>
    </row>
    <row r="1597" spans="1:20" x14ac:dyDescent="0.2">
      <c r="A1597">
        <v>-5</v>
      </c>
      <c r="B1597">
        <v>71</v>
      </c>
      <c r="C1597">
        <v>122</v>
      </c>
      <c r="D1597">
        <v>51</v>
      </c>
      <c r="E1597">
        <v>76</v>
      </c>
      <c r="F1597">
        <v>46</v>
      </c>
      <c r="G1597">
        <v>503</v>
      </c>
      <c r="H1597">
        <v>30</v>
      </c>
      <c r="I1597">
        <v>21</v>
      </c>
      <c r="J1597">
        <v>60</v>
      </c>
      <c r="K1597">
        <v>81</v>
      </c>
      <c r="L1597">
        <v>303</v>
      </c>
      <c r="M1597">
        <v>9</v>
      </c>
      <c r="N1597" s="25">
        <v>41912</v>
      </c>
      <c r="O1597" t="str">
        <f>VLOOKUP(Coffee_data[[#This Row],[Area Code]],Location!$B$1:$E$157,2,FALSE)</f>
        <v>Colorado</v>
      </c>
      <c r="P1597" t="str">
        <f>VLOOKUP(Coffee_data[[#This Row],[Area Code]],Location!$B$1:$E$157,3,FALSE)</f>
        <v>Central</v>
      </c>
      <c r="Q1597" t="str">
        <f>VLOOKUP(Coffee_data[[#This Row],[Area Code]],Location!$B$1:$E$157,4,FALSE)</f>
        <v>Major Market</v>
      </c>
      <c r="R1597" s="15" t="str">
        <f>HLOOKUP(Coffee_data[[#This Row],[ProductId]],Product!$B$4:$O$7,2,FALSE)</f>
        <v>Decaf</v>
      </c>
      <c r="S1597" s="15" t="str">
        <f>HLOOKUP(Coffee_data[[#This Row],[ProductId]],Product!$B$4:$O$7,3,FALSE)</f>
        <v>Herbal Tea</v>
      </c>
      <c r="T1597" s="15" t="str">
        <f>HLOOKUP(Coffee_data[[#This Row],[ProductId]],Product!$B$4:$O$7,4,FALSE)</f>
        <v>Lemon</v>
      </c>
    </row>
    <row r="1598" spans="1:20" x14ac:dyDescent="0.2">
      <c r="A1598">
        <v>26</v>
      </c>
      <c r="B1598">
        <v>71</v>
      </c>
      <c r="C1598">
        <v>123</v>
      </c>
      <c r="D1598">
        <v>52</v>
      </c>
      <c r="E1598">
        <v>45</v>
      </c>
      <c r="F1598">
        <v>17</v>
      </c>
      <c r="G1598">
        <v>405</v>
      </c>
      <c r="H1598">
        <v>50</v>
      </c>
      <c r="I1598">
        <v>40</v>
      </c>
      <c r="J1598">
        <v>60</v>
      </c>
      <c r="K1598">
        <v>80</v>
      </c>
      <c r="L1598">
        <v>970</v>
      </c>
      <c r="M1598">
        <v>10</v>
      </c>
      <c r="N1598" s="25">
        <v>41912</v>
      </c>
      <c r="O1598" t="str">
        <f>VLOOKUP(Coffee_data[[#This Row],[Area Code]],Location!$B$1:$E$157,2,FALSE)</f>
        <v>Colorado</v>
      </c>
      <c r="P1598" t="str">
        <f>VLOOKUP(Coffee_data[[#This Row],[Area Code]],Location!$B$1:$E$157,3,FALSE)</f>
        <v>Central</v>
      </c>
      <c r="Q1598" t="str">
        <f>VLOOKUP(Coffee_data[[#This Row],[Area Code]],Location!$B$1:$E$157,4,FALSE)</f>
        <v>Major Market</v>
      </c>
      <c r="R1598" s="15" t="str">
        <f>HLOOKUP(Coffee_data[[#This Row],[ProductId]],Product!$B$4:$O$7,2,FALSE)</f>
        <v>Decaf</v>
      </c>
      <c r="S1598" s="15" t="str">
        <f>HLOOKUP(Coffee_data[[#This Row],[ProductId]],Product!$B$4:$O$7,3,FALSE)</f>
        <v>Herbal Tea</v>
      </c>
      <c r="T1598" s="15" t="str">
        <f>HLOOKUP(Coffee_data[[#This Row],[ProductId]],Product!$B$4:$O$7,4,FALSE)</f>
        <v>Mint</v>
      </c>
    </row>
    <row r="1599" spans="1:20" x14ac:dyDescent="0.2">
      <c r="A1599">
        <v>13</v>
      </c>
      <c r="B1599">
        <v>66</v>
      </c>
      <c r="C1599">
        <v>120</v>
      </c>
      <c r="D1599">
        <v>54</v>
      </c>
      <c r="E1599">
        <v>53</v>
      </c>
      <c r="F1599">
        <v>20</v>
      </c>
      <c r="G1599">
        <v>404</v>
      </c>
      <c r="H1599">
        <v>30</v>
      </c>
      <c r="I1599">
        <v>30</v>
      </c>
      <c r="J1599">
        <v>50</v>
      </c>
      <c r="K1599">
        <v>69</v>
      </c>
      <c r="L1599">
        <v>303</v>
      </c>
      <c r="M1599">
        <v>11</v>
      </c>
      <c r="N1599" s="25">
        <v>41912</v>
      </c>
      <c r="O1599" t="str">
        <f>VLOOKUP(Coffee_data[[#This Row],[Area Code]],Location!$B$1:$E$157,2,FALSE)</f>
        <v>Colorado</v>
      </c>
      <c r="P1599" t="str">
        <f>VLOOKUP(Coffee_data[[#This Row],[Area Code]],Location!$B$1:$E$157,3,FALSE)</f>
        <v>Central</v>
      </c>
      <c r="Q1599" t="str">
        <f>VLOOKUP(Coffee_data[[#This Row],[Area Code]],Location!$B$1:$E$157,4,FALSE)</f>
        <v>Major Market</v>
      </c>
      <c r="R1599" s="15" t="str">
        <f>HLOOKUP(Coffee_data[[#This Row],[ProductId]],Product!$B$4:$O$7,2,FALSE)</f>
        <v>Regular</v>
      </c>
      <c r="S1599" s="15" t="str">
        <f>HLOOKUP(Coffee_data[[#This Row],[ProductId]],Product!$B$4:$O$7,3,FALSE)</f>
        <v>Tea</v>
      </c>
      <c r="T1599" s="15" t="str">
        <f>HLOOKUP(Coffee_data[[#This Row],[ProductId]],Product!$B$4:$O$7,4,FALSE)</f>
        <v>Darjeeling</v>
      </c>
    </row>
    <row r="1600" spans="1:20" x14ac:dyDescent="0.2">
      <c r="A1600">
        <v>27</v>
      </c>
      <c r="B1600">
        <v>64</v>
      </c>
      <c r="C1600">
        <v>118</v>
      </c>
      <c r="D1600">
        <v>54</v>
      </c>
      <c r="E1600">
        <v>37</v>
      </c>
      <c r="F1600">
        <v>16</v>
      </c>
      <c r="G1600">
        <v>1037</v>
      </c>
      <c r="H1600">
        <v>40</v>
      </c>
      <c r="I1600">
        <v>18</v>
      </c>
      <c r="J1600">
        <v>50</v>
      </c>
      <c r="K1600">
        <v>92</v>
      </c>
      <c r="L1600">
        <v>303</v>
      </c>
      <c r="M1600">
        <v>12</v>
      </c>
      <c r="N1600" s="25">
        <v>41912</v>
      </c>
      <c r="O1600" t="str">
        <f>VLOOKUP(Coffee_data[[#This Row],[Area Code]],Location!$B$1:$E$157,2,FALSE)</f>
        <v>Colorado</v>
      </c>
      <c r="P1600" t="str">
        <f>VLOOKUP(Coffee_data[[#This Row],[Area Code]],Location!$B$1:$E$157,3,FALSE)</f>
        <v>Central</v>
      </c>
      <c r="Q1600" t="str">
        <f>VLOOKUP(Coffee_data[[#This Row],[Area Code]],Location!$B$1:$E$157,4,FALSE)</f>
        <v>Major Market</v>
      </c>
      <c r="R1600" s="15" t="str">
        <f>HLOOKUP(Coffee_data[[#This Row],[ProductId]],Product!$B$4:$O$7,2,FALSE)</f>
        <v>Regular</v>
      </c>
      <c r="S1600" s="15" t="str">
        <f>HLOOKUP(Coffee_data[[#This Row],[ProductId]],Product!$B$4:$O$7,3,FALSE)</f>
        <v>Tea</v>
      </c>
      <c r="T1600" s="15" t="str">
        <f>HLOOKUP(Coffee_data[[#This Row],[ProductId]],Product!$B$4:$O$7,4,FALSE)</f>
        <v>Earl Grey</v>
      </c>
    </row>
    <row r="1601" spans="1:20" x14ac:dyDescent="0.2">
      <c r="A1601">
        <v>56</v>
      </c>
      <c r="B1601">
        <v>110</v>
      </c>
      <c r="C1601">
        <v>182</v>
      </c>
      <c r="D1601">
        <v>72</v>
      </c>
      <c r="E1601">
        <v>54</v>
      </c>
      <c r="F1601">
        <v>23</v>
      </c>
      <c r="G1601">
        <v>650</v>
      </c>
      <c r="H1601">
        <v>130</v>
      </c>
      <c r="I1601">
        <v>92</v>
      </c>
      <c r="J1601">
        <v>160</v>
      </c>
      <c r="K1601">
        <v>260</v>
      </c>
      <c r="L1601">
        <v>303</v>
      </c>
      <c r="M1601">
        <v>6</v>
      </c>
      <c r="N1601" s="25">
        <v>41912</v>
      </c>
      <c r="O1601" t="str">
        <f>VLOOKUP(Coffee_data[[#This Row],[Area Code]],Location!$B$1:$E$157,2,FALSE)</f>
        <v>Colorado</v>
      </c>
      <c r="P1601" t="str">
        <f>VLOOKUP(Coffee_data[[#This Row],[Area Code]],Location!$B$1:$E$157,3,FALSE)</f>
        <v>Central</v>
      </c>
      <c r="Q1601" t="str">
        <f>VLOOKUP(Coffee_data[[#This Row],[Area Code]],Location!$B$1:$E$157,4,FALSE)</f>
        <v>Major Market</v>
      </c>
      <c r="R1601" s="15" t="str">
        <f>HLOOKUP(Coffee_data[[#This Row],[ProductId]],Product!$B$4:$O$7,2,FALSE)</f>
        <v>Decaf</v>
      </c>
      <c r="S1601" s="15" t="str">
        <f>HLOOKUP(Coffee_data[[#This Row],[ProductId]],Product!$B$4:$O$7,3,FALSE)</f>
        <v>Espresso</v>
      </c>
      <c r="T1601" s="15" t="str">
        <f>HLOOKUP(Coffee_data[[#This Row],[ProductId]],Product!$B$4:$O$7,4,FALSE)</f>
        <v>Decaf Espresso</v>
      </c>
    </row>
    <row r="1602" spans="1:20" x14ac:dyDescent="0.2">
      <c r="A1602">
        <v>79</v>
      </c>
      <c r="B1602">
        <v>111</v>
      </c>
      <c r="C1602">
        <v>187</v>
      </c>
      <c r="D1602">
        <v>76</v>
      </c>
      <c r="E1602">
        <v>32</v>
      </c>
      <c r="F1602">
        <v>21</v>
      </c>
      <c r="G1602">
        <v>580</v>
      </c>
      <c r="H1602">
        <v>170</v>
      </c>
      <c r="I1602">
        <v>93</v>
      </c>
      <c r="J1602">
        <v>180</v>
      </c>
      <c r="K1602">
        <v>280</v>
      </c>
      <c r="L1602">
        <v>303</v>
      </c>
      <c r="M1602">
        <v>5</v>
      </c>
      <c r="N1602" s="25">
        <v>41912</v>
      </c>
      <c r="O1602" t="str">
        <f>VLOOKUP(Coffee_data[[#This Row],[Area Code]],Location!$B$1:$E$157,2,FALSE)</f>
        <v>Colorado</v>
      </c>
      <c r="P1602" t="str">
        <f>VLOOKUP(Coffee_data[[#This Row],[Area Code]],Location!$B$1:$E$157,3,FALSE)</f>
        <v>Central</v>
      </c>
      <c r="Q1602" t="str">
        <f>VLOOKUP(Coffee_data[[#This Row],[Area Code]],Location!$B$1:$E$157,4,FALSE)</f>
        <v>Major Market</v>
      </c>
      <c r="R1602" s="15" t="str">
        <f>HLOOKUP(Coffee_data[[#This Row],[ProductId]],Product!$B$4:$O$7,2,FALSE)</f>
        <v>Regular</v>
      </c>
      <c r="S1602" s="15" t="str">
        <f>HLOOKUP(Coffee_data[[#This Row],[ProductId]],Product!$B$4:$O$7,3,FALSE)</f>
        <v>Espresso</v>
      </c>
      <c r="T1602" s="15" t="str">
        <f>HLOOKUP(Coffee_data[[#This Row],[ProductId]],Product!$B$4:$O$7,4,FALSE)</f>
        <v>Caffe Mocha</v>
      </c>
    </row>
    <row r="1603" spans="1:20" x14ac:dyDescent="0.2">
      <c r="A1603">
        <v>116</v>
      </c>
      <c r="B1603">
        <v>157</v>
      </c>
      <c r="C1603">
        <v>265</v>
      </c>
      <c r="D1603">
        <v>91</v>
      </c>
      <c r="E1603">
        <v>41</v>
      </c>
      <c r="F1603">
        <v>30</v>
      </c>
      <c r="G1603">
        <v>971</v>
      </c>
      <c r="H1603">
        <v>150</v>
      </c>
      <c r="I1603">
        <v>87</v>
      </c>
      <c r="J1603">
        <v>160</v>
      </c>
      <c r="K1603">
        <v>260</v>
      </c>
      <c r="L1603">
        <v>719</v>
      </c>
      <c r="M1603">
        <v>3</v>
      </c>
      <c r="N1603" s="25">
        <v>41912</v>
      </c>
      <c r="O1603" t="str">
        <f>VLOOKUP(Coffee_data[[#This Row],[Area Code]],Location!$B$1:$E$157,2,FALSE)</f>
        <v>Colorado</v>
      </c>
      <c r="P1603" t="str">
        <f>VLOOKUP(Coffee_data[[#This Row],[Area Code]],Location!$B$1:$E$157,3,FALSE)</f>
        <v>Central</v>
      </c>
      <c r="Q1603" t="str">
        <f>VLOOKUP(Coffee_data[[#This Row],[Area Code]],Location!$B$1:$E$157,4,FALSE)</f>
        <v>Major Market</v>
      </c>
      <c r="R1603" s="15" t="str">
        <f>HLOOKUP(Coffee_data[[#This Row],[ProductId]],Product!$B$4:$O$7,2,FALSE)</f>
        <v>Decaf</v>
      </c>
      <c r="S1603" s="15" t="str">
        <f>HLOOKUP(Coffee_data[[#This Row],[ProductId]],Product!$B$4:$O$7,3,FALSE)</f>
        <v>Coffee</v>
      </c>
      <c r="T1603" s="15" t="str">
        <f>HLOOKUP(Coffee_data[[#This Row],[ProductId]],Product!$B$4:$O$7,4,FALSE)</f>
        <v>Decaf Irish Cream</v>
      </c>
    </row>
    <row r="1604" spans="1:20" x14ac:dyDescent="0.2">
      <c r="A1604">
        <v>133</v>
      </c>
      <c r="B1604">
        <v>179</v>
      </c>
      <c r="C1604">
        <v>302</v>
      </c>
      <c r="D1604">
        <v>115</v>
      </c>
      <c r="E1604">
        <v>46</v>
      </c>
      <c r="F1604">
        <v>34</v>
      </c>
      <c r="G1604">
        <v>915</v>
      </c>
      <c r="H1604">
        <v>160</v>
      </c>
      <c r="I1604">
        <v>107</v>
      </c>
      <c r="J1604">
        <v>180</v>
      </c>
      <c r="K1604">
        <v>299</v>
      </c>
      <c r="L1604">
        <v>970</v>
      </c>
      <c r="M1604">
        <v>1</v>
      </c>
      <c r="N1604" s="25">
        <v>41912</v>
      </c>
      <c r="O1604" t="str">
        <f>VLOOKUP(Coffee_data[[#This Row],[Area Code]],Location!$B$1:$E$157,2,FALSE)</f>
        <v>Colorado</v>
      </c>
      <c r="P1604" t="str">
        <f>VLOOKUP(Coffee_data[[#This Row],[Area Code]],Location!$B$1:$E$157,3,FALSE)</f>
        <v>Central</v>
      </c>
      <c r="Q1604" t="str">
        <f>VLOOKUP(Coffee_data[[#This Row],[Area Code]],Location!$B$1:$E$157,4,FALSE)</f>
        <v>Major Market</v>
      </c>
      <c r="R1604" s="15" t="str">
        <f>HLOOKUP(Coffee_data[[#This Row],[ProductId]],Product!$B$4:$O$7,2,FALSE)</f>
        <v>Regular</v>
      </c>
      <c r="S1604" s="15" t="str">
        <f>HLOOKUP(Coffee_data[[#This Row],[ProductId]],Product!$B$4:$O$7,3,FALSE)</f>
        <v>Coffee</v>
      </c>
      <c r="T1604" s="15" t="str">
        <f>HLOOKUP(Coffee_data[[#This Row],[ProductId]],Product!$B$4:$O$7,4,FALSE)</f>
        <v>Amaretto</v>
      </c>
    </row>
    <row r="1605" spans="1:20" x14ac:dyDescent="0.2">
      <c r="A1605">
        <v>27</v>
      </c>
      <c r="B1605">
        <v>51</v>
      </c>
      <c r="C1605">
        <v>90</v>
      </c>
      <c r="D1605">
        <v>39</v>
      </c>
      <c r="E1605">
        <v>24</v>
      </c>
      <c r="F1605">
        <v>12</v>
      </c>
      <c r="G1605">
        <v>541</v>
      </c>
      <c r="H1605">
        <v>50</v>
      </c>
      <c r="I1605">
        <v>28</v>
      </c>
      <c r="J1605">
        <v>50</v>
      </c>
      <c r="K1605">
        <v>80</v>
      </c>
      <c r="L1605">
        <v>719</v>
      </c>
      <c r="M1605">
        <v>2</v>
      </c>
      <c r="N1605" s="25">
        <v>41912</v>
      </c>
      <c r="O1605" t="str">
        <f>VLOOKUP(Coffee_data[[#This Row],[Area Code]],Location!$B$1:$E$157,2,FALSE)</f>
        <v>Colorado</v>
      </c>
      <c r="P1605" t="str">
        <f>VLOOKUP(Coffee_data[[#This Row],[Area Code]],Location!$B$1:$E$157,3,FALSE)</f>
        <v>Central</v>
      </c>
      <c r="Q1605" t="str">
        <f>VLOOKUP(Coffee_data[[#This Row],[Area Code]],Location!$B$1:$E$157,4,FALSE)</f>
        <v>Major Market</v>
      </c>
      <c r="R1605" s="15" t="str">
        <f>HLOOKUP(Coffee_data[[#This Row],[ProductId]],Product!$B$4:$O$7,2,FALSE)</f>
        <v>Regular</v>
      </c>
      <c r="S1605" s="15" t="str">
        <f>HLOOKUP(Coffee_data[[#This Row],[ProductId]],Product!$B$4:$O$7,3,FALSE)</f>
        <v>Coffee</v>
      </c>
      <c r="T1605" s="15" t="str">
        <f>HLOOKUP(Coffee_data[[#This Row],[ProductId]],Product!$B$4:$O$7,4,FALSE)</f>
        <v>Columbian</v>
      </c>
    </row>
    <row r="1606" spans="1:20" x14ac:dyDescent="0.2">
      <c r="A1606">
        <v>133</v>
      </c>
      <c r="B1606">
        <v>179</v>
      </c>
      <c r="C1606">
        <v>302</v>
      </c>
      <c r="D1606">
        <v>73</v>
      </c>
      <c r="E1606">
        <v>46</v>
      </c>
      <c r="F1606">
        <v>34</v>
      </c>
      <c r="G1606">
        <v>915</v>
      </c>
      <c r="H1606">
        <v>140</v>
      </c>
      <c r="I1606">
        <v>98</v>
      </c>
      <c r="J1606">
        <v>150</v>
      </c>
      <c r="K1606">
        <v>240</v>
      </c>
      <c r="L1606">
        <v>708</v>
      </c>
      <c r="M1606">
        <v>8</v>
      </c>
      <c r="N1606" s="25">
        <v>41912</v>
      </c>
      <c r="O1606" t="str">
        <f>VLOOKUP(Coffee_data[[#This Row],[Area Code]],Location!$B$1:$E$157,2,FALSE)</f>
        <v>Illinois</v>
      </c>
      <c r="P1606" t="str">
        <f>VLOOKUP(Coffee_data[[#This Row],[Area Code]],Location!$B$1:$E$157,3,FALSE)</f>
        <v>Central</v>
      </c>
      <c r="Q1606" t="str">
        <f>VLOOKUP(Coffee_data[[#This Row],[Area Code]],Location!$B$1:$E$157,4,FALSE)</f>
        <v>Major Market</v>
      </c>
      <c r="R1606" s="15" t="str">
        <f>HLOOKUP(Coffee_data[[#This Row],[ProductId]],Product!$B$4:$O$7,2,FALSE)</f>
        <v>Decaf</v>
      </c>
      <c r="S1606" s="15" t="str">
        <f>HLOOKUP(Coffee_data[[#This Row],[ProductId]],Product!$B$4:$O$7,3,FALSE)</f>
        <v>Herbal Tea</v>
      </c>
      <c r="T1606" s="15" t="str">
        <f>HLOOKUP(Coffee_data[[#This Row],[ProductId]],Product!$B$4:$O$7,4,FALSE)</f>
        <v>Chamomile</v>
      </c>
    </row>
    <row r="1607" spans="1:20" x14ac:dyDescent="0.2">
      <c r="A1607">
        <v>27</v>
      </c>
      <c r="B1607">
        <v>51</v>
      </c>
      <c r="C1607">
        <v>90</v>
      </c>
      <c r="D1607">
        <v>39</v>
      </c>
      <c r="E1607">
        <v>24</v>
      </c>
      <c r="F1607">
        <v>12</v>
      </c>
      <c r="G1607">
        <v>541</v>
      </c>
      <c r="H1607">
        <v>40</v>
      </c>
      <c r="I1607">
        <v>20</v>
      </c>
      <c r="J1607">
        <v>40</v>
      </c>
      <c r="K1607">
        <v>51</v>
      </c>
      <c r="L1607">
        <v>630</v>
      </c>
      <c r="M1607">
        <v>9</v>
      </c>
      <c r="N1607" s="25">
        <v>41912</v>
      </c>
      <c r="O1607" t="str">
        <f>VLOOKUP(Coffee_data[[#This Row],[Area Code]],Location!$B$1:$E$157,2,FALSE)</f>
        <v>Illinois</v>
      </c>
      <c r="P1607" t="str">
        <f>VLOOKUP(Coffee_data[[#This Row],[Area Code]],Location!$B$1:$E$157,3,FALSE)</f>
        <v>Central</v>
      </c>
      <c r="Q1607" t="str">
        <f>VLOOKUP(Coffee_data[[#This Row],[Area Code]],Location!$B$1:$E$157,4,FALSE)</f>
        <v>Major Market</v>
      </c>
      <c r="R1607" s="15" t="str">
        <f>HLOOKUP(Coffee_data[[#This Row],[ProductId]],Product!$B$4:$O$7,2,FALSE)</f>
        <v>Decaf</v>
      </c>
      <c r="S1607" s="15" t="str">
        <f>HLOOKUP(Coffee_data[[#This Row],[ProductId]],Product!$B$4:$O$7,3,FALSE)</f>
        <v>Herbal Tea</v>
      </c>
      <c r="T1607" s="15" t="str">
        <f>HLOOKUP(Coffee_data[[#This Row],[ProductId]],Product!$B$4:$O$7,4,FALSE)</f>
        <v>Lemon</v>
      </c>
    </row>
    <row r="1608" spans="1:20" x14ac:dyDescent="0.2">
      <c r="A1608">
        <v>116</v>
      </c>
      <c r="B1608">
        <v>157</v>
      </c>
      <c r="C1608">
        <v>265</v>
      </c>
      <c r="D1608">
        <v>77</v>
      </c>
      <c r="E1608">
        <v>41</v>
      </c>
      <c r="F1608">
        <v>30</v>
      </c>
      <c r="G1608">
        <v>971</v>
      </c>
      <c r="H1608">
        <v>120</v>
      </c>
      <c r="I1608">
        <v>80</v>
      </c>
      <c r="J1608">
        <v>130</v>
      </c>
      <c r="K1608">
        <v>210</v>
      </c>
      <c r="L1608">
        <v>815</v>
      </c>
      <c r="M1608">
        <v>10</v>
      </c>
      <c r="N1608" s="25">
        <v>41912</v>
      </c>
      <c r="O1608" t="str">
        <f>VLOOKUP(Coffee_data[[#This Row],[Area Code]],Location!$B$1:$E$157,2,FALSE)</f>
        <v>Illinois</v>
      </c>
      <c r="P1608" t="str">
        <f>VLOOKUP(Coffee_data[[#This Row],[Area Code]],Location!$B$1:$E$157,3,FALSE)</f>
        <v>Central</v>
      </c>
      <c r="Q1608" t="str">
        <f>VLOOKUP(Coffee_data[[#This Row],[Area Code]],Location!$B$1:$E$157,4,FALSE)</f>
        <v>Major Market</v>
      </c>
      <c r="R1608" s="15" t="str">
        <f>HLOOKUP(Coffee_data[[#This Row],[ProductId]],Product!$B$4:$O$7,2,FALSE)</f>
        <v>Decaf</v>
      </c>
      <c r="S1608" s="15" t="str">
        <f>HLOOKUP(Coffee_data[[#This Row],[ProductId]],Product!$B$4:$O$7,3,FALSE)</f>
        <v>Herbal Tea</v>
      </c>
      <c r="T1608" s="15" t="str">
        <f>HLOOKUP(Coffee_data[[#This Row],[ProductId]],Product!$B$4:$O$7,4,FALSE)</f>
        <v>Mint</v>
      </c>
    </row>
    <row r="1609" spans="1:20" x14ac:dyDescent="0.2">
      <c r="A1609">
        <v>78</v>
      </c>
      <c r="B1609">
        <v>111</v>
      </c>
      <c r="C1609">
        <v>187</v>
      </c>
      <c r="D1609">
        <v>76</v>
      </c>
      <c r="E1609">
        <v>33</v>
      </c>
      <c r="F1609">
        <v>21</v>
      </c>
      <c r="G1609">
        <v>580</v>
      </c>
      <c r="H1609">
        <v>80</v>
      </c>
      <c r="I1609">
        <v>50</v>
      </c>
      <c r="J1609">
        <v>80</v>
      </c>
      <c r="K1609">
        <v>119</v>
      </c>
      <c r="L1609">
        <v>217</v>
      </c>
      <c r="M1609">
        <v>11</v>
      </c>
      <c r="N1609" s="25">
        <v>41912</v>
      </c>
      <c r="O1609" t="str">
        <f>VLOOKUP(Coffee_data[[#This Row],[Area Code]],Location!$B$1:$E$157,2,FALSE)</f>
        <v>Illinois</v>
      </c>
      <c r="P1609" t="str">
        <f>VLOOKUP(Coffee_data[[#This Row],[Area Code]],Location!$B$1:$E$157,3,FALSE)</f>
        <v>Central</v>
      </c>
      <c r="Q1609" t="str">
        <f>VLOOKUP(Coffee_data[[#This Row],[Area Code]],Location!$B$1:$E$157,4,FALSE)</f>
        <v>Major Market</v>
      </c>
      <c r="R1609" s="15" t="str">
        <f>HLOOKUP(Coffee_data[[#This Row],[ProductId]],Product!$B$4:$O$7,2,FALSE)</f>
        <v>Regular</v>
      </c>
      <c r="S1609" s="15" t="str">
        <f>HLOOKUP(Coffee_data[[#This Row],[ProductId]],Product!$B$4:$O$7,3,FALSE)</f>
        <v>Tea</v>
      </c>
      <c r="T1609" s="15" t="str">
        <f>HLOOKUP(Coffee_data[[#This Row],[ProductId]],Product!$B$4:$O$7,4,FALSE)</f>
        <v>Darjeeling</v>
      </c>
    </row>
    <row r="1610" spans="1:20" x14ac:dyDescent="0.2">
      <c r="A1610">
        <v>55</v>
      </c>
      <c r="B1610">
        <v>110</v>
      </c>
      <c r="C1610">
        <v>182</v>
      </c>
      <c r="D1610">
        <v>72</v>
      </c>
      <c r="E1610">
        <v>55</v>
      </c>
      <c r="F1610">
        <v>23</v>
      </c>
      <c r="G1610">
        <v>650</v>
      </c>
      <c r="H1610">
        <v>50</v>
      </c>
      <c r="I1610">
        <v>62</v>
      </c>
      <c r="J1610">
        <v>80</v>
      </c>
      <c r="K1610">
        <v>130</v>
      </c>
      <c r="L1610">
        <v>847</v>
      </c>
      <c r="M1610">
        <v>12</v>
      </c>
      <c r="N1610" s="25">
        <v>41912</v>
      </c>
      <c r="O1610" t="str">
        <f>VLOOKUP(Coffee_data[[#This Row],[Area Code]],Location!$B$1:$E$157,2,FALSE)</f>
        <v>Illinois</v>
      </c>
      <c r="P1610" t="str">
        <f>VLOOKUP(Coffee_data[[#This Row],[Area Code]],Location!$B$1:$E$157,3,FALSE)</f>
        <v>Central</v>
      </c>
      <c r="Q1610" t="str">
        <f>VLOOKUP(Coffee_data[[#This Row],[Area Code]],Location!$B$1:$E$157,4,FALSE)</f>
        <v>Major Market</v>
      </c>
      <c r="R1610" s="15" t="str">
        <f>HLOOKUP(Coffee_data[[#This Row],[ProductId]],Product!$B$4:$O$7,2,FALSE)</f>
        <v>Regular</v>
      </c>
      <c r="S1610" s="15" t="str">
        <f>HLOOKUP(Coffee_data[[#This Row],[ProductId]],Product!$B$4:$O$7,3,FALSE)</f>
        <v>Tea</v>
      </c>
      <c r="T1610" s="15" t="str">
        <f>HLOOKUP(Coffee_data[[#This Row],[ProductId]],Product!$B$4:$O$7,4,FALSE)</f>
        <v>Earl Grey</v>
      </c>
    </row>
    <row r="1611" spans="1:20" x14ac:dyDescent="0.2">
      <c r="A1611">
        <v>149</v>
      </c>
      <c r="B1611">
        <v>239</v>
      </c>
      <c r="C1611">
        <v>478</v>
      </c>
      <c r="D1611">
        <v>216</v>
      </c>
      <c r="E1611">
        <v>90</v>
      </c>
      <c r="F1611">
        <v>66</v>
      </c>
      <c r="G1611">
        <v>1755</v>
      </c>
      <c r="H1611">
        <v>300</v>
      </c>
      <c r="I1611">
        <v>312</v>
      </c>
      <c r="J1611">
        <v>370</v>
      </c>
      <c r="K1611">
        <v>704</v>
      </c>
      <c r="L1611">
        <v>312</v>
      </c>
      <c r="M1611">
        <v>6</v>
      </c>
      <c r="N1611" s="25">
        <v>41912</v>
      </c>
      <c r="O1611" t="str">
        <f>VLOOKUP(Coffee_data[[#This Row],[Area Code]],Location!$B$1:$E$157,2,FALSE)</f>
        <v>Illinois</v>
      </c>
      <c r="P1611" t="str">
        <f>VLOOKUP(Coffee_data[[#This Row],[Area Code]],Location!$B$1:$E$157,3,FALSE)</f>
        <v>Central</v>
      </c>
      <c r="Q1611" t="str">
        <f>VLOOKUP(Coffee_data[[#This Row],[Area Code]],Location!$B$1:$E$157,4,FALSE)</f>
        <v>Major Market</v>
      </c>
      <c r="R1611" s="15" t="str">
        <f>HLOOKUP(Coffee_data[[#This Row],[ProductId]],Product!$B$4:$O$7,2,FALSE)</f>
        <v>Decaf</v>
      </c>
      <c r="S1611" s="15" t="str">
        <f>HLOOKUP(Coffee_data[[#This Row],[ProductId]],Product!$B$4:$O$7,3,FALSE)</f>
        <v>Espresso</v>
      </c>
      <c r="T1611" s="15" t="str">
        <f>HLOOKUP(Coffee_data[[#This Row],[ProductId]],Product!$B$4:$O$7,4,FALSE)</f>
        <v>Decaf Espresso</v>
      </c>
    </row>
    <row r="1612" spans="1:20" x14ac:dyDescent="0.2">
      <c r="A1612">
        <v>224</v>
      </c>
      <c r="B1612">
        <v>341</v>
      </c>
      <c r="C1612">
        <v>598</v>
      </c>
      <c r="D1612">
        <v>246</v>
      </c>
      <c r="E1612">
        <v>117</v>
      </c>
      <c r="F1612">
        <v>84</v>
      </c>
      <c r="G1612">
        <v>1662</v>
      </c>
      <c r="H1612">
        <v>420</v>
      </c>
      <c r="I1612">
        <v>365</v>
      </c>
      <c r="J1612">
        <v>520</v>
      </c>
      <c r="K1612">
        <v>885</v>
      </c>
      <c r="L1612">
        <v>815</v>
      </c>
      <c r="M1612">
        <v>5</v>
      </c>
      <c r="N1612" s="25">
        <v>41912</v>
      </c>
      <c r="O1612" t="str">
        <f>VLOOKUP(Coffee_data[[#This Row],[Area Code]],Location!$B$1:$E$157,2,FALSE)</f>
        <v>Illinois</v>
      </c>
      <c r="P1612" t="str">
        <f>VLOOKUP(Coffee_data[[#This Row],[Area Code]],Location!$B$1:$E$157,3,FALSE)</f>
        <v>Central</v>
      </c>
      <c r="Q1612" t="str">
        <f>VLOOKUP(Coffee_data[[#This Row],[Area Code]],Location!$B$1:$E$157,4,FALSE)</f>
        <v>Major Market</v>
      </c>
      <c r="R1612" s="15" t="str">
        <f>HLOOKUP(Coffee_data[[#This Row],[ProductId]],Product!$B$4:$O$7,2,FALSE)</f>
        <v>Regular</v>
      </c>
      <c r="S1612" s="15" t="str">
        <f>HLOOKUP(Coffee_data[[#This Row],[ProductId]],Product!$B$4:$O$7,3,FALSE)</f>
        <v>Espresso</v>
      </c>
      <c r="T1612" s="15" t="str">
        <f>HLOOKUP(Coffee_data[[#This Row],[ProductId]],Product!$B$4:$O$7,4,FALSE)</f>
        <v>Caffe Mocha</v>
      </c>
    </row>
    <row r="1613" spans="1:20" x14ac:dyDescent="0.2">
      <c r="A1613">
        <v>115</v>
      </c>
      <c r="B1613">
        <v>176</v>
      </c>
      <c r="C1613">
        <v>298</v>
      </c>
      <c r="D1613">
        <v>84</v>
      </c>
      <c r="E1613">
        <v>61</v>
      </c>
      <c r="F1613">
        <v>39</v>
      </c>
      <c r="G1613">
        <v>789</v>
      </c>
      <c r="H1613">
        <v>160</v>
      </c>
      <c r="I1613">
        <v>67</v>
      </c>
      <c r="J1613">
        <v>190</v>
      </c>
      <c r="K1613">
        <v>297</v>
      </c>
      <c r="L1613">
        <v>815</v>
      </c>
      <c r="M1613">
        <v>3</v>
      </c>
      <c r="N1613" s="25">
        <v>41912</v>
      </c>
      <c r="O1613" t="str">
        <f>VLOOKUP(Coffee_data[[#This Row],[Area Code]],Location!$B$1:$E$157,2,FALSE)</f>
        <v>Illinois</v>
      </c>
      <c r="P1613" t="str">
        <f>VLOOKUP(Coffee_data[[#This Row],[Area Code]],Location!$B$1:$E$157,3,FALSE)</f>
        <v>Central</v>
      </c>
      <c r="Q1613" t="str">
        <f>VLOOKUP(Coffee_data[[#This Row],[Area Code]],Location!$B$1:$E$157,4,FALSE)</f>
        <v>Major Market</v>
      </c>
      <c r="R1613" s="15" t="str">
        <f>HLOOKUP(Coffee_data[[#This Row],[ProductId]],Product!$B$4:$O$7,2,FALSE)</f>
        <v>Decaf</v>
      </c>
      <c r="S1613" s="15" t="str">
        <f>HLOOKUP(Coffee_data[[#This Row],[ProductId]],Product!$B$4:$O$7,3,FALSE)</f>
        <v>Coffee</v>
      </c>
      <c r="T1613" s="15" t="str">
        <f>HLOOKUP(Coffee_data[[#This Row],[ProductId]],Product!$B$4:$O$7,4,FALSE)</f>
        <v>Decaf Irish Cream</v>
      </c>
    </row>
    <row r="1614" spans="1:20" x14ac:dyDescent="0.2">
      <c r="A1614">
        <v>120</v>
      </c>
      <c r="B1614">
        <v>213</v>
      </c>
      <c r="C1614">
        <v>367</v>
      </c>
      <c r="D1614">
        <v>83</v>
      </c>
      <c r="E1614">
        <v>93</v>
      </c>
      <c r="F1614">
        <v>50</v>
      </c>
      <c r="G1614">
        <v>1132</v>
      </c>
      <c r="H1614">
        <v>160</v>
      </c>
      <c r="I1614">
        <v>157</v>
      </c>
      <c r="J1614">
        <v>220</v>
      </c>
      <c r="K1614">
        <v>370</v>
      </c>
      <c r="L1614">
        <v>815</v>
      </c>
      <c r="M1614">
        <v>2</v>
      </c>
      <c r="N1614" s="25">
        <v>41912</v>
      </c>
      <c r="O1614" t="str">
        <f>VLOOKUP(Coffee_data[[#This Row],[Area Code]],Location!$B$1:$E$157,2,FALSE)</f>
        <v>Illinois</v>
      </c>
      <c r="P1614" t="str">
        <f>VLOOKUP(Coffee_data[[#This Row],[Area Code]],Location!$B$1:$E$157,3,FALSE)</f>
        <v>Central</v>
      </c>
      <c r="Q1614" t="str">
        <f>VLOOKUP(Coffee_data[[#This Row],[Area Code]],Location!$B$1:$E$157,4,FALSE)</f>
        <v>Major Market</v>
      </c>
      <c r="R1614" s="15" t="str">
        <f>HLOOKUP(Coffee_data[[#This Row],[ProductId]],Product!$B$4:$O$7,2,FALSE)</f>
        <v>Regular</v>
      </c>
      <c r="S1614" s="15" t="str">
        <f>HLOOKUP(Coffee_data[[#This Row],[ProductId]],Product!$B$4:$O$7,3,FALSE)</f>
        <v>Coffee</v>
      </c>
      <c r="T1614" s="15" t="str">
        <f>HLOOKUP(Coffee_data[[#This Row],[ProductId]],Product!$B$4:$O$7,4,FALSE)</f>
        <v>Columbian</v>
      </c>
    </row>
    <row r="1615" spans="1:20" x14ac:dyDescent="0.2">
      <c r="A1615">
        <v>224</v>
      </c>
      <c r="B1615">
        <v>341</v>
      </c>
      <c r="C1615">
        <v>598</v>
      </c>
      <c r="D1615">
        <v>197</v>
      </c>
      <c r="E1615">
        <v>117</v>
      </c>
      <c r="F1615">
        <v>84</v>
      </c>
      <c r="G1615">
        <v>1662</v>
      </c>
      <c r="H1615">
        <v>210</v>
      </c>
      <c r="I1615">
        <v>244</v>
      </c>
      <c r="J1615">
        <v>280</v>
      </c>
      <c r="K1615">
        <v>472</v>
      </c>
      <c r="L1615">
        <v>712</v>
      </c>
      <c r="M1615">
        <v>8</v>
      </c>
      <c r="N1615" s="25">
        <v>41912</v>
      </c>
      <c r="O1615" t="str">
        <f>VLOOKUP(Coffee_data[[#This Row],[Area Code]],Location!$B$1:$E$157,2,FALSE)</f>
        <v>Iowa</v>
      </c>
      <c r="P1615" t="str">
        <f>VLOOKUP(Coffee_data[[#This Row],[Area Code]],Location!$B$1:$E$157,3,FALSE)</f>
        <v>Central</v>
      </c>
      <c r="Q1615" t="str">
        <f>VLOOKUP(Coffee_data[[#This Row],[Area Code]],Location!$B$1:$E$157,4,FALSE)</f>
        <v>Small Market</v>
      </c>
      <c r="R1615" s="15" t="str">
        <f>HLOOKUP(Coffee_data[[#This Row],[ProductId]],Product!$B$4:$O$7,2,FALSE)</f>
        <v>Decaf</v>
      </c>
      <c r="S1615" s="15" t="str">
        <f>HLOOKUP(Coffee_data[[#This Row],[ProductId]],Product!$B$4:$O$7,3,FALSE)</f>
        <v>Herbal Tea</v>
      </c>
      <c r="T1615" s="15" t="str">
        <f>HLOOKUP(Coffee_data[[#This Row],[ProductId]],Product!$B$4:$O$7,4,FALSE)</f>
        <v>Chamomile</v>
      </c>
    </row>
    <row r="1616" spans="1:20" x14ac:dyDescent="0.2">
      <c r="A1616">
        <v>114</v>
      </c>
      <c r="B1616">
        <v>176</v>
      </c>
      <c r="C1616">
        <v>298</v>
      </c>
      <c r="D1616">
        <v>146</v>
      </c>
      <c r="E1616">
        <v>62</v>
      </c>
      <c r="F1616">
        <v>39</v>
      </c>
      <c r="G1616">
        <v>789</v>
      </c>
      <c r="H1616">
        <v>130</v>
      </c>
      <c r="I1616">
        <v>99</v>
      </c>
      <c r="J1616">
        <v>150</v>
      </c>
      <c r="K1616">
        <v>240</v>
      </c>
      <c r="L1616">
        <v>641</v>
      </c>
      <c r="M1616">
        <v>9</v>
      </c>
      <c r="N1616" s="25">
        <v>41912</v>
      </c>
      <c r="O1616" t="str">
        <f>VLOOKUP(Coffee_data[[#This Row],[Area Code]],Location!$B$1:$E$157,2,FALSE)</f>
        <v>Iowa</v>
      </c>
      <c r="P1616" t="str">
        <f>VLOOKUP(Coffee_data[[#This Row],[Area Code]],Location!$B$1:$E$157,3,FALSE)</f>
        <v>Central</v>
      </c>
      <c r="Q1616" t="str">
        <f>VLOOKUP(Coffee_data[[#This Row],[Area Code]],Location!$B$1:$E$157,4,FALSE)</f>
        <v>Small Market</v>
      </c>
      <c r="R1616" s="15" t="str">
        <f>HLOOKUP(Coffee_data[[#This Row],[ProductId]],Product!$B$4:$O$7,2,FALSE)</f>
        <v>Decaf</v>
      </c>
      <c r="S1616" s="15" t="str">
        <f>HLOOKUP(Coffee_data[[#This Row],[ProductId]],Product!$B$4:$O$7,3,FALSE)</f>
        <v>Herbal Tea</v>
      </c>
      <c r="T1616" s="15" t="str">
        <f>HLOOKUP(Coffee_data[[#This Row],[ProductId]],Product!$B$4:$O$7,4,FALSE)</f>
        <v>Lemon</v>
      </c>
    </row>
    <row r="1617" spans="1:20" x14ac:dyDescent="0.2">
      <c r="A1617">
        <v>149</v>
      </c>
      <c r="B1617">
        <v>239</v>
      </c>
      <c r="C1617">
        <v>478</v>
      </c>
      <c r="D1617">
        <v>255</v>
      </c>
      <c r="E1617">
        <v>90</v>
      </c>
      <c r="F1617">
        <v>66</v>
      </c>
      <c r="G1617">
        <v>1755</v>
      </c>
      <c r="H1617">
        <v>110</v>
      </c>
      <c r="I1617">
        <v>196</v>
      </c>
      <c r="J1617">
        <v>170</v>
      </c>
      <c r="K1617">
        <v>340</v>
      </c>
      <c r="L1617">
        <v>563</v>
      </c>
      <c r="M1617">
        <v>11</v>
      </c>
      <c r="N1617" s="25">
        <v>41912</v>
      </c>
      <c r="O1617" t="str">
        <f>VLOOKUP(Coffee_data[[#This Row],[Area Code]],Location!$B$1:$E$157,2,FALSE)</f>
        <v>Iowa</v>
      </c>
      <c r="P1617" t="str">
        <f>VLOOKUP(Coffee_data[[#This Row],[Area Code]],Location!$B$1:$E$157,3,FALSE)</f>
        <v>Central</v>
      </c>
      <c r="Q1617" t="str">
        <f>VLOOKUP(Coffee_data[[#This Row],[Area Code]],Location!$B$1:$E$157,4,FALSE)</f>
        <v>Small Market</v>
      </c>
      <c r="R1617" s="15" t="str">
        <f>HLOOKUP(Coffee_data[[#This Row],[ProductId]],Product!$B$4:$O$7,2,FALSE)</f>
        <v>Regular</v>
      </c>
      <c r="S1617" s="15" t="str">
        <f>HLOOKUP(Coffee_data[[#This Row],[ProductId]],Product!$B$4:$O$7,3,FALSE)</f>
        <v>Tea</v>
      </c>
      <c r="T1617" s="15" t="str">
        <f>HLOOKUP(Coffee_data[[#This Row],[ProductId]],Product!$B$4:$O$7,4,FALSE)</f>
        <v>Darjeeling</v>
      </c>
    </row>
    <row r="1618" spans="1:20" x14ac:dyDescent="0.2">
      <c r="A1618">
        <v>183</v>
      </c>
      <c r="B1618">
        <v>312</v>
      </c>
      <c r="C1618">
        <v>567</v>
      </c>
      <c r="D1618">
        <v>169</v>
      </c>
      <c r="E1618">
        <v>129</v>
      </c>
      <c r="F1618">
        <v>96</v>
      </c>
      <c r="G1618">
        <v>1756</v>
      </c>
      <c r="H1618">
        <v>130</v>
      </c>
      <c r="I1618">
        <v>150</v>
      </c>
      <c r="J1618">
        <v>230</v>
      </c>
      <c r="K1618">
        <v>388</v>
      </c>
      <c r="L1618">
        <v>563</v>
      </c>
      <c r="M1618">
        <v>12</v>
      </c>
      <c r="N1618" s="25">
        <v>41912</v>
      </c>
      <c r="O1618" t="str">
        <f>VLOOKUP(Coffee_data[[#This Row],[Area Code]],Location!$B$1:$E$157,2,FALSE)</f>
        <v>Iowa</v>
      </c>
      <c r="P1618" t="str">
        <f>VLOOKUP(Coffee_data[[#This Row],[Area Code]],Location!$B$1:$E$157,3,FALSE)</f>
        <v>Central</v>
      </c>
      <c r="Q1618" t="str">
        <f>VLOOKUP(Coffee_data[[#This Row],[Area Code]],Location!$B$1:$E$157,4,FALSE)</f>
        <v>Small Market</v>
      </c>
      <c r="R1618" s="15" t="str">
        <f>HLOOKUP(Coffee_data[[#This Row],[ProductId]],Product!$B$4:$O$7,2,FALSE)</f>
        <v>Regular</v>
      </c>
      <c r="S1618" s="15" t="str">
        <f>HLOOKUP(Coffee_data[[#This Row],[ProductId]],Product!$B$4:$O$7,3,FALSE)</f>
        <v>Tea</v>
      </c>
      <c r="T1618" s="15" t="str">
        <f>HLOOKUP(Coffee_data[[#This Row],[ProductId]],Product!$B$4:$O$7,4,FALSE)</f>
        <v>Earl Grey</v>
      </c>
    </row>
    <row r="1619" spans="1:20" x14ac:dyDescent="0.2">
      <c r="A1619">
        <v>18</v>
      </c>
      <c r="B1619">
        <v>35</v>
      </c>
      <c r="C1619">
        <v>58</v>
      </c>
      <c r="D1619">
        <v>23</v>
      </c>
      <c r="E1619">
        <v>17</v>
      </c>
      <c r="F1619">
        <v>6</v>
      </c>
      <c r="G1619">
        <v>800</v>
      </c>
      <c r="H1619">
        <v>50</v>
      </c>
      <c r="I1619">
        <v>20</v>
      </c>
      <c r="J1619">
        <v>50</v>
      </c>
      <c r="K1619">
        <v>75</v>
      </c>
      <c r="L1619">
        <v>319</v>
      </c>
      <c r="M1619">
        <v>5</v>
      </c>
      <c r="N1619" s="25">
        <v>41912</v>
      </c>
      <c r="O1619" t="str">
        <f>VLOOKUP(Coffee_data[[#This Row],[Area Code]],Location!$B$1:$E$157,2,FALSE)</f>
        <v>Iowa</v>
      </c>
      <c r="P1619" t="str">
        <f>VLOOKUP(Coffee_data[[#This Row],[Area Code]],Location!$B$1:$E$157,3,FALSE)</f>
        <v>Central</v>
      </c>
      <c r="Q1619" t="str">
        <f>VLOOKUP(Coffee_data[[#This Row],[Area Code]],Location!$B$1:$E$157,4,FALSE)</f>
        <v>Small Market</v>
      </c>
      <c r="R1619" s="15" t="str">
        <f>HLOOKUP(Coffee_data[[#This Row],[ProductId]],Product!$B$4:$O$7,2,FALSE)</f>
        <v>Regular</v>
      </c>
      <c r="S1619" s="15" t="str">
        <f>HLOOKUP(Coffee_data[[#This Row],[ProductId]],Product!$B$4:$O$7,3,FALSE)</f>
        <v>Espresso</v>
      </c>
      <c r="T1619" s="15" t="str">
        <f>HLOOKUP(Coffee_data[[#This Row],[ProductId]],Product!$B$4:$O$7,4,FALSE)</f>
        <v>Caffe Mocha</v>
      </c>
    </row>
    <row r="1620" spans="1:20" x14ac:dyDescent="0.2">
      <c r="A1620">
        <v>31</v>
      </c>
      <c r="B1620">
        <v>43</v>
      </c>
      <c r="C1620">
        <v>43</v>
      </c>
      <c r="D1620">
        <v>0</v>
      </c>
      <c r="E1620">
        <v>12</v>
      </c>
      <c r="F1620">
        <v>0</v>
      </c>
      <c r="G1620">
        <v>430</v>
      </c>
      <c r="H1620">
        <v>60</v>
      </c>
      <c r="I1620">
        <v>0</v>
      </c>
      <c r="J1620">
        <v>60</v>
      </c>
      <c r="K1620">
        <v>54</v>
      </c>
      <c r="L1620">
        <v>712</v>
      </c>
      <c r="M1620">
        <v>6</v>
      </c>
      <c r="N1620" s="25">
        <v>41912</v>
      </c>
      <c r="O1620" t="str">
        <f>VLOOKUP(Coffee_data[[#This Row],[Area Code]],Location!$B$1:$E$157,2,FALSE)</f>
        <v>Iowa</v>
      </c>
      <c r="P1620" t="str">
        <f>VLOOKUP(Coffee_data[[#This Row],[Area Code]],Location!$B$1:$E$157,3,FALSE)</f>
        <v>Central</v>
      </c>
      <c r="Q1620" t="str">
        <f>VLOOKUP(Coffee_data[[#This Row],[Area Code]],Location!$B$1:$E$157,4,FALSE)</f>
        <v>Small Market</v>
      </c>
      <c r="R1620" s="15" t="str">
        <f>HLOOKUP(Coffee_data[[#This Row],[ProductId]],Product!$B$4:$O$7,2,FALSE)</f>
        <v>Decaf</v>
      </c>
      <c r="S1620" s="15" t="str">
        <f>HLOOKUP(Coffee_data[[#This Row],[ProductId]],Product!$B$4:$O$7,3,FALSE)</f>
        <v>Espresso</v>
      </c>
      <c r="T1620" s="15" t="str">
        <f>HLOOKUP(Coffee_data[[#This Row],[ProductId]],Product!$B$4:$O$7,4,FALSE)</f>
        <v>Decaf Espresso</v>
      </c>
    </row>
    <row r="1621" spans="1:20" x14ac:dyDescent="0.2">
      <c r="A1621">
        <v>-2</v>
      </c>
      <c r="B1621">
        <v>13</v>
      </c>
      <c r="C1621">
        <v>23</v>
      </c>
      <c r="D1621">
        <v>10</v>
      </c>
      <c r="E1621">
        <v>15</v>
      </c>
      <c r="F1621">
        <v>3</v>
      </c>
      <c r="G1621">
        <v>598</v>
      </c>
      <c r="H1621">
        <v>10</v>
      </c>
      <c r="I1621">
        <v>0</v>
      </c>
      <c r="J1621">
        <v>10</v>
      </c>
      <c r="K1621">
        <v>13</v>
      </c>
      <c r="L1621">
        <v>641</v>
      </c>
      <c r="M1621">
        <v>3</v>
      </c>
      <c r="N1621" s="25">
        <v>41912</v>
      </c>
      <c r="O1621" t="str">
        <f>VLOOKUP(Coffee_data[[#This Row],[Area Code]],Location!$B$1:$E$157,2,FALSE)</f>
        <v>Iowa</v>
      </c>
      <c r="P1621" t="str">
        <f>VLOOKUP(Coffee_data[[#This Row],[Area Code]],Location!$B$1:$E$157,3,FALSE)</f>
        <v>Central</v>
      </c>
      <c r="Q1621" t="str">
        <f>VLOOKUP(Coffee_data[[#This Row],[Area Code]],Location!$B$1:$E$157,4,FALSE)</f>
        <v>Small Market</v>
      </c>
      <c r="R1621" s="15" t="str">
        <f>HLOOKUP(Coffee_data[[#This Row],[ProductId]],Product!$B$4:$O$7,2,FALSE)</f>
        <v>Decaf</v>
      </c>
      <c r="S1621" s="15" t="str">
        <f>HLOOKUP(Coffee_data[[#This Row],[ProductId]],Product!$B$4:$O$7,3,FALSE)</f>
        <v>Coffee</v>
      </c>
      <c r="T1621" s="15" t="str">
        <f>HLOOKUP(Coffee_data[[#This Row],[ProductId]],Product!$B$4:$O$7,4,FALSE)</f>
        <v>Decaf Irish Cream</v>
      </c>
    </row>
    <row r="1622" spans="1:20" x14ac:dyDescent="0.2">
      <c r="A1622">
        <v>15</v>
      </c>
      <c r="B1622">
        <v>31</v>
      </c>
      <c r="C1622">
        <v>52</v>
      </c>
      <c r="D1622">
        <v>21</v>
      </c>
      <c r="E1622">
        <v>16</v>
      </c>
      <c r="F1622">
        <v>5</v>
      </c>
      <c r="G1622">
        <v>846</v>
      </c>
      <c r="H1622">
        <v>30</v>
      </c>
      <c r="I1622">
        <v>10</v>
      </c>
      <c r="J1622">
        <v>30</v>
      </c>
      <c r="K1622">
        <v>40</v>
      </c>
      <c r="L1622">
        <v>563</v>
      </c>
      <c r="M1622">
        <v>1</v>
      </c>
      <c r="N1622" s="25">
        <v>41912</v>
      </c>
      <c r="O1622" t="str">
        <f>VLOOKUP(Coffee_data[[#This Row],[Area Code]],Location!$B$1:$E$157,2,FALSE)</f>
        <v>Iowa</v>
      </c>
      <c r="P1622" t="str">
        <f>VLOOKUP(Coffee_data[[#This Row],[Area Code]],Location!$B$1:$E$157,3,FALSE)</f>
        <v>Central</v>
      </c>
      <c r="Q1622" t="str">
        <f>VLOOKUP(Coffee_data[[#This Row],[Area Code]],Location!$B$1:$E$157,4,FALSE)</f>
        <v>Small Market</v>
      </c>
      <c r="R1622" s="15" t="str">
        <f>HLOOKUP(Coffee_data[[#This Row],[ProductId]],Product!$B$4:$O$7,2,FALSE)</f>
        <v>Regular</v>
      </c>
      <c r="S1622" s="15" t="str">
        <f>HLOOKUP(Coffee_data[[#This Row],[ProductId]],Product!$B$4:$O$7,3,FALSE)</f>
        <v>Coffee</v>
      </c>
      <c r="T1622" s="15" t="str">
        <f>HLOOKUP(Coffee_data[[#This Row],[ProductId]],Product!$B$4:$O$7,4,FALSE)</f>
        <v>Amaretto</v>
      </c>
    </row>
    <row r="1623" spans="1:20" x14ac:dyDescent="0.2">
      <c r="A1623">
        <v>7</v>
      </c>
      <c r="B1623">
        <v>37</v>
      </c>
      <c r="C1623">
        <v>68</v>
      </c>
      <c r="D1623">
        <v>31</v>
      </c>
      <c r="E1623">
        <v>30</v>
      </c>
      <c r="F1623">
        <v>9</v>
      </c>
      <c r="G1623">
        <v>1000</v>
      </c>
      <c r="H1623">
        <v>30</v>
      </c>
      <c r="I1623">
        <v>20</v>
      </c>
      <c r="J1623">
        <v>40</v>
      </c>
      <c r="K1623">
        <v>60</v>
      </c>
      <c r="L1623">
        <v>515</v>
      </c>
      <c r="M1623">
        <v>2</v>
      </c>
      <c r="N1623" s="25">
        <v>41912</v>
      </c>
      <c r="O1623" t="str">
        <f>VLOOKUP(Coffee_data[[#This Row],[Area Code]],Location!$B$1:$E$157,2,FALSE)</f>
        <v>Iowa</v>
      </c>
      <c r="P1623" t="str">
        <f>VLOOKUP(Coffee_data[[#This Row],[Area Code]],Location!$B$1:$E$157,3,FALSE)</f>
        <v>Central</v>
      </c>
      <c r="Q1623" t="str">
        <f>VLOOKUP(Coffee_data[[#This Row],[Area Code]],Location!$B$1:$E$157,4,FALSE)</f>
        <v>Small Market</v>
      </c>
      <c r="R1623" s="15" t="str">
        <f>HLOOKUP(Coffee_data[[#This Row],[ProductId]],Product!$B$4:$O$7,2,FALSE)</f>
        <v>Regular</v>
      </c>
      <c r="S1623" s="15" t="str">
        <f>HLOOKUP(Coffee_data[[#This Row],[ProductId]],Product!$B$4:$O$7,3,FALSE)</f>
        <v>Coffee</v>
      </c>
      <c r="T1623" s="15" t="str">
        <f>HLOOKUP(Coffee_data[[#This Row],[ProductId]],Product!$B$4:$O$7,4,FALSE)</f>
        <v>Columbian</v>
      </c>
    </row>
    <row r="1624" spans="1:20" x14ac:dyDescent="0.2">
      <c r="A1624">
        <v>-3</v>
      </c>
      <c r="B1624">
        <v>43</v>
      </c>
      <c r="C1624">
        <v>77</v>
      </c>
      <c r="D1624">
        <v>34</v>
      </c>
      <c r="E1624">
        <v>46</v>
      </c>
      <c r="F1624">
        <v>12</v>
      </c>
      <c r="G1624">
        <v>240</v>
      </c>
      <c r="H1624">
        <v>10</v>
      </c>
      <c r="I1624">
        <v>10</v>
      </c>
      <c r="J1624">
        <v>30</v>
      </c>
      <c r="K1624">
        <v>40</v>
      </c>
      <c r="L1624">
        <v>314</v>
      </c>
      <c r="M1624">
        <v>13</v>
      </c>
      <c r="N1624" s="25">
        <v>41912</v>
      </c>
      <c r="O1624" t="str">
        <f>VLOOKUP(Coffee_data[[#This Row],[Area Code]],Location!$B$1:$E$157,2,FALSE)</f>
        <v>Missouri</v>
      </c>
      <c r="P1624" t="str">
        <f>VLOOKUP(Coffee_data[[#This Row],[Area Code]],Location!$B$1:$E$157,3,FALSE)</f>
        <v>Central</v>
      </c>
      <c r="Q1624" t="str">
        <f>VLOOKUP(Coffee_data[[#This Row],[Area Code]],Location!$B$1:$E$157,4,FALSE)</f>
        <v>Small Market</v>
      </c>
      <c r="R1624" s="15" t="str">
        <f>HLOOKUP(Coffee_data[[#This Row],[ProductId]],Product!$B$4:$O$7,2,FALSE)</f>
        <v>Regular</v>
      </c>
      <c r="S1624" s="15" t="str">
        <f>HLOOKUP(Coffee_data[[#This Row],[ProductId]],Product!$B$4:$O$7,3,FALSE)</f>
        <v>Tea</v>
      </c>
      <c r="T1624" s="15" t="str">
        <f>HLOOKUP(Coffee_data[[#This Row],[ProductId]],Product!$B$4:$O$7,4,FALSE)</f>
        <v>Green Tea</v>
      </c>
    </row>
    <row r="1625" spans="1:20" x14ac:dyDescent="0.2">
      <c r="A1625">
        <v>-6</v>
      </c>
      <c r="B1625">
        <v>64</v>
      </c>
      <c r="C1625">
        <v>109</v>
      </c>
      <c r="D1625">
        <v>45</v>
      </c>
      <c r="E1625">
        <v>70</v>
      </c>
      <c r="F1625">
        <v>41</v>
      </c>
      <c r="G1625">
        <v>320</v>
      </c>
      <c r="H1625">
        <v>30</v>
      </c>
      <c r="I1625">
        <v>20</v>
      </c>
      <c r="J1625">
        <v>60</v>
      </c>
      <c r="K1625">
        <v>88</v>
      </c>
      <c r="L1625">
        <v>573</v>
      </c>
      <c r="M1625">
        <v>8</v>
      </c>
      <c r="N1625" s="25">
        <v>41912</v>
      </c>
      <c r="O1625" t="str">
        <f>VLOOKUP(Coffee_data[[#This Row],[Area Code]],Location!$B$1:$E$157,2,FALSE)</f>
        <v>Missouri</v>
      </c>
      <c r="P1625" t="str">
        <f>VLOOKUP(Coffee_data[[#This Row],[Area Code]],Location!$B$1:$E$157,3,FALSE)</f>
        <v>Central</v>
      </c>
      <c r="Q1625" t="str">
        <f>VLOOKUP(Coffee_data[[#This Row],[Area Code]],Location!$B$1:$E$157,4,FALSE)</f>
        <v>Small Market</v>
      </c>
      <c r="R1625" s="15" t="str">
        <f>HLOOKUP(Coffee_data[[#This Row],[ProductId]],Product!$B$4:$O$7,2,FALSE)</f>
        <v>Decaf</v>
      </c>
      <c r="S1625" s="15" t="str">
        <f>HLOOKUP(Coffee_data[[#This Row],[ProductId]],Product!$B$4:$O$7,3,FALSE)</f>
        <v>Herbal Tea</v>
      </c>
      <c r="T1625" s="15" t="str">
        <f>HLOOKUP(Coffee_data[[#This Row],[ProductId]],Product!$B$4:$O$7,4,FALSE)</f>
        <v>Chamomile</v>
      </c>
    </row>
    <row r="1626" spans="1:20" x14ac:dyDescent="0.2">
      <c r="A1626">
        <v>-26</v>
      </c>
      <c r="B1626">
        <v>23</v>
      </c>
      <c r="C1626">
        <v>109</v>
      </c>
      <c r="D1626">
        <v>86</v>
      </c>
      <c r="E1626">
        <v>49</v>
      </c>
      <c r="F1626">
        <v>26</v>
      </c>
      <c r="G1626">
        <v>1698</v>
      </c>
      <c r="H1626">
        <v>10</v>
      </c>
      <c r="I1626">
        <v>60</v>
      </c>
      <c r="J1626">
        <v>20</v>
      </c>
      <c r="K1626">
        <v>80</v>
      </c>
      <c r="L1626">
        <v>573</v>
      </c>
      <c r="M1626">
        <v>9</v>
      </c>
      <c r="N1626" s="25">
        <v>41912</v>
      </c>
      <c r="O1626" t="str">
        <f>VLOOKUP(Coffee_data[[#This Row],[Area Code]],Location!$B$1:$E$157,2,FALSE)</f>
        <v>Missouri</v>
      </c>
      <c r="P1626" t="str">
        <f>VLOOKUP(Coffee_data[[#This Row],[Area Code]],Location!$B$1:$E$157,3,FALSE)</f>
        <v>Central</v>
      </c>
      <c r="Q1626" t="str">
        <f>VLOOKUP(Coffee_data[[#This Row],[Area Code]],Location!$B$1:$E$157,4,FALSE)</f>
        <v>Small Market</v>
      </c>
      <c r="R1626" s="15" t="str">
        <f>HLOOKUP(Coffee_data[[#This Row],[ProductId]],Product!$B$4:$O$7,2,FALSE)</f>
        <v>Decaf</v>
      </c>
      <c r="S1626" s="15" t="str">
        <f>HLOOKUP(Coffee_data[[#This Row],[ProductId]],Product!$B$4:$O$7,3,FALSE)</f>
        <v>Herbal Tea</v>
      </c>
      <c r="T1626" s="15" t="str">
        <f>HLOOKUP(Coffee_data[[#This Row],[ProductId]],Product!$B$4:$O$7,4,FALSE)</f>
        <v>Lemon</v>
      </c>
    </row>
    <row r="1627" spans="1:20" x14ac:dyDescent="0.2">
      <c r="A1627">
        <v>13</v>
      </c>
      <c r="B1627">
        <v>53</v>
      </c>
      <c r="C1627">
        <v>92</v>
      </c>
      <c r="D1627">
        <v>39</v>
      </c>
      <c r="E1627">
        <v>40</v>
      </c>
      <c r="F1627">
        <v>12</v>
      </c>
      <c r="G1627">
        <v>244</v>
      </c>
      <c r="H1627">
        <v>30</v>
      </c>
      <c r="I1627">
        <v>20</v>
      </c>
      <c r="J1627">
        <v>40</v>
      </c>
      <c r="K1627">
        <v>71</v>
      </c>
      <c r="L1627">
        <v>636</v>
      </c>
      <c r="M1627">
        <v>11</v>
      </c>
      <c r="N1627" s="25">
        <v>41912</v>
      </c>
      <c r="O1627" t="str">
        <f>VLOOKUP(Coffee_data[[#This Row],[Area Code]],Location!$B$1:$E$157,2,FALSE)</f>
        <v>Missouri</v>
      </c>
      <c r="P1627" t="str">
        <f>VLOOKUP(Coffee_data[[#This Row],[Area Code]],Location!$B$1:$E$157,3,FALSE)</f>
        <v>Central</v>
      </c>
      <c r="Q1627" t="str">
        <f>VLOOKUP(Coffee_data[[#This Row],[Area Code]],Location!$B$1:$E$157,4,FALSE)</f>
        <v>Small Market</v>
      </c>
      <c r="R1627" s="15" t="str">
        <f>HLOOKUP(Coffee_data[[#This Row],[ProductId]],Product!$B$4:$O$7,2,FALSE)</f>
        <v>Regular</v>
      </c>
      <c r="S1627" s="15" t="str">
        <f>HLOOKUP(Coffee_data[[#This Row],[ProductId]],Product!$B$4:$O$7,3,FALSE)</f>
        <v>Tea</v>
      </c>
      <c r="T1627" s="15" t="str">
        <f>HLOOKUP(Coffee_data[[#This Row],[ProductId]],Product!$B$4:$O$7,4,FALSE)</f>
        <v>Darjeeling</v>
      </c>
    </row>
    <row r="1628" spans="1:20" x14ac:dyDescent="0.2">
      <c r="A1628">
        <v>-11</v>
      </c>
      <c r="B1628">
        <v>31</v>
      </c>
      <c r="C1628">
        <v>56</v>
      </c>
      <c r="D1628">
        <v>25</v>
      </c>
      <c r="E1628">
        <v>42</v>
      </c>
      <c r="F1628">
        <v>9</v>
      </c>
      <c r="G1628">
        <v>209</v>
      </c>
      <c r="H1628">
        <v>0</v>
      </c>
      <c r="I1628">
        <v>10</v>
      </c>
      <c r="J1628">
        <v>20</v>
      </c>
      <c r="K1628">
        <v>42</v>
      </c>
      <c r="L1628">
        <v>417</v>
      </c>
      <c r="M1628">
        <v>12</v>
      </c>
      <c r="N1628" s="25">
        <v>41912</v>
      </c>
      <c r="O1628" t="str">
        <f>VLOOKUP(Coffee_data[[#This Row],[Area Code]],Location!$B$1:$E$157,2,FALSE)</f>
        <v>Missouri</v>
      </c>
      <c r="P1628" t="str">
        <f>VLOOKUP(Coffee_data[[#This Row],[Area Code]],Location!$B$1:$E$157,3,FALSE)</f>
        <v>Central</v>
      </c>
      <c r="Q1628" t="str">
        <f>VLOOKUP(Coffee_data[[#This Row],[Area Code]],Location!$B$1:$E$157,4,FALSE)</f>
        <v>Small Market</v>
      </c>
      <c r="R1628" s="15" t="str">
        <f>HLOOKUP(Coffee_data[[#This Row],[ProductId]],Product!$B$4:$O$7,2,FALSE)</f>
        <v>Regular</v>
      </c>
      <c r="S1628" s="15" t="str">
        <f>HLOOKUP(Coffee_data[[#This Row],[ProductId]],Product!$B$4:$O$7,3,FALSE)</f>
        <v>Tea</v>
      </c>
      <c r="T1628" s="15" t="str">
        <f>HLOOKUP(Coffee_data[[#This Row],[ProductId]],Product!$B$4:$O$7,4,FALSE)</f>
        <v>Earl Grey</v>
      </c>
    </row>
    <row r="1629" spans="1:20" x14ac:dyDescent="0.2">
      <c r="A1629">
        <v>36</v>
      </c>
      <c r="B1629">
        <v>59</v>
      </c>
      <c r="C1629">
        <v>99</v>
      </c>
      <c r="D1629">
        <v>40</v>
      </c>
      <c r="E1629">
        <v>23</v>
      </c>
      <c r="F1629">
        <v>11</v>
      </c>
      <c r="G1629">
        <v>881</v>
      </c>
      <c r="H1629">
        <v>90</v>
      </c>
      <c r="I1629">
        <v>55</v>
      </c>
      <c r="J1629">
        <v>90</v>
      </c>
      <c r="K1629">
        <v>140</v>
      </c>
      <c r="L1629">
        <v>314</v>
      </c>
      <c r="M1629">
        <v>5</v>
      </c>
      <c r="N1629" s="25">
        <v>41912</v>
      </c>
      <c r="O1629" t="str">
        <f>VLOOKUP(Coffee_data[[#This Row],[Area Code]],Location!$B$1:$E$157,2,FALSE)</f>
        <v>Missouri</v>
      </c>
      <c r="P1629" t="str">
        <f>VLOOKUP(Coffee_data[[#This Row],[Area Code]],Location!$B$1:$E$157,3,FALSE)</f>
        <v>Central</v>
      </c>
      <c r="Q1629" t="str">
        <f>VLOOKUP(Coffee_data[[#This Row],[Area Code]],Location!$B$1:$E$157,4,FALSE)</f>
        <v>Small Market</v>
      </c>
      <c r="R1629" s="15" t="str">
        <f>HLOOKUP(Coffee_data[[#This Row],[ProductId]],Product!$B$4:$O$7,2,FALSE)</f>
        <v>Regular</v>
      </c>
      <c r="S1629" s="15" t="str">
        <f>HLOOKUP(Coffee_data[[#This Row],[ProductId]],Product!$B$4:$O$7,3,FALSE)</f>
        <v>Espresso</v>
      </c>
      <c r="T1629" s="15" t="str">
        <f>HLOOKUP(Coffee_data[[#This Row],[ProductId]],Product!$B$4:$O$7,4,FALSE)</f>
        <v>Caffe Mocha</v>
      </c>
    </row>
    <row r="1630" spans="1:20" x14ac:dyDescent="0.2">
      <c r="A1630">
        <v>28</v>
      </c>
      <c r="B1630">
        <v>47</v>
      </c>
      <c r="C1630">
        <v>79</v>
      </c>
      <c r="D1630">
        <v>32</v>
      </c>
      <c r="E1630">
        <v>19</v>
      </c>
      <c r="F1630">
        <v>8</v>
      </c>
      <c r="G1630">
        <v>833</v>
      </c>
      <c r="H1630">
        <v>80</v>
      </c>
      <c r="I1630">
        <v>30</v>
      </c>
      <c r="J1630">
        <v>80</v>
      </c>
      <c r="K1630">
        <v>110</v>
      </c>
      <c r="L1630">
        <v>660</v>
      </c>
      <c r="M1630">
        <v>6</v>
      </c>
      <c r="N1630" s="25">
        <v>41912</v>
      </c>
      <c r="O1630" t="str">
        <f>VLOOKUP(Coffee_data[[#This Row],[Area Code]],Location!$B$1:$E$157,2,FALSE)</f>
        <v>Missouri</v>
      </c>
      <c r="P1630" t="str">
        <f>VLOOKUP(Coffee_data[[#This Row],[Area Code]],Location!$B$1:$E$157,3,FALSE)</f>
        <v>Central</v>
      </c>
      <c r="Q1630" t="str">
        <f>VLOOKUP(Coffee_data[[#This Row],[Area Code]],Location!$B$1:$E$157,4,FALSE)</f>
        <v>Small Market</v>
      </c>
      <c r="R1630" s="15" t="str">
        <f>HLOOKUP(Coffee_data[[#This Row],[ProductId]],Product!$B$4:$O$7,2,FALSE)</f>
        <v>Decaf</v>
      </c>
      <c r="S1630" s="15" t="str">
        <f>HLOOKUP(Coffee_data[[#This Row],[ProductId]],Product!$B$4:$O$7,3,FALSE)</f>
        <v>Espresso</v>
      </c>
      <c r="T1630" s="15" t="str">
        <f>HLOOKUP(Coffee_data[[#This Row],[ProductId]],Product!$B$4:$O$7,4,FALSE)</f>
        <v>Decaf Espresso</v>
      </c>
    </row>
    <row r="1631" spans="1:20" x14ac:dyDescent="0.2">
      <c r="A1631">
        <v>35</v>
      </c>
      <c r="B1631">
        <v>77</v>
      </c>
      <c r="C1631">
        <v>142</v>
      </c>
      <c r="D1631">
        <v>65</v>
      </c>
      <c r="E1631">
        <v>42</v>
      </c>
      <c r="F1631">
        <v>20</v>
      </c>
      <c r="G1631">
        <v>1053</v>
      </c>
      <c r="H1631">
        <v>70</v>
      </c>
      <c r="I1631">
        <v>47</v>
      </c>
      <c r="J1631">
        <v>80</v>
      </c>
      <c r="K1631">
        <v>130</v>
      </c>
      <c r="L1631">
        <v>660</v>
      </c>
      <c r="M1631">
        <v>3</v>
      </c>
      <c r="N1631" s="25">
        <v>41912</v>
      </c>
      <c r="O1631" t="str">
        <f>VLOOKUP(Coffee_data[[#This Row],[Area Code]],Location!$B$1:$E$157,2,FALSE)</f>
        <v>Missouri</v>
      </c>
      <c r="P1631" t="str">
        <f>VLOOKUP(Coffee_data[[#This Row],[Area Code]],Location!$B$1:$E$157,3,FALSE)</f>
        <v>Central</v>
      </c>
      <c r="Q1631" t="str">
        <f>VLOOKUP(Coffee_data[[#This Row],[Area Code]],Location!$B$1:$E$157,4,FALSE)</f>
        <v>Small Market</v>
      </c>
      <c r="R1631" s="15" t="str">
        <f>HLOOKUP(Coffee_data[[#This Row],[ProductId]],Product!$B$4:$O$7,2,FALSE)</f>
        <v>Decaf</v>
      </c>
      <c r="S1631" s="15" t="str">
        <f>HLOOKUP(Coffee_data[[#This Row],[ProductId]],Product!$B$4:$O$7,3,FALSE)</f>
        <v>Coffee</v>
      </c>
      <c r="T1631" s="15" t="str">
        <f>HLOOKUP(Coffee_data[[#This Row],[ProductId]],Product!$B$4:$O$7,4,FALSE)</f>
        <v>Decaf Irish Cream</v>
      </c>
    </row>
    <row r="1632" spans="1:20" x14ac:dyDescent="0.2">
      <c r="A1632">
        <v>35</v>
      </c>
      <c r="B1632">
        <v>98</v>
      </c>
      <c r="C1632">
        <v>177</v>
      </c>
      <c r="D1632">
        <v>79</v>
      </c>
      <c r="E1632">
        <v>63</v>
      </c>
      <c r="F1632">
        <v>30</v>
      </c>
      <c r="G1632">
        <v>593</v>
      </c>
      <c r="H1632">
        <v>70</v>
      </c>
      <c r="I1632">
        <v>70</v>
      </c>
      <c r="J1632">
        <v>100</v>
      </c>
      <c r="K1632">
        <v>172</v>
      </c>
      <c r="L1632">
        <v>816</v>
      </c>
      <c r="M1632">
        <v>2</v>
      </c>
      <c r="N1632" s="25">
        <v>41912</v>
      </c>
      <c r="O1632" t="str">
        <f>VLOOKUP(Coffee_data[[#This Row],[Area Code]],Location!$B$1:$E$157,2,FALSE)</f>
        <v>Missouri</v>
      </c>
      <c r="P1632" t="str">
        <f>VLOOKUP(Coffee_data[[#This Row],[Area Code]],Location!$B$1:$E$157,3,FALSE)</f>
        <v>Central</v>
      </c>
      <c r="Q1632" t="str">
        <f>VLOOKUP(Coffee_data[[#This Row],[Area Code]],Location!$B$1:$E$157,4,FALSE)</f>
        <v>Small Market</v>
      </c>
      <c r="R1632" s="15" t="str">
        <f>HLOOKUP(Coffee_data[[#This Row],[ProductId]],Product!$B$4:$O$7,2,FALSE)</f>
        <v>Regular</v>
      </c>
      <c r="S1632" s="15" t="str">
        <f>HLOOKUP(Coffee_data[[#This Row],[ProductId]],Product!$B$4:$O$7,3,FALSE)</f>
        <v>Coffee</v>
      </c>
      <c r="T1632" s="15" t="str">
        <f>HLOOKUP(Coffee_data[[#This Row],[ProductId]],Product!$B$4:$O$7,4,FALSE)</f>
        <v>Columbian</v>
      </c>
    </row>
    <row r="1633" spans="1:20" x14ac:dyDescent="0.2">
      <c r="A1633">
        <v>65</v>
      </c>
      <c r="B1633">
        <v>123</v>
      </c>
      <c r="C1633">
        <v>205</v>
      </c>
      <c r="D1633">
        <v>82</v>
      </c>
      <c r="E1633">
        <v>58</v>
      </c>
      <c r="F1633">
        <v>27</v>
      </c>
      <c r="G1633">
        <v>788</v>
      </c>
      <c r="H1633">
        <v>60</v>
      </c>
      <c r="I1633">
        <v>39</v>
      </c>
      <c r="J1633">
        <v>90</v>
      </c>
      <c r="K1633">
        <v>140</v>
      </c>
      <c r="L1633">
        <v>234</v>
      </c>
      <c r="M1633">
        <v>11</v>
      </c>
      <c r="N1633" s="25">
        <v>41912</v>
      </c>
      <c r="O1633" t="str">
        <f>VLOOKUP(Coffee_data[[#This Row],[Area Code]],Location!$B$1:$E$157,2,FALSE)</f>
        <v>Ohio</v>
      </c>
      <c r="P1633" t="str">
        <f>VLOOKUP(Coffee_data[[#This Row],[Area Code]],Location!$B$1:$E$157,3,FALSE)</f>
        <v>Central</v>
      </c>
      <c r="Q1633" t="str">
        <f>VLOOKUP(Coffee_data[[#This Row],[Area Code]],Location!$B$1:$E$157,4,FALSE)</f>
        <v>Major Market</v>
      </c>
      <c r="R1633" s="15" t="str">
        <f>HLOOKUP(Coffee_data[[#This Row],[ProductId]],Product!$B$4:$O$7,2,FALSE)</f>
        <v>Regular</v>
      </c>
      <c r="S1633" s="15" t="str">
        <f>HLOOKUP(Coffee_data[[#This Row],[ProductId]],Product!$B$4:$O$7,3,FALSE)</f>
        <v>Tea</v>
      </c>
      <c r="T1633" s="15" t="str">
        <f>HLOOKUP(Coffee_data[[#This Row],[ProductId]],Product!$B$4:$O$7,4,FALSE)</f>
        <v>Darjeeling</v>
      </c>
    </row>
    <row r="1634" spans="1:20" x14ac:dyDescent="0.2">
      <c r="A1634">
        <v>76</v>
      </c>
      <c r="B1634">
        <v>127</v>
      </c>
      <c r="C1634">
        <v>218</v>
      </c>
      <c r="D1634">
        <v>91</v>
      </c>
      <c r="E1634">
        <v>51</v>
      </c>
      <c r="F1634">
        <v>28</v>
      </c>
      <c r="G1634">
        <v>656</v>
      </c>
      <c r="H1634">
        <v>80</v>
      </c>
      <c r="I1634">
        <v>62</v>
      </c>
      <c r="J1634">
        <v>100</v>
      </c>
      <c r="K1634">
        <v>162</v>
      </c>
      <c r="L1634">
        <v>614</v>
      </c>
      <c r="M1634">
        <v>12</v>
      </c>
      <c r="N1634" s="25">
        <v>41912</v>
      </c>
      <c r="O1634" t="str">
        <f>VLOOKUP(Coffee_data[[#This Row],[Area Code]],Location!$B$1:$E$157,2,FALSE)</f>
        <v>Ohio</v>
      </c>
      <c r="P1634" t="str">
        <f>VLOOKUP(Coffee_data[[#This Row],[Area Code]],Location!$B$1:$E$157,3,FALSE)</f>
        <v>Central</v>
      </c>
      <c r="Q1634" t="str">
        <f>VLOOKUP(Coffee_data[[#This Row],[Area Code]],Location!$B$1:$E$157,4,FALSE)</f>
        <v>Major Market</v>
      </c>
      <c r="R1634" s="15" t="str">
        <f>HLOOKUP(Coffee_data[[#This Row],[ProductId]],Product!$B$4:$O$7,2,FALSE)</f>
        <v>Regular</v>
      </c>
      <c r="S1634" s="15" t="str">
        <f>HLOOKUP(Coffee_data[[#This Row],[ProductId]],Product!$B$4:$O$7,3,FALSE)</f>
        <v>Tea</v>
      </c>
      <c r="T1634" s="15" t="str">
        <f>HLOOKUP(Coffee_data[[#This Row],[ProductId]],Product!$B$4:$O$7,4,FALSE)</f>
        <v>Earl Grey</v>
      </c>
    </row>
    <row r="1635" spans="1:20" x14ac:dyDescent="0.2">
      <c r="A1635">
        <v>16</v>
      </c>
      <c r="B1635">
        <v>32</v>
      </c>
      <c r="C1635">
        <v>53</v>
      </c>
      <c r="D1635">
        <v>21</v>
      </c>
      <c r="E1635">
        <v>16</v>
      </c>
      <c r="F1635">
        <v>5</v>
      </c>
      <c r="G1635">
        <v>480</v>
      </c>
      <c r="H1635">
        <v>30</v>
      </c>
      <c r="I1635">
        <v>0</v>
      </c>
      <c r="J1635">
        <v>30</v>
      </c>
      <c r="K1635">
        <v>22</v>
      </c>
      <c r="L1635">
        <v>937</v>
      </c>
      <c r="M1635">
        <v>8</v>
      </c>
      <c r="N1635" s="25">
        <v>41912</v>
      </c>
      <c r="O1635" t="str">
        <f>VLOOKUP(Coffee_data[[#This Row],[Area Code]],Location!$B$1:$E$157,2,FALSE)</f>
        <v>Ohio</v>
      </c>
      <c r="P1635" t="str">
        <f>VLOOKUP(Coffee_data[[#This Row],[Area Code]],Location!$B$1:$E$157,3,FALSE)</f>
        <v>Central</v>
      </c>
      <c r="Q1635" t="str">
        <f>VLOOKUP(Coffee_data[[#This Row],[Area Code]],Location!$B$1:$E$157,4,FALSE)</f>
        <v>Major Market</v>
      </c>
      <c r="R1635" s="15" t="str">
        <f>HLOOKUP(Coffee_data[[#This Row],[ProductId]],Product!$B$4:$O$7,2,FALSE)</f>
        <v>Decaf</v>
      </c>
      <c r="S1635" s="15" t="str">
        <f>HLOOKUP(Coffee_data[[#This Row],[ProductId]],Product!$B$4:$O$7,3,FALSE)</f>
        <v>Herbal Tea</v>
      </c>
      <c r="T1635" s="15" t="str">
        <f>HLOOKUP(Coffee_data[[#This Row],[ProductId]],Product!$B$4:$O$7,4,FALSE)</f>
        <v>Chamomile</v>
      </c>
    </row>
    <row r="1636" spans="1:20" x14ac:dyDescent="0.2">
      <c r="A1636">
        <v>20</v>
      </c>
      <c r="B1636">
        <v>39</v>
      </c>
      <c r="C1636">
        <v>66</v>
      </c>
      <c r="D1636">
        <v>27</v>
      </c>
      <c r="E1636">
        <v>19</v>
      </c>
      <c r="F1636">
        <v>7</v>
      </c>
      <c r="G1636">
        <v>859</v>
      </c>
      <c r="H1636">
        <v>30</v>
      </c>
      <c r="I1636">
        <v>10</v>
      </c>
      <c r="J1636">
        <v>30</v>
      </c>
      <c r="K1636">
        <v>49</v>
      </c>
      <c r="L1636">
        <v>513</v>
      </c>
      <c r="M1636">
        <v>9</v>
      </c>
      <c r="N1636" s="25">
        <v>41912</v>
      </c>
      <c r="O1636" t="str">
        <f>VLOOKUP(Coffee_data[[#This Row],[Area Code]],Location!$B$1:$E$157,2,FALSE)</f>
        <v>Ohio</v>
      </c>
      <c r="P1636" t="str">
        <f>VLOOKUP(Coffee_data[[#This Row],[Area Code]],Location!$B$1:$E$157,3,FALSE)</f>
        <v>Central</v>
      </c>
      <c r="Q1636" t="str">
        <f>VLOOKUP(Coffee_data[[#This Row],[Area Code]],Location!$B$1:$E$157,4,FALSE)</f>
        <v>Major Market</v>
      </c>
      <c r="R1636" s="15" t="str">
        <f>HLOOKUP(Coffee_data[[#This Row],[ProductId]],Product!$B$4:$O$7,2,FALSE)</f>
        <v>Decaf</v>
      </c>
      <c r="S1636" s="15" t="str">
        <f>HLOOKUP(Coffee_data[[#This Row],[ProductId]],Product!$B$4:$O$7,3,FALSE)</f>
        <v>Herbal Tea</v>
      </c>
      <c r="T1636" s="15" t="str">
        <f>HLOOKUP(Coffee_data[[#This Row],[ProductId]],Product!$B$4:$O$7,4,FALSE)</f>
        <v>Lemon</v>
      </c>
    </row>
    <row r="1637" spans="1:20" x14ac:dyDescent="0.2">
      <c r="A1637">
        <v>92</v>
      </c>
      <c r="B1637">
        <v>161</v>
      </c>
      <c r="C1637">
        <v>322</v>
      </c>
      <c r="D1637">
        <v>167</v>
      </c>
      <c r="E1637">
        <v>69</v>
      </c>
      <c r="F1637">
        <v>45</v>
      </c>
      <c r="G1637">
        <v>1267</v>
      </c>
      <c r="H1637">
        <v>190</v>
      </c>
      <c r="I1637">
        <v>208</v>
      </c>
      <c r="J1637">
        <v>240</v>
      </c>
      <c r="K1637">
        <v>465</v>
      </c>
      <c r="L1637">
        <v>567</v>
      </c>
      <c r="M1637">
        <v>5</v>
      </c>
      <c r="N1637" s="25">
        <v>41912</v>
      </c>
      <c r="O1637" t="str">
        <f>VLOOKUP(Coffee_data[[#This Row],[Area Code]],Location!$B$1:$E$157,2,FALSE)</f>
        <v>Ohio</v>
      </c>
      <c r="P1637" t="str">
        <f>VLOOKUP(Coffee_data[[#This Row],[Area Code]],Location!$B$1:$E$157,3,FALSE)</f>
        <v>Central</v>
      </c>
      <c r="Q1637" t="str">
        <f>VLOOKUP(Coffee_data[[#This Row],[Area Code]],Location!$B$1:$E$157,4,FALSE)</f>
        <v>Major Market</v>
      </c>
      <c r="R1637" s="15" t="str">
        <f>HLOOKUP(Coffee_data[[#This Row],[ProductId]],Product!$B$4:$O$7,2,FALSE)</f>
        <v>Regular</v>
      </c>
      <c r="S1637" s="15" t="str">
        <f>HLOOKUP(Coffee_data[[#This Row],[ProductId]],Product!$B$4:$O$7,3,FALSE)</f>
        <v>Espresso</v>
      </c>
      <c r="T1637" s="15" t="str">
        <f>HLOOKUP(Coffee_data[[#This Row],[ProductId]],Product!$B$4:$O$7,4,FALSE)</f>
        <v>Caffe Mocha</v>
      </c>
    </row>
    <row r="1638" spans="1:20" x14ac:dyDescent="0.2">
      <c r="A1638">
        <v>12</v>
      </c>
      <c r="B1638">
        <v>66</v>
      </c>
      <c r="C1638">
        <v>120</v>
      </c>
      <c r="D1638">
        <v>54</v>
      </c>
      <c r="E1638">
        <v>54</v>
      </c>
      <c r="F1638">
        <v>20</v>
      </c>
      <c r="G1638">
        <v>404</v>
      </c>
      <c r="H1638">
        <v>70</v>
      </c>
      <c r="I1638">
        <v>64</v>
      </c>
      <c r="J1638">
        <v>100</v>
      </c>
      <c r="K1638">
        <v>164</v>
      </c>
      <c r="L1638">
        <v>614</v>
      </c>
      <c r="M1638">
        <v>6</v>
      </c>
      <c r="N1638" s="25">
        <v>41912</v>
      </c>
      <c r="O1638" t="str">
        <f>VLOOKUP(Coffee_data[[#This Row],[Area Code]],Location!$B$1:$E$157,2,FALSE)</f>
        <v>Ohio</v>
      </c>
      <c r="P1638" t="str">
        <f>VLOOKUP(Coffee_data[[#This Row],[Area Code]],Location!$B$1:$E$157,3,FALSE)</f>
        <v>Central</v>
      </c>
      <c r="Q1638" t="str">
        <f>VLOOKUP(Coffee_data[[#This Row],[Area Code]],Location!$B$1:$E$157,4,FALSE)</f>
        <v>Major Market</v>
      </c>
      <c r="R1638" s="15" t="str">
        <f>HLOOKUP(Coffee_data[[#This Row],[ProductId]],Product!$B$4:$O$7,2,FALSE)</f>
        <v>Decaf</v>
      </c>
      <c r="S1638" s="15" t="str">
        <f>HLOOKUP(Coffee_data[[#This Row],[ProductId]],Product!$B$4:$O$7,3,FALSE)</f>
        <v>Espresso</v>
      </c>
      <c r="T1638" s="15" t="str">
        <f>HLOOKUP(Coffee_data[[#This Row],[ProductId]],Product!$B$4:$O$7,4,FALSE)</f>
        <v>Decaf Espresso</v>
      </c>
    </row>
    <row r="1639" spans="1:20" x14ac:dyDescent="0.2">
      <c r="A1639">
        <v>26</v>
      </c>
      <c r="B1639">
        <v>71</v>
      </c>
      <c r="C1639">
        <v>123</v>
      </c>
      <c r="D1639">
        <v>52</v>
      </c>
      <c r="E1639">
        <v>45</v>
      </c>
      <c r="F1639">
        <v>17</v>
      </c>
      <c r="G1639">
        <v>405</v>
      </c>
      <c r="H1639">
        <v>60</v>
      </c>
      <c r="I1639">
        <v>41</v>
      </c>
      <c r="J1639">
        <v>70</v>
      </c>
      <c r="K1639">
        <v>109</v>
      </c>
      <c r="L1639">
        <v>440</v>
      </c>
      <c r="M1639">
        <v>1</v>
      </c>
      <c r="N1639" s="25">
        <v>41912</v>
      </c>
      <c r="O1639" t="str">
        <f>VLOOKUP(Coffee_data[[#This Row],[Area Code]],Location!$B$1:$E$157,2,FALSE)</f>
        <v>Ohio</v>
      </c>
      <c r="P1639" t="str">
        <f>VLOOKUP(Coffee_data[[#This Row],[Area Code]],Location!$B$1:$E$157,3,FALSE)</f>
        <v>Central</v>
      </c>
      <c r="Q1639" t="str">
        <f>VLOOKUP(Coffee_data[[#This Row],[Area Code]],Location!$B$1:$E$157,4,FALSE)</f>
        <v>Major Market</v>
      </c>
      <c r="R1639" s="15" t="str">
        <f>HLOOKUP(Coffee_data[[#This Row],[ProductId]],Product!$B$4:$O$7,2,FALSE)</f>
        <v>Regular</v>
      </c>
      <c r="S1639" s="15" t="str">
        <f>HLOOKUP(Coffee_data[[#This Row],[ProductId]],Product!$B$4:$O$7,3,FALSE)</f>
        <v>Coffee</v>
      </c>
      <c r="T1639" s="15" t="str">
        <f>HLOOKUP(Coffee_data[[#This Row],[ProductId]],Product!$B$4:$O$7,4,FALSE)</f>
        <v>Amaretto</v>
      </c>
    </row>
    <row r="1640" spans="1:20" x14ac:dyDescent="0.2">
      <c r="A1640">
        <v>28</v>
      </c>
      <c r="B1640">
        <v>64</v>
      </c>
      <c r="C1640">
        <v>107</v>
      </c>
      <c r="D1640">
        <v>43</v>
      </c>
      <c r="E1640">
        <v>36</v>
      </c>
      <c r="F1640">
        <v>13</v>
      </c>
      <c r="G1640">
        <v>419</v>
      </c>
      <c r="H1640">
        <v>60</v>
      </c>
      <c r="I1640">
        <v>28</v>
      </c>
      <c r="J1640">
        <v>70</v>
      </c>
      <c r="K1640">
        <v>102</v>
      </c>
      <c r="L1640">
        <v>937</v>
      </c>
      <c r="M1640">
        <v>2</v>
      </c>
      <c r="N1640" s="25">
        <v>41912</v>
      </c>
      <c r="O1640" t="str">
        <f>VLOOKUP(Coffee_data[[#This Row],[Area Code]],Location!$B$1:$E$157,2,FALSE)</f>
        <v>Ohio</v>
      </c>
      <c r="P1640" t="str">
        <f>VLOOKUP(Coffee_data[[#This Row],[Area Code]],Location!$B$1:$E$157,3,FALSE)</f>
        <v>Central</v>
      </c>
      <c r="Q1640" t="str">
        <f>VLOOKUP(Coffee_data[[#This Row],[Area Code]],Location!$B$1:$E$157,4,FALSE)</f>
        <v>Major Market</v>
      </c>
      <c r="R1640" s="15" t="str">
        <f>HLOOKUP(Coffee_data[[#This Row],[ProductId]],Product!$B$4:$O$7,2,FALSE)</f>
        <v>Regular</v>
      </c>
      <c r="S1640" s="15" t="str">
        <f>HLOOKUP(Coffee_data[[#This Row],[ProductId]],Product!$B$4:$O$7,3,FALSE)</f>
        <v>Coffee</v>
      </c>
      <c r="T1640" s="15" t="str">
        <f>HLOOKUP(Coffee_data[[#This Row],[ProductId]],Product!$B$4:$O$7,4,FALSE)</f>
        <v>Columbian</v>
      </c>
    </row>
    <row r="1641" spans="1:20" x14ac:dyDescent="0.2">
      <c r="A1641">
        <v>-5</v>
      </c>
      <c r="B1641">
        <v>71</v>
      </c>
      <c r="C1641">
        <v>122</v>
      </c>
      <c r="D1641">
        <v>51</v>
      </c>
      <c r="E1641">
        <v>76</v>
      </c>
      <c r="F1641">
        <v>46</v>
      </c>
      <c r="G1641">
        <v>503</v>
      </c>
      <c r="H1641">
        <v>30</v>
      </c>
      <c r="I1641">
        <v>37</v>
      </c>
      <c r="J1641">
        <v>70</v>
      </c>
      <c r="K1641">
        <v>110</v>
      </c>
      <c r="L1641">
        <v>216</v>
      </c>
      <c r="M1641">
        <v>3</v>
      </c>
      <c r="N1641" s="25">
        <v>41912</v>
      </c>
      <c r="O1641" t="str">
        <f>VLOOKUP(Coffee_data[[#This Row],[Area Code]],Location!$B$1:$E$157,2,FALSE)</f>
        <v>Ohio</v>
      </c>
      <c r="P1641" t="str">
        <f>VLOOKUP(Coffee_data[[#This Row],[Area Code]],Location!$B$1:$E$157,3,FALSE)</f>
        <v>Central</v>
      </c>
      <c r="Q1641" t="str">
        <f>VLOOKUP(Coffee_data[[#This Row],[Area Code]],Location!$B$1:$E$157,4,FALSE)</f>
        <v>Major Market</v>
      </c>
      <c r="R1641" s="15" t="str">
        <f>HLOOKUP(Coffee_data[[#This Row],[ProductId]],Product!$B$4:$O$7,2,FALSE)</f>
        <v>Decaf</v>
      </c>
      <c r="S1641" s="15" t="str">
        <f>HLOOKUP(Coffee_data[[#This Row],[ProductId]],Product!$B$4:$O$7,3,FALSE)</f>
        <v>Coffee</v>
      </c>
      <c r="T1641" s="15" t="str">
        <f>HLOOKUP(Coffee_data[[#This Row],[ProductId]],Product!$B$4:$O$7,4,FALSE)</f>
        <v>Decaf Irish Cream</v>
      </c>
    </row>
    <row r="1642" spans="1:20" x14ac:dyDescent="0.2">
      <c r="A1642">
        <v>30</v>
      </c>
      <c r="B1642">
        <v>67</v>
      </c>
      <c r="C1642">
        <v>113</v>
      </c>
      <c r="D1642">
        <v>46</v>
      </c>
      <c r="E1642">
        <v>37</v>
      </c>
      <c r="F1642">
        <v>14</v>
      </c>
      <c r="G1642">
        <v>449</v>
      </c>
      <c r="H1642">
        <v>40</v>
      </c>
      <c r="I1642">
        <v>20</v>
      </c>
      <c r="J1642">
        <v>50</v>
      </c>
      <c r="K1642">
        <v>59</v>
      </c>
      <c r="L1642">
        <v>262</v>
      </c>
      <c r="M1642">
        <v>11</v>
      </c>
      <c r="N1642" s="25">
        <v>41912</v>
      </c>
      <c r="O1642" t="str">
        <f>VLOOKUP(Coffee_data[[#This Row],[Area Code]],Location!$B$1:$E$157,2,FALSE)</f>
        <v>Wisconsin</v>
      </c>
      <c r="P1642" t="str">
        <f>VLOOKUP(Coffee_data[[#This Row],[Area Code]],Location!$B$1:$E$157,3,FALSE)</f>
        <v>Central</v>
      </c>
      <c r="Q1642" t="str">
        <f>VLOOKUP(Coffee_data[[#This Row],[Area Code]],Location!$B$1:$E$157,4,FALSE)</f>
        <v>Small Market</v>
      </c>
      <c r="R1642" s="15" t="str">
        <f>HLOOKUP(Coffee_data[[#This Row],[ProductId]],Product!$B$4:$O$7,2,FALSE)</f>
        <v>Regular</v>
      </c>
      <c r="S1642" s="15" t="str">
        <f>HLOOKUP(Coffee_data[[#This Row],[ProductId]],Product!$B$4:$O$7,3,FALSE)</f>
        <v>Tea</v>
      </c>
      <c r="T1642" s="15" t="str">
        <f>HLOOKUP(Coffee_data[[#This Row],[ProductId]],Product!$B$4:$O$7,4,FALSE)</f>
        <v>Darjeeling</v>
      </c>
    </row>
    <row r="1643" spans="1:20" x14ac:dyDescent="0.2">
      <c r="A1643">
        <v>0</v>
      </c>
      <c r="B1643">
        <v>84</v>
      </c>
      <c r="C1643">
        <v>144</v>
      </c>
      <c r="D1643">
        <v>60</v>
      </c>
      <c r="E1643">
        <v>84</v>
      </c>
      <c r="F1643">
        <v>54</v>
      </c>
      <c r="G1643">
        <v>606</v>
      </c>
      <c r="H1643">
        <v>0</v>
      </c>
      <c r="I1643">
        <v>52</v>
      </c>
      <c r="J1643">
        <v>50</v>
      </c>
      <c r="K1643">
        <v>78</v>
      </c>
      <c r="L1643">
        <v>715</v>
      </c>
      <c r="M1643">
        <v>12</v>
      </c>
      <c r="N1643" s="25">
        <v>41912</v>
      </c>
      <c r="O1643" t="str">
        <f>VLOOKUP(Coffee_data[[#This Row],[Area Code]],Location!$B$1:$E$157,2,FALSE)</f>
        <v>Wisconsin</v>
      </c>
      <c r="P1643" t="str">
        <f>VLOOKUP(Coffee_data[[#This Row],[Area Code]],Location!$B$1:$E$157,3,FALSE)</f>
        <v>Central</v>
      </c>
      <c r="Q1643" t="str">
        <f>VLOOKUP(Coffee_data[[#This Row],[Area Code]],Location!$B$1:$E$157,4,FALSE)</f>
        <v>Small Market</v>
      </c>
      <c r="R1643" s="15" t="str">
        <f>HLOOKUP(Coffee_data[[#This Row],[ProductId]],Product!$B$4:$O$7,2,FALSE)</f>
        <v>Regular</v>
      </c>
      <c r="S1643" s="15" t="str">
        <f>HLOOKUP(Coffee_data[[#This Row],[ProductId]],Product!$B$4:$O$7,3,FALSE)</f>
        <v>Tea</v>
      </c>
      <c r="T1643" s="15" t="str">
        <f>HLOOKUP(Coffee_data[[#This Row],[ProductId]],Product!$B$4:$O$7,4,FALSE)</f>
        <v>Earl Grey</v>
      </c>
    </row>
    <row r="1644" spans="1:20" x14ac:dyDescent="0.2">
      <c r="A1644">
        <v>57</v>
      </c>
      <c r="B1644">
        <v>99</v>
      </c>
      <c r="C1644">
        <v>159</v>
      </c>
      <c r="D1644">
        <v>60</v>
      </c>
      <c r="E1644">
        <v>42</v>
      </c>
      <c r="F1644">
        <v>18</v>
      </c>
      <c r="G1644">
        <v>329</v>
      </c>
      <c r="H1644">
        <v>80</v>
      </c>
      <c r="I1644">
        <v>40</v>
      </c>
      <c r="J1644">
        <v>80</v>
      </c>
      <c r="K1644">
        <v>120</v>
      </c>
      <c r="L1644">
        <v>414</v>
      </c>
      <c r="M1644">
        <v>8</v>
      </c>
      <c r="N1644" s="25">
        <v>41912</v>
      </c>
      <c r="O1644" t="str">
        <f>VLOOKUP(Coffee_data[[#This Row],[Area Code]],Location!$B$1:$E$157,2,FALSE)</f>
        <v>Wisconsin</v>
      </c>
      <c r="P1644" t="str">
        <f>VLOOKUP(Coffee_data[[#This Row],[Area Code]],Location!$B$1:$E$157,3,FALSE)</f>
        <v>Central</v>
      </c>
      <c r="Q1644" t="str">
        <f>VLOOKUP(Coffee_data[[#This Row],[Area Code]],Location!$B$1:$E$157,4,FALSE)</f>
        <v>Small Market</v>
      </c>
      <c r="R1644" s="15" t="str">
        <f>HLOOKUP(Coffee_data[[#This Row],[ProductId]],Product!$B$4:$O$7,2,FALSE)</f>
        <v>Decaf</v>
      </c>
      <c r="S1644" s="15" t="str">
        <f>HLOOKUP(Coffee_data[[#This Row],[ProductId]],Product!$B$4:$O$7,3,FALSE)</f>
        <v>Herbal Tea</v>
      </c>
      <c r="T1644" s="15" t="str">
        <f>HLOOKUP(Coffee_data[[#This Row],[ProductId]],Product!$B$4:$O$7,4,FALSE)</f>
        <v>Chamomile</v>
      </c>
    </row>
    <row r="1645" spans="1:20" x14ac:dyDescent="0.2">
      <c r="A1645">
        <v>45</v>
      </c>
      <c r="B1645">
        <v>70</v>
      </c>
      <c r="C1645">
        <v>118</v>
      </c>
      <c r="D1645">
        <v>48</v>
      </c>
      <c r="E1645">
        <v>25</v>
      </c>
      <c r="F1645">
        <v>13</v>
      </c>
      <c r="G1645">
        <v>851</v>
      </c>
      <c r="H1645">
        <v>60</v>
      </c>
      <c r="I1645">
        <v>21</v>
      </c>
      <c r="J1645">
        <v>60</v>
      </c>
      <c r="K1645">
        <v>99</v>
      </c>
      <c r="L1645">
        <v>262</v>
      </c>
      <c r="M1645">
        <v>9</v>
      </c>
      <c r="N1645" s="25">
        <v>41912</v>
      </c>
      <c r="O1645" t="str">
        <f>VLOOKUP(Coffee_data[[#This Row],[Area Code]],Location!$B$1:$E$157,2,FALSE)</f>
        <v>Wisconsin</v>
      </c>
      <c r="P1645" t="str">
        <f>VLOOKUP(Coffee_data[[#This Row],[Area Code]],Location!$B$1:$E$157,3,FALSE)</f>
        <v>Central</v>
      </c>
      <c r="Q1645" t="str">
        <f>VLOOKUP(Coffee_data[[#This Row],[Area Code]],Location!$B$1:$E$157,4,FALSE)</f>
        <v>Small Market</v>
      </c>
      <c r="R1645" s="15" t="str">
        <f>HLOOKUP(Coffee_data[[#This Row],[ProductId]],Product!$B$4:$O$7,2,FALSE)</f>
        <v>Decaf</v>
      </c>
      <c r="S1645" s="15" t="str">
        <f>HLOOKUP(Coffee_data[[#This Row],[ProductId]],Product!$B$4:$O$7,3,FALSE)</f>
        <v>Herbal Tea</v>
      </c>
      <c r="T1645" s="15" t="str">
        <f>HLOOKUP(Coffee_data[[#This Row],[ProductId]],Product!$B$4:$O$7,4,FALSE)</f>
        <v>Lemon</v>
      </c>
    </row>
    <row r="1646" spans="1:20" x14ac:dyDescent="0.2">
      <c r="A1646">
        <v>48</v>
      </c>
      <c r="B1646">
        <v>94</v>
      </c>
      <c r="C1646">
        <v>174</v>
      </c>
      <c r="D1646">
        <v>80</v>
      </c>
      <c r="E1646">
        <v>46</v>
      </c>
      <c r="F1646">
        <v>24</v>
      </c>
      <c r="G1646">
        <v>1055</v>
      </c>
      <c r="H1646">
        <v>120</v>
      </c>
      <c r="I1646">
        <v>85</v>
      </c>
      <c r="J1646">
        <v>140</v>
      </c>
      <c r="K1646">
        <v>250</v>
      </c>
      <c r="L1646">
        <v>608</v>
      </c>
      <c r="M1646">
        <v>5</v>
      </c>
      <c r="N1646" s="25">
        <v>41912</v>
      </c>
      <c r="O1646" t="str">
        <f>VLOOKUP(Coffee_data[[#This Row],[Area Code]],Location!$B$1:$E$157,2,FALSE)</f>
        <v>Wisconsin</v>
      </c>
      <c r="P1646" t="str">
        <f>VLOOKUP(Coffee_data[[#This Row],[Area Code]],Location!$B$1:$E$157,3,FALSE)</f>
        <v>Central</v>
      </c>
      <c r="Q1646" t="str">
        <f>VLOOKUP(Coffee_data[[#This Row],[Area Code]],Location!$B$1:$E$157,4,FALSE)</f>
        <v>Small Market</v>
      </c>
      <c r="R1646" s="15" t="str">
        <f>HLOOKUP(Coffee_data[[#This Row],[ProductId]],Product!$B$4:$O$7,2,FALSE)</f>
        <v>Regular</v>
      </c>
      <c r="S1646" s="15" t="str">
        <f>HLOOKUP(Coffee_data[[#This Row],[ProductId]],Product!$B$4:$O$7,3,FALSE)</f>
        <v>Espresso</v>
      </c>
      <c r="T1646" s="15" t="str">
        <f>HLOOKUP(Coffee_data[[#This Row],[ProductId]],Product!$B$4:$O$7,4,FALSE)</f>
        <v>Caffe Mocha</v>
      </c>
    </row>
    <row r="1647" spans="1:20" x14ac:dyDescent="0.2">
      <c r="A1647">
        <v>10</v>
      </c>
      <c r="B1647">
        <v>29</v>
      </c>
      <c r="C1647">
        <v>51</v>
      </c>
      <c r="D1647">
        <v>22</v>
      </c>
      <c r="E1647">
        <v>19</v>
      </c>
      <c r="F1647">
        <v>7</v>
      </c>
      <c r="G1647">
        <v>573</v>
      </c>
      <c r="H1647">
        <v>50</v>
      </c>
      <c r="I1647">
        <v>20</v>
      </c>
      <c r="J1647">
        <v>50</v>
      </c>
      <c r="K1647">
        <v>70</v>
      </c>
      <c r="L1647">
        <v>715</v>
      </c>
      <c r="M1647">
        <v>6</v>
      </c>
      <c r="N1647" s="25">
        <v>41912</v>
      </c>
      <c r="O1647" t="str">
        <f>VLOOKUP(Coffee_data[[#This Row],[Area Code]],Location!$B$1:$E$157,2,FALSE)</f>
        <v>Wisconsin</v>
      </c>
      <c r="P1647" t="str">
        <f>VLOOKUP(Coffee_data[[#This Row],[Area Code]],Location!$B$1:$E$157,3,FALSE)</f>
        <v>Central</v>
      </c>
      <c r="Q1647" t="str">
        <f>VLOOKUP(Coffee_data[[#This Row],[Area Code]],Location!$B$1:$E$157,4,FALSE)</f>
        <v>Small Market</v>
      </c>
      <c r="R1647" s="15" t="str">
        <f>HLOOKUP(Coffee_data[[#This Row],[ProductId]],Product!$B$4:$O$7,2,FALSE)</f>
        <v>Decaf</v>
      </c>
      <c r="S1647" s="15" t="str">
        <f>HLOOKUP(Coffee_data[[#This Row],[ProductId]],Product!$B$4:$O$7,3,FALSE)</f>
        <v>Espresso</v>
      </c>
      <c r="T1647" s="15" t="str">
        <f>HLOOKUP(Coffee_data[[#This Row],[ProductId]],Product!$B$4:$O$7,4,FALSE)</f>
        <v>Decaf Espresso</v>
      </c>
    </row>
    <row r="1648" spans="1:20" x14ac:dyDescent="0.2">
      <c r="A1648">
        <v>15</v>
      </c>
      <c r="B1648">
        <v>70</v>
      </c>
      <c r="C1648">
        <v>126</v>
      </c>
      <c r="D1648">
        <v>56</v>
      </c>
      <c r="E1648">
        <v>55</v>
      </c>
      <c r="F1648">
        <v>21</v>
      </c>
      <c r="G1648">
        <v>385</v>
      </c>
      <c r="H1648">
        <v>50</v>
      </c>
      <c r="I1648">
        <v>39</v>
      </c>
      <c r="J1648">
        <v>80</v>
      </c>
      <c r="K1648">
        <v>120</v>
      </c>
      <c r="L1648">
        <v>715</v>
      </c>
      <c r="M1648">
        <v>1</v>
      </c>
      <c r="N1648" s="25">
        <v>41912</v>
      </c>
      <c r="O1648" t="str">
        <f>VLOOKUP(Coffee_data[[#This Row],[Area Code]],Location!$B$1:$E$157,2,FALSE)</f>
        <v>Wisconsin</v>
      </c>
      <c r="P1648" t="str">
        <f>VLOOKUP(Coffee_data[[#This Row],[Area Code]],Location!$B$1:$E$157,3,FALSE)</f>
        <v>Central</v>
      </c>
      <c r="Q1648" t="str">
        <f>VLOOKUP(Coffee_data[[#This Row],[Area Code]],Location!$B$1:$E$157,4,FALSE)</f>
        <v>Small Market</v>
      </c>
      <c r="R1648" s="15" t="str">
        <f>HLOOKUP(Coffee_data[[#This Row],[ProductId]],Product!$B$4:$O$7,2,FALSE)</f>
        <v>Regular</v>
      </c>
      <c r="S1648" s="15" t="str">
        <f>HLOOKUP(Coffee_data[[#This Row],[ProductId]],Product!$B$4:$O$7,3,FALSE)</f>
        <v>Coffee</v>
      </c>
      <c r="T1648" s="15" t="str">
        <f>HLOOKUP(Coffee_data[[#This Row],[ProductId]],Product!$B$4:$O$7,4,FALSE)</f>
        <v>Amaretto</v>
      </c>
    </row>
    <row r="1649" spans="1:20" x14ac:dyDescent="0.2">
      <c r="A1649">
        <v>18</v>
      </c>
      <c r="B1649">
        <v>134</v>
      </c>
      <c r="C1649">
        <v>230</v>
      </c>
      <c r="D1649">
        <v>96</v>
      </c>
      <c r="E1649">
        <v>116</v>
      </c>
      <c r="F1649">
        <v>87</v>
      </c>
      <c r="G1649">
        <v>683</v>
      </c>
      <c r="H1649">
        <v>60</v>
      </c>
      <c r="I1649">
        <v>92</v>
      </c>
      <c r="J1649">
        <v>140</v>
      </c>
      <c r="K1649">
        <v>228</v>
      </c>
      <c r="L1649">
        <v>715</v>
      </c>
      <c r="M1649">
        <v>2</v>
      </c>
      <c r="N1649" s="25">
        <v>41912</v>
      </c>
      <c r="O1649" t="str">
        <f>VLOOKUP(Coffee_data[[#This Row],[Area Code]],Location!$B$1:$E$157,2,FALSE)</f>
        <v>Wisconsin</v>
      </c>
      <c r="P1649" t="str">
        <f>VLOOKUP(Coffee_data[[#This Row],[Area Code]],Location!$B$1:$E$157,3,FALSE)</f>
        <v>Central</v>
      </c>
      <c r="Q1649" t="str">
        <f>VLOOKUP(Coffee_data[[#This Row],[Area Code]],Location!$B$1:$E$157,4,FALSE)</f>
        <v>Small Market</v>
      </c>
      <c r="R1649" s="15" t="str">
        <f>HLOOKUP(Coffee_data[[#This Row],[ProductId]],Product!$B$4:$O$7,2,FALSE)</f>
        <v>Regular</v>
      </c>
      <c r="S1649" s="15" t="str">
        <f>HLOOKUP(Coffee_data[[#This Row],[ProductId]],Product!$B$4:$O$7,3,FALSE)</f>
        <v>Coffee</v>
      </c>
      <c r="T1649" s="15" t="str">
        <f>HLOOKUP(Coffee_data[[#This Row],[ProductId]],Product!$B$4:$O$7,4,FALSE)</f>
        <v>Columbian</v>
      </c>
    </row>
    <row r="1650" spans="1:20" x14ac:dyDescent="0.2">
      <c r="A1650">
        <v>61</v>
      </c>
      <c r="B1650">
        <v>116</v>
      </c>
      <c r="C1650">
        <v>202</v>
      </c>
      <c r="D1650">
        <v>86</v>
      </c>
      <c r="E1650">
        <v>55</v>
      </c>
      <c r="F1650">
        <v>28</v>
      </c>
      <c r="G1650">
        <v>547</v>
      </c>
      <c r="H1650">
        <v>100</v>
      </c>
      <c r="I1650">
        <v>80</v>
      </c>
      <c r="J1650">
        <v>120</v>
      </c>
      <c r="K1650">
        <v>200</v>
      </c>
      <c r="L1650">
        <v>715</v>
      </c>
      <c r="M1650">
        <v>3</v>
      </c>
      <c r="N1650" s="25">
        <v>41912</v>
      </c>
      <c r="O1650" t="str">
        <f>VLOOKUP(Coffee_data[[#This Row],[Area Code]],Location!$B$1:$E$157,2,FALSE)</f>
        <v>Wisconsin</v>
      </c>
      <c r="P1650" t="str">
        <f>VLOOKUP(Coffee_data[[#This Row],[Area Code]],Location!$B$1:$E$157,3,FALSE)</f>
        <v>Central</v>
      </c>
      <c r="Q1650" t="str">
        <f>VLOOKUP(Coffee_data[[#This Row],[Area Code]],Location!$B$1:$E$157,4,FALSE)</f>
        <v>Small Market</v>
      </c>
      <c r="R1650" s="15" t="str">
        <f>HLOOKUP(Coffee_data[[#This Row],[ProductId]],Product!$B$4:$O$7,2,FALSE)</f>
        <v>Decaf</v>
      </c>
      <c r="S1650" s="15" t="str">
        <f>HLOOKUP(Coffee_data[[#This Row],[ProductId]],Product!$B$4:$O$7,3,FALSE)</f>
        <v>Coffee</v>
      </c>
      <c r="T1650" s="15" t="str">
        <f>HLOOKUP(Coffee_data[[#This Row],[ProductId]],Product!$B$4:$O$7,4,FALSE)</f>
        <v>Decaf Irish Cream</v>
      </c>
    </row>
    <row r="1651" spans="1:20" x14ac:dyDescent="0.2">
      <c r="A1651">
        <v>36</v>
      </c>
      <c r="B1651">
        <v>59</v>
      </c>
      <c r="C1651">
        <v>99</v>
      </c>
      <c r="D1651">
        <v>40</v>
      </c>
      <c r="E1651">
        <v>23</v>
      </c>
      <c r="F1651">
        <v>11</v>
      </c>
      <c r="G1651">
        <v>881</v>
      </c>
      <c r="H1651">
        <v>50</v>
      </c>
      <c r="I1651">
        <v>29</v>
      </c>
      <c r="J1651">
        <v>60</v>
      </c>
      <c r="K1651">
        <v>111</v>
      </c>
      <c r="L1651">
        <v>860</v>
      </c>
      <c r="M1651">
        <v>11</v>
      </c>
      <c r="N1651" s="25">
        <v>41912</v>
      </c>
      <c r="O1651" t="str">
        <f>VLOOKUP(Coffee_data[[#This Row],[Area Code]],Location!$B$1:$E$157,2,FALSE)</f>
        <v>Connecticut</v>
      </c>
      <c r="P1651" t="str">
        <f>VLOOKUP(Coffee_data[[#This Row],[Area Code]],Location!$B$1:$E$157,3,FALSE)</f>
        <v>East</v>
      </c>
      <c r="Q1651" t="str">
        <f>VLOOKUP(Coffee_data[[#This Row],[Area Code]],Location!$B$1:$E$157,4,FALSE)</f>
        <v>Small Market</v>
      </c>
      <c r="R1651" s="15" t="str">
        <f>HLOOKUP(Coffee_data[[#This Row],[ProductId]],Product!$B$4:$O$7,2,FALSE)</f>
        <v>Regular</v>
      </c>
      <c r="S1651" s="15" t="str">
        <f>HLOOKUP(Coffee_data[[#This Row],[ProductId]],Product!$B$4:$O$7,3,FALSE)</f>
        <v>Tea</v>
      </c>
      <c r="T1651" s="15" t="str">
        <f>HLOOKUP(Coffee_data[[#This Row],[ProductId]],Product!$B$4:$O$7,4,FALSE)</f>
        <v>Darjeeling</v>
      </c>
    </row>
    <row r="1652" spans="1:20" x14ac:dyDescent="0.2">
      <c r="A1652">
        <v>18</v>
      </c>
      <c r="B1652">
        <v>36</v>
      </c>
      <c r="C1652">
        <v>60</v>
      </c>
      <c r="D1652">
        <v>24</v>
      </c>
      <c r="E1652">
        <v>18</v>
      </c>
      <c r="F1652">
        <v>6</v>
      </c>
      <c r="G1652">
        <v>806</v>
      </c>
      <c r="H1652">
        <v>40</v>
      </c>
      <c r="I1652">
        <v>20</v>
      </c>
      <c r="J1652">
        <v>40</v>
      </c>
      <c r="K1652">
        <v>47</v>
      </c>
      <c r="L1652">
        <v>959</v>
      </c>
      <c r="M1652">
        <v>13</v>
      </c>
      <c r="N1652" s="25">
        <v>41912</v>
      </c>
      <c r="O1652" t="str">
        <f>VLOOKUP(Coffee_data[[#This Row],[Area Code]],Location!$B$1:$E$157,2,FALSE)</f>
        <v>Connecticut</v>
      </c>
      <c r="P1652" t="str">
        <f>VLOOKUP(Coffee_data[[#This Row],[Area Code]],Location!$B$1:$E$157,3,FALSE)</f>
        <v>East</v>
      </c>
      <c r="Q1652" t="str">
        <f>VLOOKUP(Coffee_data[[#This Row],[Area Code]],Location!$B$1:$E$157,4,FALSE)</f>
        <v>Small Market</v>
      </c>
      <c r="R1652" s="15" t="str">
        <f>HLOOKUP(Coffee_data[[#This Row],[ProductId]],Product!$B$4:$O$7,2,FALSE)</f>
        <v>Regular</v>
      </c>
      <c r="S1652" s="15" t="str">
        <f>HLOOKUP(Coffee_data[[#This Row],[ProductId]],Product!$B$4:$O$7,3,FALSE)</f>
        <v>Tea</v>
      </c>
      <c r="T1652" s="15" t="str">
        <f>HLOOKUP(Coffee_data[[#This Row],[ProductId]],Product!$B$4:$O$7,4,FALSE)</f>
        <v>Green Tea</v>
      </c>
    </row>
    <row r="1653" spans="1:20" x14ac:dyDescent="0.2">
      <c r="A1653">
        <v>34</v>
      </c>
      <c r="B1653">
        <v>98</v>
      </c>
      <c r="C1653">
        <v>177</v>
      </c>
      <c r="D1653">
        <v>79</v>
      </c>
      <c r="E1653">
        <v>64</v>
      </c>
      <c r="F1653">
        <v>30</v>
      </c>
      <c r="G1653">
        <v>593</v>
      </c>
      <c r="H1653">
        <v>30</v>
      </c>
      <c r="I1653">
        <v>49</v>
      </c>
      <c r="J1653">
        <v>50</v>
      </c>
      <c r="K1653">
        <v>99</v>
      </c>
      <c r="L1653">
        <v>959</v>
      </c>
      <c r="M1653">
        <v>9</v>
      </c>
      <c r="N1653" s="25">
        <v>41912</v>
      </c>
      <c r="O1653" t="str">
        <f>VLOOKUP(Coffee_data[[#This Row],[Area Code]],Location!$B$1:$E$157,2,FALSE)</f>
        <v>Connecticut</v>
      </c>
      <c r="P1653" t="str">
        <f>VLOOKUP(Coffee_data[[#This Row],[Area Code]],Location!$B$1:$E$157,3,FALSE)</f>
        <v>East</v>
      </c>
      <c r="Q1653" t="str">
        <f>VLOOKUP(Coffee_data[[#This Row],[Area Code]],Location!$B$1:$E$157,4,FALSE)</f>
        <v>Small Market</v>
      </c>
      <c r="R1653" s="15" t="str">
        <f>HLOOKUP(Coffee_data[[#This Row],[ProductId]],Product!$B$4:$O$7,2,FALSE)</f>
        <v>Decaf</v>
      </c>
      <c r="S1653" s="15" t="str">
        <f>HLOOKUP(Coffee_data[[#This Row],[ProductId]],Product!$B$4:$O$7,3,FALSE)</f>
        <v>Herbal Tea</v>
      </c>
      <c r="T1653" s="15" t="str">
        <f>HLOOKUP(Coffee_data[[#This Row],[ProductId]],Product!$B$4:$O$7,4,FALSE)</f>
        <v>Lemon</v>
      </c>
    </row>
    <row r="1654" spans="1:20" x14ac:dyDescent="0.2">
      <c r="A1654">
        <v>35</v>
      </c>
      <c r="B1654">
        <v>77</v>
      </c>
      <c r="C1654">
        <v>142</v>
      </c>
      <c r="D1654">
        <v>65</v>
      </c>
      <c r="E1654">
        <v>42</v>
      </c>
      <c r="F1654">
        <v>20</v>
      </c>
      <c r="G1654">
        <v>1053</v>
      </c>
      <c r="H1654">
        <v>50</v>
      </c>
      <c r="I1654">
        <v>40</v>
      </c>
      <c r="J1654">
        <v>50</v>
      </c>
      <c r="K1654">
        <v>90</v>
      </c>
      <c r="L1654">
        <v>860</v>
      </c>
      <c r="M1654">
        <v>10</v>
      </c>
      <c r="N1654" s="25">
        <v>41912</v>
      </c>
      <c r="O1654" t="str">
        <f>VLOOKUP(Coffee_data[[#This Row],[Area Code]],Location!$B$1:$E$157,2,FALSE)</f>
        <v>Connecticut</v>
      </c>
      <c r="P1654" t="str">
        <f>VLOOKUP(Coffee_data[[#This Row],[Area Code]],Location!$B$1:$E$157,3,FALSE)</f>
        <v>East</v>
      </c>
      <c r="Q1654" t="str">
        <f>VLOOKUP(Coffee_data[[#This Row],[Area Code]],Location!$B$1:$E$157,4,FALSE)</f>
        <v>Small Market</v>
      </c>
      <c r="R1654" s="15" t="str">
        <f>HLOOKUP(Coffee_data[[#This Row],[ProductId]],Product!$B$4:$O$7,2,FALSE)</f>
        <v>Decaf</v>
      </c>
      <c r="S1654" s="15" t="str">
        <f>HLOOKUP(Coffee_data[[#This Row],[ProductId]],Product!$B$4:$O$7,3,FALSE)</f>
        <v>Herbal Tea</v>
      </c>
      <c r="T1654" s="15" t="str">
        <f>HLOOKUP(Coffee_data[[#This Row],[ProductId]],Product!$B$4:$O$7,4,FALSE)</f>
        <v>Mint</v>
      </c>
    </row>
    <row r="1655" spans="1:20" x14ac:dyDescent="0.2">
      <c r="A1655">
        <v>1</v>
      </c>
      <c r="B1655">
        <v>84</v>
      </c>
      <c r="C1655">
        <v>144</v>
      </c>
      <c r="D1655">
        <v>60</v>
      </c>
      <c r="E1655">
        <v>83</v>
      </c>
      <c r="F1655">
        <v>54</v>
      </c>
      <c r="G1655">
        <v>606</v>
      </c>
      <c r="H1655">
        <v>40</v>
      </c>
      <c r="I1655">
        <v>35</v>
      </c>
      <c r="J1655">
        <v>90</v>
      </c>
      <c r="K1655">
        <v>125</v>
      </c>
      <c r="L1655">
        <v>203</v>
      </c>
      <c r="M1655">
        <v>5</v>
      </c>
      <c r="N1655" s="25">
        <v>41912</v>
      </c>
      <c r="O1655" t="str">
        <f>VLOOKUP(Coffee_data[[#This Row],[Area Code]],Location!$B$1:$E$157,2,FALSE)</f>
        <v>Connecticut</v>
      </c>
      <c r="P1655" t="str">
        <f>VLOOKUP(Coffee_data[[#This Row],[Area Code]],Location!$B$1:$E$157,3,FALSE)</f>
        <v>East</v>
      </c>
      <c r="Q1655" t="str">
        <f>VLOOKUP(Coffee_data[[#This Row],[Area Code]],Location!$B$1:$E$157,4,FALSE)</f>
        <v>Small Market</v>
      </c>
      <c r="R1655" s="15" t="str">
        <f>HLOOKUP(Coffee_data[[#This Row],[ProductId]],Product!$B$4:$O$7,2,FALSE)</f>
        <v>Regular</v>
      </c>
      <c r="S1655" s="15" t="str">
        <f>HLOOKUP(Coffee_data[[#This Row],[ProductId]],Product!$B$4:$O$7,3,FALSE)</f>
        <v>Espresso</v>
      </c>
      <c r="T1655" s="15" t="str">
        <f>HLOOKUP(Coffee_data[[#This Row],[ProductId]],Product!$B$4:$O$7,4,FALSE)</f>
        <v>Caffe Mocha</v>
      </c>
    </row>
    <row r="1656" spans="1:20" x14ac:dyDescent="0.2">
      <c r="A1656">
        <v>21</v>
      </c>
      <c r="B1656">
        <v>64</v>
      </c>
      <c r="C1656">
        <v>111</v>
      </c>
      <c r="D1656">
        <v>47</v>
      </c>
      <c r="E1656">
        <v>43</v>
      </c>
      <c r="F1656">
        <v>15</v>
      </c>
      <c r="G1656">
        <v>375</v>
      </c>
      <c r="H1656">
        <v>50</v>
      </c>
      <c r="I1656">
        <v>36</v>
      </c>
      <c r="J1656">
        <v>60</v>
      </c>
      <c r="K1656">
        <v>84</v>
      </c>
      <c r="L1656">
        <v>860</v>
      </c>
      <c r="M1656">
        <v>6</v>
      </c>
      <c r="N1656" s="25">
        <v>41912</v>
      </c>
      <c r="O1656" t="str">
        <f>VLOOKUP(Coffee_data[[#This Row],[Area Code]],Location!$B$1:$E$157,2,FALSE)</f>
        <v>Connecticut</v>
      </c>
      <c r="P1656" t="str">
        <f>VLOOKUP(Coffee_data[[#This Row],[Area Code]],Location!$B$1:$E$157,3,FALSE)</f>
        <v>East</v>
      </c>
      <c r="Q1656" t="str">
        <f>VLOOKUP(Coffee_data[[#This Row],[Area Code]],Location!$B$1:$E$157,4,FALSE)</f>
        <v>Small Market</v>
      </c>
      <c r="R1656" s="15" t="str">
        <f>HLOOKUP(Coffee_data[[#This Row],[ProductId]],Product!$B$4:$O$7,2,FALSE)</f>
        <v>Decaf</v>
      </c>
      <c r="S1656" s="15" t="str">
        <f>HLOOKUP(Coffee_data[[#This Row],[ProductId]],Product!$B$4:$O$7,3,FALSE)</f>
        <v>Espresso</v>
      </c>
      <c r="T1656" s="15" t="str">
        <f>HLOOKUP(Coffee_data[[#This Row],[ProductId]],Product!$B$4:$O$7,4,FALSE)</f>
        <v>Decaf Espresso</v>
      </c>
    </row>
    <row r="1657" spans="1:20" x14ac:dyDescent="0.2">
      <c r="A1657">
        <v>115</v>
      </c>
      <c r="B1657">
        <v>188</v>
      </c>
      <c r="C1657">
        <v>313</v>
      </c>
      <c r="D1657">
        <v>148</v>
      </c>
      <c r="E1657">
        <v>73</v>
      </c>
      <c r="F1657">
        <v>41</v>
      </c>
      <c r="G1657">
        <v>1119</v>
      </c>
      <c r="H1657">
        <v>130</v>
      </c>
      <c r="I1657">
        <v>117</v>
      </c>
      <c r="J1657">
        <v>160</v>
      </c>
      <c r="K1657">
        <v>258</v>
      </c>
      <c r="L1657">
        <v>860</v>
      </c>
      <c r="M1657">
        <v>2</v>
      </c>
      <c r="N1657" s="25">
        <v>41912</v>
      </c>
      <c r="O1657" t="str">
        <f>VLOOKUP(Coffee_data[[#This Row],[Area Code]],Location!$B$1:$E$157,2,FALSE)</f>
        <v>Connecticut</v>
      </c>
      <c r="P1657" t="str">
        <f>VLOOKUP(Coffee_data[[#This Row],[Area Code]],Location!$B$1:$E$157,3,FALSE)</f>
        <v>East</v>
      </c>
      <c r="Q1657" t="str">
        <f>VLOOKUP(Coffee_data[[#This Row],[Area Code]],Location!$B$1:$E$157,4,FALSE)</f>
        <v>Small Market</v>
      </c>
      <c r="R1657" s="15" t="str">
        <f>HLOOKUP(Coffee_data[[#This Row],[ProductId]],Product!$B$4:$O$7,2,FALSE)</f>
        <v>Regular</v>
      </c>
      <c r="S1657" s="15" t="str">
        <f>HLOOKUP(Coffee_data[[#This Row],[ProductId]],Product!$B$4:$O$7,3,FALSE)</f>
        <v>Coffee</v>
      </c>
      <c r="T1657" s="15" t="str">
        <f>HLOOKUP(Coffee_data[[#This Row],[ProductId]],Product!$B$4:$O$7,4,FALSE)</f>
        <v>Columbian</v>
      </c>
    </row>
    <row r="1658" spans="1:20" x14ac:dyDescent="0.2">
      <c r="A1658">
        <v>35</v>
      </c>
      <c r="B1658">
        <v>56</v>
      </c>
      <c r="C1658">
        <v>94</v>
      </c>
      <c r="D1658">
        <v>38</v>
      </c>
      <c r="E1658">
        <v>21</v>
      </c>
      <c r="F1658">
        <v>10</v>
      </c>
      <c r="G1658">
        <v>871</v>
      </c>
      <c r="H1658">
        <v>50</v>
      </c>
      <c r="I1658">
        <v>51</v>
      </c>
      <c r="J1658">
        <v>60</v>
      </c>
      <c r="K1658">
        <v>100</v>
      </c>
      <c r="L1658">
        <v>850</v>
      </c>
      <c r="M1658">
        <v>11</v>
      </c>
      <c r="N1658" s="25">
        <v>41912</v>
      </c>
      <c r="O1658" t="str">
        <f>VLOOKUP(Coffee_data[[#This Row],[Area Code]],Location!$B$1:$E$157,2,FALSE)</f>
        <v>Florida</v>
      </c>
      <c r="P1658" t="str">
        <f>VLOOKUP(Coffee_data[[#This Row],[Area Code]],Location!$B$1:$E$157,3,FALSE)</f>
        <v>East</v>
      </c>
      <c r="Q1658" t="str">
        <f>VLOOKUP(Coffee_data[[#This Row],[Area Code]],Location!$B$1:$E$157,4,FALSE)</f>
        <v>Major Market</v>
      </c>
      <c r="R1658" s="15" t="str">
        <f>HLOOKUP(Coffee_data[[#This Row],[ProductId]],Product!$B$4:$O$7,2,FALSE)</f>
        <v>Regular</v>
      </c>
      <c r="S1658" s="15" t="str">
        <f>HLOOKUP(Coffee_data[[#This Row],[ProductId]],Product!$B$4:$O$7,3,FALSE)</f>
        <v>Tea</v>
      </c>
      <c r="T1658" s="15" t="str">
        <f>HLOOKUP(Coffee_data[[#This Row],[ProductId]],Product!$B$4:$O$7,4,FALSE)</f>
        <v>Darjeeling</v>
      </c>
    </row>
    <row r="1659" spans="1:20" x14ac:dyDescent="0.2">
      <c r="A1659">
        <v>46</v>
      </c>
      <c r="B1659">
        <v>70</v>
      </c>
      <c r="C1659">
        <v>118</v>
      </c>
      <c r="D1659">
        <v>48</v>
      </c>
      <c r="E1659">
        <v>24</v>
      </c>
      <c r="F1659">
        <v>13</v>
      </c>
      <c r="G1659">
        <v>851</v>
      </c>
      <c r="H1659">
        <v>60</v>
      </c>
      <c r="I1659">
        <v>37</v>
      </c>
      <c r="J1659">
        <v>70</v>
      </c>
      <c r="K1659">
        <v>120</v>
      </c>
      <c r="L1659">
        <v>863</v>
      </c>
      <c r="M1659">
        <v>13</v>
      </c>
      <c r="N1659" s="25">
        <v>41912</v>
      </c>
      <c r="O1659" t="str">
        <f>VLOOKUP(Coffee_data[[#This Row],[Area Code]],Location!$B$1:$E$157,2,FALSE)</f>
        <v>Florida</v>
      </c>
      <c r="P1659" t="str">
        <f>VLOOKUP(Coffee_data[[#This Row],[Area Code]],Location!$B$1:$E$157,3,FALSE)</f>
        <v>East</v>
      </c>
      <c r="Q1659" t="str">
        <f>VLOOKUP(Coffee_data[[#This Row],[Area Code]],Location!$B$1:$E$157,4,FALSE)</f>
        <v>Major Market</v>
      </c>
      <c r="R1659" s="15" t="str">
        <f>HLOOKUP(Coffee_data[[#This Row],[ProductId]],Product!$B$4:$O$7,2,FALSE)</f>
        <v>Regular</v>
      </c>
      <c r="S1659" s="15" t="str">
        <f>HLOOKUP(Coffee_data[[#This Row],[ProductId]],Product!$B$4:$O$7,3,FALSE)</f>
        <v>Tea</v>
      </c>
      <c r="T1659" s="15" t="str">
        <f>HLOOKUP(Coffee_data[[#This Row],[ProductId]],Product!$B$4:$O$7,4,FALSE)</f>
        <v>Green Tea</v>
      </c>
    </row>
    <row r="1660" spans="1:20" x14ac:dyDescent="0.2">
      <c r="A1660">
        <v>10</v>
      </c>
      <c r="B1660">
        <v>29</v>
      </c>
      <c r="C1660">
        <v>51</v>
      </c>
      <c r="D1660">
        <v>22</v>
      </c>
      <c r="E1660">
        <v>19</v>
      </c>
      <c r="F1660">
        <v>7</v>
      </c>
      <c r="G1660">
        <v>573</v>
      </c>
      <c r="H1660">
        <v>20</v>
      </c>
      <c r="I1660">
        <v>0</v>
      </c>
      <c r="J1660">
        <v>20</v>
      </c>
      <c r="K1660">
        <v>28</v>
      </c>
      <c r="L1660">
        <v>386</v>
      </c>
      <c r="M1660">
        <v>8</v>
      </c>
      <c r="N1660" s="25">
        <v>41912</v>
      </c>
      <c r="O1660" t="str">
        <f>VLOOKUP(Coffee_data[[#This Row],[Area Code]],Location!$B$1:$E$157,2,FALSE)</f>
        <v>Florida</v>
      </c>
      <c r="P1660" t="str">
        <f>VLOOKUP(Coffee_data[[#This Row],[Area Code]],Location!$B$1:$E$157,3,FALSE)</f>
        <v>East</v>
      </c>
      <c r="Q1660" t="str">
        <f>VLOOKUP(Coffee_data[[#This Row],[Area Code]],Location!$B$1:$E$157,4,FALSE)</f>
        <v>Major Market</v>
      </c>
      <c r="R1660" s="15" t="str">
        <f>HLOOKUP(Coffee_data[[#This Row],[ProductId]],Product!$B$4:$O$7,2,FALSE)</f>
        <v>Decaf</v>
      </c>
      <c r="S1660" s="15" t="str">
        <f>HLOOKUP(Coffee_data[[#This Row],[ProductId]],Product!$B$4:$O$7,3,FALSE)</f>
        <v>Herbal Tea</v>
      </c>
      <c r="T1660" s="15" t="str">
        <f>HLOOKUP(Coffee_data[[#This Row],[ProductId]],Product!$B$4:$O$7,4,FALSE)</f>
        <v>Chamomile</v>
      </c>
    </row>
    <row r="1661" spans="1:20" x14ac:dyDescent="0.2">
      <c r="A1661">
        <v>16</v>
      </c>
      <c r="B1661">
        <v>70</v>
      </c>
      <c r="C1661">
        <v>126</v>
      </c>
      <c r="D1661">
        <v>56</v>
      </c>
      <c r="E1661">
        <v>54</v>
      </c>
      <c r="F1661">
        <v>21</v>
      </c>
      <c r="G1661">
        <v>385</v>
      </c>
      <c r="H1661">
        <v>20</v>
      </c>
      <c r="I1661">
        <v>30</v>
      </c>
      <c r="J1661">
        <v>30</v>
      </c>
      <c r="K1661">
        <v>60</v>
      </c>
      <c r="L1661">
        <v>850</v>
      </c>
      <c r="M1661">
        <v>9</v>
      </c>
      <c r="N1661" s="25">
        <v>41912</v>
      </c>
      <c r="O1661" t="str">
        <f>VLOOKUP(Coffee_data[[#This Row],[Area Code]],Location!$B$1:$E$157,2,FALSE)</f>
        <v>Florida</v>
      </c>
      <c r="P1661" t="str">
        <f>VLOOKUP(Coffee_data[[#This Row],[Area Code]],Location!$B$1:$E$157,3,FALSE)</f>
        <v>East</v>
      </c>
      <c r="Q1661" t="str">
        <f>VLOOKUP(Coffee_data[[#This Row],[Area Code]],Location!$B$1:$E$157,4,FALSE)</f>
        <v>Major Market</v>
      </c>
      <c r="R1661" s="15" t="str">
        <f>HLOOKUP(Coffee_data[[#This Row],[ProductId]],Product!$B$4:$O$7,2,FALSE)</f>
        <v>Decaf</v>
      </c>
      <c r="S1661" s="15" t="str">
        <f>HLOOKUP(Coffee_data[[#This Row],[ProductId]],Product!$B$4:$O$7,3,FALSE)</f>
        <v>Herbal Tea</v>
      </c>
      <c r="T1661" s="15" t="str">
        <f>HLOOKUP(Coffee_data[[#This Row],[ProductId]],Product!$B$4:$O$7,4,FALSE)</f>
        <v>Lemon</v>
      </c>
    </row>
    <row r="1662" spans="1:20" x14ac:dyDescent="0.2">
      <c r="A1662">
        <v>48</v>
      </c>
      <c r="B1662">
        <v>94</v>
      </c>
      <c r="C1662">
        <v>174</v>
      </c>
      <c r="D1662">
        <v>80</v>
      </c>
      <c r="E1662">
        <v>46</v>
      </c>
      <c r="F1662">
        <v>24</v>
      </c>
      <c r="G1662">
        <v>1055</v>
      </c>
      <c r="H1662">
        <v>40</v>
      </c>
      <c r="I1662">
        <v>40</v>
      </c>
      <c r="J1662">
        <v>50</v>
      </c>
      <c r="K1662">
        <v>100</v>
      </c>
      <c r="L1662">
        <v>305</v>
      </c>
      <c r="M1662">
        <v>10</v>
      </c>
      <c r="N1662" s="25">
        <v>41912</v>
      </c>
      <c r="O1662" t="str">
        <f>VLOOKUP(Coffee_data[[#This Row],[Area Code]],Location!$B$1:$E$157,2,FALSE)</f>
        <v>Florida</v>
      </c>
      <c r="P1662" t="str">
        <f>VLOOKUP(Coffee_data[[#This Row],[Area Code]],Location!$B$1:$E$157,3,FALSE)</f>
        <v>East</v>
      </c>
      <c r="Q1662" t="str">
        <f>VLOOKUP(Coffee_data[[#This Row],[Area Code]],Location!$B$1:$E$157,4,FALSE)</f>
        <v>Major Market</v>
      </c>
      <c r="R1662" s="15" t="str">
        <f>HLOOKUP(Coffee_data[[#This Row],[ProductId]],Product!$B$4:$O$7,2,FALSE)</f>
        <v>Decaf</v>
      </c>
      <c r="S1662" s="15" t="str">
        <f>HLOOKUP(Coffee_data[[#This Row],[ProductId]],Product!$B$4:$O$7,3,FALSE)</f>
        <v>Herbal Tea</v>
      </c>
      <c r="T1662" s="15" t="str">
        <f>HLOOKUP(Coffee_data[[#This Row],[ProductId]],Product!$B$4:$O$7,4,FALSE)</f>
        <v>Mint</v>
      </c>
    </row>
    <row r="1663" spans="1:20" x14ac:dyDescent="0.2">
      <c r="A1663">
        <v>18</v>
      </c>
      <c r="B1663">
        <v>134</v>
      </c>
      <c r="C1663">
        <v>230</v>
      </c>
      <c r="D1663">
        <v>96</v>
      </c>
      <c r="E1663">
        <v>116</v>
      </c>
      <c r="F1663">
        <v>87</v>
      </c>
      <c r="G1663">
        <v>683</v>
      </c>
      <c r="H1663">
        <v>50</v>
      </c>
      <c r="I1663">
        <v>85</v>
      </c>
      <c r="J1663">
        <v>130</v>
      </c>
      <c r="K1663">
        <v>215</v>
      </c>
      <c r="L1663">
        <v>239</v>
      </c>
      <c r="M1663">
        <v>5</v>
      </c>
      <c r="N1663" s="25">
        <v>41912</v>
      </c>
      <c r="O1663" t="str">
        <f>VLOOKUP(Coffee_data[[#This Row],[Area Code]],Location!$B$1:$E$157,2,FALSE)</f>
        <v>Florida</v>
      </c>
      <c r="P1663" t="str">
        <f>VLOOKUP(Coffee_data[[#This Row],[Area Code]],Location!$B$1:$E$157,3,FALSE)</f>
        <v>East</v>
      </c>
      <c r="Q1663" t="str">
        <f>VLOOKUP(Coffee_data[[#This Row],[Area Code]],Location!$B$1:$E$157,4,FALSE)</f>
        <v>Major Market</v>
      </c>
      <c r="R1663" s="15" t="str">
        <f>HLOOKUP(Coffee_data[[#This Row],[ProductId]],Product!$B$4:$O$7,2,FALSE)</f>
        <v>Regular</v>
      </c>
      <c r="S1663" s="15" t="str">
        <f>HLOOKUP(Coffee_data[[#This Row],[ProductId]],Product!$B$4:$O$7,3,FALSE)</f>
        <v>Espresso</v>
      </c>
      <c r="T1663" s="15" t="str">
        <f>HLOOKUP(Coffee_data[[#This Row],[ProductId]],Product!$B$4:$O$7,4,FALSE)</f>
        <v>Caffe Mocha</v>
      </c>
    </row>
    <row r="1664" spans="1:20" x14ac:dyDescent="0.2">
      <c r="A1664">
        <v>60</v>
      </c>
      <c r="B1664">
        <v>116</v>
      </c>
      <c r="C1664">
        <v>202</v>
      </c>
      <c r="D1664">
        <v>86</v>
      </c>
      <c r="E1664">
        <v>56</v>
      </c>
      <c r="F1664">
        <v>28</v>
      </c>
      <c r="G1664">
        <v>547</v>
      </c>
      <c r="H1664">
        <v>90</v>
      </c>
      <c r="I1664">
        <v>64</v>
      </c>
      <c r="J1664">
        <v>110</v>
      </c>
      <c r="K1664">
        <v>174</v>
      </c>
      <c r="L1664">
        <v>239</v>
      </c>
      <c r="M1664">
        <v>6</v>
      </c>
      <c r="N1664" s="25">
        <v>41912</v>
      </c>
      <c r="O1664" t="str">
        <f>VLOOKUP(Coffee_data[[#This Row],[Area Code]],Location!$B$1:$E$157,2,FALSE)</f>
        <v>Florida</v>
      </c>
      <c r="P1664" t="str">
        <f>VLOOKUP(Coffee_data[[#This Row],[Area Code]],Location!$B$1:$E$157,3,FALSE)</f>
        <v>East</v>
      </c>
      <c r="Q1664" t="str">
        <f>VLOOKUP(Coffee_data[[#This Row],[Area Code]],Location!$B$1:$E$157,4,FALSE)</f>
        <v>Major Market</v>
      </c>
      <c r="R1664" s="15" t="str">
        <f>HLOOKUP(Coffee_data[[#This Row],[ProductId]],Product!$B$4:$O$7,2,FALSE)</f>
        <v>Decaf</v>
      </c>
      <c r="S1664" s="15" t="str">
        <f>HLOOKUP(Coffee_data[[#This Row],[ProductId]],Product!$B$4:$O$7,3,FALSE)</f>
        <v>Espresso</v>
      </c>
      <c r="T1664" s="15" t="str">
        <f>HLOOKUP(Coffee_data[[#This Row],[ProductId]],Product!$B$4:$O$7,4,FALSE)</f>
        <v>Decaf Espresso</v>
      </c>
    </row>
    <row r="1665" spans="1:20" x14ac:dyDescent="0.2">
      <c r="A1665">
        <v>76</v>
      </c>
      <c r="B1665">
        <v>127</v>
      </c>
      <c r="C1665">
        <v>218</v>
      </c>
      <c r="D1665">
        <v>91</v>
      </c>
      <c r="E1665">
        <v>51</v>
      </c>
      <c r="F1665">
        <v>28</v>
      </c>
      <c r="G1665">
        <v>656</v>
      </c>
      <c r="H1665">
        <v>90</v>
      </c>
      <c r="I1665">
        <v>67</v>
      </c>
      <c r="J1665">
        <v>110</v>
      </c>
      <c r="K1665">
        <v>177</v>
      </c>
      <c r="L1665">
        <v>561</v>
      </c>
      <c r="M1665">
        <v>3</v>
      </c>
      <c r="N1665" s="25">
        <v>41912</v>
      </c>
      <c r="O1665" t="str">
        <f>VLOOKUP(Coffee_data[[#This Row],[Area Code]],Location!$B$1:$E$157,2,FALSE)</f>
        <v>Florida</v>
      </c>
      <c r="P1665" t="str">
        <f>VLOOKUP(Coffee_data[[#This Row],[Area Code]],Location!$B$1:$E$157,3,FALSE)</f>
        <v>East</v>
      </c>
      <c r="Q1665" t="str">
        <f>VLOOKUP(Coffee_data[[#This Row],[Area Code]],Location!$B$1:$E$157,4,FALSE)</f>
        <v>Major Market</v>
      </c>
      <c r="R1665" s="15" t="str">
        <f>HLOOKUP(Coffee_data[[#This Row],[ProductId]],Product!$B$4:$O$7,2,FALSE)</f>
        <v>Decaf</v>
      </c>
      <c r="S1665" s="15" t="str">
        <f>HLOOKUP(Coffee_data[[#This Row],[ProductId]],Product!$B$4:$O$7,3,FALSE)</f>
        <v>Coffee</v>
      </c>
      <c r="T1665" s="15" t="str">
        <f>HLOOKUP(Coffee_data[[#This Row],[ProductId]],Product!$B$4:$O$7,4,FALSE)</f>
        <v>Decaf Irish Cream</v>
      </c>
    </row>
    <row r="1666" spans="1:20" x14ac:dyDescent="0.2">
      <c r="A1666">
        <v>64</v>
      </c>
      <c r="B1666">
        <v>123</v>
      </c>
      <c r="C1666">
        <v>205</v>
      </c>
      <c r="D1666">
        <v>82</v>
      </c>
      <c r="E1666">
        <v>59</v>
      </c>
      <c r="F1666">
        <v>27</v>
      </c>
      <c r="G1666">
        <v>788</v>
      </c>
      <c r="H1666">
        <v>90</v>
      </c>
      <c r="I1666">
        <v>58</v>
      </c>
      <c r="J1666">
        <v>110</v>
      </c>
      <c r="K1666">
        <v>170</v>
      </c>
      <c r="L1666">
        <v>407</v>
      </c>
      <c r="M1666">
        <v>2</v>
      </c>
      <c r="N1666" s="25">
        <v>41912</v>
      </c>
      <c r="O1666" t="str">
        <f>VLOOKUP(Coffee_data[[#This Row],[Area Code]],Location!$B$1:$E$157,2,FALSE)</f>
        <v>Florida</v>
      </c>
      <c r="P1666" t="str">
        <f>VLOOKUP(Coffee_data[[#This Row],[Area Code]],Location!$B$1:$E$157,3,FALSE)</f>
        <v>East</v>
      </c>
      <c r="Q1666" t="str">
        <f>VLOOKUP(Coffee_data[[#This Row],[Area Code]],Location!$B$1:$E$157,4,FALSE)</f>
        <v>Major Market</v>
      </c>
      <c r="R1666" s="15" t="str">
        <f>HLOOKUP(Coffee_data[[#This Row],[ProductId]],Product!$B$4:$O$7,2,FALSE)</f>
        <v>Regular</v>
      </c>
      <c r="S1666" s="15" t="str">
        <f>HLOOKUP(Coffee_data[[#This Row],[ProductId]],Product!$B$4:$O$7,3,FALSE)</f>
        <v>Coffee</v>
      </c>
      <c r="T1666" s="15" t="str">
        <f>HLOOKUP(Coffee_data[[#This Row],[ProductId]],Product!$B$4:$O$7,4,FALSE)</f>
        <v>Columbian</v>
      </c>
    </row>
    <row r="1667" spans="1:20" x14ac:dyDescent="0.2">
      <c r="A1667">
        <v>20</v>
      </c>
      <c r="B1667">
        <v>39</v>
      </c>
      <c r="C1667">
        <v>66</v>
      </c>
      <c r="D1667">
        <v>27</v>
      </c>
      <c r="E1667">
        <v>19</v>
      </c>
      <c r="F1667">
        <v>7</v>
      </c>
      <c r="G1667">
        <v>859</v>
      </c>
      <c r="H1667">
        <v>50</v>
      </c>
      <c r="I1667">
        <v>20</v>
      </c>
      <c r="J1667">
        <v>50</v>
      </c>
      <c r="K1667">
        <v>59</v>
      </c>
      <c r="L1667">
        <v>508</v>
      </c>
      <c r="M1667">
        <v>11</v>
      </c>
      <c r="N1667" s="25">
        <v>41912</v>
      </c>
      <c r="O1667" t="str">
        <f>VLOOKUP(Coffee_data[[#This Row],[Area Code]],Location!$B$1:$E$157,2,FALSE)</f>
        <v>Massachusetts</v>
      </c>
      <c r="P1667" t="str">
        <f>VLOOKUP(Coffee_data[[#This Row],[Area Code]],Location!$B$1:$E$157,3,FALSE)</f>
        <v>East</v>
      </c>
      <c r="Q1667" t="str">
        <f>VLOOKUP(Coffee_data[[#This Row],[Area Code]],Location!$B$1:$E$157,4,FALSE)</f>
        <v>Major Market</v>
      </c>
      <c r="R1667" s="15" t="str">
        <f>HLOOKUP(Coffee_data[[#This Row],[ProductId]],Product!$B$4:$O$7,2,FALSE)</f>
        <v>Regular</v>
      </c>
      <c r="S1667" s="15" t="str">
        <f>HLOOKUP(Coffee_data[[#This Row],[ProductId]],Product!$B$4:$O$7,3,FALSE)</f>
        <v>Tea</v>
      </c>
      <c r="T1667" s="15" t="str">
        <f>HLOOKUP(Coffee_data[[#This Row],[ProductId]],Product!$B$4:$O$7,4,FALSE)</f>
        <v>Darjeeling</v>
      </c>
    </row>
    <row r="1668" spans="1:20" x14ac:dyDescent="0.2">
      <c r="A1668">
        <v>15</v>
      </c>
      <c r="B1668">
        <v>32</v>
      </c>
      <c r="C1668">
        <v>53</v>
      </c>
      <c r="D1668">
        <v>21</v>
      </c>
      <c r="E1668">
        <v>17</v>
      </c>
      <c r="F1668">
        <v>5</v>
      </c>
      <c r="G1668">
        <v>480</v>
      </c>
      <c r="H1668">
        <v>30</v>
      </c>
      <c r="I1668">
        <v>20</v>
      </c>
      <c r="J1668">
        <v>30</v>
      </c>
      <c r="K1668">
        <v>63</v>
      </c>
      <c r="L1668">
        <v>413</v>
      </c>
      <c r="M1668">
        <v>13</v>
      </c>
      <c r="N1668" s="25">
        <v>41912</v>
      </c>
      <c r="O1668" t="str">
        <f>VLOOKUP(Coffee_data[[#This Row],[Area Code]],Location!$B$1:$E$157,2,FALSE)</f>
        <v>Massachusetts</v>
      </c>
      <c r="P1668" t="str">
        <f>VLOOKUP(Coffee_data[[#This Row],[Area Code]],Location!$B$1:$E$157,3,FALSE)</f>
        <v>East</v>
      </c>
      <c r="Q1668" t="str">
        <f>VLOOKUP(Coffee_data[[#This Row],[Area Code]],Location!$B$1:$E$157,4,FALSE)</f>
        <v>Major Market</v>
      </c>
      <c r="R1668" s="15" t="str">
        <f>HLOOKUP(Coffee_data[[#This Row],[ProductId]],Product!$B$4:$O$7,2,FALSE)</f>
        <v>Regular</v>
      </c>
      <c r="S1668" s="15" t="str">
        <f>HLOOKUP(Coffee_data[[#This Row],[ProductId]],Product!$B$4:$O$7,3,FALSE)</f>
        <v>Tea</v>
      </c>
      <c r="T1668" s="15" t="str">
        <f>HLOOKUP(Coffee_data[[#This Row],[ProductId]],Product!$B$4:$O$7,4,FALSE)</f>
        <v>Green Tea</v>
      </c>
    </row>
    <row r="1669" spans="1:20" x14ac:dyDescent="0.2">
      <c r="A1669">
        <v>13</v>
      </c>
      <c r="B1669">
        <v>66</v>
      </c>
      <c r="C1669">
        <v>120</v>
      </c>
      <c r="D1669">
        <v>54</v>
      </c>
      <c r="E1669">
        <v>53</v>
      </c>
      <c r="F1669">
        <v>20</v>
      </c>
      <c r="G1669">
        <v>404</v>
      </c>
      <c r="H1669">
        <v>20</v>
      </c>
      <c r="I1669">
        <v>39</v>
      </c>
      <c r="J1669">
        <v>30</v>
      </c>
      <c r="K1669">
        <v>60</v>
      </c>
      <c r="L1669">
        <v>781</v>
      </c>
      <c r="M1669">
        <v>9</v>
      </c>
      <c r="N1669" s="25">
        <v>41912</v>
      </c>
      <c r="O1669" t="str">
        <f>VLOOKUP(Coffee_data[[#This Row],[Area Code]],Location!$B$1:$E$157,2,FALSE)</f>
        <v>Massachusetts</v>
      </c>
      <c r="P1669" t="str">
        <f>VLOOKUP(Coffee_data[[#This Row],[Area Code]],Location!$B$1:$E$157,3,FALSE)</f>
        <v>East</v>
      </c>
      <c r="Q1669" t="str">
        <f>VLOOKUP(Coffee_data[[#This Row],[Area Code]],Location!$B$1:$E$157,4,FALSE)</f>
        <v>Major Market</v>
      </c>
      <c r="R1669" s="15" t="str">
        <f>HLOOKUP(Coffee_data[[#This Row],[ProductId]],Product!$B$4:$O$7,2,FALSE)</f>
        <v>Decaf</v>
      </c>
      <c r="S1669" s="15" t="str">
        <f>HLOOKUP(Coffee_data[[#This Row],[ProductId]],Product!$B$4:$O$7,3,FALSE)</f>
        <v>Herbal Tea</v>
      </c>
      <c r="T1669" s="15" t="str">
        <f>HLOOKUP(Coffee_data[[#This Row],[ProductId]],Product!$B$4:$O$7,4,FALSE)</f>
        <v>Lemon</v>
      </c>
    </row>
    <row r="1670" spans="1:20" x14ac:dyDescent="0.2">
      <c r="A1670">
        <v>-11</v>
      </c>
      <c r="B1670">
        <v>65</v>
      </c>
      <c r="C1670">
        <v>116</v>
      </c>
      <c r="D1670">
        <v>51</v>
      </c>
      <c r="E1670">
        <v>76</v>
      </c>
      <c r="F1670">
        <v>46</v>
      </c>
      <c r="G1670">
        <v>542</v>
      </c>
      <c r="H1670">
        <v>30</v>
      </c>
      <c r="I1670">
        <v>35</v>
      </c>
      <c r="J1670">
        <v>70</v>
      </c>
      <c r="K1670">
        <v>95</v>
      </c>
      <c r="L1670">
        <v>774</v>
      </c>
      <c r="M1670">
        <v>5</v>
      </c>
      <c r="N1670" s="25">
        <v>41912</v>
      </c>
      <c r="O1670" t="str">
        <f>VLOOKUP(Coffee_data[[#This Row],[Area Code]],Location!$B$1:$E$157,2,FALSE)</f>
        <v>Massachusetts</v>
      </c>
      <c r="P1670" t="str">
        <f>VLOOKUP(Coffee_data[[#This Row],[Area Code]],Location!$B$1:$E$157,3,FALSE)</f>
        <v>East</v>
      </c>
      <c r="Q1670" t="str">
        <f>VLOOKUP(Coffee_data[[#This Row],[Area Code]],Location!$B$1:$E$157,4,FALSE)</f>
        <v>Major Market</v>
      </c>
      <c r="R1670" s="15" t="str">
        <f>HLOOKUP(Coffee_data[[#This Row],[ProductId]],Product!$B$4:$O$7,2,FALSE)</f>
        <v>Regular</v>
      </c>
      <c r="S1670" s="15" t="str">
        <f>HLOOKUP(Coffee_data[[#This Row],[ProductId]],Product!$B$4:$O$7,3,FALSE)</f>
        <v>Espresso</v>
      </c>
      <c r="T1670" s="15" t="str">
        <f>HLOOKUP(Coffee_data[[#This Row],[ProductId]],Product!$B$4:$O$7,4,FALSE)</f>
        <v>Caffe Mocha</v>
      </c>
    </row>
    <row r="1671" spans="1:20" x14ac:dyDescent="0.2">
      <c r="A1671">
        <v>92</v>
      </c>
      <c r="B1671">
        <v>161</v>
      </c>
      <c r="C1671">
        <v>322</v>
      </c>
      <c r="D1671">
        <v>138</v>
      </c>
      <c r="E1671">
        <v>69</v>
      </c>
      <c r="F1671">
        <v>45</v>
      </c>
      <c r="G1671">
        <v>1267</v>
      </c>
      <c r="H1671">
        <v>120</v>
      </c>
      <c r="I1671">
        <v>73</v>
      </c>
      <c r="J1671">
        <v>160</v>
      </c>
      <c r="K1671">
        <v>300</v>
      </c>
      <c r="L1671">
        <v>781</v>
      </c>
      <c r="M1671">
        <v>7</v>
      </c>
      <c r="N1671" s="25">
        <v>41912</v>
      </c>
      <c r="O1671" t="str">
        <f>VLOOKUP(Coffee_data[[#This Row],[Area Code]],Location!$B$1:$E$157,2,FALSE)</f>
        <v>Massachusetts</v>
      </c>
      <c r="P1671" t="str">
        <f>VLOOKUP(Coffee_data[[#This Row],[Area Code]],Location!$B$1:$E$157,3,FALSE)</f>
        <v>East</v>
      </c>
      <c r="Q1671" t="str">
        <f>VLOOKUP(Coffee_data[[#This Row],[Area Code]],Location!$B$1:$E$157,4,FALSE)</f>
        <v>Major Market</v>
      </c>
      <c r="R1671" s="15" t="str">
        <f>HLOOKUP(Coffee_data[[#This Row],[ProductId]],Product!$B$4:$O$7,2,FALSE)</f>
        <v>Regular</v>
      </c>
      <c r="S1671" s="15" t="str">
        <f>HLOOKUP(Coffee_data[[#This Row],[ProductId]],Product!$B$4:$O$7,3,FALSE)</f>
        <v>Espresso</v>
      </c>
      <c r="T1671" s="15" t="str">
        <f>HLOOKUP(Coffee_data[[#This Row],[ProductId]],Product!$B$4:$O$7,4,FALSE)</f>
        <v>Regular Espresso</v>
      </c>
    </row>
    <row r="1672" spans="1:20" x14ac:dyDescent="0.2">
      <c r="A1672">
        <v>348</v>
      </c>
      <c r="B1672">
        <v>402</v>
      </c>
      <c r="C1672">
        <v>474</v>
      </c>
      <c r="D1672">
        <v>72</v>
      </c>
      <c r="E1672">
        <v>54</v>
      </c>
      <c r="F1672">
        <v>23</v>
      </c>
      <c r="G1672">
        <v>-3004</v>
      </c>
      <c r="H1672">
        <v>330</v>
      </c>
      <c r="I1672">
        <v>48</v>
      </c>
      <c r="J1672">
        <v>350</v>
      </c>
      <c r="K1672">
        <v>402</v>
      </c>
      <c r="L1672">
        <v>857</v>
      </c>
      <c r="M1672">
        <v>2</v>
      </c>
      <c r="N1672" s="25">
        <v>41912</v>
      </c>
      <c r="O1672" t="str">
        <f>VLOOKUP(Coffee_data[[#This Row],[Area Code]],Location!$B$1:$E$157,2,FALSE)</f>
        <v>Massachusetts</v>
      </c>
      <c r="P1672" t="str">
        <f>VLOOKUP(Coffee_data[[#This Row],[Area Code]],Location!$B$1:$E$157,3,FALSE)</f>
        <v>East</v>
      </c>
      <c r="Q1672" t="str">
        <f>VLOOKUP(Coffee_data[[#This Row],[Area Code]],Location!$B$1:$E$157,4,FALSE)</f>
        <v>Major Market</v>
      </c>
      <c r="R1672" s="15" t="str">
        <f>HLOOKUP(Coffee_data[[#This Row],[ProductId]],Product!$B$4:$O$7,2,FALSE)</f>
        <v>Regular</v>
      </c>
      <c r="S1672" s="15" t="str">
        <f>HLOOKUP(Coffee_data[[#This Row],[ProductId]],Product!$B$4:$O$7,3,FALSE)</f>
        <v>Coffee</v>
      </c>
      <c r="T1672" s="15" t="str">
        <f>HLOOKUP(Coffee_data[[#This Row],[ProductId]],Product!$B$4:$O$7,4,FALSE)</f>
        <v>Columbian</v>
      </c>
    </row>
    <row r="1673" spans="1:20" x14ac:dyDescent="0.2">
      <c r="A1673">
        <v>14</v>
      </c>
      <c r="B1673">
        <v>31</v>
      </c>
      <c r="C1673">
        <v>52</v>
      </c>
      <c r="D1673">
        <v>21</v>
      </c>
      <c r="E1673">
        <v>17</v>
      </c>
      <c r="F1673">
        <v>5</v>
      </c>
      <c r="G1673">
        <v>846</v>
      </c>
      <c r="H1673">
        <v>30</v>
      </c>
      <c r="I1673">
        <v>20</v>
      </c>
      <c r="J1673">
        <v>30</v>
      </c>
      <c r="K1673">
        <v>50</v>
      </c>
      <c r="L1673">
        <v>603</v>
      </c>
      <c r="M1673">
        <v>11</v>
      </c>
      <c r="N1673" s="25">
        <v>41912</v>
      </c>
      <c r="O1673" t="str">
        <f>VLOOKUP(Coffee_data[[#This Row],[Area Code]],Location!$B$1:$E$157,2,FALSE)</f>
        <v>New Hampshire</v>
      </c>
      <c r="P1673" t="str">
        <f>VLOOKUP(Coffee_data[[#This Row],[Area Code]],Location!$B$1:$E$157,3,FALSE)</f>
        <v>East</v>
      </c>
      <c r="Q1673" t="str">
        <f>VLOOKUP(Coffee_data[[#This Row],[Area Code]],Location!$B$1:$E$157,4,FALSE)</f>
        <v>Small Market</v>
      </c>
      <c r="R1673" s="15" t="str">
        <f>HLOOKUP(Coffee_data[[#This Row],[ProductId]],Product!$B$4:$O$7,2,FALSE)</f>
        <v>Regular</v>
      </c>
      <c r="S1673" s="15" t="str">
        <f>HLOOKUP(Coffee_data[[#This Row],[ProductId]],Product!$B$4:$O$7,3,FALSE)</f>
        <v>Tea</v>
      </c>
      <c r="T1673" s="15" t="str">
        <f>HLOOKUP(Coffee_data[[#This Row],[ProductId]],Product!$B$4:$O$7,4,FALSE)</f>
        <v>Darjeeling</v>
      </c>
    </row>
    <row r="1674" spans="1:20" x14ac:dyDescent="0.2">
      <c r="A1674">
        <v>32</v>
      </c>
      <c r="B1674">
        <v>43</v>
      </c>
      <c r="C1674">
        <v>43</v>
      </c>
      <c r="D1674">
        <v>0</v>
      </c>
      <c r="E1674">
        <v>11</v>
      </c>
      <c r="F1674">
        <v>0</v>
      </c>
      <c r="G1674">
        <v>430</v>
      </c>
      <c r="H1674">
        <v>40</v>
      </c>
      <c r="I1674">
        <v>0</v>
      </c>
      <c r="J1674">
        <v>40</v>
      </c>
      <c r="K1674">
        <v>40</v>
      </c>
      <c r="L1674">
        <v>603</v>
      </c>
      <c r="M1674">
        <v>13</v>
      </c>
      <c r="N1674" s="25">
        <v>41912</v>
      </c>
      <c r="O1674" t="str">
        <f>VLOOKUP(Coffee_data[[#This Row],[Area Code]],Location!$B$1:$E$157,2,FALSE)</f>
        <v>New Hampshire</v>
      </c>
      <c r="P1674" t="str">
        <f>VLOOKUP(Coffee_data[[#This Row],[Area Code]],Location!$B$1:$E$157,3,FALSE)</f>
        <v>East</v>
      </c>
      <c r="Q1674" t="str">
        <f>VLOOKUP(Coffee_data[[#This Row],[Area Code]],Location!$B$1:$E$157,4,FALSE)</f>
        <v>Small Market</v>
      </c>
      <c r="R1674" s="15" t="str">
        <f>HLOOKUP(Coffee_data[[#This Row],[ProductId]],Product!$B$4:$O$7,2,FALSE)</f>
        <v>Regular</v>
      </c>
      <c r="S1674" s="15" t="str">
        <f>HLOOKUP(Coffee_data[[#This Row],[ProductId]],Product!$B$4:$O$7,3,FALSE)</f>
        <v>Tea</v>
      </c>
      <c r="T1674" s="15" t="str">
        <f>HLOOKUP(Coffee_data[[#This Row],[ProductId]],Product!$B$4:$O$7,4,FALSE)</f>
        <v>Green Tea</v>
      </c>
    </row>
    <row r="1675" spans="1:20" x14ac:dyDescent="0.2">
      <c r="A1675">
        <v>-3</v>
      </c>
      <c r="B1675">
        <v>43</v>
      </c>
      <c r="C1675">
        <v>77</v>
      </c>
      <c r="D1675">
        <v>34</v>
      </c>
      <c r="E1675">
        <v>46</v>
      </c>
      <c r="F1675">
        <v>12</v>
      </c>
      <c r="G1675">
        <v>240</v>
      </c>
      <c r="H1675">
        <v>20</v>
      </c>
      <c r="I1675">
        <v>10</v>
      </c>
      <c r="J1675">
        <v>30</v>
      </c>
      <c r="K1675">
        <v>31</v>
      </c>
      <c r="L1675">
        <v>603</v>
      </c>
      <c r="M1675">
        <v>9</v>
      </c>
      <c r="N1675" s="25">
        <v>41912</v>
      </c>
      <c r="O1675" t="str">
        <f>VLOOKUP(Coffee_data[[#This Row],[Area Code]],Location!$B$1:$E$157,2,FALSE)</f>
        <v>New Hampshire</v>
      </c>
      <c r="P1675" t="str">
        <f>VLOOKUP(Coffee_data[[#This Row],[Area Code]],Location!$B$1:$E$157,3,FALSE)</f>
        <v>East</v>
      </c>
      <c r="Q1675" t="str">
        <f>VLOOKUP(Coffee_data[[#This Row],[Area Code]],Location!$B$1:$E$157,4,FALSE)</f>
        <v>Small Market</v>
      </c>
      <c r="R1675" s="15" t="str">
        <f>HLOOKUP(Coffee_data[[#This Row],[ProductId]],Product!$B$4:$O$7,2,FALSE)</f>
        <v>Decaf</v>
      </c>
      <c r="S1675" s="15" t="str">
        <f>HLOOKUP(Coffee_data[[#This Row],[ProductId]],Product!$B$4:$O$7,3,FALSE)</f>
        <v>Herbal Tea</v>
      </c>
      <c r="T1675" s="15" t="str">
        <f>HLOOKUP(Coffee_data[[#This Row],[ProductId]],Product!$B$4:$O$7,4,FALSE)</f>
        <v>Lemon</v>
      </c>
    </row>
    <row r="1676" spans="1:20" x14ac:dyDescent="0.2">
      <c r="A1676">
        <v>-7</v>
      </c>
      <c r="B1676">
        <v>64</v>
      </c>
      <c r="C1676">
        <v>109</v>
      </c>
      <c r="D1676">
        <v>45</v>
      </c>
      <c r="E1676">
        <v>71</v>
      </c>
      <c r="F1676">
        <v>41</v>
      </c>
      <c r="G1676">
        <v>320</v>
      </c>
      <c r="H1676">
        <v>30</v>
      </c>
      <c r="I1676">
        <v>25</v>
      </c>
      <c r="J1676">
        <v>60</v>
      </c>
      <c r="K1676">
        <v>85</v>
      </c>
      <c r="L1676">
        <v>603</v>
      </c>
      <c r="M1676">
        <v>5</v>
      </c>
      <c r="N1676" s="25">
        <v>41912</v>
      </c>
      <c r="O1676" t="str">
        <f>VLOOKUP(Coffee_data[[#This Row],[Area Code]],Location!$B$1:$E$157,2,FALSE)</f>
        <v>New Hampshire</v>
      </c>
      <c r="P1676" t="str">
        <f>VLOOKUP(Coffee_data[[#This Row],[Area Code]],Location!$B$1:$E$157,3,FALSE)</f>
        <v>East</v>
      </c>
      <c r="Q1676" t="str">
        <f>VLOOKUP(Coffee_data[[#This Row],[Area Code]],Location!$B$1:$E$157,4,FALSE)</f>
        <v>Small Market</v>
      </c>
      <c r="R1676" s="15" t="str">
        <f>HLOOKUP(Coffee_data[[#This Row],[ProductId]],Product!$B$4:$O$7,2,FALSE)</f>
        <v>Regular</v>
      </c>
      <c r="S1676" s="15" t="str">
        <f>HLOOKUP(Coffee_data[[#This Row],[ProductId]],Product!$B$4:$O$7,3,FALSE)</f>
        <v>Espresso</v>
      </c>
      <c r="T1676" s="15" t="str">
        <f>HLOOKUP(Coffee_data[[#This Row],[ProductId]],Product!$B$4:$O$7,4,FALSE)</f>
        <v>Caffe Mocha</v>
      </c>
    </row>
    <row r="1677" spans="1:20" x14ac:dyDescent="0.2">
      <c r="A1677">
        <v>-12</v>
      </c>
      <c r="B1677">
        <v>31</v>
      </c>
      <c r="C1677">
        <v>56</v>
      </c>
      <c r="D1677">
        <v>25</v>
      </c>
      <c r="E1677">
        <v>43</v>
      </c>
      <c r="F1677">
        <v>9</v>
      </c>
      <c r="G1677">
        <v>209</v>
      </c>
      <c r="H1677">
        <v>10</v>
      </c>
      <c r="I1677">
        <v>10</v>
      </c>
      <c r="J1677">
        <v>30</v>
      </c>
      <c r="K1677">
        <v>33</v>
      </c>
      <c r="L1677">
        <v>603</v>
      </c>
      <c r="M1677">
        <v>7</v>
      </c>
      <c r="N1677" s="25">
        <v>41912</v>
      </c>
      <c r="O1677" t="str">
        <f>VLOOKUP(Coffee_data[[#This Row],[Area Code]],Location!$B$1:$E$157,2,FALSE)</f>
        <v>New Hampshire</v>
      </c>
      <c r="P1677" t="str">
        <f>VLOOKUP(Coffee_data[[#This Row],[Area Code]],Location!$B$1:$E$157,3,FALSE)</f>
        <v>East</v>
      </c>
      <c r="Q1677" t="str">
        <f>VLOOKUP(Coffee_data[[#This Row],[Area Code]],Location!$B$1:$E$157,4,FALSE)</f>
        <v>Small Market</v>
      </c>
      <c r="R1677" s="15" t="str">
        <f>HLOOKUP(Coffee_data[[#This Row],[ProductId]],Product!$B$4:$O$7,2,FALSE)</f>
        <v>Regular</v>
      </c>
      <c r="S1677" s="15" t="str">
        <f>HLOOKUP(Coffee_data[[#This Row],[ProductId]],Product!$B$4:$O$7,3,FALSE)</f>
        <v>Espresso</v>
      </c>
      <c r="T1677" s="15" t="str">
        <f>HLOOKUP(Coffee_data[[#This Row],[ProductId]],Product!$B$4:$O$7,4,FALSE)</f>
        <v>Regular Espresso</v>
      </c>
    </row>
    <row r="1678" spans="1:20" x14ac:dyDescent="0.2">
      <c r="A1678">
        <v>24</v>
      </c>
      <c r="B1678">
        <v>69</v>
      </c>
      <c r="C1678">
        <v>114</v>
      </c>
      <c r="D1678">
        <v>45</v>
      </c>
      <c r="E1678">
        <v>45</v>
      </c>
      <c r="F1678">
        <v>14</v>
      </c>
      <c r="G1678">
        <v>447</v>
      </c>
      <c r="H1678">
        <v>50</v>
      </c>
      <c r="I1678">
        <v>32</v>
      </c>
      <c r="J1678">
        <v>60</v>
      </c>
      <c r="K1678">
        <v>92</v>
      </c>
      <c r="L1678">
        <v>603</v>
      </c>
      <c r="M1678">
        <v>2</v>
      </c>
      <c r="N1678" s="25">
        <v>41912</v>
      </c>
      <c r="O1678" t="str">
        <f>VLOOKUP(Coffee_data[[#This Row],[Area Code]],Location!$B$1:$E$157,2,FALSE)</f>
        <v>New Hampshire</v>
      </c>
      <c r="P1678" t="str">
        <f>VLOOKUP(Coffee_data[[#This Row],[Area Code]],Location!$B$1:$E$157,3,FALSE)</f>
        <v>East</v>
      </c>
      <c r="Q1678" t="str">
        <f>VLOOKUP(Coffee_data[[#This Row],[Area Code]],Location!$B$1:$E$157,4,FALSE)</f>
        <v>Small Market</v>
      </c>
      <c r="R1678" s="15" t="str">
        <f>HLOOKUP(Coffee_data[[#This Row],[ProductId]],Product!$B$4:$O$7,2,FALSE)</f>
        <v>Regular</v>
      </c>
      <c r="S1678" s="15" t="str">
        <f>HLOOKUP(Coffee_data[[#This Row],[ProductId]],Product!$B$4:$O$7,3,FALSE)</f>
        <v>Coffee</v>
      </c>
      <c r="T1678" s="15" t="str">
        <f>HLOOKUP(Coffee_data[[#This Row],[ProductId]],Product!$B$4:$O$7,4,FALSE)</f>
        <v>Columbian</v>
      </c>
    </row>
    <row r="1679" spans="1:20" x14ac:dyDescent="0.2">
      <c r="A1679">
        <v>33</v>
      </c>
      <c r="B1679">
        <v>71</v>
      </c>
      <c r="C1679">
        <v>120</v>
      </c>
      <c r="D1679">
        <v>49</v>
      </c>
      <c r="E1679">
        <v>38</v>
      </c>
      <c r="F1679">
        <v>15</v>
      </c>
      <c r="G1679">
        <v>310</v>
      </c>
      <c r="H1679">
        <v>60</v>
      </c>
      <c r="I1679">
        <v>29</v>
      </c>
      <c r="J1679">
        <v>60</v>
      </c>
      <c r="K1679">
        <v>89</v>
      </c>
      <c r="L1679">
        <v>603</v>
      </c>
      <c r="M1679">
        <v>1</v>
      </c>
      <c r="N1679" s="25">
        <v>41912</v>
      </c>
      <c r="O1679" t="str">
        <f>VLOOKUP(Coffee_data[[#This Row],[Area Code]],Location!$B$1:$E$157,2,FALSE)</f>
        <v>New Hampshire</v>
      </c>
      <c r="P1679" t="str">
        <f>VLOOKUP(Coffee_data[[#This Row],[Area Code]],Location!$B$1:$E$157,3,FALSE)</f>
        <v>East</v>
      </c>
      <c r="Q1679" t="str">
        <f>VLOOKUP(Coffee_data[[#This Row],[Area Code]],Location!$B$1:$E$157,4,FALSE)</f>
        <v>Small Market</v>
      </c>
      <c r="R1679" s="15" t="str">
        <f>HLOOKUP(Coffee_data[[#This Row],[ProductId]],Product!$B$4:$O$7,2,FALSE)</f>
        <v>Regular</v>
      </c>
      <c r="S1679" s="15" t="str">
        <f>HLOOKUP(Coffee_data[[#This Row],[ProductId]],Product!$B$4:$O$7,3,FALSE)</f>
        <v>Coffee</v>
      </c>
      <c r="T1679" s="15" t="str">
        <f>HLOOKUP(Coffee_data[[#This Row],[ProductId]],Product!$B$4:$O$7,4,FALSE)</f>
        <v>Amaretto</v>
      </c>
    </row>
    <row r="1680" spans="1:20" x14ac:dyDescent="0.2">
      <c r="A1680">
        <v>115</v>
      </c>
      <c r="B1680">
        <v>157</v>
      </c>
      <c r="C1680">
        <v>265</v>
      </c>
      <c r="D1680">
        <v>82</v>
      </c>
      <c r="E1680">
        <v>42</v>
      </c>
      <c r="F1680">
        <v>30</v>
      </c>
      <c r="G1680">
        <v>971</v>
      </c>
      <c r="H1680">
        <v>140</v>
      </c>
      <c r="I1680">
        <v>82</v>
      </c>
      <c r="J1680">
        <v>170</v>
      </c>
      <c r="K1680">
        <v>269</v>
      </c>
      <c r="L1680">
        <v>516</v>
      </c>
      <c r="M1680">
        <v>11</v>
      </c>
      <c r="N1680" s="25">
        <v>41912</v>
      </c>
      <c r="O1680" t="str">
        <f>VLOOKUP(Coffee_data[[#This Row],[Area Code]],Location!$B$1:$E$157,2,FALSE)</f>
        <v>New York</v>
      </c>
      <c r="P1680" t="str">
        <f>VLOOKUP(Coffee_data[[#This Row],[Area Code]],Location!$B$1:$E$157,3,FALSE)</f>
        <v>East</v>
      </c>
      <c r="Q1680" t="str">
        <f>VLOOKUP(Coffee_data[[#This Row],[Area Code]],Location!$B$1:$E$157,4,FALSE)</f>
        <v>Major Market</v>
      </c>
      <c r="R1680" s="15" t="str">
        <f>HLOOKUP(Coffee_data[[#This Row],[ProductId]],Product!$B$4:$O$7,2,FALSE)</f>
        <v>Regular</v>
      </c>
      <c r="S1680" s="15" t="str">
        <f>HLOOKUP(Coffee_data[[#This Row],[ProductId]],Product!$B$4:$O$7,3,FALSE)</f>
        <v>Tea</v>
      </c>
      <c r="T1680" s="15" t="str">
        <f>HLOOKUP(Coffee_data[[#This Row],[ProductId]],Product!$B$4:$O$7,4,FALSE)</f>
        <v>Darjeeling</v>
      </c>
    </row>
    <row r="1681" spans="1:20" x14ac:dyDescent="0.2">
      <c r="A1681">
        <v>134</v>
      </c>
      <c r="B1681">
        <v>179</v>
      </c>
      <c r="C1681">
        <v>302</v>
      </c>
      <c r="D1681">
        <v>148</v>
      </c>
      <c r="E1681">
        <v>45</v>
      </c>
      <c r="F1681">
        <v>34</v>
      </c>
      <c r="G1681">
        <v>915</v>
      </c>
      <c r="H1681">
        <v>160</v>
      </c>
      <c r="I1681">
        <v>82</v>
      </c>
      <c r="J1681">
        <v>190</v>
      </c>
      <c r="K1681">
        <v>332</v>
      </c>
      <c r="L1681">
        <v>716</v>
      </c>
      <c r="M1681">
        <v>12</v>
      </c>
      <c r="N1681" s="25">
        <v>41912</v>
      </c>
      <c r="O1681" t="str">
        <f>VLOOKUP(Coffee_data[[#This Row],[Area Code]],Location!$B$1:$E$157,2,FALSE)</f>
        <v>New York</v>
      </c>
      <c r="P1681" t="str">
        <f>VLOOKUP(Coffee_data[[#This Row],[Area Code]],Location!$B$1:$E$157,3,FALSE)</f>
        <v>East</v>
      </c>
      <c r="Q1681" t="str">
        <f>VLOOKUP(Coffee_data[[#This Row],[Area Code]],Location!$B$1:$E$157,4,FALSE)</f>
        <v>Major Market</v>
      </c>
      <c r="R1681" s="15" t="str">
        <f>HLOOKUP(Coffee_data[[#This Row],[ProductId]],Product!$B$4:$O$7,2,FALSE)</f>
        <v>Regular</v>
      </c>
      <c r="S1681" s="15" t="str">
        <f>HLOOKUP(Coffee_data[[#This Row],[ProductId]],Product!$B$4:$O$7,3,FALSE)</f>
        <v>Tea</v>
      </c>
      <c r="T1681" s="15" t="str">
        <f>HLOOKUP(Coffee_data[[#This Row],[ProductId]],Product!$B$4:$O$7,4,FALSE)</f>
        <v>Earl Grey</v>
      </c>
    </row>
    <row r="1682" spans="1:20" x14ac:dyDescent="0.2">
      <c r="A1682">
        <v>78</v>
      </c>
      <c r="B1682">
        <v>111</v>
      </c>
      <c r="C1682">
        <v>187</v>
      </c>
      <c r="D1682">
        <v>76</v>
      </c>
      <c r="E1682">
        <v>33</v>
      </c>
      <c r="F1682">
        <v>21</v>
      </c>
      <c r="G1682">
        <v>580</v>
      </c>
      <c r="H1682">
        <v>100</v>
      </c>
      <c r="I1682">
        <v>80</v>
      </c>
      <c r="J1682">
        <v>120</v>
      </c>
      <c r="K1682">
        <v>187</v>
      </c>
      <c r="L1682">
        <v>518</v>
      </c>
      <c r="M1682">
        <v>13</v>
      </c>
      <c r="N1682" s="25">
        <v>41912</v>
      </c>
      <c r="O1682" t="str">
        <f>VLOOKUP(Coffee_data[[#This Row],[Area Code]],Location!$B$1:$E$157,2,FALSE)</f>
        <v>New York</v>
      </c>
      <c r="P1682" t="str">
        <f>VLOOKUP(Coffee_data[[#This Row],[Area Code]],Location!$B$1:$E$157,3,FALSE)</f>
        <v>East</v>
      </c>
      <c r="Q1682" t="str">
        <f>VLOOKUP(Coffee_data[[#This Row],[Area Code]],Location!$B$1:$E$157,4,FALSE)</f>
        <v>Major Market</v>
      </c>
      <c r="R1682" s="15" t="str">
        <f>HLOOKUP(Coffee_data[[#This Row],[ProductId]],Product!$B$4:$O$7,2,FALSE)</f>
        <v>Regular</v>
      </c>
      <c r="S1682" s="15" t="str">
        <f>HLOOKUP(Coffee_data[[#This Row],[ProductId]],Product!$B$4:$O$7,3,FALSE)</f>
        <v>Tea</v>
      </c>
      <c r="T1682" s="15" t="str">
        <f>HLOOKUP(Coffee_data[[#This Row],[ProductId]],Product!$B$4:$O$7,4,FALSE)</f>
        <v>Green Tea</v>
      </c>
    </row>
    <row r="1683" spans="1:20" x14ac:dyDescent="0.2">
      <c r="A1683">
        <v>129</v>
      </c>
      <c r="B1683">
        <v>258</v>
      </c>
      <c r="C1683">
        <v>513</v>
      </c>
      <c r="D1683">
        <v>286</v>
      </c>
      <c r="E1683">
        <v>129</v>
      </c>
      <c r="F1683">
        <v>96</v>
      </c>
      <c r="G1683">
        <v>1622</v>
      </c>
      <c r="H1683">
        <v>70</v>
      </c>
      <c r="I1683">
        <v>171</v>
      </c>
      <c r="J1683">
        <v>150</v>
      </c>
      <c r="K1683">
        <v>299</v>
      </c>
      <c r="L1683">
        <v>845</v>
      </c>
      <c r="M1683">
        <v>9</v>
      </c>
      <c r="N1683" s="25">
        <v>41912</v>
      </c>
      <c r="O1683" t="str">
        <f>VLOOKUP(Coffee_data[[#This Row],[Area Code]],Location!$B$1:$E$157,2,FALSE)</f>
        <v>New York</v>
      </c>
      <c r="P1683" t="str">
        <f>VLOOKUP(Coffee_data[[#This Row],[Area Code]],Location!$B$1:$E$157,3,FALSE)</f>
        <v>East</v>
      </c>
      <c r="Q1683" t="str">
        <f>VLOOKUP(Coffee_data[[#This Row],[Area Code]],Location!$B$1:$E$157,4,FALSE)</f>
        <v>Major Market</v>
      </c>
      <c r="R1683" s="15" t="str">
        <f>HLOOKUP(Coffee_data[[#This Row],[ProductId]],Product!$B$4:$O$7,2,FALSE)</f>
        <v>Decaf</v>
      </c>
      <c r="S1683" s="15" t="str">
        <f>HLOOKUP(Coffee_data[[#This Row],[ProductId]],Product!$B$4:$O$7,3,FALSE)</f>
        <v>Herbal Tea</v>
      </c>
      <c r="T1683" s="15" t="str">
        <f>HLOOKUP(Coffee_data[[#This Row],[ProductId]],Product!$B$4:$O$7,4,FALSE)</f>
        <v>Lemon</v>
      </c>
    </row>
    <row r="1684" spans="1:20" x14ac:dyDescent="0.2">
      <c r="A1684">
        <v>-170</v>
      </c>
      <c r="B1684">
        <v>-75</v>
      </c>
      <c r="C1684">
        <v>164</v>
      </c>
      <c r="D1684">
        <v>171</v>
      </c>
      <c r="E1684">
        <v>95</v>
      </c>
      <c r="F1684">
        <v>74</v>
      </c>
      <c r="G1684">
        <v>4360</v>
      </c>
      <c r="H1684">
        <v>-100</v>
      </c>
      <c r="I1684">
        <v>182</v>
      </c>
      <c r="J1684">
        <v>-50</v>
      </c>
      <c r="K1684">
        <v>80</v>
      </c>
      <c r="L1684">
        <v>315</v>
      </c>
      <c r="M1684">
        <v>10</v>
      </c>
      <c r="N1684" s="25">
        <v>41912</v>
      </c>
      <c r="O1684" t="str">
        <f>VLOOKUP(Coffee_data[[#This Row],[Area Code]],Location!$B$1:$E$157,2,FALSE)</f>
        <v>New York</v>
      </c>
      <c r="P1684" t="str">
        <f>VLOOKUP(Coffee_data[[#This Row],[Area Code]],Location!$B$1:$E$157,3,FALSE)</f>
        <v>East</v>
      </c>
      <c r="Q1684" t="str">
        <f>VLOOKUP(Coffee_data[[#This Row],[Area Code]],Location!$B$1:$E$157,4,FALSE)</f>
        <v>Major Market</v>
      </c>
      <c r="R1684" s="15" t="str">
        <f>HLOOKUP(Coffee_data[[#This Row],[ProductId]],Product!$B$4:$O$7,2,FALSE)</f>
        <v>Decaf</v>
      </c>
      <c r="S1684" s="15" t="str">
        <f>HLOOKUP(Coffee_data[[#This Row],[ProductId]],Product!$B$4:$O$7,3,FALSE)</f>
        <v>Herbal Tea</v>
      </c>
      <c r="T1684" s="15" t="str">
        <f>HLOOKUP(Coffee_data[[#This Row],[ProductId]],Product!$B$4:$O$7,4,FALSE)</f>
        <v>Mint</v>
      </c>
    </row>
    <row r="1685" spans="1:20" x14ac:dyDescent="0.2">
      <c r="A1685">
        <v>-202</v>
      </c>
      <c r="B1685">
        <v>-56</v>
      </c>
      <c r="C1685">
        <v>69</v>
      </c>
      <c r="D1685">
        <v>93</v>
      </c>
      <c r="E1685">
        <v>146</v>
      </c>
      <c r="F1685">
        <v>113</v>
      </c>
      <c r="G1685">
        <v>3142</v>
      </c>
      <c r="H1685">
        <v>-170</v>
      </c>
      <c r="I1685">
        <v>93</v>
      </c>
      <c r="J1685">
        <v>-60</v>
      </c>
      <c r="K1685">
        <v>55</v>
      </c>
      <c r="L1685">
        <v>845</v>
      </c>
      <c r="M1685">
        <v>5</v>
      </c>
      <c r="N1685" s="25">
        <v>41912</v>
      </c>
      <c r="O1685" t="str">
        <f>VLOOKUP(Coffee_data[[#This Row],[Area Code]],Location!$B$1:$E$157,2,FALSE)</f>
        <v>New York</v>
      </c>
      <c r="P1685" t="str">
        <f>VLOOKUP(Coffee_data[[#This Row],[Area Code]],Location!$B$1:$E$157,3,FALSE)</f>
        <v>East</v>
      </c>
      <c r="Q1685" t="str">
        <f>VLOOKUP(Coffee_data[[#This Row],[Area Code]],Location!$B$1:$E$157,4,FALSE)</f>
        <v>Major Market</v>
      </c>
      <c r="R1685" s="15" t="str">
        <f>HLOOKUP(Coffee_data[[#This Row],[ProductId]],Product!$B$4:$O$7,2,FALSE)</f>
        <v>Regular</v>
      </c>
      <c r="S1685" s="15" t="str">
        <f>HLOOKUP(Coffee_data[[#This Row],[ProductId]],Product!$B$4:$O$7,3,FALSE)</f>
        <v>Espresso</v>
      </c>
      <c r="T1685" s="15" t="str">
        <f>HLOOKUP(Coffee_data[[#This Row],[ProductId]],Product!$B$4:$O$7,4,FALSE)</f>
        <v>Caffe Mocha</v>
      </c>
    </row>
    <row r="1686" spans="1:20" x14ac:dyDescent="0.2">
      <c r="A1686">
        <v>435</v>
      </c>
      <c r="B1686">
        <v>526</v>
      </c>
      <c r="C1686">
        <v>765</v>
      </c>
      <c r="D1686">
        <v>200</v>
      </c>
      <c r="E1686">
        <v>91</v>
      </c>
      <c r="F1686">
        <v>66</v>
      </c>
      <c r="G1686">
        <v>1197</v>
      </c>
      <c r="H1686">
        <v>450</v>
      </c>
      <c r="I1686">
        <v>261</v>
      </c>
      <c r="J1686">
        <v>510</v>
      </c>
      <c r="K1686">
        <v>713</v>
      </c>
      <c r="L1686">
        <v>718</v>
      </c>
      <c r="M1686">
        <v>7</v>
      </c>
      <c r="N1686" s="25">
        <v>41912</v>
      </c>
      <c r="O1686" t="str">
        <f>VLOOKUP(Coffee_data[[#This Row],[Area Code]],Location!$B$1:$E$157,2,FALSE)</f>
        <v>New York</v>
      </c>
      <c r="P1686" t="str">
        <f>VLOOKUP(Coffee_data[[#This Row],[Area Code]],Location!$B$1:$E$157,3,FALSE)</f>
        <v>East</v>
      </c>
      <c r="Q1686" t="str">
        <f>VLOOKUP(Coffee_data[[#This Row],[Area Code]],Location!$B$1:$E$157,4,FALSE)</f>
        <v>Major Market</v>
      </c>
      <c r="R1686" s="15" t="str">
        <f>HLOOKUP(Coffee_data[[#This Row],[ProductId]],Product!$B$4:$O$7,2,FALSE)</f>
        <v>Regular</v>
      </c>
      <c r="S1686" s="15" t="str">
        <f>HLOOKUP(Coffee_data[[#This Row],[ProductId]],Product!$B$4:$O$7,3,FALSE)</f>
        <v>Espresso</v>
      </c>
      <c r="T1686" s="15" t="str">
        <f>HLOOKUP(Coffee_data[[#This Row],[ProductId]],Product!$B$4:$O$7,4,FALSE)</f>
        <v>Regular Espresso</v>
      </c>
    </row>
    <row r="1687" spans="1:20" x14ac:dyDescent="0.2">
      <c r="A1687">
        <v>247</v>
      </c>
      <c r="B1687">
        <v>390</v>
      </c>
      <c r="C1687">
        <v>650</v>
      </c>
      <c r="D1687">
        <v>287</v>
      </c>
      <c r="E1687">
        <v>143</v>
      </c>
      <c r="F1687">
        <v>91</v>
      </c>
      <c r="G1687">
        <v>2548</v>
      </c>
      <c r="H1687">
        <v>230</v>
      </c>
      <c r="I1687">
        <v>183</v>
      </c>
      <c r="J1687">
        <v>330</v>
      </c>
      <c r="K1687">
        <v>538</v>
      </c>
      <c r="L1687">
        <v>315</v>
      </c>
      <c r="M1687">
        <v>2</v>
      </c>
      <c r="N1687" s="25">
        <v>41912</v>
      </c>
      <c r="O1687" t="str">
        <f>VLOOKUP(Coffee_data[[#This Row],[Area Code]],Location!$B$1:$E$157,2,FALSE)</f>
        <v>New York</v>
      </c>
      <c r="P1687" t="str">
        <f>VLOOKUP(Coffee_data[[#This Row],[Area Code]],Location!$B$1:$E$157,3,FALSE)</f>
        <v>East</v>
      </c>
      <c r="Q1687" t="str">
        <f>VLOOKUP(Coffee_data[[#This Row],[Area Code]],Location!$B$1:$E$157,4,FALSE)</f>
        <v>Major Market</v>
      </c>
      <c r="R1687" s="15" t="str">
        <f>HLOOKUP(Coffee_data[[#This Row],[ProductId]],Product!$B$4:$O$7,2,FALSE)</f>
        <v>Regular</v>
      </c>
      <c r="S1687" s="15" t="str">
        <f>HLOOKUP(Coffee_data[[#This Row],[ProductId]],Product!$B$4:$O$7,3,FALSE)</f>
        <v>Coffee</v>
      </c>
      <c r="T1687" s="15" t="str">
        <f>HLOOKUP(Coffee_data[[#This Row],[ProductId]],Product!$B$4:$O$7,4,FALSE)</f>
        <v>Columbian</v>
      </c>
    </row>
    <row r="1688" spans="1:20" x14ac:dyDescent="0.2">
      <c r="A1688">
        <v>47</v>
      </c>
      <c r="B1688">
        <v>71</v>
      </c>
      <c r="C1688">
        <v>119</v>
      </c>
      <c r="D1688">
        <v>48</v>
      </c>
      <c r="E1688">
        <v>24</v>
      </c>
      <c r="F1688">
        <v>13</v>
      </c>
      <c r="G1688">
        <v>829</v>
      </c>
      <c r="H1688">
        <v>80</v>
      </c>
      <c r="I1688">
        <v>72</v>
      </c>
      <c r="J1688">
        <v>90</v>
      </c>
      <c r="K1688">
        <v>160</v>
      </c>
      <c r="L1688">
        <v>225</v>
      </c>
      <c r="M1688">
        <v>2</v>
      </c>
      <c r="N1688" s="25">
        <v>41912</v>
      </c>
      <c r="O1688" t="str">
        <f>VLOOKUP(Coffee_data[[#This Row],[Area Code]],Location!$B$1:$E$157,2,FALSE)</f>
        <v>Louisiana</v>
      </c>
      <c r="P1688" t="str">
        <f>VLOOKUP(Coffee_data[[#This Row],[Area Code]],Location!$B$1:$E$157,3,FALSE)</f>
        <v>South</v>
      </c>
      <c r="Q1688" t="str">
        <f>VLOOKUP(Coffee_data[[#This Row],[Area Code]],Location!$B$1:$E$157,4,FALSE)</f>
        <v>Small Market</v>
      </c>
      <c r="R1688" s="15" t="str">
        <f>HLOOKUP(Coffee_data[[#This Row],[ProductId]],Product!$B$4:$O$7,2,FALSE)</f>
        <v>Regular</v>
      </c>
      <c r="S1688" s="15" t="str">
        <f>HLOOKUP(Coffee_data[[#This Row],[ProductId]],Product!$B$4:$O$7,3,FALSE)</f>
        <v>Coffee</v>
      </c>
      <c r="T1688" s="15" t="str">
        <f>HLOOKUP(Coffee_data[[#This Row],[ProductId]],Product!$B$4:$O$7,4,FALSE)</f>
        <v>Columbian</v>
      </c>
    </row>
    <row r="1689" spans="1:20" x14ac:dyDescent="0.2">
      <c r="A1689">
        <v>45</v>
      </c>
      <c r="B1689">
        <v>70</v>
      </c>
      <c r="C1689">
        <v>118</v>
      </c>
      <c r="D1689">
        <v>48</v>
      </c>
      <c r="E1689">
        <v>25</v>
      </c>
      <c r="F1689">
        <v>13</v>
      </c>
      <c r="G1689">
        <v>851</v>
      </c>
      <c r="H1689">
        <v>80</v>
      </c>
      <c r="I1689">
        <v>67</v>
      </c>
      <c r="J1689">
        <v>90</v>
      </c>
      <c r="K1689">
        <v>160</v>
      </c>
      <c r="L1689">
        <v>225</v>
      </c>
      <c r="M1689">
        <v>3</v>
      </c>
      <c r="N1689" s="25">
        <v>41912</v>
      </c>
      <c r="O1689" t="str">
        <f>VLOOKUP(Coffee_data[[#This Row],[Area Code]],Location!$B$1:$E$157,2,FALSE)</f>
        <v>Louisiana</v>
      </c>
      <c r="P1689" t="str">
        <f>VLOOKUP(Coffee_data[[#This Row],[Area Code]],Location!$B$1:$E$157,3,FALSE)</f>
        <v>South</v>
      </c>
      <c r="Q1689" t="str">
        <f>VLOOKUP(Coffee_data[[#This Row],[Area Code]],Location!$B$1:$E$157,4,FALSE)</f>
        <v>Small Market</v>
      </c>
      <c r="R1689" s="15" t="str">
        <f>HLOOKUP(Coffee_data[[#This Row],[ProductId]],Product!$B$4:$O$7,2,FALSE)</f>
        <v>Decaf</v>
      </c>
      <c r="S1689" s="15" t="str">
        <f>HLOOKUP(Coffee_data[[#This Row],[ProductId]],Product!$B$4:$O$7,3,FALSE)</f>
        <v>Coffee</v>
      </c>
      <c r="T1689" s="15" t="str">
        <f>HLOOKUP(Coffee_data[[#This Row],[ProductId]],Product!$B$4:$O$7,4,FALSE)</f>
        <v>Decaf Irish Cream</v>
      </c>
    </row>
    <row r="1690" spans="1:20" x14ac:dyDescent="0.2">
      <c r="A1690">
        <v>87</v>
      </c>
      <c r="B1690">
        <v>133</v>
      </c>
      <c r="C1690">
        <v>236</v>
      </c>
      <c r="D1690">
        <v>128</v>
      </c>
      <c r="E1690">
        <v>46</v>
      </c>
      <c r="F1690">
        <v>33</v>
      </c>
      <c r="G1690">
        <v>564</v>
      </c>
      <c r="H1690">
        <v>110</v>
      </c>
      <c r="I1690">
        <v>88</v>
      </c>
      <c r="J1690">
        <v>130</v>
      </c>
      <c r="K1690">
        <v>210</v>
      </c>
      <c r="L1690">
        <v>225</v>
      </c>
      <c r="M1690">
        <v>8</v>
      </c>
      <c r="N1690" s="25">
        <v>41912</v>
      </c>
      <c r="O1690" t="str">
        <f>VLOOKUP(Coffee_data[[#This Row],[Area Code]],Location!$B$1:$E$157,2,FALSE)</f>
        <v>Louisiana</v>
      </c>
      <c r="P1690" t="str">
        <f>VLOOKUP(Coffee_data[[#This Row],[Area Code]],Location!$B$1:$E$157,3,FALSE)</f>
        <v>South</v>
      </c>
      <c r="Q1690" t="str">
        <f>VLOOKUP(Coffee_data[[#This Row],[Area Code]],Location!$B$1:$E$157,4,FALSE)</f>
        <v>Small Market</v>
      </c>
      <c r="R1690" s="15" t="str">
        <f>HLOOKUP(Coffee_data[[#This Row],[ProductId]],Product!$B$4:$O$7,2,FALSE)</f>
        <v>Decaf</v>
      </c>
      <c r="S1690" s="15" t="str">
        <f>HLOOKUP(Coffee_data[[#This Row],[ProductId]],Product!$B$4:$O$7,3,FALSE)</f>
        <v>Herbal Tea</v>
      </c>
      <c r="T1690" s="15" t="str">
        <f>HLOOKUP(Coffee_data[[#This Row],[ProductId]],Product!$B$4:$O$7,4,FALSE)</f>
        <v>Chamomile</v>
      </c>
    </row>
    <row r="1691" spans="1:20" x14ac:dyDescent="0.2">
      <c r="A1691">
        <v>34</v>
      </c>
      <c r="B1691">
        <v>98</v>
      </c>
      <c r="C1691">
        <v>177</v>
      </c>
      <c r="D1691">
        <v>79</v>
      </c>
      <c r="E1691">
        <v>64</v>
      </c>
      <c r="F1691">
        <v>30</v>
      </c>
      <c r="G1691">
        <v>593</v>
      </c>
      <c r="H1691">
        <v>60</v>
      </c>
      <c r="I1691">
        <v>51</v>
      </c>
      <c r="J1691">
        <v>90</v>
      </c>
      <c r="K1691">
        <v>141</v>
      </c>
      <c r="L1691">
        <v>504</v>
      </c>
      <c r="M1691">
        <v>9</v>
      </c>
      <c r="N1691" s="25">
        <v>41912</v>
      </c>
      <c r="O1691" t="str">
        <f>VLOOKUP(Coffee_data[[#This Row],[Area Code]],Location!$B$1:$E$157,2,FALSE)</f>
        <v>Louisiana</v>
      </c>
      <c r="P1691" t="str">
        <f>VLOOKUP(Coffee_data[[#This Row],[Area Code]],Location!$B$1:$E$157,3,FALSE)</f>
        <v>South</v>
      </c>
      <c r="Q1691" t="str">
        <f>VLOOKUP(Coffee_data[[#This Row],[Area Code]],Location!$B$1:$E$157,4,FALSE)</f>
        <v>Small Market</v>
      </c>
      <c r="R1691" s="15" t="str">
        <f>HLOOKUP(Coffee_data[[#This Row],[ProductId]],Product!$B$4:$O$7,2,FALSE)</f>
        <v>Decaf</v>
      </c>
      <c r="S1691" s="15" t="str">
        <f>HLOOKUP(Coffee_data[[#This Row],[ProductId]],Product!$B$4:$O$7,3,FALSE)</f>
        <v>Herbal Tea</v>
      </c>
      <c r="T1691" s="15" t="str">
        <f>HLOOKUP(Coffee_data[[#This Row],[ProductId]],Product!$B$4:$O$7,4,FALSE)</f>
        <v>Lemon</v>
      </c>
    </row>
    <row r="1692" spans="1:20" x14ac:dyDescent="0.2">
      <c r="A1692">
        <v>1</v>
      </c>
      <c r="B1692">
        <v>84</v>
      </c>
      <c r="C1692">
        <v>144</v>
      </c>
      <c r="D1692">
        <v>60</v>
      </c>
      <c r="E1692">
        <v>83</v>
      </c>
      <c r="F1692">
        <v>54</v>
      </c>
      <c r="G1692">
        <v>-762</v>
      </c>
      <c r="H1692">
        <v>10</v>
      </c>
      <c r="I1692">
        <v>26</v>
      </c>
      <c r="J1692">
        <v>60</v>
      </c>
      <c r="K1692">
        <v>86</v>
      </c>
      <c r="L1692">
        <v>318</v>
      </c>
      <c r="M1692">
        <v>4</v>
      </c>
      <c r="N1692" s="25">
        <v>41912</v>
      </c>
      <c r="O1692" t="str">
        <f>VLOOKUP(Coffee_data[[#This Row],[Area Code]],Location!$B$1:$E$157,2,FALSE)</f>
        <v>Louisiana</v>
      </c>
      <c r="P1692" t="str">
        <f>VLOOKUP(Coffee_data[[#This Row],[Area Code]],Location!$B$1:$E$157,3,FALSE)</f>
        <v>South</v>
      </c>
      <c r="Q1692" t="str">
        <f>VLOOKUP(Coffee_data[[#This Row],[Area Code]],Location!$B$1:$E$157,4,FALSE)</f>
        <v>Small Market</v>
      </c>
      <c r="R1692" s="15" t="str">
        <f>HLOOKUP(Coffee_data[[#This Row],[ProductId]],Product!$B$4:$O$7,2,FALSE)</f>
        <v>Regular</v>
      </c>
      <c r="S1692" s="15" t="str">
        <f>HLOOKUP(Coffee_data[[#This Row],[ProductId]],Product!$B$4:$O$7,3,FALSE)</f>
        <v>Espresso</v>
      </c>
      <c r="T1692" s="15" t="str">
        <f>HLOOKUP(Coffee_data[[#This Row],[ProductId]],Product!$B$4:$O$7,4,FALSE)</f>
        <v>Caffe Latte</v>
      </c>
    </row>
    <row r="1693" spans="1:20" x14ac:dyDescent="0.2">
      <c r="A1693">
        <v>58</v>
      </c>
      <c r="B1693">
        <v>99</v>
      </c>
      <c r="C1693">
        <v>159</v>
      </c>
      <c r="D1693">
        <v>60</v>
      </c>
      <c r="E1693">
        <v>41</v>
      </c>
      <c r="F1693">
        <v>18</v>
      </c>
      <c r="G1693">
        <v>329</v>
      </c>
      <c r="H1693">
        <v>70</v>
      </c>
      <c r="I1693">
        <v>25</v>
      </c>
      <c r="J1693">
        <v>70</v>
      </c>
      <c r="K1693">
        <v>100</v>
      </c>
      <c r="L1693">
        <v>985</v>
      </c>
      <c r="M1693">
        <v>5</v>
      </c>
      <c r="N1693" s="25">
        <v>41912</v>
      </c>
      <c r="O1693" t="str">
        <f>VLOOKUP(Coffee_data[[#This Row],[Area Code]],Location!$B$1:$E$157,2,FALSE)</f>
        <v>Louisiana</v>
      </c>
      <c r="P1693" t="str">
        <f>VLOOKUP(Coffee_data[[#This Row],[Area Code]],Location!$B$1:$E$157,3,FALSE)</f>
        <v>South</v>
      </c>
      <c r="Q1693" t="str">
        <f>VLOOKUP(Coffee_data[[#This Row],[Area Code]],Location!$B$1:$E$157,4,FALSE)</f>
        <v>Small Market</v>
      </c>
      <c r="R1693" s="15" t="str">
        <f>HLOOKUP(Coffee_data[[#This Row],[ProductId]],Product!$B$4:$O$7,2,FALSE)</f>
        <v>Regular</v>
      </c>
      <c r="S1693" s="15" t="str">
        <f>HLOOKUP(Coffee_data[[#This Row],[ProductId]],Product!$B$4:$O$7,3,FALSE)</f>
        <v>Espresso</v>
      </c>
      <c r="T1693" s="15" t="str">
        <f>HLOOKUP(Coffee_data[[#This Row],[ProductId]],Product!$B$4:$O$7,4,FALSE)</f>
        <v>Caffe Mocha</v>
      </c>
    </row>
    <row r="1694" spans="1:20" x14ac:dyDescent="0.2">
      <c r="A1694">
        <v>30</v>
      </c>
      <c r="B1694">
        <v>67</v>
      </c>
      <c r="C1694">
        <v>113</v>
      </c>
      <c r="D1694">
        <v>46</v>
      </c>
      <c r="E1694">
        <v>37</v>
      </c>
      <c r="F1694">
        <v>14</v>
      </c>
      <c r="G1694">
        <v>449</v>
      </c>
      <c r="H1694">
        <v>40</v>
      </c>
      <c r="I1694">
        <v>20</v>
      </c>
      <c r="J1694">
        <v>40</v>
      </c>
      <c r="K1694">
        <v>60</v>
      </c>
      <c r="L1694">
        <v>318</v>
      </c>
      <c r="M1694">
        <v>6</v>
      </c>
      <c r="N1694" s="25">
        <v>41912</v>
      </c>
      <c r="O1694" t="str">
        <f>VLOOKUP(Coffee_data[[#This Row],[Area Code]],Location!$B$1:$E$157,2,FALSE)</f>
        <v>Louisiana</v>
      </c>
      <c r="P1694" t="str">
        <f>VLOOKUP(Coffee_data[[#This Row],[Area Code]],Location!$B$1:$E$157,3,FALSE)</f>
        <v>South</v>
      </c>
      <c r="Q1694" t="str">
        <f>VLOOKUP(Coffee_data[[#This Row],[Area Code]],Location!$B$1:$E$157,4,FALSE)</f>
        <v>Small Market</v>
      </c>
      <c r="R1694" s="15" t="str">
        <f>HLOOKUP(Coffee_data[[#This Row],[ProductId]],Product!$B$4:$O$7,2,FALSE)</f>
        <v>Decaf</v>
      </c>
      <c r="S1694" s="15" t="str">
        <f>HLOOKUP(Coffee_data[[#This Row],[ProductId]],Product!$B$4:$O$7,3,FALSE)</f>
        <v>Espresso</v>
      </c>
      <c r="T1694" s="15" t="str">
        <f>HLOOKUP(Coffee_data[[#This Row],[ProductId]],Product!$B$4:$O$7,4,FALSE)</f>
        <v>Decaf Espresso</v>
      </c>
    </row>
    <row r="1695" spans="1:20" x14ac:dyDescent="0.2">
      <c r="A1695">
        <v>23</v>
      </c>
      <c r="B1695">
        <v>69</v>
      </c>
      <c r="C1695">
        <v>114</v>
      </c>
      <c r="D1695">
        <v>45</v>
      </c>
      <c r="E1695">
        <v>46</v>
      </c>
      <c r="F1695">
        <v>14</v>
      </c>
      <c r="G1695">
        <v>447</v>
      </c>
      <c r="H1695">
        <v>80</v>
      </c>
      <c r="I1695">
        <v>52</v>
      </c>
      <c r="J1695">
        <v>110</v>
      </c>
      <c r="K1695">
        <v>158</v>
      </c>
      <c r="L1695">
        <v>505</v>
      </c>
      <c r="M1695">
        <v>2</v>
      </c>
      <c r="N1695" s="25">
        <v>41912</v>
      </c>
      <c r="O1695" t="str">
        <f>VLOOKUP(Coffee_data[[#This Row],[Area Code]],Location!$B$1:$E$157,2,FALSE)</f>
        <v>New Mexico</v>
      </c>
      <c r="P1695" t="str">
        <f>VLOOKUP(Coffee_data[[#This Row],[Area Code]],Location!$B$1:$E$157,3,FALSE)</f>
        <v>South</v>
      </c>
      <c r="Q1695" t="str">
        <f>VLOOKUP(Coffee_data[[#This Row],[Area Code]],Location!$B$1:$E$157,4,FALSE)</f>
        <v>Small Market</v>
      </c>
      <c r="R1695" s="15" t="str">
        <f>HLOOKUP(Coffee_data[[#This Row],[ProductId]],Product!$B$4:$O$7,2,FALSE)</f>
        <v>Regular</v>
      </c>
      <c r="S1695" s="15" t="str">
        <f>HLOOKUP(Coffee_data[[#This Row],[ProductId]],Product!$B$4:$O$7,3,FALSE)</f>
        <v>Coffee</v>
      </c>
      <c r="T1695" s="15" t="str">
        <f>HLOOKUP(Coffee_data[[#This Row],[ProductId]],Product!$B$4:$O$7,4,FALSE)</f>
        <v>Columbian</v>
      </c>
    </row>
    <row r="1696" spans="1:20" x14ac:dyDescent="0.2">
      <c r="A1696">
        <v>-26</v>
      </c>
      <c r="B1696">
        <v>23</v>
      </c>
      <c r="C1696">
        <v>109</v>
      </c>
      <c r="D1696">
        <v>86</v>
      </c>
      <c r="E1696">
        <v>49</v>
      </c>
      <c r="F1696">
        <v>26</v>
      </c>
      <c r="G1696">
        <v>1698</v>
      </c>
      <c r="H1696">
        <v>10</v>
      </c>
      <c r="I1696">
        <v>137</v>
      </c>
      <c r="J1696">
        <v>40</v>
      </c>
      <c r="K1696">
        <v>153</v>
      </c>
      <c r="L1696">
        <v>505</v>
      </c>
      <c r="M1696">
        <v>3</v>
      </c>
      <c r="N1696" s="25">
        <v>41912</v>
      </c>
      <c r="O1696" t="str">
        <f>VLOOKUP(Coffee_data[[#This Row],[Area Code]],Location!$B$1:$E$157,2,FALSE)</f>
        <v>New Mexico</v>
      </c>
      <c r="P1696" t="str">
        <f>VLOOKUP(Coffee_data[[#This Row],[Area Code]],Location!$B$1:$E$157,3,FALSE)</f>
        <v>South</v>
      </c>
      <c r="Q1696" t="str">
        <f>VLOOKUP(Coffee_data[[#This Row],[Area Code]],Location!$B$1:$E$157,4,FALSE)</f>
        <v>Small Market</v>
      </c>
      <c r="R1696" s="15" t="str">
        <f>HLOOKUP(Coffee_data[[#This Row],[ProductId]],Product!$B$4:$O$7,2,FALSE)</f>
        <v>Decaf</v>
      </c>
      <c r="S1696" s="15" t="str">
        <f>HLOOKUP(Coffee_data[[#This Row],[ProductId]],Product!$B$4:$O$7,3,FALSE)</f>
        <v>Coffee</v>
      </c>
      <c r="T1696" s="15" t="str">
        <f>HLOOKUP(Coffee_data[[#This Row],[ProductId]],Product!$B$4:$O$7,4,FALSE)</f>
        <v>Decaf Irish Cream</v>
      </c>
    </row>
    <row r="1697" spans="1:20" x14ac:dyDescent="0.2">
      <c r="A1697">
        <v>14</v>
      </c>
      <c r="B1697">
        <v>31</v>
      </c>
      <c r="C1697">
        <v>52</v>
      </c>
      <c r="D1697">
        <v>21</v>
      </c>
      <c r="E1697">
        <v>17</v>
      </c>
      <c r="F1697">
        <v>5</v>
      </c>
      <c r="G1697">
        <v>846</v>
      </c>
      <c r="H1697">
        <v>30</v>
      </c>
      <c r="I1697">
        <v>10</v>
      </c>
      <c r="J1697">
        <v>30</v>
      </c>
      <c r="K1697">
        <v>40</v>
      </c>
      <c r="L1697">
        <v>505</v>
      </c>
      <c r="M1697">
        <v>8</v>
      </c>
      <c r="N1697" s="25">
        <v>41912</v>
      </c>
      <c r="O1697" t="str">
        <f>VLOOKUP(Coffee_data[[#This Row],[Area Code]],Location!$B$1:$E$157,2,FALSE)</f>
        <v>New Mexico</v>
      </c>
      <c r="P1697" t="str">
        <f>VLOOKUP(Coffee_data[[#This Row],[Area Code]],Location!$B$1:$E$157,3,FALSE)</f>
        <v>South</v>
      </c>
      <c r="Q1697" t="str">
        <f>VLOOKUP(Coffee_data[[#This Row],[Area Code]],Location!$B$1:$E$157,4,FALSE)</f>
        <v>Small Market</v>
      </c>
      <c r="R1697" s="15" t="str">
        <f>HLOOKUP(Coffee_data[[#This Row],[ProductId]],Product!$B$4:$O$7,2,FALSE)</f>
        <v>Decaf</v>
      </c>
      <c r="S1697" s="15" t="str">
        <f>HLOOKUP(Coffee_data[[#This Row],[ProductId]],Product!$B$4:$O$7,3,FALSE)</f>
        <v>Herbal Tea</v>
      </c>
      <c r="T1697" s="15" t="str">
        <f>HLOOKUP(Coffee_data[[#This Row],[ProductId]],Product!$B$4:$O$7,4,FALSE)</f>
        <v>Chamomile</v>
      </c>
    </row>
    <row r="1698" spans="1:20" x14ac:dyDescent="0.2">
      <c r="A1698">
        <v>6</v>
      </c>
      <c r="B1698">
        <v>37</v>
      </c>
      <c r="C1698">
        <v>68</v>
      </c>
      <c r="D1698">
        <v>31</v>
      </c>
      <c r="E1698">
        <v>31</v>
      </c>
      <c r="F1698">
        <v>9</v>
      </c>
      <c r="G1698">
        <v>1000</v>
      </c>
      <c r="H1698">
        <v>30</v>
      </c>
      <c r="I1698">
        <v>10</v>
      </c>
      <c r="J1698">
        <v>40</v>
      </c>
      <c r="K1698">
        <v>50</v>
      </c>
      <c r="L1698">
        <v>505</v>
      </c>
      <c r="M1698">
        <v>9</v>
      </c>
      <c r="N1698" s="25">
        <v>41912</v>
      </c>
      <c r="O1698" t="str">
        <f>VLOOKUP(Coffee_data[[#This Row],[Area Code]],Location!$B$1:$E$157,2,FALSE)</f>
        <v>New Mexico</v>
      </c>
      <c r="P1698" t="str">
        <f>VLOOKUP(Coffee_data[[#This Row],[Area Code]],Location!$B$1:$E$157,3,FALSE)</f>
        <v>South</v>
      </c>
      <c r="Q1698" t="str">
        <f>VLOOKUP(Coffee_data[[#This Row],[Area Code]],Location!$B$1:$E$157,4,FALSE)</f>
        <v>Small Market</v>
      </c>
      <c r="R1698" s="15" t="str">
        <f>HLOOKUP(Coffee_data[[#This Row],[ProductId]],Product!$B$4:$O$7,2,FALSE)</f>
        <v>Decaf</v>
      </c>
      <c r="S1698" s="15" t="str">
        <f>HLOOKUP(Coffee_data[[#This Row],[ProductId]],Product!$B$4:$O$7,3,FALSE)</f>
        <v>Herbal Tea</v>
      </c>
      <c r="T1698" s="15" t="str">
        <f>HLOOKUP(Coffee_data[[#This Row],[ProductId]],Product!$B$4:$O$7,4,FALSE)</f>
        <v>Lemon</v>
      </c>
    </row>
    <row r="1699" spans="1:20" x14ac:dyDescent="0.2">
      <c r="A1699">
        <v>-12</v>
      </c>
      <c r="B1699">
        <v>31</v>
      </c>
      <c r="C1699">
        <v>56</v>
      </c>
      <c r="D1699">
        <v>25</v>
      </c>
      <c r="E1699">
        <v>43</v>
      </c>
      <c r="F1699">
        <v>9</v>
      </c>
      <c r="G1699">
        <v>-466</v>
      </c>
      <c r="H1699">
        <v>10</v>
      </c>
      <c r="I1699">
        <v>10</v>
      </c>
      <c r="J1699">
        <v>20</v>
      </c>
      <c r="K1699">
        <v>26</v>
      </c>
      <c r="L1699">
        <v>505</v>
      </c>
      <c r="M1699">
        <v>4</v>
      </c>
      <c r="N1699" s="25">
        <v>41912</v>
      </c>
      <c r="O1699" t="str">
        <f>VLOOKUP(Coffee_data[[#This Row],[Area Code]],Location!$B$1:$E$157,2,FALSE)</f>
        <v>New Mexico</v>
      </c>
      <c r="P1699" t="str">
        <f>VLOOKUP(Coffee_data[[#This Row],[Area Code]],Location!$B$1:$E$157,3,FALSE)</f>
        <v>South</v>
      </c>
      <c r="Q1699" t="str">
        <f>VLOOKUP(Coffee_data[[#This Row],[Area Code]],Location!$B$1:$E$157,4,FALSE)</f>
        <v>Small Market</v>
      </c>
      <c r="R1699" s="15" t="str">
        <f>HLOOKUP(Coffee_data[[#This Row],[ProductId]],Product!$B$4:$O$7,2,FALSE)</f>
        <v>Regular</v>
      </c>
      <c r="S1699" s="15" t="str">
        <f>HLOOKUP(Coffee_data[[#This Row],[ProductId]],Product!$B$4:$O$7,3,FALSE)</f>
        <v>Espresso</v>
      </c>
      <c r="T1699" s="15" t="str">
        <f>HLOOKUP(Coffee_data[[#This Row],[ProductId]],Product!$B$4:$O$7,4,FALSE)</f>
        <v>Caffe Latte</v>
      </c>
    </row>
    <row r="1700" spans="1:20" x14ac:dyDescent="0.2">
      <c r="A1700">
        <v>-6</v>
      </c>
      <c r="B1700">
        <v>64</v>
      </c>
      <c r="C1700">
        <v>109</v>
      </c>
      <c r="D1700">
        <v>45</v>
      </c>
      <c r="E1700">
        <v>70</v>
      </c>
      <c r="F1700">
        <v>41</v>
      </c>
      <c r="G1700">
        <v>320</v>
      </c>
      <c r="H1700">
        <v>10</v>
      </c>
      <c r="I1700">
        <v>20</v>
      </c>
      <c r="J1700">
        <v>40</v>
      </c>
      <c r="K1700">
        <v>65</v>
      </c>
      <c r="L1700">
        <v>505</v>
      </c>
      <c r="M1700">
        <v>5</v>
      </c>
      <c r="N1700" s="25">
        <v>41912</v>
      </c>
      <c r="O1700" t="str">
        <f>VLOOKUP(Coffee_data[[#This Row],[Area Code]],Location!$B$1:$E$157,2,FALSE)</f>
        <v>New Mexico</v>
      </c>
      <c r="P1700" t="str">
        <f>VLOOKUP(Coffee_data[[#This Row],[Area Code]],Location!$B$1:$E$157,3,FALSE)</f>
        <v>South</v>
      </c>
      <c r="Q1700" t="str">
        <f>VLOOKUP(Coffee_data[[#This Row],[Area Code]],Location!$B$1:$E$157,4,FALSE)</f>
        <v>Small Market</v>
      </c>
      <c r="R1700" s="15" t="str">
        <f>HLOOKUP(Coffee_data[[#This Row],[ProductId]],Product!$B$4:$O$7,2,FALSE)</f>
        <v>Regular</v>
      </c>
      <c r="S1700" s="15" t="str">
        <f>HLOOKUP(Coffee_data[[#This Row],[ProductId]],Product!$B$4:$O$7,3,FALSE)</f>
        <v>Espresso</v>
      </c>
      <c r="T1700" s="15" t="str">
        <f>HLOOKUP(Coffee_data[[#This Row],[ProductId]],Product!$B$4:$O$7,4,FALSE)</f>
        <v>Caffe Mocha</v>
      </c>
    </row>
    <row r="1701" spans="1:20" x14ac:dyDescent="0.2">
      <c r="A1701">
        <v>14</v>
      </c>
      <c r="B1701">
        <v>53</v>
      </c>
      <c r="C1701">
        <v>92</v>
      </c>
      <c r="D1701">
        <v>39</v>
      </c>
      <c r="E1701">
        <v>39</v>
      </c>
      <c r="F1701">
        <v>12</v>
      </c>
      <c r="G1701">
        <v>244</v>
      </c>
      <c r="H1701">
        <v>20</v>
      </c>
      <c r="I1701">
        <v>20</v>
      </c>
      <c r="J1701">
        <v>30</v>
      </c>
      <c r="K1701">
        <v>56</v>
      </c>
      <c r="L1701">
        <v>505</v>
      </c>
      <c r="M1701">
        <v>6</v>
      </c>
      <c r="N1701" s="25">
        <v>41912</v>
      </c>
      <c r="O1701" t="str">
        <f>VLOOKUP(Coffee_data[[#This Row],[Area Code]],Location!$B$1:$E$157,2,FALSE)</f>
        <v>New Mexico</v>
      </c>
      <c r="P1701" t="str">
        <f>VLOOKUP(Coffee_data[[#This Row],[Area Code]],Location!$B$1:$E$157,3,FALSE)</f>
        <v>South</v>
      </c>
      <c r="Q1701" t="str">
        <f>VLOOKUP(Coffee_data[[#This Row],[Area Code]],Location!$B$1:$E$157,4,FALSE)</f>
        <v>Small Market</v>
      </c>
      <c r="R1701" s="15" t="str">
        <f>HLOOKUP(Coffee_data[[#This Row],[ProductId]],Product!$B$4:$O$7,2,FALSE)</f>
        <v>Decaf</v>
      </c>
      <c r="S1701" s="15" t="str">
        <f>HLOOKUP(Coffee_data[[#This Row],[ProductId]],Product!$B$4:$O$7,3,FALSE)</f>
        <v>Espresso</v>
      </c>
      <c r="T1701" s="15" t="str">
        <f>HLOOKUP(Coffee_data[[#This Row],[ProductId]],Product!$B$4:$O$7,4,FALSE)</f>
        <v>Decaf Espresso</v>
      </c>
    </row>
    <row r="1702" spans="1:20" x14ac:dyDescent="0.2">
      <c r="A1702">
        <v>74</v>
      </c>
      <c r="B1702">
        <v>115</v>
      </c>
      <c r="C1702">
        <v>205</v>
      </c>
      <c r="D1702">
        <v>90</v>
      </c>
      <c r="E1702">
        <v>41</v>
      </c>
      <c r="F1702">
        <v>29</v>
      </c>
      <c r="G1702">
        <v>572</v>
      </c>
      <c r="H1702">
        <v>140</v>
      </c>
      <c r="I1702">
        <v>201</v>
      </c>
      <c r="J1702">
        <v>160</v>
      </c>
      <c r="K1702">
        <v>288</v>
      </c>
      <c r="L1702">
        <v>918</v>
      </c>
      <c r="M1702">
        <v>2</v>
      </c>
      <c r="N1702" s="25">
        <v>41912</v>
      </c>
      <c r="O1702" t="str">
        <f>VLOOKUP(Coffee_data[[#This Row],[Area Code]],Location!$B$1:$E$157,2,FALSE)</f>
        <v>Oklahoma</v>
      </c>
      <c r="P1702" t="str">
        <f>VLOOKUP(Coffee_data[[#This Row],[Area Code]],Location!$B$1:$E$157,3,FALSE)</f>
        <v>South</v>
      </c>
      <c r="Q1702" t="str">
        <f>VLOOKUP(Coffee_data[[#This Row],[Area Code]],Location!$B$1:$E$157,4,FALSE)</f>
        <v>Small Market</v>
      </c>
      <c r="R1702" s="15" t="str">
        <f>HLOOKUP(Coffee_data[[#This Row],[ProductId]],Product!$B$4:$O$7,2,FALSE)</f>
        <v>Regular</v>
      </c>
      <c r="S1702" s="15" t="str">
        <f>HLOOKUP(Coffee_data[[#This Row],[ProductId]],Product!$B$4:$O$7,3,FALSE)</f>
        <v>Coffee</v>
      </c>
      <c r="T1702" s="15" t="str">
        <f>HLOOKUP(Coffee_data[[#This Row],[ProductId]],Product!$B$4:$O$7,4,FALSE)</f>
        <v>Columbian</v>
      </c>
    </row>
    <row r="1703" spans="1:20" x14ac:dyDescent="0.2">
      <c r="A1703">
        <v>21</v>
      </c>
      <c r="B1703">
        <v>39</v>
      </c>
      <c r="C1703">
        <v>66</v>
      </c>
      <c r="D1703">
        <v>27</v>
      </c>
      <c r="E1703">
        <v>18</v>
      </c>
      <c r="F1703">
        <v>7</v>
      </c>
      <c r="G1703">
        <v>859</v>
      </c>
      <c r="H1703">
        <v>60</v>
      </c>
      <c r="I1703">
        <v>30</v>
      </c>
      <c r="J1703">
        <v>60</v>
      </c>
      <c r="K1703">
        <v>93</v>
      </c>
      <c r="L1703">
        <v>918</v>
      </c>
      <c r="M1703">
        <v>3</v>
      </c>
      <c r="N1703" s="25">
        <v>41912</v>
      </c>
      <c r="O1703" t="str">
        <f>VLOOKUP(Coffee_data[[#This Row],[Area Code]],Location!$B$1:$E$157,2,FALSE)</f>
        <v>Oklahoma</v>
      </c>
      <c r="P1703" t="str">
        <f>VLOOKUP(Coffee_data[[#This Row],[Area Code]],Location!$B$1:$E$157,3,FALSE)</f>
        <v>South</v>
      </c>
      <c r="Q1703" t="str">
        <f>VLOOKUP(Coffee_data[[#This Row],[Area Code]],Location!$B$1:$E$157,4,FALSE)</f>
        <v>Small Market</v>
      </c>
      <c r="R1703" s="15" t="str">
        <f>HLOOKUP(Coffee_data[[#This Row],[ProductId]],Product!$B$4:$O$7,2,FALSE)</f>
        <v>Decaf</v>
      </c>
      <c r="S1703" s="15" t="str">
        <f>HLOOKUP(Coffee_data[[#This Row],[ProductId]],Product!$B$4:$O$7,3,FALSE)</f>
        <v>Coffee</v>
      </c>
      <c r="T1703" s="15" t="str">
        <f>HLOOKUP(Coffee_data[[#This Row],[ProductId]],Product!$B$4:$O$7,4,FALSE)</f>
        <v>Decaf Irish Cream</v>
      </c>
    </row>
    <row r="1704" spans="1:20" x14ac:dyDescent="0.2">
      <c r="A1704">
        <v>16</v>
      </c>
      <c r="B1704">
        <v>70</v>
      </c>
      <c r="C1704">
        <v>126</v>
      </c>
      <c r="D1704">
        <v>56</v>
      </c>
      <c r="E1704">
        <v>54</v>
      </c>
      <c r="F1704">
        <v>21</v>
      </c>
      <c r="G1704">
        <v>385</v>
      </c>
      <c r="H1704">
        <v>50</v>
      </c>
      <c r="I1704">
        <v>48</v>
      </c>
      <c r="J1704">
        <v>70</v>
      </c>
      <c r="K1704">
        <v>110</v>
      </c>
      <c r="L1704">
        <v>405</v>
      </c>
      <c r="M1704">
        <v>8</v>
      </c>
      <c r="N1704" s="25">
        <v>41912</v>
      </c>
      <c r="O1704" t="str">
        <f>VLOOKUP(Coffee_data[[#This Row],[Area Code]],Location!$B$1:$E$157,2,FALSE)</f>
        <v>Oklahoma</v>
      </c>
      <c r="P1704" t="str">
        <f>VLOOKUP(Coffee_data[[#This Row],[Area Code]],Location!$B$1:$E$157,3,FALSE)</f>
        <v>South</v>
      </c>
      <c r="Q1704" t="str">
        <f>VLOOKUP(Coffee_data[[#This Row],[Area Code]],Location!$B$1:$E$157,4,FALSE)</f>
        <v>Small Market</v>
      </c>
      <c r="R1704" s="15" t="str">
        <f>HLOOKUP(Coffee_data[[#This Row],[ProductId]],Product!$B$4:$O$7,2,FALSE)</f>
        <v>Decaf</v>
      </c>
      <c r="S1704" s="15" t="str">
        <f>HLOOKUP(Coffee_data[[#This Row],[ProductId]],Product!$B$4:$O$7,3,FALSE)</f>
        <v>Herbal Tea</v>
      </c>
      <c r="T1704" s="15" t="str">
        <f>HLOOKUP(Coffee_data[[#This Row],[ProductId]],Product!$B$4:$O$7,4,FALSE)</f>
        <v>Chamomile</v>
      </c>
    </row>
    <row r="1705" spans="1:20" x14ac:dyDescent="0.2">
      <c r="A1705">
        <v>17</v>
      </c>
      <c r="B1705">
        <v>134</v>
      </c>
      <c r="C1705">
        <v>230</v>
      </c>
      <c r="D1705">
        <v>96</v>
      </c>
      <c r="E1705">
        <v>117</v>
      </c>
      <c r="F1705">
        <v>87</v>
      </c>
      <c r="G1705">
        <v>683</v>
      </c>
      <c r="H1705">
        <v>40</v>
      </c>
      <c r="I1705">
        <v>80</v>
      </c>
      <c r="J1705">
        <v>120</v>
      </c>
      <c r="K1705">
        <v>209</v>
      </c>
      <c r="L1705">
        <v>405</v>
      </c>
      <c r="M1705">
        <v>9</v>
      </c>
      <c r="N1705" s="25">
        <v>41912</v>
      </c>
      <c r="O1705" t="str">
        <f>VLOOKUP(Coffee_data[[#This Row],[Area Code]],Location!$B$1:$E$157,2,FALSE)</f>
        <v>Oklahoma</v>
      </c>
      <c r="P1705" t="str">
        <f>VLOOKUP(Coffee_data[[#This Row],[Area Code]],Location!$B$1:$E$157,3,FALSE)</f>
        <v>South</v>
      </c>
      <c r="Q1705" t="str">
        <f>VLOOKUP(Coffee_data[[#This Row],[Area Code]],Location!$B$1:$E$157,4,FALSE)</f>
        <v>Small Market</v>
      </c>
      <c r="R1705" s="15" t="str">
        <f>HLOOKUP(Coffee_data[[#This Row],[ProductId]],Product!$B$4:$O$7,2,FALSE)</f>
        <v>Decaf</v>
      </c>
      <c r="S1705" s="15" t="str">
        <f>HLOOKUP(Coffee_data[[#This Row],[ProductId]],Product!$B$4:$O$7,3,FALSE)</f>
        <v>Herbal Tea</v>
      </c>
      <c r="T1705" s="15" t="str">
        <f>HLOOKUP(Coffee_data[[#This Row],[ProductId]],Product!$B$4:$O$7,4,FALSE)</f>
        <v>Lemon</v>
      </c>
    </row>
    <row r="1706" spans="1:20" x14ac:dyDescent="0.2">
      <c r="A1706">
        <v>76</v>
      </c>
      <c r="B1706">
        <v>127</v>
      </c>
      <c r="C1706">
        <v>218</v>
      </c>
      <c r="D1706">
        <v>91</v>
      </c>
      <c r="E1706">
        <v>51</v>
      </c>
      <c r="F1706">
        <v>28</v>
      </c>
      <c r="G1706">
        <v>-1785</v>
      </c>
      <c r="H1706">
        <v>70</v>
      </c>
      <c r="I1706">
        <v>46</v>
      </c>
      <c r="J1706">
        <v>80</v>
      </c>
      <c r="K1706">
        <v>134</v>
      </c>
      <c r="L1706">
        <v>405</v>
      </c>
      <c r="M1706">
        <v>4</v>
      </c>
      <c r="N1706" s="25">
        <v>41912</v>
      </c>
      <c r="O1706" t="str">
        <f>VLOOKUP(Coffee_data[[#This Row],[Area Code]],Location!$B$1:$E$157,2,FALSE)</f>
        <v>Oklahoma</v>
      </c>
      <c r="P1706" t="str">
        <f>VLOOKUP(Coffee_data[[#This Row],[Area Code]],Location!$B$1:$E$157,3,FALSE)</f>
        <v>South</v>
      </c>
      <c r="Q1706" t="str">
        <f>VLOOKUP(Coffee_data[[#This Row],[Area Code]],Location!$B$1:$E$157,4,FALSE)</f>
        <v>Small Market</v>
      </c>
      <c r="R1706" s="15" t="str">
        <f>HLOOKUP(Coffee_data[[#This Row],[ProductId]],Product!$B$4:$O$7,2,FALSE)</f>
        <v>Regular</v>
      </c>
      <c r="S1706" s="15" t="str">
        <f>HLOOKUP(Coffee_data[[#This Row],[ProductId]],Product!$B$4:$O$7,3,FALSE)</f>
        <v>Espresso</v>
      </c>
      <c r="T1706" s="15" t="str">
        <f>HLOOKUP(Coffee_data[[#This Row],[ProductId]],Product!$B$4:$O$7,4,FALSE)</f>
        <v>Caffe Latte</v>
      </c>
    </row>
    <row r="1707" spans="1:20" x14ac:dyDescent="0.2">
      <c r="A1707">
        <v>15</v>
      </c>
      <c r="B1707">
        <v>32</v>
      </c>
      <c r="C1707">
        <v>53</v>
      </c>
      <c r="D1707">
        <v>21</v>
      </c>
      <c r="E1707">
        <v>17</v>
      </c>
      <c r="F1707">
        <v>5</v>
      </c>
      <c r="G1707">
        <v>480</v>
      </c>
      <c r="H1707">
        <v>30</v>
      </c>
      <c r="I1707">
        <v>0</v>
      </c>
      <c r="J1707">
        <v>30</v>
      </c>
      <c r="K1707">
        <v>25</v>
      </c>
      <c r="L1707">
        <v>405</v>
      </c>
      <c r="M1707">
        <v>5</v>
      </c>
      <c r="N1707" s="25">
        <v>41912</v>
      </c>
      <c r="O1707" t="str">
        <f>VLOOKUP(Coffee_data[[#This Row],[Area Code]],Location!$B$1:$E$157,2,FALSE)</f>
        <v>Oklahoma</v>
      </c>
      <c r="P1707" t="str">
        <f>VLOOKUP(Coffee_data[[#This Row],[Area Code]],Location!$B$1:$E$157,3,FALSE)</f>
        <v>South</v>
      </c>
      <c r="Q1707" t="str">
        <f>VLOOKUP(Coffee_data[[#This Row],[Area Code]],Location!$B$1:$E$157,4,FALSE)</f>
        <v>Small Market</v>
      </c>
      <c r="R1707" s="15" t="str">
        <f>HLOOKUP(Coffee_data[[#This Row],[ProductId]],Product!$B$4:$O$7,2,FALSE)</f>
        <v>Regular</v>
      </c>
      <c r="S1707" s="15" t="str">
        <f>HLOOKUP(Coffee_data[[#This Row],[ProductId]],Product!$B$4:$O$7,3,FALSE)</f>
        <v>Espresso</v>
      </c>
      <c r="T1707" s="15" t="str">
        <f>HLOOKUP(Coffee_data[[#This Row],[ProductId]],Product!$B$4:$O$7,4,FALSE)</f>
        <v>Caffe Mocha</v>
      </c>
    </row>
    <row r="1708" spans="1:20" x14ac:dyDescent="0.2">
      <c r="A1708">
        <v>65</v>
      </c>
      <c r="B1708">
        <v>123</v>
      </c>
      <c r="C1708">
        <v>205</v>
      </c>
      <c r="D1708">
        <v>82</v>
      </c>
      <c r="E1708">
        <v>58</v>
      </c>
      <c r="F1708">
        <v>27</v>
      </c>
      <c r="G1708">
        <v>788</v>
      </c>
      <c r="H1708">
        <v>60</v>
      </c>
      <c r="I1708">
        <v>56</v>
      </c>
      <c r="J1708">
        <v>80</v>
      </c>
      <c r="K1708">
        <v>124</v>
      </c>
      <c r="L1708">
        <v>405</v>
      </c>
      <c r="M1708">
        <v>6</v>
      </c>
      <c r="N1708" s="25">
        <v>41912</v>
      </c>
      <c r="O1708" t="str">
        <f>VLOOKUP(Coffee_data[[#This Row],[Area Code]],Location!$B$1:$E$157,2,FALSE)</f>
        <v>Oklahoma</v>
      </c>
      <c r="P1708" t="str">
        <f>VLOOKUP(Coffee_data[[#This Row],[Area Code]],Location!$B$1:$E$157,3,FALSE)</f>
        <v>South</v>
      </c>
      <c r="Q1708" t="str">
        <f>VLOOKUP(Coffee_data[[#This Row],[Area Code]],Location!$B$1:$E$157,4,FALSE)</f>
        <v>Small Market</v>
      </c>
      <c r="R1708" s="15" t="str">
        <f>HLOOKUP(Coffee_data[[#This Row],[ProductId]],Product!$B$4:$O$7,2,FALSE)</f>
        <v>Decaf</v>
      </c>
      <c r="S1708" s="15" t="str">
        <f>HLOOKUP(Coffee_data[[#This Row],[ProductId]],Product!$B$4:$O$7,3,FALSE)</f>
        <v>Espresso</v>
      </c>
      <c r="T1708" s="15" t="str">
        <f>HLOOKUP(Coffee_data[[#This Row],[ProductId]],Product!$B$4:$O$7,4,FALSE)</f>
        <v>Decaf Espresso</v>
      </c>
    </row>
    <row r="1709" spans="1:20" x14ac:dyDescent="0.2">
      <c r="A1709">
        <v>185</v>
      </c>
      <c r="B1709">
        <v>281</v>
      </c>
      <c r="C1709">
        <v>520</v>
      </c>
      <c r="D1709">
        <v>268</v>
      </c>
      <c r="E1709">
        <v>96</v>
      </c>
      <c r="F1709">
        <v>74</v>
      </c>
      <c r="G1709">
        <v>1246</v>
      </c>
      <c r="H1709">
        <v>340</v>
      </c>
      <c r="I1709">
        <v>294</v>
      </c>
      <c r="J1709">
        <v>420</v>
      </c>
      <c r="K1709">
        <v>768</v>
      </c>
      <c r="L1709">
        <v>936</v>
      </c>
      <c r="M1709">
        <v>2</v>
      </c>
      <c r="N1709" s="25">
        <v>41912</v>
      </c>
      <c r="O1709" t="str">
        <f>VLOOKUP(Coffee_data[[#This Row],[Area Code]],Location!$B$1:$E$157,2,FALSE)</f>
        <v>Texas</v>
      </c>
      <c r="P1709" t="str">
        <f>VLOOKUP(Coffee_data[[#This Row],[Area Code]],Location!$B$1:$E$157,3,FALSE)</f>
        <v>South</v>
      </c>
      <c r="Q1709" t="str">
        <f>VLOOKUP(Coffee_data[[#This Row],[Area Code]],Location!$B$1:$E$157,4,FALSE)</f>
        <v>Major Market</v>
      </c>
      <c r="R1709" s="15" t="str">
        <f>HLOOKUP(Coffee_data[[#This Row],[ProductId]],Product!$B$4:$O$7,2,FALSE)</f>
        <v>Regular</v>
      </c>
      <c r="S1709" s="15" t="str">
        <f>HLOOKUP(Coffee_data[[#This Row],[ProductId]],Product!$B$4:$O$7,3,FALSE)</f>
        <v>Coffee</v>
      </c>
      <c r="T1709" s="15" t="str">
        <f>HLOOKUP(Coffee_data[[#This Row],[ProductId]],Product!$B$4:$O$7,4,FALSE)</f>
        <v>Columbian</v>
      </c>
    </row>
    <row r="1710" spans="1:20" x14ac:dyDescent="0.2">
      <c r="A1710">
        <v>26</v>
      </c>
      <c r="B1710">
        <v>51</v>
      </c>
      <c r="C1710">
        <v>90</v>
      </c>
      <c r="D1710">
        <v>39</v>
      </c>
      <c r="E1710">
        <v>25</v>
      </c>
      <c r="F1710">
        <v>12</v>
      </c>
      <c r="G1710">
        <v>541</v>
      </c>
      <c r="H1710">
        <v>80</v>
      </c>
      <c r="I1710">
        <v>37</v>
      </c>
      <c r="J1710">
        <v>90</v>
      </c>
      <c r="K1710">
        <v>130</v>
      </c>
      <c r="L1710">
        <v>214</v>
      </c>
      <c r="M1710">
        <v>3</v>
      </c>
      <c r="N1710" s="25">
        <v>41912</v>
      </c>
      <c r="O1710" t="str">
        <f>VLOOKUP(Coffee_data[[#This Row],[Area Code]],Location!$B$1:$E$157,2,FALSE)</f>
        <v>Texas</v>
      </c>
      <c r="P1710" t="str">
        <f>VLOOKUP(Coffee_data[[#This Row],[Area Code]],Location!$B$1:$E$157,3,FALSE)</f>
        <v>South</v>
      </c>
      <c r="Q1710" t="str">
        <f>VLOOKUP(Coffee_data[[#This Row],[Area Code]],Location!$B$1:$E$157,4,FALSE)</f>
        <v>Major Market</v>
      </c>
      <c r="R1710" s="15" t="str">
        <f>HLOOKUP(Coffee_data[[#This Row],[ProductId]],Product!$B$4:$O$7,2,FALSE)</f>
        <v>Decaf</v>
      </c>
      <c r="S1710" s="15" t="str">
        <f>HLOOKUP(Coffee_data[[#This Row],[ProductId]],Product!$B$4:$O$7,3,FALSE)</f>
        <v>Coffee</v>
      </c>
      <c r="T1710" s="15" t="str">
        <f>HLOOKUP(Coffee_data[[#This Row],[ProductId]],Product!$B$4:$O$7,4,FALSE)</f>
        <v>Decaf Irish Cream</v>
      </c>
    </row>
    <row r="1711" spans="1:20" x14ac:dyDescent="0.2">
      <c r="A1711">
        <v>26</v>
      </c>
      <c r="B1711">
        <v>71</v>
      </c>
      <c r="C1711">
        <v>123</v>
      </c>
      <c r="D1711">
        <v>52</v>
      </c>
      <c r="E1711">
        <v>45</v>
      </c>
      <c r="F1711">
        <v>17</v>
      </c>
      <c r="G1711">
        <v>405</v>
      </c>
      <c r="H1711">
        <v>70</v>
      </c>
      <c r="I1711">
        <v>30</v>
      </c>
      <c r="J1711">
        <v>80</v>
      </c>
      <c r="K1711">
        <v>102</v>
      </c>
      <c r="L1711">
        <v>713</v>
      </c>
      <c r="M1711">
        <v>8</v>
      </c>
      <c r="N1711" s="25">
        <v>41912</v>
      </c>
      <c r="O1711" t="str">
        <f>VLOOKUP(Coffee_data[[#This Row],[Area Code]],Location!$B$1:$E$157,2,FALSE)</f>
        <v>Texas</v>
      </c>
      <c r="P1711" t="str">
        <f>VLOOKUP(Coffee_data[[#This Row],[Area Code]],Location!$B$1:$E$157,3,FALSE)</f>
        <v>South</v>
      </c>
      <c r="Q1711" t="str">
        <f>VLOOKUP(Coffee_data[[#This Row],[Area Code]],Location!$B$1:$E$157,4,FALSE)</f>
        <v>Major Market</v>
      </c>
      <c r="R1711" s="15" t="str">
        <f>HLOOKUP(Coffee_data[[#This Row],[ProductId]],Product!$B$4:$O$7,2,FALSE)</f>
        <v>Decaf</v>
      </c>
      <c r="S1711" s="15" t="str">
        <f>HLOOKUP(Coffee_data[[#This Row],[ProductId]],Product!$B$4:$O$7,3,FALSE)</f>
        <v>Herbal Tea</v>
      </c>
      <c r="T1711" s="15" t="str">
        <f>HLOOKUP(Coffee_data[[#This Row],[ProductId]],Product!$B$4:$O$7,4,FALSE)</f>
        <v>Chamomile</v>
      </c>
    </row>
    <row r="1712" spans="1:20" x14ac:dyDescent="0.2">
      <c r="A1712">
        <v>28</v>
      </c>
      <c r="B1712">
        <v>64</v>
      </c>
      <c r="C1712">
        <v>107</v>
      </c>
      <c r="D1712">
        <v>43</v>
      </c>
      <c r="E1712">
        <v>36</v>
      </c>
      <c r="F1712">
        <v>13</v>
      </c>
      <c r="G1712">
        <v>419</v>
      </c>
      <c r="H1712">
        <v>50</v>
      </c>
      <c r="I1712">
        <v>21</v>
      </c>
      <c r="J1712">
        <v>60</v>
      </c>
      <c r="K1712">
        <v>90</v>
      </c>
      <c r="L1712">
        <v>409</v>
      </c>
      <c r="M1712">
        <v>9</v>
      </c>
      <c r="N1712" s="25">
        <v>41912</v>
      </c>
      <c r="O1712" t="str">
        <f>VLOOKUP(Coffee_data[[#This Row],[Area Code]],Location!$B$1:$E$157,2,FALSE)</f>
        <v>Texas</v>
      </c>
      <c r="P1712" t="str">
        <f>VLOOKUP(Coffee_data[[#This Row],[Area Code]],Location!$B$1:$E$157,3,FALSE)</f>
        <v>South</v>
      </c>
      <c r="Q1712" t="str">
        <f>VLOOKUP(Coffee_data[[#This Row],[Area Code]],Location!$B$1:$E$157,4,FALSE)</f>
        <v>Major Market</v>
      </c>
      <c r="R1712" s="15" t="str">
        <f>HLOOKUP(Coffee_data[[#This Row],[ProductId]],Product!$B$4:$O$7,2,FALSE)</f>
        <v>Decaf</v>
      </c>
      <c r="S1712" s="15" t="str">
        <f>HLOOKUP(Coffee_data[[#This Row],[ProductId]],Product!$B$4:$O$7,3,FALSE)</f>
        <v>Herbal Tea</v>
      </c>
      <c r="T1712" s="15" t="str">
        <f>HLOOKUP(Coffee_data[[#This Row],[ProductId]],Product!$B$4:$O$7,4,FALSE)</f>
        <v>Lemon</v>
      </c>
    </row>
    <row r="1713" spans="1:20" x14ac:dyDescent="0.2">
      <c r="A1713">
        <v>55</v>
      </c>
      <c r="B1713">
        <v>110</v>
      </c>
      <c r="C1713">
        <v>182</v>
      </c>
      <c r="D1713">
        <v>72</v>
      </c>
      <c r="E1713">
        <v>55</v>
      </c>
      <c r="F1713">
        <v>23</v>
      </c>
      <c r="G1713">
        <v>-868</v>
      </c>
      <c r="H1713">
        <v>50</v>
      </c>
      <c r="I1713">
        <v>40</v>
      </c>
      <c r="J1713">
        <v>70</v>
      </c>
      <c r="K1713">
        <v>114</v>
      </c>
      <c r="L1713">
        <v>832</v>
      </c>
      <c r="M1713">
        <v>4</v>
      </c>
      <c r="N1713" s="25">
        <v>41912</v>
      </c>
      <c r="O1713" t="str">
        <f>VLOOKUP(Coffee_data[[#This Row],[Area Code]],Location!$B$1:$E$157,2,FALSE)</f>
        <v>Texas</v>
      </c>
      <c r="P1713" t="str">
        <f>VLOOKUP(Coffee_data[[#This Row],[Area Code]],Location!$B$1:$E$157,3,FALSE)</f>
        <v>South</v>
      </c>
      <c r="Q1713" t="str">
        <f>VLOOKUP(Coffee_data[[#This Row],[Area Code]],Location!$B$1:$E$157,4,FALSE)</f>
        <v>Major Market</v>
      </c>
      <c r="R1713" s="15" t="str">
        <f>HLOOKUP(Coffee_data[[#This Row],[ProductId]],Product!$B$4:$O$7,2,FALSE)</f>
        <v>Regular</v>
      </c>
      <c r="S1713" s="15" t="str">
        <f>HLOOKUP(Coffee_data[[#This Row],[ProductId]],Product!$B$4:$O$7,3,FALSE)</f>
        <v>Espresso</v>
      </c>
      <c r="T1713" s="15" t="str">
        <f>HLOOKUP(Coffee_data[[#This Row],[ProductId]],Product!$B$4:$O$7,4,FALSE)</f>
        <v>Caffe Latte</v>
      </c>
    </row>
    <row r="1714" spans="1:20" x14ac:dyDescent="0.2">
      <c r="A1714">
        <v>133</v>
      </c>
      <c r="B1714">
        <v>179</v>
      </c>
      <c r="C1714">
        <v>302</v>
      </c>
      <c r="D1714">
        <v>149</v>
      </c>
      <c r="E1714">
        <v>46</v>
      </c>
      <c r="F1714">
        <v>34</v>
      </c>
      <c r="G1714">
        <v>915</v>
      </c>
      <c r="H1714">
        <v>100</v>
      </c>
      <c r="I1714">
        <v>75</v>
      </c>
      <c r="J1714">
        <v>120</v>
      </c>
      <c r="K1714">
        <v>185</v>
      </c>
      <c r="L1714">
        <v>210</v>
      </c>
      <c r="M1714">
        <v>5</v>
      </c>
      <c r="N1714" s="25">
        <v>41912</v>
      </c>
      <c r="O1714" t="str">
        <f>VLOOKUP(Coffee_data[[#This Row],[Area Code]],Location!$B$1:$E$157,2,FALSE)</f>
        <v>Texas</v>
      </c>
      <c r="P1714" t="str">
        <f>VLOOKUP(Coffee_data[[#This Row],[Area Code]],Location!$B$1:$E$157,3,FALSE)</f>
        <v>South</v>
      </c>
      <c r="Q1714" t="str">
        <f>VLOOKUP(Coffee_data[[#This Row],[Area Code]],Location!$B$1:$E$157,4,FALSE)</f>
        <v>Major Market</v>
      </c>
      <c r="R1714" s="15" t="str">
        <f>HLOOKUP(Coffee_data[[#This Row],[ProductId]],Product!$B$4:$O$7,2,FALSE)</f>
        <v>Regular</v>
      </c>
      <c r="S1714" s="15" t="str">
        <f>HLOOKUP(Coffee_data[[#This Row],[ProductId]],Product!$B$4:$O$7,3,FALSE)</f>
        <v>Espresso</v>
      </c>
      <c r="T1714" s="15" t="str">
        <f>HLOOKUP(Coffee_data[[#This Row],[ProductId]],Product!$B$4:$O$7,4,FALSE)</f>
        <v>Caffe Mocha</v>
      </c>
    </row>
    <row r="1715" spans="1:20" x14ac:dyDescent="0.2">
      <c r="A1715">
        <v>78</v>
      </c>
      <c r="B1715">
        <v>111</v>
      </c>
      <c r="C1715">
        <v>187</v>
      </c>
      <c r="D1715">
        <v>76</v>
      </c>
      <c r="E1715">
        <v>33</v>
      </c>
      <c r="F1715">
        <v>21</v>
      </c>
      <c r="G1715">
        <v>580</v>
      </c>
      <c r="H1715">
        <v>80</v>
      </c>
      <c r="I1715">
        <v>34</v>
      </c>
      <c r="J1715">
        <v>80</v>
      </c>
      <c r="K1715">
        <v>114</v>
      </c>
      <c r="L1715">
        <v>915</v>
      </c>
      <c r="M1715">
        <v>6</v>
      </c>
      <c r="N1715" s="25">
        <v>41912</v>
      </c>
      <c r="O1715" t="str">
        <f>VLOOKUP(Coffee_data[[#This Row],[Area Code]],Location!$B$1:$E$157,2,FALSE)</f>
        <v>Texas</v>
      </c>
      <c r="P1715" t="str">
        <f>VLOOKUP(Coffee_data[[#This Row],[Area Code]],Location!$B$1:$E$157,3,FALSE)</f>
        <v>South</v>
      </c>
      <c r="Q1715" t="str">
        <f>VLOOKUP(Coffee_data[[#This Row],[Area Code]],Location!$B$1:$E$157,4,FALSE)</f>
        <v>Major Market</v>
      </c>
      <c r="R1715" s="15" t="str">
        <f>HLOOKUP(Coffee_data[[#This Row],[ProductId]],Product!$B$4:$O$7,2,FALSE)</f>
        <v>Decaf</v>
      </c>
      <c r="S1715" s="15" t="str">
        <f>HLOOKUP(Coffee_data[[#This Row],[ProductId]],Product!$B$4:$O$7,3,FALSE)</f>
        <v>Espresso</v>
      </c>
      <c r="T1715" s="15" t="str">
        <f>HLOOKUP(Coffee_data[[#This Row],[ProductId]],Product!$B$4:$O$7,4,FALSE)</f>
        <v>Decaf Espresso</v>
      </c>
    </row>
    <row r="1716" spans="1:20" x14ac:dyDescent="0.2">
      <c r="A1716">
        <v>33</v>
      </c>
      <c r="B1716">
        <v>71</v>
      </c>
      <c r="C1716">
        <v>120</v>
      </c>
      <c r="D1716">
        <v>49</v>
      </c>
      <c r="E1716">
        <v>38</v>
      </c>
      <c r="F1716">
        <v>15</v>
      </c>
      <c r="G1716">
        <v>310</v>
      </c>
      <c r="H1716">
        <v>60</v>
      </c>
      <c r="I1716">
        <v>22</v>
      </c>
      <c r="J1716">
        <v>60</v>
      </c>
      <c r="K1716">
        <v>98</v>
      </c>
      <c r="L1716">
        <v>801</v>
      </c>
      <c r="M1716">
        <v>8</v>
      </c>
      <c r="N1716" s="25">
        <v>41912</v>
      </c>
      <c r="O1716" t="str">
        <f>VLOOKUP(Coffee_data[[#This Row],[Area Code]],Location!$B$1:$E$157,2,FALSE)</f>
        <v>Utah</v>
      </c>
      <c r="P1716" t="str">
        <f>VLOOKUP(Coffee_data[[#This Row],[Area Code]],Location!$B$1:$E$157,3,FALSE)</f>
        <v>West</v>
      </c>
      <c r="Q1716" t="str">
        <f>VLOOKUP(Coffee_data[[#This Row],[Area Code]],Location!$B$1:$E$157,4,FALSE)</f>
        <v>Small Market</v>
      </c>
      <c r="R1716" s="15" t="str">
        <f>HLOOKUP(Coffee_data[[#This Row],[ProductId]],Product!$B$4:$O$7,2,FALSE)</f>
        <v>Decaf</v>
      </c>
      <c r="S1716" s="15" t="str">
        <f>HLOOKUP(Coffee_data[[#This Row],[ProductId]],Product!$B$4:$O$7,3,FALSE)</f>
        <v>Herbal Tea</v>
      </c>
      <c r="T1716" s="15" t="str">
        <f>HLOOKUP(Coffee_data[[#This Row],[ProductId]],Product!$B$4:$O$7,4,FALSE)</f>
        <v>Chamomile</v>
      </c>
    </row>
    <row r="1717" spans="1:20" x14ac:dyDescent="0.2">
      <c r="A1717">
        <v>23</v>
      </c>
      <c r="B1717">
        <v>69</v>
      </c>
      <c r="C1717">
        <v>114</v>
      </c>
      <c r="D1717">
        <v>45</v>
      </c>
      <c r="E1717">
        <v>46</v>
      </c>
      <c r="F1717">
        <v>14</v>
      </c>
      <c r="G1717">
        <v>447</v>
      </c>
      <c r="H1717">
        <v>60</v>
      </c>
      <c r="I1717">
        <v>20</v>
      </c>
      <c r="J1717">
        <v>70</v>
      </c>
      <c r="K1717">
        <v>90</v>
      </c>
      <c r="L1717">
        <v>435</v>
      </c>
      <c r="M1717">
        <v>9</v>
      </c>
      <c r="N1717" s="25">
        <v>41912</v>
      </c>
      <c r="O1717" t="str">
        <f>VLOOKUP(Coffee_data[[#This Row],[Area Code]],Location!$B$1:$E$157,2,FALSE)</f>
        <v>Utah</v>
      </c>
      <c r="P1717" t="str">
        <f>VLOOKUP(Coffee_data[[#This Row],[Area Code]],Location!$B$1:$E$157,3,FALSE)</f>
        <v>West</v>
      </c>
      <c r="Q1717" t="str">
        <f>VLOOKUP(Coffee_data[[#This Row],[Area Code]],Location!$B$1:$E$157,4,FALSE)</f>
        <v>Small Market</v>
      </c>
      <c r="R1717" s="15" t="str">
        <f>HLOOKUP(Coffee_data[[#This Row],[ProductId]],Product!$B$4:$O$7,2,FALSE)</f>
        <v>Decaf</v>
      </c>
      <c r="S1717" s="15" t="str">
        <f>HLOOKUP(Coffee_data[[#This Row],[ProductId]],Product!$B$4:$O$7,3,FALSE)</f>
        <v>Herbal Tea</v>
      </c>
      <c r="T1717" s="15" t="str">
        <f>HLOOKUP(Coffee_data[[#This Row],[ProductId]],Product!$B$4:$O$7,4,FALSE)</f>
        <v>Lemon</v>
      </c>
    </row>
    <row r="1718" spans="1:20" x14ac:dyDescent="0.2">
      <c r="A1718">
        <v>-27</v>
      </c>
      <c r="B1718">
        <v>23</v>
      </c>
      <c r="C1718">
        <v>109</v>
      </c>
      <c r="D1718">
        <v>86</v>
      </c>
      <c r="E1718">
        <v>50</v>
      </c>
      <c r="F1718">
        <v>26</v>
      </c>
      <c r="G1718">
        <v>1698</v>
      </c>
      <c r="H1718">
        <v>0</v>
      </c>
      <c r="I1718">
        <v>70</v>
      </c>
      <c r="J1718">
        <v>20</v>
      </c>
      <c r="K1718">
        <v>70</v>
      </c>
      <c r="L1718">
        <v>435</v>
      </c>
      <c r="M1718">
        <v>10</v>
      </c>
      <c r="N1718" s="25">
        <v>41912</v>
      </c>
      <c r="O1718" t="str">
        <f>VLOOKUP(Coffee_data[[#This Row],[Area Code]],Location!$B$1:$E$157,2,FALSE)</f>
        <v>Utah</v>
      </c>
      <c r="P1718" t="str">
        <f>VLOOKUP(Coffee_data[[#This Row],[Area Code]],Location!$B$1:$E$157,3,FALSE)</f>
        <v>West</v>
      </c>
      <c r="Q1718" t="str">
        <f>VLOOKUP(Coffee_data[[#This Row],[Area Code]],Location!$B$1:$E$157,4,FALSE)</f>
        <v>Small Market</v>
      </c>
      <c r="R1718" s="15" t="str">
        <f>HLOOKUP(Coffee_data[[#This Row],[ProductId]],Product!$B$4:$O$7,2,FALSE)</f>
        <v>Decaf</v>
      </c>
      <c r="S1718" s="15" t="str">
        <f>HLOOKUP(Coffee_data[[#This Row],[ProductId]],Product!$B$4:$O$7,3,FALSE)</f>
        <v>Herbal Tea</v>
      </c>
      <c r="T1718" s="15" t="str">
        <f>HLOOKUP(Coffee_data[[#This Row],[ProductId]],Product!$B$4:$O$7,4,FALSE)</f>
        <v>Mint</v>
      </c>
    </row>
    <row r="1719" spans="1:20" x14ac:dyDescent="0.2">
      <c r="A1719">
        <v>-6</v>
      </c>
      <c r="B1719">
        <v>64</v>
      </c>
      <c r="C1719">
        <v>109</v>
      </c>
      <c r="D1719">
        <v>45</v>
      </c>
      <c r="E1719">
        <v>70</v>
      </c>
      <c r="F1719">
        <v>41</v>
      </c>
      <c r="G1719">
        <v>320</v>
      </c>
      <c r="H1719">
        <v>20</v>
      </c>
      <c r="I1719">
        <v>10</v>
      </c>
      <c r="J1719">
        <v>40</v>
      </c>
      <c r="K1719">
        <v>39</v>
      </c>
      <c r="L1719">
        <v>801</v>
      </c>
      <c r="M1719">
        <v>11</v>
      </c>
      <c r="N1719" s="25">
        <v>41912</v>
      </c>
      <c r="O1719" t="str">
        <f>VLOOKUP(Coffee_data[[#This Row],[Area Code]],Location!$B$1:$E$157,2,FALSE)</f>
        <v>Utah</v>
      </c>
      <c r="P1719" t="str">
        <f>VLOOKUP(Coffee_data[[#This Row],[Area Code]],Location!$B$1:$E$157,3,FALSE)</f>
        <v>West</v>
      </c>
      <c r="Q1719" t="str">
        <f>VLOOKUP(Coffee_data[[#This Row],[Area Code]],Location!$B$1:$E$157,4,FALSE)</f>
        <v>Small Market</v>
      </c>
      <c r="R1719" s="15" t="str">
        <f>HLOOKUP(Coffee_data[[#This Row],[ProductId]],Product!$B$4:$O$7,2,FALSE)</f>
        <v>Regular</v>
      </c>
      <c r="S1719" s="15" t="str">
        <f>HLOOKUP(Coffee_data[[#This Row],[ProductId]],Product!$B$4:$O$7,3,FALSE)</f>
        <v>Tea</v>
      </c>
      <c r="T1719" s="15" t="str">
        <f>HLOOKUP(Coffee_data[[#This Row],[ProductId]],Product!$B$4:$O$7,4,FALSE)</f>
        <v>Darjeeling</v>
      </c>
    </row>
    <row r="1720" spans="1:20" x14ac:dyDescent="0.2">
      <c r="A1720">
        <v>14</v>
      </c>
      <c r="B1720">
        <v>53</v>
      </c>
      <c r="C1720">
        <v>92</v>
      </c>
      <c r="D1720">
        <v>39</v>
      </c>
      <c r="E1720">
        <v>39</v>
      </c>
      <c r="F1720">
        <v>12</v>
      </c>
      <c r="G1720">
        <v>244</v>
      </c>
      <c r="H1720">
        <v>20</v>
      </c>
      <c r="I1720">
        <v>10</v>
      </c>
      <c r="J1720">
        <v>30</v>
      </c>
      <c r="K1720">
        <v>52</v>
      </c>
      <c r="L1720">
        <v>435</v>
      </c>
      <c r="M1720">
        <v>12</v>
      </c>
      <c r="N1720" s="25">
        <v>41912</v>
      </c>
      <c r="O1720" t="str">
        <f>VLOOKUP(Coffee_data[[#This Row],[Area Code]],Location!$B$1:$E$157,2,FALSE)</f>
        <v>Utah</v>
      </c>
      <c r="P1720" t="str">
        <f>VLOOKUP(Coffee_data[[#This Row],[Area Code]],Location!$B$1:$E$157,3,FALSE)</f>
        <v>West</v>
      </c>
      <c r="Q1720" t="str">
        <f>VLOOKUP(Coffee_data[[#This Row],[Area Code]],Location!$B$1:$E$157,4,FALSE)</f>
        <v>Small Market</v>
      </c>
      <c r="R1720" s="15" t="str">
        <f>HLOOKUP(Coffee_data[[#This Row],[ProductId]],Product!$B$4:$O$7,2,FALSE)</f>
        <v>Regular</v>
      </c>
      <c r="S1720" s="15" t="str">
        <f>HLOOKUP(Coffee_data[[#This Row],[ProductId]],Product!$B$4:$O$7,3,FALSE)</f>
        <v>Tea</v>
      </c>
      <c r="T1720" s="15" t="str">
        <f>HLOOKUP(Coffee_data[[#This Row],[ProductId]],Product!$B$4:$O$7,4,FALSE)</f>
        <v>Earl Grey</v>
      </c>
    </row>
    <row r="1721" spans="1:20" x14ac:dyDescent="0.2">
      <c r="A1721">
        <v>-12</v>
      </c>
      <c r="B1721">
        <v>31</v>
      </c>
      <c r="C1721">
        <v>56</v>
      </c>
      <c r="D1721">
        <v>25</v>
      </c>
      <c r="E1721">
        <v>43</v>
      </c>
      <c r="F1721">
        <v>9</v>
      </c>
      <c r="G1721">
        <v>209</v>
      </c>
      <c r="H1721">
        <v>10</v>
      </c>
      <c r="I1721">
        <v>0</v>
      </c>
      <c r="J1721">
        <v>20</v>
      </c>
      <c r="K1721">
        <v>33</v>
      </c>
      <c r="L1721">
        <v>435</v>
      </c>
      <c r="M1721">
        <v>13</v>
      </c>
      <c r="N1721" s="25">
        <v>41912</v>
      </c>
      <c r="O1721" t="str">
        <f>VLOOKUP(Coffee_data[[#This Row],[Area Code]],Location!$B$1:$E$157,2,FALSE)</f>
        <v>Utah</v>
      </c>
      <c r="P1721" t="str">
        <f>VLOOKUP(Coffee_data[[#This Row],[Area Code]],Location!$B$1:$E$157,3,FALSE)</f>
        <v>West</v>
      </c>
      <c r="Q1721" t="str">
        <f>VLOOKUP(Coffee_data[[#This Row],[Area Code]],Location!$B$1:$E$157,4,FALSE)</f>
        <v>Small Market</v>
      </c>
      <c r="R1721" s="15" t="str">
        <f>HLOOKUP(Coffee_data[[#This Row],[ProductId]],Product!$B$4:$O$7,2,FALSE)</f>
        <v>Regular</v>
      </c>
      <c r="S1721" s="15" t="str">
        <f>HLOOKUP(Coffee_data[[#This Row],[ProductId]],Product!$B$4:$O$7,3,FALSE)</f>
        <v>Tea</v>
      </c>
      <c r="T1721" s="15" t="str">
        <f>HLOOKUP(Coffee_data[[#This Row],[ProductId]],Product!$B$4:$O$7,4,FALSE)</f>
        <v>Green Tea</v>
      </c>
    </row>
    <row r="1722" spans="1:20" x14ac:dyDescent="0.2">
      <c r="A1722">
        <v>36</v>
      </c>
      <c r="B1722">
        <v>77</v>
      </c>
      <c r="C1722">
        <v>142</v>
      </c>
      <c r="D1722">
        <v>65</v>
      </c>
      <c r="E1722">
        <v>41</v>
      </c>
      <c r="F1722">
        <v>20</v>
      </c>
      <c r="G1722">
        <v>1053</v>
      </c>
      <c r="H1722">
        <v>90</v>
      </c>
      <c r="I1722">
        <v>89</v>
      </c>
      <c r="J1722">
        <v>110</v>
      </c>
      <c r="K1722">
        <v>200</v>
      </c>
      <c r="L1722">
        <v>435</v>
      </c>
      <c r="M1722">
        <v>1</v>
      </c>
      <c r="N1722" s="25">
        <v>41912</v>
      </c>
      <c r="O1722" t="str">
        <f>VLOOKUP(Coffee_data[[#This Row],[Area Code]],Location!$B$1:$E$157,2,FALSE)</f>
        <v>Utah</v>
      </c>
      <c r="P1722" t="str">
        <f>VLOOKUP(Coffee_data[[#This Row],[Area Code]],Location!$B$1:$E$157,3,FALSE)</f>
        <v>West</v>
      </c>
      <c r="Q1722" t="str">
        <f>VLOOKUP(Coffee_data[[#This Row],[Area Code]],Location!$B$1:$E$157,4,FALSE)</f>
        <v>Small Market</v>
      </c>
      <c r="R1722" s="15" t="str">
        <f>HLOOKUP(Coffee_data[[#This Row],[ProductId]],Product!$B$4:$O$7,2,FALSE)</f>
        <v>Regular</v>
      </c>
      <c r="S1722" s="15" t="str">
        <f>HLOOKUP(Coffee_data[[#This Row],[ProductId]],Product!$B$4:$O$7,3,FALSE)</f>
        <v>Coffee</v>
      </c>
      <c r="T1722" s="15" t="str">
        <f>HLOOKUP(Coffee_data[[#This Row],[ProductId]],Product!$B$4:$O$7,4,FALSE)</f>
        <v>Amaretto</v>
      </c>
    </row>
    <row r="1723" spans="1:20" x14ac:dyDescent="0.2">
      <c r="A1723">
        <v>22</v>
      </c>
      <c r="B1723">
        <v>64</v>
      </c>
      <c r="C1723">
        <v>111</v>
      </c>
      <c r="D1723">
        <v>47</v>
      </c>
      <c r="E1723">
        <v>42</v>
      </c>
      <c r="F1723">
        <v>15</v>
      </c>
      <c r="G1723">
        <v>375</v>
      </c>
      <c r="H1723">
        <v>80</v>
      </c>
      <c r="I1723">
        <v>52</v>
      </c>
      <c r="J1723">
        <v>100</v>
      </c>
      <c r="K1723">
        <v>150</v>
      </c>
      <c r="L1723">
        <v>435</v>
      </c>
      <c r="M1723">
        <v>2</v>
      </c>
      <c r="N1723" s="25">
        <v>41912</v>
      </c>
      <c r="O1723" t="str">
        <f>VLOOKUP(Coffee_data[[#This Row],[Area Code]],Location!$B$1:$E$157,2,FALSE)</f>
        <v>Utah</v>
      </c>
      <c r="P1723" t="str">
        <f>VLOOKUP(Coffee_data[[#This Row],[Area Code]],Location!$B$1:$E$157,3,FALSE)</f>
        <v>West</v>
      </c>
      <c r="Q1723" t="str">
        <f>VLOOKUP(Coffee_data[[#This Row],[Area Code]],Location!$B$1:$E$157,4,FALSE)</f>
        <v>Small Market</v>
      </c>
      <c r="R1723" s="15" t="str">
        <f>HLOOKUP(Coffee_data[[#This Row],[ProductId]],Product!$B$4:$O$7,2,FALSE)</f>
        <v>Regular</v>
      </c>
      <c r="S1723" s="15" t="str">
        <f>HLOOKUP(Coffee_data[[#This Row],[ProductId]],Product!$B$4:$O$7,3,FALSE)</f>
        <v>Coffee</v>
      </c>
      <c r="T1723" s="15" t="str">
        <f>HLOOKUP(Coffee_data[[#This Row],[ProductId]],Product!$B$4:$O$7,4,FALSE)</f>
        <v>Columbian</v>
      </c>
    </row>
    <row r="1724" spans="1:20" x14ac:dyDescent="0.2">
      <c r="A1724">
        <v>34</v>
      </c>
      <c r="B1724">
        <v>98</v>
      </c>
      <c r="C1724">
        <v>177</v>
      </c>
      <c r="D1724">
        <v>79</v>
      </c>
      <c r="E1724">
        <v>64</v>
      </c>
      <c r="F1724">
        <v>30</v>
      </c>
      <c r="G1724">
        <v>593</v>
      </c>
      <c r="H1724">
        <v>120</v>
      </c>
      <c r="I1724">
        <v>81</v>
      </c>
      <c r="J1724">
        <v>160</v>
      </c>
      <c r="K1724">
        <v>257</v>
      </c>
      <c r="L1724">
        <v>435</v>
      </c>
      <c r="M1724">
        <v>3</v>
      </c>
      <c r="N1724" s="25">
        <v>41912</v>
      </c>
      <c r="O1724" t="str">
        <f>VLOOKUP(Coffee_data[[#This Row],[Area Code]],Location!$B$1:$E$157,2,FALSE)</f>
        <v>Utah</v>
      </c>
      <c r="P1724" t="str">
        <f>VLOOKUP(Coffee_data[[#This Row],[Area Code]],Location!$B$1:$E$157,3,FALSE)</f>
        <v>West</v>
      </c>
      <c r="Q1724" t="str">
        <f>VLOOKUP(Coffee_data[[#This Row],[Area Code]],Location!$B$1:$E$157,4,FALSE)</f>
        <v>Small Market</v>
      </c>
      <c r="R1724" s="15" t="str">
        <f>HLOOKUP(Coffee_data[[#This Row],[ProductId]],Product!$B$4:$O$7,2,FALSE)</f>
        <v>Decaf</v>
      </c>
      <c r="S1724" s="15" t="str">
        <f>HLOOKUP(Coffee_data[[#This Row],[ProductId]],Product!$B$4:$O$7,3,FALSE)</f>
        <v>Coffee</v>
      </c>
      <c r="T1724" s="15" t="str">
        <f>HLOOKUP(Coffee_data[[#This Row],[ProductId]],Product!$B$4:$O$7,4,FALSE)</f>
        <v>Decaf Irish Cream</v>
      </c>
    </row>
    <row r="1725" spans="1:20" x14ac:dyDescent="0.2">
      <c r="A1725">
        <v>28</v>
      </c>
      <c r="B1725">
        <v>47</v>
      </c>
      <c r="C1725">
        <v>79</v>
      </c>
      <c r="D1725">
        <v>32</v>
      </c>
      <c r="E1725">
        <v>19</v>
      </c>
      <c r="F1725">
        <v>8</v>
      </c>
      <c r="G1725">
        <v>833</v>
      </c>
      <c r="H1725">
        <v>40</v>
      </c>
      <c r="I1725">
        <v>20</v>
      </c>
      <c r="J1725">
        <v>40</v>
      </c>
      <c r="K1725">
        <v>56</v>
      </c>
      <c r="L1725">
        <v>801</v>
      </c>
      <c r="M1725">
        <v>4</v>
      </c>
      <c r="N1725" s="25">
        <v>41912</v>
      </c>
      <c r="O1725" t="str">
        <f>VLOOKUP(Coffee_data[[#This Row],[Area Code]],Location!$B$1:$E$157,2,FALSE)</f>
        <v>Utah</v>
      </c>
      <c r="P1725" t="str">
        <f>VLOOKUP(Coffee_data[[#This Row],[Area Code]],Location!$B$1:$E$157,3,FALSE)</f>
        <v>West</v>
      </c>
      <c r="Q1725" t="str">
        <f>VLOOKUP(Coffee_data[[#This Row],[Area Code]],Location!$B$1:$E$157,4,FALSE)</f>
        <v>Small Market</v>
      </c>
      <c r="R1725" s="15" t="str">
        <f>HLOOKUP(Coffee_data[[#This Row],[ProductId]],Product!$B$4:$O$7,2,FALSE)</f>
        <v>Regular</v>
      </c>
      <c r="S1725" s="15" t="str">
        <f>HLOOKUP(Coffee_data[[#This Row],[ProductId]],Product!$B$4:$O$7,3,FALSE)</f>
        <v>Espresso</v>
      </c>
      <c r="T1725" s="15" t="str">
        <f>HLOOKUP(Coffee_data[[#This Row],[ProductId]],Product!$B$4:$O$7,4,FALSE)</f>
        <v>Caffe Latte</v>
      </c>
    </row>
    <row r="1726" spans="1:20" x14ac:dyDescent="0.2">
      <c r="A1726">
        <v>87</v>
      </c>
      <c r="B1726">
        <v>133</v>
      </c>
      <c r="C1726">
        <v>236</v>
      </c>
      <c r="D1726">
        <v>83</v>
      </c>
      <c r="E1726">
        <v>46</v>
      </c>
      <c r="F1726">
        <v>33</v>
      </c>
      <c r="G1726">
        <v>564</v>
      </c>
      <c r="H1726">
        <v>110</v>
      </c>
      <c r="I1726">
        <v>75</v>
      </c>
      <c r="J1726">
        <v>130</v>
      </c>
      <c r="K1726">
        <v>215</v>
      </c>
      <c r="L1726">
        <v>801</v>
      </c>
      <c r="M1726">
        <v>5</v>
      </c>
      <c r="N1726" s="25">
        <v>41912</v>
      </c>
      <c r="O1726" t="str">
        <f>VLOOKUP(Coffee_data[[#This Row],[Area Code]],Location!$B$1:$E$157,2,FALSE)</f>
        <v>Utah</v>
      </c>
      <c r="P1726" t="str">
        <f>VLOOKUP(Coffee_data[[#This Row],[Area Code]],Location!$B$1:$E$157,3,FALSE)</f>
        <v>West</v>
      </c>
      <c r="Q1726" t="str">
        <f>VLOOKUP(Coffee_data[[#This Row],[Area Code]],Location!$B$1:$E$157,4,FALSE)</f>
        <v>Small Market</v>
      </c>
      <c r="R1726" s="15" t="str">
        <f>HLOOKUP(Coffee_data[[#This Row],[ProductId]],Product!$B$4:$O$7,2,FALSE)</f>
        <v>Regular</v>
      </c>
      <c r="S1726" s="15" t="str">
        <f>HLOOKUP(Coffee_data[[#This Row],[ProductId]],Product!$B$4:$O$7,3,FALSE)</f>
        <v>Espresso</v>
      </c>
      <c r="T1726" s="15" t="str">
        <f>HLOOKUP(Coffee_data[[#This Row],[ProductId]],Product!$B$4:$O$7,4,FALSE)</f>
        <v>Caffe Mocha</v>
      </c>
    </row>
    <row r="1727" spans="1:20" x14ac:dyDescent="0.2">
      <c r="A1727">
        <v>37</v>
      </c>
      <c r="B1727">
        <v>59</v>
      </c>
      <c r="C1727">
        <v>99</v>
      </c>
      <c r="D1727">
        <v>40</v>
      </c>
      <c r="E1727">
        <v>22</v>
      </c>
      <c r="F1727">
        <v>11</v>
      </c>
      <c r="G1727">
        <v>881</v>
      </c>
      <c r="H1727">
        <v>60</v>
      </c>
      <c r="I1727">
        <v>20</v>
      </c>
      <c r="J1727">
        <v>60</v>
      </c>
      <c r="K1727">
        <v>80</v>
      </c>
      <c r="L1727">
        <v>435</v>
      </c>
      <c r="M1727">
        <v>6</v>
      </c>
      <c r="N1727" s="25">
        <v>41912</v>
      </c>
      <c r="O1727" t="str">
        <f>VLOOKUP(Coffee_data[[#This Row],[Area Code]],Location!$B$1:$E$157,2,FALSE)</f>
        <v>Utah</v>
      </c>
      <c r="P1727" t="str">
        <f>VLOOKUP(Coffee_data[[#This Row],[Area Code]],Location!$B$1:$E$157,3,FALSE)</f>
        <v>West</v>
      </c>
      <c r="Q1727" t="str">
        <f>VLOOKUP(Coffee_data[[#This Row],[Area Code]],Location!$B$1:$E$157,4,FALSE)</f>
        <v>Small Market</v>
      </c>
      <c r="R1727" s="15" t="str">
        <f>HLOOKUP(Coffee_data[[#This Row],[ProductId]],Product!$B$4:$O$7,2,FALSE)</f>
        <v>Decaf</v>
      </c>
      <c r="S1727" s="15" t="str">
        <f>HLOOKUP(Coffee_data[[#This Row],[ProductId]],Product!$B$4:$O$7,3,FALSE)</f>
        <v>Espresso</v>
      </c>
      <c r="T1727" s="15" t="str">
        <f>HLOOKUP(Coffee_data[[#This Row],[ProductId]],Product!$B$4:$O$7,4,FALSE)</f>
        <v>Decaf Espresso</v>
      </c>
    </row>
    <row r="1728" spans="1:20" x14ac:dyDescent="0.2">
      <c r="A1728">
        <v>115</v>
      </c>
      <c r="B1728">
        <v>157</v>
      </c>
      <c r="C1728">
        <v>265</v>
      </c>
      <c r="D1728">
        <v>181</v>
      </c>
      <c r="E1728">
        <v>42</v>
      </c>
      <c r="F1728">
        <v>30</v>
      </c>
      <c r="G1728">
        <v>971</v>
      </c>
      <c r="H1728">
        <v>120</v>
      </c>
      <c r="I1728">
        <v>88</v>
      </c>
      <c r="J1728">
        <v>130</v>
      </c>
      <c r="K1728">
        <v>202</v>
      </c>
      <c r="L1728">
        <v>661</v>
      </c>
      <c r="M1728">
        <v>8</v>
      </c>
      <c r="N1728" s="25">
        <v>41912</v>
      </c>
      <c r="O1728" t="str">
        <f>VLOOKUP(Coffee_data[[#This Row],[Area Code]],Location!$B$1:$E$157,2,FALSE)</f>
        <v>California</v>
      </c>
      <c r="P1728" t="str">
        <f>VLOOKUP(Coffee_data[[#This Row],[Area Code]],Location!$B$1:$E$157,3,FALSE)</f>
        <v>West</v>
      </c>
      <c r="Q1728" t="str">
        <f>VLOOKUP(Coffee_data[[#This Row],[Area Code]],Location!$B$1:$E$157,4,FALSE)</f>
        <v>Major Market</v>
      </c>
      <c r="R1728" s="15" t="str">
        <f>HLOOKUP(Coffee_data[[#This Row],[ProductId]],Product!$B$4:$O$7,2,FALSE)</f>
        <v>Decaf</v>
      </c>
      <c r="S1728" s="15" t="str">
        <f>HLOOKUP(Coffee_data[[#This Row],[ProductId]],Product!$B$4:$O$7,3,FALSE)</f>
        <v>Herbal Tea</v>
      </c>
      <c r="T1728" s="15" t="str">
        <f>HLOOKUP(Coffee_data[[#This Row],[ProductId]],Product!$B$4:$O$7,4,FALSE)</f>
        <v>Chamomile</v>
      </c>
    </row>
    <row r="1729" spans="1:20" x14ac:dyDescent="0.2">
      <c r="A1729">
        <v>186</v>
      </c>
      <c r="B1729">
        <v>281</v>
      </c>
      <c r="C1729">
        <v>520</v>
      </c>
      <c r="D1729">
        <v>226</v>
      </c>
      <c r="E1729">
        <v>95</v>
      </c>
      <c r="F1729">
        <v>74</v>
      </c>
      <c r="G1729">
        <v>1246</v>
      </c>
      <c r="H1729">
        <v>170</v>
      </c>
      <c r="I1729">
        <v>149</v>
      </c>
      <c r="J1729">
        <v>220</v>
      </c>
      <c r="K1729">
        <v>410</v>
      </c>
      <c r="L1729">
        <v>562</v>
      </c>
      <c r="M1729">
        <v>9</v>
      </c>
      <c r="N1729" s="25">
        <v>41912</v>
      </c>
      <c r="O1729" t="str">
        <f>VLOOKUP(Coffee_data[[#This Row],[Area Code]],Location!$B$1:$E$157,2,FALSE)</f>
        <v>California</v>
      </c>
      <c r="P1729" t="str">
        <f>VLOOKUP(Coffee_data[[#This Row],[Area Code]],Location!$B$1:$E$157,3,FALSE)</f>
        <v>West</v>
      </c>
      <c r="Q1729" t="str">
        <f>VLOOKUP(Coffee_data[[#This Row],[Area Code]],Location!$B$1:$E$157,4,FALSE)</f>
        <v>Major Market</v>
      </c>
      <c r="R1729" s="15" t="str">
        <f>HLOOKUP(Coffee_data[[#This Row],[ProductId]],Product!$B$4:$O$7,2,FALSE)</f>
        <v>Decaf</v>
      </c>
      <c r="S1729" s="15" t="str">
        <f>HLOOKUP(Coffee_data[[#This Row],[ProductId]],Product!$B$4:$O$7,3,FALSE)</f>
        <v>Herbal Tea</v>
      </c>
      <c r="T1729" s="15" t="str">
        <f>HLOOKUP(Coffee_data[[#This Row],[ProductId]],Product!$B$4:$O$7,4,FALSE)</f>
        <v>Lemon</v>
      </c>
    </row>
    <row r="1730" spans="1:20" x14ac:dyDescent="0.2">
      <c r="A1730">
        <v>26</v>
      </c>
      <c r="B1730">
        <v>51</v>
      </c>
      <c r="C1730">
        <v>90</v>
      </c>
      <c r="D1730">
        <v>39</v>
      </c>
      <c r="E1730">
        <v>25</v>
      </c>
      <c r="F1730">
        <v>12</v>
      </c>
      <c r="G1730">
        <v>541</v>
      </c>
      <c r="H1730">
        <v>40</v>
      </c>
      <c r="I1730">
        <v>20</v>
      </c>
      <c r="J1730">
        <v>40</v>
      </c>
      <c r="K1730">
        <v>60</v>
      </c>
      <c r="L1730">
        <v>209</v>
      </c>
      <c r="M1730">
        <v>10</v>
      </c>
      <c r="N1730" s="25">
        <v>41912</v>
      </c>
      <c r="O1730" t="str">
        <f>VLOOKUP(Coffee_data[[#This Row],[Area Code]],Location!$B$1:$E$157,2,FALSE)</f>
        <v>California</v>
      </c>
      <c r="P1730" t="str">
        <f>VLOOKUP(Coffee_data[[#This Row],[Area Code]],Location!$B$1:$E$157,3,FALSE)</f>
        <v>West</v>
      </c>
      <c r="Q1730" t="str">
        <f>VLOOKUP(Coffee_data[[#This Row],[Area Code]],Location!$B$1:$E$157,4,FALSE)</f>
        <v>Major Market</v>
      </c>
      <c r="R1730" s="15" t="str">
        <f>HLOOKUP(Coffee_data[[#This Row],[ProductId]],Product!$B$4:$O$7,2,FALSE)</f>
        <v>Decaf</v>
      </c>
      <c r="S1730" s="15" t="str">
        <f>HLOOKUP(Coffee_data[[#This Row],[ProductId]],Product!$B$4:$O$7,3,FALSE)</f>
        <v>Herbal Tea</v>
      </c>
      <c r="T1730" s="15" t="str">
        <f>HLOOKUP(Coffee_data[[#This Row],[ProductId]],Product!$B$4:$O$7,4,FALSE)</f>
        <v>Mint</v>
      </c>
    </row>
    <row r="1731" spans="1:20" x14ac:dyDescent="0.2">
      <c r="A1731">
        <v>134</v>
      </c>
      <c r="B1731">
        <v>179</v>
      </c>
      <c r="C1731">
        <v>302</v>
      </c>
      <c r="D1731">
        <v>92</v>
      </c>
      <c r="E1731">
        <v>45</v>
      </c>
      <c r="F1731">
        <v>34</v>
      </c>
      <c r="G1731">
        <v>915</v>
      </c>
      <c r="H1731">
        <v>80</v>
      </c>
      <c r="I1731">
        <v>61</v>
      </c>
      <c r="J1731">
        <v>90</v>
      </c>
      <c r="K1731">
        <v>140</v>
      </c>
      <c r="L1731">
        <v>562</v>
      </c>
      <c r="M1731">
        <v>11</v>
      </c>
      <c r="N1731" s="25">
        <v>41912</v>
      </c>
      <c r="O1731" t="str">
        <f>VLOOKUP(Coffee_data[[#This Row],[Area Code]],Location!$B$1:$E$157,2,FALSE)</f>
        <v>California</v>
      </c>
      <c r="P1731" t="str">
        <f>VLOOKUP(Coffee_data[[#This Row],[Area Code]],Location!$B$1:$E$157,3,FALSE)</f>
        <v>West</v>
      </c>
      <c r="Q1731" t="str">
        <f>VLOOKUP(Coffee_data[[#This Row],[Area Code]],Location!$B$1:$E$157,4,FALSE)</f>
        <v>Major Market</v>
      </c>
      <c r="R1731" s="15" t="str">
        <f>HLOOKUP(Coffee_data[[#This Row],[ProductId]],Product!$B$4:$O$7,2,FALSE)</f>
        <v>Regular</v>
      </c>
      <c r="S1731" s="15" t="str">
        <f>HLOOKUP(Coffee_data[[#This Row],[ProductId]],Product!$B$4:$O$7,3,FALSE)</f>
        <v>Tea</v>
      </c>
      <c r="T1731" s="15" t="str">
        <f>HLOOKUP(Coffee_data[[#This Row],[ProductId]],Product!$B$4:$O$7,4,FALSE)</f>
        <v>Darjeeling</v>
      </c>
    </row>
    <row r="1732" spans="1:20" x14ac:dyDescent="0.2">
      <c r="A1732">
        <v>79</v>
      </c>
      <c r="B1732">
        <v>111</v>
      </c>
      <c r="C1732">
        <v>187</v>
      </c>
      <c r="D1732">
        <v>76</v>
      </c>
      <c r="E1732">
        <v>32</v>
      </c>
      <c r="F1732">
        <v>21</v>
      </c>
      <c r="G1732">
        <v>580</v>
      </c>
      <c r="H1732">
        <v>50</v>
      </c>
      <c r="I1732">
        <v>42</v>
      </c>
      <c r="J1732">
        <v>50</v>
      </c>
      <c r="K1732">
        <v>80</v>
      </c>
      <c r="L1732">
        <v>209</v>
      </c>
      <c r="M1732">
        <v>12</v>
      </c>
      <c r="N1732" s="25">
        <v>41912</v>
      </c>
      <c r="O1732" t="str">
        <f>VLOOKUP(Coffee_data[[#This Row],[Area Code]],Location!$B$1:$E$157,2,FALSE)</f>
        <v>California</v>
      </c>
      <c r="P1732" t="str">
        <f>VLOOKUP(Coffee_data[[#This Row],[Area Code]],Location!$B$1:$E$157,3,FALSE)</f>
        <v>West</v>
      </c>
      <c r="Q1732" t="str">
        <f>VLOOKUP(Coffee_data[[#This Row],[Area Code]],Location!$B$1:$E$157,4,FALSE)</f>
        <v>Major Market</v>
      </c>
      <c r="R1732" s="15" t="str">
        <f>HLOOKUP(Coffee_data[[#This Row],[ProductId]],Product!$B$4:$O$7,2,FALSE)</f>
        <v>Regular</v>
      </c>
      <c r="S1732" s="15" t="str">
        <f>HLOOKUP(Coffee_data[[#This Row],[ProductId]],Product!$B$4:$O$7,3,FALSE)</f>
        <v>Tea</v>
      </c>
      <c r="T1732" s="15" t="str">
        <f>HLOOKUP(Coffee_data[[#This Row],[ProductId]],Product!$B$4:$O$7,4,FALSE)</f>
        <v>Earl Grey</v>
      </c>
    </row>
    <row r="1733" spans="1:20" x14ac:dyDescent="0.2">
      <c r="A1733">
        <v>56</v>
      </c>
      <c r="B1733">
        <v>110</v>
      </c>
      <c r="C1733">
        <v>182</v>
      </c>
      <c r="D1733">
        <v>72</v>
      </c>
      <c r="E1733">
        <v>54</v>
      </c>
      <c r="F1733">
        <v>23</v>
      </c>
      <c r="G1733">
        <v>650</v>
      </c>
      <c r="H1733">
        <v>50</v>
      </c>
      <c r="I1733">
        <v>20</v>
      </c>
      <c r="J1733">
        <v>60</v>
      </c>
      <c r="K1733">
        <v>93</v>
      </c>
      <c r="L1733">
        <v>562</v>
      </c>
      <c r="M1733">
        <v>13</v>
      </c>
      <c r="N1733" s="25">
        <v>41912</v>
      </c>
      <c r="O1733" t="str">
        <f>VLOOKUP(Coffee_data[[#This Row],[Area Code]],Location!$B$1:$E$157,2,FALSE)</f>
        <v>California</v>
      </c>
      <c r="P1733" t="str">
        <f>VLOOKUP(Coffee_data[[#This Row],[Area Code]],Location!$B$1:$E$157,3,FALSE)</f>
        <v>West</v>
      </c>
      <c r="Q1733" t="str">
        <f>VLOOKUP(Coffee_data[[#This Row],[Area Code]],Location!$B$1:$E$157,4,FALSE)</f>
        <v>Major Market</v>
      </c>
      <c r="R1733" s="15" t="str">
        <f>HLOOKUP(Coffee_data[[#This Row],[ProductId]],Product!$B$4:$O$7,2,FALSE)</f>
        <v>Regular</v>
      </c>
      <c r="S1733" s="15" t="str">
        <f>HLOOKUP(Coffee_data[[#This Row],[ProductId]],Product!$B$4:$O$7,3,FALSE)</f>
        <v>Tea</v>
      </c>
      <c r="T1733" s="15" t="str">
        <f>HLOOKUP(Coffee_data[[#This Row],[ProductId]],Product!$B$4:$O$7,4,FALSE)</f>
        <v>Green Tea</v>
      </c>
    </row>
    <row r="1734" spans="1:20" x14ac:dyDescent="0.2">
      <c r="A1734">
        <v>-74</v>
      </c>
      <c r="B1734">
        <v>-13</v>
      </c>
      <c r="C1734">
        <v>109</v>
      </c>
      <c r="D1734">
        <v>147</v>
      </c>
      <c r="E1734">
        <v>61</v>
      </c>
      <c r="F1734">
        <v>39</v>
      </c>
      <c r="G1734">
        <v>2555</v>
      </c>
      <c r="H1734">
        <v>-60</v>
      </c>
      <c r="I1734">
        <v>211</v>
      </c>
      <c r="J1734">
        <v>-20</v>
      </c>
      <c r="K1734">
        <v>151</v>
      </c>
      <c r="L1734">
        <v>818</v>
      </c>
      <c r="M1734">
        <v>1</v>
      </c>
      <c r="N1734" s="25">
        <v>41912</v>
      </c>
      <c r="O1734" t="str">
        <f>VLOOKUP(Coffee_data[[#This Row],[Area Code]],Location!$B$1:$E$157,2,FALSE)</f>
        <v>California</v>
      </c>
      <c r="P1734" t="str">
        <f>VLOOKUP(Coffee_data[[#This Row],[Area Code]],Location!$B$1:$E$157,3,FALSE)</f>
        <v>West</v>
      </c>
      <c r="Q1734" t="str">
        <f>VLOOKUP(Coffee_data[[#This Row],[Area Code]],Location!$B$1:$E$157,4,FALSE)</f>
        <v>Major Market</v>
      </c>
      <c r="R1734" s="15" t="str">
        <f>HLOOKUP(Coffee_data[[#This Row],[ProductId]],Product!$B$4:$O$7,2,FALSE)</f>
        <v>Regular</v>
      </c>
      <c r="S1734" s="15" t="str">
        <f>HLOOKUP(Coffee_data[[#This Row],[ProductId]],Product!$B$4:$O$7,3,FALSE)</f>
        <v>Coffee</v>
      </c>
      <c r="T1734" s="15" t="str">
        <f>HLOOKUP(Coffee_data[[#This Row],[ProductId]],Product!$B$4:$O$7,4,FALSE)</f>
        <v>Amaretto</v>
      </c>
    </row>
    <row r="1735" spans="1:20" x14ac:dyDescent="0.2">
      <c r="A1735">
        <v>247</v>
      </c>
      <c r="B1735">
        <v>390</v>
      </c>
      <c r="C1735">
        <v>650</v>
      </c>
      <c r="D1735">
        <v>327</v>
      </c>
      <c r="E1735">
        <v>143</v>
      </c>
      <c r="F1735">
        <v>91</v>
      </c>
      <c r="G1735">
        <v>2548</v>
      </c>
      <c r="H1735">
        <v>470</v>
      </c>
      <c r="I1735">
        <v>372</v>
      </c>
      <c r="J1735">
        <v>580</v>
      </c>
      <c r="K1735">
        <v>958</v>
      </c>
      <c r="L1735">
        <v>626</v>
      </c>
      <c r="M1735">
        <v>2</v>
      </c>
      <c r="N1735" s="25">
        <v>41912</v>
      </c>
      <c r="O1735" t="str">
        <f>VLOOKUP(Coffee_data[[#This Row],[Area Code]],Location!$B$1:$E$157,2,FALSE)</f>
        <v>California</v>
      </c>
      <c r="P1735" t="str">
        <f>VLOOKUP(Coffee_data[[#This Row],[Area Code]],Location!$B$1:$E$157,3,FALSE)</f>
        <v>West</v>
      </c>
      <c r="Q1735" t="str">
        <f>VLOOKUP(Coffee_data[[#This Row],[Area Code]],Location!$B$1:$E$157,4,FALSE)</f>
        <v>Major Market</v>
      </c>
      <c r="R1735" s="15" t="str">
        <f>HLOOKUP(Coffee_data[[#This Row],[ProductId]],Product!$B$4:$O$7,2,FALSE)</f>
        <v>Regular</v>
      </c>
      <c r="S1735" s="15" t="str">
        <f>HLOOKUP(Coffee_data[[#This Row],[ProductId]],Product!$B$4:$O$7,3,FALSE)</f>
        <v>Coffee</v>
      </c>
      <c r="T1735" s="15" t="str">
        <f>HLOOKUP(Coffee_data[[#This Row],[ProductId]],Product!$B$4:$O$7,4,FALSE)</f>
        <v>Columbian</v>
      </c>
    </row>
    <row r="1736" spans="1:20" x14ac:dyDescent="0.2">
      <c r="A1736">
        <v>-117</v>
      </c>
      <c r="B1736">
        <v>-24</v>
      </c>
      <c r="C1736">
        <v>130</v>
      </c>
      <c r="D1736">
        <v>121</v>
      </c>
      <c r="E1736">
        <v>93</v>
      </c>
      <c r="F1736">
        <v>50</v>
      </c>
      <c r="G1736">
        <v>3654</v>
      </c>
      <c r="H1736">
        <v>-100</v>
      </c>
      <c r="I1736">
        <v>300</v>
      </c>
      <c r="J1736">
        <v>-30</v>
      </c>
      <c r="K1736">
        <v>190</v>
      </c>
      <c r="L1736">
        <v>951</v>
      </c>
      <c r="M1736">
        <v>3</v>
      </c>
      <c r="N1736" s="25">
        <v>41912</v>
      </c>
      <c r="O1736" t="str">
        <f>VLOOKUP(Coffee_data[[#This Row],[Area Code]],Location!$B$1:$E$157,2,FALSE)</f>
        <v>California</v>
      </c>
      <c r="P1736" t="str">
        <f>VLOOKUP(Coffee_data[[#This Row],[Area Code]],Location!$B$1:$E$157,3,FALSE)</f>
        <v>West</v>
      </c>
      <c r="Q1736" t="str">
        <f>VLOOKUP(Coffee_data[[#This Row],[Area Code]],Location!$B$1:$E$157,4,FALSE)</f>
        <v>Major Market</v>
      </c>
      <c r="R1736" s="15" t="str">
        <f>HLOOKUP(Coffee_data[[#This Row],[ProductId]],Product!$B$4:$O$7,2,FALSE)</f>
        <v>Decaf</v>
      </c>
      <c r="S1736" s="15" t="str">
        <f>HLOOKUP(Coffee_data[[#This Row],[ProductId]],Product!$B$4:$O$7,3,FALSE)</f>
        <v>Coffee</v>
      </c>
      <c r="T1736" s="15" t="str">
        <f>HLOOKUP(Coffee_data[[#This Row],[ProductId]],Product!$B$4:$O$7,4,FALSE)</f>
        <v>Decaf Irish Cream</v>
      </c>
    </row>
    <row r="1737" spans="1:20" x14ac:dyDescent="0.2">
      <c r="A1737">
        <v>149</v>
      </c>
      <c r="B1737">
        <v>239</v>
      </c>
      <c r="C1737">
        <v>478</v>
      </c>
      <c r="D1737">
        <v>279</v>
      </c>
      <c r="E1737">
        <v>90</v>
      </c>
      <c r="F1737">
        <v>66</v>
      </c>
      <c r="G1737">
        <v>1755</v>
      </c>
      <c r="H1737">
        <v>160</v>
      </c>
      <c r="I1737">
        <v>145</v>
      </c>
      <c r="J1737">
        <v>220</v>
      </c>
      <c r="K1737">
        <v>426</v>
      </c>
      <c r="L1737">
        <v>562</v>
      </c>
      <c r="M1737">
        <v>4</v>
      </c>
      <c r="N1737" s="25">
        <v>41912</v>
      </c>
      <c r="O1737" t="str">
        <f>VLOOKUP(Coffee_data[[#This Row],[Area Code]],Location!$B$1:$E$157,2,FALSE)</f>
        <v>California</v>
      </c>
      <c r="P1737" t="str">
        <f>VLOOKUP(Coffee_data[[#This Row],[Area Code]],Location!$B$1:$E$157,3,FALSE)</f>
        <v>West</v>
      </c>
      <c r="Q1737" t="str">
        <f>VLOOKUP(Coffee_data[[#This Row],[Area Code]],Location!$B$1:$E$157,4,FALSE)</f>
        <v>Major Market</v>
      </c>
      <c r="R1737" s="15" t="str">
        <f>HLOOKUP(Coffee_data[[#This Row],[ProductId]],Product!$B$4:$O$7,2,FALSE)</f>
        <v>Regular</v>
      </c>
      <c r="S1737" s="15" t="str">
        <f>HLOOKUP(Coffee_data[[#This Row],[ProductId]],Product!$B$4:$O$7,3,FALSE)</f>
        <v>Espresso</v>
      </c>
      <c r="T1737" s="15" t="str">
        <f>HLOOKUP(Coffee_data[[#This Row],[ProductId]],Product!$B$4:$O$7,4,FALSE)</f>
        <v>Caffe Latte</v>
      </c>
    </row>
    <row r="1738" spans="1:20" x14ac:dyDescent="0.2">
      <c r="A1738">
        <v>27</v>
      </c>
      <c r="B1738">
        <v>173</v>
      </c>
      <c r="C1738">
        <v>298</v>
      </c>
      <c r="D1738">
        <v>180</v>
      </c>
      <c r="E1738">
        <v>146</v>
      </c>
      <c r="F1738">
        <v>113</v>
      </c>
      <c r="G1738">
        <v>898</v>
      </c>
      <c r="H1738">
        <v>50</v>
      </c>
      <c r="I1738">
        <v>183</v>
      </c>
      <c r="J1738">
        <v>160</v>
      </c>
      <c r="K1738">
        <v>275</v>
      </c>
      <c r="L1738">
        <v>562</v>
      </c>
      <c r="M1738">
        <v>5</v>
      </c>
      <c r="N1738" s="25">
        <v>41912</v>
      </c>
      <c r="O1738" t="str">
        <f>VLOOKUP(Coffee_data[[#This Row],[Area Code]],Location!$B$1:$E$157,2,FALSE)</f>
        <v>California</v>
      </c>
      <c r="P1738" t="str">
        <f>VLOOKUP(Coffee_data[[#This Row],[Area Code]],Location!$B$1:$E$157,3,FALSE)</f>
        <v>West</v>
      </c>
      <c r="Q1738" t="str">
        <f>VLOOKUP(Coffee_data[[#This Row],[Area Code]],Location!$B$1:$E$157,4,FALSE)</f>
        <v>Major Market</v>
      </c>
      <c r="R1738" s="15" t="str">
        <f>HLOOKUP(Coffee_data[[#This Row],[ProductId]],Product!$B$4:$O$7,2,FALSE)</f>
        <v>Regular</v>
      </c>
      <c r="S1738" s="15" t="str">
        <f>HLOOKUP(Coffee_data[[#This Row],[ProductId]],Product!$B$4:$O$7,3,FALSE)</f>
        <v>Espresso</v>
      </c>
      <c r="T1738" s="15" t="str">
        <f>HLOOKUP(Coffee_data[[#This Row],[ProductId]],Product!$B$4:$O$7,4,FALSE)</f>
        <v>Caffe Mocha</v>
      </c>
    </row>
    <row r="1739" spans="1:20" x14ac:dyDescent="0.2">
      <c r="A1739">
        <v>225</v>
      </c>
      <c r="B1739">
        <v>341</v>
      </c>
      <c r="C1739">
        <v>598</v>
      </c>
      <c r="D1739">
        <v>203</v>
      </c>
      <c r="E1739">
        <v>116</v>
      </c>
      <c r="F1739">
        <v>84</v>
      </c>
      <c r="G1739">
        <v>1662</v>
      </c>
      <c r="H1739">
        <v>240</v>
      </c>
      <c r="I1739">
        <v>235</v>
      </c>
      <c r="J1739">
        <v>320</v>
      </c>
      <c r="K1739">
        <v>556</v>
      </c>
      <c r="L1739">
        <v>714</v>
      </c>
      <c r="M1739">
        <v>6</v>
      </c>
      <c r="N1739" s="25">
        <v>41912</v>
      </c>
      <c r="O1739" t="str">
        <f>VLOOKUP(Coffee_data[[#This Row],[Area Code]],Location!$B$1:$E$157,2,FALSE)</f>
        <v>California</v>
      </c>
      <c r="P1739" t="str">
        <f>VLOOKUP(Coffee_data[[#This Row],[Area Code]],Location!$B$1:$E$157,3,FALSE)</f>
        <v>West</v>
      </c>
      <c r="Q1739" t="str">
        <f>VLOOKUP(Coffee_data[[#This Row],[Area Code]],Location!$B$1:$E$157,4,FALSE)</f>
        <v>Major Market</v>
      </c>
      <c r="R1739" s="15" t="str">
        <f>HLOOKUP(Coffee_data[[#This Row],[ProductId]],Product!$B$4:$O$7,2,FALSE)</f>
        <v>Decaf</v>
      </c>
      <c r="S1739" s="15" t="str">
        <f>HLOOKUP(Coffee_data[[#This Row],[ProductId]],Product!$B$4:$O$7,3,FALSE)</f>
        <v>Espresso</v>
      </c>
      <c r="T1739" s="15" t="str">
        <f>HLOOKUP(Coffee_data[[#This Row],[ProductId]],Product!$B$4:$O$7,4,FALSE)</f>
        <v>Decaf Espresso</v>
      </c>
    </row>
    <row r="1740" spans="1:20" x14ac:dyDescent="0.2">
      <c r="A1740">
        <v>26</v>
      </c>
      <c r="B1740">
        <v>173</v>
      </c>
      <c r="C1740">
        <v>298</v>
      </c>
      <c r="D1740">
        <v>66</v>
      </c>
      <c r="E1740">
        <v>147</v>
      </c>
      <c r="F1740">
        <v>113</v>
      </c>
      <c r="G1740">
        <v>898</v>
      </c>
      <c r="H1740">
        <v>60</v>
      </c>
      <c r="I1740">
        <v>82</v>
      </c>
      <c r="J1740">
        <v>150</v>
      </c>
      <c r="K1740">
        <v>240</v>
      </c>
      <c r="L1740">
        <v>775</v>
      </c>
      <c r="M1740">
        <v>8</v>
      </c>
      <c r="N1740" s="25">
        <v>41912</v>
      </c>
      <c r="O1740" t="str">
        <f>VLOOKUP(Coffee_data[[#This Row],[Area Code]],Location!$B$1:$E$157,2,FALSE)</f>
        <v>Nevada</v>
      </c>
      <c r="P1740" t="str">
        <f>VLOOKUP(Coffee_data[[#This Row],[Area Code]],Location!$B$1:$E$157,3,FALSE)</f>
        <v>West</v>
      </c>
      <c r="Q1740" t="str">
        <f>VLOOKUP(Coffee_data[[#This Row],[Area Code]],Location!$B$1:$E$157,4,FALSE)</f>
        <v>Small Market</v>
      </c>
      <c r="R1740" s="15" t="str">
        <f>HLOOKUP(Coffee_data[[#This Row],[ProductId]],Product!$B$4:$O$7,2,FALSE)</f>
        <v>Decaf</v>
      </c>
      <c r="S1740" s="15" t="str">
        <f>HLOOKUP(Coffee_data[[#This Row],[ProductId]],Product!$B$4:$O$7,3,FALSE)</f>
        <v>Herbal Tea</v>
      </c>
      <c r="T1740" s="15" t="str">
        <f>HLOOKUP(Coffee_data[[#This Row],[ProductId]],Product!$B$4:$O$7,4,FALSE)</f>
        <v>Chamomile</v>
      </c>
    </row>
    <row r="1741" spans="1:20" x14ac:dyDescent="0.2">
      <c r="A1741">
        <v>120</v>
      </c>
      <c r="B1741">
        <v>213</v>
      </c>
      <c r="C1741">
        <v>367</v>
      </c>
      <c r="D1741">
        <v>184</v>
      </c>
      <c r="E1741">
        <v>93</v>
      </c>
      <c r="F1741">
        <v>50</v>
      </c>
      <c r="G1741">
        <v>1132</v>
      </c>
      <c r="H1741">
        <v>120</v>
      </c>
      <c r="I1741">
        <v>71</v>
      </c>
      <c r="J1741">
        <v>170</v>
      </c>
      <c r="K1741">
        <v>281</v>
      </c>
      <c r="L1741">
        <v>702</v>
      </c>
      <c r="M1741">
        <v>9</v>
      </c>
      <c r="N1741" s="25">
        <v>41912</v>
      </c>
      <c r="O1741" t="str">
        <f>VLOOKUP(Coffee_data[[#This Row],[Area Code]],Location!$B$1:$E$157,2,FALSE)</f>
        <v>Nevada</v>
      </c>
      <c r="P1741" t="str">
        <f>VLOOKUP(Coffee_data[[#This Row],[Area Code]],Location!$B$1:$E$157,3,FALSE)</f>
        <v>West</v>
      </c>
      <c r="Q1741" t="str">
        <f>VLOOKUP(Coffee_data[[#This Row],[Area Code]],Location!$B$1:$E$157,4,FALSE)</f>
        <v>Small Market</v>
      </c>
      <c r="R1741" s="15" t="str">
        <f>HLOOKUP(Coffee_data[[#This Row],[ProductId]],Product!$B$4:$O$7,2,FALSE)</f>
        <v>Decaf</v>
      </c>
      <c r="S1741" s="15" t="str">
        <f>HLOOKUP(Coffee_data[[#This Row],[ProductId]],Product!$B$4:$O$7,3,FALSE)</f>
        <v>Herbal Tea</v>
      </c>
      <c r="T1741" s="15" t="str">
        <f>HLOOKUP(Coffee_data[[#This Row],[ProductId]],Product!$B$4:$O$7,4,FALSE)</f>
        <v>Lemon</v>
      </c>
    </row>
    <row r="1742" spans="1:20" x14ac:dyDescent="0.2">
      <c r="A1742">
        <v>114</v>
      </c>
      <c r="B1742">
        <v>176</v>
      </c>
      <c r="C1742">
        <v>298</v>
      </c>
      <c r="D1742">
        <v>141</v>
      </c>
      <c r="E1742">
        <v>62</v>
      </c>
      <c r="F1742">
        <v>39</v>
      </c>
      <c r="G1742">
        <v>789</v>
      </c>
      <c r="H1742">
        <v>130</v>
      </c>
      <c r="I1742">
        <v>80</v>
      </c>
      <c r="J1742">
        <v>150</v>
      </c>
      <c r="K1742">
        <v>240</v>
      </c>
      <c r="L1742">
        <v>702</v>
      </c>
      <c r="M1742">
        <v>10</v>
      </c>
      <c r="N1742" s="25">
        <v>41912</v>
      </c>
      <c r="O1742" t="str">
        <f>VLOOKUP(Coffee_data[[#This Row],[Area Code]],Location!$B$1:$E$157,2,FALSE)</f>
        <v>Nevada</v>
      </c>
      <c r="P1742" t="str">
        <f>VLOOKUP(Coffee_data[[#This Row],[Area Code]],Location!$B$1:$E$157,3,FALSE)</f>
        <v>West</v>
      </c>
      <c r="Q1742" t="str">
        <f>VLOOKUP(Coffee_data[[#This Row],[Area Code]],Location!$B$1:$E$157,4,FALSE)</f>
        <v>Small Market</v>
      </c>
      <c r="R1742" s="15" t="str">
        <f>HLOOKUP(Coffee_data[[#This Row],[ProductId]],Product!$B$4:$O$7,2,FALSE)</f>
        <v>Decaf</v>
      </c>
      <c r="S1742" s="15" t="str">
        <f>HLOOKUP(Coffee_data[[#This Row],[ProductId]],Product!$B$4:$O$7,3,FALSE)</f>
        <v>Herbal Tea</v>
      </c>
      <c r="T1742" s="15" t="str">
        <f>HLOOKUP(Coffee_data[[#This Row],[ProductId]],Product!$B$4:$O$7,4,FALSE)</f>
        <v>Mint</v>
      </c>
    </row>
    <row r="1743" spans="1:20" x14ac:dyDescent="0.2">
      <c r="A1743">
        <v>224</v>
      </c>
      <c r="B1743">
        <v>341</v>
      </c>
      <c r="C1743">
        <v>598</v>
      </c>
      <c r="D1743">
        <v>248</v>
      </c>
      <c r="E1743">
        <v>117</v>
      </c>
      <c r="F1743">
        <v>84</v>
      </c>
      <c r="G1743">
        <v>1662</v>
      </c>
      <c r="H1743">
        <v>130</v>
      </c>
      <c r="I1743">
        <v>72</v>
      </c>
      <c r="J1743">
        <v>180</v>
      </c>
      <c r="K1743">
        <v>290</v>
      </c>
      <c r="L1743">
        <v>702</v>
      </c>
      <c r="M1743">
        <v>11</v>
      </c>
      <c r="N1743" s="25">
        <v>41912</v>
      </c>
      <c r="O1743" t="str">
        <f>VLOOKUP(Coffee_data[[#This Row],[Area Code]],Location!$B$1:$E$157,2,FALSE)</f>
        <v>Nevada</v>
      </c>
      <c r="P1743" t="str">
        <f>VLOOKUP(Coffee_data[[#This Row],[Area Code]],Location!$B$1:$E$157,3,FALSE)</f>
        <v>West</v>
      </c>
      <c r="Q1743" t="str">
        <f>VLOOKUP(Coffee_data[[#This Row],[Area Code]],Location!$B$1:$E$157,4,FALSE)</f>
        <v>Small Market</v>
      </c>
      <c r="R1743" s="15" t="str">
        <f>HLOOKUP(Coffee_data[[#This Row],[ProductId]],Product!$B$4:$O$7,2,FALSE)</f>
        <v>Regular</v>
      </c>
      <c r="S1743" s="15" t="str">
        <f>HLOOKUP(Coffee_data[[#This Row],[ProductId]],Product!$B$4:$O$7,3,FALSE)</f>
        <v>Tea</v>
      </c>
      <c r="T1743" s="15" t="str">
        <f>HLOOKUP(Coffee_data[[#This Row],[ProductId]],Product!$B$4:$O$7,4,FALSE)</f>
        <v>Darjeeling</v>
      </c>
    </row>
    <row r="1744" spans="1:20" x14ac:dyDescent="0.2">
      <c r="A1744">
        <v>149</v>
      </c>
      <c r="B1744">
        <v>239</v>
      </c>
      <c r="C1744">
        <v>478</v>
      </c>
      <c r="D1744">
        <v>250</v>
      </c>
      <c r="E1744">
        <v>90</v>
      </c>
      <c r="F1744">
        <v>66</v>
      </c>
      <c r="G1744">
        <v>1755</v>
      </c>
      <c r="H1744">
        <v>80</v>
      </c>
      <c r="I1744">
        <v>110</v>
      </c>
      <c r="J1744">
        <v>120</v>
      </c>
      <c r="K1744">
        <v>230</v>
      </c>
      <c r="L1744">
        <v>775</v>
      </c>
      <c r="M1744">
        <v>12</v>
      </c>
      <c r="N1744" s="25">
        <v>41912</v>
      </c>
      <c r="O1744" t="str">
        <f>VLOOKUP(Coffee_data[[#This Row],[Area Code]],Location!$B$1:$E$157,2,FALSE)</f>
        <v>Nevada</v>
      </c>
      <c r="P1744" t="str">
        <f>VLOOKUP(Coffee_data[[#This Row],[Area Code]],Location!$B$1:$E$157,3,FALSE)</f>
        <v>West</v>
      </c>
      <c r="Q1744" t="str">
        <f>VLOOKUP(Coffee_data[[#This Row],[Area Code]],Location!$B$1:$E$157,4,FALSE)</f>
        <v>Small Market</v>
      </c>
      <c r="R1744" s="15" t="str">
        <f>HLOOKUP(Coffee_data[[#This Row],[ProductId]],Product!$B$4:$O$7,2,FALSE)</f>
        <v>Regular</v>
      </c>
      <c r="S1744" s="15" t="str">
        <f>HLOOKUP(Coffee_data[[#This Row],[ProductId]],Product!$B$4:$O$7,3,FALSE)</f>
        <v>Tea</v>
      </c>
      <c r="T1744" s="15" t="str">
        <f>HLOOKUP(Coffee_data[[#This Row],[ProductId]],Product!$B$4:$O$7,4,FALSE)</f>
        <v>Earl Grey</v>
      </c>
    </row>
    <row r="1745" spans="1:20" x14ac:dyDescent="0.2">
      <c r="A1745">
        <v>-363</v>
      </c>
      <c r="B1745">
        <v>-255</v>
      </c>
      <c r="C1745">
        <v>21</v>
      </c>
      <c r="D1745">
        <v>194</v>
      </c>
      <c r="E1745">
        <v>129</v>
      </c>
      <c r="F1745">
        <v>96</v>
      </c>
      <c r="G1745">
        <v>7058</v>
      </c>
      <c r="H1745">
        <v>-170</v>
      </c>
      <c r="I1745">
        <v>55</v>
      </c>
      <c r="J1745">
        <v>-110</v>
      </c>
      <c r="K1745">
        <v>13</v>
      </c>
      <c r="L1745">
        <v>702</v>
      </c>
      <c r="M1745">
        <v>13</v>
      </c>
      <c r="N1745" s="25">
        <v>41912</v>
      </c>
      <c r="O1745" t="str">
        <f>VLOOKUP(Coffee_data[[#This Row],[Area Code]],Location!$B$1:$E$157,2,FALSE)</f>
        <v>Nevada</v>
      </c>
      <c r="P1745" t="str">
        <f>VLOOKUP(Coffee_data[[#This Row],[Area Code]],Location!$B$1:$E$157,3,FALSE)</f>
        <v>West</v>
      </c>
      <c r="Q1745" t="str">
        <f>VLOOKUP(Coffee_data[[#This Row],[Area Code]],Location!$B$1:$E$157,4,FALSE)</f>
        <v>Small Market</v>
      </c>
      <c r="R1745" s="15" t="str">
        <f>HLOOKUP(Coffee_data[[#This Row],[ProductId]],Product!$B$4:$O$7,2,FALSE)</f>
        <v>Regular</v>
      </c>
      <c r="S1745" s="15" t="str">
        <f>HLOOKUP(Coffee_data[[#This Row],[ProductId]],Product!$B$4:$O$7,3,FALSE)</f>
        <v>Tea</v>
      </c>
      <c r="T1745" s="15" t="str">
        <f>HLOOKUP(Coffee_data[[#This Row],[ProductId]],Product!$B$4:$O$7,4,FALSE)</f>
        <v>Green Tea</v>
      </c>
    </row>
    <row r="1746" spans="1:20" x14ac:dyDescent="0.2">
      <c r="A1746">
        <v>-2</v>
      </c>
      <c r="B1746">
        <v>43</v>
      </c>
      <c r="C1746">
        <v>77</v>
      </c>
      <c r="D1746">
        <v>34</v>
      </c>
      <c r="E1746">
        <v>45</v>
      </c>
      <c r="F1746">
        <v>12</v>
      </c>
      <c r="G1746">
        <v>240</v>
      </c>
      <c r="H1746">
        <v>30</v>
      </c>
      <c r="I1746">
        <v>40</v>
      </c>
      <c r="J1746">
        <v>60</v>
      </c>
      <c r="K1746">
        <v>98</v>
      </c>
      <c r="L1746">
        <v>775</v>
      </c>
      <c r="M1746">
        <v>2</v>
      </c>
      <c r="N1746" s="25">
        <v>41912</v>
      </c>
      <c r="O1746" t="str">
        <f>VLOOKUP(Coffee_data[[#This Row],[Area Code]],Location!$B$1:$E$157,2,FALSE)</f>
        <v>Nevada</v>
      </c>
      <c r="P1746" t="str">
        <f>VLOOKUP(Coffee_data[[#This Row],[Area Code]],Location!$B$1:$E$157,3,FALSE)</f>
        <v>West</v>
      </c>
      <c r="Q1746" t="str">
        <f>VLOOKUP(Coffee_data[[#This Row],[Area Code]],Location!$B$1:$E$157,4,FALSE)</f>
        <v>Small Market</v>
      </c>
      <c r="R1746" s="15" t="str">
        <f>HLOOKUP(Coffee_data[[#This Row],[ProductId]],Product!$B$4:$O$7,2,FALSE)</f>
        <v>Regular</v>
      </c>
      <c r="S1746" s="15" t="str">
        <f>HLOOKUP(Coffee_data[[#This Row],[ProductId]],Product!$B$4:$O$7,3,FALSE)</f>
        <v>Coffee</v>
      </c>
      <c r="T1746" s="15" t="str">
        <f>HLOOKUP(Coffee_data[[#This Row],[ProductId]],Product!$B$4:$O$7,4,FALSE)</f>
        <v>Columbian</v>
      </c>
    </row>
    <row r="1747" spans="1:20" x14ac:dyDescent="0.2">
      <c r="A1747">
        <v>7</v>
      </c>
      <c r="B1747">
        <v>37</v>
      </c>
      <c r="C1747">
        <v>68</v>
      </c>
      <c r="D1747">
        <v>31</v>
      </c>
      <c r="E1747">
        <v>30</v>
      </c>
      <c r="F1747">
        <v>9</v>
      </c>
      <c r="G1747">
        <v>1000</v>
      </c>
      <c r="H1747">
        <v>50</v>
      </c>
      <c r="I1747">
        <v>27</v>
      </c>
      <c r="J1747">
        <v>60</v>
      </c>
      <c r="K1747">
        <v>90</v>
      </c>
      <c r="L1747">
        <v>775</v>
      </c>
      <c r="M1747">
        <v>3</v>
      </c>
      <c r="N1747" s="25">
        <v>41912</v>
      </c>
      <c r="O1747" t="str">
        <f>VLOOKUP(Coffee_data[[#This Row],[Area Code]],Location!$B$1:$E$157,2,FALSE)</f>
        <v>Nevada</v>
      </c>
      <c r="P1747" t="str">
        <f>VLOOKUP(Coffee_data[[#This Row],[Area Code]],Location!$B$1:$E$157,3,FALSE)</f>
        <v>West</v>
      </c>
      <c r="Q1747" t="str">
        <f>VLOOKUP(Coffee_data[[#This Row],[Area Code]],Location!$B$1:$E$157,4,FALSE)</f>
        <v>Small Market</v>
      </c>
      <c r="R1747" s="15" t="str">
        <f>HLOOKUP(Coffee_data[[#This Row],[ProductId]],Product!$B$4:$O$7,2,FALSE)</f>
        <v>Decaf</v>
      </c>
      <c r="S1747" s="15" t="str">
        <f>HLOOKUP(Coffee_data[[#This Row],[ProductId]],Product!$B$4:$O$7,3,FALSE)</f>
        <v>Coffee</v>
      </c>
      <c r="T1747" s="15" t="str">
        <f>HLOOKUP(Coffee_data[[#This Row],[ProductId]],Product!$B$4:$O$7,4,FALSE)</f>
        <v>Decaf Irish Cream</v>
      </c>
    </row>
    <row r="1748" spans="1:20" x14ac:dyDescent="0.2">
      <c r="A1748">
        <v>32</v>
      </c>
      <c r="B1748">
        <v>43</v>
      </c>
      <c r="C1748">
        <v>43</v>
      </c>
      <c r="D1748">
        <v>0</v>
      </c>
      <c r="E1748">
        <v>11</v>
      </c>
      <c r="F1748">
        <v>0</v>
      </c>
      <c r="G1748">
        <v>430</v>
      </c>
      <c r="H1748">
        <v>30</v>
      </c>
      <c r="I1748">
        <v>0</v>
      </c>
      <c r="J1748">
        <v>30</v>
      </c>
      <c r="K1748">
        <v>26</v>
      </c>
      <c r="L1748">
        <v>702</v>
      </c>
      <c r="M1748">
        <v>4</v>
      </c>
      <c r="N1748" s="25">
        <v>41912</v>
      </c>
      <c r="O1748" t="str">
        <f>VLOOKUP(Coffee_data[[#This Row],[Area Code]],Location!$B$1:$E$157,2,FALSE)</f>
        <v>Nevada</v>
      </c>
      <c r="P1748" t="str">
        <f>VLOOKUP(Coffee_data[[#This Row],[Area Code]],Location!$B$1:$E$157,3,FALSE)</f>
        <v>West</v>
      </c>
      <c r="Q1748" t="str">
        <f>VLOOKUP(Coffee_data[[#This Row],[Area Code]],Location!$B$1:$E$157,4,FALSE)</f>
        <v>Small Market</v>
      </c>
      <c r="R1748" s="15" t="str">
        <f>HLOOKUP(Coffee_data[[#This Row],[ProductId]],Product!$B$4:$O$7,2,FALSE)</f>
        <v>Regular</v>
      </c>
      <c r="S1748" s="15" t="str">
        <f>HLOOKUP(Coffee_data[[#This Row],[ProductId]],Product!$B$4:$O$7,3,FALSE)</f>
        <v>Espresso</v>
      </c>
      <c r="T1748" s="15" t="str">
        <f>HLOOKUP(Coffee_data[[#This Row],[ProductId]],Product!$B$4:$O$7,4,FALSE)</f>
        <v>Caffe Latte</v>
      </c>
    </row>
    <row r="1749" spans="1:20" x14ac:dyDescent="0.2">
      <c r="A1749">
        <v>14</v>
      </c>
      <c r="B1749">
        <v>31</v>
      </c>
      <c r="C1749">
        <v>52</v>
      </c>
      <c r="D1749">
        <v>21</v>
      </c>
      <c r="E1749">
        <v>17</v>
      </c>
      <c r="F1749">
        <v>5</v>
      </c>
      <c r="G1749">
        <v>846</v>
      </c>
      <c r="H1749">
        <v>20</v>
      </c>
      <c r="I1749">
        <v>10</v>
      </c>
      <c r="J1749">
        <v>20</v>
      </c>
      <c r="K1749">
        <v>30</v>
      </c>
      <c r="L1749">
        <v>702</v>
      </c>
      <c r="M1749">
        <v>5</v>
      </c>
      <c r="N1749" s="25">
        <v>41912</v>
      </c>
      <c r="O1749" t="str">
        <f>VLOOKUP(Coffee_data[[#This Row],[Area Code]],Location!$B$1:$E$157,2,FALSE)</f>
        <v>Nevada</v>
      </c>
      <c r="P1749" t="str">
        <f>VLOOKUP(Coffee_data[[#This Row],[Area Code]],Location!$B$1:$E$157,3,FALSE)</f>
        <v>West</v>
      </c>
      <c r="Q1749" t="str">
        <f>VLOOKUP(Coffee_data[[#This Row],[Area Code]],Location!$B$1:$E$157,4,FALSE)</f>
        <v>Small Market</v>
      </c>
      <c r="R1749" s="15" t="str">
        <f>HLOOKUP(Coffee_data[[#This Row],[ProductId]],Product!$B$4:$O$7,2,FALSE)</f>
        <v>Regular</v>
      </c>
      <c r="S1749" s="15" t="str">
        <f>HLOOKUP(Coffee_data[[#This Row],[ProductId]],Product!$B$4:$O$7,3,FALSE)</f>
        <v>Espresso</v>
      </c>
      <c r="T1749" s="15" t="str">
        <f>HLOOKUP(Coffee_data[[#This Row],[ProductId]],Product!$B$4:$O$7,4,FALSE)</f>
        <v>Caffe Mocha</v>
      </c>
    </row>
    <row r="1750" spans="1:20" x14ac:dyDescent="0.2">
      <c r="A1750">
        <v>17</v>
      </c>
      <c r="B1750">
        <v>35</v>
      </c>
      <c r="C1750">
        <v>58</v>
      </c>
      <c r="D1750">
        <v>23</v>
      </c>
      <c r="E1750">
        <v>18</v>
      </c>
      <c r="F1750">
        <v>6</v>
      </c>
      <c r="G1750">
        <v>800</v>
      </c>
      <c r="H1750">
        <v>30</v>
      </c>
      <c r="I1750">
        <v>10</v>
      </c>
      <c r="J1750">
        <v>30</v>
      </c>
      <c r="K1750">
        <v>40</v>
      </c>
      <c r="L1750">
        <v>702</v>
      </c>
      <c r="M1750">
        <v>6</v>
      </c>
      <c r="N1750" s="25">
        <v>41912</v>
      </c>
      <c r="O1750" t="str">
        <f>VLOOKUP(Coffee_data[[#This Row],[Area Code]],Location!$B$1:$E$157,2,FALSE)</f>
        <v>Nevada</v>
      </c>
      <c r="P1750" t="str">
        <f>VLOOKUP(Coffee_data[[#This Row],[Area Code]],Location!$B$1:$E$157,3,FALSE)</f>
        <v>West</v>
      </c>
      <c r="Q1750" t="str">
        <f>VLOOKUP(Coffee_data[[#This Row],[Area Code]],Location!$B$1:$E$157,4,FALSE)</f>
        <v>Small Market</v>
      </c>
      <c r="R1750" s="15" t="str">
        <f>HLOOKUP(Coffee_data[[#This Row],[ProductId]],Product!$B$4:$O$7,2,FALSE)</f>
        <v>Decaf</v>
      </c>
      <c r="S1750" s="15" t="str">
        <f>HLOOKUP(Coffee_data[[#This Row],[ProductId]],Product!$B$4:$O$7,3,FALSE)</f>
        <v>Espresso</v>
      </c>
      <c r="T1750" s="15" t="str">
        <f>HLOOKUP(Coffee_data[[#This Row],[ProductId]],Product!$B$4:$O$7,4,FALSE)</f>
        <v>Decaf Espresso</v>
      </c>
    </row>
    <row r="1751" spans="1:20" x14ac:dyDescent="0.2">
      <c r="A1751">
        <v>17</v>
      </c>
      <c r="B1751">
        <v>36</v>
      </c>
      <c r="C1751">
        <v>61</v>
      </c>
      <c r="D1751">
        <v>25</v>
      </c>
      <c r="E1751">
        <v>19</v>
      </c>
      <c r="F1751">
        <v>7</v>
      </c>
      <c r="G1751">
        <v>820</v>
      </c>
      <c r="H1751">
        <v>30</v>
      </c>
      <c r="I1751">
        <v>10</v>
      </c>
      <c r="J1751">
        <v>30</v>
      </c>
      <c r="K1751">
        <v>40</v>
      </c>
      <c r="L1751">
        <v>971</v>
      </c>
      <c r="M1751">
        <v>8</v>
      </c>
      <c r="N1751" s="25">
        <v>41912</v>
      </c>
      <c r="O1751" t="str">
        <f>VLOOKUP(Coffee_data[[#This Row],[Area Code]],Location!$B$1:$E$157,2,FALSE)</f>
        <v>Oregon</v>
      </c>
      <c r="P1751" t="str">
        <f>VLOOKUP(Coffee_data[[#This Row],[Area Code]],Location!$B$1:$E$157,3,FALSE)</f>
        <v>West</v>
      </c>
      <c r="Q1751" t="str">
        <f>VLOOKUP(Coffee_data[[#This Row],[Area Code]],Location!$B$1:$E$157,4,FALSE)</f>
        <v>Small Market</v>
      </c>
      <c r="R1751" s="15" t="str">
        <f>HLOOKUP(Coffee_data[[#This Row],[ProductId]],Product!$B$4:$O$7,2,FALSE)</f>
        <v>Decaf</v>
      </c>
      <c r="S1751" s="15" t="str">
        <f>HLOOKUP(Coffee_data[[#This Row],[ProductId]],Product!$B$4:$O$7,3,FALSE)</f>
        <v>Herbal Tea</v>
      </c>
      <c r="T1751" s="15" t="str">
        <f>HLOOKUP(Coffee_data[[#This Row],[ProductId]],Product!$B$4:$O$7,4,FALSE)</f>
        <v>Chamomile</v>
      </c>
    </row>
    <row r="1752" spans="1:20" x14ac:dyDescent="0.2">
      <c r="A1752">
        <v>73</v>
      </c>
      <c r="B1752">
        <v>115</v>
      </c>
      <c r="C1752">
        <v>205</v>
      </c>
      <c r="D1752">
        <v>90</v>
      </c>
      <c r="E1752">
        <v>42</v>
      </c>
      <c r="F1752">
        <v>29</v>
      </c>
      <c r="G1752">
        <v>572</v>
      </c>
      <c r="H1752">
        <v>90</v>
      </c>
      <c r="I1752">
        <v>69</v>
      </c>
      <c r="J1752">
        <v>100</v>
      </c>
      <c r="K1752">
        <v>151</v>
      </c>
      <c r="L1752">
        <v>971</v>
      </c>
      <c r="M1752">
        <v>9</v>
      </c>
      <c r="N1752" s="25">
        <v>41912</v>
      </c>
      <c r="O1752" t="str">
        <f>VLOOKUP(Coffee_data[[#This Row],[Area Code]],Location!$B$1:$E$157,2,FALSE)</f>
        <v>Oregon</v>
      </c>
      <c r="P1752" t="str">
        <f>VLOOKUP(Coffee_data[[#This Row],[Area Code]],Location!$B$1:$E$157,3,FALSE)</f>
        <v>West</v>
      </c>
      <c r="Q1752" t="str">
        <f>VLOOKUP(Coffee_data[[#This Row],[Area Code]],Location!$B$1:$E$157,4,FALSE)</f>
        <v>Small Market</v>
      </c>
      <c r="R1752" s="15" t="str">
        <f>HLOOKUP(Coffee_data[[#This Row],[ProductId]],Product!$B$4:$O$7,2,FALSE)</f>
        <v>Decaf</v>
      </c>
      <c r="S1752" s="15" t="str">
        <f>HLOOKUP(Coffee_data[[#This Row],[ProductId]],Product!$B$4:$O$7,3,FALSE)</f>
        <v>Herbal Tea</v>
      </c>
      <c r="T1752" s="15" t="str">
        <f>HLOOKUP(Coffee_data[[#This Row],[ProductId]],Product!$B$4:$O$7,4,FALSE)</f>
        <v>Lemon</v>
      </c>
    </row>
    <row r="1753" spans="1:20" x14ac:dyDescent="0.2">
      <c r="A1753">
        <v>16</v>
      </c>
      <c r="B1753">
        <v>32</v>
      </c>
      <c r="C1753">
        <v>53</v>
      </c>
      <c r="D1753">
        <v>21</v>
      </c>
      <c r="E1753">
        <v>16</v>
      </c>
      <c r="F1753">
        <v>5</v>
      </c>
      <c r="G1753">
        <v>480</v>
      </c>
      <c r="H1753">
        <v>20</v>
      </c>
      <c r="I1753">
        <v>0</v>
      </c>
      <c r="J1753">
        <v>20</v>
      </c>
      <c r="K1753">
        <v>31</v>
      </c>
      <c r="L1753">
        <v>541</v>
      </c>
      <c r="M1753">
        <v>11</v>
      </c>
      <c r="N1753" s="25">
        <v>41912</v>
      </c>
      <c r="O1753" t="str">
        <f>VLOOKUP(Coffee_data[[#This Row],[Area Code]],Location!$B$1:$E$157,2,FALSE)</f>
        <v>Oregon</v>
      </c>
      <c r="P1753" t="str">
        <f>VLOOKUP(Coffee_data[[#This Row],[Area Code]],Location!$B$1:$E$157,3,FALSE)</f>
        <v>West</v>
      </c>
      <c r="Q1753" t="str">
        <f>VLOOKUP(Coffee_data[[#This Row],[Area Code]],Location!$B$1:$E$157,4,FALSE)</f>
        <v>Small Market</v>
      </c>
      <c r="R1753" s="15" t="str">
        <f>HLOOKUP(Coffee_data[[#This Row],[ProductId]],Product!$B$4:$O$7,2,FALSE)</f>
        <v>Regular</v>
      </c>
      <c r="S1753" s="15" t="str">
        <f>HLOOKUP(Coffee_data[[#This Row],[ProductId]],Product!$B$4:$O$7,3,FALSE)</f>
        <v>Tea</v>
      </c>
      <c r="T1753" s="15" t="str">
        <f>HLOOKUP(Coffee_data[[#This Row],[ProductId]],Product!$B$4:$O$7,4,FALSE)</f>
        <v>Darjeeling</v>
      </c>
    </row>
    <row r="1754" spans="1:20" x14ac:dyDescent="0.2">
      <c r="A1754">
        <v>64</v>
      </c>
      <c r="B1754">
        <v>123</v>
      </c>
      <c r="C1754">
        <v>205</v>
      </c>
      <c r="D1754">
        <v>82</v>
      </c>
      <c r="E1754">
        <v>59</v>
      </c>
      <c r="F1754">
        <v>27</v>
      </c>
      <c r="G1754">
        <v>788</v>
      </c>
      <c r="H1754">
        <v>50</v>
      </c>
      <c r="I1754">
        <v>30</v>
      </c>
      <c r="J1754">
        <v>60</v>
      </c>
      <c r="K1754">
        <v>102</v>
      </c>
      <c r="L1754">
        <v>971</v>
      </c>
      <c r="M1754">
        <v>12</v>
      </c>
      <c r="N1754" s="25">
        <v>41912</v>
      </c>
      <c r="O1754" t="str">
        <f>VLOOKUP(Coffee_data[[#This Row],[Area Code]],Location!$B$1:$E$157,2,FALSE)</f>
        <v>Oregon</v>
      </c>
      <c r="P1754" t="str">
        <f>VLOOKUP(Coffee_data[[#This Row],[Area Code]],Location!$B$1:$E$157,3,FALSE)</f>
        <v>West</v>
      </c>
      <c r="Q1754" t="str">
        <f>VLOOKUP(Coffee_data[[#This Row],[Area Code]],Location!$B$1:$E$157,4,FALSE)</f>
        <v>Small Market</v>
      </c>
      <c r="R1754" s="15" t="str">
        <f>HLOOKUP(Coffee_data[[#This Row],[ProductId]],Product!$B$4:$O$7,2,FALSE)</f>
        <v>Regular</v>
      </c>
      <c r="S1754" s="15" t="str">
        <f>HLOOKUP(Coffee_data[[#This Row],[ProductId]],Product!$B$4:$O$7,3,FALSE)</f>
        <v>Tea</v>
      </c>
      <c r="T1754" s="15" t="str">
        <f>HLOOKUP(Coffee_data[[#This Row],[ProductId]],Product!$B$4:$O$7,4,FALSE)</f>
        <v>Earl Grey</v>
      </c>
    </row>
    <row r="1755" spans="1:20" x14ac:dyDescent="0.2">
      <c r="A1755">
        <v>76</v>
      </c>
      <c r="B1755">
        <v>127</v>
      </c>
      <c r="C1755">
        <v>218</v>
      </c>
      <c r="D1755">
        <v>91</v>
      </c>
      <c r="E1755">
        <v>51</v>
      </c>
      <c r="F1755">
        <v>28</v>
      </c>
      <c r="G1755">
        <v>656</v>
      </c>
      <c r="H1755">
        <v>50</v>
      </c>
      <c r="I1755">
        <v>53</v>
      </c>
      <c r="J1755">
        <v>60</v>
      </c>
      <c r="K1755">
        <v>100</v>
      </c>
      <c r="L1755">
        <v>971</v>
      </c>
      <c r="M1755">
        <v>13</v>
      </c>
      <c r="N1755" s="25">
        <v>41912</v>
      </c>
      <c r="O1755" t="str">
        <f>VLOOKUP(Coffee_data[[#This Row],[Area Code]],Location!$B$1:$E$157,2,FALSE)</f>
        <v>Oregon</v>
      </c>
      <c r="P1755" t="str">
        <f>VLOOKUP(Coffee_data[[#This Row],[Area Code]],Location!$B$1:$E$157,3,FALSE)</f>
        <v>West</v>
      </c>
      <c r="Q1755" t="str">
        <f>VLOOKUP(Coffee_data[[#This Row],[Area Code]],Location!$B$1:$E$157,4,FALSE)</f>
        <v>Small Market</v>
      </c>
      <c r="R1755" s="15" t="str">
        <f>HLOOKUP(Coffee_data[[#This Row],[ProductId]],Product!$B$4:$O$7,2,FALSE)</f>
        <v>Regular</v>
      </c>
      <c r="S1755" s="15" t="str">
        <f>HLOOKUP(Coffee_data[[#This Row],[ProductId]],Product!$B$4:$O$7,3,FALSE)</f>
        <v>Tea</v>
      </c>
      <c r="T1755" s="15" t="str">
        <f>HLOOKUP(Coffee_data[[#This Row],[ProductId]],Product!$B$4:$O$7,4,FALSE)</f>
        <v>Green Tea</v>
      </c>
    </row>
    <row r="1756" spans="1:20" x14ac:dyDescent="0.2">
      <c r="A1756">
        <v>-5</v>
      </c>
      <c r="B1756">
        <v>71</v>
      </c>
      <c r="C1756">
        <v>122</v>
      </c>
      <c r="D1756">
        <v>51</v>
      </c>
      <c r="E1756">
        <v>76</v>
      </c>
      <c r="F1756">
        <v>46</v>
      </c>
      <c r="G1756">
        <v>503</v>
      </c>
      <c r="H1756">
        <v>50</v>
      </c>
      <c r="I1756">
        <v>70</v>
      </c>
      <c r="J1756">
        <v>100</v>
      </c>
      <c r="K1756">
        <v>170</v>
      </c>
      <c r="L1756">
        <v>971</v>
      </c>
      <c r="M1756">
        <v>1</v>
      </c>
      <c r="N1756" s="25">
        <v>41912</v>
      </c>
      <c r="O1756" t="str">
        <f>VLOOKUP(Coffee_data[[#This Row],[Area Code]],Location!$B$1:$E$157,2,FALSE)</f>
        <v>Oregon</v>
      </c>
      <c r="P1756" t="str">
        <f>VLOOKUP(Coffee_data[[#This Row],[Area Code]],Location!$B$1:$E$157,3,FALSE)</f>
        <v>West</v>
      </c>
      <c r="Q1756" t="str">
        <f>VLOOKUP(Coffee_data[[#This Row],[Area Code]],Location!$B$1:$E$157,4,FALSE)</f>
        <v>Small Market</v>
      </c>
      <c r="R1756" s="15" t="str">
        <f>HLOOKUP(Coffee_data[[#This Row],[ProductId]],Product!$B$4:$O$7,2,FALSE)</f>
        <v>Regular</v>
      </c>
      <c r="S1756" s="15" t="str">
        <f>HLOOKUP(Coffee_data[[#This Row],[ProductId]],Product!$B$4:$O$7,3,FALSE)</f>
        <v>Coffee</v>
      </c>
      <c r="T1756" s="15" t="str">
        <f>HLOOKUP(Coffee_data[[#This Row],[ProductId]],Product!$B$4:$O$7,4,FALSE)</f>
        <v>Amaretto</v>
      </c>
    </row>
    <row r="1757" spans="1:20" x14ac:dyDescent="0.2">
      <c r="A1757">
        <v>21</v>
      </c>
      <c r="B1757">
        <v>84</v>
      </c>
      <c r="C1757">
        <v>144</v>
      </c>
      <c r="D1757">
        <v>60</v>
      </c>
      <c r="E1757">
        <v>63</v>
      </c>
      <c r="F1757">
        <v>19</v>
      </c>
      <c r="G1757">
        <v>463</v>
      </c>
      <c r="H1757">
        <v>90</v>
      </c>
      <c r="I1757">
        <v>78</v>
      </c>
      <c r="J1757">
        <v>130</v>
      </c>
      <c r="K1757">
        <v>212</v>
      </c>
      <c r="L1757">
        <v>971</v>
      </c>
      <c r="M1757">
        <v>2</v>
      </c>
      <c r="N1757" s="25">
        <v>41912</v>
      </c>
      <c r="O1757" t="str">
        <f>VLOOKUP(Coffee_data[[#This Row],[Area Code]],Location!$B$1:$E$157,2,FALSE)</f>
        <v>Oregon</v>
      </c>
      <c r="P1757" t="str">
        <f>VLOOKUP(Coffee_data[[#This Row],[Area Code]],Location!$B$1:$E$157,3,FALSE)</f>
        <v>West</v>
      </c>
      <c r="Q1757" t="str">
        <f>VLOOKUP(Coffee_data[[#This Row],[Area Code]],Location!$B$1:$E$157,4,FALSE)</f>
        <v>Small Market</v>
      </c>
      <c r="R1757" s="15" t="str">
        <f>HLOOKUP(Coffee_data[[#This Row],[ProductId]],Product!$B$4:$O$7,2,FALSE)</f>
        <v>Regular</v>
      </c>
      <c r="S1757" s="15" t="str">
        <f>HLOOKUP(Coffee_data[[#This Row],[ProductId]],Product!$B$4:$O$7,3,FALSE)</f>
        <v>Coffee</v>
      </c>
      <c r="T1757" s="15" t="str">
        <f>HLOOKUP(Coffee_data[[#This Row],[ProductId]],Product!$B$4:$O$7,4,FALSE)</f>
        <v>Columbian</v>
      </c>
    </row>
    <row r="1758" spans="1:20" x14ac:dyDescent="0.2">
      <c r="A1758">
        <v>29</v>
      </c>
      <c r="B1758">
        <v>64</v>
      </c>
      <c r="C1758">
        <v>107</v>
      </c>
      <c r="D1758">
        <v>43</v>
      </c>
      <c r="E1758">
        <v>35</v>
      </c>
      <c r="F1758">
        <v>13</v>
      </c>
      <c r="G1758">
        <v>419</v>
      </c>
      <c r="H1758">
        <v>80</v>
      </c>
      <c r="I1758">
        <v>47</v>
      </c>
      <c r="J1758">
        <v>100</v>
      </c>
      <c r="K1758">
        <v>150</v>
      </c>
      <c r="L1758">
        <v>971</v>
      </c>
      <c r="M1758">
        <v>3</v>
      </c>
      <c r="N1758" s="25">
        <v>41912</v>
      </c>
      <c r="O1758" t="str">
        <f>VLOOKUP(Coffee_data[[#This Row],[Area Code]],Location!$B$1:$E$157,2,FALSE)</f>
        <v>Oregon</v>
      </c>
      <c r="P1758" t="str">
        <f>VLOOKUP(Coffee_data[[#This Row],[Area Code]],Location!$B$1:$E$157,3,FALSE)</f>
        <v>West</v>
      </c>
      <c r="Q1758" t="str">
        <f>VLOOKUP(Coffee_data[[#This Row],[Area Code]],Location!$B$1:$E$157,4,FALSE)</f>
        <v>Small Market</v>
      </c>
      <c r="R1758" s="15" t="str">
        <f>HLOOKUP(Coffee_data[[#This Row],[ProductId]],Product!$B$4:$O$7,2,FALSE)</f>
        <v>Decaf</v>
      </c>
      <c r="S1758" s="15" t="str">
        <f>HLOOKUP(Coffee_data[[#This Row],[ProductId]],Product!$B$4:$O$7,3,FALSE)</f>
        <v>Coffee</v>
      </c>
      <c r="T1758" s="15" t="str">
        <f>HLOOKUP(Coffee_data[[#This Row],[ProductId]],Product!$B$4:$O$7,4,FALSE)</f>
        <v>Decaf Irish Cream</v>
      </c>
    </row>
    <row r="1759" spans="1:20" x14ac:dyDescent="0.2">
      <c r="A1759">
        <v>12</v>
      </c>
      <c r="B1759">
        <v>66</v>
      </c>
      <c r="C1759">
        <v>120</v>
      </c>
      <c r="D1759">
        <v>54</v>
      </c>
      <c r="E1759">
        <v>54</v>
      </c>
      <c r="F1759">
        <v>20</v>
      </c>
      <c r="G1759">
        <v>404</v>
      </c>
      <c r="H1759">
        <v>40</v>
      </c>
      <c r="I1759">
        <v>44</v>
      </c>
      <c r="J1759">
        <v>60</v>
      </c>
      <c r="K1759">
        <v>96</v>
      </c>
      <c r="L1759">
        <v>503</v>
      </c>
      <c r="M1759">
        <v>4</v>
      </c>
      <c r="N1759" s="25">
        <v>41912</v>
      </c>
      <c r="O1759" t="str">
        <f>VLOOKUP(Coffee_data[[#This Row],[Area Code]],Location!$B$1:$E$157,2,FALSE)</f>
        <v>Oregon</v>
      </c>
      <c r="P1759" t="str">
        <f>VLOOKUP(Coffee_data[[#This Row],[Area Code]],Location!$B$1:$E$157,3,FALSE)</f>
        <v>West</v>
      </c>
      <c r="Q1759" t="str">
        <f>VLOOKUP(Coffee_data[[#This Row],[Area Code]],Location!$B$1:$E$157,4,FALSE)</f>
        <v>Small Market</v>
      </c>
      <c r="R1759" s="15" t="str">
        <f>HLOOKUP(Coffee_data[[#This Row],[ProductId]],Product!$B$4:$O$7,2,FALSE)</f>
        <v>Regular</v>
      </c>
      <c r="S1759" s="15" t="str">
        <f>HLOOKUP(Coffee_data[[#This Row],[ProductId]],Product!$B$4:$O$7,3,FALSE)</f>
        <v>Espresso</v>
      </c>
      <c r="T1759" s="15" t="str">
        <f>HLOOKUP(Coffee_data[[#This Row],[ProductId]],Product!$B$4:$O$7,4,FALSE)</f>
        <v>Caffe Latte</v>
      </c>
    </row>
    <row r="1760" spans="1:20" x14ac:dyDescent="0.2">
      <c r="A1760">
        <v>27</v>
      </c>
      <c r="B1760">
        <v>71</v>
      </c>
      <c r="C1760">
        <v>123</v>
      </c>
      <c r="D1760">
        <v>52</v>
      </c>
      <c r="E1760">
        <v>44</v>
      </c>
      <c r="F1760">
        <v>17</v>
      </c>
      <c r="G1760">
        <v>405</v>
      </c>
      <c r="H1760">
        <v>60</v>
      </c>
      <c r="I1760">
        <v>35</v>
      </c>
      <c r="J1760">
        <v>70</v>
      </c>
      <c r="K1760">
        <v>95</v>
      </c>
      <c r="L1760">
        <v>971</v>
      </c>
      <c r="M1760">
        <v>5</v>
      </c>
      <c r="N1760" s="25">
        <v>41912</v>
      </c>
      <c r="O1760" t="str">
        <f>VLOOKUP(Coffee_data[[#This Row],[Area Code]],Location!$B$1:$E$157,2,FALSE)</f>
        <v>Oregon</v>
      </c>
      <c r="P1760" t="str">
        <f>VLOOKUP(Coffee_data[[#This Row],[Area Code]],Location!$B$1:$E$157,3,FALSE)</f>
        <v>West</v>
      </c>
      <c r="Q1760" t="str">
        <f>VLOOKUP(Coffee_data[[#This Row],[Area Code]],Location!$B$1:$E$157,4,FALSE)</f>
        <v>Small Market</v>
      </c>
      <c r="R1760" s="15" t="str">
        <f>HLOOKUP(Coffee_data[[#This Row],[ProductId]],Product!$B$4:$O$7,2,FALSE)</f>
        <v>Regular</v>
      </c>
      <c r="S1760" s="15" t="str">
        <f>HLOOKUP(Coffee_data[[#This Row],[ProductId]],Product!$B$4:$O$7,3,FALSE)</f>
        <v>Espresso</v>
      </c>
      <c r="T1760" s="15" t="str">
        <f>HLOOKUP(Coffee_data[[#This Row],[ProductId]],Product!$B$4:$O$7,4,FALSE)</f>
        <v>Caffe Mocha</v>
      </c>
    </row>
    <row r="1761" spans="1:20" x14ac:dyDescent="0.2">
      <c r="A1761">
        <v>91</v>
      </c>
      <c r="B1761">
        <v>161</v>
      </c>
      <c r="C1761">
        <v>322</v>
      </c>
      <c r="D1761">
        <v>110</v>
      </c>
      <c r="E1761">
        <v>70</v>
      </c>
      <c r="F1761">
        <v>45</v>
      </c>
      <c r="G1761">
        <v>1267</v>
      </c>
      <c r="H1761">
        <v>110</v>
      </c>
      <c r="I1761">
        <v>141</v>
      </c>
      <c r="J1761">
        <v>150</v>
      </c>
      <c r="K1761">
        <v>284</v>
      </c>
      <c r="L1761">
        <v>503</v>
      </c>
      <c r="M1761">
        <v>6</v>
      </c>
      <c r="N1761" s="25">
        <v>41912</v>
      </c>
      <c r="O1761" t="str">
        <f>VLOOKUP(Coffee_data[[#This Row],[Area Code]],Location!$B$1:$E$157,2,FALSE)</f>
        <v>Oregon</v>
      </c>
      <c r="P1761" t="str">
        <f>VLOOKUP(Coffee_data[[#This Row],[Area Code]],Location!$B$1:$E$157,3,FALSE)</f>
        <v>West</v>
      </c>
      <c r="Q1761" t="str">
        <f>VLOOKUP(Coffee_data[[#This Row],[Area Code]],Location!$B$1:$E$157,4,FALSE)</f>
        <v>Small Market</v>
      </c>
      <c r="R1761" s="15" t="str">
        <f>HLOOKUP(Coffee_data[[#This Row],[ProductId]],Product!$B$4:$O$7,2,FALSE)</f>
        <v>Decaf</v>
      </c>
      <c r="S1761" s="15" t="str">
        <f>HLOOKUP(Coffee_data[[#This Row],[ProductId]],Product!$B$4:$O$7,3,FALSE)</f>
        <v>Espresso</v>
      </c>
      <c r="T1761" s="15" t="str">
        <f>HLOOKUP(Coffee_data[[#This Row],[ProductId]],Product!$B$4:$O$7,4,FALSE)</f>
        <v>Decaf Espresso</v>
      </c>
    </row>
    <row r="1762" spans="1:20" x14ac:dyDescent="0.2">
      <c r="A1762">
        <v>115</v>
      </c>
      <c r="B1762">
        <v>188</v>
      </c>
      <c r="C1762">
        <v>313</v>
      </c>
      <c r="D1762">
        <v>142</v>
      </c>
      <c r="E1762">
        <v>73</v>
      </c>
      <c r="F1762">
        <v>41</v>
      </c>
      <c r="G1762">
        <v>1119</v>
      </c>
      <c r="H1762">
        <v>130</v>
      </c>
      <c r="I1762">
        <v>82</v>
      </c>
      <c r="J1762">
        <v>160</v>
      </c>
      <c r="K1762">
        <v>258</v>
      </c>
      <c r="L1762">
        <v>206</v>
      </c>
      <c r="M1762">
        <v>8</v>
      </c>
      <c r="N1762" s="25">
        <v>41912</v>
      </c>
      <c r="O1762" t="str">
        <f>VLOOKUP(Coffee_data[[#This Row],[Area Code]],Location!$B$1:$E$157,2,FALSE)</f>
        <v>Washington</v>
      </c>
      <c r="P1762" t="str">
        <f>VLOOKUP(Coffee_data[[#This Row],[Area Code]],Location!$B$1:$E$157,3,FALSE)</f>
        <v>West</v>
      </c>
      <c r="Q1762" t="str">
        <f>VLOOKUP(Coffee_data[[#This Row],[Area Code]],Location!$B$1:$E$157,4,FALSE)</f>
        <v>Small Market</v>
      </c>
      <c r="R1762" s="15" t="str">
        <f>HLOOKUP(Coffee_data[[#This Row],[ProductId]],Product!$B$4:$O$7,2,FALSE)</f>
        <v>Decaf</v>
      </c>
      <c r="S1762" s="15" t="str">
        <f>HLOOKUP(Coffee_data[[#This Row],[ProductId]],Product!$B$4:$O$7,3,FALSE)</f>
        <v>Herbal Tea</v>
      </c>
      <c r="T1762" s="15" t="str">
        <f>HLOOKUP(Coffee_data[[#This Row],[ProductId]],Product!$B$4:$O$7,4,FALSE)</f>
        <v>Chamomile</v>
      </c>
    </row>
    <row r="1763" spans="1:20" x14ac:dyDescent="0.2">
      <c r="A1763">
        <v>47</v>
      </c>
      <c r="B1763">
        <v>71</v>
      </c>
      <c r="C1763">
        <v>119</v>
      </c>
      <c r="D1763">
        <v>48</v>
      </c>
      <c r="E1763">
        <v>24</v>
      </c>
      <c r="F1763">
        <v>13</v>
      </c>
      <c r="G1763">
        <v>829</v>
      </c>
      <c r="H1763">
        <v>60</v>
      </c>
      <c r="I1763">
        <v>39</v>
      </c>
      <c r="J1763">
        <v>60</v>
      </c>
      <c r="K1763">
        <v>90</v>
      </c>
      <c r="L1763">
        <v>425</v>
      </c>
      <c r="M1763">
        <v>9</v>
      </c>
      <c r="N1763" s="25">
        <v>41912</v>
      </c>
      <c r="O1763" t="str">
        <f>VLOOKUP(Coffee_data[[#This Row],[Area Code]],Location!$B$1:$E$157,2,FALSE)</f>
        <v>Washington</v>
      </c>
      <c r="P1763" t="str">
        <f>VLOOKUP(Coffee_data[[#This Row],[Area Code]],Location!$B$1:$E$157,3,FALSE)</f>
        <v>West</v>
      </c>
      <c r="Q1763" t="str">
        <f>VLOOKUP(Coffee_data[[#This Row],[Area Code]],Location!$B$1:$E$157,4,FALSE)</f>
        <v>Small Market</v>
      </c>
      <c r="R1763" s="15" t="str">
        <f>HLOOKUP(Coffee_data[[#This Row],[ProductId]],Product!$B$4:$O$7,2,FALSE)</f>
        <v>Decaf</v>
      </c>
      <c r="S1763" s="15" t="str">
        <f>HLOOKUP(Coffee_data[[#This Row],[ProductId]],Product!$B$4:$O$7,3,FALSE)</f>
        <v>Herbal Tea</v>
      </c>
      <c r="T1763" s="15" t="str">
        <f>HLOOKUP(Coffee_data[[#This Row],[ProductId]],Product!$B$4:$O$7,4,FALSE)</f>
        <v>Lemon</v>
      </c>
    </row>
    <row r="1764" spans="1:20" x14ac:dyDescent="0.2">
      <c r="A1764">
        <v>57</v>
      </c>
      <c r="B1764">
        <v>99</v>
      </c>
      <c r="C1764">
        <v>159</v>
      </c>
      <c r="D1764">
        <v>60</v>
      </c>
      <c r="E1764">
        <v>42</v>
      </c>
      <c r="F1764">
        <v>18</v>
      </c>
      <c r="G1764">
        <v>329</v>
      </c>
      <c r="H1764">
        <v>40</v>
      </c>
      <c r="I1764">
        <v>20</v>
      </c>
      <c r="J1764">
        <v>50</v>
      </c>
      <c r="K1764">
        <v>81</v>
      </c>
      <c r="L1764">
        <v>206</v>
      </c>
      <c r="M1764">
        <v>11</v>
      </c>
      <c r="N1764" s="25">
        <v>41912</v>
      </c>
      <c r="O1764" t="str">
        <f>VLOOKUP(Coffee_data[[#This Row],[Area Code]],Location!$B$1:$E$157,2,FALSE)</f>
        <v>Washington</v>
      </c>
      <c r="P1764" t="str">
        <f>VLOOKUP(Coffee_data[[#This Row],[Area Code]],Location!$B$1:$E$157,3,FALSE)</f>
        <v>West</v>
      </c>
      <c r="Q1764" t="str">
        <f>VLOOKUP(Coffee_data[[#This Row],[Area Code]],Location!$B$1:$E$157,4,FALSE)</f>
        <v>Small Market</v>
      </c>
      <c r="R1764" s="15" t="str">
        <f>HLOOKUP(Coffee_data[[#This Row],[ProductId]],Product!$B$4:$O$7,2,FALSE)</f>
        <v>Regular</v>
      </c>
      <c r="S1764" s="15" t="str">
        <f>HLOOKUP(Coffee_data[[#This Row],[ProductId]],Product!$B$4:$O$7,3,FALSE)</f>
        <v>Tea</v>
      </c>
      <c r="T1764" s="15" t="str">
        <f>HLOOKUP(Coffee_data[[#This Row],[ProductId]],Product!$B$4:$O$7,4,FALSE)</f>
        <v>Darjeeling</v>
      </c>
    </row>
    <row r="1765" spans="1:20" x14ac:dyDescent="0.2">
      <c r="A1765">
        <v>31</v>
      </c>
      <c r="B1765">
        <v>67</v>
      </c>
      <c r="C1765">
        <v>113</v>
      </c>
      <c r="D1765">
        <v>46</v>
      </c>
      <c r="E1765">
        <v>36</v>
      </c>
      <c r="F1765">
        <v>14</v>
      </c>
      <c r="G1765">
        <v>449</v>
      </c>
      <c r="H1765">
        <v>30</v>
      </c>
      <c r="I1765">
        <v>20</v>
      </c>
      <c r="J1765">
        <v>30</v>
      </c>
      <c r="K1765">
        <v>38</v>
      </c>
      <c r="L1765">
        <v>360</v>
      </c>
      <c r="M1765">
        <v>12</v>
      </c>
      <c r="N1765" s="25">
        <v>41912</v>
      </c>
      <c r="O1765" t="str">
        <f>VLOOKUP(Coffee_data[[#This Row],[Area Code]],Location!$B$1:$E$157,2,FALSE)</f>
        <v>Washington</v>
      </c>
      <c r="P1765" t="str">
        <f>VLOOKUP(Coffee_data[[#This Row],[Area Code]],Location!$B$1:$E$157,3,FALSE)</f>
        <v>West</v>
      </c>
      <c r="Q1765" t="str">
        <f>VLOOKUP(Coffee_data[[#This Row],[Area Code]],Location!$B$1:$E$157,4,FALSE)</f>
        <v>Small Market</v>
      </c>
      <c r="R1765" s="15" t="str">
        <f>HLOOKUP(Coffee_data[[#This Row],[ProductId]],Product!$B$4:$O$7,2,FALSE)</f>
        <v>Regular</v>
      </c>
      <c r="S1765" s="15" t="str">
        <f>HLOOKUP(Coffee_data[[#This Row],[ProductId]],Product!$B$4:$O$7,3,FALSE)</f>
        <v>Tea</v>
      </c>
      <c r="T1765" s="15" t="str">
        <f>HLOOKUP(Coffee_data[[#This Row],[ProductId]],Product!$B$4:$O$7,4,FALSE)</f>
        <v>Earl Grey</v>
      </c>
    </row>
    <row r="1766" spans="1:20" x14ac:dyDescent="0.2">
      <c r="A1766">
        <v>0</v>
      </c>
      <c r="B1766">
        <v>84</v>
      </c>
      <c r="C1766">
        <v>144</v>
      </c>
      <c r="D1766">
        <v>60</v>
      </c>
      <c r="E1766">
        <v>84</v>
      </c>
      <c r="F1766">
        <v>54</v>
      </c>
      <c r="G1766">
        <v>606</v>
      </c>
      <c r="H1766">
        <v>10</v>
      </c>
      <c r="I1766">
        <v>20</v>
      </c>
      <c r="J1766">
        <v>40</v>
      </c>
      <c r="K1766">
        <v>47</v>
      </c>
      <c r="L1766">
        <v>206</v>
      </c>
      <c r="M1766">
        <v>13</v>
      </c>
      <c r="N1766" s="25">
        <v>41912</v>
      </c>
      <c r="O1766" t="str">
        <f>VLOOKUP(Coffee_data[[#This Row],[Area Code]],Location!$B$1:$E$157,2,FALSE)</f>
        <v>Washington</v>
      </c>
      <c r="P1766" t="str">
        <f>VLOOKUP(Coffee_data[[#This Row],[Area Code]],Location!$B$1:$E$157,3,FALSE)</f>
        <v>West</v>
      </c>
      <c r="Q1766" t="str">
        <f>VLOOKUP(Coffee_data[[#This Row],[Area Code]],Location!$B$1:$E$157,4,FALSE)</f>
        <v>Small Market</v>
      </c>
      <c r="R1766" s="15" t="str">
        <f>HLOOKUP(Coffee_data[[#This Row],[ProductId]],Product!$B$4:$O$7,2,FALSE)</f>
        <v>Regular</v>
      </c>
      <c r="S1766" s="15" t="str">
        <f>HLOOKUP(Coffee_data[[#This Row],[ProductId]],Product!$B$4:$O$7,3,FALSE)</f>
        <v>Tea</v>
      </c>
      <c r="T1766" s="15" t="str">
        <f>HLOOKUP(Coffee_data[[#This Row],[ProductId]],Product!$B$4:$O$7,4,FALSE)</f>
        <v>Green Tea</v>
      </c>
    </row>
    <row r="1767" spans="1:20" x14ac:dyDescent="0.2">
      <c r="A1767">
        <v>56</v>
      </c>
      <c r="B1767">
        <v>99</v>
      </c>
      <c r="C1767">
        <v>167</v>
      </c>
      <c r="D1767">
        <v>68</v>
      </c>
      <c r="E1767">
        <v>43</v>
      </c>
      <c r="F1767">
        <v>21</v>
      </c>
      <c r="G1767">
        <v>438</v>
      </c>
      <c r="H1767">
        <v>110</v>
      </c>
      <c r="I1767">
        <v>90</v>
      </c>
      <c r="J1767">
        <v>140</v>
      </c>
      <c r="K1767">
        <v>232</v>
      </c>
      <c r="L1767">
        <v>206</v>
      </c>
      <c r="M1767">
        <v>2</v>
      </c>
      <c r="N1767" s="25">
        <v>41912</v>
      </c>
      <c r="O1767" t="str">
        <f>VLOOKUP(Coffee_data[[#This Row],[Area Code]],Location!$B$1:$E$157,2,FALSE)</f>
        <v>Washington</v>
      </c>
      <c r="P1767" t="str">
        <f>VLOOKUP(Coffee_data[[#This Row],[Area Code]],Location!$B$1:$E$157,3,FALSE)</f>
        <v>West</v>
      </c>
      <c r="Q1767" t="str">
        <f>VLOOKUP(Coffee_data[[#This Row],[Area Code]],Location!$B$1:$E$157,4,FALSE)</f>
        <v>Small Market</v>
      </c>
      <c r="R1767" s="15" t="str">
        <f>HLOOKUP(Coffee_data[[#This Row],[ProductId]],Product!$B$4:$O$7,2,FALSE)</f>
        <v>Regular</v>
      </c>
      <c r="S1767" s="15" t="str">
        <f>HLOOKUP(Coffee_data[[#This Row],[ProductId]],Product!$B$4:$O$7,3,FALSE)</f>
        <v>Coffee</v>
      </c>
      <c r="T1767" s="15" t="str">
        <f>HLOOKUP(Coffee_data[[#This Row],[ProductId]],Product!$B$4:$O$7,4,FALSE)</f>
        <v>Columbian</v>
      </c>
    </row>
    <row r="1768" spans="1:20" x14ac:dyDescent="0.2">
      <c r="A1768">
        <v>17</v>
      </c>
      <c r="B1768">
        <v>134</v>
      </c>
      <c r="C1768">
        <v>230</v>
      </c>
      <c r="D1768">
        <v>96</v>
      </c>
      <c r="E1768">
        <v>117</v>
      </c>
      <c r="F1768">
        <v>87</v>
      </c>
      <c r="G1768">
        <v>683</v>
      </c>
      <c r="H1768">
        <v>100</v>
      </c>
      <c r="I1768">
        <v>120</v>
      </c>
      <c r="J1768">
        <v>190</v>
      </c>
      <c r="K1768">
        <v>333</v>
      </c>
      <c r="L1768">
        <v>425</v>
      </c>
      <c r="M1768">
        <v>3</v>
      </c>
      <c r="N1768" s="25">
        <v>41912</v>
      </c>
      <c r="O1768" t="str">
        <f>VLOOKUP(Coffee_data[[#This Row],[Area Code]],Location!$B$1:$E$157,2,FALSE)</f>
        <v>Washington</v>
      </c>
      <c r="P1768" t="str">
        <f>VLOOKUP(Coffee_data[[#This Row],[Area Code]],Location!$B$1:$E$157,3,FALSE)</f>
        <v>West</v>
      </c>
      <c r="Q1768" t="str">
        <f>VLOOKUP(Coffee_data[[#This Row],[Area Code]],Location!$B$1:$E$157,4,FALSE)</f>
        <v>Small Market</v>
      </c>
      <c r="R1768" s="15" t="str">
        <f>HLOOKUP(Coffee_data[[#This Row],[ProductId]],Product!$B$4:$O$7,2,FALSE)</f>
        <v>Decaf</v>
      </c>
      <c r="S1768" s="15" t="str">
        <f>HLOOKUP(Coffee_data[[#This Row],[ProductId]],Product!$B$4:$O$7,3,FALSE)</f>
        <v>Coffee</v>
      </c>
      <c r="T1768" s="15" t="str">
        <f>HLOOKUP(Coffee_data[[#This Row],[ProductId]],Product!$B$4:$O$7,4,FALSE)</f>
        <v>Decaf Irish Cream</v>
      </c>
    </row>
    <row r="1769" spans="1:20" x14ac:dyDescent="0.2">
      <c r="A1769">
        <v>10</v>
      </c>
      <c r="B1769">
        <v>29</v>
      </c>
      <c r="C1769">
        <v>51</v>
      </c>
      <c r="D1769">
        <v>22</v>
      </c>
      <c r="E1769">
        <v>19</v>
      </c>
      <c r="F1769">
        <v>7</v>
      </c>
      <c r="G1769">
        <v>573</v>
      </c>
      <c r="H1769">
        <v>20</v>
      </c>
      <c r="I1769">
        <v>10</v>
      </c>
      <c r="J1769">
        <v>20</v>
      </c>
      <c r="K1769">
        <v>34</v>
      </c>
      <c r="L1769">
        <v>206</v>
      </c>
      <c r="M1769">
        <v>4</v>
      </c>
      <c r="N1769" s="25">
        <v>41912</v>
      </c>
      <c r="O1769" t="str">
        <f>VLOOKUP(Coffee_data[[#This Row],[Area Code]],Location!$B$1:$E$157,2,FALSE)</f>
        <v>Washington</v>
      </c>
      <c r="P1769" t="str">
        <f>VLOOKUP(Coffee_data[[#This Row],[Area Code]],Location!$B$1:$E$157,3,FALSE)</f>
        <v>West</v>
      </c>
      <c r="Q1769" t="str">
        <f>VLOOKUP(Coffee_data[[#This Row],[Area Code]],Location!$B$1:$E$157,4,FALSE)</f>
        <v>Small Market</v>
      </c>
      <c r="R1769" s="15" t="str">
        <f>HLOOKUP(Coffee_data[[#This Row],[ProductId]],Product!$B$4:$O$7,2,FALSE)</f>
        <v>Regular</v>
      </c>
      <c r="S1769" s="15" t="str">
        <f>HLOOKUP(Coffee_data[[#This Row],[ProductId]],Product!$B$4:$O$7,3,FALSE)</f>
        <v>Espresso</v>
      </c>
      <c r="T1769" s="15" t="str">
        <f>HLOOKUP(Coffee_data[[#This Row],[ProductId]],Product!$B$4:$O$7,4,FALSE)</f>
        <v>Caffe Latte</v>
      </c>
    </row>
    <row r="1770" spans="1:20" x14ac:dyDescent="0.2">
      <c r="A1770">
        <v>16</v>
      </c>
      <c r="B1770">
        <v>70</v>
      </c>
      <c r="C1770">
        <v>126</v>
      </c>
      <c r="D1770">
        <v>56</v>
      </c>
      <c r="E1770">
        <v>54</v>
      </c>
      <c r="F1770">
        <v>21</v>
      </c>
      <c r="G1770">
        <v>385</v>
      </c>
      <c r="H1770">
        <v>50</v>
      </c>
      <c r="I1770">
        <v>35</v>
      </c>
      <c r="J1770">
        <v>70</v>
      </c>
      <c r="K1770">
        <v>110</v>
      </c>
      <c r="L1770">
        <v>253</v>
      </c>
      <c r="M1770">
        <v>5</v>
      </c>
      <c r="N1770" s="25">
        <v>41912</v>
      </c>
      <c r="O1770" t="str">
        <f>VLOOKUP(Coffee_data[[#This Row],[Area Code]],Location!$B$1:$E$157,2,FALSE)</f>
        <v>Washington</v>
      </c>
      <c r="P1770" t="str">
        <f>VLOOKUP(Coffee_data[[#This Row],[Area Code]],Location!$B$1:$E$157,3,FALSE)</f>
        <v>West</v>
      </c>
      <c r="Q1770" t="str">
        <f>VLOOKUP(Coffee_data[[#This Row],[Area Code]],Location!$B$1:$E$157,4,FALSE)</f>
        <v>Small Market</v>
      </c>
      <c r="R1770" s="15" t="str">
        <f>HLOOKUP(Coffee_data[[#This Row],[ProductId]],Product!$B$4:$O$7,2,FALSE)</f>
        <v>Regular</v>
      </c>
      <c r="S1770" s="15" t="str">
        <f>HLOOKUP(Coffee_data[[#This Row],[ProductId]],Product!$B$4:$O$7,3,FALSE)</f>
        <v>Espresso</v>
      </c>
      <c r="T1770" s="15" t="str">
        <f>HLOOKUP(Coffee_data[[#This Row],[ProductId]],Product!$B$4:$O$7,4,FALSE)</f>
        <v>Caffe Mocha</v>
      </c>
    </row>
    <row r="1771" spans="1:20" x14ac:dyDescent="0.2">
      <c r="A1771">
        <v>48</v>
      </c>
      <c r="B1771">
        <v>94</v>
      </c>
      <c r="C1771">
        <v>174</v>
      </c>
      <c r="D1771">
        <v>80</v>
      </c>
      <c r="E1771">
        <v>46</v>
      </c>
      <c r="F1771">
        <v>24</v>
      </c>
      <c r="G1771">
        <v>1055</v>
      </c>
      <c r="H1771">
        <v>80</v>
      </c>
      <c r="I1771">
        <v>54</v>
      </c>
      <c r="J1771">
        <v>90</v>
      </c>
      <c r="K1771">
        <v>150</v>
      </c>
      <c r="L1771">
        <v>253</v>
      </c>
      <c r="M1771">
        <v>6</v>
      </c>
      <c r="N1771" s="25">
        <v>41912</v>
      </c>
      <c r="O1771" t="str">
        <f>VLOOKUP(Coffee_data[[#This Row],[Area Code]],Location!$B$1:$E$157,2,FALSE)</f>
        <v>Washington</v>
      </c>
      <c r="P1771" t="str">
        <f>VLOOKUP(Coffee_data[[#This Row],[Area Code]],Location!$B$1:$E$157,3,FALSE)</f>
        <v>West</v>
      </c>
      <c r="Q1771" t="str">
        <f>VLOOKUP(Coffee_data[[#This Row],[Area Code]],Location!$B$1:$E$157,4,FALSE)</f>
        <v>Small Market</v>
      </c>
      <c r="R1771" s="15" t="str">
        <f>HLOOKUP(Coffee_data[[#This Row],[ProductId]],Product!$B$4:$O$7,2,FALSE)</f>
        <v>Decaf</v>
      </c>
      <c r="S1771" s="15" t="str">
        <f>HLOOKUP(Coffee_data[[#This Row],[ProductId]],Product!$B$4:$O$7,3,FALSE)</f>
        <v>Espresso</v>
      </c>
      <c r="T1771" s="15" t="str">
        <f>HLOOKUP(Coffee_data[[#This Row],[ProductId]],Product!$B$4:$O$7,4,FALSE)</f>
        <v>Decaf Espresso</v>
      </c>
    </row>
    <row r="1772" spans="1:20" x14ac:dyDescent="0.2">
      <c r="A1772">
        <v>70</v>
      </c>
      <c r="B1772">
        <v>112</v>
      </c>
      <c r="C1772">
        <v>200</v>
      </c>
      <c r="D1772">
        <v>88</v>
      </c>
      <c r="E1772">
        <v>42</v>
      </c>
      <c r="F1772">
        <v>29</v>
      </c>
      <c r="G1772">
        <v>561</v>
      </c>
      <c r="H1772">
        <v>60</v>
      </c>
      <c r="I1772">
        <v>57</v>
      </c>
      <c r="J1772">
        <v>90</v>
      </c>
      <c r="K1772">
        <v>173</v>
      </c>
      <c r="L1772">
        <v>719</v>
      </c>
      <c r="M1772">
        <v>13</v>
      </c>
      <c r="N1772" s="25">
        <v>41943</v>
      </c>
      <c r="O1772" t="str">
        <f>VLOOKUP(Coffee_data[[#This Row],[Area Code]],Location!$B$1:$E$157,2,FALSE)</f>
        <v>Colorado</v>
      </c>
      <c r="P1772" t="str">
        <f>VLOOKUP(Coffee_data[[#This Row],[Area Code]],Location!$B$1:$E$157,3,FALSE)</f>
        <v>Central</v>
      </c>
      <c r="Q1772" t="str">
        <f>VLOOKUP(Coffee_data[[#This Row],[Area Code]],Location!$B$1:$E$157,4,FALSE)</f>
        <v>Major Market</v>
      </c>
      <c r="R1772" s="15" t="str">
        <f>HLOOKUP(Coffee_data[[#This Row],[ProductId]],Product!$B$4:$O$7,2,FALSE)</f>
        <v>Regular</v>
      </c>
      <c r="S1772" s="15" t="str">
        <f>HLOOKUP(Coffee_data[[#This Row],[ProductId]],Product!$B$4:$O$7,3,FALSE)</f>
        <v>Tea</v>
      </c>
      <c r="T1772" s="15" t="str">
        <f>HLOOKUP(Coffee_data[[#This Row],[ProductId]],Product!$B$4:$O$7,4,FALSE)</f>
        <v>Green Tea</v>
      </c>
    </row>
    <row r="1773" spans="1:20" x14ac:dyDescent="0.2">
      <c r="A1773">
        <v>107</v>
      </c>
      <c r="B1773">
        <v>182</v>
      </c>
      <c r="C1773">
        <v>363</v>
      </c>
      <c r="D1773">
        <v>225</v>
      </c>
      <c r="E1773">
        <v>75</v>
      </c>
      <c r="F1773">
        <v>50</v>
      </c>
      <c r="G1773">
        <v>1283</v>
      </c>
      <c r="H1773">
        <v>100</v>
      </c>
      <c r="I1773">
        <v>188</v>
      </c>
      <c r="J1773">
        <v>160</v>
      </c>
      <c r="K1773">
        <v>322</v>
      </c>
      <c r="L1773">
        <v>970</v>
      </c>
      <c r="M1773">
        <v>8</v>
      </c>
      <c r="N1773" s="25">
        <v>41943</v>
      </c>
      <c r="O1773" t="str">
        <f>VLOOKUP(Coffee_data[[#This Row],[Area Code]],Location!$B$1:$E$157,2,FALSE)</f>
        <v>Colorado</v>
      </c>
      <c r="P1773" t="str">
        <f>VLOOKUP(Coffee_data[[#This Row],[Area Code]],Location!$B$1:$E$157,3,FALSE)</f>
        <v>Central</v>
      </c>
      <c r="Q1773" t="str">
        <f>VLOOKUP(Coffee_data[[#This Row],[Area Code]],Location!$B$1:$E$157,4,FALSE)</f>
        <v>Major Market</v>
      </c>
      <c r="R1773" s="15" t="str">
        <f>HLOOKUP(Coffee_data[[#This Row],[ProductId]],Product!$B$4:$O$7,2,FALSE)</f>
        <v>Decaf</v>
      </c>
      <c r="S1773" s="15" t="str">
        <f>HLOOKUP(Coffee_data[[#This Row],[ProductId]],Product!$B$4:$O$7,3,FALSE)</f>
        <v>Herbal Tea</v>
      </c>
      <c r="T1773" s="15" t="str">
        <f>HLOOKUP(Coffee_data[[#This Row],[ProductId]],Product!$B$4:$O$7,4,FALSE)</f>
        <v>Chamomile</v>
      </c>
    </row>
    <row r="1774" spans="1:20" x14ac:dyDescent="0.2">
      <c r="A1774">
        <v>-4</v>
      </c>
      <c r="B1774">
        <v>73</v>
      </c>
      <c r="C1774">
        <v>125</v>
      </c>
      <c r="D1774">
        <v>52</v>
      </c>
      <c r="E1774">
        <v>77</v>
      </c>
      <c r="F1774">
        <v>47</v>
      </c>
      <c r="G1774">
        <v>509</v>
      </c>
      <c r="H1774">
        <v>10</v>
      </c>
      <c r="I1774">
        <v>31</v>
      </c>
      <c r="J1774">
        <v>70</v>
      </c>
      <c r="K1774">
        <v>119</v>
      </c>
      <c r="L1774">
        <v>303</v>
      </c>
      <c r="M1774">
        <v>9</v>
      </c>
      <c r="N1774" s="25">
        <v>41943</v>
      </c>
      <c r="O1774" t="str">
        <f>VLOOKUP(Coffee_data[[#This Row],[Area Code]],Location!$B$1:$E$157,2,FALSE)</f>
        <v>Colorado</v>
      </c>
      <c r="P1774" t="str">
        <f>VLOOKUP(Coffee_data[[#This Row],[Area Code]],Location!$B$1:$E$157,3,FALSE)</f>
        <v>Central</v>
      </c>
      <c r="Q1774" t="str">
        <f>VLOOKUP(Coffee_data[[#This Row],[Area Code]],Location!$B$1:$E$157,4,FALSE)</f>
        <v>Major Market</v>
      </c>
      <c r="R1774" s="15" t="str">
        <f>HLOOKUP(Coffee_data[[#This Row],[ProductId]],Product!$B$4:$O$7,2,FALSE)</f>
        <v>Decaf</v>
      </c>
      <c r="S1774" s="15" t="str">
        <f>HLOOKUP(Coffee_data[[#This Row],[ProductId]],Product!$B$4:$O$7,3,FALSE)</f>
        <v>Herbal Tea</v>
      </c>
      <c r="T1774" s="15" t="str">
        <f>HLOOKUP(Coffee_data[[#This Row],[ProductId]],Product!$B$4:$O$7,4,FALSE)</f>
        <v>Lemon</v>
      </c>
    </row>
    <row r="1775" spans="1:20" x14ac:dyDescent="0.2">
      <c r="A1775">
        <v>32</v>
      </c>
      <c r="B1775">
        <v>79</v>
      </c>
      <c r="C1775">
        <v>138</v>
      </c>
      <c r="D1775">
        <v>59</v>
      </c>
      <c r="E1775">
        <v>47</v>
      </c>
      <c r="F1775">
        <v>19</v>
      </c>
      <c r="G1775">
        <v>411</v>
      </c>
      <c r="H1775">
        <v>40</v>
      </c>
      <c r="I1775">
        <v>50</v>
      </c>
      <c r="J1775">
        <v>70</v>
      </c>
      <c r="K1775">
        <v>120</v>
      </c>
      <c r="L1775">
        <v>720</v>
      </c>
      <c r="M1775">
        <v>10</v>
      </c>
      <c r="N1775" s="25">
        <v>41943</v>
      </c>
      <c r="O1775" t="str">
        <f>VLOOKUP(Coffee_data[[#This Row],[Area Code]],Location!$B$1:$E$157,2,FALSE)</f>
        <v>Colorado</v>
      </c>
      <c r="P1775" t="str">
        <f>VLOOKUP(Coffee_data[[#This Row],[Area Code]],Location!$B$1:$E$157,3,FALSE)</f>
        <v>Central</v>
      </c>
      <c r="Q1775" t="str">
        <f>VLOOKUP(Coffee_data[[#This Row],[Area Code]],Location!$B$1:$E$157,4,FALSE)</f>
        <v>Major Market</v>
      </c>
      <c r="R1775" s="15" t="str">
        <f>HLOOKUP(Coffee_data[[#This Row],[ProductId]],Product!$B$4:$O$7,2,FALSE)</f>
        <v>Decaf</v>
      </c>
      <c r="S1775" s="15" t="str">
        <f>HLOOKUP(Coffee_data[[#This Row],[ProductId]],Product!$B$4:$O$7,3,FALSE)</f>
        <v>Herbal Tea</v>
      </c>
      <c r="T1775" s="15" t="str">
        <f>HLOOKUP(Coffee_data[[#This Row],[ProductId]],Product!$B$4:$O$7,4,FALSE)</f>
        <v>Mint</v>
      </c>
    </row>
    <row r="1776" spans="1:20" x14ac:dyDescent="0.2">
      <c r="A1776">
        <v>15</v>
      </c>
      <c r="B1776">
        <v>69</v>
      </c>
      <c r="C1776">
        <v>124</v>
      </c>
      <c r="D1776">
        <v>55</v>
      </c>
      <c r="E1776">
        <v>54</v>
      </c>
      <c r="F1776">
        <v>20</v>
      </c>
      <c r="G1776">
        <v>410</v>
      </c>
      <c r="H1776">
        <v>20</v>
      </c>
      <c r="I1776">
        <v>40</v>
      </c>
      <c r="J1776">
        <v>60</v>
      </c>
      <c r="K1776">
        <v>100</v>
      </c>
      <c r="L1776">
        <v>719</v>
      </c>
      <c r="M1776">
        <v>11</v>
      </c>
      <c r="N1776" s="25">
        <v>41943</v>
      </c>
      <c r="O1776" t="str">
        <f>VLOOKUP(Coffee_data[[#This Row],[Area Code]],Location!$B$1:$E$157,2,FALSE)</f>
        <v>Colorado</v>
      </c>
      <c r="P1776" t="str">
        <f>VLOOKUP(Coffee_data[[#This Row],[Area Code]],Location!$B$1:$E$157,3,FALSE)</f>
        <v>Central</v>
      </c>
      <c r="Q1776" t="str">
        <f>VLOOKUP(Coffee_data[[#This Row],[Area Code]],Location!$B$1:$E$157,4,FALSE)</f>
        <v>Major Market</v>
      </c>
      <c r="R1776" s="15" t="str">
        <f>HLOOKUP(Coffee_data[[#This Row],[ProductId]],Product!$B$4:$O$7,2,FALSE)</f>
        <v>Regular</v>
      </c>
      <c r="S1776" s="15" t="str">
        <f>HLOOKUP(Coffee_data[[#This Row],[ProductId]],Product!$B$4:$O$7,3,FALSE)</f>
        <v>Tea</v>
      </c>
      <c r="T1776" s="15" t="str">
        <f>HLOOKUP(Coffee_data[[#This Row],[ProductId]],Product!$B$4:$O$7,4,FALSE)</f>
        <v>Darjeeling</v>
      </c>
    </row>
    <row r="1777" spans="1:20" x14ac:dyDescent="0.2">
      <c r="A1777">
        <v>29</v>
      </c>
      <c r="B1777">
        <v>68</v>
      </c>
      <c r="C1777">
        <v>125</v>
      </c>
      <c r="D1777">
        <v>57</v>
      </c>
      <c r="E1777">
        <v>39</v>
      </c>
      <c r="F1777">
        <v>17</v>
      </c>
      <c r="G1777">
        <v>1042</v>
      </c>
      <c r="H1777">
        <v>30</v>
      </c>
      <c r="I1777">
        <v>28</v>
      </c>
      <c r="J1777">
        <v>60</v>
      </c>
      <c r="K1777">
        <v>112</v>
      </c>
      <c r="L1777">
        <v>719</v>
      </c>
      <c r="M1777">
        <v>12</v>
      </c>
      <c r="N1777" s="25">
        <v>41943</v>
      </c>
      <c r="O1777" t="str">
        <f>VLOOKUP(Coffee_data[[#This Row],[Area Code]],Location!$B$1:$E$157,2,FALSE)</f>
        <v>Colorado</v>
      </c>
      <c r="P1777" t="str">
        <f>VLOOKUP(Coffee_data[[#This Row],[Area Code]],Location!$B$1:$E$157,3,FALSE)</f>
        <v>Central</v>
      </c>
      <c r="Q1777" t="str">
        <f>VLOOKUP(Coffee_data[[#This Row],[Area Code]],Location!$B$1:$E$157,4,FALSE)</f>
        <v>Major Market</v>
      </c>
      <c r="R1777" s="15" t="str">
        <f>HLOOKUP(Coffee_data[[#This Row],[ProductId]],Product!$B$4:$O$7,2,FALSE)</f>
        <v>Regular</v>
      </c>
      <c r="S1777" s="15" t="str">
        <f>HLOOKUP(Coffee_data[[#This Row],[ProductId]],Product!$B$4:$O$7,3,FALSE)</f>
        <v>Tea</v>
      </c>
      <c r="T1777" s="15" t="str">
        <f>HLOOKUP(Coffee_data[[#This Row],[ProductId]],Product!$B$4:$O$7,4,FALSE)</f>
        <v>Earl Grey</v>
      </c>
    </row>
    <row r="1778" spans="1:20" x14ac:dyDescent="0.2">
      <c r="A1778">
        <v>58</v>
      </c>
      <c r="B1778">
        <v>114</v>
      </c>
      <c r="C1778">
        <v>189</v>
      </c>
      <c r="D1778">
        <v>75</v>
      </c>
      <c r="E1778">
        <v>56</v>
      </c>
      <c r="F1778">
        <v>24</v>
      </c>
      <c r="G1778">
        <v>659</v>
      </c>
      <c r="H1778">
        <v>100</v>
      </c>
      <c r="I1778">
        <v>96</v>
      </c>
      <c r="J1778">
        <v>150</v>
      </c>
      <c r="K1778">
        <v>240</v>
      </c>
      <c r="L1778">
        <v>303</v>
      </c>
      <c r="M1778">
        <v>6</v>
      </c>
      <c r="N1778" s="25">
        <v>41943</v>
      </c>
      <c r="O1778" t="str">
        <f>VLOOKUP(Coffee_data[[#This Row],[Area Code]],Location!$B$1:$E$157,2,FALSE)</f>
        <v>Colorado</v>
      </c>
      <c r="P1778" t="str">
        <f>VLOOKUP(Coffee_data[[#This Row],[Area Code]],Location!$B$1:$E$157,3,FALSE)</f>
        <v>Central</v>
      </c>
      <c r="Q1778" t="str">
        <f>VLOOKUP(Coffee_data[[#This Row],[Area Code]],Location!$B$1:$E$157,4,FALSE)</f>
        <v>Major Market</v>
      </c>
      <c r="R1778" s="15" t="str">
        <f>HLOOKUP(Coffee_data[[#This Row],[ProductId]],Product!$B$4:$O$7,2,FALSE)</f>
        <v>Decaf</v>
      </c>
      <c r="S1778" s="15" t="str">
        <f>HLOOKUP(Coffee_data[[#This Row],[ProductId]],Product!$B$4:$O$7,3,FALSE)</f>
        <v>Espresso</v>
      </c>
      <c r="T1778" s="15" t="str">
        <f>HLOOKUP(Coffee_data[[#This Row],[ProductId]],Product!$B$4:$O$7,4,FALSE)</f>
        <v>Decaf Espresso</v>
      </c>
    </row>
    <row r="1779" spans="1:20" x14ac:dyDescent="0.2">
      <c r="A1779">
        <v>48</v>
      </c>
      <c r="B1779">
        <v>73</v>
      </c>
      <c r="C1779">
        <v>123</v>
      </c>
      <c r="D1779">
        <v>50</v>
      </c>
      <c r="E1779">
        <v>25</v>
      </c>
      <c r="F1779">
        <v>14</v>
      </c>
      <c r="G1779">
        <v>589</v>
      </c>
      <c r="H1779">
        <v>70</v>
      </c>
      <c r="I1779">
        <v>60</v>
      </c>
      <c r="J1779">
        <v>90</v>
      </c>
      <c r="K1779">
        <v>155</v>
      </c>
      <c r="L1779">
        <v>303</v>
      </c>
      <c r="M1779">
        <v>5</v>
      </c>
      <c r="N1779" s="25">
        <v>41943</v>
      </c>
      <c r="O1779" t="str">
        <f>VLOOKUP(Coffee_data[[#This Row],[Area Code]],Location!$B$1:$E$157,2,FALSE)</f>
        <v>Colorado</v>
      </c>
      <c r="P1779" t="str">
        <f>VLOOKUP(Coffee_data[[#This Row],[Area Code]],Location!$B$1:$E$157,3,FALSE)</f>
        <v>Central</v>
      </c>
      <c r="Q1779" t="str">
        <f>VLOOKUP(Coffee_data[[#This Row],[Area Code]],Location!$B$1:$E$157,4,FALSE)</f>
        <v>Major Market</v>
      </c>
      <c r="R1779" s="15" t="str">
        <f>HLOOKUP(Coffee_data[[#This Row],[ProductId]],Product!$B$4:$O$7,2,FALSE)</f>
        <v>Regular</v>
      </c>
      <c r="S1779" s="15" t="str">
        <f>HLOOKUP(Coffee_data[[#This Row],[ProductId]],Product!$B$4:$O$7,3,FALSE)</f>
        <v>Espresso</v>
      </c>
      <c r="T1779" s="15" t="str">
        <f>HLOOKUP(Coffee_data[[#This Row],[ProductId]],Product!$B$4:$O$7,4,FALSE)</f>
        <v>Caffe Mocha</v>
      </c>
    </row>
    <row r="1780" spans="1:20" x14ac:dyDescent="0.2">
      <c r="A1780">
        <v>84</v>
      </c>
      <c r="B1780">
        <v>117</v>
      </c>
      <c r="C1780">
        <v>198</v>
      </c>
      <c r="D1780">
        <v>81</v>
      </c>
      <c r="E1780">
        <v>33</v>
      </c>
      <c r="F1780">
        <v>22</v>
      </c>
      <c r="G1780">
        <v>984</v>
      </c>
      <c r="H1780">
        <v>80</v>
      </c>
      <c r="I1780">
        <v>77</v>
      </c>
      <c r="J1780">
        <v>110</v>
      </c>
      <c r="K1780">
        <v>190</v>
      </c>
      <c r="L1780">
        <v>970</v>
      </c>
      <c r="M1780">
        <v>3</v>
      </c>
      <c r="N1780" s="25">
        <v>41943</v>
      </c>
      <c r="O1780" t="str">
        <f>VLOOKUP(Coffee_data[[#This Row],[Area Code]],Location!$B$1:$E$157,2,FALSE)</f>
        <v>Colorado</v>
      </c>
      <c r="P1780" t="str">
        <f>VLOOKUP(Coffee_data[[#This Row],[Area Code]],Location!$B$1:$E$157,3,FALSE)</f>
        <v>Central</v>
      </c>
      <c r="Q1780" t="str">
        <f>VLOOKUP(Coffee_data[[#This Row],[Area Code]],Location!$B$1:$E$157,4,FALSE)</f>
        <v>Major Market</v>
      </c>
      <c r="R1780" s="15" t="str">
        <f>HLOOKUP(Coffee_data[[#This Row],[ProductId]],Product!$B$4:$O$7,2,FALSE)</f>
        <v>Decaf</v>
      </c>
      <c r="S1780" s="15" t="str">
        <f>HLOOKUP(Coffee_data[[#This Row],[ProductId]],Product!$B$4:$O$7,3,FALSE)</f>
        <v>Coffee</v>
      </c>
      <c r="T1780" s="15" t="str">
        <f>HLOOKUP(Coffee_data[[#This Row],[ProductId]],Product!$B$4:$O$7,4,FALSE)</f>
        <v>Decaf Irish Cream</v>
      </c>
    </row>
    <row r="1781" spans="1:20" x14ac:dyDescent="0.2">
      <c r="A1781">
        <v>128</v>
      </c>
      <c r="B1781">
        <v>172</v>
      </c>
      <c r="C1781">
        <v>290</v>
      </c>
      <c r="D1781">
        <v>62</v>
      </c>
      <c r="E1781">
        <v>44</v>
      </c>
      <c r="F1781">
        <v>33</v>
      </c>
      <c r="G1781">
        <v>930</v>
      </c>
      <c r="H1781">
        <v>130</v>
      </c>
      <c r="I1781">
        <v>164</v>
      </c>
      <c r="J1781">
        <v>170</v>
      </c>
      <c r="K1781">
        <v>280</v>
      </c>
      <c r="L1781">
        <v>970</v>
      </c>
      <c r="M1781">
        <v>1</v>
      </c>
      <c r="N1781" s="25">
        <v>41943</v>
      </c>
      <c r="O1781" t="str">
        <f>VLOOKUP(Coffee_data[[#This Row],[Area Code]],Location!$B$1:$E$157,2,FALSE)</f>
        <v>Colorado</v>
      </c>
      <c r="P1781" t="str">
        <f>VLOOKUP(Coffee_data[[#This Row],[Area Code]],Location!$B$1:$E$157,3,FALSE)</f>
        <v>Central</v>
      </c>
      <c r="Q1781" t="str">
        <f>VLOOKUP(Coffee_data[[#This Row],[Area Code]],Location!$B$1:$E$157,4,FALSE)</f>
        <v>Major Market</v>
      </c>
      <c r="R1781" s="15" t="str">
        <f>HLOOKUP(Coffee_data[[#This Row],[ProductId]],Product!$B$4:$O$7,2,FALSE)</f>
        <v>Regular</v>
      </c>
      <c r="S1781" s="15" t="str">
        <f>HLOOKUP(Coffee_data[[#This Row],[ProductId]],Product!$B$4:$O$7,3,FALSE)</f>
        <v>Coffee</v>
      </c>
      <c r="T1781" s="15" t="str">
        <f>HLOOKUP(Coffee_data[[#This Row],[ProductId]],Product!$B$4:$O$7,4,FALSE)</f>
        <v>Amaretto</v>
      </c>
    </row>
    <row r="1782" spans="1:20" x14ac:dyDescent="0.2">
      <c r="A1782">
        <v>27</v>
      </c>
      <c r="B1782">
        <v>52</v>
      </c>
      <c r="C1782">
        <v>92</v>
      </c>
      <c r="D1782">
        <v>40</v>
      </c>
      <c r="E1782">
        <v>25</v>
      </c>
      <c r="F1782">
        <v>13</v>
      </c>
      <c r="G1782">
        <v>536</v>
      </c>
      <c r="H1782">
        <v>40</v>
      </c>
      <c r="I1782">
        <v>30</v>
      </c>
      <c r="J1782">
        <v>60</v>
      </c>
      <c r="K1782">
        <v>90</v>
      </c>
      <c r="L1782">
        <v>970</v>
      </c>
      <c r="M1782">
        <v>2</v>
      </c>
      <c r="N1782" s="25">
        <v>41943</v>
      </c>
      <c r="O1782" t="str">
        <f>VLOOKUP(Coffee_data[[#This Row],[Area Code]],Location!$B$1:$E$157,2,FALSE)</f>
        <v>Colorado</v>
      </c>
      <c r="P1782" t="str">
        <f>VLOOKUP(Coffee_data[[#This Row],[Area Code]],Location!$B$1:$E$157,3,FALSE)</f>
        <v>Central</v>
      </c>
      <c r="Q1782" t="str">
        <f>VLOOKUP(Coffee_data[[#This Row],[Area Code]],Location!$B$1:$E$157,4,FALSE)</f>
        <v>Major Market</v>
      </c>
      <c r="R1782" s="15" t="str">
        <f>HLOOKUP(Coffee_data[[#This Row],[ProductId]],Product!$B$4:$O$7,2,FALSE)</f>
        <v>Regular</v>
      </c>
      <c r="S1782" s="15" t="str">
        <f>HLOOKUP(Coffee_data[[#This Row],[ProductId]],Product!$B$4:$O$7,3,FALSE)</f>
        <v>Coffee</v>
      </c>
      <c r="T1782" s="15" t="str">
        <f>HLOOKUP(Coffee_data[[#This Row],[ProductId]],Product!$B$4:$O$7,4,FALSE)</f>
        <v>Columbian</v>
      </c>
    </row>
    <row r="1783" spans="1:20" x14ac:dyDescent="0.2">
      <c r="A1783">
        <v>127</v>
      </c>
      <c r="B1783">
        <v>172</v>
      </c>
      <c r="C1783">
        <v>290</v>
      </c>
      <c r="D1783">
        <v>103</v>
      </c>
      <c r="E1783">
        <v>45</v>
      </c>
      <c r="F1783">
        <v>33</v>
      </c>
      <c r="G1783">
        <v>930</v>
      </c>
      <c r="H1783">
        <v>110</v>
      </c>
      <c r="I1783">
        <v>104</v>
      </c>
      <c r="J1783">
        <v>150</v>
      </c>
      <c r="K1783">
        <v>252</v>
      </c>
      <c r="L1783">
        <v>312</v>
      </c>
      <c r="M1783">
        <v>8</v>
      </c>
      <c r="N1783" s="25">
        <v>41943</v>
      </c>
      <c r="O1783" t="str">
        <f>VLOOKUP(Coffee_data[[#This Row],[Area Code]],Location!$B$1:$E$157,2,FALSE)</f>
        <v>Illinois</v>
      </c>
      <c r="P1783" t="str">
        <f>VLOOKUP(Coffee_data[[#This Row],[Area Code]],Location!$B$1:$E$157,3,FALSE)</f>
        <v>Central</v>
      </c>
      <c r="Q1783" t="str">
        <f>VLOOKUP(Coffee_data[[#This Row],[Area Code]],Location!$B$1:$E$157,4,FALSE)</f>
        <v>Major Market</v>
      </c>
      <c r="R1783" s="15" t="str">
        <f>HLOOKUP(Coffee_data[[#This Row],[ProductId]],Product!$B$4:$O$7,2,FALSE)</f>
        <v>Decaf</v>
      </c>
      <c r="S1783" s="15" t="str">
        <f>HLOOKUP(Coffee_data[[#This Row],[ProductId]],Product!$B$4:$O$7,3,FALSE)</f>
        <v>Herbal Tea</v>
      </c>
      <c r="T1783" s="15" t="str">
        <f>HLOOKUP(Coffee_data[[#This Row],[ProductId]],Product!$B$4:$O$7,4,FALSE)</f>
        <v>Chamomile</v>
      </c>
    </row>
    <row r="1784" spans="1:20" x14ac:dyDescent="0.2">
      <c r="A1784">
        <v>27</v>
      </c>
      <c r="B1784">
        <v>52</v>
      </c>
      <c r="C1784">
        <v>92</v>
      </c>
      <c r="D1784">
        <v>40</v>
      </c>
      <c r="E1784">
        <v>25</v>
      </c>
      <c r="F1784">
        <v>13</v>
      </c>
      <c r="G1784">
        <v>536</v>
      </c>
      <c r="H1784">
        <v>30</v>
      </c>
      <c r="I1784">
        <v>30</v>
      </c>
      <c r="J1784">
        <v>50</v>
      </c>
      <c r="K1784">
        <v>80</v>
      </c>
      <c r="L1784">
        <v>773</v>
      </c>
      <c r="M1784">
        <v>9</v>
      </c>
      <c r="N1784" s="25">
        <v>41943</v>
      </c>
      <c r="O1784" t="str">
        <f>VLOOKUP(Coffee_data[[#This Row],[Area Code]],Location!$B$1:$E$157,2,FALSE)</f>
        <v>Illinois</v>
      </c>
      <c r="P1784" t="str">
        <f>VLOOKUP(Coffee_data[[#This Row],[Area Code]],Location!$B$1:$E$157,3,FALSE)</f>
        <v>Central</v>
      </c>
      <c r="Q1784" t="str">
        <f>VLOOKUP(Coffee_data[[#This Row],[Area Code]],Location!$B$1:$E$157,4,FALSE)</f>
        <v>Major Market</v>
      </c>
      <c r="R1784" s="15" t="str">
        <f>HLOOKUP(Coffee_data[[#This Row],[ProductId]],Product!$B$4:$O$7,2,FALSE)</f>
        <v>Decaf</v>
      </c>
      <c r="S1784" s="15" t="str">
        <f>HLOOKUP(Coffee_data[[#This Row],[ProductId]],Product!$B$4:$O$7,3,FALSE)</f>
        <v>Herbal Tea</v>
      </c>
      <c r="T1784" s="15" t="str">
        <f>HLOOKUP(Coffee_data[[#This Row],[ProductId]],Product!$B$4:$O$7,4,FALSE)</f>
        <v>Lemon</v>
      </c>
    </row>
    <row r="1785" spans="1:20" x14ac:dyDescent="0.2">
      <c r="A1785">
        <v>84</v>
      </c>
      <c r="B1785">
        <v>117</v>
      </c>
      <c r="C1785">
        <v>198</v>
      </c>
      <c r="D1785">
        <v>81</v>
      </c>
      <c r="E1785">
        <v>33</v>
      </c>
      <c r="F1785">
        <v>22</v>
      </c>
      <c r="G1785">
        <v>984</v>
      </c>
      <c r="H1785">
        <v>80</v>
      </c>
      <c r="I1785">
        <v>60</v>
      </c>
      <c r="J1785">
        <v>110</v>
      </c>
      <c r="K1785">
        <v>190</v>
      </c>
      <c r="L1785">
        <v>630</v>
      </c>
      <c r="M1785">
        <v>10</v>
      </c>
      <c r="N1785" s="25">
        <v>41943</v>
      </c>
      <c r="O1785" t="str">
        <f>VLOOKUP(Coffee_data[[#This Row],[Area Code]],Location!$B$1:$E$157,2,FALSE)</f>
        <v>Illinois</v>
      </c>
      <c r="P1785" t="str">
        <f>VLOOKUP(Coffee_data[[#This Row],[Area Code]],Location!$B$1:$E$157,3,FALSE)</f>
        <v>Central</v>
      </c>
      <c r="Q1785" t="str">
        <f>VLOOKUP(Coffee_data[[#This Row],[Area Code]],Location!$B$1:$E$157,4,FALSE)</f>
        <v>Major Market</v>
      </c>
      <c r="R1785" s="15" t="str">
        <f>HLOOKUP(Coffee_data[[#This Row],[ProductId]],Product!$B$4:$O$7,2,FALSE)</f>
        <v>Decaf</v>
      </c>
      <c r="S1785" s="15" t="str">
        <f>HLOOKUP(Coffee_data[[#This Row],[ProductId]],Product!$B$4:$O$7,3,FALSE)</f>
        <v>Herbal Tea</v>
      </c>
      <c r="T1785" s="15" t="str">
        <f>HLOOKUP(Coffee_data[[#This Row],[ProductId]],Product!$B$4:$O$7,4,FALSE)</f>
        <v>Mint</v>
      </c>
    </row>
    <row r="1786" spans="1:20" x14ac:dyDescent="0.2">
      <c r="A1786">
        <v>48</v>
      </c>
      <c r="B1786">
        <v>73</v>
      </c>
      <c r="C1786">
        <v>123</v>
      </c>
      <c r="D1786">
        <v>50</v>
      </c>
      <c r="E1786">
        <v>25</v>
      </c>
      <c r="F1786">
        <v>14</v>
      </c>
      <c r="G1786">
        <v>589</v>
      </c>
      <c r="H1786">
        <v>40</v>
      </c>
      <c r="I1786">
        <v>29</v>
      </c>
      <c r="J1786">
        <v>60</v>
      </c>
      <c r="K1786">
        <v>100</v>
      </c>
      <c r="L1786">
        <v>847</v>
      </c>
      <c r="M1786">
        <v>11</v>
      </c>
      <c r="N1786" s="25">
        <v>41943</v>
      </c>
      <c r="O1786" t="str">
        <f>VLOOKUP(Coffee_data[[#This Row],[Area Code]],Location!$B$1:$E$157,2,FALSE)</f>
        <v>Illinois</v>
      </c>
      <c r="P1786" t="str">
        <f>VLOOKUP(Coffee_data[[#This Row],[Area Code]],Location!$B$1:$E$157,3,FALSE)</f>
        <v>Central</v>
      </c>
      <c r="Q1786" t="str">
        <f>VLOOKUP(Coffee_data[[#This Row],[Area Code]],Location!$B$1:$E$157,4,FALSE)</f>
        <v>Major Market</v>
      </c>
      <c r="R1786" s="15" t="str">
        <f>HLOOKUP(Coffee_data[[#This Row],[ProductId]],Product!$B$4:$O$7,2,FALSE)</f>
        <v>Regular</v>
      </c>
      <c r="S1786" s="15" t="str">
        <f>HLOOKUP(Coffee_data[[#This Row],[ProductId]],Product!$B$4:$O$7,3,FALSE)</f>
        <v>Tea</v>
      </c>
      <c r="T1786" s="15" t="str">
        <f>HLOOKUP(Coffee_data[[#This Row],[ProductId]],Product!$B$4:$O$7,4,FALSE)</f>
        <v>Darjeeling</v>
      </c>
    </row>
    <row r="1787" spans="1:20" x14ac:dyDescent="0.2">
      <c r="A1787">
        <v>59</v>
      </c>
      <c r="B1787">
        <v>114</v>
      </c>
      <c r="C1787">
        <v>189</v>
      </c>
      <c r="D1787">
        <v>75</v>
      </c>
      <c r="E1787">
        <v>55</v>
      </c>
      <c r="F1787">
        <v>24</v>
      </c>
      <c r="G1787">
        <v>659</v>
      </c>
      <c r="H1787">
        <v>50</v>
      </c>
      <c r="I1787">
        <v>60</v>
      </c>
      <c r="J1787">
        <v>90</v>
      </c>
      <c r="K1787">
        <v>138</v>
      </c>
      <c r="L1787">
        <v>630</v>
      </c>
      <c r="M1787">
        <v>12</v>
      </c>
      <c r="N1787" s="25">
        <v>41943</v>
      </c>
      <c r="O1787" t="str">
        <f>VLOOKUP(Coffee_data[[#This Row],[Area Code]],Location!$B$1:$E$157,2,FALSE)</f>
        <v>Illinois</v>
      </c>
      <c r="P1787" t="str">
        <f>VLOOKUP(Coffee_data[[#This Row],[Area Code]],Location!$B$1:$E$157,3,FALSE)</f>
        <v>Central</v>
      </c>
      <c r="Q1787" t="str">
        <f>VLOOKUP(Coffee_data[[#This Row],[Area Code]],Location!$B$1:$E$157,4,FALSE)</f>
        <v>Major Market</v>
      </c>
      <c r="R1787" s="15" t="str">
        <f>HLOOKUP(Coffee_data[[#This Row],[ProductId]],Product!$B$4:$O$7,2,FALSE)</f>
        <v>Regular</v>
      </c>
      <c r="S1787" s="15" t="str">
        <f>HLOOKUP(Coffee_data[[#This Row],[ProductId]],Product!$B$4:$O$7,3,FALSE)</f>
        <v>Tea</v>
      </c>
      <c r="T1787" s="15" t="str">
        <f>HLOOKUP(Coffee_data[[#This Row],[ProductId]],Product!$B$4:$O$7,4,FALSE)</f>
        <v>Earl Grey</v>
      </c>
    </row>
    <row r="1788" spans="1:20" x14ac:dyDescent="0.2">
      <c r="A1788">
        <v>129</v>
      </c>
      <c r="B1788">
        <v>212</v>
      </c>
      <c r="C1788">
        <v>423</v>
      </c>
      <c r="D1788">
        <v>221</v>
      </c>
      <c r="E1788">
        <v>83</v>
      </c>
      <c r="F1788">
        <v>59</v>
      </c>
      <c r="G1788">
        <v>1778</v>
      </c>
      <c r="H1788">
        <v>200</v>
      </c>
      <c r="I1788">
        <v>285</v>
      </c>
      <c r="J1788">
        <v>270</v>
      </c>
      <c r="K1788">
        <v>534</v>
      </c>
      <c r="L1788">
        <v>847</v>
      </c>
      <c r="M1788">
        <v>6</v>
      </c>
      <c r="N1788" s="25">
        <v>41943</v>
      </c>
      <c r="O1788" t="str">
        <f>VLOOKUP(Coffee_data[[#This Row],[Area Code]],Location!$B$1:$E$157,2,FALSE)</f>
        <v>Illinois</v>
      </c>
      <c r="P1788" t="str">
        <f>VLOOKUP(Coffee_data[[#This Row],[Area Code]],Location!$B$1:$E$157,3,FALSE)</f>
        <v>Central</v>
      </c>
      <c r="Q1788" t="str">
        <f>VLOOKUP(Coffee_data[[#This Row],[Area Code]],Location!$B$1:$E$157,4,FALSE)</f>
        <v>Major Market</v>
      </c>
      <c r="R1788" s="15" t="str">
        <f>HLOOKUP(Coffee_data[[#This Row],[ProductId]],Product!$B$4:$O$7,2,FALSE)</f>
        <v>Decaf</v>
      </c>
      <c r="S1788" s="15" t="str">
        <f>HLOOKUP(Coffee_data[[#This Row],[ProductId]],Product!$B$4:$O$7,3,FALSE)</f>
        <v>Espresso</v>
      </c>
      <c r="T1788" s="15" t="str">
        <f>HLOOKUP(Coffee_data[[#This Row],[ProductId]],Product!$B$4:$O$7,4,FALSE)</f>
        <v>Decaf Espresso</v>
      </c>
    </row>
    <row r="1789" spans="1:20" x14ac:dyDescent="0.2">
      <c r="A1789">
        <v>196</v>
      </c>
      <c r="B1789">
        <v>304</v>
      </c>
      <c r="C1789">
        <v>532</v>
      </c>
      <c r="D1789">
        <v>237</v>
      </c>
      <c r="E1789">
        <v>108</v>
      </c>
      <c r="F1789">
        <v>75</v>
      </c>
      <c r="G1789">
        <v>1691</v>
      </c>
      <c r="H1789">
        <v>290</v>
      </c>
      <c r="I1789">
        <v>292</v>
      </c>
      <c r="J1789">
        <v>390</v>
      </c>
      <c r="K1789">
        <v>680</v>
      </c>
      <c r="L1789">
        <v>224</v>
      </c>
      <c r="M1789">
        <v>5</v>
      </c>
      <c r="N1789" s="25">
        <v>41943</v>
      </c>
      <c r="O1789" t="str">
        <f>VLOOKUP(Coffee_data[[#This Row],[Area Code]],Location!$B$1:$E$157,2,FALSE)</f>
        <v>Illinois</v>
      </c>
      <c r="P1789" t="str">
        <f>VLOOKUP(Coffee_data[[#This Row],[Area Code]],Location!$B$1:$E$157,3,FALSE)</f>
        <v>Central</v>
      </c>
      <c r="Q1789" t="str">
        <f>VLOOKUP(Coffee_data[[#This Row],[Area Code]],Location!$B$1:$E$157,4,FALSE)</f>
        <v>Major Market</v>
      </c>
      <c r="R1789" s="15" t="str">
        <f>HLOOKUP(Coffee_data[[#This Row],[ProductId]],Product!$B$4:$O$7,2,FALSE)</f>
        <v>Regular</v>
      </c>
      <c r="S1789" s="15" t="str">
        <f>HLOOKUP(Coffee_data[[#This Row],[ProductId]],Product!$B$4:$O$7,3,FALSE)</f>
        <v>Espresso</v>
      </c>
      <c r="T1789" s="15" t="str">
        <f>HLOOKUP(Coffee_data[[#This Row],[ProductId]],Product!$B$4:$O$7,4,FALSE)</f>
        <v>Caffe Mocha</v>
      </c>
    </row>
    <row r="1790" spans="1:20" x14ac:dyDescent="0.2">
      <c r="A1790">
        <v>106</v>
      </c>
      <c r="B1790">
        <v>165</v>
      </c>
      <c r="C1790">
        <v>278</v>
      </c>
      <c r="D1790">
        <v>64</v>
      </c>
      <c r="E1790">
        <v>59</v>
      </c>
      <c r="F1790">
        <v>36</v>
      </c>
      <c r="G1790">
        <v>803</v>
      </c>
      <c r="H1790">
        <v>110</v>
      </c>
      <c r="I1790">
        <v>136</v>
      </c>
      <c r="J1790">
        <v>160</v>
      </c>
      <c r="K1790">
        <v>267</v>
      </c>
      <c r="L1790">
        <v>815</v>
      </c>
      <c r="M1790">
        <v>3</v>
      </c>
      <c r="N1790" s="25">
        <v>41943</v>
      </c>
      <c r="O1790" t="str">
        <f>VLOOKUP(Coffee_data[[#This Row],[Area Code]],Location!$B$1:$E$157,2,FALSE)</f>
        <v>Illinois</v>
      </c>
      <c r="P1790" t="str">
        <f>VLOOKUP(Coffee_data[[#This Row],[Area Code]],Location!$B$1:$E$157,3,FALSE)</f>
        <v>Central</v>
      </c>
      <c r="Q1790" t="str">
        <f>VLOOKUP(Coffee_data[[#This Row],[Area Code]],Location!$B$1:$E$157,4,FALSE)</f>
        <v>Major Market</v>
      </c>
      <c r="R1790" s="15" t="str">
        <f>HLOOKUP(Coffee_data[[#This Row],[ProductId]],Product!$B$4:$O$7,2,FALSE)</f>
        <v>Decaf</v>
      </c>
      <c r="S1790" s="15" t="str">
        <f>HLOOKUP(Coffee_data[[#This Row],[ProductId]],Product!$B$4:$O$7,3,FALSE)</f>
        <v>Coffee</v>
      </c>
      <c r="T1790" s="15" t="str">
        <f>HLOOKUP(Coffee_data[[#This Row],[ProductId]],Product!$B$4:$O$7,4,FALSE)</f>
        <v>Decaf Irish Cream</v>
      </c>
    </row>
    <row r="1791" spans="1:20" x14ac:dyDescent="0.2">
      <c r="A1791">
        <v>139</v>
      </c>
      <c r="B1791">
        <v>239</v>
      </c>
      <c r="C1791">
        <v>412</v>
      </c>
      <c r="D1791">
        <v>205</v>
      </c>
      <c r="E1791">
        <v>100</v>
      </c>
      <c r="F1791">
        <v>57</v>
      </c>
      <c r="G1791">
        <v>1150</v>
      </c>
      <c r="H1791">
        <v>140</v>
      </c>
      <c r="I1791">
        <v>133</v>
      </c>
      <c r="J1791">
        <v>230</v>
      </c>
      <c r="K1791">
        <v>398</v>
      </c>
      <c r="L1791">
        <v>815</v>
      </c>
      <c r="M1791">
        <v>2</v>
      </c>
      <c r="N1791" s="25">
        <v>41943</v>
      </c>
      <c r="O1791" t="str">
        <f>VLOOKUP(Coffee_data[[#This Row],[Area Code]],Location!$B$1:$E$157,2,FALSE)</f>
        <v>Illinois</v>
      </c>
      <c r="P1791" t="str">
        <f>VLOOKUP(Coffee_data[[#This Row],[Area Code]],Location!$B$1:$E$157,3,FALSE)</f>
        <v>Central</v>
      </c>
      <c r="Q1791" t="str">
        <f>VLOOKUP(Coffee_data[[#This Row],[Area Code]],Location!$B$1:$E$157,4,FALSE)</f>
        <v>Major Market</v>
      </c>
      <c r="R1791" s="15" t="str">
        <f>HLOOKUP(Coffee_data[[#This Row],[ProductId]],Product!$B$4:$O$7,2,FALSE)</f>
        <v>Regular</v>
      </c>
      <c r="S1791" s="15" t="str">
        <f>HLOOKUP(Coffee_data[[#This Row],[ProductId]],Product!$B$4:$O$7,3,FALSE)</f>
        <v>Coffee</v>
      </c>
      <c r="T1791" s="15" t="str">
        <f>HLOOKUP(Coffee_data[[#This Row],[ProductId]],Product!$B$4:$O$7,4,FALSE)</f>
        <v>Columbian</v>
      </c>
    </row>
    <row r="1792" spans="1:20" x14ac:dyDescent="0.2">
      <c r="A1792">
        <v>196</v>
      </c>
      <c r="B1792">
        <v>304</v>
      </c>
      <c r="C1792">
        <v>532</v>
      </c>
      <c r="D1792">
        <v>162</v>
      </c>
      <c r="E1792">
        <v>108</v>
      </c>
      <c r="F1792">
        <v>75</v>
      </c>
      <c r="G1792">
        <v>1691</v>
      </c>
      <c r="H1792">
        <v>180</v>
      </c>
      <c r="I1792">
        <v>204</v>
      </c>
      <c r="J1792">
        <v>280</v>
      </c>
      <c r="K1792">
        <v>490</v>
      </c>
      <c r="L1792">
        <v>712</v>
      </c>
      <c r="M1792">
        <v>8</v>
      </c>
      <c r="N1792" s="25">
        <v>41943</v>
      </c>
      <c r="O1792" t="str">
        <f>VLOOKUP(Coffee_data[[#This Row],[Area Code]],Location!$B$1:$E$157,2,FALSE)</f>
        <v>Iowa</v>
      </c>
      <c r="P1792" t="str">
        <f>VLOOKUP(Coffee_data[[#This Row],[Area Code]],Location!$B$1:$E$157,3,FALSE)</f>
        <v>Central</v>
      </c>
      <c r="Q1792" t="str">
        <f>VLOOKUP(Coffee_data[[#This Row],[Area Code]],Location!$B$1:$E$157,4,FALSE)</f>
        <v>Small Market</v>
      </c>
      <c r="R1792" s="15" t="str">
        <f>HLOOKUP(Coffee_data[[#This Row],[ProductId]],Product!$B$4:$O$7,2,FALSE)</f>
        <v>Decaf</v>
      </c>
      <c r="S1792" s="15" t="str">
        <f>HLOOKUP(Coffee_data[[#This Row],[ProductId]],Product!$B$4:$O$7,3,FALSE)</f>
        <v>Herbal Tea</v>
      </c>
      <c r="T1792" s="15" t="str">
        <f>HLOOKUP(Coffee_data[[#This Row],[ProductId]],Product!$B$4:$O$7,4,FALSE)</f>
        <v>Chamomile</v>
      </c>
    </row>
    <row r="1793" spans="1:20" x14ac:dyDescent="0.2">
      <c r="A1793">
        <v>107</v>
      </c>
      <c r="B1793">
        <v>165</v>
      </c>
      <c r="C1793">
        <v>278</v>
      </c>
      <c r="D1793">
        <v>95</v>
      </c>
      <c r="E1793">
        <v>58</v>
      </c>
      <c r="F1793">
        <v>36</v>
      </c>
      <c r="G1793">
        <v>803</v>
      </c>
      <c r="H1793">
        <v>100</v>
      </c>
      <c r="I1793">
        <v>44</v>
      </c>
      <c r="J1793">
        <v>150</v>
      </c>
      <c r="K1793">
        <v>259</v>
      </c>
      <c r="L1793">
        <v>712</v>
      </c>
      <c r="M1793">
        <v>9</v>
      </c>
      <c r="N1793" s="25">
        <v>41943</v>
      </c>
      <c r="O1793" t="str">
        <f>VLOOKUP(Coffee_data[[#This Row],[Area Code]],Location!$B$1:$E$157,2,FALSE)</f>
        <v>Iowa</v>
      </c>
      <c r="P1793" t="str">
        <f>VLOOKUP(Coffee_data[[#This Row],[Area Code]],Location!$B$1:$E$157,3,FALSE)</f>
        <v>Central</v>
      </c>
      <c r="Q1793" t="str">
        <f>VLOOKUP(Coffee_data[[#This Row],[Area Code]],Location!$B$1:$E$157,4,FALSE)</f>
        <v>Small Market</v>
      </c>
      <c r="R1793" s="15" t="str">
        <f>HLOOKUP(Coffee_data[[#This Row],[ProductId]],Product!$B$4:$O$7,2,FALSE)</f>
        <v>Decaf</v>
      </c>
      <c r="S1793" s="15" t="str">
        <f>HLOOKUP(Coffee_data[[#This Row],[ProductId]],Product!$B$4:$O$7,3,FALSE)</f>
        <v>Herbal Tea</v>
      </c>
      <c r="T1793" s="15" t="str">
        <f>HLOOKUP(Coffee_data[[#This Row],[ProductId]],Product!$B$4:$O$7,4,FALSE)</f>
        <v>Lemon</v>
      </c>
    </row>
    <row r="1794" spans="1:20" x14ac:dyDescent="0.2">
      <c r="A1794">
        <v>129</v>
      </c>
      <c r="B1794">
        <v>212</v>
      </c>
      <c r="C1794">
        <v>423</v>
      </c>
      <c r="D1794">
        <v>183</v>
      </c>
      <c r="E1794">
        <v>83</v>
      </c>
      <c r="F1794">
        <v>59</v>
      </c>
      <c r="G1794">
        <v>1778</v>
      </c>
      <c r="H1794">
        <v>110</v>
      </c>
      <c r="I1794">
        <v>177</v>
      </c>
      <c r="J1794">
        <v>180</v>
      </c>
      <c r="K1794">
        <v>339</v>
      </c>
      <c r="L1794">
        <v>712</v>
      </c>
      <c r="M1794">
        <v>11</v>
      </c>
      <c r="N1794" s="25">
        <v>41943</v>
      </c>
      <c r="O1794" t="str">
        <f>VLOOKUP(Coffee_data[[#This Row],[Area Code]],Location!$B$1:$E$157,2,FALSE)</f>
        <v>Iowa</v>
      </c>
      <c r="P1794" t="str">
        <f>VLOOKUP(Coffee_data[[#This Row],[Area Code]],Location!$B$1:$E$157,3,FALSE)</f>
        <v>Central</v>
      </c>
      <c r="Q1794" t="str">
        <f>VLOOKUP(Coffee_data[[#This Row],[Area Code]],Location!$B$1:$E$157,4,FALSE)</f>
        <v>Small Market</v>
      </c>
      <c r="R1794" s="15" t="str">
        <f>HLOOKUP(Coffee_data[[#This Row],[ProductId]],Product!$B$4:$O$7,2,FALSE)</f>
        <v>Regular</v>
      </c>
      <c r="S1794" s="15" t="str">
        <f>HLOOKUP(Coffee_data[[#This Row],[ProductId]],Product!$B$4:$O$7,3,FALSE)</f>
        <v>Tea</v>
      </c>
      <c r="T1794" s="15" t="str">
        <f>HLOOKUP(Coffee_data[[#This Row],[ProductId]],Product!$B$4:$O$7,4,FALSE)</f>
        <v>Darjeeling</v>
      </c>
    </row>
    <row r="1795" spans="1:20" x14ac:dyDescent="0.2">
      <c r="A1795">
        <v>173</v>
      </c>
      <c r="B1795">
        <v>300</v>
      </c>
      <c r="C1795">
        <v>545</v>
      </c>
      <c r="D1795">
        <v>252</v>
      </c>
      <c r="E1795">
        <v>127</v>
      </c>
      <c r="F1795">
        <v>93</v>
      </c>
      <c r="G1795">
        <v>1784</v>
      </c>
      <c r="H1795">
        <v>130</v>
      </c>
      <c r="I1795">
        <v>162</v>
      </c>
      <c r="J1795">
        <v>250</v>
      </c>
      <c r="K1795">
        <v>462</v>
      </c>
      <c r="L1795">
        <v>319</v>
      </c>
      <c r="M1795">
        <v>12</v>
      </c>
      <c r="N1795" s="25">
        <v>41943</v>
      </c>
      <c r="O1795" t="str">
        <f>VLOOKUP(Coffee_data[[#This Row],[Area Code]],Location!$B$1:$E$157,2,FALSE)</f>
        <v>Iowa</v>
      </c>
      <c r="P1795" t="str">
        <f>VLOOKUP(Coffee_data[[#This Row],[Area Code]],Location!$B$1:$E$157,3,FALSE)</f>
        <v>Central</v>
      </c>
      <c r="Q1795" t="str">
        <f>VLOOKUP(Coffee_data[[#This Row],[Area Code]],Location!$B$1:$E$157,4,FALSE)</f>
        <v>Small Market</v>
      </c>
      <c r="R1795" s="15" t="str">
        <f>HLOOKUP(Coffee_data[[#This Row],[ProductId]],Product!$B$4:$O$7,2,FALSE)</f>
        <v>Regular</v>
      </c>
      <c r="S1795" s="15" t="str">
        <f>HLOOKUP(Coffee_data[[#This Row],[ProductId]],Product!$B$4:$O$7,3,FALSE)</f>
        <v>Tea</v>
      </c>
      <c r="T1795" s="15" t="str">
        <f>HLOOKUP(Coffee_data[[#This Row],[ProductId]],Product!$B$4:$O$7,4,FALSE)</f>
        <v>Earl Grey</v>
      </c>
    </row>
    <row r="1796" spans="1:20" x14ac:dyDescent="0.2">
      <c r="A1796">
        <v>16</v>
      </c>
      <c r="B1796">
        <v>34</v>
      </c>
      <c r="C1796">
        <v>56</v>
      </c>
      <c r="D1796">
        <v>22</v>
      </c>
      <c r="E1796">
        <v>18</v>
      </c>
      <c r="F1796">
        <v>6</v>
      </c>
      <c r="G1796">
        <v>802</v>
      </c>
      <c r="H1796">
        <v>40</v>
      </c>
      <c r="I1796">
        <v>20</v>
      </c>
      <c r="J1796">
        <v>50</v>
      </c>
      <c r="K1796">
        <v>75</v>
      </c>
      <c r="L1796">
        <v>515</v>
      </c>
      <c r="M1796">
        <v>5</v>
      </c>
      <c r="N1796" s="25">
        <v>41943</v>
      </c>
      <c r="O1796" t="str">
        <f>VLOOKUP(Coffee_data[[#This Row],[Area Code]],Location!$B$1:$E$157,2,FALSE)</f>
        <v>Iowa</v>
      </c>
      <c r="P1796" t="str">
        <f>VLOOKUP(Coffee_data[[#This Row],[Area Code]],Location!$B$1:$E$157,3,FALSE)</f>
        <v>Central</v>
      </c>
      <c r="Q1796" t="str">
        <f>VLOOKUP(Coffee_data[[#This Row],[Area Code]],Location!$B$1:$E$157,4,FALSE)</f>
        <v>Small Market</v>
      </c>
      <c r="R1796" s="15" t="str">
        <f>HLOOKUP(Coffee_data[[#This Row],[ProductId]],Product!$B$4:$O$7,2,FALSE)</f>
        <v>Regular</v>
      </c>
      <c r="S1796" s="15" t="str">
        <f>HLOOKUP(Coffee_data[[#This Row],[ProductId]],Product!$B$4:$O$7,3,FALSE)</f>
        <v>Espresso</v>
      </c>
      <c r="T1796" s="15" t="str">
        <f>HLOOKUP(Coffee_data[[#This Row],[ProductId]],Product!$B$4:$O$7,4,FALSE)</f>
        <v>Caffe Mocha</v>
      </c>
    </row>
    <row r="1797" spans="1:20" x14ac:dyDescent="0.2">
      <c r="A1797">
        <v>31</v>
      </c>
      <c r="B1797">
        <v>43</v>
      </c>
      <c r="C1797">
        <v>43</v>
      </c>
      <c r="D1797">
        <v>0</v>
      </c>
      <c r="E1797">
        <v>12</v>
      </c>
      <c r="F1797">
        <v>0</v>
      </c>
      <c r="G1797">
        <v>387</v>
      </c>
      <c r="H1797">
        <v>40</v>
      </c>
      <c r="I1797">
        <v>0</v>
      </c>
      <c r="J1797">
        <v>50</v>
      </c>
      <c r="K1797">
        <v>50</v>
      </c>
      <c r="L1797">
        <v>712</v>
      </c>
      <c r="M1797">
        <v>6</v>
      </c>
      <c r="N1797" s="25">
        <v>41943</v>
      </c>
      <c r="O1797" t="str">
        <f>VLOOKUP(Coffee_data[[#This Row],[Area Code]],Location!$B$1:$E$157,2,FALSE)</f>
        <v>Iowa</v>
      </c>
      <c r="P1797" t="str">
        <f>VLOOKUP(Coffee_data[[#This Row],[Area Code]],Location!$B$1:$E$157,3,FALSE)</f>
        <v>Central</v>
      </c>
      <c r="Q1797" t="str">
        <f>VLOOKUP(Coffee_data[[#This Row],[Area Code]],Location!$B$1:$E$157,4,FALSE)</f>
        <v>Small Market</v>
      </c>
      <c r="R1797" s="15" t="str">
        <f>HLOOKUP(Coffee_data[[#This Row],[ProductId]],Product!$B$4:$O$7,2,FALSE)</f>
        <v>Decaf</v>
      </c>
      <c r="S1797" s="15" t="str">
        <f>HLOOKUP(Coffee_data[[#This Row],[ProductId]],Product!$B$4:$O$7,3,FALSE)</f>
        <v>Espresso</v>
      </c>
      <c r="T1797" s="15" t="str">
        <f>HLOOKUP(Coffee_data[[#This Row],[ProductId]],Product!$B$4:$O$7,4,FALSE)</f>
        <v>Decaf Espresso</v>
      </c>
    </row>
    <row r="1798" spans="1:20" x14ac:dyDescent="0.2">
      <c r="A1798">
        <v>-3</v>
      </c>
      <c r="B1798">
        <v>13</v>
      </c>
      <c r="C1798">
        <v>23</v>
      </c>
      <c r="D1798">
        <v>10</v>
      </c>
      <c r="E1798">
        <v>16</v>
      </c>
      <c r="F1798">
        <v>3</v>
      </c>
      <c r="G1798">
        <v>596</v>
      </c>
      <c r="H1798">
        <v>10</v>
      </c>
      <c r="I1798">
        <v>0</v>
      </c>
      <c r="J1798">
        <v>20</v>
      </c>
      <c r="K1798">
        <v>23</v>
      </c>
      <c r="L1798">
        <v>641</v>
      </c>
      <c r="M1798">
        <v>3</v>
      </c>
      <c r="N1798" s="25">
        <v>41943</v>
      </c>
      <c r="O1798" t="str">
        <f>VLOOKUP(Coffee_data[[#This Row],[Area Code]],Location!$B$1:$E$157,2,FALSE)</f>
        <v>Iowa</v>
      </c>
      <c r="P1798" t="str">
        <f>VLOOKUP(Coffee_data[[#This Row],[Area Code]],Location!$B$1:$E$157,3,FALSE)</f>
        <v>Central</v>
      </c>
      <c r="Q1798" t="str">
        <f>VLOOKUP(Coffee_data[[#This Row],[Area Code]],Location!$B$1:$E$157,4,FALSE)</f>
        <v>Small Market</v>
      </c>
      <c r="R1798" s="15" t="str">
        <f>HLOOKUP(Coffee_data[[#This Row],[ProductId]],Product!$B$4:$O$7,2,FALSE)</f>
        <v>Decaf</v>
      </c>
      <c r="S1798" s="15" t="str">
        <f>HLOOKUP(Coffee_data[[#This Row],[ProductId]],Product!$B$4:$O$7,3,FALSE)</f>
        <v>Coffee</v>
      </c>
      <c r="T1798" s="15" t="str">
        <f>HLOOKUP(Coffee_data[[#This Row],[ProductId]],Product!$B$4:$O$7,4,FALSE)</f>
        <v>Decaf Irish Cream</v>
      </c>
    </row>
    <row r="1799" spans="1:20" x14ac:dyDescent="0.2">
      <c r="A1799">
        <v>8</v>
      </c>
      <c r="B1799">
        <v>24</v>
      </c>
      <c r="C1799">
        <v>39</v>
      </c>
      <c r="D1799">
        <v>15</v>
      </c>
      <c r="E1799">
        <v>16</v>
      </c>
      <c r="F1799">
        <v>4</v>
      </c>
      <c r="G1799">
        <v>848</v>
      </c>
      <c r="H1799">
        <v>10</v>
      </c>
      <c r="I1799">
        <v>10</v>
      </c>
      <c r="J1799">
        <v>20</v>
      </c>
      <c r="K1799">
        <v>31</v>
      </c>
      <c r="L1799">
        <v>563</v>
      </c>
      <c r="M1799">
        <v>1</v>
      </c>
      <c r="N1799" s="25">
        <v>41943</v>
      </c>
      <c r="O1799" t="str">
        <f>VLOOKUP(Coffee_data[[#This Row],[Area Code]],Location!$B$1:$E$157,2,FALSE)</f>
        <v>Iowa</v>
      </c>
      <c r="P1799" t="str">
        <f>VLOOKUP(Coffee_data[[#This Row],[Area Code]],Location!$B$1:$E$157,3,FALSE)</f>
        <v>Central</v>
      </c>
      <c r="Q1799" t="str">
        <f>VLOOKUP(Coffee_data[[#This Row],[Area Code]],Location!$B$1:$E$157,4,FALSE)</f>
        <v>Small Market</v>
      </c>
      <c r="R1799" s="15" t="str">
        <f>HLOOKUP(Coffee_data[[#This Row],[ProductId]],Product!$B$4:$O$7,2,FALSE)</f>
        <v>Regular</v>
      </c>
      <c r="S1799" s="15" t="str">
        <f>HLOOKUP(Coffee_data[[#This Row],[ProductId]],Product!$B$4:$O$7,3,FALSE)</f>
        <v>Coffee</v>
      </c>
      <c r="T1799" s="15" t="str">
        <f>HLOOKUP(Coffee_data[[#This Row],[ProductId]],Product!$B$4:$O$7,4,FALSE)</f>
        <v>Amaretto</v>
      </c>
    </row>
    <row r="1800" spans="1:20" x14ac:dyDescent="0.2">
      <c r="A1800">
        <v>5</v>
      </c>
      <c r="B1800">
        <v>35</v>
      </c>
      <c r="C1800">
        <v>64</v>
      </c>
      <c r="D1800">
        <v>29</v>
      </c>
      <c r="E1800">
        <v>30</v>
      </c>
      <c r="F1800">
        <v>8</v>
      </c>
      <c r="G1800">
        <v>1003</v>
      </c>
      <c r="H1800">
        <v>20</v>
      </c>
      <c r="I1800">
        <v>20</v>
      </c>
      <c r="J1800">
        <v>40</v>
      </c>
      <c r="K1800">
        <v>58</v>
      </c>
      <c r="L1800">
        <v>563</v>
      </c>
      <c r="M1800">
        <v>2</v>
      </c>
      <c r="N1800" s="25">
        <v>41943</v>
      </c>
      <c r="O1800" t="str">
        <f>VLOOKUP(Coffee_data[[#This Row],[Area Code]],Location!$B$1:$E$157,2,FALSE)</f>
        <v>Iowa</v>
      </c>
      <c r="P1800" t="str">
        <f>VLOOKUP(Coffee_data[[#This Row],[Area Code]],Location!$B$1:$E$157,3,FALSE)</f>
        <v>Central</v>
      </c>
      <c r="Q1800" t="str">
        <f>VLOOKUP(Coffee_data[[#This Row],[Area Code]],Location!$B$1:$E$157,4,FALSE)</f>
        <v>Small Market</v>
      </c>
      <c r="R1800" s="15" t="str">
        <f>HLOOKUP(Coffee_data[[#This Row],[ProductId]],Product!$B$4:$O$7,2,FALSE)</f>
        <v>Regular</v>
      </c>
      <c r="S1800" s="15" t="str">
        <f>HLOOKUP(Coffee_data[[#This Row],[ProductId]],Product!$B$4:$O$7,3,FALSE)</f>
        <v>Coffee</v>
      </c>
      <c r="T1800" s="15" t="str">
        <f>HLOOKUP(Coffee_data[[#This Row],[ProductId]],Product!$B$4:$O$7,4,FALSE)</f>
        <v>Columbian</v>
      </c>
    </row>
    <row r="1801" spans="1:20" x14ac:dyDescent="0.2">
      <c r="A1801">
        <v>-4</v>
      </c>
      <c r="B1801">
        <v>41</v>
      </c>
      <c r="C1801">
        <v>74</v>
      </c>
      <c r="D1801">
        <v>33</v>
      </c>
      <c r="E1801">
        <v>45</v>
      </c>
      <c r="F1801">
        <v>12</v>
      </c>
      <c r="G1801">
        <v>243</v>
      </c>
      <c r="H1801">
        <v>0</v>
      </c>
      <c r="I1801">
        <v>20</v>
      </c>
      <c r="J1801">
        <v>40</v>
      </c>
      <c r="K1801">
        <v>73</v>
      </c>
      <c r="L1801">
        <v>314</v>
      </c>
      <c r="M1801">
        <v>13</v>
      </c>
      <c r="N1801" s="25">
        <v>41943</v>
      </c>
      <c r="O1801" t="str">
        <f>VLOOKUP(Coffee_data[[#This Row],[Area Code]],Location!$B$1:$E$157,2,FALSE)</f>
        <v>Missouri</v>
      </c>
      <c r="P1801" t="str">
        <f>VLOOKUP(Coffee_data[[#This Row],[Area Code]],Location!$B$1:$E$157,3,FALSE)</f>
        <v>Central</v>
      </c>
      <c r="Q1801" t="str">
        <f>VLOOKUP(Coffee_data[[#This Row],[Area Code]],Location!$B$1:$E$157,4,FALSE)</f>
        <v>Small Market</v>
      </c>
      <c r="R1801" s="15" t="str">
        <f>HLOOKUP(Coffee_data[[#This Row],[ProductId]],Product!$B$4:$O$7,2,FALSE)</f>
        <v>Regular</v>
      </c>
      <c r="S1801" s="15" t="str">
        <f>HLOOKUP(Coffee_data[[#This Row],[ProductId]],Product!$B$4:$O$7,3,FALSE)</f>
        <v>Tea</v>
      </c>
      <c r="T1801" s="15" t="str">
        <f>HLOOKUP(Coffee_data[[#This Row],[ProductId]],Product!$B$4:$O$7,4,FALSE)</f>
        <v>Green Tea</v>
      </c>
    </row>
    <row r="1802" spans="1:20" x14ac:dyDescent="0.2">
      <c r="A1802">
        <v>-8</v>
      </c>
      <c r="B1802">
        <v>62</v>
      </c>
      <c r="C1802">
        <v>106</v>
      </c>
      <c r="D1802">
        <v>44</v>
      </c>
      <c r="E1802">
        <v>70</v>
      </c>
      <c r="F1802">
        <v>40</v>
      </c>
      <c r="G1802">
        <v>325</v>
      </c>
      <c r="H1802">
        <v>0</v>
      </c>
      <c r="I1802">
        <v>40</v>
      </c>
      <c r="J1802">
        <v>50</v>
      </c>
      <c r="K1802">
        <v>82</v>
      </c>
      <c r="L1802">
        <v>573</v>
      </c>
      <c r="M1802">
        <v>8</v>
      </c>
      <c r="N1802" s="25">
        <v>41943</v>
      </c>
      <c r="O1802" t="str">
        <f>VLOOKUP(Coffee_data[[#This Row],[Area Code]],Location!$B$1:$E$157,2,FALSE)</f>
        <v>Missouri</v>
      </c>
      <c r="P1802" t="str">
        <f>VLOOKUP(Coffee_data[[#This Row],[Area Code]],Location!$B$1:$E$157,3,FALSE)</f>
        <v>Central</v>
      </c>
      <c r="Q1802" t="str">
        <f>VLOOKUP(Coffee_data[[#This Row],[Area Code]],Location!$B$1:$E$157,4,FALSE)</f>
        <v>Small Market</v>
      </c>
      <c r="R1802" s="15" t="str">
        <f>HLOOKUP(Coffee_data[[#This Row],[ProductId]],Product!$B$4:$O$7,2,FALSE)</f>
        <v>Decaf</v>
      </c>
      <c r="S1802" s="15" t="str">
        <f>HLOOKUP(Coffee_data[[#This Row],[ProductId]],Product!$B$4:$O$7,3,FALSE)</f>
        <v>Herbal Tea</v>
      </c>
      <c r="T1802" s="15" t="str">
        <f>HLOOKUP(Coffee_data[[#This Row],[ProductId]],Product!$B$4:$O$7,4,FALSE)</f>
        <v>Chamomile</v>
      </c>
    </row>
    <row r="1803" spans="1:20" x14ac:dyDescent="0.2">
      <c r="A1803">
        <v>-9</v>
      </c>
      <c r="B1803">
        <v>40</v>
      </c>
      <c r="C1803">
        <v>122</v>
      </c>
      <c r="D1803">
        <v>82</v>
      </c>
      <c r="E1803">
        <v>49</v>
      </c>
      <c r="F1803">
        <v>25</v>
      </c>
      <c r="G1803">
        <v>1804</v>
      </c>
      <c r="H1803">
        <v>0</v>
      </c>
      <c r="I1803">
        <v>61</v>
      </c>
      <c r="J1803">
        <v>40</v>
      </c>
      <c r="K1803">
        <v>110</v>
      </c>
      <c r="L1803">
        <v>573</v>
      </c>
      <c r="M1803">
        <v>9</v>
      </c>
      <c r="N1803" s="25">
        <v>41943</v>
      </c>
      <c r="O1803" t="str">
        <f>VLOOKUP(Coffee_data[[#This Row],[Area Code]],Location!$B$1:$E$157,2,FALSE)</f>
        <v>Missouri</v>
      </c>
      <c r="P1803" t="str">
        <f>VLOOKUP(Coffee_data[[#This Row],[Area Code]],Location!$B$1:$E$157,3,FALSE)</f>
        <v>Central</v>
      </c>
      <c r="Q1803" t="str">
        <f>VLOOKUP(Coffee_data[[#This Row],[Area Code]],Location!$B$1:$E$157,4,FALSE)</f>
        <v>Small Market</v>
      </c>
      <c r="R1803" s="15" t="str">
        <f>HLOOKUP(Coffee_data[[#This Row],[ProductId]],Product!$B$4:$O$7,2,FALSE)</f>
        <v>Decaf</v>
      </c>
      <c r="S1803" s="15" t="str">
        <f>HLOOKUP(Coffee_data[[#This Row],[ProductId]],Product!$B$4:$O$7,3,FALSE)</f>
        <v>Herbal Tea</v>
      </c>
      <c r="T1803" s="15" t="str">
        <f>HLOOKUP(Coffee_data[[#This Row],[ProductId]],Product!$B$4:$O$7,4,FALSE)</f>
        <v>Lemon</v>
      </c>
    </row>
    <row r="1804" spans="1:20" x14ac:dyDescent="0.2">
      <c r="A1804">
        <v>9</v>
      </c>
      <c r="B1804">
        <v>47</v>
      </c>
      <c r="C1804">
        <v>82</v>
      </c>
      <c r="D1804">
        <v>35</v>
      </c>
      <c r="E1804">
        <v>38</v>
      </c>
      <c r="F1804">
        <v>11</v>
      </c>
      <c r="G1804">
        <v>248</v>
      </c>
      <c r="H1804">
        <v>10</v>
      </c>
      <c r="I1804">
        <v>20</v>
      </c>
      <c r="J1804">
        <v>40</v>
      </c>
      <c r="K1804">
        <v>60</v>
      </c>
      <c r="L1804">
        <v>417</v>
      </c>
      <c r="M1804">
        <v>11</v>
      </c>
      <c r="N1804" s="25">
        <v>41943</v>
      </c>
      <c r="O1804" t="str">
        <f>VLOOKUP(Coffee_data[[#This Row],[Area Code]],Location!$B$1:$E$157,2,FALSE)</f>
        <v>Missouri</v>
      </c>
      <c r="P1804" t="str">
        <f>VLOOKUP(Coffee_data[[#This Row],[Area Code]],Location!$B$1:$E$157,3,FALSE)</f>
        <v>Central</v>
      </c>
      <c r="Q1804" t="str">
        <f>VLOOKUP(Coffee_data[[#This Row],[Area Code]],Location!$B$1:$E$157,4,FALSE)</f>
        <v>Small Market</v>
      </c>
      <c r="R1804" s="15" t="str">
        <f>HLOOKUP(Coffee_data[[#This Row],[ProductId]],Product!$B$4:$O$7,2,FALSE)</f>
        <v>Regular</v>
      </c>
      <c r="S1804" s="15" t="str">
        <f>HLOOKUP(Coffee_data[[#This Row],[ProductId]],Product!$B$4:$O$7,3,FALSE)</f>
        <v>Tea</v>
      </c>
      <c r="T1804" s="15" t="str">
        <f>HLOOKUP(Coffee_data[[#This Row],[ProductId]],Product!$B$4:$O$7,4,FALSE)</f>
        <v>Darjeeling</v>
      </c>
    </row>
    <row r="1805" spans="1:20" x14ac:dyDescent="0.2">
      <c r="A1805">
        <v>-3</v>
      </c>
      <c r="B1805">
        <v>42</v>
      </c>
      <c r="C1805">
        <v>76</v>
      </c>
      <c r="D1805">
        <v>34</v>
      </c>
      <c r="E1805">
        <v>45</v>
      </c>
      <c r="F1805">
        <v>12</v>
      </c>
      <c r="G1805">
        <v>211</v>
      </c>
      <c r="H1805">
        <v>0</v>
      </c>
      <c r="I1805">
        <v>20</v>
      </c>
      <c r="J1805">
        <v>40</v>
      </c>
      <c r="K1805">
        <v>60</v>
      </c>
      <c r="L1805">
        <v>636</v>
      </c>
      <c r="M1805">
        <v>12</v>
      </c>
      <c r="N1805" s="25">
        <v>41943</v>
      </c>
      <c r="O1805" t="str">
        <f>VLOOKUP(Coffee_data[[#This Row],[Area Code]],Location!$B$1:$E$157,2,FALSE)</f>
        <v>Missouri</v>
      </c>
      <c r="P1805" t="str">
        <f>VLOOKUP(Coffee_data[[#This Row],[Area Code]],Location!$B$1:$E$157,3,FALSE)</f>
        <v>Central</v>
      </c>
      <c r="Q1805" t="str">
        <f>VLOOKUP(Coffee_data[[#This Row],[Area Code]],Location!$B$1:$E$157,4,FALSE)</f>
        <v>Small Market</v>
      </c>
      <c r="R1805" s="15" t="str">
        <f>HLOOKUP(Coffee_data[[#This Row],[ProductId]],Product!$B$4:$O$7,2,FALSE)</f>
        <v>Regular</v>
      </c>
      <c r="S1805" s="15" t="str">
        <f>HLOOKUP(Coffee_data[[#This Row],[ProductId]],Product!$B$4:$O$7,3,FALSE)</f>
        <v>Tea</v>
      </c>
      <c r="T1805" s="15" t="str">
        <f>HLOOKUP(Coffee_data[[#This Row],[ProductId]],Product!$B$4:$O$7,4,FALSE)</f>
        <v>Earl Grey</v>
      </c>
    </row>
    <row r="1806" spans="1:20" x14ac:dyDescent="0.2">
      <c r="A1806">
        <v>51</v>
      </c>
      <c r="B1806">
        <v>78</v>
      </c>
      <c r="C1806">
        <v>132</v>
      </c>
      <c r="D1806">
        <v>54</v>
      </c>
      <c r="E1806">
        <v>27</v>
      </c>
      <c r="F1806">
        <v>15</v>
      </c>
      <c r="G1806">
        <v>885</v>
      </c>
      <c r="H1806">
        <v>80</v>
      </c>
      <c r="I1806">
        <v>55</v>
      </c>
      <c r="J1806">
        <v>100</v>
      </c>
      <c r="K1806">
        <v>155</v>
      </c>
      <c r="L1806">
        <v>314</v>
      </c>
      <c r="M1806">
        <v>5</v>
      </c>
      <c r="N1806" s="25">
        <v>41943</v>
      </c>
      <c r="O1806" t="str">
        <f>VLOOKUP(Coffee_data[[#This Row],[Area Code]],Location!$B$1:$E$157,2,FALSE)</f>
        <v>Missouri</v>
      </c>
      <c r="P1806" t="str">
        <f>VLOOKUP(Coffee_data[[#This Row],[Area Code]],Location!$B$1:$E$157,3,FALSE)</f>
        <v>Central</v>
      </c>
      <c r="Q1806" t="str">
        <f>VLOOKUP(Coffee_data[[#This Row],[Area Code]],Location!$B$1:$E$157,4,FALSE)</f>
        <v>Small Market</v>
      </c>
      <c r="R1806" s="15" t="str">
        <f>HLOOKUP(Coffee_data[[#This Row],[ProductId]],Product!$B$4:$O$7,2,FALSE)</f>
        <v>Regular</v>
      </c>
      <c r="S1806" s="15" t="str">
        <f>HLOOKUP(Coffee_data[[#This Row],[ProductId]],Product!$B$4:$O$7,3,FALSE)</f>
        <v>Espresso</v>
      </c>
      <c r="T1806" s="15" t="str">
        <f>HLOOKUP(Coffee_data[[#This Row],[ProductId]],Product!$B$4:$O$7,4,FALSE)</f>
        <v>Caffe Mocha</v>
      </c>
    </row>
    <row r="1807" spans="1:20" x14ac:dyDescent="0.2">
      <c r="A1807">
        <v>27</v>
      </c>
      <c r="B1807">
        <v>48</v>
      </c>
      <c r="C1807">
        <v>81</v>
      </c>
      <c r="D1807">
        <v>33</v>
      </c>
      <c r="E1807">
        <v>21</v>
      </c>
      <c r="F1807">
        <v>9</v>
      </c>
      <c r="G1807">
        <v>836</v>
      </c>
      <c r="H1807">
        <v>50</v>
      </c>
      <c r="I1807">
        <v>34</v>
      </c>
      <c r="J1807">
        <v>60</v>
      </c>
      <c r="K1807">
        <v>106</v>
      </c>
      <c r="L1807">
        <v>314</v>
      </c>
      <c r="M1807">
        <v>6</v>
      </c>
      <c r="N1807" s="25">
        <v>41943</v>
      </c>
      <c r="O1807" t="str">
        <f>VLOOKUP(Coffee_data[[#This Row],[Area Code]],Location!$B$1:$E$157,2,FALSE)</f>
        <v>Missouri</v>
      </c>
      <c r="P1807" t="str">
        <f>VLOOKUP(Coffee_data[[#This Row],[Area Code]],Location!$B$1:$E$157,3,FALSE)</f>
        <v>Central</v>
      </c>
      <c r="Q1807" t="str">
        <f>VLOOKUP(Coffee_data[[#This Row],[Area Code]],Location!$B$1:$E$157,4,FALSE)</f>
        <v>Small Market</v>
      </c>
      <c r="R1807" s="15" t="str">
        <f>HLOOKUP(Coffee_data[[#This Row],[ProductId]],Product!$B$4:$O$7,2,FALSE)</f>
        <v>Decaf</v>
      </c>
      <c r="S1807" s="15" t="str">
        <f>HLOOKUP(Coffee_data[[#This Row],[ProductId]],Product!$B$4:$O$7,3,FALSE)</f>
        <v>Espresso</v>
      </c>
      <c r="T1807" s="15" t="str">
        <f>HLOOKUP(Coffee_data[[#This Row],[ProductId]],Product!$B$4:$O$7,4,FALSE)</f>
        <v>Decaf Espresso</v>
      </c>
    </row>
    <row r="1808" spans="1:20" x14ac:dyDescent="0.2">
      <c r="A1808">
        <v>38</v>
      </c>
      <c r="B1808">
        <v>81</v>
      </c>
      <c r="C1808">
        <v>150</v>
      </c>
      <c r="D1808">
        <v>69</v>
      </c>
      <c r="E1808">
        <v>43</v>
      </c>
      <c r="F1808">
        <v>21</v>
      </c>
      <c r="G1808">
        <v>1060</v>
      </c>
      <c r="H1808">
        <v>40</v>
      </c>
      <c r="I1808">
        <v>60</v>
      </c>
      <c r="J1808">
        <v>80</v>
      </c>
      <c r="K1808">
        <v>140</v>
      </c>
      <c r="L1808">
        <v>314</v>
      </c>
      <c r="M1808">
        <v>3</v>
      </c>
      <c r="N1808" s="25">
        <v>41943</v>
      </c>
      <c r="O1808" t="str">
        <f>VLOOKUP(Coffee_data[[#This Row],[Area Code]],Location!$B$1:$E$157,2,FALSE)</f>
        <v>Missouri</v>
      </c>
      <c r="P1808" t="str">
        <f>VLOOKUP(Coffee_data[[#This Row],[Area Code]],Location!$B$1:$E$157,3,FALSE)</f>
        <v>Central</v>
      </c>
      <c r="Q1808" t="str">
        <f>VLOOKUP(Coffee_data[[#This Row],[Area Code]],Location!$B$1:$E$157,4,FALSE)</f>
        <v>Small Market</v>
      </c>
      <c r="R1808" s="15" t="str">
        <f>HLOOKUP(Coffee_data[[#This Row],[ProductId]],Product!$B$4:$O$7,2,FALSE)</f>
        <v>Decaf</v>
      </c>
      <c r="S1808" s="15" t="str">
        <f>HLOOKUP(Coffee_data[[#This Row],[ProductId]],Product!$B$4:$O$7,3,FALSE)</f>
        <v>Coffee</v>
      </c>
      <c r="T1808" s="15" t="str">
        <f>HLOOKUP(Coffee_data[[#This Row],[ProductId]],Product!$B$4:$O$7,4,FALSE)</f>
        <v>Decaf Irish Cream</v>
      </c>
    </row>
    <row r="1809" spans="1:20" x14ac:dyDescent="0.2">
      <c r="A1809">
        <v>38</v>
      </c>
      <c r="B1809">
        <v>102</v>
      </c>
      <c r="C1809">
        <v>184</v>
      </c>
      <c r="D1809">
        <v>82</v>
      </c>
      <c r="E1809">
        <v>64</v>
      </c>
      <c r="F1809">
        <v>31</v>
      </c>
      <c r="G1809">
        <v>601</v>
      </c>
      <c r="H1809">
        <v>40</v>
      </c>
      <c r="I1809">
        <v>80</v>
      </c>
      <c r="J1809">
        <v>100</v>
      </c>
      <c r="K1809">
        <v>178</v>
      </c>
      <c r="L1809">
        <v>573</v>
      </c>
      <c r="M1809">
        <v>2</v>
      </c>
      <c r="N1809" s="25">
        <v>41943</v>
      </c>
      <c r="O1809" t="str">
        <f>VLOOKUP(Coffee_data[[#This Row],[Area Code]],Location!$B$1:$E$157,2,FALSE)</f>
        <v>Missouri</v>
      </c>
      <c r="P1809" t="str">
        <f>VLOOKUP(Coffee_data[[#This Row],[Area Code]],Location!$B$1:$E$157,3,FALSE)</f>
        <v>Central</v>
      </c>
      <c r="Q1809" t="str">
        <f>VLOOKUP(Coffee_data[[#This Row],[Area Code]],Location!$B$1:$E$157,4,FALSE)</f>
        <v>Small Market</v>
      </c>
      <c r="R1809" s="15" t="str">
        <f>HLOOKUP(Coffee_data[[#This Row],[ProductId]],Product!$B$4:$O$7,2,FALSE)</f>
        <v>Regular</v>
      </c>
      <c r="S1809" s="15" t="str">
        <f>HLOOKUP(Coffee_data[[#This Row],[ProductId]],Product!$B$4:$O$7,3,FALSE)</f>
        <v>Coffee</v>
      </c>
      <c r="T1809" s="15" t="str">
        <f>HLOOKUP(Coffee_data[[#This Row],[ProductId]],Product!$B$4:$O$7,4,FALSE)</f>
        <v>Columbian</v>
      </c>
    </row>
    <row r="1810" spans="1:20" x14ac:dyDescent="0.2">
      <c r="A1810">
        <v>62</v>
      </c>
      <c r="B1810">
        <v>119</v>
      </c>
      <c r="C1810">
        <v>197</v>
      </c>
      <c r="D1810">
        <v>78</v>
      </c>
      <c r="E1810">
        <v>57</v>
      </c>
      <c r="F1810">
        <v>25</v>
      </c>
      <c r="G1810">
        <v>798</v>
      </c>
      <c r="H1810">
        <v>60</v>
      </c>
      <c r="I1810">
        <v>49</v>
      </c>
      <c r="J1810">
        <v>100</v>
      </c>
      <c r="K1810">
        <v>171</v>
      </c>
      <c r="L1810">
        <v>330</v>
      </c>
      <c r="M1810">
        <v>11</v>
      </c>
      <c r="N1810" s="25">
        <v>41943</v>
      </c>
      <c r="O1810" t="str">
        <f>VLOOKUP(Coffee_data[[#This Row],[Area Code]],Location!$B$1:$E$157,2,FALSE)</f>
        <v>Ohio</v>
      </c>
      <c r="P1810" t="str">
        <f>VLOOKUP(Coffee_data[[#This Row],[Area Code]],Location!$B$1:$E$157,3,FALSE)</f>
        <v>Central</v>
      </c>
      <c r="Q1810" t="str">
        <f>VLOOKUP(Coffee_data[[#This Row],[Area Code]],Location!$B$1:$E$157,4,FALSE)</f>
        <v>Major Market</v>
      </c>
      <c r="R1810" s="15" t="str">
        <f>HLOOKUP(Coffee_data[[#This Row],[ProductId]],Product!$B$4:$O$7,2,FALSE)</f>
        <v>Regular</v>
      </c>
      <c r="S1810" s="15" t="str">
        <f>HLOOKUP(Coffee_data[[#This Row],[ProductId]],Product!$B$4:$O$7,3,FALSE)</f>
        <v>Tea</v>
      </c>
      <c r="T1810" s="15" t="str">
        <f>HLOOKUP(Coffee_data[[#This Row],[ProductId]],Product!$B$4:$O$7,4,FALSE)</f>
        <v>Darjeeling</v>
      </c>
    </row>
    <row r="1811" spans="1:20" x14ac:dyDescent="0.2">
      <c r="A1811">
        <v>89</v>
      </c>
      <c r="B1811">
        <v>143</v>
      </c>
      <c r="C1811">
        <v>245</v>
      </c>
      <c r="D1811">
        <v>75</v>
      </c>
      <c r="E1811">
        <v>54</v>
      </c>
      <c r="F1811">
        <v>31</v>
      </c>
      <c r="G1811">
        <v>666</v>
      </c>
      <c r="H1811">
        <v>70</v>
      </c>
      <c r="I1811">
        <v>68</v>
      </c>
      <c r="J1811">
        <v>120</v>
      </c>
      <c r="K1811">
        <v>188</v>
      </c>
      <c r="L1811">
        <v>419</v>
      </c>
      <c r="M1811">
        <v>12</v>
      </c>
      <c r="N1811" s="25">
        <v>41943</v>
      </c>
      <c r="O1811" t="str">
        <f>VLOOKUP(Coffee_data[[#This Row],[Area Code]],Location!$B$1:$E$157,2,FALSE)</f>
        <v>Ohio</v>
      </c>
      <c r="P1811" t="str">
        <f>VLOOKUP(Coffee_data[[#This Row],[Area Code]],Location!$B$1:$E$157,3,FALSE)</f>
        <v>Central</v>
      </c>
      <c r="Q1811" t="str">
        <f>VLOOKUP(Coffee_data[[#This Row],[Area Code]],Location!$B$1:$E$157,4,FALSE)</f>
        <v>Major Market</v>
      </c>
      <c r="R1811" s="15" t="str">
        <f>HLOOKUP(Coffee_data[[#This Row],[ProductId]],Product!$B$4:$O$7,2,FALSE)</f>
        <v>Regular</v>
      </c>
      <c r="S1811" s="15" t="str">
        <f>HLOOKUP(Coffee_data[[#This Row],[ProductId]],Product!$B$4:$O$7,3,FALSE)</f>
        <v>Tea</v>
      </c>
      <c r="T1811" s="15" t="str">
        <f>HLOOKUP(Coffee_data[[#This Row],[ProductId]],Product!$B$4:$O$7,4,FALSE)</f>
        <v>Earl Grey</v>
      </c>
    </row>
    <row r="1812" spans="1:20" x14ac:dyDescent="0.2">
      <c r="A1812">
        <v>29</v>
      </c>
      <c r="B1812">
        <v>48</v>
      </c>
      <c r="C1812">
        <v>80</v>
      </c>
      <c r="D1812">
        <v>32</v>
      </c>
      <c r="E1812">
        <v>19</v>
      </c>
      <c r="F1812">
        <v>8</v>
      </c>
      <c r="G1812">
        <v>482</v>
      </c>
      <c r="H1812">
        <v>30</v>
      </c>
      <c r="I1812">
        <v>30</v>
      </c>
      <c r="J1812">
        <v>40</v>
      </c>
      <c r="K1812">
        <v>78</v>
      </c>
      <c r="L1812">
        <v>937</v>
      </c>
      <c r="M1812">
        <v>8</v>
      </c>
      <c r="N1812" s="25">
        <v>41943</v>
      </c>
      <c r="O1812" t="str">
        <f>VLOOKUP(Coffee_data[[#This Row],[Area Code]],Location!$B$1:$E$157,2,FALSE)</f>
        <v>Ohio</v>
      </c>
      <c r="P1812" t="str">
        <f>VLOOKUP(Coffee_data[[#This Row],[Area Code]],Location!$B$1:$E$157,3,FALSE)</f>
        <v>Central</v>
      </c>
      <c r="Q1812" t="str">
        <f>VLOOKUP(Coffee_data[[#This Row],[Area Code]],Location!$B$1:$E$157,4,FALSE)</f>
        <v>Major Market</v>
      </c>
      <c r="R1812" s="15" t="str">
        <f>HLOOKUP(Coffee_data[[#This Row],[ProductId]],Product!$B$4:$O$7,2,FALSE)</f>
        <v>Decaf</v>
      </c>
      <c r="S1812" s="15" t="str">
        <f>HLOOKUP(Coffee_data[[#This Row],[ProductId]],Product!$B$4:$O$7,3,FALSE)</f>
        <v>Herbal Tea</v>
      </c>
      <c r="T1812" s="15" t="str">
        <f>HLOOKUP(Coffee_data[[#This Row],[ProductId]],Product!$B$4:$O$7,4,FALSE)</f>
        <v>Chamomile</v>
      </c>
    </row>
    <row r="1813" spans="1:20" x14ac:dyDescent="0.2">
      <c r="A1813">
        <v>30</v>
      </c>
      <c r="B1813">
        <v>52</v>
      </c>
      <c r="C1813">
        <v>88</v>
      </c>
      <c r="D1813">
        <v>36</v>
      </c>
      <c r="E1813">
        <v>22</v>
      </c>
      <c r="F1813">
        <v>10</v>
      </c>
      <c r="G1813">
        <v>862</v>
      </c>
      <c r="H1813">
        <v>40</v>
      </c>
      <c r="I1813">
        <v>30</v>
      </c>
      <c r="J1813">
        <v>50</v>
      </c>
      <c r="K1813">
        <v>80</v>
      </c>
      <c r="L1813">
        <v>614</v>
      </c>
      <c r="M1813">
        <v>9</v>
      </c>
      <c r="N1813" s="25">
        <v>41943</v>
      </c>
      <c r="O1813" t="str">
        <f>VLOOKUP(Coffee_data[[#This Row],[Area Code]],Location!$B$1:$E$157,2,FALSE)</f>
        <v>Ohio</v>
      </c>
      <c r="P1813" t="str">
        <f>VLOOKUP(Coffee_data[[#This Row],[Area Code]],Location!$B$1:$E$157,3,FALSE)</f>
        <v>Central</v>
      </c>
      <c r="Q1813" t="str">
        <f>VLOOKUP(Coffee_data[[#This Row],[Area Code]],Location!$B$1:$E$157,4,FALSE)</f>
        <v>Major Market</v>
      </c>
      <c r="R1813" s="15" t="str">
        <f>HLOOKUP(Coffee_data[[#This Row],[ProductId]],Product!$B$4:$O$7,2,FALSE)</f>
        <v>Decaf</v>
      </c>
      <c r="S1813" s="15" t="str">
        <f>HLOOKUP(Coffee_data[[#This Row],[ProductId]],Product!$B$4:$O$7,3,FALSE)</f>
        <v>Herbal Tea</v>
      </c>
      <c r="T1813" s="15" t="str">
        <f>HLOOKUP(Coffee_data[[#This Row],[ProductId]],Product!$B$4:$O$7,4,FALSE)</f>
        <v>Lemon</v>
      </c>
    </row>
    <row r="1814" spans="1:20" x14ac:dyDescent="0.2">
      <c r="A1814">
        <v>107</v>
      </c>
      <c r="B1814">
        <v>182</v>
      </c>
      <c r="C1814">
        <v>363</v>
      </c>
      <c r="D1814">
        <v>204</v>
      </c>
      <c r="E1814">
        <v>75</v>
      </c>
      <c r="F1814">
        <v>50</v>
      </c>
      <c r="G1814">
        <v>1283</v>
      </c>
      <c r="H1814">
        <v>170</v>
      </c>
      <c r="I1814">
        <v>244</v>
      </c>
      <c r="J1814">
        <v>230</v>
      </c>
      <c r="K1814">
        <v>465</v>
      </c>
      <c r="L1814">
        <v>440</v>
      </c>
      <c r="M1814">
        <v>5</v>
      </c>
      <c r="N1814" s="25">
        <v>41943</v>
      </c>
      <c r="O1814" t="str">
        <f>VLOOKUP(Coffee_data[[#This Row],[Area Code]],Location!$B$1:$E$157,2,FALSE)</f>
        <v>Ohio</v>
      </c>
      <c r="P1814" t="str">
        <f>VLOOKUP(Coffee_data[[#This Row],[Area Code]],Location!$B$1:$E$157,3,FALSE)</f>
        <v>Central</v>
      </c>
      <c r="Q1814" t="str">
        <f>VLOOKUP(Coffee_data[[#This Row],[Area Code]],Location!$B$1:$E$157,4,FALSE)</f>
        <v>Major Market</v>
      </c>
      <c r="R1814" s="15" t="str">
        <f>HLOOKUP(Coffee_data[[#This Row],[ProductId]],Product!$B$4:$O$7,2,FALSE)</f>
        <v>Regular</v>
      </c>
      <c r="S1814" s="15" t="str">
        <f>HLOOKUP(Coffee_data[[#This Row],[ProductId]],Product!$B$4:$O$7,3,FALSE)</f>
        <v>Espresso</v>
      </c>
      <c r="T1814" s="15" t="str">
        <f>HLOOKUP(Coffee_data[[#This Row],[ProductId]],Product!$B$4:$O$7,4,FALSE)</f>
        <v>Caffe Mocha</v>
      </c>
    </row>
    <row r="1815" spans="1:20" x14ac:dyDescent="0.2">
      <c r="A1815">
        <v>16</v>
      </c>
      <c r="B1815">
        <v>69</v>
      </c>
      <c r="C1815">
        <v>124</v>
      </c>
      <c r="D1815">
        <v>55</v>
      </c>
      <c r="E1815">
        <v>53</v>
      </c>
      <c r="F1815">
        <v>20</v>
      </c>
      <c r="G1815">
        <v>410</v>
      </c>
      <c r="H1815">
        <v>40</v>
      </c>
      <c r="I1815">
        <v>64</v>
      </c>
      <c r="J1815">
        <v>80</v>
      </c>
      <c r="K1815">
        <v>150</v>
      </c>
      <c r="L1815">
        <v>419</v>
      </c>
      <c r="M1815">
        <v>6</v>
      </c>
      <c r="N1815" s="25">
        <v>41943</v>
      </c>
      <c r="O1815" t="str">
        <f>VLOOKUP(Coffee_data[[#This Row],[Area Code]],Location!$B$1:$E$157,2,FALSE)</f>
        <v>Ohio</v>
      </c>
      <c r="P1815" t="str">
        <f>VLOOKUP(Coffee_data[[#This Row],[Area Code]],Location!$B$1:$E$157,3,FALSE)</f>
        <v>Central</v>
      </c>
      <c r="Q1815" t="str">
        <f>VLOOKUP(Coffee_data[[#This Row],[Area Code]],Location!$B$1:$E$157,4,FALSE)</f>
        <v>Major Market</v>
      </c>
      <c r="R1815" s="15" t="str">
        <f>HLOOKUP(Coffee_data[[#This Row],[ProductId]],Product!$B$4:$O$7,2,FALSE)</f>
        <v>Decaf</v>
      </c>
      <c r="S1815" s="15" t="str">
        <f>HLOOKUP(Coffee_data[[#This Row],[ProductId]],Product!$B$4:$O$7,3,FALSE)</f>
        <v>Espresso</v>
      </c>
      <c r="T1815" s="15" t="str">
        <f>HLOOKUP(Coffee_data[[#This Row],[ProductId]],Product!$B$4:$O$7,4,FALSE)</f>
        <v>Decaf Espresso</v>
      </c>
    </row>
    <row r="1816" spans="1:20" x14ac:dyDescent="0.2">
      <c r="A1816">
        <v>33</v>
      </c>
      <c r="B1816">
        <v>79</v>
      </c>
      <c r="C1816">
        <v>138</v>
      </c>
      <c r="D1816">
        <v>59</v>
      </c>
      <c r="E1816">
        <v>46</v>
      </c>
      <c r="F1816">
        <v>19</v>
      </c>
      <c r="G1816">
        <v>411</v>
      </c>
      <c r="H1816">
        <v>50</v>
      </c>
      <c r="I1816">
        <v>51</v>
      </c>
      <c r="J1816">
        <v>80</v>
      </c>
      <c r="K1816">
        <v>130</v>
      </c>
      <c r="L1816">
        <v>330</v>
      </c>
      <c r="M1816">
        <v>1</v>
      </c>
      <c r="N1816" s="25">
        <v>41943</v>
      </c>
      <c r="O1816" t="str">
        <f>VLOOKUP(Coffee_data[[#This Row],[Area Code]],Location!$B$1:$E$157,2,FALSE)</f>
        <v>Ohio</v>
      </c>
      <c r="P1816" t="str">
        <f>VLOOKUP(Coffee_data[[#This Row],[Area Code]],Location!$B$1:$E$157,3,FALSE)</f>
        <v>Central</v>
      </c>
      <c r="Q1816" t="str">
        <f>VLOOKUP(Coffee_data[[#This Row],[Area Code]],Location!$B$1:$E$157,4,FALSE)</f>
        <v>Major Market</v>
      </c>
      <c r="R1816" s="15" t="str">
        <f>HLOOKUP(Coffee_data[[#This Row],[ProductId]],Product!$B$4:$O$7,2,FALSE)</f>
        <v>Regular</v>
      </c>
      <c r="S1816" s="15" t="str">
        <f>HLOOKUP(Coffee_data[[#This Row],[ProductId]],Product!$B$4:$O$7,3,FALSE)</f>
        <v>Coffee</v>
      </c>
      <c r="T1816" s="15" t="str">
        <f>HLOOKUP(Coffee_data[[#This Row],[ProductId]],Product!$B$4:$O$7,4,FALSE)</f>
        <v>Amaretto</v>
      </c>
    </row>
    <row r="1817" spans="1:20" x14ac:dyDescent="0.2">
      <c r="A1817">
        <v>32</v>
      </c>
      <c r="B1817">
        <v>68</v>
      </c>
      <c r="C1817">
        <v>114</v>
      </c>
      <c r="D1817">
        <v>46</v>
      </c>
      <c r="E1817">
        <v>36</v>
      </c>
      <c r="F1817">
        <v>14</v>
      </c>
      <c r="G1817">
        <v>424</v>
      </c>
      <c r="H1817">
        <v>40</v>
      </c>
      <c r="I1817">
        <v>42</v>
      </c>
      <c r="J1817">
        <v>70</v>
      </c>
      <c r="K1817">
        <v>108</v>
      </c>
      <c r="L1817">
        <v>614</v>
      </c>
      <c r="M1817">
        <v>2</v>
      </c>
      <c r="N1817" s="25">
        <v>41943</v>
      </c>
      <c r="O1817" t="str">
        <f>VLOOKUP(Coffee_data[[#This Row],[Area Code]],Location!$B$1:$E$157,2,FALSE)</f>
        <v>Ohio</v>
      </c>
      <c r="P1817" t="str">
        <f>VLOOKUP(Coffee_data[[#This Row],[Area Code]],Location!$B$1:$E$157,3,FALSE)</f>
        <v>Central</v>
      </c>
      <c r="Q1817" t="str">
        <f>VLOOKUP(Coffee_data[[#This Row],[Area Code]],Location!$B$1:$E$157,4,FALSE)</f>
        <v>Major Market</v>
      </c>
      <c r="R1817" s="15" t="str">
        <f>HLOOKUP(Coffee_data[[#This Row],[ProductId]],Product!$B$4:$O$7,2,FALSE)</f>
        <v>Regular</v>
      </c>
      <c r="S1817" s="15" t="str">
        <f>HLOOKUP(Coffee_data[[#This Row],[ProductId]],Product!$B$4:$O$7,3,FALSE)</f>
        <v>Coffee</v>
      </c>
      <c r="T1817" s="15" t="str">
        <f>HLOOKUP(Coffee_data[[#This Row],[ProductId]],Product!$B$4:$O$7,4,FALSE)</f>
        <v>Columbian</v>
      </c>
    </row>
    <row r="1818" spans="1:20" x14ac:dyDescent="0.2">
      <c r="A1818">
        <v>-3</v>
      </c>
      <c r="B1818">
        <v>73</v>
      </c>
      <c r="C1818">
        <v>125</v>
      </c>
      <c r="D1818">
        <v>52</v>
      </c>
      <c r="E1818">
        <v>76</v>
      </c>
      <c r="F1818">
        <v>47</v>
      </c>
      <c r="G1818">
        <v>509</v>
      </c>
      <c r="H1818">
        <v>10</v>
      </c>
      <c r="I1818">
        <v>53</v>
      </c>
      <c r="J1818">
        <v>70</v>
      </c>
      <c r="K1818">
        <v>120</v>
      </c>
      <c r="L1818">
        <v>567</v>
      </c>
      <c r="M1818">
        <v>3</v>
      </c>
      <c r="N1818" s="25">
        <v>41943</v>
      </c>
      <c r="O1818" t="str">
        <f>VLOOKUP(Coffee_data[[#This Row],[Area Code]],Location!$B$1:$E$157,2,FALSE)</f>
        <v>Ohio</v>
      </c>
      <c r="P1818" t="str">
        <f>VLOOKUP(Coffee_data[[#This Row],[Area Code]],Location!$B$1:$E$157,3,FALSE)</f>
        <v>Central</v>
      </c>
      <c r="Q1818" t="str">
        <f>VLOOKUP(Coffee_data[[#This Row],[Area Code]],Location!$B$1:$E$157,4,FALSE)</f>
        <v>Major Market</v>
      </c>
      <c r="R1818" s="15" t="str">
        <f>HLOOKUP(Coffee_data[[#This Row],[ProductId]],Product!$B$4:$O$7,2,FALSE)</f>
        <v>Decaf</v>
      </c>
      <c r="S1818" s="15" t="str">
        <f>HLOOKUP(Coffee_data[[#This Row],[ProductId]],Product!$B$4:$O$7,3,FALSE)</f>
        <v>Coffee</v>
      </c>
      <c r="T1818" s="15" t="str">
        <f>HLOOKUP(Coffee_data[[#This Row],[ProductId]],Product!$B$4:$O$7,4,FALSE)</f>
        <v>Decaf Irish Cream</v>
      </c>
    </row>
    <row r="1819" spans="1:20" x14ac:dyDescent="0.2">
      <c r="A1819">
        <v>33</v>
      </c>
      <c r="B1819">
        <v>71</v>
      </c>
      <c r="C1819">
        <v>120</v>
      </c>
      <c r="D1819">
        <v>49</v>
      </c>
      <c r="E1819">
        <v>38</v>
      </c>
      <c r="F1819">
        <v>15</v>
      </c>
      <c r="G1819">
        <v>454</v>
      </c>
      <c r="H1819">
        <v>20</v>
      </c>
      <c r="I1819">
        <v>40</v>
      </c>
      <c r="J1819">
        <v>50</v>
      </c>
      <c r="K1819">
        <v>79</v>
      </c>
      <c r="L1819">
        <v>262</v>
      </c>
      <c r="M1819">
        <v>11</v>
      </c>
      <c r="N1819" s="25">
        <v>41943</v>
      </c>
      <c r="O1819" t="str">
        <f>VLOOKUP(Coffee_data[[#This Row],[Area Code]],Location!$B$1:$E$157,2,FALSE)</f>
        <v>Wisconsin</v>
      </c>
      <c r="P1819" t="str">
        <f>VLOOKUP(Coffee_data[[#This Row],[Area Code]],Location!$B$1:$E$157,3,FALSE)</f>
        <v>Central</v>
      </c>
      <c r="Q1819" t="str">
        <f>VLOOKUP(Coffee_data[[#This Row],[Area Code]],Location!$B$1:$E$157,4,FALSE)</f>
        <v>Small Market</v>
      </c>
      <c r="R1819" s="15" t="str">
        <f>HLOOKUP(Coffee_data[[#This Row],[ProductId]],Product!$B$4:$O$7,2,FALSE)</f>
        <v>Regular</v>
      </c>
      <c r="S1819" s="15" t="str">
        <f>HLOOKUP(Coffee_data[[#This Row],[ProductId]],Product!$B$4:$O$7,3,FALSE)</f>
        <v>Tea</v>
      </c>
      <c r="T1819" s="15" t="str">
        <f>HLOOKUP(Coffee_data[[#This Row],[ProductId]],Product!$B$4:$O$7,4,FALSE)</f>
        <v>Darjeeling</v>
      </c>
    </row>
    <row r="1820" spans="1:20" x14ac:dyDescent="0.2">
      <c r="A1820">
        <v>2</v>
      </c>
      <c r="B1820">
        <v>86</v>
      </c>
      <c r="C1820">
        <v>147</v>
      </c>
      <c r="D1820">
        <v>61</v>
      </c>
      <c r="E1820">
        <v>84</v>
      </c>
      <c r="F1820">
        <v>55</v>
      </c>
      <c r="G1820">
        <v>613</v>
      </c>
      <c r="H1820">
        <v>0</v>
      </c>
      <c r="I1820">
        <v>38</v>
      </c>
      <c r="J1820">
        <v>70</v>
      </c>
      <c r="K1820">
        <v>108</v>
      </c>
      <c r="L1820">
        <v>715</v>
      </c>
      <c r="M1820">
        <v>12</v>
      </c>
      <c r="N1820" s="25">
        <v>41943</v>
      </c>
      <c r="O1820" t="str">
        <f>VLOOKUP(Coffee_data[[#This Row],[Area Code]],Location!$B$1:$E$157,2,FALSE)</f>
        <v>Wisconsin</v>
      </c>
      <c r="P1820" t="str">
        <f>VLOOKUP(Coffee_data[[#This Row],[Area Code]],Location!$B$1:$E$157,3,FALSE)</f>
        <v>Central</v>
      </c>
      <c r="Q1820" t="str">
        <f>VLOOKUP(Coffee_data[[#This Row],[Area Code]],Location!$B$1:$E$157,4,FALSE)</f>
        <v>Small Market</v>
      </c>
      <c r="R1820" s="15" t="str">
        <f>HLOOKUP(Coffee_data[[#This Row],[ProductId]],Product!$B$4:$O$7,2,FALSE)</f>
        <v>Regular</v>
      </c>
      <c r="S1820" s="15" t="str">
        <f>HLOOKUP(Coffee_data[[#This Row],[ProductId]],Product!$B$4:$O$7,3,FALSE)</f>
        <v>Tea</v>
      </c>
      <c r="T1820" s="15" t="str">
        <f>HLOOKUP(Coffee_data[[#This Row],[ProductId]],Product!$B$4:$O$7,4,FALSE)</f>
        <v>Earl Grey</v>
      </c>
    </row>
    <row r="1821" spans="1:20" x14ac:dyDescent="0.2">
      <c r="A1821">
        <v>48</v>
      </c>
      <c r="B1821">
        <v>88</v>
      </c>
      <c r="C1821">
        <v>141</v>
      </c>
      <c r="D1821">
        <v>53</v>
      </c>
      <c r="E1821">
        <v>40</v>
      </c>
      <c r="F1821">
        <v>16</v>
      </c>
      <c r="G1821">
        <v>321</v>
      </c>
      <c r="H1821">
        <v>50</v>
      </c>
      <c r="I1821">
        <v>58</v>
      </c>
      <c r="J1821">
        <v>80</v>
      </c>
      <c r="K1821">
        <v>130</v>
      </c>
      <c r="L1821">
        <v>920</v>
      </c>
      <c r="M1821">
        <v>8</v>
      </c>
      <c r="N1821" s="25">
        <v>41943</v>
      </c>
      <c r="O1821" t="str">
        <f>VLOOKUP(Coffee_data[[#This Row],[Area Code]],Location!$B$1:$E$157,2,FALSE)</f>
        <v>Wisconsin</v>
      </c>
      <c r="P1821" t="str">
        <f>VLOOKUP(Coffee_data[[#This Row],[Area Code]],Location!$B$1:$E$157,3,FALSE)</f>
        <v>Central</v>
      </c>
      <c r="Q1821" t="str">
        <f>VLOOKUP(Coffee_data[[#This Row],[Area Code]],Location!$B$1:$E$157,4,FALSE)</f>
        <v>Small Market</v>
      </c>
      <c r="R1821" s="15" t="str">
        <f>HLOOKUP(Coffee_data[[#This Row],[ProductId]],Product!$B$4:$O$7,2,FALSE)</f>
        <v>Decaf</v>
      </c>
      <c r="S1821" s="15" t="str">
        <f>HLOOKUP(Coffee_data[[#This Row],[ProductId]],Product!$B$4:$O$7,3,FALSE)</f>
        <v>Herbal Tea</v>
      </c>
      <c r="T1821" s="15" t="str">
        <f>HLOOKUP(Coffee_data[[#This Row],[ProductId]],Product!$B$4:$O$7,4,FALSE)</f>
        <v>Chamomile</v>
      </c>
    </row>
    <row r="1822" spans="1:20" x14ac:dyDescent="0.2">
      <c r="A1822">
        <v>27</v>
      </c>
      <c r="B1822">
        <v>47</v>
      </c>
      <c r="C1822">
        <v>78</v>
      </c>
      <c r="D1822">
        <v>31</v>
      </c>
      <c r="E1822">
        <v>20</v>
      </c>
      <c r="F1822">
        <v>8</v>
      </c>
      <c r="G1822">
        <v>856</v>
      </c>
      <c r="H1822">
        <v>40</v>
      </c>
      <c r="I1822">
        <v>20</v>
      </c>
      <c r="J1822">
        <v>50</v>
      </c>
      <c r="K1822">
        <v>70</v>
      </c>
      <c r="L1822">
        <v>262</v>
      </c>
      <c r="M1822">
        <v>9</v>
      </c>
      <c r="N1822" s="25">
        <v>41943</v>
      </c>
      <c r="O1822" t="str">
        <f>VLOOKUP(Coffee_data[[#This Row],[Area Code]],Location!$B$1:$E$157,2,FALSE)</f>
        <v>Wisconsin</v>
      </c>
      <c r="P1822" t="str">
        <f>VLOOKUP(Coffee_data[[#This Row],[Area Code]],Location!$B$1:$E$157,3,FALSE)</f>
        <v>Central</v>
      </c>
      <c r="Q1822" t="str">
        <f>VLOOKUP(Coffee_data[[#This Row],[Area Code]],Location!$B$1:$E$157,4,FALSE)</f>
        <v>Small Market</v>
      </c>
      <c r="R1822" s="15" t="str">
        <f>HLOOKUP(Coffee_data[[#This Row],[ProductId]],Product!$B$4:$O$7,2,FALSE)</f>
        <v>Decaf</v>
      </c>
      <c r="S1822" s="15" t="str">
        <f>HLOOKUP(Coffee_data[[#This Row],[ProductId]],Product!$B$4:$O$7,3,FALSE)</f>
        <v>Herbal Tea</v>
      </c>
      <c r="T1822" s="15" t="str">
        <f>HLOOKUP(Coffee_data[[#This Row],[ProductId]],Product!$B$4:$O$7,4,FALSE)</f>
        <v>Lemon</v>
      </c>
    </row>
    <row r="1823" spans="1:20" x14ac:dyDescent="0.2">
      <c r="A1823">
        <v>45</v>
      </c>
      <c r="B1823">
        <v>89</v>
      </c>
      <c r="C1823">
        <v>164</v>
      </c>
      <c r="D1823">
        <v>75</v>
      </c>
      <c r="E1823">
        <v>44</v>
      </c>
      <c r="F1823">
        <v>23</v>
      </c>
      <c r="G1823">
        <v>1063</v>
      </c>
      <c r="H1823">
        <v>70</v>
      </c>
      <c r="I1823">
        <v>85</v>
      </c>
      <c r="J1823">
        <v>110</v>
      </c>
      <c r="K1823">
        <v>195</v>
      </c>
      <c r="L1823">
        <v>920</v>
      </c>
      <c r="M1823">
        <v>5</v>
      </c>
      <c r="N1823" s="25">
        <v>41943</v>
      </c>
      <c r="O1823" t="str">
        <f>VLOOKUP(Coffee_data[[#This Row],[Area Code]],Location!$B$1:$E$157,2,FALSE)</f>
        <v>Wisconsin</v>
      </c>
      <c r="P1823" t="str">
        <f>VLOOKUP(Coffee_data[[#This Row],[Area Code]],Location!$B$1:$E$157,3,FALSE)</f>
        <v>Central</v>
      </c>
      <c r="Q1823" t="str">
        <f>VLOOKUP(Coffee_data[[#This Row],[Area Code]],Location!$B$1:$E$157,4,FALSE)</f>
        <v>Small Market</v>
      </c>
      <c r="R1823" s="15" t="str">
        <f>HLOOKUP(Coffee_data[[#This Row],[ProductId]],Product!$B$4:$O$7,2,FALSE)</f>
        <v>Regular</v>
      </c>
      <c r="S1823" s="15" t="str">
        <f>HLOOKUP(Coffee_data[[#This Row],[ProductId]],Product!$B$4:$O$7,3,FALSE)</f>
        <v>Espresso</v>
      </c>
      <c r="T1823" s="15" t="str">
        <f>HLOOKUP(Coffee_data[[#This Row],[ProductId]],Product!$B$4:$O$7,4,FALSE)</f>
        <v>Caffe Mocha</v>
      </c>
    </row>
    <row r="1824" spans="1:20" x14ac:dyDescent="0.2">
      <c r="A1824">
        <v>11</v>
      </c>
      <c r="B1824">
        <v>30</v>
      </c>
      <c r="C1824">
        <v>52</v>
      </c>
      <c r="D1824">
        <v>22</v>
      </c>
      <c r="E1824">
        <v>19</v>
      </c>
      <c r="F1824">
        <v>7</v>
      </c>
      <c r="G1824">
        <v>570</v>
      </c>
      <c r="H1824">
        <v>30</v>
      </c>
      <c r="I1824">
        <v>20</v>
      </c>
      <c r="J1824">
        <v>40</v>
      </c>
      <c r="K1824">
        <v>60</v>
      </c>
      <c r="L1824">
        <v>715</v>
      </c>
      <c r="M1824">
        <v>6</v>
      </c>
      <c r="N1824" s="25">
        <v>41943</v>
      </c>
      <c r="O1824" t="str">
        <f>VLOOKUP(Coffee_data[[#This Row],[Area Code]],Location!$B$1:$E$157,2,FALSE)</f>
        <v>Wisconsin</v>
      </c>
      <c r="P1824" t="str">
        <f>VLOOKUP(Coffee_data[[#This Row],[Area Code]],Location!$B$1:$E$157,3,FALSE)</f>
        <v>Central</v>
      </c>
      <c r="Q1824" t="str">
        <f>VLOOKUP(Coffee_data[[#This Row],[Area Code]],Location!$B$1:$E$157,4,FALSE)</f>
        <v>Small Market</v>
      </c>
      <c r="R1824" s="15" t="str">
        <f>HLOOKUP(Coffee_data[[#This Row],[ProductId]],Product!$B$4:$O$7,2,FALSE)</f>
        <v>Decaf</v>
      </c>
      <c r="S1824" s="15" t="str">
        <f>HLOOKUP(Coffee_data[[#This Row],[ProductId]],Product!$B$4:$O$7,3,FALSE)</f>
        <v>Espresso</v>
      </c>
      <c r="T1824" s="15" t="str">
        <f>HLOOKUP(Coffee_data[[#This Row],[ProductId]],Product!$B$4:$O$7,4,FALSE)</f>
        <v>Decaf Espresso</v>
      </c>
    </row>
    <row r="1825" spans="1:20" x14ac:dyDescent="0.2">
      <c r="A1825">
        <v>14</v>
      </c>
      <c r="B1825">
        <v>67</v>
      </c>
      <c r="C1825">
        <v>121</v>
      </c>
      <c r="D1825">
        <v>54</v>
      </c>
      <c r="E1825">
        <v>53</v>
      </c>
      <c r="F1825">
        <v>20</v>
      </c>
      <c r="G1825">
        <v>391</v>
      </c>
      <c r="H1825">
        <v>20</v>
      </c>
      <c r="I1825">
        <v>50</v>
      </c>
      <c r="J1825">
        <v>60</v>
      </c>
      <c r="K1825">
        <v>111</v>
      </c>
      <c r="L1825">
        <v>262</v>
      </c>
      <c r="M1825">
        <v>1</v>
      </c>
      <c r="N1825" s="25">
        <v>41943</v>
      </c>
      <c r="O1825" t="str">
        <f>VLOOKUP(Coffee_data[[#This Row],[Area Code]],Location!$B$1:$E$157,2,FALSE)</f>
        <v>Wisconsin</v>
      </c>
      <c r="P1825" t="str">
        <f>VLOOKUP(Coffee_data[[#This Row],[Area Code]],Location!$B$1:$E$157,3,FALSE)</f>
        <v>Central</v>
      </c>
      <c r="Q1825" t="str">
        <f>VLOOKUP(Coffee_data[[#This Row],[Area Code]],Location!$B$1:$E$157,4,FALSE)</f>
        <v>Small Market</v>
      </c>
      <c r="R1825" s="15" t="str">
        <f>HLOOKUP(Coffee_data[[#This Row],[ProductId]],Product!$B$4:$O$7,2,FALSE)</f>
        <v>Regular</v>
      </c>
      <c r="S1825" s="15" t="str">
        <f>HLOOKUP(Coffee_data[[#This Row],[ProductId]],Product!$B$4:$O$7,3,FALSE)</f>
        <v>Coffee</v>
      </c>
      <c r="T1825" s="15" t="str">
        <f>HLOOKUP(Coffee_data[[#This Row],[ProductId]],Product!$B$4:$O$7,4,FALSE)</f>
        <v>Amaretto</v>
      </c>
    </row>
    <row r="1826" spans="1:20" x14ac:dyDescent="0.2">
      <c r="A1826">
        <v>16</v>
      </c>
      <c r="B1826">
        <v>130</v>
      </c>
      <c r="C1826">
        <v>224</v>
      </c>
      <c r="D1826">
        <v>94</v>
      </c>
      <c r="E1826">
        <v>114</v>
      </c>
      <c r="F1826">
        <v>85</v>
      </c>
      <c r="G1826">
        <v>694</v>
      </c>
      <c r="H1826">
        <v>30</v>
      </c>
      <c r="I1826">
        <v>88</v>
      </c>
      <c r="J1826">
        <v>130</v>
      </c>
      <c r="K1826">
        <v>222</v>
      </c>
      <c r="L1826">
        <v>262</v>
      </c>
      <c r="M1826">
        <v>2</v>
      </c>
      <c r="N1826" s="25">
        <v>41943</v>
      </c>
      <c r="O1826" t="str">
        <f>VLOOKUP(Coffee_data[[#This Row],[Area Code]],Location!$B$1:$E$157,2,FALSE)</f>
        <v>Wisconsin</v>
      </c>
      <c r="P1826" t="str">
        <f>VLOOKUP(Coffee_data[[#This Row],[Area Code]],Location!$B$1:$E$157,3,FALSE)</f>
        <v>Central</v>
      </c>
      <c r="Q1826" t="str">
        <f>VLOOKUP(Coffee_data[[#This Row],[Area Code]],Location!$B$1:$E$157,4,FALSE)</f>
        <v>Small Market</v>
      </c>
      <c r="R1826" s="15" t="str">
        <f>HLOOKUP(Coffee_data[[#This Row],[ProductId]],Product!$B$4:$O$7,2,FALSE)</f>
        <v>Regular</v>
      </c>
      <c r="S1826" s="15" t="str">
        <f>HLOOKUP(Coffee_data[[#This Row],[ProductId]],Product!$B$4:$O$7,3,FALSE)</f>
        <v>Coffee</v>
      </c>
      <c r="T1826" s="15" t="str">
        <f>HLOOKUP(Coffee_data[[#This Row],[ProductId]],Product!$B$4:$O$7,4,FALSE)</f>
        <v>Columbian</v>
      </c>
    </row>
    <row r="1827" spans="1:20" x14ac:dyDescent="0.2">
      <c r="A1827">
        <v>51</v>
      </c>
      <c r="B1827">
        <v>103</v>
      </c>
      <c r="C1827">
        <v>180</v>
      </c>
      <c r="D1827">
        <v>77</v>
      </c>
      <c r="E1827">
        <v>52</v>
      </c>
      <c r="F1827">
        <v>25</v>
      </c>
      <c r="G1827">
        <v>557</v>
      </c>
      <c r="H1827">
        <v>60</v>
      </c>
      <c r="I1827">
        <v>67</v>
      </c>
      <c r="J1827">
        <v>100</v>
      </c>
      <c r="K1827">
        <v>170</v>
      </c>
      <c r="L1827">
        <v>262</v>
      </c>
      <c r="M1827">
        <v>3</v>
      </c>
      <c r="N1827" s="25">
        <v>41943</v>
      </c>
      <c r="O1827" t="str">
        <f>VLOOKUP(Coffee_data[[#This Row],[Area Code]],Location!$B$1:$E$157,2,FALSE)</f>
        <v>Wisconsin</v>
      </c>
      <c r="P1827" t="str">
        <f>VLOOKUP(Coffee_data[[#This Row],[Area Code]],Location!$B$1:$E$157,3,FALSE)</f>
        <v>Central</v>
      </c>
      <c r="Q1827" t="str">
        <f>VLOOKUP(Coffee_data[[#This Row],[Area Code]],Location!$B$1:$E$157,4,FALSE)</f>
        <v>Small Market</v>
      </c>
      <c r="R1827" s="15" t="str">
        <f>HLOOKUP(Coffee_data[[#This Row],[ProductId]],Product!$B$4:$O$7,2,FALSE)</f>
        <v>Decaf</v>
      </c>
      <c r="S1827" s="15" t="str">
        <f>HLOOKUP(Coffee_data[[#This Row],[ProductId]],Product!$B$4:$O$7,3,FALSE)</f>
        <v>Coffee</v>
      </c>
      <c r="T1827" s="15" t="str">
        <f>HLOOKUP(Coffee_data[[#This Row],[ProductId]],Product!$B$4:$O$7,4,FALSE)</f>
        <v>Decaf Irish Cream</v>
      </c>
    </row>
    <row r="1828" spans="1:20" x14ac:dyDescent="0.2">
      <c r="A1828">
        <v>51</v>
      </c>
      <c r="B1828">
        <v>78</v>
      </c>
      <c r="C1828">
        <v>132</v>
      </c>
      <c r="D1828">
        <v>54</v>
      </c>
      <c r="E1828">
        <v>27</v>
      </c>
      <c r="F1828">
        <v>15</v>
      </c>
      <c r="G1828">
        <v>885</v>
      </c>
      <c r="H1828">
        <v>60</v>
      </c>
      <c r="I1828">
        <v>61</v>
      </c>
      <c r="J1828">
        <v>80</v>
      </c>
      <c r="K1828">
        <v>130</v>
      </c>
      <c r="L1828">
        <v>959</v>
      </c>
      <c r="M1828">
        <v>11</v>
      </c>
      <c r="N1828" s="25">
        <v>41943</v>
      </c>
      <c r="O1828" t="str">
        <f>VLOOKUP(Coffee_data[[#This Row],[Area Code]],Location!$B$1:$E$157,2,FALSE)</f>
        <v>Connecticut</v>
      </c>
      <c r="P1828" t="str">
        <f>VLOOKUP(Coffee_data[[#This Row],[Area Code]],Location!$B$1:$E$157,3,FALSE)</f>
        <v>East</v>
      </c>
      <c r="Q1828" t="str">
        <f>VLOOKUP(Coffee_data[[#This Row],[Area Code]],Location!$B$1:$E$157,4,FALSE)</f>
        <v>Small Market</v>
      </c>
      <c r="R1828" s="15" t="str">
        <f>HLOOKUP(Coffee_data[[#This Row],[ProductId]],Product!$B$4:$O$7,2,FALSE)</f>
        <v>Regular</v>
      </c>
      <c r="S1828" s="15" t="str">
        <f>HLOOKUP(Coffee_data[[#This Row],[ProductId]],Product!$B$4:$O$7,3,FALSE)</f>
        <v>Tea</v>
      </c>
      <c r="T1828" s="15" t="str">
        <f>HLOOKUP(Coffee_data[[#This Row],[ProductId]],Product!$B$4:$O$7,4,FALSE)</f>
        <v>Darjeeling</v>
      </c>
    </row>
    <row r="1829" spans="1:20" x14ac:dyDescent="0.2">
      <c r="A1829">
        <v>33</v>
      </c>
      <c r="B1829">
        <v>54</v>
      </c>
      <c r="C1829">
        <v>90</v>
      </c>
      <c r="D1829">
        <v>36</v>
      </c>
      <c r="E1829">
        <v>21</v>
      </c>
      <c r="F1829">
        <v>10</v>
      </c>
      <c r="G1829">
        <v>809</v>
      </c>
      <c r="H1829">
        <v>40</v>
      </c>
      <c r="I1829">
        <v>30</v>
      </c>
      <c r="J1829">
        <v>60</v>
      </c>
      <c r="K1829">
        <v>90</v>
      </c>
      <c r="L1829">
        <v>203</v>
      </c>
      <c r="M1829">
        <v>13</v>
      </c>
      <c r="N1829" s="25">
        <v>41943</v>
      </c>
      <c r="O1829" t="str">
        <f>VLOOKUP(Coffee_data[[#This Row],[Area Code]],Location!$B$1:$E$157,2,FALSE)</f>
        <v>Connecticut</v>
      </c>
      <c r="P1829" t="str">
        <f>VLOOKUP(Coffee_data[[#This Row],[Area Code]],Location!$B$1:$E$157,3,FALSE)</f>
        <v>East</v>
      </c>
      <c r="Q1829" t="str">
        <f>VLOOKUP(Coffee_data[[#This Row],[Area Code]],Location!$B$1:$E$157,4,FALSE)</f>
        <v>Small Market</v>
      </c>
      <c r="R1829" s="15" t="str">
        <f>HLOOKUP(Coffee_data[[#This Row],[ProductId]],Product!$B$4:$O$7,2,FALSE)</f>
        <v>Regular</v>
      </c>
      <c r="S1829" s="15" t="str">
        <f>HLOOKUP(Coffee_data[[#This Row],[ProductId]],Product!$B$4:$O$7,3,FALSE)</f>
        <v>Tea</v>
      </c>
      <c r="T1829" s="15" t="str">
        <f>HLOOKUP(Coffee_data[[#This Row],[ProductId]],Product!$B$4:$O$7,4,FALSE)</f>
        <v>Green Tea</v>
      </c>
    </row>
    <row r="1830" spans="1:20" x14ac:dyDescent="0.2">
      <c r="A1830">
        <v>38</v>
      </c>
      <c r="B1830">
        <v>102</v>
      </c>
      <c r="C1830">
        <v>184</v>
      </c>
      <c r="D1830">
        <v>82</v>
      </c>
      <c r="E1830">
        <v>64</v>
      </c>
      <c r="F1830">
        <v>31</v>
      </c>
      <c r="G1830">
        <v>601</v>
      </c>
      <c r="H1830">
        <v>30</v>
      </c>
      <c r="I1830">
        <v>51</v>
      </c>
      <c r="J1830">
        <v>70</v>
      </c>
      <c r="K1830">
        <v>121</v>
      </c>
      <c r="L1830">
        <v>860</v>
      </c>
      <c r="M1830">
        <v>9</v>
      </c>
      <c r="N1830" s="25">
        <v>41943</v>
      </c>
      <c r="O1830" t="str">
        <f>VLOOKUP(Coffee_data[[#This Row],[Area Code]],Location!$B$1:$E$157,2,FALSE)</f>
        <v>Connecticut</v>
      </c>
      <c r="P1830" t="str">
        <f>VLOOKUP(Coffee_data[[#This Row],[Area Code]],Location!$B$1:$E$157,3,FALSE)</f>
        <v>East</v>
      </c>
      <c r="Q1830" t="str">
        <f>VLOOKUP(Coffee_data[[#This Row],[Area Code]],Location!$B$1:$E$157,4,FALSE)</f>
        <v>Small Market</v>
      </c>
      <c r="R1830" s="15" t="str">
        <f>HLOOKUP(Coffee_data[[#This Row],[ProductId]],Product!$B$4:$O$7,2,FALSE)</f>
        <v>Decaf</v>
      </c>
      <c r="S1830" s="15" t="str">
        <f>HLOOKUP(Coffee_data[[#This Row],[ProductId]],Product!$B$4:$O$7,3,FALSE)</f>
        <v>Herbal Tea</v>
      </c>
      <c r="T1830" s="15" t="str">
        <f>HLOOKUP(Coffee_data[[#This Row],[ProductId]],Product!$B$4:$O$7,4,FALSE)</f>
        <v>Lemon</v>
      </c>
    </row>
    <row r="1831" spans="1:20" x14ac:dyDescent="0.2">
      <c r="A1831">
        <v>38</v>
      </c>
      <c r="B1831">
        <v>81</v>
      </c>
      <c r="C1831">
        <v>150</v>
      </c>
      <c r="D1831">
        <v>69</v>
      </c>
      <c r="E1831">
        <v>43</v>
      </c>
      <c r="F1831">
        <v>21</v>
      </c>
      <c r="G1831">
        <v>1060</v>
      </c>
      <c r="H1831">
        <v>30</v>
      </c>
      <c r="I1831">
        <v>40</v>
      </c>
      <c r="J1831">
        <v>50</v>
      </c>
      <c r="K1831">
        <v>90</v>
      </c>
      <c r="L1831">
        <v>475</v>
      </c>
      <c r="M1831">
        <v>10</v>
      </c>
      <c r="N1831" s="25">
        <v>41943</v>
      </c>
      <c r="O1831" t="str">
        <f>VLOOKUP(Coffee_data[[#This Row],[Area Code]],Location!$B$1:$E$157,2,FALSE)</f>
        <v>Connecticut</v>
      </c>
      <c r="P1831" t="str">
        <f>VLOOKUP(Coffee_data[[#This Row],[Area Code]],Location!$B$1:$E$157,3,FALSE)</f>
        <v>East</v>
      </c>
      <c r="Q1831" t="str">
        <f>VLOOKUP(Coffee_data[[#This Row],[Area Code]],Location!$B$1:$E$157,4,FALSE)</f>
        <v>Small Market</v>
      </c>
      <c r="R1831" s="15" t="str">
        <f>HLOOKUP(Coffee_data[[#This Row],[ProductId]],Product!$B$4:$O$7,2,FALSE)</f>
        <v>Decaf</v>
      </c>
      <c r="S1831" s="15" t="str">
        <f>HLOOKUP(Coffee_data[[#This Row],[ProductId]],Product!$B$4:$O$7,3,FALSE)</f>
        <v>Herbal Tea</v>
      </c>
      <c r="T1831" s="15" t="str">
        <f>HLOOKUP(Coffee_data[[#This Row],[ProductId]],Product!$B$4:$O$7,4,FALSE)</f>
        <v>Mint</v>
      </c>
    </row>
    <row r="1832" spans="1:20" x14ac:dyDescent="0.2">
      <c r="A1832">
        <v>2</v>
      </c>
      <c r="B1832">
        <v>86</v>
      </c>
      <c r="C1832">
        <v>147</v>
      </c>
      <c r="D1832">
        <v>61</v>
      </c>
      <c r="E1832">
        <v>84</v>
      </c>
      <c r="F1832">
        <v>55</v>
      </c>
      <c r="G1832">
        <v>613</v>
      </c>
      <c r="H1832">
        <v>10</v>
      </c>
      <c r="I1832">
        <v>60</v>
      </c>
      <c r="J1832">
        <v>80</v>
      </c>
      <c r="K1832">
        <v>145</v>
      </c>
      <c r="L1832">
        <v>203</v>
      </c>
      <c r="M1832">
        <v>5</v>
      </c>
      <c r="N1832" s="25">
        <v>41943</v>
      </c>
      <c r="O1832" t="str">
        <f>VLOOKUP(Coffee_data[[#This Row],[Area Code]],Location!$B$1:$E$157,2,FALSE)</f>
        <v>Connecticut</v>
      </c>
      <c r="P1832" t="str">
        <f>VLOOKUP(Coffee_data[[#This Row],[Area Code]],Location!$B$1:$E$157,3,FALSE)</f>
        <v>East</v>
      </c>
      <c r="Q1832" t="str">
        <f>VLOOKUP(Coffee_data[[#This Row],[Area Code]],Location!$B$1:$E$157,4,FALSE)</f>
        <v>Small Market</v>
      </c>
      <c r="R1832" s="15" t="str">
        <f>HLOOKUP(Coffee_data[[#This Row],[ProductId]],Product!$B$4:$O$7,2,FALSE)</f>
        <v>Regular</v>
      </c>
      <c r="S1832" s="15" t="str">
        <f>HLOOKUP(Coffee_data[[#This Row],[ProductId]],Product!$B$4:$O$7,3,FALSE)</f>
        <v>Espresso</v>
      </c>
      <c r="T1832" s="15" t="str">
        <f>HLOOKUP(Coffee_data[[#This Row],[ProductId]],Product!$B$4:$O$7,4,FALSE)</f>
        <v>Caffe Mocha</v>
      </c>
    </row>
    <row r="1833" spans="1:20" x14ac:dyDescent="0.2">
      <c r="A1833">
        <v>26</v>
      </c>
      <c r="B1833">
        <v>71</v>
      </c>
      <c r="C1833">
        <v>124</v>
      </c>
      <c r="D1833">
        <v>53</v>
      </c>
      <c r="E1833">
        <v>45</v>
      </c>
      <c r="F1833">
        <v>17</v>
      </c>
      <c r="G1833">
        <v>380</v>
      </c>
      <c r="H1833">
        <v>40</v>
      </c>
      <c r="I1833">
        <v>44</v>
      </c>
      <c r="J1833">
        <v>70</v>
      </c>
      <c r="K1833">
        <v>126</v>
      </c>
      <c r="L1833">
        <v>860</v>
      </c>
      <c r="M1833">
        <v>6</v>
      </c>
      <c r="N1833" s="25">
        <v>41943</v>
      </c>
      <c r="O1833" t="str">
        <f>VLOOKUP(Coffee_data[[#This Row],[Area Code]],Location!$B$1:$E$157,2,FALSE)</f>
        <v>Connecticut</v>
      </c>
      <c r="P1833" t="str">
        <f>VLOOKUP(Coffee_data[[#This Row],[Area Code]],Location!$B$1:$E$157,3,FALSE)</f>
        <v>East</v>
      </c>
      <c r="Q1833" t="str">
        <f>VLOOKUP(Coffee_data[[#This Row],[Area Code]],Location!$B$1:$E$157,4,FALSE)</f>
        <v>Small Market</v>
      </c>
      <c r="R1833" s="15" t="str">
        <f>HLOOKUP(Coffee_data[[#This Row],[ProductId]],Product!$B$4:$O$7,2,FALSE)</f>
        <v>Decaf</v>
      </c>
      <c r="S1833" s="15" t="str">
        <f>HLOOKUP(Coffee_data[[#This Row],[ProductId]],Product!$B$4:$O$7,3,FALSE)</f>
        <v>Espresso</v>
      </c>
      <c r="T1833" s="15" t="str">
        <f>HLOOKUP(Coffee_data[[#This Row],[ProductId]],Product!$B$4:$O$7,4,FALSE)</f>
        <v>Decaf Espresso</v>
      </c>
    </row>
    <row r="1834" spans="1:20" x14ac:dyDescent="0.2">
      <c r="A1834">
        <v>122</v>
      </c>
      <c r="B1834">
        <v>195</v>
      </c>
      <c r="C1834">
        <v>325</v>
      </c>
      <c r="D1834">
        <v>148</v>
      </c>
      <c r="E1834">
        <v>73</v>
      </c>
      <c r="F1834">
        <v>42</v>
      </c>
      <c r="G1834">
        <v>1134</v>
      </c>
      <c r="H1834">
        <v>130</v>
      </c>
      <c r="I1834">
        <v>95</v>
      </c>
      <c r="J1834">
        <v>180</v>
      </c>
      <c r="K1834">
        <v>288</v>
      </c>
      <c r="L1834">
        <v>203</v>
      </c>
      <c r="M1834">
        <v>2</v>
      </c>
      <c r="N1834" s="25">
        <v>41943</v>
      </c>
      <c r="O1834" t="str">
        <f>VLOOKUP(Coffee_data[[#This Row],[Area Code]],Location!$B$1:$E$157,2,FALSE)</f>
        <v>Connecticut</v>
      </c>
      <c r="P1834" t="str">
        <f>VLOOKUP(Coffee_data[[#This Row],[Area Code]],Location!$B$1:$E$157,3,FALSE)</f>
        <v>East</v>
      </c>
      <c r="Q1834" t="str">
        <f>VLOOKUP(Coffee_data[[#This Row],[Area Code]],Location!$B$1:$E$157,4,FALSE)</f>
        <v>Small Market</v>
      </c>
      <c r="R1834" s="15" t="str">
        <f>HLOOKUP(Coffee_data[[#This Row],[ProductId]],Product!$B$4:$O$7,2,FALSE)</f>
        <v>Regular</v>
      </c>
      <c r="S1834" s="15" t="str">
        <f>HLOOKUP(Coffee_data[[#This Row],[ProductId]],Product!$B$4:$O$7,3,FALSE)</f>
        <v>Coffee</v>
      </c>
      <c r="T1834" s="15" t="str">
        <f>HLOOKUP(Coffee_data[[#This Row],[ProductId]],Product!$B$4:$O$7,4,FALSE)</f>
        <v>Columbian</v>
      </c>
    </row>
    <row r="1835" spans="1:20" x14ac:dyDescent="0.2">
      <c r="A1835">
        <v>23</v>
      </c>
      <c r="B1835">
        <v>42</v>
      </c>
      <c r="C1835">
        <v>70</v>
      </c>
      <c r="D1835">
        <v>28</v>
      </c>
      <c r="E1835">
        <v>19</v>
      </c>
      <c r="F1835">
        <v>7</v>
      </c>
      <c r="G1835">
        <v>875</v>
      </c>
      <c r="H1835">
        <v>40</v>
      </c>
      <c r="I1835">
        <v>20</v>
      </c>
      <c r="J1835">
        <v>50</v>
      </c>
      <c r="K1835">
        <v>59</v>
      </c>
      <c r="L1835">
        <v>352</v>
      </c>
      <c r="M1835">
        <v>11</v>
      </c>
      <c r="N1835" s="25">
        <v>41943</v>
      </c>
      <c r="O1835" t="str">
        <f>VLOOKUP(Coffee_data[[#This Row],[Area Code]],Location!$B$1:$E$157,2,FALSE)</f>
        <v>Florida</v>
      </c>
      <c r="P1835" t="str">
        <f>VLOOKUP(Coffee_data[[#This Row],[Area Code]],Location!$B$1:$E$157,3,FALSE)</f>
        <v>East</v>
      </c>
      <c r="Q1835" t="str">
        <f>VLOOKUP(Coffee_data[[#This Row],[Area Code]],Location!$B$1:$E$157,4,FALSE)</f>
        <v>Major Market</v>
      </c>
      <c r="R1835" s="15" t="str">
        <f>HLOOKUP(Coffee_data[[#This Row],[ProductId]],Product!$B$4:$O$7,2,FALSE)</f>
        <v>Regular</v>
      </c>
      <c r="S1835" s="15" t="str">
        <f>HLOOKUP(Coffee_data[[#This Row],[ProductId]],Product!$B$4:$O$7,3,FALSE)</f>
        <v>Tea</v>
      </c>
      <c r="T1835" s="15" t="str">
        <f>HLOOKUP(Coffee_data[[#This Row],[ProductId]],Product!$B$4:$O$7,4,FALSE)</f>
        <v>Darjeeling</v>
      </c>
    </row>
    <row r="1836" spans="1:20" x14ac:dyDescent="0.2">
      <c r="A1836">
        <v>28</v>
      </c>
      <c r="B1836">
        <v>47</v>
      </c>
      <c r="C1836">
        <v>78</v>
      </c>
      <c r="D1836">
        <v>31</v>
      </c>
      <c r="E1836">
        <v>19</v>
      </c>
      <c r="F1836">
        <v>8</v>
      </c>
      <c r="G1836">
        <v>856</v>
      </c>
      <c r="H1836">
        <v>40</v>
      </c>
      <c r="I1836">
        <v>17</v>
      </c>
      <c r="J1836">
        <v>50</v>
      </c>
      <c r="K1836">
        <v>93</v>
      </c>
      <c r="L1836">
        <v>561</v>
      </c>
      <c r="M1836">
        <v>13</v>
      </c>
      <c r="N1836" s="25">
        <v>41943</v>
      </c>
      <c r="O1836" t="str">
        <f>VLOOKUP(Coffee_data[[#This Row],[Area Code]],Location!$B$1:$E$157,2,FALSE)</f>
        <v>Florida</v>
      </c>
      <c r="P1836" t="str">
        <f>VLOOKUP(Coffee_data[[#This Row],[Area Code]],Location!$B$1:$E$157,3,FALSE)</f>
        <v>East</v>
      </c>
      <c r="Q1836" t="str">
        <f>VLOOKUP(Coffee_data[[#This Row],[Area Code]],Location!$B$1:$E$157,4,FALSE)</f>
        <v>Major Market</v>
      </c>
      <c r="R1836" s="15" t="str">
        <f>HLOOKUP(Coffee_data[[#This Row],[ProductId]],Product!$B$4:$O$7,2,FALSE)</f>
        <v>Regular</v>
      </c>
      <c r="S1836" s="15" t="str">
        <f>HLOOKUP(Coffee_data[[#This Row],[ProductId]],Product!$B$4:$O$7,3,FALSE)</f>
        <v>Tea</v>
      </c>
      <c r="T1836" s="15" t="str">
        <f>HLOOKUP(Coffee_data[[#This Row],[ProductId]],Product!$B$4:$O$7,4,FALSE)</f>
        <v>Green Tea</v>
      </c>
    </row>
    <row r="1837" spans="1:20" x14ac:dyDescent="0.2">
      <c r="A1837">
        <v>11</v>
      </c>
      <c r="B1837">
        <v>30</v>
      </c>
      <c r="C1837">
        <v>52</v>
      </c>
      <c r="D1837">
        <v>22</v>
      </c>
      <c r="E1837">
        <v>19</v>
      </c>
      <c r="F1837">
        <v>7</v>
      </c>
      <c r="G1837">
        <v>570</v>
      </c>
      <c r="H1837">
        <v>10</v>
      </c>
      <c r="I1837">
        <v>10</v>
      </c>
      <c r="J1837">
        <v>20</v>
      </c>
      <c r="K1837">
        <v>30</v>
      </c>
      <c r="L1837">
        <v>561</v>
      </c>
      <c r="M1837">
        <v>8</v>
      </c>
      <c r="N1837" s="25">
        <v>41943</v>
      </c>
      <c r="O1837" t="str">
        <f>VLOOKUP(Coffee_data[[#This Row],[Area Code]],Location!$B$1:$E$157,2,FALSE)</f>
        <v>Florida</v>
      </c>
      <c r="P1837" t="str">
        <f>VLOOKUP(Coffee_data[[#This Row],[Area Code]],Location!$B$1:$E$157,3,FALSE)</f>
        <v>East</v>
      </c>
      <c r="Q1837" t="str">
        <f>VLOOKUP(Coffee_data[[#This Row],[Area Code]],Location!$B$1:$E$157,4,FALSE)</f>
        <v>Major Market</v>
      </c>
      <c r="R1837" s="15" t="str">
        <f>HLOOKUP(Coffee_data[[#This Row],[ProductId]],Product!$B$4:$O$7,2,FALSE)</f>
        <v>Decaf</v>
      </c>
      <c r="S1837" s="15" t="str">
        <f>HLOOKUP(Coffee_data[[#This Row],[ProductId]],Product!$B$4:$O$7,3,FALSE)</f>
        <v>Herbal Tea</v>
      </c>
      <c r="T1837" s="15" t="str">
        <f>HLOOKUP(Coffee_data[[#This Row],[ProductId]],Product!$B$4:$O$7,4,FALSE)</f>
        <v>Chamomile</v>
      </c>
    </row>
    <row r="1838" spans="1:20" x14ac:dyDescent="0.2">
      <c r="A1838">
        <v>13</v>
      </c>
      <c r="B1838">
        <v>67</v>
      </c>
      <c r="C1838">
        <v>121</v>
      </c>
      <c r="D1838">
        <v>54</v>
      </c>
      <c r="E1838">
        <v>54</v>
      </c>
      <c r="F1838">
        <v>20</v>
      </c>
      <c r="G1838">
        <v>391</v>
      </c>
      <c r="H1838">
        <v>10</v>
      </c>
      <c r="I1838">
        <v>31</v>
      </c>
      <c r="J1838">
        <v>40</v>
      </c>
      <c r="K1838">
        <v>89</v>
      </c>
      <c r="L1838">
        <v>407</v>
      </c>
      <c r="M1838">
        <v>9</v>
      </c>
      <c r="N1838" s="25">
        <v>41943</v>
      </c>
      <c r="O1838" t="str">
        <f>VLOOKUP(Coffee_data[[#This Row],[Area Code]],Location!$B$1:$E$157,2,FALSE)</f>
        <v>Florida</v>
      </c>
      <c r="P1838" t="str">
        <f>VLOOKUP(Coffee_data[[#This Row],[Area Code]],Location!$B$1:$E$157,3,FALSE)</f>
        <v>East</v>
      </c>
      <c r="Q1838" t="str">
        <f>VLOOKUP(Coffee_data[[#This Row],[Area Code]],Location!$B$1:$E$157,4,FALSE)</f>
        <v>Major Market</v>
      </c>
      <c r="R1838" s="15" t="str">
        <f>HLOOKUP(Coffee_data[[#This Row],[ProductId]],Product!$B$4:$O$7,2,FALSE)</f>
        <v>Decaf</v>
      </c>
      <c r="S1838" s="15" t="str">
        <f>HLOOKUP(Coffee_data[[#This Row],[ProductId]],Product!$B$4:$O$7,3,FALSE)</f>
        <v>Herbal Tea</v>
      </c>
      <c r="T1838" s="15" t="str">
        <f>HLOOKUP(Coffee_data[[#This Row],[ProductId]],Product!$B$4:$O$7,4,FALSE)</f>
        <v>Lemon</v>
      </c>
    </row>
    <row r="1839" spans="1:20" x14ac:dyDescent="0.2">
      <c r="A1839">
        <v>44</v>
      </c>
      <c r="B1839">
        <v>89</v>
      </c>
      <c r="C1839">
        <v>164</v>
      </c>
      <c r="D1839">
        <v>75</v>
      </c>
      <c r="E1839">
        <v>45</v>
      </c>
      <c r="F1839">
        <v>23</v>
      </c>
      <c r="G1839">
        <v>1063</v>
      </c>
      <c r="H1839">
        <v>30</v>
      </c>
      <c r="I1839">
        <v>60</v>
      </c>
      <c r="J1839">
        <v>60</v>
      </c>
      <c r="K1839">
        <v>100</v>
      </c>
      <c r="L1839">
        <v>954</v>
      </c>
      <c r="M1839">
        <v>10</v>
      </c>
      <c r="N1839" s="25">
        <v>41943</v>
      </c>
      <c r="O1839" t="str">
        <f>VLOOKUP(Coffee_data[[#This Row],[Area Code]],Location!$B$1:$E$157,2,FALSE)</f>
        <v>Florida</v>
      </c>
      <c r="P1839" t="str">
        <f>VLOOKUP(Coffee_data[[#This Row],[Area Code]],Location!$B$1:$E$157,3,FALSE)</f>
        <v>East</v>
      </c>
      <c r="Q1839" t="str">
        <f>VLOOKUP(Coffee_data[[#This Row],[Area Code]],Location!$B$1:$E$157,4,FALSE)</f>
        <v>Major Market</v>
      </c>
      <c r="R1839" s="15" t="str">
        <f>HLOOKUP(Coffee_data[[#This Row],[ProductId]],Product!$B$4:$O$7,2,FALSE)</f>
        <v>Decaf</v>
      </c>
      <c r="S1839" s="15" t="str">
        <f>HLOOKUP(Coffee_data[[#This Row],[ProductId]],Product!$B$4:$O$7,3,FALSE)</f>
        <v>Herbal Tea</v>
      </c>
      <c r="T1839" s="15" t="str">
        <f>HLOOKUP(Coffee_data[[#This Row],[ProductId]],Product!$B$4:$O$7,4,FALSE)</f>
        <v>Mint</v>
      </c>
    </row>
    <row r="1840" spans="1:20" x14ac:dyDescent="0.2">
      <c r="A1840">
        <v>15</v>
      </c>
      <c r="B1840">
        <v>130</v>
      </c>
      <c r="C1840">
        <v>224</v>
      </c>
      <c r="D1840">
        <v>94</v>
      </c>
      <c r="E1840">
        <v>115</v>
      </c>
      <c r="F1840">
        <v>85</v>
      </c>
      <c r="G1840">
        <v>694</v>
      </c>
      <c r="H1840">
        <v>20</v>
      </c>
      <c r="I1840">
        <v>85</v>
      </c>
      <c r="J1840">
        <v>120</v>
      </c>
      <c r="K1840">
        <v>210</v>
      </c>
      <c r="L1840">
        <v>754</v>
      </c>
      <c r="M1840">
        <v>5</v>
      </c>
      <c r="N1840" s="25">
        <v>41943</v>
      </c>
      <c r="O1840" t="str">
        <f>VLOOKUP(Coffee_data[[#This Row],[Area Code]],Location!$B$1:$E$157,2,FALSE)</f>
        <v>Florida</v>
      </c>
      <c r="P1840" t="str">
        <f>VLOOKUP(Coffee_data[[#This Row],[Area Code]],Location!$B$1:$E$157,3,FALSE)</f>
        <v>East</v>
      </c>
      <c r="Q1840" t="str">
        <f>VLOOKUP(Coffee_data[[#This Row],[Area Code]],Location!$B$1:$E$157,4,FALSE)</f>
        <v>Major Market</v>
      </c>
      <c r="R1840" s="15" t="str">
        <f>HLOOKUP(Coffee_data[[#This Row],[ProductId]],Product!$B$4:$O$7,2,FALSE)</f>
        <v>Regular</v>
      </c>
      <c r="S1840" s="15" t="str">
        <f>HLOOKUP(Coffee_data[[#This Row],[ProductId]],Product!$B$4:$O$7,3,FALSE)</f>
        <v>Espresso</v>
      </c>
      <c r="T1840" s="15" t="str">
        <f>HLOOKUP(Coffee_data[[#This Row],[ProductId]],Product!$B$4:$O$7,4,FALSE)</f>
        <v>Caffe Mocha</v>
      </c>
    </row>
    <row r="1841" spans="1:20" x14ac:dyDescent="0.2">
      <c r="A1841">
        <v>51</v>
      </c>
      <c r="B1841">
        <v>103</v>
      </c>
      <c r="C1841">
        <v>180</v>
      </c>
      <c r="D1841">
        <v>77</v>
      </c>
      <c r="E1841">
        <v>52</v>
      </c>
      <c r="F1841">
        <v>25</v>
      </c>
      <c r="G1841">
        <v>557</v>
      </c>
      <c r="H1841">
        <v>60</v>
      </c>
      <c r="I1841">
        <v>70</v>
      </c>
      <c r="J1841">
        <v>100</v>
      </c>
      <c r="K1841">
        <v>170</v>
      </c>
      <c r="L1841">
        <v>561</v>
      </c>
      <c r="M1841">
        <v>6</v>
      </c>
      <c r="N1841" s="25">
        <v>41943</v>
      </c>
      <c r="O1841" t="str">
        <f>VLOOKUP(Coffee_data[[#This Row],[Area Code]],Location!$B$1:$E$157,2,FALSE)</f>
        <v>Florida</v>
      </c>
      <c r="P1841" t="str">
        <f>VLOOKUP(Coffee_data[[#This Row],[Area Code]],Location!$B$1:$E$157,3,FALSE)</f>
        <v>East</v>
      </c>
      <c r="Q1841" t="str">
        <f>VLOOKUP(Coffee_data[[#This Row],[Area Code]],Location!$B$1:$E$157,4,FALSE)</f>
        <v>Major Market</v>
      </c>
      <c r="R1841" s="15" t="str">
        <f>HLOOKUP(Coffee_data[[#This Row],[ProductId]],Product!$B$4:$O$7,2,FALSE)</f>
        <v>Decaf</v>
      </c>
      <c r="S1841" s="15" t="str">
        <f>HLOOKUP(Coffee_data[[#This Row],[ProductId]],Product!$B$4:$O$7,3,FALSE)</f>
        <v>Espresso</v>
      </c>
      <c r="T1841" s="15" t="str">
        <f>HLOOKUP(Coffee_data[[#This Row],[ProductId]],Product!$B$4:$O$7,4,FALSE)</f>
        <v>Decaf Espresso</v>
      </c>
    </row>
    <row r="1842" spans="1:20" x14ac:dyDescent="0.2">
      <c r="A1842">
        <v>63</v>
      </c>
      <c r="B1842">
        <v>119</v>
      </c>
      <c r="C1842">
        <v>197</v>
      </c>
      <c r="D1842">
        <v>78</v>
      </c>
      <c r="E1842">
        <v>56</v>
      </c>
      <c r="F1842">
        <v>25</v>
      </c>
      <c r="G1842">
        <v>798</v>
      </c>
      <c r="H1842">
        <v>60</v>
      </c>
      <c r="I1842">
        <v>68</v>
      </c>
      <c r="J1842">
        <v>100</v>
      </c>
      <c r="K1842">
        <v>168</v>
      </c>
      <c r="L1842">
        <v>754</v>
      </c>
      <c r="M1842">
        <v>2</v>
      </c>
      <c r="N1842" s="25">
        <v>41943</v>
      </c>
      <c r="O1842" t="str">
        <f>VLOOKUP(Coffee_data[[#This Row],[Area Code]],Location!$B$1:$E$157,2,FALSE)</f>
        <v>Florida</v>
      </c>
      <c r="P1842" t="str">
        <f>VLOOKUP(Coffee_data[[#This Row],[Area Code]],Location!$B$1:$E$157,3,FALSE)</f>
        <v>East</v>
      </c>
      <c r="Q1842" t="str">
        <f>VLOOKUP(Coffee_data[[#This Row],[Area Code]],Location!$B$1:$E$157,4,FALSE)</f>
        <v>Major Market</v>
      </c>
      <c r="R1842" s="15" t="str">
        <f>HLOOKUP(Coffee_data[[#This Row],[ProductId]],Product!$B$4:$O$7,2,FALSE)</f>
        <v>Regular</v>
      </c>
      <c r="S1842" s="15" t="str">
        <f>HLOOKUP(Coffee_data[[#This Row],[ProductId]],Product!$B$4:$O$7,3,FALSE)</f>
        <v>Coffee</v>
      </c>
      <c r="T1842" s="15" t="str">
        <f>HLOOKUP(Coffee_data[[#This Row],[ProductId]],Product!$B$4:$O$7,4,FALSE)</f>
        <v>Columbian</v>
      </c>
    </row>
    <row r="1843" spans="1:20" x14ac:dyDescent="0.2">
      <c r="A1843">
        <v>89</v>
      </c>
      <c r="B1843">
        <v>143</v>
      </c>
      <c r="C1843">
        <v>245</v>
      </c>
      <c r="D1843">
        <v>98</v>
      </c>
      <c r="E1843">
        <v>54</v>
      </c>
      <c r="F1843">
        <v>31</v>
      </c>
      <c r="G1843">
        <v>666</v>
      </c>
      <c r="H1843">
        <v>90</v>
      </c>
      <c r="I1843">
        <v>93</v>
      </c>
      <c r="J1843">
        <v>130</v>
      </c>
      <c r="K1843">
        <v>220</v>
      </c>
      <c r="L1843">
        <v>772</v>
      </c>
      <c r="M1843">
        <v>3</v>
      </c>
      <c r="N1843" s="25">
        <v>41943</v>
      </c>
      <c r="O1843" t="str">
        <f>VLOOKUP(Coffee_data[[#This Row],[Area Code]],Location!$B$1:$E$157,2,FALSE)</f>
        <v>Florida</v>
      </c>
      <c r="P1843" t="str">
        <f>VLOOKUP(Coffee_data[[#This Row],[Area Code]],Location!$B$1:$E$157,3,FALSE)</f>
        <v>East</v>
      </c>
      <c r="Q1843" t="str">
        <f>VLOOKUP(Coffee_data[[#This Row],[Area Code]],Location!$B$1:$E$157,4,FALSE)</f>
        <v>Major Market</v>
      </c>
      <c r="R1843" s="15" t="str">
        <f>HLOOKUP(Coffee_data[[#This Row],[ProductId]],Product!$B$4:$O$7,2,FALSE)</f>
        <v>Decaf</v>
      </c>
      <c r="S1843" s="15" t="str">
        <f>HLOOKUP(Coffee_data[[#This Row],[ProductId]],Product!$B$4:$O$7,3,FALSE)</f>
        <v>Coffee</v>
      </c>
      <c r="T1843" s="15" t="str">
        <f>HLOOKUP(Coffee_data[[#This Row],[ProductId]],Product!$B$4:$O$7,4,FALSE)</f>
        <v>Decaf Irish Cream</v>
      </c>
    </row>
    <row r="1844" spans="1:20" x14ac:dyDescent="0.2">
      <c r="A1844">
        <v>31</v>
      </c>
      <c r="B1844">
        <v>52</v>
      </c>
      <c r="C1844">
        <v>88</v>
      </c>
      <c r="D1844">
        <v>36</v>
      </c>
      <c r="E1844">
        <v>21</v>
      </c>
      <c r="F1844">
        <v>10</v>
      </c>
      <c r="G1844">
        <v>862</v>
      </c>
      <c r="H1844">
        <v>40</v>
      </c>
      <c r="I1844">
        <v>41</v>
      </c>
      <c r="J1844">
        <v>60</v>
      </c>
      <c r="K1844">
        <v>79</v>
      </c>
      <c r="L1844">
        <v>339</v>
      </c>
      <c r="M1844">
        <v>11</v>
      </c>
      <c r="N1844" s="25">
        <v>41943</v>
      </c>
      <c r="O1844" t="str">
        <f>VLOOKUP(Coffee_data[[#This Row],[Area Code]],Location!$B$1:$E$157,2,FALSE)</f>
        <v>Massachusetts</v>
      </c>
      <c r="P1844" t="str">
        <f>VLOOKUP(Coffee_data[[#This Row],[Area Code]],Location!$B$1:$E$157,3,FALSE)</f>
        <v>East</v>
      </c>
      <c r="Q1844" t="str">
        <f>VLOOKUP(Coffee_data[[#This Row],[Area Code]],Location!$B$1:$E$157,4,FALSE)</f>
        <v>Major Market</v>
      </c>
      <c r="R1844" s="15" t="str">
        <f>HLOOKUP(Coffee_data[[#This Row],[ProductId]],Product!$B$4:$O$7,2,FALSE)</f>
        <v>Regular</v>
      </c>
      <c r="S1844" s="15" t="str">
        <f>HLOOKUP(Coffee_data[[#This Row],[ProductId]],Product!$B$4:$O$7,3,FALSE)</f>
        <v>Tea</v>
      </c>
      <c r="T1844" s="15" t="str">
        <f>HLOOKUP(Coffee_data[[#This Row],[ProductId]],Product!$B$4:$O$7,4,FALSE)</f>
        <v>Darjeeling</v>
      </c>
    </row>
    <row r="1845" spans="1:20" x14ac:dyDescent="0.2">
      <c r="A1845">
        <v>29</v>
      </c>
      <c r="B1845">
        <v>48</v>
      </c>
      <c r="C1845">
        <v>80</v>
      </c>
      <c r="D1845">
        <v>32</v>
      </c>
      <c r="E1845">
        <v>19</v>
      </c>
      <c r="F1845">
        <v>8</v>
      </c>
      <c r="G1845">
        <v>482</v>
      </c>
      <c r="H1845">
        <v>40</v>
      </c>
      <c r="I1845">
        <v>30</v>
      </c>
      <c r="J1845">
        <v>50</v>
      </c>
      <c r="K1845">
        <v>93</v>
      </c>
      <c r="L1845">
        <v>351</v>
      </c>
      <c r="M1845">
        <v>13</v>
      </c>
      <c r="N1845" s="25">
        <v>41943</v>
      </c>
      <c r="O1845" t="str">
        <f>VLOOKUP(Coffee_data[[#This Row],[Area Code]],Location!$B$1:$E$157,2,FALSE)</f>
        <v>Massachusetts</v>
      </c>
      <c r="P1845" t="str">
        <f>VLOOKUP(Coffee_data[[#This Row],[Area Code]],Location!$B$1:$E$157,3,FALSE)</f>
        <v>East</v>
      </c>
      <c r="Q1845" t="str">
        <f>VLOOKUP(Coffee_data[[#This Row],[Area Code]],Location!$B$1:$E$157,4,FALSE)</f>
        <v>Major Market</v>
      </c>
      <c r="R1845" s="15" t="str">
        <f>HLOOKUP(Coffee_data[[#This Row],[ProductId]],Product!$B$4:$O$7,2,FALSE)</f>
        <v>Regular</v>
      </c>
      <c r="S1845" s="15" t="str">
        <f>HLOOKUP(Coffee_data[[#This Row],[ProductId]],Product!$B$4:$O$7,3,FALSE)</f>
        <v>Tea</v>
      </c>
      <c r="T1845" s="15" t="str">
        <f>HLOOKUP(Coffee_data[[#This Row],[ProductId]],Product!$B$4:$O$7,4,FALSE)</f>
        <v>Green Tea</v>
      </c>
    </row>
    <row r="1846" spans="1:20" x14ac:dyDescent="0.2">
      <c r="A1846">
        <v>15</v>
      </c>
      <c r="B1846">
        <v>69</v>
      </c>
      <c r="C1846">
        <v>124</v>
      </c>
      <c r="D1846">
        <v>55</v>
      </c>
      <c r="E1846">
        <v>54</v>
      </c>
      <c r="F1846">
        <v>20</v>
      </c>
      <c r="G1846">
        <v>410</v>
      </c>
      <c r="H1846">
        <v>20</v>
      </c>
      <c r="I1846">
        <v>49</v>
      </c>
      <c r="J1846">
        <v>50</v>
      </c>
      <c r="K1846">
        <v>99</v>
      </c>
      <c r="L1846">
        <v>617</v>
      </c>
      <c r="M1846">
        <v>9</v>
      </c>
      <c r="N1846" s="25">
        <v>41943</v>
      </c>
      <c r="O1846" t="str">
        <f>VLOOKUP(Coffee_data[[#This Row],[Area Code]],Location!$B$1:$E$157,2,FALSE)</f>
        <v>Massachusetts</v>
      </c>
      <c r="P1846" t="str">
        <f>VLOOKUP(Coffee_data[[#This Row],[Area Code]],Location!$B$1:$E$157,3,FALSE)</f>
        <v>East</v>
      </c>
      <c r="Q1846" t="str">
        <f>VLOOKUP(Coffee_data[[#This Row],[Area Code]],Location!$B$1:$E$157,4,FALSE)</f>
        <v>Major Market</v>
      </c>
      <c r="R1846" s="15" t="str">
        <f>HLOOKUP(Coffee_data[[#This Row],[ProductId]],Product!$B$4:$O$7,2,FALSE)</f>
        <v>Decaf</v>
      </c>
      <c r="S1846" s="15" t="str">
        <f>HLOOKUP(Coffee_data[[#This Row],[ProductId]],Product!$B$4:$O$7,3,FALSE)</f>
        <v>Herbal Tea</v>
      </c>
      <c r="T1846" s="15" t="str">
        <f>HLOOKUP(Coffee_data[[#This Row],[ProductId]],Product!$B$4:$O$7,4,FALSE)</f>
        <v>Lemon</v>
      </c>
    </row>
    <row r="1847" spans="1:20" x14ac:dyDescent="0.2">
      <c r="A1847">
        <v>-8</v>
      </c>
      <c r="B1847">
        <v>68</v>
      </c>
      <c r="C1847">
        <v>120</v>
      </c>
      <c r="D1847">
        <v>52</v>
      </c>
      <c r="E1847">
        <v>76</v>
      </c>
      <c r="F1847">
        <v>47</v>
      </c>
      <c r="G1847">
        <v>554</v>
      </c>
      <c r="H1847">
        <v>0</v>
      </c>
      <c r="I1847">
        <v>50</v>
      </c>
      <c r="J1847">
        <v>60</v>
      </c>
      <c r="K1847">
        <v>115</v>
      </c>
      <c r="L1847">
        <v>774</v>
      </c>
      <c r="M1847">
        <v>5</v>
      </c>
      <c r="N1847" s="25">
        <v>41943</v>
      </c>
      <c r="O1847" t="str">
        <f>VLOOKUP(Coffee_data[[#This Row],[Area Code]],Location!$B$1:$E$157,2,FALSE)</f>
        <v>Massachusetts</v>
      </c>
      <c r="P1847" t="str">
        <f>VLOOKUP(Coffee_data[[#This Row],[Area Code]],Location!$B$1:$E$157,3,FALSE)</f>
        <v>East</v>
      </c>
      <c r="Q1847" t="str">
        <f>VLOOKUP(Coffee_data[[#This Row],[Area Code]],Location!$B$1:$E$157,4,FALSE)</f>
        <v>Major Market</v>
      </c>
      <c r="R1847" s="15" t="str">
        <f>HLOOKUP(Coffee_data[[#This Row],[ProductId]],Product!$B$4:$O$7,2,FALSE)</f>
        <v>Regular</v>
      </c>
      <c r="S1847" s="15" t="str">
        <f>HLOOKUP(Coffee_data[[#This Row],[ProductId]],Product!$B$4:$O$7,3,FALSE)</f>
        <v>Espresso</v>
      </c>
      <c r="T1847" s="15" t="str">
        <f>HLOOKUP(Coffee_data[[#This Row],[ProductId]],Product!$B$4:$O$7,4,FALSE)</f>
        <v>Caffe Mocha</v>
      </c>
    </row>
    <row r="1848" spans="1:20" x14ac:dyDescent="0.2">
      <c r="A1848">
        <v>108</v>
      </c>
      <c r="B1848">
        <v>182</v>
      </c>
      <c r="C1848">
        <v>363</v>
      </c>
      <c r="D1848">
        <v>272</v>
      </c>
      <c r="E1848">
        <v>74</v>
      </c>
      <c r="F1848">
        <v>50</v>
      </c>
      <c r="G1848">
        <v>1283</v>
      </c>
      <c r="H1848">
        <v>120</v>
      </c>
      <c r="I1848">
        <v>179</v>
      </c>
      <c r="J1848">
        <v>180</v>
      </c>
      <c r="K1848">
        <v>350</v>
      </c>
      <c r="L1848">
        <v>508</v>
      </c>
      <c r="M1848">
        <v>7</v>
      </c>
      <c r="N1848" s="25">
        <v>41943</v>
      </c>
      <c r="O1848" t="str">
        <f>VLOOKUP(Coffee_data[[#This Row],[Area Code]],Location!$B$1:$E$157,2,FALSE)</f>
        <v>Massachusetts</v>
      </c>
      <c r="P1848" t="str">
        <f>VLOOKUP(Coffee_data[[#This Row],[Area Code]],Location!$B$1:$E$157,3,FALSE)</f>
        <v>East</v>
      </c>
      <c r="Q1848" t="str">
        <f>VLOOKUP(Coffee_data[[#This Row],[Area Code]],Location!$B$1:$E$157,4,FALSE)</f>
        <v>Major Market</v>
      </c>
      <c r="R1848" s="15" t="str">
        <f>HLOOKUP(Coffee_data[[#This Row],[ProductId]],Product!$B$4:$O$7,2,FALSE)</f>
        <v>Regular</v>
      </c>
      <c r="S1848" s="15" t="str">
        <f>HLOOKUP(Coffee_data[[#This Row],[ProductId]],Product!$B$4:$O$7,3,FALSE)</f>
        <v>Espresso</v>
      </c>
      <c r="T1848" s="15" t="str">
        <f>HLOOKUP(Coffee_data[[#This Row],[ProductId]],Product!$B$4:$O$7,4,FALSE)</f>
        <v>Regular Espresso</v>
      </c>
    </row>
    <row r="1849" spans="1:20" x14ac:dyDescent="0.2">
      <c r="A1849">
        <v>324</v>
      </c>
      <c r="B1849">
        <v>379</v>
      </c>
      <c r="C1849">
        <v>454</v>
      </c>
      <c r="D1849">
        <v>75</v>
      </c>
      <c r="E1849">
        <v>55</v>
      </c>
      <c r="F1849">
        <v>24</v>
      </c>
      <c r="G1849">
        <v>-3287</v>
      </c>
      <c r="H1849">
        <v>300</v>
      </c>
      <c r="I1849">
        <v>62</v>
      </c>
      <c r="J1849">
        <v>340</v>
      </c>
      <c r="K1849">
        <v>398</v>
      </c>
      <c r="L1849">
        <v>978</v>
      </c>
      <c r="M1849">
        <v>2</v>
      </c>
      <c r="N1849" s="25">
        <v>41943</v>
      </c>
      <c r="O1849" t="str">
        <f>VLOOKUP(Coffee_data[[#This Row],[Area Code]],Location!$B$1:$E$157,2,FALSE)</f>
        <v>Massachusetts</v>
      </c>
      <c r="P1849" t="str">
        <f>VLOOKUP(Coffee_data[[#This Row],[Area Code]],Location!$B$1:$E$157,3,FALSE)</f>
        <v>East</v>
      </c>
      <c r="Q1849" t="str">
        <f>VLOOKUP(Coffee_data[[#This Row],[Area Code]],Location!$B$1:$E$157,4,FALSE)</f>
        <v>Major Market</v>
      </c>
      <c r="R1849" s="15" t="str">
        <f>HLOOKUP(Coffee_data[[#This Row],[ProductId]],Product!$B$4:$O$7,2,FALSE)</f>
        <v>Regular</v>
      </c>
      <c r="S1849" s="15" t="str">
        <f>HLOOKUP(Coffee_data[[#This Row],[ProductId]],Product!$B$4:$O$7,3,FALSE)</f>
        <v>Coffee</v>
      </c>
      <c r="T1849" s="15" t="str">
        <f>HLOOKUP(Coffee_data[[#This Row],[ProductId]],Product!$B$4:$O$7,4,FALSE)</f>
        <v>Columbian</v>
      </c>
    </row>
    <row r="1850" spans="1:20" x14ac:dyDescent="0.2">
      <c r="A1850">
        <v>8</v>
      </c>
      <c r="B1850">
        <v>24</v>
      </c>
      <c r="C1850">
        <v>39</v>
      </c>
      <c r="D1850">
        <v>15</v>
      </c>
      <c r="E1850">
        <v>16</v>
      </c>
      <c r="F1850">
        <v>4</v>
      </c>
      <c r="G1850">
        <v>848</v>
      </c>
      <c r="H1850">
        <v>20</v>
      </c>
      <c r="I1850">
        <v>10</v>
      </c>
      <c r="J1850">
        <v>30</v>
      </c>
      <c r="K1850">
        <v>40</v>
      </c>
      <c r="L1850">
        <v>603</v>
      </c>
      <c r="M1850">
        <v>11</v>
      </c>
      <c r="N1850" s="25">
        <v>41943</v>
      </c>
      <c r="O1850" t="str">
        <f>VLOOKUP(Coffee_data[[#This Row],[Area Code]],Location!$B$1:$E$157,2,FALSE)</f>
        <v>New Hampshire</v>
      </c>
      <c r="P1850" t="str">
        <f>VLOOKUP(Coffee_data[[#This Row],[Area Code]],Location!$B$1:$E$157,3,FALSE)</f>
        <v>East</v>
      </c>
      <c r="Q1850" t="str">
        <f>VLOOKUP(Coffee_data[[#This Row],[Area Code]],Location!$B$1:$E$157,4,FALSE)</f>
        <v>Small Market</v>
      </c>
      <c r="R1850" s="15" t="str">
        <f>HLOOKUP(Coffee_data[[#This Row],[ProductId]],Product!$B$4:$O$7,2,FALSE)</f>
        <v>Regular</v>
      </c>
      <c r="S1850" s="15" t="str">
        <f>HLOOKUP(Coffee_data[[#This Row],[ProductId]],Product!$B$4:$O$7,3,FALSE)</f>
        <v>Tea</v>
      </c>
      <c r="T1850" s="15" t="str">
        <f>HLOOKUP(Coffee_data[[#This Row],[ProductId]],Product!$B$4:$O$7,4,FALSE)</f>
        <v>Darjeeling</v>
      </c>
    </row>
    <row r="1851" spans="1:20" x14ac:dyDescent="0.2">
      <c r="A1851">
        <v>32</v>
      </c>
      <c r="B1851">
        <v>43</v>
      </c>
      <c r="C1851">
        <v>43</v>
      </c>
      <c r="D1851">
        <v>0</v>
      </c>
      <c r="E1851">
        <v>11</v>
      </c>
      <c r="F1851">
        <v>0</v>
      </c>
      <c r="G1851">
        <v>387</v>
      </c>
      <c r="H1851">
        <v>30</v>
      </c>
      <c r="I1851">
        <v>0</v>
      </c>
      <c r="J1851">
        <v>40</v>
      </c>
      <c r="K1851">
        <v>27</v>
      </c>
      <c r="L1851">
        <v>603</v>
      </c>
      <c r="M1851">
        <v>13</v>
      </c>
      <c r="N1851" s="25">
        <v>41943</v>
      </c>
      <c r="O1851" t="str">
        <f>VLOOKUP(Coffee_data[[#This Row],[Area Code]],Location!$B$1:$E$157,2,FALSE)</f>
        <v>New Hampshire</v>
      </c>
      <c r="P1851" t="str">
        <f>VLOOKUP(Coffee_data[[#This Row],[Area Code]],Location!$B$1:$E$157,3,FALSE)</f>
        <v>East</v>
      </c>
      <c r="Q1851" t="str">
        <f>VLOOKUP(Coffee_data[[#This Row],[Area Code]],Location!$B$1:$E$157,4,FALSE)</f>
        <v>Small Market</v>
      </c>
      <c r="R1851" s="15" t="str">
        <f>HLOOKUP(Coffee_data[[#This Row],[ProductId]],Product!$B$4:$O$7,2,FALSE)</f>
        <v>Regular</v>
      </c>
      <c r="S1851" s="15" t="str">
        <f>HLOOKUP(Coffee_data[[#This Row],[ProductId]],Product!$B$4:$O$7,3,FALSE)</f>
        <v>Tea</v>
      </c>
      <c r="T1851" s="15" t="str">
        <f>HLOOKUP(Coffee_data[[#This Row],[ProductId]],Product!$B$4:$O$7,4,FALSE)</f>
        <v>Green Tea</v>
      </c>
    </row>
    <row r="1852" spans="1:20" x14ac:dyDescent="0.2">
      <c r="A1852">
        <v>-4</v>
      </c>
      <c r="B1852">
        <v>41</v>
      </c>
      <c r="C1852">
        <v>74</v>
      </c>
      <c r="D1852">
        <v>33</v>
      </c>
      <c r="E1852">
        <v>45</v>
      </c>
      <c r="F1852">
        <v>12</v>
      </c>
      <c r="G1852">
        <v>243</v>
      </c>
      <c r="H1852">
        <v>0</v>
      </c>
      <c r="I1852">
        <v>20</v>
      </c>
      <c r="J1852">
        <v>30</v>
      </c>
      <c r="K1852">
        <v>50</v>
      </c>
      <c r="L1852">
        <v>603</v>
      </c>
      <c r="M1852">
        <v>9</v>
      </c>
      <c r="N1852" s="25">
        <v>41943</v>
      </c>
      <c r="O1852" t="str">
        <f>VLOOKUP(Coffee_data[[#This Row],[Area Code]],Location!$B$1:$E$157,2,FALSE)</f>
        <v>New Hampshire</v>
      </c>
      <c r="P1852" t="str">
        <f>VLOOKUP(Coffee_data[[#This Row],[Area Code]],Location!$B$1:$E$157,3,FALSE)</f>
        <v>East</v>
      </c>
      <c r="Q1852" t="str">
        <f>VLOOKUP(Coffee_data[[#This Row],[Area Code]],Location!$B$1:$E$157,4,FALSE)</f>
        <v>Small Market</v>
      </c>
      <c r="R1852" s="15" t="str">
        <f>HLOOKUP(Coffee_data[[#This Row],[ProductId]],Product!$B$4:$O$7,2,FALSE)</f>
        <v>Decaf</v>
      </c>
      <c r="S1852" s="15" t="str">
        <f>HLOOKUP(Coffee_data[[#This Row],[ProductId]],Product!$B$4:$O$7,3,FALSE)</f>
        <v>Herbal Tea</v>
      </c>
      <c r="T1852" s="15" t="str">
        <f>HLOOKUP(Coffee_data[[#This Row],[ProductId]],Product!$B$4:$O$7,4,FALSE)</f>
        <v>Lemon</v>
      </c>
    </row>
    <row r="1853" spans="1:20" x14ac:dyDescent="0.2">
      <c r="A1853">
        <v>-8</v>
      </c>
      <c r="B1853">
        <v>62</v>
      </c>
      <c r="C1853">
        <v>106</v>
      </c>
      <c r="D1853">
        <v>44</v>
      </c>
      <c r="E1853">
        <v>70</v>
      </c>
      <c r="F1853">
        <v>40</v>
      </c>
      <c r="G1853">
        <v>325</v>
      </c>
      <c r="H1853">
        <v>10</v>
      </c>
      <c r="I1853">
        <v>35</v>
      </c>
      <c r="J1853">
        <v>60</v>
      </c>
      <c r="K1853">
        <v>105</v>
      </c>
      <c r="L1853">
        <v>603</v>
      </c>
      <c r="M1853">
        <v>5</v>
      </c>
      <c r="N1853" s="25">
        <v>41943</v>
      </c>
      <c r="O1853" t="str">
        <f>VLOOKUP(Coffee_data[[#This Row],[Area Code]],Location!$B$1:$E$157,2,FALSE)</f>
        <v>New Hampshire</v>
      </c>
      <c r="P1853" t="str">
        <f>VLOOKUP(Coffee_data[[#This Row],[Area Code]],Location!$B$1:$E$157,3,FALSE)</f>
        <v>East</v>
      </c>
      <c r="Q1853" t="str">
        <f>VLOOKUP(Coffee_data[[#This Row],[Area Code]],Location!$B$1:$E$157,4,FALSE)</f>
        <v>Small Market</v>
      </c>
      <c r="R1853" s="15" t="str">
        <f>HLOOKUP(Coffee_data[[#This Row],[ProductId]],Product!$B$4:$O$7,2,FALSE)</f>
        <v>Regular</v>
      </c>
      <c r="S1853" s="15" t="str">
        <f>HLOOKUP(Coffee_data[[#This Row],[ProductId]],Product!$B$4:$O$7,3,FALSE)</f>
        <v>Espresso</v>
      </c>
      <c r="T1853" s="15" t="str">
        <f>HLOOKUP(Coffee_data[[#This Row],[ProductId]],Product!$B$4:$O$7,4,FALSE)</f>
        <v>Caffe Mocha</v>
      </c>
    </row>
    <row r="1854" spans="1:20" x14ac:dyDescent="0.2">
      <c r="A1854">
        <v>-3</v>
      </c>
      <c r="B1854">
        <v>42</v>
      </c>
      <c r="C1854">
        <v>76</v>
      </c>
      <c r="D1854">
        <v>34</v>
      </c>
      <c r="E1854">
        <v>45</v>
      </c>
      <c r="F1854">
        <v>12</v>
      </c>
      <c r="G1854">
        <v>211</v>
      </c>
      <c r="H1854">
        <v>0</v>
      </c>
      <c r="I1854">
        <v>23</v>
      </c>
      <c r="J1854">
        <v>40</v>
      </c>
      <c r="K1854">
        <v>63</v>
      </c>
      <c r="L1854">
        <v>603</v>
      </c>
      <c r="M1854">
        <v>7</v>
      </c>
      <c r="N1854" s="25">
        <v>41943</v>
      </c>
      <c r="O1854" t="str">
        <f>VLOOKUP(Coffee_data[[#This Row],[Area Code]],Location!$B$1:$E$157,2,FALSE)</f>
        <v>New Hampshire</v>
      </c>
      <c r="P1854" t="str">
        <f>VLOOKUP(Coffee_data[[#This Row],[Area Code]],Location!$B$1:$E$157,3,FALSE)</f>
        <v>East</v>
      </c>
      <c r="Q1854" t="str">
        <f>VLOOKUP(Coffee_data[[#This Row],[Area Code]],Location!$B$1:$E$157,4,FALSE)</f>
        <v>Small Market</v>
      </c>
      <c r="R1854" s="15" t="str">
        <f>HLOOKUP(Coffee_data[[#This Row],[ProductId]],Product!$B$4:$O$7,2,FALSE)</f>
        <v>Regular</v>
      </c>
      <c r="S1854" s="15" t="str">
        <f>HLOOKUP(Coffee_data[[#This Row],[ProductId]],Product!$B$4:$O$7,3,FALSE)</f>
        <v>Espresso</v>
      </c>
      <c r="T1854" s="15" t="str">
        <f>HLOOKUP(Coffee_data[[#This Row],[ProductId]],Product!$B$4:$O$7,4,FALSE)</f>
        <v>Regular Espresso</v>
      </c>
    </row>
    <row r="1855" spans="1:20" x14ac:dyDescent="0.2">
      <c r="A1855">
        <v>20</v>
      </c>
      <c r="B1855">
        <v>66</v>
      </c>
      <c r="C1855">
        <v>109</v>
      </c>
      <c r="D1855">
        <v>43</v>
      </c>
      <c r="E1855">
        <v>46</v>
      </c>
      <c r="F1855">
        <v>14</v>
      </c>
      <c r="G1855">
        <v>452</v>
      </c>
      <c r="H1855">
        <v>30</v>
      </c>
      <c r="I1855">
        <v>28</v>
      </c>
      <c r="J1855">
        <v>60</v>
      </c>
      <c r="K1855">
        <v>88</v>
      </c>
      <c r="L1855">
        <v>603</v>
      </c>
      <c r="M1855">
        <v>2</v>
      </c>
      <c r="N1855" s="25">
        <v>41943</v>
      </c>
      <c r="O1855" t="str">
        <f>VLOOKUP(Coffee_data[[#This Row],[Area Code]],Location!$B$1:$E$157,2,FALSE)</f>
        <v>New Hampshire</v>
      </c>
      <c r="P1855" t="str">
        <f>VLOOKUP(Coffee_data[[#This Row],[Area Code]],Location!$B$1:$E$157,3,FALSE)</f>
        <v>East</v>
      </c>
      <c r="Q1855" t="str">
        <f>VLOOKUP(Coffee_data[[#This Row],[Area Code]],Location!$B$1:$E$157,4,FALSE)</f>
        <v>Small Market</v>
      </c>
      <c r="R1855" s="15" t="str">
        <f>HLOOKUP(Coffee_data[[#This Row],[ProductId]],Product!$B$4:$O$7,2,FALSE)</f>
        <v>Regular</v>
      </c>
      <c r="S1855" s="15" t="str">
        <f>HLOOKUP(Coffee_data[[#This Row],[ProductId]],Product!$B$4:$O$7,3,FALSE)</f>
        <v>Coffee</v>
      </c>
      <c r="T1855" s="15" t="str">
        <f>HLOOKUP(Coffee_data[[#This Row],[ProductId]],Product!$B$4:$O$7,4,FALSE)</f>
        <v>Columbian</v>
      </c>
    </row>
    <row r="1856" spans="1:20" x14ac:dyDescent="0.2">
      <c r="A1856">
        <v>30</v>
      </c>
      <c r="B1856">
        <v>67</v>
      </c>
      <c r="C1856">
        <v>113</v>
      </c>
      <c r="D1856">
        <v>46</v>
      </c>
      <c r="E1856">
        <v>37</v>
      </c>
      <c r="F1856">
        <v>14</v>
      </c>
      <c r="G1856">
        <v>316</v>
      </c>
      <c r="H1856">
        <v>40</v>
      </c>
      <c r="I1856">
        <v>39</v>
      </c>
      <c r="J1856">
        <v>60</v>
      </c>
      <c r="K1856">
        <v>101</v>
      </c>
      <c r="L1856">
        <v>603</v>
      </c>
      <c r="M1856">
        <v>1</v>
      </c>
      <c r="N1856" s="25">
        <v>41943</v>
      </c>
      <c r="O1856" t="str">
        <f>VLOOKUP(Coffee_data[[#This Row],[Area Code]],Location!$B$1:$E$157,2,FALSE)</f>
        <v>New Hampshire</v>
      </c>
      <c r="P1856" t="str">
        <f>VLOOKUP(Coffee_data[[#This Row],[Area Code]],Location!$B$1:$E$157,3,FALSE)</f>
        <v>East</v>
      </c>
      <c r="Q1856" t="str">
        <f>VLOOKUP(Coffee_data[[#This Row],[Area Code]],Location!$B$1:$E$157,4,FALSE)</f>
        <v>Small Market</v>
      </c>
      <c r="R1856" s="15" t="str">
        <f>HLOOKUP(Coffee_data[[#This Row],[ProductId]],Product!$B$4:$O$7,2,FALSE)</f>
        <v>Regular</v>
      </c>
      <c r="S1856" s="15" t="str">
        <f>HLOOKUP(Coffee_data[[#This Row],[ProductId]],Product!$B$4:$O$7,3,FALSE)</f>
        <v>Coffee</v>
      </c>
      <c r="T1856" s="15" t="str">
        <f>HLOOKUP(Coffee_data[[#This Row],[ProductId]],Product!$B$4:$O$7,4,FALSE)</f>
        <v>Amaretto</v>
      </c>
    </row>
    <row r="1857" spans="1:20" x14ac:dyDescent="0.2">
      <c r="A1857">
        <v>84</v>
      </c>
      <c r="B1857">
        <v>117</v>
      </c>
      <c r="C1857">
        <v>198</v>
      </c>
      <c r="D1857">
        <v>81</v>
      </c>
      <c r="E1857">
        <v>33</v>
      </c>
      <c r="F1857">
        <v>22</v>
      </c>
      <c r="G1857">
        <v>984</v>
      </c>
      <c r="H1857">
        <v>90</v>
      </c>
      <c r="I1857">
        <v>69</v>
      </c>
      <c r="J1857">
        <v>120</v>
      </c>
      <c r="K1857">
        <v>189</v>
      </c>
      <c r="L1857">
        <v>518</v>
      </c>
      <c r="M1857">
        <v>11</v>
      </c>
      <c r="N1857" s="25">
        <v>41943</v>
      </c>
      <c r="O1857" t="str">
        <f>VLOOKUP(Coffee_data[[#This Row],[Area Code]],Location!$B$1:$E$157,2,FALSE)</f>
        <v>New York</v>
      </c>
      <c r="P1857" t="str">
        <f>VLOOKUP(Coffee_data[[#This Row],[Area Code]],Location!$B$1:$E$157,3,FALSE)</f>
        <v>East</v>
      </c>
      <c r="Q1857" t="str">
        <f>VLOOKUP(Coffee_data[[#This Row],[Area Code]],Location!$B$1:$E$157,4,FALSE)</f>
        <v>Major Market</v>
      </c>
      <c r="R1857" s="15" t="str">
        <f>HLOOKUP(Coffee_data[[#This Row],[ProductId]],Product!$B$4:$O$7,2,FALSE)</f>
        <v>Regular</v>
      </c>
      <c r="S1857" s="15" t="str">
        <f>HLOOKUP(Coffee_data[[#This Row],[ProductId]],Product!$B$4:$O$7,3,FALSE)</f>
        <v>Tea</v>
      </c>
      <c r="T1857" s="15" t="str">
        <f>HLOOKUP(Coffee_data[[#This Row],[ProductId]],Product!$B$4:$O$7,4,FALSE)</f>
        <v>Darjeeling</v>
      </c>
    </row>
    <row r="1858" spans="1:20" x14ac:dyDescent="0.2">
      <c r="A1858">
        <v>127</v>
      </c>
      <c r="B1858">
        <v>172</v>
      </c>
      <c r="C1858">
        <v>290</v>
      </c>
      <c r="D1858">
        <v>90</v>
      </c>
      <c r="E1858">
        <v>45</v>
      </c>
      <c r="F1858">
        <v>33</v>
      </c>
      <c r="G1858">
        <v>930</v>
      </c>
      <c r="H1858">
        <v>130</v>
      </c>
      <c r="I1858">
        <v>86</v>
      </c>
      <c r="J1858">
        <v>170</v>
      </c>
      <c r="K1858">
        <v>278</v>
      </c>
      <c r="L1858">
        <v>315</v>
      </c>
      <c r="M1858">
        <v>12</v>
      </c>
      <c r="N1858" s="25">
        <v>41943</v>
      </c>
      <c r="O1858" t="str">
        <f>VLOOKUP(Coffee_data[[#This Row],[Area Code]],Location!$B$1:$E$157,2,FALSE)</f>
        <v>New York</v>
      </c>
      <c r="P1858" t="str">
        <f>VLOOKUP(Coffee_data[[#This Row],[Area Code]],Location!$B$1:$E$157,3,FALSE)</f>
        <v>East</v>
      </c>
      <c r="Q1858" t="str">
        <f>VLOOKUP(Coffee_data[[#This Row],[Area Code]],Location!$B$1:$E$157,4,FALSE)</f>
        <v>Major Market</v>
      </c>
      <c r="R1858" s="15" t="str">
        <f>HLOOKUP(Coffee_data[[#This Row],[ProductId]],Product!$B$4:$O$7,2,FALSE)</f>
        <v>Regular</v>
      </c>
      <c r="S1858" s="15" t="str">
        <f>HLOOKUP(Coffee_data[[#This Row],[ProductId]],Product!$B$4:$O$7,3,FALSE)</f>
        <v>Tea</v>
      </c>
      <c r="T1858" s="15" t="str">
        <f>HLOOKUP(Coffee_data[[#This Row],[ProductId]],Product!$B$4:$O$7,4,FALSE)</f>
        <v>Earl Grey</v>
      </c>
    </row>
    <row r="1859" spans="1:20" x14ac:dyDescent="0.2">
      <c r="A1859">
        <v>47</v>
      </c>
      <c r="B1859">
        <v>73</v>
      </c>
      <c r="C1859">
        <v>123</v>
      </c>
      <c r="D1859">
        <v>50</v>
      </c>
      <c r="E1859">
        <v>26</v>
      </c>
      <c r="F1859">
        <v>14</v>
      </c>
      <c r="G1859">
        <v>589</v>
      </c>
      <c r="H1859">
        <v>50</v>
      </c>
      <c r="I1859">
        <v>37</v>
      </c>
      <c r="J1859">
        <v>70</v>
      </c>
      <c r="K1859">
        <v>133</v>
      </c>
      <c r="L1859">
        <v>718</v>
      </c>
      <c r="M1859">
        <v>13</v>
      </c>
      <c r="N1859" s="25">
        <v>41943</v>
      </c>
      <c r="O1859" t="str">
        <f>VLOOKUP(Coffee_data[[#This Row],[Area Code]],Location!$B$1:$E$157,2,FALSE)</f>
        <v>New York</v>
      </c>
      <c r="P1859" t="str">
        <f>VLOOKUP(Coffee_data[[#This Row],[Area Code]],Location!$B$1:$E$157,3,FALSE)</f>
        <v>East</v>
      </c>
      <c r="Q1859" t="str">
        <f>VLOOKUP(Coffee_data[[#This Row],[Area Code]],Location!$B$1:$E$157,4,FALSE)</f>
        <v>Major Market</v>
      </c>
      <c r="R1859" s="15" t="str">
        <f>HLOOKUP(Coffee_data[[#This Row],[ProductId]],Product!$B$4:$O$7,2,FALSE)</f>
        <v>Regular</v>
      </c>
      <c r="S1859" s="15" t="str">
        <f>HLOOKUP(Coffee_data[[#This Row],[ProductId]],Product!$B$4:$O$7,3,FALSE)</f>
        <v>Tea</v>
      </c>
      <c r="T1859" s="15" t="str">
        <f>HLOOKUP(Coffee_data[[#This Row],[ProductId]],Product!$B$4:$O$7,4,FALSE)</f>
        <v>Green Tea</v>
      </c>
    </row>
    <row r="1860" spans="1:20" x14ac:dyDescent="0.2">
      <c r="A1860">
        <v>204</v>
      </c>
      <c r="B1860">
        <v>331</v>
      </c>
      <c r="C1860">
        <v>576</v>
      </c>
      <c r="D1860">
        <v>275</v>
      </c>
      <c r="E1860">
        <v>127</v>
      </c>
      <c r="F1860">
        <v>93</v>
      </c>
      <c r="G1860">
        <v>1704</v>
      </c>
      <c r="H1860">
        <v>140</v>
      </c>
      <c r="I1860">
        <v>161</v>
      </c>
      <c r="J1860">
        <v>240</v>
      </c>
      <c r="K1860">
        <v>420</v>
      </c>
      <c r="L1860">
        <v>631</v>
      </c>
      <c r="M1860">
        <v>9</v>
      </c>
      <c r="N1860" s="25">
        <v>41943</v>
      </c>
      <c r="O1860" t="str">
        <f>VLOOKUP(Coffee_data[[#This Row],[Area Code]],Location!$B$1:$E$157,2,FALSE)</f>
        <v>New York</v>
      </c>
      <c r="P1860" t="str">
        <f>VLOOKUP(Coffee_data[[#This Row],[Area Code]],Location!$B$1:$E$157,3,FALSE)</f>
        <v>East</v>
      </c>
      <c r="Q1860" t="str">
        <f>VLOOKUP(Coffee_data[[#This Row],[Area Code]],Location!$B$1:$E$157,4,FALSE)</f>
        <v>Major Market</v>
      </c>
      <c r="R1860" s="15" t="str">
        <f>HLOOKUP(Coffee_data[[#This Row],[ProductId]],Product!$B$4:$O$7,2,FALSE)</f>
        <v>Decaf</v>
      </c>
      <c r="S1860" s="15" t="str">
        <f>HLOOKUP(Coffee_data[[#This Row],[ProductId]],Product!$B$4:$O$7,3,FALSE)</f>
        <v>Herbal Tea</v>
      </c>
      <c r="T1860" s="15" t="str">
        <f>HLOOKUP(Coffee_data[[#This Row],[ProductId]],Product!$B$4:$O$7,4,FALSE)</f>
        <v>Lemon</v>
      </c>
    </row>
    <row r="1861" spans="1:20" x14ac:dyDescent="0.2">
      <c r="A1861">
        <v>-156</v>
      </c>
      <c r="B1861">
        <v>-65</v>
      </c>
      <c r="C1861">
        <v>160</v>
      </c>
      <c r="D1861">
        <v>264</v>
      </c>
      <c r="E1861">
        <v>91</v>
      </c>
      <c r="F1861">
        <v>69</v>
      </c>
      <c r="G1861">
        <v>4742</v>
      </c>
      <c r="H1861">
        <v>-120</v>
      </c>
      <c r="I1861">
        <v>253</v>
      </c>
      <c r="J1861">
        <v>-50</v>
      </c>
      <c r="K1861">
        <v>110</v>
      </c>
      <c r="L1861">
        <v>914</v>
      </c>
      <c r="M1861">
        <v>10</v>
      </c>
      <c r="N1861" s="25">
        <v>41943</v>
      </c>
      <c r="O1861" t="str">
        <f>VLOOKUP(Coffee_data[[#This Row],[Area Code]],Location!$B$1:$E$157,2,FALSE)</f>
        <v>New York</v>
      </c>
      <c r="P1861" t="str">
        <f>VLOOKUP(Coffee_data[[#This Row],[Area Code]],Location!$B$1:$E$157,3,FALSE)</f>
        <v>East</v>
      </c>
      <c r="Q1861" t="str">
        <f>VLOOKUP(Coffee_data[[#This Row],[Area Code]],Location!$B$1:$E$157,4,FALSE)</f>
        <v>Major Market</v>
      </c>
      <c r="R1861" s="15" t="str">
        <f>HLOOKUP(Coffee_data[[#This Row],[ProductId]],Product!$B$4:$O$7,2,FALSE)</f>
        <v>Decaf</v>
      </c>
      <c r="S1861" s="15" t="str">
        <f>HLOOKUP(Coffee_data[[#This Row],[ProductId]],Product!$B$4:$O$7,3,FALSE)</f>
        <v>Herbal Tea</v>
      </c>
      <c r="T1861" s="15" t="str">
        <f>HLOOKUP(Coffee_data[[#This Row],[ProductId]],Product!$B$4:$O$7,4,FALSE)</f>
        <v>Mint</v>
      </c>
    </row>
    <row r="1862" spans="1:20" x14ac:dyDescent="0.2">
      <c r="A1862">
        <v>-202</v>
      </c>
      <c r="B1862">
        <v>-60</v>
      </c>
      <c r="C1862">
        <v>61</v>
      </c>
      <c r="D1862">
        <v>83</v>
      </c>
      <c r="E1862">
        <v>142</v>
      </c>
      <c r="F1862">
        <v>109</v>
      </c>
      <c r="G1862">
        <v>3385</v>
      </c>
      <c r="H1862">
        <v>-190</v>
      </c>
      <c r="I1862">
        <v>70</v>
      </c>
      <c r="J1862">
        <v>-60</v>
      </c>
      <c r="K1862">
        <v>55</v>
      </c>
      <c r="L1862">
        <v>347</v>
      </c>
      <c r="M1862">
        <v>5</v>
      </c>
      <c r="N1862" s="25">
        <v>41943</v>
      </c>
      <c r="O1862" t="str">
        <f>VLOOKUP(Coffee_data[[#This Row],[Area Code]],Location!$B$1:$E$157,2,FALSE)</f>
        <v>New York</v>
      </c>
      <c r="P1862" t="str">
        <f>VLOOKUP(Coffee_data[[#This Row],[Area Code]],Location!$B$1:$E$157,3,FALSE)</f>
        <v>East</v>
      </c>
      <c r="Q1862" t="str">
        <f>VLOOKUP(Coffee_data[[#This Row],[Area Code]],Location!$B$1:$E$157,4,FALSE)</f>
        <v>Major Market</v>
      </c>
      <c r="R1862" s="15" t="str">
        <f>HLOOKUP(Coffee_data[[#This Row],[ProductId]],Product!$B$4:$O$7,2,FALSE)</f>
        <v>Regular</v>
      </c>
      <c r="S1862" s="15" t="str">
        <f>HLOOKUP(Coffee_data[[#This Row],[ProductId]],Product!$B$4:$O$7,3,FALSE)</f>
        <v>Espresso</v>
      </c>
      <c r="T1862" s="15" t="str">
        <f>HLOOKUP(Coffee_data[[#This Row],[ProductId]],Product!$B$4:$O$7,4,FALSE)</f>
        <v>Caffe Mocha</v>
      </c>
    </row>
    <row r="1863" spans="1:20" x14ac:dyDescent="0.2">
      <c r="A1863">
        <v>381</v>
      </c>
      <c r="B1863">
        <v>464</v>
      </c>
      <c r="C1863">
        <v>675</v>
      </c>
      <c r="D1863">
        <v>121</v>
      </c>
      <c r="E1863">
        <v>83</v>
      </c>
      <c r="F1863">
        <v>59</v>
      </c>
      <c r="G1863">
        <v>933</v>
      </c>
      <c r="H1863">
        <v>390</v>
      </c>
      <c r="I1863">
        <v>224</v>
      </c>
      <c r="J1863">
        <v>460</v>
      </c>
      <c r="K1863">
        <v>653</v>
      </c>
      <c r="L1863">
        <v>646</v>
      </c>
      <c r="M1863">
        <v>7</v>
      </c>
      <c r="N1863" s="25">
        <v>41943</v>
      </c>
      <c r="O1863" t="str">
        <f>VLOOKUP(Coffee_data[[#This Row],[Area Code]],Location!$B$1:$E$157,2,FALSE)</f>
        <v>New York</v>
      </c>
      <c r="P1863" t="str">
        <f>VLOOKUP(Coffee_data[[#This Row],[Area Code]],Location!$B$1:$E$157,3,FALSE)</f>
        <v>East</v>
      </c>
      <c r="Q1863" t="str">
        <f>VLOOKUP(Coffee_data[[#This Row],[Area Code]],Location!$B$1:$E$157,4,FALSE)</f>
        <v>Major Market</v>
      </c>
      <c r="R1863" s="15" t="str">
        <f>HLOOKUP(Coffee_data[[#This Row],[ProductId]],Product!$B$4:$O$7,2,FALSE)</f>
        <v>Regular</v>
      </c>
      <c r="S1863" s="15" t="str">
        <f>HLOOKUP(Coffee_data[[#This Row],[ProductId]],Product!$B$4:$O$7,3,FALSE)</f>
        <v>Espresso</v>
      </c>
      <c r="T1863" s="15" t="str">
        <f>HLOOKUP(Coffee_data[[#This Row],[ProductId]],Product!$B$4:$O$7,4,FALSE)</f>
        <v>Regular Espresso</v>
      </c>
    </row>
    <row r="1864" spans="1:20" x14ac:dyDescent="0.2">
      <c r="A1864">
        <v>236</v>
      </c>
      <c r="B1864">
        <v>374</v>
      </c>
      <c r="C1864">
        <v>623</v>
      </c>
      <c r="D1864">
        <v>284</v>
      </c>
      <c r="E1864">
        <v>138</v>
      </c>
      <c r="F1864">
        <v>87</v>
      </c>
      <c r="G1864">
        <v>2580</v>
      </c>
      <c r="H1864">
        <v>230</v>
      </c>
      <c r="I1864">
        <v>167</v>
      </c>
      <c r="J1864">
        <v>340</v>
      </c>
      <c r="K1864">
        <v>560</v>
      </c>
      <c r="L1864">
        <v>347</v>
      </c>
      <c r="M1864">
        <v>2</v>
      </c>
      <c r="N1864" s="25">
        <v>41943</v>
      </c>
      <c r="O1864" t="str">
        <f>VLOOKUP(Coffee_data[[#This Row],[Area Code]],Location!$B$1:$E$157,2,FALSE)</f>
        <v>New York</v>
      </c>
      <c r="P1864" t="str">
        <f>VLOOKUP(Coffee_data[[#This Row],[Area Code]],Location!$B$1:$E$157,3,FALSE)</f>
        <v>East</v>
      </c>
      <c r="Q1864" t="str">
        <f>VLOOKUP(Coffee_data[[#This Row],[Area Code]],Location!$B$1:$E$157,4,FALSE)</f>
        <v>Major Market</v>
      </c>
      <c r="R1864" s="15" t="str">
        <f>HLOOKUP(Coffee_data[[#This Row],[ProductId]],Product!$B$4:$O$7,2,FALSE)</f>
        <v>Regular</v>
      </c>
      <c r="S1864" s="15" t="str">
        <f>HLOOKUP(Coffee_data[[#This Row],[ProductId]],Product!$B$4:$O$7,3,FALSE)</f>
        <v>Coffee</v>
      </c>
      <c r="T1864" s="15" t="str">
        <f>HLOOKUP(Coffee_data[[#This Row],[ProductId]],Product!$B$4:$O$7,4,FALSE)</f>
        <v>Columbian</v>
      </c>
    </row>
    <row r="1865" spans="1:20" x14ac:dyDescent="0.2">
      <c r="A1865">
        <v>44</v>
      </c>
      <c r="B1865">
        <v>68</v>
      </c>
      <c r="C1865">
        <v>115</v>
      </c>
      <c r="D1865">
        <v>47</v>
      </c>
      <c r="E1865">
        <v>24</v>
      </c>
      <c r="F1865">
        <v>13</v>
      </c>
      <c r="G1865">
        <v>834</v>
      </c>
      <c r="H1865">
        <v>60</v>
      </c>
      <c r="I1865">
        <v>50</v>
      </c>
      <c r="J1865">
        <v>80</v>
      </c>
      <c r="K1865">
        <v>128</v>
      </c>
      <c r="L1865">
        <v>225</v>
      </c>
      <c r="M1865">
        <v>2</v>
      </c>
      <c r="N1865" s="25">
        <v>41943</v>
      </c>
      <c r="O1865" t="str">
        <f>VLOOKUP(Coffee_data[[#This Row],[Area Code]],Location!$B$1:$E$157,2,FALSE)</f>
        <v>Louisiana</v>
      </c>
      <c r="P1865" t="str">
        <f>VLOOKUP(Coffee_data[[#This Row],[Area Code]],Location!$B$1:$E$157,3,FALSE)</f>
        <v>South</v>
      </c>
      <c r="Q1865" t="str">
        <f>VLOOKUP(Coffee_data[[#This Row],[Area Code]],Location!$B$1:$E$157,4,FALSE)</f>
        <v>Small Market</v>
      </c>
      <c r="R1865" s="15" t="str">
        <f>HLOOKUP(Coffee_data[[#This Row],[ProductId]],Product!$B$4:$O$7,2,FALSE)</f>
        <v>Regular</v>
      </c>
      <c r="S1865" s="15" t="str">
        <f>HLOOKUP(Coffee_data[[#This Row],[ProductId]],Product!$B$4:$O$7,3,FALSE)</f>
        <v>Coffee</v>
      </c>
      <c r="T1865" s="15" t="str">
        <f>HLOOKUP(Coffee_data[[#This Row],[ProductId]],Product!$B$4:$O$7,4,FALSE)</f>
        <v>Columbian</v>
      </c>
    </row>
    <row r="1866" spans="1:20" x14ac:dyDescent="0.2">
      <c r="A1866">
        <v>28</v>
      </c>
      <c r="B1866">
        <v>47</v>
      </c>
      <c r="C1866">
        <v>78</v>
      </c>
      <c r="D1866">
        <v>31</v>
      </c>
      <c r="E1866">
        <v>19</v>
      </c>
      <c r="F1866">
        <v>8</v>
      </c>
      <c r="G1866">
        <v>856</v>
      </c>
      <c r="H1866">
        <v>50</v>
      </c>
      <c r="I1866">
        <v>27</v>
      </c>
      <c r="J1866">
        <v>60</v>
      </c>
      <c r="K1866">
        <v>87</v>
      </c>
      <c r="L1866">
        <v>504</v>
      </c>
      <c r="M1866">
        <v>3</v>
      </c>
      <c r="N1866" s="25">
        <v>41943</v>
      </c>
      <c r="O1866" t="str">
        <f>VLOOKUP(Coffee_data[[#This Row],[Area Code]],Location!$B$1:$E$157,2,FALSE)</f>
        <v>Louisiana</v>
      </c>
      <c r="P1866" t="str">
        <f>VLOOKUP(Coffee_data[[#This Row],[Area Code]],Location!$B$1:$E$157,3,FALSE)</f>
        <v>South</v>
      </c>
      <c r="Q1866" t="str">
        <f>VLOOKUP(Coffee_data[[#This Row],[Area Code]],Location!$B$1:$E$157,4,FALSE)</f>
        <v>Small Market</v>
      </c>
      <c r="R1866" s="15" t="str">
        <f>HLOOKUP(Coffee_data[[#This Row],[ProductId]],Product!$B$4:$O$7,2,FALSE)</f>
        <v>Decaf</v>
      </c>
      <c r="S1866" s="15" t="str">
        <f>HLOOKUP(Coffee_data[[#This Row],[ProductId]],Product!$B$4:$O$7,3,FALSE)</f>
        <v>Coffee</v>
      </c>
      <c r="T1866" s="15" t="str">
        <f>HLOOKUP(Coffee_data[[#This Row],[ProductId]],Product!$B$4:$O$7,4,FALSE)</f>
        <v>Decaf Irish Cream</v>
      </c>
    </row>
    <row r="1867" spans="1:20" x14ac:dyDescent="0.2">
      <c r="A1867">
        <v>85</v>
      </c>
      <c r="B1867">
        <v>130</v>
      </c>
      <c r="C1867">
        <v>231</v>
      </c>
      <c r="D1867">
        <v>99</v>
      </c>
      <c r="E1867">
        <v>45</v>
      </c>
      <c r="F1867">
        <v>33</v>
      </c>
      <c r="G1867">
        <v>552</v>
      </c>
      <c r="H1867">
        <v>80</v>
      </c>
      <c r="I1867">
        <v>90</v>
      </c>
      <c r="J1867">
        <v>120</v>
      </c>
      <c r="K1867">
        <v>218</v>
      </c>
      <c r="L1867">
        <v>337</v>
      </c>
      <c r="M1867">
        <v>8</v>
      </c>
      <c r="N1867" s="25">
        <v>41943</v>
      </c>
      <c r="O1867" t="str">
        <f>VLOOKUP(Coffee_data[[#This Row],[Area Code]],Location!$B$1:$E$157,2,FALSE)</f>
        <v>Louisiana</v>
      </c>
      <c r="P1867" t="str">
        <f>VLOOKUP(Coffee_data[[#This Row],[Area Code]],Location!$B$1:$E$157,3,FALSE)</f>
        <v>South</v>
      </c>
      <c r="Q1867" t="str">
        <f>VLOOKUP(Coffee_data[[#This Row],[Area Code]],Location!$B$1:$E$157,4,FALSE)</f>
        <v>Small Market</v>
      </c>
      <c r="R1867" s="15" t="str">
        <f>HLOOKUP(Coffee_data[[#This Row],[ProductId]],Product!$B$4:$O$7,2,FALSE)</f>
        <v>Decaf</v>
      </c>
      <c r="S1867" s="15" t="str">
        <f>HLOOKUP(Coffee_data[[#This Row],[ProductId]],Product!$B$4:$O$7,3,FALSE)</f>
        <v>Herbal Tea</v>
      </c>
      <c r="T1867" s="15" t="str">
        <f>HLOOKUP(Coffee_data[[#This Row],[ProductId]],Product!$B$4:$O$7,4,FALSE)</f>
        <v>Chamomile</v>
      </c>
    </row>
    <row r="1868" spans="1:20" x14ac:dyDescent="0.2">
      <c r="A1868">
        <v>38</v>
      </c>
      <c r="B1868">
        <v>102</v>
      </c>
      <c r="C1868">
        <v>184</v>
      </c>
      <c r="D1868">
        <v>82</v>
      </c>
      <c r="E1868">
        <v>64</v>
      </c>
      <c r="F1868">
        <v>31</v>
      </c>
      <c r="G1868">
        <v>601</v>
      </c>
      <c r="H1868">
        <v>40</v>
      </c>
      <c r="I1868">
        <v>79</v>
      </c>
      <c r="J1868">
        <v>100</v>
      </c>
      <c r="K1868">
        <v>179</v>
      </c>
      <c r="L1868">
        <v>337</v>
      </c>
      <c r="M1868">
        <v>9</v>
      </c>
      <c r="N1868" s="25">
        <v>41943</v>
      </c>
      <c r="O1868" t="str">
        <f>VLOOKUP(Coffee_data[[#This Row],[Area Code]],Location!$B$1:$E$157,2,FALSE)</f>
        <v>Louisiana</v>
      </c>
      <c r="P1868" t="str">
        <f>VLOOKUP(Coffee_data[[#This Row],[Area Code]],Location!$B$1:$E$157,3,FALSE)</f>
        <v>South</v>
      </c>
      <c r="Q1868" t="str">
        <f>VLOOKUP(Coffee_data[[#This Row],[Area Code]],Location!$B$1:$E$157,4,FALSE)</f>
        <v>Small Market</v>
      </c>
      <c r="R1868" s="15" t="str">
        <f>HLOOKUP(Coffee_data[[#This Row],[ProductId]],Product!$B$4:$O$7,2,FALSE)</f>
        <v>Decaf</v>
      </c>
      <c r="S1868" s="15" t="str">
        <f>HLOOKUP(Coffee_data[[#This Row],[ProductId]],Product!$B$4:$O$7,3,FALSE)</f>
        <v>Herbal Tea</v>
      </c>
      <c r="T1868" s="15" t="str">
        <f>HLOOKUP(Coffee_data[[#This Row],[ProductId]],Product!$B$4:$O$7,4,FALSE)</f>
        <v>Lemon</v>
      </c>
    </row>
    <row r="1869" spans="1:20" x14ac:dyDescent="0.2">
      <c r="A1869">
        <v>1</v>
      </c>
      <c r="B1869">
        <v>86</v>
      </c>
      <c r="C1869">
        <v>147</v>
      </c>
      <c r="D1869">
        <v>61</v>
      </c>
      <c r="E1869">
        <v>85</v>
      </c>
      <c r="F1869">
        <v>55</v>
      </c>
      <c r="G1869">
        <v>-906</v>
      </c>
      <c r="H1869">
        <v>10</v>
      </c>
      <c r="I1869">
        <v>36</v>
      </c>
      <c r="J1869">
        <v>70</v>
      </c>
      <c r="K1869">
        <v>110</v>
      </c>
      <c r="L1869">
        <v>504</v>
      </c>
      <c r="M1869">
        <v>4</v>
      </c>
      <c r="N1869" s="25">
        <v>41943</v>
      </c>
      <c r="O1869" t="str">
        <f>VLOOKUP(Coffee_data[[#This Row],[Area Code]],Location!$B$1:$E$157,2,FALSE)</f>
        <v>Louisiana</v>
      </c>
      <c r="P1869" t="str">
        <f>VLOOKUP(Coffee_data[[#This Row],[Area Code]],Location!$B$1:$E$157,3,FALSE)</f>
        <v>South</v>
      </c>
      <c r="Q1869" t="str">
        <f>VLOOKUP(Coffee_data[[#This Row],[Area Code]],Location!$B$1:$E$157,4,FALSE)</f>
        <v>Small Market</v>
      </c>
      <c r="R1869" s="15" t="str">
        <f>HLOOKUP(Coffee_data[[#This Row],[ProductId]],Product!$B$4:$O$7,2,FALSE)</f>
        <v>Regular</v>
      </c>
      <c r="S1869" s="15" t="str">
        <f>HLOOKUP(Coffee_data[[#This Row],[ProductId]],Product!$B$4:$O$7,3,FALSE)</f>
        <v>Espresso</v>
      </c>
      <c r="T1869" s="15" t="str">
        <f>HLOOKUP(Coffee_data[[#This Row],[ProductId]],Product!$B$4:$O$7,4,FALSE)</f>
        <v>Caffe Latte</v>
      </c>
    </row>
    <row r="1870" spans="1:20" x14ac:dyDescent="0.2">
      <c r="A1870">
        <v>49</v>
      </c>
      <c r="B1870">
        <v>88</v>
      </c>
      <c r="C1870">
        <v>141</v>
      </c>
      <c r="D1870">
        <v>53</v>
      </c>
      <c r="E1870">
        <v>39</v>
      </c>
      <c r="F1870">
        <v>16</v>
      </c>
      <c r="G1870">
        <v>321</v>
      </c>
      <c r="H1870">
        <v>30</v>
      </c>
      <c r="I1870">
        <v>45</v>
      </c>
      <c r="J1870">
        <v>60</v>
      </c>
      <c r="K1870">
        <v>95</v>
      </c>
      <c r="L1870">
        <v>225</v>
      </c>
      <c r="M1870">
        <v>5</v>
      </c>
      <c r="N1870" s="25">
        <v>41943</v>
      </c>
      <c r="O1870" t="str">
        <f>VLOOKUP(Coffee_data[[#This Row],[Area Code]],Location!$B$1:$E$157,2,FALSE)</f>
        <v>Louisiana</v>
      </c>
      <c r="P1870" t="str">
        <f>VLOOKUP(Coffee_data[[#This Row],[Area Code]],Location!$B$1:$E$157,3,FALSE)</f>
        <v>South</v>
      </c>
      <c r="Q1870" t="str">
        <f>VLOOKUP(Coffee_data[[#This Row],[Area Code]],Location!$B$1:$E$157,4,FALSE)</f>
        <v>Small Market</v>
      </c>
      <c r="R1870" s="15" t="str">
        <f>HLOOKUP(Coffee_data[[#This Row],[ProductId]],Product!$B$4:$O$7,2,FALSE)</f>
        <v>Regular</v>
      </c>
      <c r="S1870" s="15" t="str">
        <f>HLOOKUP(Coffee_data[[#This Row],[ProductId]],Product!$B$4:$O$7,3,FALSE)</f>
        <v>Espresso</v>
      </c>
      <c r="T1870" s="15" t="str">
        <f>HLOOKUP(Coffee_data[[#This Row],[ProductId]],Product!$B$4:$O$7,4,FALSE)</f>
        <v>Caffe Mocha</v>
      </c>
    </row>
    <row r="1871" spans="1:20" x14ac:dyDescent="0.2">
      <c r="A1871">
        <v>34</v>
      </c>
      <c r="B1871">
        <v>71</v>
      </c>
      <c r="C1871">
        <v>120</v>
      </c>
      <c r="D1871">
        <v>49</v>
      </c>
      <c r="E1871">
        <v>37</v>
      </c>
      <c r="F1871">
        <v>15</v>
      </c>
      <c r="G1871">
        <v>454</v>
      </c>
      <c r="H1871">
        <v>30</v>
      </c>
      <c r="I1871">
        <v>24</v>
      </c>
      <c r="J1871">
        <v>60</v>
      </c>
      <c r="K1871">
        <v>90</v>
      </c>
      <c r="L1871">
        <v>225</v>
      </c>
      <c r="M1871">
        <v>6</v>
      </c>
      <c r="N1871" s="25">
        <v>41943</v>
      </c>
      <c r="O1871" t="str">
        <f>VLOOKUP(Coffee_data[[#This Row],[Area Code]],Location!$B$1:$E$157,2,FALSE)</f>
        <v>Louisiana</v>
      </c>
      <c r="P1871" t="str">
        <f>VLOOKUP(Coffee_data[[#This Row],[Area Code]],Location!$B$1:$E$157,3,FALSE)</f>
        <v>South</v>
      </c>
      <c r="Q1871" t="str">
        <f>VLOOKUP(Coffee_data[[#This Row],[Area Code]],Location!$B$1:$E$157,4,FALSE)</f>
        <v>Small Market</v>
      </c>
      <c r="R1871" s="15" t="str">
        <f>HLOOKUP(Coffee_data[[#This Row],[ProductId]],Product!$B$4:$O$7,2,FALSE)</f>
        <v>Decaf</v>
      </c>
      <c r="S1871" s="15" t="str">
        <f>HLOOKUP(Coffee_data[[#This Row],[ProductId]],Product!$B$4:$O$7,3,FALSE)</f>
        <v>Espresso</v>
      </c>
      <c r="T1871" s="15" t="str">
        <f>HLOOKUP(Coffee_data[[#This Row],[ProductId]],Product!$B$4:$O$7,4,FALSE)</f>
        <v>Decaf Espresso</v>
      </c>
    </row>
    <row r="1872" spans="1:20" x14ac:dyDescent="0.2">
      <c r="A1872">
        <v>20</v>
      </c>
      <c r="B1872">
        <v>66</v>
      </c>
      <c r="C1872">
        <v>109</v>
      </c>
      <c r="D1872">
        <v>43</v>
      </c>
      <c r="E1872">
        <v>46</v>
      </c>
      <c r="F1872">
        <v>14</v>
      </c>
      <c r="G1872">
        <v>452</v>
      </c>
      <c r="H1872">
        <v>30</v>
      </c>
      <c r="I1872">
        <v>48</v>
      </c>
      <c r="J1872">
        <v>70</v>
      </c>
      <c r="K1872">
        <v>120</v>
      </c>
      <c r="L1872">
        <v>505</v>
      </c>
      <c r="M1872">
        <v>2</v>
      </c>
      <c r="N1872" s="25">
        <v>41943</v>
      </c>
      <c r="O1872" t="str">
        <f>VLOOKUP(Coffee_data[[#This Row],[Area Code]],Location!$B$1:$E$157,2,FALSE)</f>
        <v>New Mexico</v>
      </c>
      <c r="P1872" t="str">
        <f>VLOOKUP(Coffee_data[[#This Row],[Area Code]],Location!$B$1:$E$157,3,FALSE)</f>
        <v>South</v>
      </c>
      <c r="Q1872" t="str">
        <f>VLOOKUP(Coffee_data[[#This Row],[Area Code]],Location!$B$1:$E$157,4,FALSE)</f>
        <v>Small Market</v>
      </c>
      <c r="R1872" s="15" t="str">
        <f>HLOOKUP(Coffee_data[[#This Row],[ProductId]],Product!$B$4:$O$7,2,FALSE)</f>
        <v>Regular</v>
      </c>
      <c r="S1872" s="15" t="str">
        <f>HLOOKUP(Coffee_data[[#This Row],[ProductId]],Product!$B$4:$O$7,3,FALSE)</f>
        <v>Coffee</v>
      </c>
      <c r="T1872" s="15" t="str">
        <f>HLOOKUP(Coffee_data[[#This Row],[ProductId]],Product!$B$4:$O$7,4,FALSE)</f>
        <v>Columbian</v>
      </c>
    </row>
    <row r="1873" spans="1:20" x14ac:dyDescent="0.2">
      <c r="A1873">
        <v>-8</v>
      </c>
      <c r="B1873">
        <v>40</v>
      </c>
      <c r="C1873">
        <v>122</v>
      </c>
      <c r="D1873">
        <v>82</v>
      </c>
      <c r="E1873">
        <v>48</v>
      </c>
      <c r="F1873">
        <v>25</v>
      </c>
      <c r="G1873">
        <v>1804</v>
      </c>
      <c r="H1873">
        <v>10</v>
      </c>
      <c r="I1873">
        <v>90</v>
      </c>
      <c r="J1873">
        <v>50</v>
      </c>
      <c r="K1873">
        <v>137</v>
      </c>
      <c r="L1873">
        <v>505</v>
      </c>
      <c r="M1873">
        <v>3</v>
      </c>
      <c r="N1873" s="25">
        <v>41943</v>
      </c>
      <c r="O1873" t="str">
        <f>VLOOKUP(Coffee_data[[#This Row],[Area Code]],Location!$B$1:$E$157,2,FALSE)</f>
        <v>New Mexico</v>
      </c>
      <c r="P1873" t="str">
        <f>VLOOKUP(Coffee_data[[#This Row],[Area Code]],Location!$B$1:$E$157,3,FALSE)</f>
        <v>South</v>
      </c>
      <c r="Q1873" t="str">
        <f>VLOOKUP(Coffee_data[[#This Row],[Area Code]],Location!$B$1:$E$157,4,FALSE)</f>
        <v>Small Market</v>
      </c>
      <c r="R1873" s="15" t="str">
        <f>HLOOKUP(Coffee_data[[#This Row],[ProductId]],Product!$B$4:$O$7,2,FALSE)</f>
        <v>Decaf</v>
      </c>
      <c r="S1873" s="15" t="str">
        <f>HLOOKUP(Coffee_data[[#This Row],[ProductId]],Product!$B$4:$O$7,3,FALSE)</f>
        <v>Coffee</v>
      </c>
      <c r="T1873" s="15" t="str">
        <f>HLOOKUP(Coffee_data[[#This Row],[ProductId]],Product!$B$4:$O$7,4,FALSE)</f>
        <v>Decaf Irish Cream</v>
      </c>
    </row>
    <row r="1874" spans="1:20" x14ac:dyDescent="0.2">
      <c r="A1874">
        <v>9</v>
      </c>
      <c r="B1874">
        <v>24</v>
      </c>
      <c r="C1874">
        <v>39</v>
      </c>
      <c r="D1874">
        <v>15</v>
      </c>
      <c r="E1874">
        <v>15</v>
      </c>
      <c r="F1874">
        <v>4</v>
      </c>
      <c r="G1874">
        <v>848</v>
      </c>
      <c r="H1874">
        <v>10</v>
      </c>
      <c r="I1874">
        <v>10</v>
      </c>
      <c r="J1874">
        <v>20</v>
      </c>
      <c r="K1874">
        <v>30</v>
      </c>
      <c r="L1874">
        <v>505</v>
      </c>
      <c r="M1874">
        <v>8</v>
      </c>
      <c r="N1874" s="25">
        <v>41943</v>
      </c>
      <c r="O1874" t="str">
        <f>VLOOKUP(Coffee_data[[#This Row],[Area Code]],Location!$B$1:$E$157,2,FALSE)</f>
        <v>New Mexico</v>
      </c>
      <c r="P1874" t="str">
        <f>VLOOKUP(Coffee_data[[#This Row],[Area Code]],Location!$B$1:$E$157,3,FALSE)</f>
        <v>South</v>
      </c>
      <c r="Q1874" t="str">
        <f>VLOOKUP(Coffee_data[[#This Row],[Area Code]],Location!$B$1:$E$157,4,FALSE)</f>
        <v>Small Market</v>
      </c>
      <c r="R1874" s="15" t="str">
        <f>HLOOKUP(Coffee_data[[#This Row],[ProductId]],Product!$B$4:$O$7,2,FALSE)</f>
        <v>Decaf</v>
      </c>
      <c r="S1874" s="15" t="str">
        <f>HLOOKUP(Coffee_data[[#This Row],[ProductId]],Product!$B$4:$O$7,3,FALSE)</f>
        <v>Herbal Tea</v>
      </c>
      <c r="T1874" s="15" t="str">
        <f>HLOOKUP(Coffee_data[[#This Row],[ProductId]],Product!$B$4:$O$7,4,FALSE)</f>
        <v>Chamomile</v>
      </c>
    </row>
    <row r="1875" spans="1:20" x14ac:dyDescent="0.2">
      <c r="A1875">
        <v>5</v>
      </c>
      <c r="B1875">
        <v>35</v>
      </c>
      <c r="C1875">
        <v>64</v>
      </c>
      <c r="D1875">
        <v>29</v>
      </c>
      <c r="E1875">
        <v>30</v>
      </c>
      <c r="F1875">
        <v>8</v>
      </c>
      <c r="G1875">
        <v>1003</v>
      </c>
      <c r="H1875">
        <v>10</v>
      </c>
      <c r="I1875">
        <v>20</v>
      </c>
      <c r="J1875">
        <v>30</v>
      </c>
      <c r="K1875">
        <v>50</v>
      </c>
      <c r="L1875">
        <v>505</v>
      </c>
      <c r="M1875">
        <v>9</v>
      </c>
      <c r="N1875" s="25">
        <v>41943</v>
      </c>
      <c r="O1875" t="str">
        <f>VLOOKUP(Coffee_data[[#This Row],[Area Code]],Location!$B$1:$E$157,2,FALSE)</f>
        <v>New Mexico</v>
      </c>
      <c r="P1875" t="str">
        <f>VLOOKUP(Coffee_data[[#This Row],[Area Code]],Location!$B$1:$E$157,3,FALSE)</f>
        <v>South</v>
      </c>
      <c r="Q1875" t="str">
        <f>VLOOKUP(Coffee_data[[#This Row],[Area Code]],Location!$B$1:$E$157,4,FALSE)</f>
        <v>Small Market</v>
      </c>
      <c r="R1875" s="15" t="str">
        <f>HLOOKUP(Coffee_data[[#This Row],[ProductId]],Product!$B$4:$O$7,2,FALSE)</f>
        <v>Decaf</v>
      </c>
      <c r="S1875" s="15" t="str">
        <f>HLOOKUP(Coffee_data[[#This Row],[ProductId]],Product!$B$4:$O$7,3,FALSE)</f>
        <v>Herbal Tea</v>
      </c>
      <c r="T1875" s="15" t="str">
        <f>HLOOKUP(Coffee_data[[#This Row],[ProductId]],Product!$B$4:$O$7,4,FALSE)</f>
        <v>Lemon</v>
      </c>
    </row>
    <row r="1876" spans="1:20" x14ac:dyDescent="0.2">
      <c r="A1876">
        <v>-4</v>
      </c>
      <c r="B1876">
        <v>42</v>
      </c>
      <c r="C1876">
        <v>76</v>
      </c>
      <c r="D1876">
        <v>34</v>
      </c>
      <c r="E1876">
        <v>46</v>
      </c>
      <c r="F1876">
        <v>12</v>
      </c>
      <c r="G1876">
        <v>-522</v>
      </c>
      <c r="H1876">
        <v>-10</v>
      </c>
      <c r="I1876">
        <v>20</v>
      </c>
      <c r="J1876">
        <v>30</v>
      </c>
      <c r="K1876">
        <v>46</v>
      </c>
      <c r="L1876">
        <v>505</v>
      </c>
      <c r="M1876">
        <v>4</v>
      </c>
      <c r="N1876" s="25">
        <v>41943</v>
      </c>
      <c r="O1876" t="str">
        <f>VLOOKUP(Coffee_data[[#This Row],[Area Code]],Location!$B$1:$E$157,2,FALSE)</f>
        <v>New Mexico</v>
      </c>
      <c r="P1876" t="str">
        <f>VLOOKUP(Coffee_data[[#This Row],[Area Code]],Location!$B$1:$E$157,3,FALSE)</f>
        <v>South</v>
      </c>
      <c r="Q1876" t="str">
        <f>VLOOKUP(Coffee_data[[#This Row],[Area Code]],Location!$B$1:$E$157,4,FALSE)</f>
        <v>Small Market</v>
      </c>
      <c r="R1876" s="15" t="str">
        <f>HLOOKUP(Coffee_data[[#This Row],[ProductId]],Product!$B$4:$O$7,2,FALSE)</f>
        <v>Regular</v>
      </c>
      <c r="S1876" s="15" t="str">
        <f>HLOOKUP(Coffee_data[[#This Row],[ProductId]],Product!$B$4:$O$7,3,FALSE)</f>
        <v>Espresso</v>
      </c>
      <c r="T1876" s="15" t="str">
        <f>HLOOKUP(Coffee_data[[#This Row],[ProductId]],Product!$B$4:$O$7,4,FALSE)</f>
        <v>Caffe Latte</v>
      </c>
    </row>
    <row r="1877" spans="1:20" x14ac:dyDescent="0.2">
      <c r="A1877">
        <v>-7</v>
      </c>
      <c r="B1877">
        <v>62</v>
      </c>
      <c r="C1877">
        <v>106</v>
      </c>
      <c r="D1877">
        <v>44</v>
      </c>
      <c r="E1877">
        <v>69</v>
      </c>
      <c r="F1877">
        <v>40</v>
      </c>
      <c r="G1877">
        <v>325</v>
      </c>
      <c r="H1877">
        <v>0</v>
      </c>
      <c r="I1877">
        <v>35</v>
      </c>
      <c r="J1877">
        <v>50</v>
      </c>
      <c r="K1877">
        <v>85</v>
      </c>
      <c r="L1877">
        <v>505</v>
      </c>
      <c r="M1877">
        <v>5</v>
      </c>
      <c r="N1877" s="25">
        <v>41943</v>
      </c>
      <c r="O1877" t="str">
        <f>VLOOKUP(Coffee_data[[#This Row],[Area Code]],Location!$B$1:$E$157,2,FALSE)</f>
        <v>New Mexico</v>
      </c>
      <c r="P1877" t="str">
        <f>VLOOKUP(Coffee_data[[#This Row],[Area Code]],Location!$B$1:$E$157,3,FALSE)</f>
        <v>South</v>
      </c>
      <c r="Q1877" t="str">
        <f>VLOOKUP(Coffee_data[[#This Row],[Area Code]],Location!$B$1:$E$157,4,FALSE)</f>
        <v>Small Market</v>
      </c>
      <c r="R1877" s="15" t="str">
        <f>HLOOKUP(Coffee_data[[#This Row],[ProductId]],Product!$B$4:$O$7,2,FALSE)</f>
        <v>Regular</v>
      </c>
      <c r="S1877" s="15" t="str">
        <f>HLOOKUP(Coffee_data[[#This Row],[ProductId]],Product!$B$4:$O$7,3,FALSE)</f>
        <v>Espresso</v>
      </c>
      <c r="T1877" s="15" t="str">
        <f>HLOOKUP(Coffee_data[[#This Row],[ProductId]],Product!$B$4:$O$7,4,FALSE)</f>
        <v>Caffe Mocha</v>
      </c>
    </row>
    <row r="1878" spans="1:20" x14ac:dyDescent="0.2">
      <c r="A1878">
        <v>8</v>
      </c>
      <c r="B1878">
        <v>47</v>
      </c>
      <c r="C1878">
        <v>82</v>
      </c>
      <c r="D1878">
        <v>35</v>
      </c>
      <c r="E1878">
        <v>39</v>
      </c>
      <c r="F1878">
        <v>11</v>
      </c>
      <c r="G1878">
        <v>248</v>
      </c>
      <c r="H1878">
        <v>20</v>
      </c>
      <c r="I1878">
        <v>20</v>
      </c>
      <c r="J1878">
        <v>40</v>
      </c>
      <c r="K1878">
        <v>54</v>
      </c>
      <c r="L1878">
        <v>505</v>
      </c>
      <c r="M1878">
        <v>6</v>
      </c>
      <c r="N1878" s="25">
        <v>41943</v>
      </c>
      <c r="O1878" t="str">
        <f>VLOOKUP(Coffee_data[[#This Row],[Area Code]],Location!$B$1:$E$157,2,FALSE)</f>
        <v>New Mexico</v>
      </c>
      <c r="P1878" t="str">
        <f>VLOOKUP(Coffee_data[[#This Row],[Area Code]],Location!$B$1:$E$157,3,FALSE)</f>
        <v>South</v>
      </c>
      <c r="Q1878" t="str">
        <f>VLOOKUP(Coffee_data[[#This Row],[Area Code]],Location!$B$1:$E$157,4,FALSE)</f>
        <v>Small Market</v>
      </c>
      <c r="R1878" s="15" t="str">
        <f>HLOOKUP(Coffee_data[[#This Row],[ProductId]],Product!$B$4:$O$7,2,FALSE)</f>
        <v>Decaf</v>
      </c>
      <c r="S1878" s="15" t="str">
        <f>HLOOKUP(Coffee_data[[#This Row],[ProductId]],Product!$B$4:$O$7,3,FALSE)</f>
        <v>Espresso</v>
      </c>
      <c r="T1878" s="15" t="str">
        <f>HLOOKUP(Coffee_data[[#This Row],[ProductId]],Product!$B$4:$O$7,4,FALSE)</f>
        <v>Decaf Espresso</v>
      </c>
    </row>
    <row r="1879" spans="1:20" x14ac:dyDescent="0.2">
      <c r="A1879">
        <v>71</v>
      </c>
      <c r="B1879">
        <v>112</v>
      </c>
      <c r="C1879">
        <v>200</v>
      </c>
      <c r="D1879">
        <v>88</v>
      </c>
      <c r="E1879">
        <v>41</v>
      </c>
      <c r="F1879">
        <v>29</v>
      </c>
      <c r="G1879">
        <v>561</v>
      </c>
      <c r="H1879">
        <v>90</v>
      </c>
      <c r="I1879">
        <v>88</v>
      </c>
      <c r="J1879">
        <v>130</v>
      </c>
      <c r="K1879">
        <v>232</v>
      </c>
      <c r="L1879">
        <v>918</v>
      </c>
      <c r="M1879">
        <v>2</v>
      </c>
      <c r="N1879" s="25">
        <v>41943</v>
      </c>
      <c r="O1879" t="str">
        <f>VLOOKUP(Coffee_data[[#This Row],[Area Code]],Location!$B$1:$E$157,2,FALSE)</f>
        <v>Oklahoma</v>
      </c>
      <c r="P1879" t="str">
        <f>VLOOKUP(Coffee_data[[#This Row],[Area Code]],Location!$B$1:$E$157,3,FALSE)</f>
        <v>South</v>
      </c>
      <c r="Q1879" t="str">
        <f>VLOOKUP(Coffee_data[[#This Row],[Area Code]],Location!$B$1:$E$157,4,FALSE)</f>
        <v>Small Market</v>
      </c>
      <c r="R1879" s="15" t="str">
        <f>HLOOKUP(Coffee_data[[#This Row],[ProductId]],Product!$B$4:$O$7,2,FALSE)</f>
        <v>Regular</v>
      </c>
      <c r="S1879" s="15" t="str">
        <f>HLOOKUP(Coffee_data[[#This Row],[ProductId]],Product!$B$4:$O$7,3,FALSE)</f>
        <v>Coffee</v>
      </c>
      <c r="T1879" s="15" t="str">
        <f>HLOOKUP(Coffee_data[[#This Row],[ProductId]],Product!$B$4:$O$7,4,FALSE)</f>
        <v>Columbian</v>
      </c>
    </row>
    <row r="1880" spans="1:20" x14ac:dyDescent="0.2">
      <c r="A1880">
        <v>30</v>
      </c>
      <c r="B1880">
        <v>52</v>
      </c>
      <c r="C1880">
        <v>88</v>
      </c>
      <c r="D1880">
        <v>36</v>
      </c>
      <c r="E1880">
        <v>22</v>
      </c>
      <c r="F1880">
        <v>10</v>
      </c>
      <c r="G1880">
        <v>862</v>
      </c>
      <c r="H1880">
        <v>40</v>
      </c>
      <c r="I1880">
        <v>40</v>
      </c>
      <c r="J1880">
        <v>60</v>
      </c>
      <c r="K1880">
        <v>103</v>
      </c>
      <c r="L1880">
        <v>580</v>
      </c>
      <c r="M1880">
        <v>3</v>
      </c>
      <c r="N1880" s="25">
        <v>41943</v>
      </c>
      <c r="O1880" t="str">
        <f>VLOOKUP(Coffee_data[[#This Row],[Area Code]],Location!$B$1:$E$157,2,FALSE)</f>
        <v>Oklahoma</v>
      </c>
      <c r="P1880" t="str">
        <f>VLOOKUP(Coffee_data[[#This Row],[Area Code]],Location!$B$1:$E$157,3,FALSE)</f>
        <v>South</v>
      </c>
      <c r="Q1880" t="str">
        <f>VLOOKUP(Coffee_data[[#This Row],[Area Code]],Location!$B$1:$E$157,4,FALSE)</f>
        <v>Small Market</v>
      </c>
      <c r="R1880" s="15" t="str">
        <f>HLOOKUP(Coffee_data[[#This Row],[ProductId]],Product!$B$4:$O$7,2,FALSE)</f>
        <v>Decaf</v>
      </c>
      <c r="S1880" s="15" t="str">
        <f>HLOOKUP(Coffee_data[[#This Row],[ProductId]],Product!$B$4:$O$7,3,FALSE)</f>
        <v>Coffee</v>
      </c>
      <c r="T1880" s="15" t="str">
        <f>HLOOKUP(Coffee_data[[#This Row],[ProductId]],Product!$B$4:$O$7,4,FALSE)</f>
        <v>Decaf Irish Cream</v>
      </c>
    </row>
    <row r="1881" spans="1:20" x14ac:dyDescent="0.2">
      <c r="A1881">
        <v>13</v>
      </c>
      <c r="B1881">
        <v>67</v>
      </c>
      <c r="C1881">
        <v>121</v>
      </c>
      <c r="D1881">
        <v>54</v>
      </c>
      <c r="E1881">
        <v>54</v>
      </c>
      <c r="F1881">
        <v>20</v>
      </c>
      <c r="G1881">
        <v>391</v>
      </c>
      <c r="H1881">
        <v>20</v>
      </c>
      <c r="I1881">
        <v>50</v>
      </c>
      <c r="J1881">
        <v>60</v>
      </c>
      <c r="K1881">
        <v>110</v>
      </c>
      <c r="L1881">
        <v>918</v>
      </c>
      <c r="M1881">
        <v>8</v>
      </c>
      <c r="N1881" s="25">
        <v>41943</v>
      </c>
      <c r="O1881" t="str">
        <f>VLOOKUP(Coffee_data[[#This Row],[Area Code]],Location!$B$1:$E$157,2,FALSE)</f>
        <v>Oklahoma</v>
      </c>
      <c r="P1881" t="str">
        <f>VLOOKUP(Coffee_data[[#This Row],[Area Code]],Location!$B$1:$E$157,3,FALSE)</f>
        <v>South</v>
      </c>
      <c r="Q1881" t="str">
        <f>VLOOKUP(Coffee_data[[#This Row],[Area Code]],Location!$B$1:$E$157,4,FALSE)</f>
        <v>Small Market</v>
      </c>
      <c r="R1881" s="15" t="str">
        <f>HLOOKUP(Coffee_data[[#This Row],[ProductId]],Product!$B$4:$O$7,2,FALSE)</f>
        <v>Decaf</v>
      </c>
      <c r="S1881" s="15" t="str">
        <f>HLOOKUP(Coffee_data[[#This Row],[ProductId]],Product!$B$4:$O$7,3,FALSE)</f>
        <v>Herbal Tea</v>
      </c>
      <c r="T1881" s="15" t="str">
        <f>HLOOKUP(Coffee_data[[#This Row],[ProductId]],Product!$B$4:$O$7,4,FALSE)</f>
        <v>Chamomile</v>
      </c>
    </row>
    <row r="1882" spans="1:20" x14ac:dyDescent="0.2">
      <c r="A1882">
        <v>15</v>
      </c>
      <c r="B1882">
        <v>130</v>
      </c>
      <c r="C1882">
        <v>224</v>
      </c>
      <c r="D1882">
        <v>94</v>
      </c>
      <c r="E1882">
        <v>115</v>
      </c>
      <c r="F1882">
        <v>85</v>
      </c>
      <c r="G1882">
        <v>694</v>
      </c>
      <c r="H1882">
        <v>20</v>
      </c>
      <c r="I1882">
        <v>71</v>
      </c>
      <c r="J1882">
        <v>120</v>
      </c>
      <c r="K1882">
        <v>191</v>
      </c>
      <c r="L1882">
        <v>580</v>
      </c>
      <c r="M1882">
        <v>9</v>
      </c>
      <c r="N1882" s="25">
        <v>41943</v>
      </c>
      <c r="O1882" t="str">
        <f>VLOOKUP(Coffee_data[[#This Row],[Area Code]],Location!$B$1:$E$157,2,FALSE)</f>
        <v>Oklahoma</v>
      </c>
      <c r="P1882" t="str">
        <f>VLOOKUP(Coffee_data[[#This Row],[Area Code]],Location!$B$1:$E$157,3,FALSE)</f>
        <v>South</v>
      </c>
      <c r="Q1882" t="str">
        <f>VLOOKUP(Coffee_data[[#This Row],[Area Code]],Location!$B$1:$E$157,4,FALSE)</f>
        <v>Small Market</v>
      </c>
      <c r="R1882" s="15" t="str">
        <f>HLOOKUP(Coffee_data[[#This Row],[ProductId]],Product!$B$4:$O$7,2,FALSE)</f>
        <v>Decaf</v>
      </c>
      <c r="S1882" s="15" t="str">
        <f>HLOOKUP(Coffee_data[[#This Row],[ProductId]],Product!$B$4:$O$7,3,FALSE)</f>
        <v>Herbal Tea</v>
      </c>
      <c r="T1882" s="15" t="str">
        <f>HLOOKUP(Coffee_data[[#This Row],[ProductId]],Product!$B$4:$O$7,4,FALSE)</f>
        <v>Lemon</v>
      </c>
    </row>
    <row r="1883" spans="1:20" x14ac:dyDescent="0.2">
      <c r="A1883">
        <v>89</v>
      </c>
      <c r="B1883">
        <v>143</v>
      </c>
      <c r="C1883">
        <v>245</v>
      </c>
      <c r="D1883">
        <v>142</v>
      </c>
      <c r="E1883">
        <v>54</v>
      </c>
      <c r="F1883">
        <v>31</v>
      </c>
      <c r="G1883">
        <v>-2003</v>
      </c>
      <c r="H1883">
        <v>60</v>
      </c>
      <c r="I1883">
        <v>80</v>
      </c>
      <c r="J1883">
        <v>100</v>
      </c>
      <c r="K1883">
        <v>176</v>
      </c>
      <c r="L1883">
        <v>918</v>
      </c>
      <c r="M1883">
        <v>4</v>
      </c>
      <c r="N1883" s="25">
        <v>41943</v>
      </c>
      <c r="O1883" t="str">
        <f>VLOOKUP(Coffee_data[[#This Row],[Area Code]],Location!$B$1:$E$157,2,FALSE)</f>
        <v>Oklahoma</v>
      </c>
      <c r="P1883" t="str">
        <f>VLOOKUP(Coffee_data[[#This Row],[Area Code]],Location!$B$1:$E$157,3,FALSE)</f>
        <v>South</v>
      </c>
      <c r="Q1883" t="str">
        <f>VLOOKUP(Coffee_data[[#This Row],[Area Code]],Location!$B$1:$E$157,4,FALSE)</f>
        <v>Small Market</v>
      </c>
      <c r="R1883" s="15" t="str">
        <f>HLOOKUP(Coffee_data[[#This Row],[ProductId]],Product!$B$4:$O$7,2,FALSE)</f>
        <v>Regular</v>
      </c>
      <c r="S1883" s="15" t="str">
        <f>HLOOKUP(Coffee_data[[#This Row],[ProductId]],Product!$B$4:$O$7,3,FALSE)</f>
        <v>Espresso</v>
      </c>
      <c r="T1883" s="15" t="str">
        <f>HLOOKUP(Coffee_data[[#This Row],[ProductId]],Product!$B$4:$O$7,4,FALSE)</f>
        <v>Caffe Latte</v>
      </c>
    </row>
    <row r="1884" spans="1:20" x14ac:dyDescent="0.2">
      <c r="A1884">
        <v>29</v>
      </c>
      <c r="B1884">
        <v>48</v>
      </c>
      <c r="C1884">
        <v>80</v>
      </c>
      <c r="D1884">
        <v>32</v>
      </c>
      <c r="E1884">
        <v>19</v>
      </c>
      <c r="F1884">
        <v>8</v>
      </c>
      <c r="G1884">
        <v>482</v>
      </c>
      <c r="H1884">
        <v>30</v>
      </c>
      <c r="I1884">
        <v>20</v>
      </c>
      <c r="J1884">
        <v>40</v>
      </c>
      <c r="K1884">
        <v>60</v>
      </c>
      <c r="L1884">
        <v>918</v>
      </c>
      <c r="M1884">
        <v>5</v>
      </c>
      <c r="N1884" s="25">
        <v>41943</v>
      </c>
      <c r="O1884" t="str">
        <f>VLOOKUP(Coffee_data[[#This Row],[Area Code]],Location!$B$1:$E$157,2,FALSE)</f>
        <v>Oklahoma</v>
      </c>
      <c r="P1884" t="str">
        <f>VLOOKUP(Coffee_data[[#This Row],[Area Code]],Location!$B$1:$E$157,3,FALSE)</f>
        <v>South</v>
      </c>
      <c r="Q1884" t="str">
        <f>VLOOKUP(Coffee_data[[#This Row],[Area Code]],Location!$B$1:$E$157,4,FALSE)</f>
        <v>Small Market</v>
      </c>
      <c r="R1884" s="15" t="str">
        <f>HLOOKUP(Coffee_data[[#This Row],[ProductId]],Product!$B$4:$O$7,2,FALSE)</f>
        <v>Regular</v>
      </c>
      <c r="S1884" s="15" t="str">
        <f>HLOOKUP(Coffee_data[[#This Row],[ProductId]],Product!$B$4:$O$7,3,FALSE)</f>
        <v>Espresso</v>
      </c>
      <c r="T1884" s="15" t="str">
        <f>HLOOKUP(Coffee_data[[#This Row],[ProductId]],Product!$B$4:$O$7,4,FALSE)</f>
        <v>Caffe Mocha</v>
      </c>
    </row>
    <row r="1885" spans="1:20" x14ac:dyDescent="0.2">
      <c r="A1885">
        <v>62</v>
      </c>
      <c r="B1885">
        <v>119</v>
      </c>
      <c r="C1885">
        <v>197</v>
      </c>
      <c r="D1885">
        <v>78</v>
      </c>
      <c r="E1885">
        <v>57</v>
      </c>
      <c r="F1885">
        <v>25</v>
      </c>
      <c r="G1885">
        <v>798</v>
      </c>
      <c r="H1885">
        <v>40</v>
      </c>
      <c r="I1885">
        <v>60</v>
      </c>
      <c r="J1885">
        <v>90</v>
      </c>
      <c r="K1885">
        <v>150</v>
      </c>
      <c r="L1885">
        <v>918</v>
      </c>
      <c r="M1885">
        <v>6</v>
      </c>
      <c r="N1885" s="25">
        <v>41943</v>
      </c>
      <c r="O1885" t="str">
        <f>VLOOKUP(Coffee_data[[#This Row],[Area Code]],Location!$B$1:$E$157,2,FALSE)</f>
        <v>Oklahoma</v>
      </c>
      <c r="P1885" t="str">
        <f>VLOOKUP(Coffee_data[[#This Row],[Area Code]],Location!$B$1:$E$157,3,FALSE)</f>
        <v>South</v>
      </c>
      <c r="Q1885" t="str">
        <f>VLOOKUP(Coffee_data[[#This Row],[Area Code]],Location!$B$1:$E$157,4,FALSE)</f>
        <v>Small Market</v>
      </c>
      <c r="R1885" s="15" t="str">
        <f>HLOOKUP(Coffee_data[[#This Row],[ProductId]],Product!$B$4:$O$7,2,FALSE)</f>
        <v>Decaf</v>
      </c>
      <c r="S1885" s="15" t="str">
        <f>HLOOKUP(Coffee_data[[#This Row],[ProductId]],Product!$B$4:$O$7,3,FALSE)</f>
        <v>Espresso</v>
      </c>
      <c r="T1885" s="15" t="str">
        <f>HLOOKUP(Coffee_data[[#This Row],[ProductId]],Product!$B$4:$O$7,4,FALSE)</f>
        <v>Decaf Espresso</v>
      </c>
    </row>
    <row r="1886" spans="1:20" x14ac:dyDescent="0.2">
      <c r="A1886">
        <v>174</v>
      </c>
      <c r="B1886">
        <v>265</v>
      </c>
      <c r="C1886">
        <v>490</v>
      </c>
      <c r="D1886">
        <v>179</v>
      </c>
      <c r="E1886">
        <v>91</v>
      </c>
      <c r="F1886">
        <v>69</v>
      </c>
      <c r="G1886">
        <v>1272</v>
      </c>
      <c r="H1886">
        <v>230</v>
      </c>
      <c r="I1886">
        <v>257</v>
      </c>
      <c r="J1886">
        <v>320</v>
      </c>
      <c r="K1886">
        <v>580</v>
      </c>
      <c r="L1886">
        <v>956</v>
      </c>
      <c r="M1886">
        <v>2</v>
      </c>
      <c r="N1886" s="25">
        <v>41943</v>
      </c>
      <c r="O1886" t="str">
        <f>VLOOKUP(Coffee_data[[#This Row],[Area Code]],Location!$B$1:$E$157,2,FALSE)</f>
        <v>Texas</v>
      </c>
      <c r="P1886" t="str">
        <f>VLOOKUP(Coffee_data[[#This Row],[Area Code]],Location!$B$1:$E$157,3,FALSE)</f>
        <v>South</v>
      </c>
      <c r="Q1886" t="str">
        <f>VLOOKUP(Coffee_data[[#This Row],[Area Code]],Location!$B$1:$E$157,4,FALSE)</f>
        <v>Major Market</v>
      </c>
      <c r="R1886" s="15" t="str">
        <f>HLOOKUP(Coffee_data[[#This Row],[ProductId]],Product!$B$4:$O$7,2,FALSE)</f>
        <v>Regular</v>
      </c>
      <c r="S1886" s="15" t="str">
        <f>HLOOKUP(Coffee_data[[#This Row],[ProductId]],Product!$B$4:$O$7,3,FALSE)</f>
        <v>Coffee</v>
      </c>
      <c r="T1886" s="15" t="str">
        <f>HLOOKUP(Coffee_data[[#This Row],[ProductId]],Product!$B$4:$O$7,4,FALSE)</f>
        <v>Columbian</v>
      </c>
    </row>
    <row r="1887" spans="1:20" x14ac:dyDescent="0.2">
      <c r="A1887">
        <v>26</v>
      </c>
      <c r="B1887">
        <v>52</v>
      </c>
      <c r="C1887">
        <v>92</v>
      </c>
      <c r="D1887">
        <v>40</v>
      </c>
      <c r="E1887">
        <v>26</v>
      </c>
      <c r="F1887">
        <v>13</v>
      </c>
      <c r="G1887">
        <v>536</v>
      </c>
      <c r="H1887">
        <v>40</v>
      </c>
      <c r="I1887">
        <v>40</v>
      </c>
      <c r="J1887">
        <v>60</v>
      </c>
      <c r="K1887">
        <v>97</v>
      </c>
      <c r="L1887">
        <v>915</v>
      </c>
      <c r="M1887">
        <v>3</v>
      </c>
      <c r="N1887" s="25">
        <v>41943</v>
      </c>
      <c r="O1887" t="str">
        <f>VLOOKUP(Coffee_data[[#This Row],[Area Code]],Location!$B$1:$E$157,2,FALSE)</f>
        <v>Texas</v>
      </c>
      <c r="P1887" t="str">
        <f>VLOOKUP(Coffee_data[[#This Row],[Area Code]],Location!$B$1:$E$157,3,FALSE)</f>
        <v>South</v>
      </c>
      <c r="Q1887" t="str">
        <f>VLOOKUP(Coffee_data[[#This Row],[Area Code]],Location!$B$1:$E$157,4,FALSE)</f>
        <v>Major Market</v>
      </c>
      <c r="R1887" s="15" t="str">
        <f>HLOOKUP(Coffee_data[[#This Row],[ProductId]],Product!$B$4:$O$7,2,FALSE)</f>
        <v>Decaf</v>
      </c>
      <c r="S1887" s="15" t="str">
        <f>HLOOKUP(Coffee_data[[#This Row],[ProductId]],Product!$B$4:$O$7,3,FALSE)</f>
        <v>Coffee</v>
      </c>
      <c r="T1887" s="15" t="str">
        <f>HLOOKUP(Coffee_data[[#This Row],[ProductId]],Product!$B$4:$O$7,4,FALSE)</f>
        <v>Decaf Irish Cream</v>
      </c>
    </row>
    <row r="1888" spans="1:20" x14ac:dyDescent="0.2">
      <c r="A1888">
        <v>32</v>
      </c>
      <c r="B1888">
        <v>79</v>
      </c>
      <c r="C1888">
        <v>138</v>
      </c>
      <c r="D1888">
        <v>59</v>
      </c>
      <c r="E1888">
        <v>47</v>
      </c>
      <c r="F1888">
        <v>19</v>
      </c>
      <c r="G1888">
        <v>411</v>
      </c>
      <c r="H1888">
        <v>40</v>
      </c>
      <c r="I1888">
        <v>58</v>
      </c>
      <c r="J1888">
        <v>70</v>
      </c>
      <c r="K1888">
        <v>120</v>
      </c>
      <c r="L1888">
        <v>713</v>
      </c>
      <c r="M1888">
        <v>8</v>
      </c>
      <c r="N1888" s="25">
        <v>41943</v>
      </c>
      <c r="O1888" t="str">
        <f>VLOOKUP(Coffee_data[[#This Row],[Area Code]],Location!$B$1:$E$157,2,FALSE)</f>
        <v>Texas</v>
      </c>
      <c r="P1888" t="str">
        <f>VLOOKUP(Coffee_data[[#This Row],[Area Code]],Location!$B$1:$E$157,3,FALSE)</f>
        <v>South</v>
      </c>
      <c r="Q1888" t="str">
        <f>VLOOKUP(Coffee_data[[#This Row],[Area Code]],Location!$B$1:$E$157,4,FALSE)</f>
        <v>Major Market</v>
      </c>
      <c r="R1888" s="15" t="str">
        <f>HLOOKUP(Coffee_data[[#This Row],[ProductId]],Product!$B$4:$O$7,2,FALSE)</f>
        <v>Decaf</v>
      </c>
      <c r="S1888" s="15" t="str">
        <f>HLOOKUP(Coffee_data[[#This Row],[ProductId]],Product!$B$4:$O$7,3,FALSE)</f>
        <v>Herbal Tea</v>
      </c>
      <c r="T1888" s="15" t="str">
        <f>HLOOKUP(Coffee_data[[#This Row],[ProductId]],Product!$B$4:$O$7,4,FALSE)</f>
        <v>Chamomile</v>
      </c>
    </row>
    <row r="1889" spans="1:20" x14ac:dyDescent="0.2">
      <c r="A1889">
        <v>31</v>
      </c>
      <c r="B1889">
        <v>68</v>
      </c>
      <c r="C1889">
        <v>114</v>
      </c>
      <c r="D1889">
        <v>46</v>
      </c>
      <c r="E1889">
        <v>37</v>
      </c>
      <c r="F1889">
        <v>14</v>
      </c>
      <c r="G1889">
        <v>424</v>
      </c>
      <c r="H1889">
        <v>30</v>
      </c>
      <c r="I1889">
        <v>49</v>
      </c>
      <c r="J1889">
        <v>60</v>
      </c>
      <c r="K1889">
        <v>109</v>
      </c>
      <c r="L1889">
        <v>936</v>
      </c>
      <c r="M1889">
        <v>9</v>
      </c>
      <c r="N1889" s="25">
        <v>41943</v>
      </c>
      <c r="O1889" t="str">
        <f>VLOOKUP(Coffee_data[[#This Row],[Area Code]],Location!$B$1:$E$157,2,FALSE)</f>
        <v>Texas</v>
      </c>
      <c r="P1889" t="str">
        <f>VLOOKUP(Coffee_data[[#This Row],[Area Code]],Location!$B$1:$E$157,3,FALSE)</f>
        <v>South</v>
      </c>
      <c r="Q1889" t="str">
        <f>VLOOKUP(Coffee_data[[#This Row],[Area Code]],Location!$B$1:$E$157,4,FALSE)</f>
        <v>Major Market</v>
      </c>
      <c r="R1889" s="15" t="str">
        <f>HLOOKUP(Coffee_data[[#This Row],[ProductId]],Product!$B$4:$O$7,2,FALSE)</f>
        <v>Decaf</v>
      </c>
      <c r="S1889" s="15" t="str">
        <f>HLOOKUP(Coffee_data[[#This Row],[ProductId]],Product!$B$4:$O$7,3,FALSE)</f>
        <v>Herbal Tea</v>
      </c>
      <c r="T1889" s="15" t="str">
        <f>HLOOKUP(Coffee_data[[#This Row],[ProductId]],Product!$B$4:$O$7,4,FALSE)</f>
        <v>Lemon</v>
      </c>
    </row>
    <row r="1890" spans="1:20" x14ac:dyDescent="0.2">
      <c r="A1890">
        <v>59</v>
      </c>
      <c r="B1890">
        <v>114</v>
      </c>
      <c r="C1890">
        <v>189</v>
      </c>
      <c r="D1890">
        <v>75</v>
      </c>
      <c r="E1890">
        <v>55</v>
      </c>
      <c r="F1890">
        <v>24</v>
      </c>
      <c r="G1890">
        <v>-1050</v>
      </c>
      <c r="H1890">
        <v>40</v>
      </c>
      <c r="I1890">
        <v>54</v>
      </c>
      <c r="J1890">
        <v>90</v>
      </c>
      <c r="K1890">
        <v>144</v>
      </c>
      <c r="L1890">
        <v>817</v>
      </c>
      <c r="M1890">
        <v>4</v>
      </c>
      <c r="N1890" s="25">
        <v>41943</v>
      </c>
      <c r="O1890" t="str">
        <f>VLOOKUP(Coffee_data[[#This Row],[Area Code]],Location!$B$1:$E$157,2,FALSE)</f>
        <v>Texas</v>
      </c>
      <c r="P1890" t="str">
        <f>VLOOKUP(Coffee_data[[#This Row],[Area Code]],Location!$B$1:$E$157,3,FALSE)</f>
        <v>South</v>
      </c>
      <c r="Q1890" t="str">
        <f>VLOOKUP(Coffee_data[[#This Row],[Area Code]],Location!$B$1:$E$157,4,FALSE)</f>
        <v>Major Market</v>
      </c>
      <c r="R1890" s="15" t="str">
        <f>HLOOKUP(Coffee_data[[#This Row],[ProductId]],Product!$B$4:$O$7,2,FALSE)</f>
        <v>Regular</v>
      </c>
      <c r="S1890" s="15" t="str">
        <f>HLOOKUP(Coffee_data[[#This Row],[ProductId]],Product!$B$4:$O$7,3,FALSE)</f>
        <v>Espresso</v>
      </c>
      <c r="T1890" s="15" t="str">
        <f>HLOOKUP(Coffee_data[[#This Row],[ProductId]],Product!$B$4:$O$7,4,FALSE)</f>
        <v>Caffe Latte</v>
      </c>
    </row>
    <row r="1891" spans="1:20" x14ac:dyDescent="0.2">
      <c r="A1891">
        <v>127</v>
      </c>
      <c r="B1891">
        <v>172</v>
      </c>
      <c r="C1891">
        <v>290</v>
      </c>
      <c r="D1891">
        <v>99</v>
      </c>
      <c r="E1891">
        <v>45</v>
      </c>
      <c r="F1891">
        <v>33</v>
      </c>
      <c r="G1891">
        <v>930</v>
      </c>
      <c r="H1891">
        <v>100</v>
      </c>
      <c r="I1891">
        <v>85</v>
      </c>
      <c r="J1891">
        <v>130</v>
      </c>
      <c r="K1891">
        <v>215</v>
      </c>
      <c r="L1891">
        <v>409</v>
      </c>
      <c r="M1891">
        <v>5</v>
      </c>
      <c r="N1891" s="25">
        <v>41943</v>
      </c>
      <c r="O1891" t="str">
        <f>VLOOKUP(Coffee_data[[#This Row],[Area Code]],Location!$B$1:$E$157,2,FALSE)</f>
        <v>Texas</v>
      </c>
      <c r="P1891" t="str">
        <f>VLOOKUP(Coffee_data[[#This Row],[Area Code]],Location!$B$1:$E$157,3,FALSE)</f>
        <v>South</v>
      </c>
      <c r="Q1891" t="str">
        <f>VLOOKUP(Coffee_data[[#This Row],[Area Code]],Location!$B$1:$E$157,4,FALSE)</f>
        <v>Major Market</v>
      </c>
      <c r="R1891" s="15" t="str">
        <f>HLOOKUP(Coffee_data[[#This Row],[ProductId]],Product!$B$4:$O$7,2,FALSE)</f>
        <v>Regular</v>
      </c>
      <c r="S1891" s="15" t="str">
        <f>HLOOKUP(Coffee_data[[#This Row],[ProductId]],Product!$B$4:$O$7,3,FALSE)</f>
        <v>Espresso</v>
      </c>
      <c r="T1891" s="15" t="str">
        <f>HLOOKUP(Coffee_data[[#This Row],[ProductId]],Product!$B$4:$O$7,4,FALSE)</f>
        <v>Caffe Mocha</v>
      </c>
    </row>
    <row r="1892" spans="1:20" x14ac:dyDescent="0.2">
      <c r="A1892">
        <v>48</v>
      </c>
      <c r="B1892">
        <v>73</v>
      </c>
      <c r="C1892">
        <v>123</v>
      </c>
      <c r="D1892">
        <v>50</v>
      </c>
      <c r="E1892">
        <v>25</v>
      </c>
      <c r="F1892">
        <v>14</v>
      </c>
      <c r="G1892">
        <v>589</v>
      </c>
      <c r="H1892">
        <v>40</v>
      </c>
      <c r="I1892">
        <v>24</v>
      </c>
      <c r="J1892">
        <v>60</v>
      </c>
      <c r="K1892">
        <v>90</v>
      </c>
      <c r="L1892">
        <v>210</v>
      </c>
      <c r="M1892">
        <v>6</v>
      </c>
      <c r="N1892" s="25">
        <v>41943</v>
      </c>
      <c r="O1892" t="str">
        <f>VLOOKUP(Coffee_data[[#This Row],[Area Code]],Location!$B$1:$E$157,2,FALSE)</f>
        <v>Texas</v>
      </c>
      <c r="P1892" t="str">
        <f>VLOOKUP(Coffee_data[[#This Row],[Area Code]],Location!$B$1:$E$157,3,FALSE)</f>
        <v>South</v>
      </c>
      <c r="Q1892" t="str">
        <f>VLOOKUP(Coffee_data[[#This Row],[Area Code]],Location!$B$1:$E$157,4,FALSE)</f>
        <v>Major Market</v>
      </c>
      <c r="R1892" s="15" t="str">
        <f>HLOOKUP(Coffee_data[[#This Row],[ProductId]],Product!$B$4:$O$7,2,FALSE)</f>
        <v>Decaf</v>
      </c>
      <c r="S1892" s="15" t="str">
        <f>HLOOKUP(Coffee_data[[#This Row],[ProductId]],Product!$B$4:$O$7,3,FALSE)</f>
        <v>Espresso</v>
      </c>
      <c r="T1892" s="15" t="str">
        <f>HLOOKUP(Coffee_data[[#This Row],[ProductId]],Product!$B$4:$O$7,4,FALSE)</f>
        <v>Decaf Espresso</v>
      </c>
    </row>
    <row r="1893" spans="1:20" x14ac:dyDescent="0.2">
      <c r="A1893">
        <v>30</v>
      </c>
      <c r="B1893">
        <v>67</v>
      </c>
      <c r="C1893">
        <v>113</v>
      </c>
      <c r="D1893">
        <v>46</v>
      </c>
      <c r="E1893">
        <v>37</v>
      </c>
      <c r="F1893">
        <v>14</v>
      </c>
      <c r="G1893">
        <v>316</v>
      </c>
      <c r="H1893">
        <v>30</v>
      </c>
      <c r="I1893">
        <v>32</v>
      </c>
      <c r="J1893">
        <v>60</v>
      </c>
      <c r="K1893">
        <v>92</v>
      </c>
      <c r="L1893">
        <v>801</v>
      </c>
      <c r="M1893">
        <v>8</v>
      </c>
      <c r="N1893" s="25">
        <v>41943</v>
      </c>
      <c r="O1893" t="str">
        <f>VLOOKUP(Coffee_data[[#This Row],[Area Code]],Location!$B$1:$E$157,2,FALSE)</f>
        <v>Utah</v>
      </c>
      <c r="P1893" t="str">
        <f>VLOOKUP(Coffee_data[[#This Row],[Area Code]],Location!$B$1:$E$157,3,FALSE)</f>
        <v>West</v>
      </c>
      <c r="Q1893" t="str">
        <f>VLOOKUP(Coffee_data[[#This Row],[Area Code]],Location!$B$1:$E$157,4,FALSE)</f>
        <v>Small Market</v>
      </c>
      <c r="R1893" s="15" t="str">
        <f>HLOOKUP(Coffee_data[[#This Row],[ProductId]],Product!$B$4:$O$7,2,FALSE)</f>
        <v>Decaf</v>
      </c>
      <c r="S1893" s="15" t="str">
        <f>HLOOKUP(Coffee_data[[#This Row],[ProductId]],Product!$B$4:$O$7,3,FALSE)</f>
        <v>Herbal Tea</v>
      </c>
      <c r="T1893" s="15" t="str">
        <f>HLOOKUP(Coffee_data[[#This Row],[ProductId]],Product!$B$4:$O$7,4,FALSE)</f>
        <v>Chamomile</v>
      </c>
    </row>
    <row r="1894" spans="1:20" x14ac:dyDescent="0.2">
      <c r="A1894">
        <v>20</v>
      </c>
      <c r="B1894">
        <v>66</v>
      </c>
      <c r="C1894">
        <v>109</v>
      </c>
      <c r="D1894">
        <v>43</v>
      </c>
      <c r="E1894">
        <v>46</v>
      </c>
      <c r="F1894">
        <v>14</v>
      </c>
      <c r="G1894">
        <v>452</v>
      </c>
      <c r="H1894">
        <v>30</v>
      </c>
      <c r="I1894">
        <v>31</v>
      </c>
      <c r="J1894">
        <v>60</v>
      </c>
      <c r="K1894">
        <v>100</v>
      </c>
      <c r="L1894">
        <v>435</v>
      </c>
      <c r="M1894">
        <v>9</v>
      </c>
      <c r="N1894" s="25">
        <v>41943</v>
      </c>
      <c r="O1894" t="str">
        <f>VLOOKUP(Coffee_data[[#This Row],[Area Code]],Location!$B$1:$E$157,2,FALSE)</f>
        <v>Utah</v>
      </c>
      <c r="P1894" t="str">
        <f>VLOOKUP(Coffee_data[[#This Row],[Area Code]],Location!$B$1:$E$157,3,FALSE)</f>
        <v>West</v>
      </c>
      <c r="Q1894" t="str">
        <f>VLOOKUP(Coffee_data[[#This Row],[Area Code]],Location!$B$1:$E$157,4,FALSE)</f>
        <v>Small Market</v>
      </c>
      <c r="R1894" s="15" t="str">
        <f>HLOOKUP(Coffee_data[[#This Row],[ProductId]],Product!$B$4:$O$7,2,FALSE)</f>
        <v>Decaf</v>
      </c>
      <c r="S1894" s="15" t="str">
        <f>HLOOKUP(Coffee_data[[#This Row],[ProductId]],Product!$B$4:$O$7,3,FALSE)</f>
        <v>Herbal Tea</v>
      </c>
      <c r="T1894" s="15" t="str">
        <f>HLOOKUP(Coffee_data[[#This Row],[ProductId]],Product!$B$4:$O$7,4,FALSE)</f>
        <v>Lemon</v>
      </c>
    </row>
    <row r="1895" spans="1:20" x14ac:dyDescent="0.2">
      <c r="A1895">
        <v>-8</v>
      </c>
      <c r="B1895">
        <v>40</v>
      </c>
      <c r="C1895">
        <v>122</v>
      </c>
      <c r="D1895">
        <v>82</v>
      </c>
      <c r="E1895">
        <v>48</v>
      </c>
      <c r="F1895">
        <v>25</v>
      </c>
      <c r="G1895">
        <v>1804</v>
      </c>
      <c r="H1895">
        <v>0</v>
      </c>
      <c r="I1895">
        <v>80</v>
      </c>
      <c r="J1895">
        <v>40</v>
      </c>
      <c r="K1895">
        <v>100</v>
      </c>
      <c r="L1895">
        <v>801</v>
      </c>
      <c r="M1895">
        <v>10</v>
      </c>
      <c r="N1895" s="25">
        <v>41943</v>
      </c>
      <c r="O1895" t="str">
        <f>VLOOKUP(Coffee_data[[#This Row],[Area Code]],Location!$B$1:$E$157,2,FALSE)</f>
        <v>Utah</v>
      </c>
      <c r="P1895" t="str">
        <f>VLOOKUP(Coffee_data[[#This Row],[Area Code]],Location!$B$1:$E$157,3,FALSE)</f>
        <v>West</v>
      </c>
      <c r="Q1895" t="str">
        <f>VLOOKUP(Coffee_data[[#This Row],[Area Code]],Location!$B$1:$E$157,4,FALSE)</f>
        <v>Small Market</v>
      </c>
      <c r="R1895" s="15" t="str">
        <f>HLOOKUP(Coffee_data[[#This Row],[ProductId]],Product!$B$4:$O$7,2,FALSE)</f>
        <v>Decaf</v>
      </c>
      <c r="S1895" s="15" t="str">
        <f>HLOOKUP(Coffee_data[[#This Row],[ProductId]],Product!$B$4:$O$7,3,FALSE)</f>
        <v>Herbal Tea</v>
      </c>
      <c r="T1895" s="15" t="str">
        <f>HLOOKUP(Coffee_data[[#This Row],[ProductId]],Product!$B$4:$O$7,4,FALSE)</f>
        <v>Mint</v>
      </c>
    </row>
    <row r="1896" spans="1:20" x14ac:dyDescent="0.2">
      <c r="A1896">
        <v>-7</v>
      </c>
      <c r="B1896">
        <v>62</v>
      </c>
      <c r="C1896">
        <v>106</v>
      </c>
      <c r="D1896">
        <v>44</v>
      </c>
      <c r="E1896">
        <v>69</v>
      </c>
      <c r="F1896">
        <v>40</v>
      </c>
      <c r="G1896">
        <v>325</v>
      </c>
      <c r="H1896">
        <v>-10</v>
      </c>
      <c r="I1896">
        <v>41</v>
      </c>
      <c r="J1896">
        <v>40</v>
      </c>
      <c r="K1896">
        <v>81</v>
      </c>
      <c r="L1896">
        <v>435</v>
      </c>
      <c r="M1896">
        <v>11</v>
      </c>
      <c r="N1896" s="25">
        <v>41943</v>
      </c>
      <c r="O1896" t="str">
        <f>VLOOKUP(Coffee_data[[#This Row],[Area Code]],Location!$B$1:$E$157,2,FALSE)</f>
        <v>Utah</v>
      </c>
      <c r="P1896" t="str">
        <f>VLOOKUP(Coffee_data[[#This Row],[Area Code]],Location!$B$1:$E$157,3,FALSE)</f>
        <v>West</v>
      </c>
      <c r="Q1896" t="str">
        <f>VLOOKUP(Coffee_data[[#This Row],[Area Code]],Location!$B$1:$E$157,4,FALSE)</f>
        <v>Small Market</v>
      </c>
      <c r="R1896" s="15" t="str">
        <f>HLOOKUP(Coffee_data[[#This Row],[ProductId]],Product!$B$4:$O$7,2,FALSE)</f>
        <v>Regular</v>
      </c>
      <c r="S1896" s="15" t="str">
        <f>HLOOKUP(Coffee_data[[#This Row],[ProductId]],Product!$B$4:$O$7,3,FALSE)</f>
        <v>Tea</v>
      </c>
      <c r="T1896" s="15" t="str">
        <f>HLOOKUP(Coffee_data[[#This Row],[ProductId]],Product!$B$4:$O$7,4,FALSE)</f>
        <v>Darjeeling</v>
      </c>
    </row>
    <row r="1897" spans="1:20" x14ac:dyDescent="0.2">
      <c r="A1897">
        <v>9</v>
      </c>
      <c r="B1897">
        <v>47</v>
      </c>
      <c r="C1897">
        <v>82</v>
      </c>
      <c r="D1897">
        <v>35</v>
      </c>
      <c r="E1897">
        <v>38</v>
      </c>
      <c r="F1897">
        <v>11</v>
      </c>
      <c r="G1897">
        <v>248</v>
      </c>
      <c r="H1897">
        <v>10</v>
      </c>
      <c r="I1897">
        <v>20</v>
      </c>
      <c r="J1897">
        <v>30</v>
      </c>
      <c r="K1897">
        <v>38</v>
      </c>
      <c r="L1897">
        <v>435</v>
      </c>
      <c r="M1897">
        <v>12</v>
      </c>
      <c r="N1897" s="25">
        <v>41943</v>
      </c>
      <c r="O1897" t="str">
        <f>VLOOKUP(Coffee_data[[#This Row],[Area Code]],Location!$B$1:$E$157,2,FALSE)</f>
        <v>Utah</v>
      </c>
      <c r="P1897" t="str">
        <f>VLOOKUP(Coffee_data[[#This Row],[Area Code]],Location!$B$1:$E$157,3,FALSE)</f>
        <v>West</v>
      </c>
      <c r="Q1897" t="str">
        <f>VLOOKUP(Coffee_data[[#This Row],[Area Code]],Location!$B$1:$E$157,4,FALSE)</f>
        <v>Small Market</v>
      </c>
      <c r="R1897" s="15" t="str">
        <f>HLOOKUP(Coffee_data[[#This Row],[ProductId]],Product!$B$4:$O$7,2,FALSE)</f>
        <v>Regular</v>
      </c>
      <c r="S1897" s="15" t="str">
        <f>HLOOKUP(Coffee_data[[#This Row],[ProductId]],Product!$B$4:$O$7,3,FALSE)</f>
        <v>Tea</v>
      </c>
      <c r="T1897" s="15" t="str">
        <f>HLOOKUP(Coffee_data[[#This Row],[ProductId]],Product!$B$4:$O$7,4,FALSE)</f>
        <v>Earl Grey</v>
      </c>
    </row>
    <row r="1898" spans="1:20" x14ac:dyDescent="0.2">
      <c r="A1898">
        <v>-3</v>
      </c>
      <c r="B1898">
        <v>42</v>
      </c>
      <c r="C1898">
        <v>76</v>
      </c>
      <c r="D1898">
        <v>34</v>
      </c>
      <c r="E1898">
        <v>45</v>
      </c>
      <c r="F1898">
        <v>12</v>
      </c>
      <c r="G1898">
        <v>211</v>
      </c>
      <c r="H1898">
        <v>0</v>
      </c>
      <c r="I1898">
        <v>20</v>
      </c>
      <c r="J1898">
        <v>30</v>
      </c>
      <c r="K1898">
        <v>37</v>
      </c>
      <c r="L1898">
        <v>801</v>
      </c>
      <c r="M1898">
        <v>13</v>
      </c>
      <c r="N1898" s="25">
        <v>41943</v>
      </c>
      <c r="O1898" t="str">
        <f>VLOOKUP(Coffee_data[[#This Row],[Area Code]],Location!$B$1:$E$157,2,FALSE)</f>
        <v>Utah</v>
      </c>
      <c r="P1898" t="str">
        <f>VLOOKUP(Coffee_data[[#This Row],[Area Code]],Location!$B$1:$E$157,3,FALSE)</f>
        <v>West</v>
      </c>
      <c r="Q1898" t="str">
        <f>VLOOKUP(Coffee_data[[#This Row],[Area Code]],Location!$B$1:$E$157,4,FALSE)</f>
        <v>Small Market</v>
      </c>
      <c r="R1898" s="15" t="str">
        <f>HLOOKUP(Coffee_data[[#This Row],[ProductId]],Product!$B$4:$O$7,2,FALSE)</f>
        <v>Regular</v>
      </c>
      <c r="S1898" s="15" t="str">
        <f>HLOOKUP(Coffee_data[[#This Row],[ProductId]],Product!$B$4:$O$7,3,FALSE)</f>
        <v>Tea</v>
      </c>
      <c r="T1898" s="15" t="str">
        <f>HLOOKUP(Coffee_data[[#This Row],[ProductId]],Product!$B$4:$O$7,4,FALSE)</f>
        <v>Green Tea</v>
      </c>
    </row>
    <row r="1899" spans="1:20" x14ac:dyDescent="0.2">
      <c r="A1899">
        <v>39</v>
      </c>
      <c r="B1899">
        <v>81</v>
      </c>
      <c r="C1899">
        <v>150</v>
      </c>
      <c r="D1899">
        <v>69</v>
      </c>
      <c r="E1899">
        <v>42</v>
      </c>
      <c r="F1899">
        <v>21</v>
      </c>
      <c r="G1899">
        <v>1060</v>
      </c>
      <c r="H1899">
        <v>50</v>
      </c>
      <c r="I1899">
        <v>80</v>
      </c>
      <c r="J1899">
        <v>90</v>
      </c>
      <c r="K1899">
        <v>170</v>
      </c>
      <c r="L1899">
        <v>801</v>
      </c>
      <c r="M1899">
        <v>1</v>
      </c>
      <c r="N1899" s="25">
        <v>41943</v>
      </c>
      <c r="O1899" t="str">
        <f>VLOOKUP(Coffee_data[[#This Row],[Area Code]],Location!$B$1:$E$157,2,FALSE)</f>
        <v>Utah</v>
      </c>
      <c r="P1899" t="str">
        <f>VLOOKUP(Coffee_data[[#This Row],[Area Code]],Location!$B$1:$E$157,3,FALSE)</f>
        <v>West</v>
      </c>
      <c r="Q1899" t="str">
        <f>VLOOKUP(Coffee_data[[#This Row],[Area Code]],Location!$B$1:$E$157,4,FALSE)</f>
        <v>Small Market</v>
      </c>
      <c r="R1899" s="15" t="str">
        <f>HLOOKUP(Coffee_data[[#This Row],[ProductId]],Product!$B$4:$O$7,2,FALSE)</f>
        <v>Regular</v>
      </c>
      <c r="S1899" s="15" t="str">
        <f>HLOOKUP(Coffee_data[[#This Row],[ProductId]],Product!$B$4:$O$7,3,FALSE)</f>
        <v>Coffee</v>
      </c>
      <c r="T1899" s="15" t="str">
        <f>HLOOKUP(Coffee_data[[#This Row],[ProductId]],Product!$B$4:$O$7,4,FALSE)</f>
        <v>Amaretto</v>
      </c>
    </row>
    <row r="1900" spans="1:20" x14ac:dyDescent="0.2">
      <c r="A1900">
        <v>27</v>
      </c>
      <c r="B1900">
        <v>71</v>
      </c>
      <c r="C1900">
        <v>124</v>
      </c>
      <c r="D1900">
        <v>53</v>
      </c>
      <c r="E1900">
        <v>44</v>
      </c>
      <c r="F1900">
        <v>17</v>
      </c>
      <c r="G1900">
        <v>380</v>
      </c>
      <c r="H1900">
        <v>50</v>
      </c>
      <c r="I1900">
        <v>58</v>
      </c>
      <c r="J1900">
        <v>80</v>
      </c>
      <c r="K1900">
        <v>138</v>
      </c>
      <c r="L1900">
        <v>435</v>
      </c>
      <c r="M1900">
        <v>2</v>
      </c>
      <c r="N1900" s="25">
        <v>41943</v>
      </c>
      <c r="O1900" t="str">
        <f>VLOOKUP(Coffee_data[[#This Row],[Area Code]],Location!$B$1:$E$157,2,FALSE)</f>
        <v>Utah</v>
      </c>
      <c r="P1900" t="str">
        <f>VLOOKUP(Coffee_data[[#This Row],[Area Code]],Location!$B$1:$E$157,3,FALSE)</f>
        <v>West</v>
      </c>
      <c r="Q1900" t="str">
        <f>VLOOKUP(Coffee_data[[#This Row],[Area Code]],Location!$B$1:$E$157,4,FALSE)</f>
        <v>Small Market</v>
      </c>
      <c r="R1900" s="15" t="str">
        <f>HLOOKUP(Coffee_data[[#This Row],[ProductId]],Product!$B$4:$O$7,2,FALSE)</f>
        <v>Regular</v>
      </c>
      <c r="S1900" s="15" t="str">
        <f>HLOOKUP(Coffee_data[[#This Row],[ProductId]],Product!$B$4:$O$7,3,FALSE)</f>
        <v>Coffee</v>
      </c>
      <c r="T1900" s="15" t="str">
        <f>HLOOKUP(Coffee_data[[#This Row],[ProductId]],Product!$B$4:$O$7,4,FALSE)</f>
        <v>Columbian</v>
      </c>
    </row>
    <row r="1901" spans="1:20" x14ac:dyDescent="0.2">
      <c r="A1901">
        <v>38</v>
      </c>
      <c r="B1901">
        <v>102</v>
      </c>
      <c r="C1901">
        <v>184</v>
      </c>
      <c r="D1901">
        <v>82</v>
      </c>
      <c r="E1901">
        <v>64</v>
      </c>
      <c r="F1901">
        <v>31</v>
      </c>
      <c r="G1901">
        <v>601</v>
      </c>
      <c r="H1901">
        <v>60</v>
      </c>
      <c r="I1901">
        <v>93</v>
      </c>
      <c r="J1901">
        <v>120</v>
      </c>
      <c r="K1901">
        <v>207</v>
      </c>
      <c r="L1901">
        <v>801</v>
      </c>
      <c r="M1901">
        <v>3</v>
      </c>
      <c r="N1901" s="25">
        <v>41943</v>
      </c>
      <c r="O1901" t="str">
        <f>VLOOKUP(Coffee_data[[#This Row],[Area Code]],Location!$B$1:$E$157,2,FALSE)</f>
        <v>Utah</v>
      </c>
      <c r="P1901" t="str">
        <f>VLOOKUP(Coffee_data[[#This Row],[Area Code]],Location!$B$1:$E$157,3,FALSE)</f>
        <v>West</v>
      </c>
      <c r="Q1901" t="str">
        <f>VLOOKUP(Coffee_data[[#This Row],[Area Code]],Location!$B$1:$E$157,4,FALSE)</f>
        <v>Small Market</v>
      </c>
      <c r="R1901" s="15" t="str">
        <f>HLOOKUP(Coffee_data[[#This Row],[ProductId]],Product!$B$4:$O$7,2,FALSE)</f>
        <v>Decaf</v>
      </c>
      <c r="S1901" s="15" t="str">
        <f>HLOOKUP(Coffee_data[[#This Row],[ProductId]],Product!$B$4:$O$7,3,FALSE)</f>
        <v>Coffee</v>
      </c>
      <c r="T1901" s="15" t="str">
        <f>HLOOKUP(Coffee_data[[#This Row],[ProductId]],Product!$B$4:$O$7,4,FALSE)</f>
        <v>Decaf Irish Cream</v>
      </c>
    </row>
    <row r="1902" spans="1:20" x14ac:dyDescent="0.2">
      <c r="A1902">
        <v>27</v>
      </c>
      <c r="B1902">
        <v>48</v>
      </c>
      <c r="C1902">
        <v>81</v>
      </c>
      <c r="D1902">
        <v>33</v>
      </c>
      <c r="E1902">
        <v>21</v>
      </c>
      <c r="F1902">
        <v>9</v>
      </c>
      <c r="G1902">
        <v>836</v>
      </c>
      <c r="H1902">
        <v>30</v>
      </c>
      <c r="I1902">
        <v>30</v>
      </c>
      <c r="J1902">
        <v>40</v>
      </c>
      <c r="K1902">
        <v>74</v>
      </c>
      <c r="L1902">
        <v>435</v>
      </c>
      <c r="M1902">
        <v>4</v>
      </c>
      <c r="N1902" s="25">
        <v>41943</v>
      </c>
      <c r="O1902" t="str">
        <f>VLOOKUP(Coffee_data[[#This Row],[Area Code]],Location!$B$1:$E$157,2,FALSE)</f>
        <v>Utah</v>
      </c>
      <c r="P1902" t="str">
        <f>VLOOKUP(Coffee_data[[#This Row],[Area Code]],Location!$B$1:$E$157,3,FALSE)</f>
        <v>West</v>
      </c>
      <c r="Q1902" t="str">
        <f>VLOOKUP(Coffee_data[[#This Row],[Area Code]],Location!$B$1:$E$157,4,FALSE)</f>
        <v>Small Market</v>
      </c>
      <c r="R1902" s="15" t="str">
        <f>HLOOKUP(Coffee_data[[#This Row],[ProductId]],Product!$B$4:$O$7,2,FALSE)</f>
        <v>Regular</v>
      </c>
      <c r="S1902" s="15" t="str">
        <f>HLOOKUP(Coffee_data[[#This Row],[ProductId]],Product!$B$4:$O$7,3,FALSE)</f>
        <v>Espresso</v>
      </c>
      <c r="T1902" s="15" t="str">
        <f>HLOOKUP(Coffee_data[[#This Row],[ProductId]],Product!$B$4:$O$7,4,FALSE)</f>
        <v>Caffe Latte</v>
      </c>
    </row>
    <row r="1903" spans="1:20" x14ac:dyDescent="0.2">
      <c r="A1903">
        <v>85</v>
      </c>
      <c r="B1903">
        <v>130</v>
      </c>
      <c r="C1903">
        <v>231</v>
      </c>
      <c r="D1903">
        <v>96</v>
      </c>
      <c r="E1903">
        <v>45</v>
      </c>
      <c r="F1903">
        <v>33</v>
      </c>
      <c r="G1903">
        <v>552</v>
      </c>
      <c r="H1903">
        <v>90</v>
      </c>
      <c r="I1903">
        <v>85</v>
      </c>
      <c r="J1903">
        <v>130</v>
      </c>
      <c r="K1903">
        <v>220</v>
      </c>
      <c r="L1903">
        <v>435</v>
      </c>
      <c r="M1903">
        <v>5</v>
      </c>
      <c r="N1903" s="25">
        <v>41943</v>
      </c>
      <c r="O1903" t="str">
        <f>VLOOKUP(Coffee_data[[#This Row],[Area Code]],Location!$B$1:$E$157,2,FALSE)</f>
        <v>Utah</v>
      </c>
      <c r="P1903" t="str">
        <f>VLOOKUP(Coffee_data[[#This Row],[Area Code]],Location!$B$1:$E$157,3,FALSE)</f>
        <v>West</v>
      </c>
      <c r="Q1903" t="str">
        <f>VLOOKUP(Coffee_data[[#This Row],[Area Code]],Location!$B$1:$E$157,4,FALSE)</f>
        <v>Small Market</v>
      </c>
      <c r="R1903" s="15" t="str">
        <f>HLOOKUP(Coffee_data[[#This Row],[ProductId]],Product!$B$4:$O$7,2,FALSE)</f>
        <v>Regular</v>
      </c>
      <c r="S1903" s="15" t="str">
        <f>HLOOKUP(Coffee_data[[#This Row],[ProductId]],Product!$B$4:$O$7,3,FALSE)</f>
        <v>Espresso</v>
      </c>
      <c r="T1903" s="15" t="str">
        <f>HLOOKUP(Coffee_data[[#This Row],[ProductId]],Product!$B$4:$O$7,4,FALSE)</f>
        <v>Caffe Mocha</v>
      </c>
    </row>
    <row r="1904" spans="1:20" x14ac:dyDescent="0.2">
      <c r="A1904">
        <v>52</v>
      </c>
      <c r="B1904">
        <v>78</v>
      </c>
      <c r="C1904">
        <v>132</v>
      </c>
      <c r="D1904">
        <v>54</v>
      </c>
      <c r="E1904">
        <v>26</v>
      </c>
      <c r="F1904">
        <v>15</v>
      </c>
      <c r="G1904">
        <v>885</v>
      </c>
      <c r="H1904">
        <v>50</v>
      </c>
      <c r="I1904">
        <v>50</v>
      </c>
      <c r="J1904">
        <v>70</v>
      </c>
      <c r="K1904">
        <v>114</v>
      </c>
      <c r="L1904">
        <v>435</v>
      </c>
      <c r="M1904">
        <v>6</v>
      </c>
      <c r="N1904" s="25">
        <v>41943</v>
      </c>
      <c r="O1904" t="str">
        <f>VLOOKUP(Coffee_data[[#This Row],[Area Code]],Location!$B$1:$E$157,2,FALSE)</f>
        <v>Utah</v>
      </c>
      <c r="P1904" t="str">
        <f>VLOOKUP(Coffee_data[[#This Row],[Area Code]],Location!$B$1:$E$157,3,FALSE)</f>
        <v>West</v>
      </c>
      <c r="Q1904" t="str">
        <f>VLOOKUP(Coffee_data[[#This Row],[Area Code]],Location!$B$1:$E$157,4,FALSE)</f>
        <v>Small Market</v>
      </c>
      <c r="R1904" s="15" t="str">
        <f>HLOOKUP(Coffee_data[[#This Row],[ProductId]],Product!$B$4:$O$7,2,FALSE)</f>
        <v>Decaf</v>
      </c>
      <c r="S1904" s="15" t="str">
        <f>HLOOKUP(Coffee_data[[#This Row],[ProductId]],Product!$B$4:$O$7,3,FALSE)</f>
        <v>Espresso</v>
      </c>
      <c r="T1904" s="15" t="str">
        <f>HLOOKUP(Coffee_data[[#This Row],[ProductId]],Product!$B$4:$O$7,4,FALSE)</f>
        <v>Decaf Espresso</v>
      </c>
    </row>
    <row r="1905" spans="1:20" x14ac:dyDescent="0.2">
      <c r="A1905">
        <v>84</v>
      </c>
      <c r="B1905">
        <v>117</v>
      </c>
      <c r="C1905">
        <v>198</v>
      </c>
      <c r="D1905">
        <v>81</v>
      </c>
      <c r="E1905">
        <v>33</v>
      </c>
      <c r="F1905">
        <v>22</v>
      </c>
      <c r="G1905">
        <v>984</v>
      </c>
      <c r="H1905">
        <v>80</v>
      </c>
      <c r="I1905">
        <v>62</v>
      </c>
      <c r="J1905">
        <v>110</v>
      </c>
      <c r="K1905">
        <v>180</v>
      </c>
      <c r="L1905">
        <v>213</v>
      </c>
      <c r="M1905">
        <v>8</v>
      </c>
      <c r="N1905" s="25">
        <v>41943</v>
      </c>
      <c r="O1905" t="str">
        <f>VLOOKUP(Coffee_data[[#This Row],[Area Code]],Location!$B$1:$E$157,2,FALSE)</f>
        <v>California</v>
      </c>
      <c r="P1905" t="str">
        <f>VLOOKUP(Coffee_data[[#This Row],[Area Code]],Location!$B$1:$E$157,3,FALSE)</f>
        <v>West</v>
      </c>
      <c r="Q1905" t="str">
        <f>VLOOKUP(Coffee_data[[#This Row],[Area Code]],Location!$B$1:$E$157,4,FALSE)</f>
        <v>Major Market</v>
      </c>
      <c r="R1905" s="15" t="str">
        <f>HLOOKUP(Coffee_data[[#This Row],[ProductId]],Product!$B$4:$O$7,2,FALSE)</f>
        <v>Decaf</v>
      </c>
      <c r="S1905" s="15" t="str">
        <f>HLOOKUP(Coffee_data[[#This Row],[ProductId]],Product!$B$4:$O$7,3,FALSE)</f>
        <v>Herbal Tea</v>
      </c>
      <c r="T1905" s="15" t="str">
        <f>HLOOKUP(Coffee_data[[#This Row],[ProductId]],Product!$B$4:$O$7,4,FALSE)</f>
        <v>Chamomile</v>
      </c>
    </row>
    <row r="1906" spans="1:20" x14ac:dyDescent="0.2">
      <c r="A1906">
        <v>174</v>
      </c>
      <c r="B1906">
        <v>265</v>
      </c>
      <c r="C1906">
        <v>490</v>
      </c>
      <c r="D1906">
        <v>192</v>
      </c>
      <c r="E1906">
        <v>91</v>
      </c>
      <c r="F1906">
        <v>69</v>
      </c>
      <c r="G1906">
        <v>1272</v>
      </c>
      <c r="H1906">
        <v>160</v>
      </c>
      <c r="I1906">
        <v>217</v>
      </c>
      <c r="J1906">
        <v>240</v>
      </c>
      <c r="K1906">
        <v>459</v>
      </c>
      <c r="L1906">
        <v>213</v>
      </c>
      <c r="M1906">
        <v>9</v>
      </c>
      <c r="N1906" s="25">
        <v>41943</v>
      </c>
      <c r="O1906" t="str">
        <f>VLOOKUP(Coffee_data[[#This Row],[Area Code]],Location!$B$1:$E$157,2,FALSE)</f>
        <v>California</v>
      </c>
      <c r="P1906" t="str">
        <f>VLOOKUP(Coffee_data[[#This Row],[Area Code]],Location!$B$1:$E$157,3,FALSE)</f>
        <v>West</v>
      </c>
      <c r="Q1906" t="str">
        <f>VLOOKUP(Coffee_data[[#This Row],[Area Code]],Location!$B$1:$E$157,4,FALSE)</f>
        <v>Major Market</v>
      </c>
      <c r="R1906" s="15" t="str">
        <f>HLOOKUP(Coffee_data[[#This Row],[ProductId]],Product!$B$4:$O$7,2,FALSE)</f>
        <v>Decaf</v>
      </c>
      <c r="S1906" s="15" t="str">
        <f>HLOOKUP(Coffee_data[[#This Row],[ProductId]],Product!$B$4:$O$7,3,FALSE)</f>
        <v>Herbal Tea</v>
      </c>
      <c r="T1906" s="15" t="str">
        <f>HLOOKUP(Coffee_data[[#This Row],[ProductId]],Product!$B$4:$O$7,4,FALSE)</f>
        <v>Lemon</v>
      </c>
    </row>
    <row r="1907" spans="1:20" x14ac:dyDescent="0.2">
      <c r="A1907">
        <v>27</v>
      </c>
      <c r="B1907">
        <v>52</v>
      </c>
      <c r="C1907">
        <v>92</v>
      </c>
      <c r="D1907">
        <v>40</v>
      </c>
      <c r="E1907">
        <v>25</v>
      </c>
      <c r="F1907">
        <v>13</v>
      </c>
      <c r="G1907">
        <v>536</v>
      </c>
      <c r="H1907">
        <v>30</v>
      </c>
      <c r="I1907">
        <v>40</v>
      </c>
      <c r="J1907">
        <v>50</v>
      </c>
      <c r="K1907">
        <v>80</v>
      </c>
      <c r="L1907">
        <v>707</v>
      </c>
      <c r="M1907">
        <v>10</v>
      </c>
      <c r="N1907" s="25">
        <v>41943</v>
      </c>
      <c r="O1907" t="str">
        <f>VLOOKUP(Coffee_data[[#This Row],[Area Code]],Location!$B$1:$E$157,2,FALSE)</f>
        <v>California</v>
      </c>
      <c r="P1907" t="str">
        <f>VLOOKUP(Coffee_data[[#This Row],[Area Code]],Location!$B$1:$E$157,3,FALSE)</f>
        <v>West</v>
      </c>
      <c r="Q1907" t="str">
        <f>VLOOKUP(Coffee_data[[#This Row],[Area Code]],Location!$B$1:$E$157,4,FALSE)</f>
        <v>Major Market</v>
      </c>
      <c r="R1907" s="15" t="str">
        <f>HLOOKUP(Coffee_data[[#This Row],[ProductId]],Product!$B$4:$O$7,2,FALSE)</f>
        <v>Decaf</v>
      </c>
      <c r="S1907" s="15" t="str">
        <f>HLOOKUP(Coffee_data[[#This Row],[ProductId]],Product!$B$4:$O$7,3,FALSE)</f>
        <v>Herbal Tea</v>
      </c>
      <c r="T1907" s="15" t="str">
        <f>HLOOKUP(Coffee_data[[#This Row],[ProductId]],Product!$B$4:$O$7,4,FALSE)</f>
        <v>Mint</v>
      </c>
    </row>
    <row r="1908" spans="1:20" x14ac:dyDescent="0.2">
      <c r="A1908">
        <v>128</v>
      </c>
      <c r="B1908">
        <v>172</v>
      </c>
      <c r="C1908">
        <v>290</v>
      </c>
      <c r="D1908">
        <v>200</v>
      </c>
      <c r="E1908">
        <v>44</v>
      </c>
      <c r="F1908">
        <v>33</v>
      </c>
      <c r="G1908">
        <v>930</v>
      </c>
      <c r="H1908">
        <v>110</v>
      </c>
      <c r="I1908">
        <v>69</v>
      </c>
      <c r="J1908">
        <v>130</v>
      </c>
      <c r="K1908">
        <v>221</v>
      </c>
      <c r="L1908">
        <v>213</v>
      </c>
      <c r="M1908">
        <v>11</v>
      </c>
      <c r="N1908" s="25">
        <v>41943</v>
      </c>
      <c r="O1908" t="str">
        <f>VLOOKUP(Coffee_data[[#This Row],[Area Code]],Location!$B$1:$E$157,2,FALSE)</f>
        <v>California</v>
      </c>
      <c r="P1908" t="str">
        <f>VLOOKUP(Coffee_data[[#This Row],[Area Code]],Location!$B$1:$E$157,3,FALSE)</f>
        <v>West</v>
      </c>
      <c r="Q1908" t="str">
        <f>VLOOKUP(Coffee_data[[#This Row],[Area Code]],Location!$B$1:$E$157,4,FALSE)</f>
        <v>Major Market</v>
      </c>
      <c r="R1908" s="15" t="str">
        <f>HLOOKUP(Coffee_data[[#This Row],[ProductId]],Product!$B$4:$O$7,2,FALSE)</f>
        <v>Regular</v>
      </c>
      <c r="S1908" s="15" t="str">
        <f>HLOOKUP(Coffee_data[[#This Row],[ProductId]],Product!$B$4:$O$7,3,FALSE)</f>
        <v>Tea</v>
      </c>
      <c r="T1908" s="15" t="str">
        <f>HLOOKUP(Coffee_data[[#This Row],[ProductId]],Product!$B$4:$O$7,4,FALSE)</f>
        <v>Darjeeling</v>
      </c>
    </row>
    <row r="1909" spans="1:20" x14ac:dyDescent="0.2">
      <c r="A1909">
        <v>47</v>
      </c>
      <c r="B1909">
        <v>73</v>
      </c>
      <c r="C1909">
        <v>123</v>
      </c>
      <c r="D1909">
        <v>50</v>
      </c>
      <c r="E1909">
        <v>26</v>
      </c>
      <c r="F1909">
        <v>14</v>
      </c>
      <c r="G1909">
        <v>589</v>
      </c>
      <c r="H1909">
        <v>40</v>
      </c>
      <c r="I1909">
        <v>42</v>
      </c>
      <c r="J1909">
        <v>50</v>
      </c>
      <c r="K1909">
        <v>68</v>
      </c>
      <c r="L1909">
        <v>650</v>
      </c>
      <c r="M1909">
        <v>12</v>
      </c>
      <c r="N1909" s="25">
        <v>41943</v>
      </c>
      <c r="O1909" t="str">
        <f>VLOOKUP(Coffee_data[[#This Row],[Area Code]],Location!$B$1:$E$157,2,FALSE)</f>
        <v>California</v>
      </c>
      <c r="P1909" t="str">
        <f>VLOOKUP(Coffee_data[[#This Row],[Area Code]],Location!$B$1:$E$157,3,FALSE)</f>
        <v>West</v>
      </c>
      <c r="Q1909" t="str">
        <f>VLOOKUP(Coffee_data[[#This Row],[Area Code]],Location!$B$1:$E$157,4,FALSE)</f>
        <v>Major Market</v>
      </c>
      <c r="R1909" s="15" t="str">
        <f>HLOOKUP(Coffee_data[[#This Row],[ProductId]],Product!$B$4:$O$7,2,FALSE)</f>
        <v>Regular</v>
      </c>
      <c r="S1909" s="15" t="str">
        <f>HLOOKUP(Coffee_data[[#This Row],[ProductId]],Product!$B$4:$O$7,3,FALSE)</f>
        <v>Tea</v>
      </c>
      <c r="T1909" s="15" t="str">
        <f>HLOOKUP(Coffee_data[[#This Row],[ProductId]],Product!$B$4:$O$7,4,FALSE)</f>
        <v>Earl Grey</v>
      </c>
    </row>
    <row r="1910" spans="1:20" x14ac:dyDescent="0.2">
      <c r="A1910">
        <v>59</v>
      </c>
      <c r="B1910">
        <v>114</v>
      </c>
      <c r="C1910">
        <v>189</v>
      </c>
      <c r="D1910">
        <v>75</v>
      </c>
      <c r="E1910">
        <v>55</v>
      </c>
      <c r="F1910">
        <v>24</v>
      </c>
      <c r="G1910">
        <v>659</v>
      </c>
      <c r="H1910">
        <v>40</v>
      </c>
      <c r="I1910">
        <v>63</v>
      </c>
      <c r="J1910">
        <v>80</v>
      </c>
      <c r="K1910">
        <v>130</v>
      </c>
      <c r="L1910">
        <v>650</v>
      </c>
      <c r="M1910">
        <v>13</v>
      </c>
      <c r="N1910" s="25">
        <v>41943</v>
      </c>
      <c r="O1910" t="str">
        <f>VLOOKUP(Coffee_data[[#This Row],[Area Code]],Location!$B$1:$E$157,2,FALSE)</f>
        <v>California</v>
      </c>
      <c r="P1910" t="str">
        <f>VLOOKUP(Coffee_data[[#This Row],[Area Code]],Location!$B$1:$E$157,3,FALSE)</f>
        <v>West</v>
      </c>
      <c r="Q1910" t="str">
        <f>VLOOKUP(Coffee_data[[#This Row],[Area Code]],Location!$B$1:$E$157,4,FALSE)</f>
        <v>Major Market</v>
      </c>
      <c r="R1910" s="15" t="str">
        <f>HLOOKUP(Coffee_data[[#This Row],[ProductId]],Product!$B$4:$O$7,2,FALSE)</f>
        <v>Regular</v>
      </c>
      <c r="S1910" s="15" t="str">
        <f>HLOOKUP(Coffee_data[[#This Row],[ProductId]],Product!$B$4:$O$7,3,FALSE)</f>
        <v>Tea</v>
      </c>
      <c r="T1910" s="15" t="str">
        <f>HLOOKUP(Coffee_data[[#This Row],[ProductId]],Product!$B$4:$O$7,4,FALSE)</f>
        <v>Green Tea</v>
      </c>
    </row>
    <row r="1911" spans="1:20" x14ac:dyDescent="0.2">
      <c r="A1911">
        <v>-56</v>
      </c>
      <c r="B1911">
        <v>3</v>
      </c>
      <c r="C1911">
        <v>116</v>
      </c>
      <c r="D1911">
        <v>104</v>
      </c>
      <c r="E1911">
        <v>59</v>
      </c>
      <c r="F1911">
        <v>36</v>
      </c>
      <c r="G1911">
        <v>2758</v>
      </c>
      <c r="H1911">
        <v>-50</v>
      </c>
      <c r="I1911">
        <v>153</v>
      </c>
      <c r="J1911">
        <v>0</v>
      </c>
      <c r="K1911">
        <v>129</v>
      </c>
      <c r="L1911">
        <v>619</v>
      </c>
      <c r="M1911">
        <v>1</v>
      </c>
      <c r="N1911" s="25">
        <v>41943</v>
      </c>
      <c r="O1911" t="str">
        <f>VLOOKUP(Coffee_data[[#This Row],[Area Code]],Location!$B$1:$E$157,2,FALSE)</f>
        <v>California</v>
      </c>
      <c r="P1911" t="str">
        <f>VLOOKUP(Coffee_data[[#This Row],[Area Code]],Location!$B$1:$E$157,3,FALSE)</f>
        <v>West</v>
      </c>
      <c r="Q1911" t="str">
        <f>VLOOKUP(Coffee_data[[#This Row],[Area Code]],Location!$B$1:$E$157,4,FALSE)</f>
        <v>Major Market</v>
      </c>
      <c r="R1911" s="15" t="str">
        <f>HLOOKUP(Coffee_data[[#This Row],[ProductId]],Product!$B$4:$O$7,2,FALSE)</f>
        <v>Regular</v>
      </c>
      <c r="S1911" s="15" t="str">
        <f>HLOOKUP(Coffee_data[[#This Row],[ProductId]],Product!$B$4:$O$7,3,FALSE)</f>
        <v>Coffee</v>
      </c>
      <c r="T1911" s="15" t="str">
        <f>HLOOKUP(Coffee_data[[#This Row],[ProductId]],Product!$B$4:$O$7,4,FALSE)</f>
        <v>Amaretto</v>
      </c>
    </row>
    <row r="1912" spans="1:20" x14ac:dyDescent="0.2">
      <c r="A1912">
        <v>235</v>
      </c>
      <c r="B1912">
        <v>374</v>
      </c>
      <c r="C1912">
        <v>623</v>
      </c>
      <c r="D1912">
        <v>247</v>
      </c>
      <c r="E1912">
        <v>139</v>
      </c>
      <c r="F1912">
        <v>87</v>
      </c>
      <c r="G1912">
        <v>2580</v>
      </c>
      <c r="H1912">
        <v>310</v>
      </c>
      <c r="I1912">
        <v>351</v>
      </c>
      <c r="J1912">
        <v>450</v>
      </c>
      <c r="K1912">
        <v>742</v>
      </c>
      <c r="L1912">
        <v>951</v>
      </c>
      <c r="M1912">
        <v>2</v>
      </c>
      <c r="N1912" s="25">
        <v>41943</v>
      </c>
      <c r="O1912" t="str">
        <f>VLOOKUP(Coffee_data[[#This Row],[Area Code]],Location!$B$1:$E$157,2,FALSE)</f>
        <v>California</v>
      </c>
      <c r="P1912" t="str">
        <f>VLOOKUP(Coffee_data[[#This Row],[Area Code]],Location!$B$1:$E$157,3,FALSE)</f>
        <v>West</v>
      </c>
      <c r="Q1912" t="str">
        <f>VLOOKUP(Coffee_data[[#This Row],[Area Code]],Location!$B$1:$E$157,4,FALSE)</f>
        <v>Major Market</v>
      </c>
      <c r="R1912" s="15" t="str">
        <f>HLOOKUP(Coffee_data[[#This Row],[ProductId]],Product!$B$4:$O$7,2,FALSE)</f>
        <v>Regular</v>
      </c>
      <c r="S1912" s="15" t="str">
        <f>HLOOKUP(Coffee_data[[#This Row],[ProductId]],Product!$B$4:$O$7,3,FALSE)</f>
        <v>Coffee</v>
      </c>
      <c r="T1912" s="15" t="str">
        <f>HLOOKUP(Coffee_data[[#This Row],[ProductId]],Product!$B$4:$O$7,4,FALSE)</f>
        <v>Columbian</v>
      </c>
    </row>
    <row r="1913" spans="1:20" x14ac:dyDescent="0.2">
      <c r="A1913">
        <v>-127</v>
      </c>
      <c r="B1913">
        <v>-27</v>
      </c>
      <c r="C1913">
        <v>146</v>
      </c>
      <c r="D1913">
        <v>168</v>
      </c>
      <c r="E1913">
        <v>100</v>
      </c>
      <c r="F1913">
        <v>57</v>
      </c>
      <c r="G1913">
        <v>3909</v>
      </c>
      <c r="H1913">
        <v>-130</v>
      </c>
      <c r="I1913">
        <v>152</v>
      </c>
      <c r="J1913">
        <v>-30</v>
      </c>
      <c r="K1913">
        <v>167</v>
      </c>
      <c r="L1913">
        <v>909</v>
      </c>
      <c r="M1913">
        <v>3</v>
      </c>
      <c r="N1913" s="25">
        <v>41943</v>
      </c>
      <c r="O1913" t="str">
        <f>VLOOKUP(Coffee_data[[#This Row],[Area Code]],Location!$B$1:$E$157,2,FALSE)</f>
        <v>California</v>
      </c>
      <c r="P1913" t="str">
        <f>VLOOKUP(Coffee_data[[#This Row],[Area Code]],Location!$B$1:$E$157,3,FALSE)</f>
        <v>West</v>
      </c>
      <c r="Q1913" t="str">
        <f>VLOOKUP(Coffee_data[[#This Row],[Area Code]],Location!$B$1:$E$157,4,FALSE)</f>
        <v>Major Market</v>
      </c>
      <c r="R1913" s="15" t="str">
        <f>HLOOKUP(Coffee_data[[#This Row],[ProductId]],Product!$B$4:$O$7,2,FALSE)</f>
        <v>Decaf</v>
      </c>
      <c r="S1913" s="15" t="str">
        <f>HLOOKUP(Coffee_data[[#This Row],[ProductId]],Product!$B$4:$O$7,3,FALSE)</f>
        <v>Coffee</v>
      </c>
      <c r="T1913" s="15" t="str">
        <f>HLOOKUP(Coffee_data[[#This Row],[ProductId]],Product!$B$4:$O$7,4,FALSE)</f>
        <v>Decaf Irish Cream</v>
      </c>
    </row>
    <row r="1914" spans="1:20" x14ac:dyDescent="0.2">
      <c r="A1914">
        <v>129</v>
      </c>
      <c r="B1914">
        <v>212</v>
      </c>
      <c r="C1914">
        <v>423</v>
      </c>
      <c r="D1914">
        <v>259</v>
      </c>
      <c r="E1914">
        <v>83</v>
      </c>
      <c r="F1914">
        <v>59</v>
      </c>
      <c r="G1914">
        <v>1778</v>
      </c>
      <c r="H1914">
        <v>140</v>
      </c>
      <c r="I1914">
        <v>248</v>
      </c>
      <c r="J1914">
        <v>210</v>
      </c>
      <c r="K1914">
        <v>406</v>
      </c>
      <c r="L1914">
        <v>559</v>
      </c>
      <c r="M1914">
        <v>4</v>
      </c>
      <c r="N1914" s="25">
        <v>41943</v>
      </c>
      <c r="O1914" t="str">
        <f>VLOOKUP(Coffee_data[[#This Row],[Area Code]],Location!$B$1:$E$157,2,FALSE)</f>
        <v>California</v>
      </c>
      <c r="P1914" t="str">
        <f>VLOOKUP(Coffee_data[[#This Row],[Area Code]],Location!$B$1:$E$157,3,FALSE)</f>
        <v>West</v>
      </c>
      <c r="Q1914" t="str">
        <f>VLOOKUP(Coffee_data[[#This Row],[Area Code]],Location!$B$1:$E$157,4,FALSE)</f>
        <v>Major Market</v>
      </c>
      <c r="R1914" s="15" t="str">
        <f>HLOOKUP(Coffee_data[[#This Row],[ProductId]],Product!$B$4:$O$7,2,FALSE)</f>
        <v>Regular</v>
      </c>
      <c r="S1914" s="15" t="str">
        <f>HLOOKUP(Coffee_data[[#This Row],[ProductId]],Product!$B$4:$O$7,3,FALSE)</f>
        <v>Espresso</v>
      </c>
      <c r="T1914" s="15" t="str">
        <f>HLOOKUP(Coffee_data[[#This Row],[ProductId]],Product!$B$4:$O$7,4,FALSE)</f>
        <v>Caffe Latte</v>
      </c>
    </row>
    <row r="1915" spans="1:20" x14ac:dyDescent="0.2">
      <c r="A1915">
        <v>26</v>
      </c>
      <c r="B1915">
        <v>168</v>
      </c>
      <c r="C1915">
        <v>289</v>
      </c>
      <c r="D1915">
        <v>112</v>
      </c>
      <c r="E1915">
        <v>142</v>
      </c>
      <c r="F1915">
        <v>109</v>
      </c>
      <c r="G1915">
        <v>912</v>
      </c>
      <c r="H1915">
        <v>40</v>
      </c>
      <c r="I1915">
        <v>166</v>
      </c>
      <c r="J1915">
        <v>170</v>
      </c>
      <c r="K1915">
        <v>285</v>
      </c>
      <c r="L1915">
        <v>818</v>
      </c>
      <c r="M1915">
        <v>5</v>
      </c>
      <c r="N1915" s="25">
        <v>41943</v>
      </c>
      <c r="O1915" t="str">
        <f>VLOOKUP(Coffee_data[[#This Row],[Area Code]],Location!$B$1:$E$157,2,FALSE)</f>
        <v>California</v>
      </c>
      <c r="P1915" t="str">
        <f>VLOOKUP(Coffee_data[[#This Row],[Area Code]],Location!$B$1:$E$157,3,FALSE)</f>
        <v>West</v>
      </c>
      <c r="Q1915" t="str">
        <f>VLOOKUP(Coffee_data[[#This Row],[Area Code]],Location!$B$1:$E$157,4,FALSE)</f>
        <v>Major Market</v>
      </c>
      <c r="R1915" s="15" t="str">
        <f>HLOOKUP(Coffee_data[[#This Row],[ProductId]],Product!$B$4:$O$7,2,FALSE)</f>
        <v>Regular</v>
      </c>
      <c r="S1915" s="15" t="str">
        <f>HLOOKUP(Coffee_data[[#This Row],[ProductId]],Product!$B$4:$O$7,3,FALSE)</f>
        <v>Espresso</v>
      </c>
      <c r="T1915" s="15" t="str">
        <f>HLOOKUP(Coffee_data[[#This Row],[ProductId]],Product!$B$4:$O$7,4,FALSE)</f>
        <v>Caffe Mocha</v>
      </c>
    </row>
    <row r="1916" spans="1:20" x14ac:dyDescent="0.2">
      <c r="A1916">
        <v>197</v>
      </c>
      <c r="B1916">
        <v>304</v>
      </c>
      <c r="C1916">
        <v>532</v>
      </c>
      <c r="D1916">
        <v>190</v>
      </c>
      <c r="E1916">
        <v>107</v>
      </c>
      <c r="F1916">
        <v>75</v>
      </c>
      <c r="G1916">
        <v>1691</v>
      </c>
      <c r="H1916">
        <v>190</v>
      </c>
      <c r="I1916">
        <v>164</v>
      </c>
      <c r="J1916">
        <v>290</v>
      </c>
      <c r="K1916">
        <v>510</v>
      </c>
      <c r="L1916">
        <v>707</v>
      </c>
      <c r="M1916">
        <v>6</v>
      </c>
      <c r="N1916" s="25">
        <v>41943</v>
      </c>
      <c r="O1916" t="str">
        <f>VLOOKUP(Coffee_data[[#This Row],[Area Code]],Location!$B$1:$E$157,2,FALSE)</f>
        <v>California</v>
      </c>
      <c r="P1916" t="str">
        <f>VLOOKUP(Coffee_data[[#This Row],[Area Code]],Location!$B$1:$E$157,3,FALSE)</f>
        <v>West</v>
      </c>
      <c r="Q1916" t="str">
        <f>VLOOKUP(Coffee_data[[#This Row],[Area Code]],Location!$B$1:$E$157,4,FALSE)</f>
        <v>Major Market</v>
      </c>
      <c r="R1916" s="15" t="str">
        <f>HLOOKUP(Coffee_data[[#This Row],[ProductId]],Product!$B$4:$O$7,2,FALSE)</f>
        <v>Decaf</v>
      </c>
      <c r="S1916" s="15" t="str">
        <f>HLOOKUP(Coffee_data[[#This Row],[ProductId]],Product!$B$4:$O$7,3,FALSE)</f>
        <v>Espresso</v>
      </c>
      <c r="T1916" s="15" t="str">
        <f>HLOOKUP(Coffee_data[[#This Row],[ProductId]],Product!$B$4:$O$7,4,FALSE)</f>
        <v>Decaf Espresso</v>
      </c>
    </row>
    <row r="1917" spans="1:20" x14ac:dyDescent="0.2">
      <c r="A1917">
        <v>26</v>
      </c>
      <c r="B1917">
        <v>168</v>
      </c>
      <c r="C1917">
        <v>289</v>
      </c>
      <c r="D1917">
        <v>85</v>
      </c>
      <c r="E1917">
        <v>142</v>
      </c>
      <c r="F1917">
        <v>109</v>
      </c>
      <c r="G1917">
        <v>912</v>
      </c>
      <c r="H1917">
        <v>20</v>
      </c>
      <c r="I1917">
        <v>99</v>
      </c>
      <c r="J1917">
        <v>150</v>
      </c>
      <c r="K1917">
        <v>252</v>
      </c>
      <c r="L1917">
        <v>775</v>
      </c>
      <c r="M1917">
        <v>8</v>
      </c>
      <c r="N1917" s="25">
        <v>41943</v>
      </c>
      <c r="O1917" t="str">
        <f>VLOOKUP(Coffee_data[[#This Row],[Area Code]],Location!$B$1:$E$157,2,FALSE)</f>
        <v>Nevada</v>
      </c>
      <c r="P1917" t="str">
        <f>VLOOKUP(Coffee_data[[#This Row],[Area Code]],Location!$B$1:$E$157,3,FALSE)</f>
        <v>West</v>
      </c>
      <c r="Q1917" t="str">
        <f>VLOOKUP(Coffee_data[[#This Row],[Area Code]],Location!$B$1:$E$157,4,FALSE)</f>
        <v>Small Market</v>
      </c>
      <c r="R1917" s="15" t="str">
        <f>HLOOKUP(Coffee_data[[#This Row],[ProductId]],Product!$B$4:$O$7,2,FALSE)</f>
        <v>Decaf</v>
      </c>
      <c r="S1917" s="15" t="str">
        <f>HLOOKUP(Coffee_data[[#This Row],[ProductId]],Product!$B$4:$O$7,3,FALSE)</f>
        <v>Herbal Tea</v>
      </c>
      <c r="T1917" s="15" t="str">
        <f>HLOOKUP(Coffee_data[[#This Row],[ProductId]],Product!$B$4:$O$7,4,FALSE)</f>
        <v>Chamomile</v>
      </c>
    </row>
    <row r="1918" spans="1:20" x14ac:dyDescent="0.2">
      <c r="A1918">
        <v>138</v>
      </c>
      <c r="B1918">
        <v>239</v>
      </c>
      <c r="C1918">
        <v>412</v>
      </c>
      <c r="D1918">
        <v>235</v>
      </c>
      <c r="E1918">
        <v>101</v>
      </c>
      <c r="F1918">
        <v>57</v>
      </c>
      <c r="G1918">
        <v>1150</v>
      </c>
      <c r="H1918">
        <v>130</v>
      </c>
      <c r="I1918">
        <v>134</v>
      </c>
      <c r="J1918">
        <v>220</v>
      </c>
      <c r="K1918">
        <v>371</v>
      </c>
      <c r="L1918">
        <v>702</v>
      </c>
      <c r="M1918">
        <v>9</v>
      </c>
      <c r="N1918" s="25">
        <v>41943</v>
      </c>
      <c r="O1918" t="str">
        <f>VLOOKUP(Coffee_data[[#This Row],[Area Code]],Location!$B$1:$E$157,2,FALSE)</f>
        <v>Nevada</v>
      </c>
      <c r="P1918" t="str">
        <f>VLOOKUP(Coffee_data[[#This Row],[Area Code]],Location!$B$1:$E$157,3,FALSE)</f>
        <v>West</v>
      </c>
      <c r="Q1918" t="str">
        <f>VLOOKUP(Coffee_data[[#This Row],[Area Code]],Location!$B$1:$E$157,4,FALSE)</f>
        <v>Small Market</v>
      </c>
      <c r="R1918" s="15" t="str">
        <f>HLOOKUP(Coffee_data[[#This Row],[ProductId]],Product!$B$4:$O$7,2,FALSE)</f>
        <v>Decaf</v>
      </c>
      <c r="S1918" s="15" t="str">
        <f>HLOOKUP(Coffee_data[[#This Row],[ProductId]],Product!$B$4:$O$7,3,FALSE)</f>
        <v>Herbal Tea</v>
      </c>
      <c r="T1918" s="15" t="str">
        <f>HLOOKUP(Coffee_data[[#This Row],[ProductId]],Product!$B$4:$O$7,4,FALSE)</f>
        <v>Lemon</v>
      </c>
    </row>
    <row r="1919" spans="1:20" x14ac:dyDescent="0.2">
      <c r="A1919">
        <v>107</v>
      </c>
      <c r="B1919">
        <v>165</v>
      </c>
      <c r="C1919">
        <v>278</v>
      </c>
      <c r="D1919">
        <v>98</v>
      </c>
      <c r="E1919">
        <v>58</v>
      </c>
      <c r="F1919">
        <v>36</v>
      </c>
      <c r="G1919">
        <v>803</v>
      </c>
      <c r="H1919">
        <v>100</v>
      </c>
      <c r="I1919">
        <v>133</v>
      </c>
      <c r="J1919">
        <v>150</v>
      </c>
      <c r="K1919">
        <v>240</v>
      </c>
      <c r="L1919">
        <v>702</v>
      </c>
      <c r="M1919">
        <v>10</v>
      </c>
      <c r="N1919" s="25">
        <v>41943</v>
      </c>
      <c r="O1919" t="str">
        <f>VLOOKUP(Coffee_data[[#This Row],[Area Code]],Location!$B$1:$E$157,2,FALSE)</f>
        <v>Nevada</v>
      </c>
      <c r="P1919" t="str">
        <f>VLOOKUP(Coffee_data[[#This Row],[Area Code]],Location!$B$1:$E$157,3,FALSE)</f>
        <v>West</v>
      </c>
      <c r="Q1919" t="str">
        <f>VLOOKUP(Coffee_data[[#This Row],[Area Code]],Location!$B$1:$E$157,4,FALSE)</f>
        <v>Small Market</v>
      </c>
      <c r="R1919" s="15" t="str">
        <f>HLOOKUP(Coffee_data[[#This Row],[ProductId]],Product!$B$4:$O$7,2,FALSE)</f>
        <v>Decaf</v>
      </c>
      <c r="S1919" s="15" t="str">
        <f>HLOOKUP(Coffee_data[[#This Row],[ProductId]],Product!$B$4:$O$7,3,FALSE)</f>
        <v>Herbal Tea</v>
      </c>
      <c r="T1919" s="15" t="str">
        <f>HLOOKUP(Coffee_data[[#This Row],[ProductId]],Product!$B$4:$O$7,4,FALSE)</f>
        <v>Mint</v>
      </c>
    </row>
    <row r="1920" spans="1:20" x14ac:dyDescent="0.2">
      <c r="A1920">
        <v>196</v>
      </c>
      <c r="B1920">
        <v>304</v>
      </c>
      <c r="C1920">
        <v>532</v>
      </c>
      <c r="D1920">
        <v>206</v>
      </c>
      <c r="E1920">
        <v>108</v>
      </c>
      <c r="F1920">
        <v>75</v>
      </c>
      <c r="G1920">
        <v>1691</v>
      </c>
      <c r="H1920">
        <v>140</v>
      </c>
      <c r="I1920">
        <v>125</v>
      </c>
      <c r="J1920">
        <v>220</v>
      </c>
      <c r="K1920">
        <v>369</v>
      </c>
      <c r="L1920">
        <v>702</v>
      </c>
      <c r="M1920">
        <v>11</v>
      </c>
      <c r="N1920" s="25">
        <v>41943</v>
      </c>
      <c r="O1920" t="str">
        <f>VLOOKUP(Coffee_data[[#This Row],[Area Code]],Location!$B$1:$E$157,2,FALSE)</f>
        <v>Nevada</v>
      </c>
      <c r="P1920" t="str">
        <f>VLOOKUP(Coffee_data[[#This Row],[Area Code]],Location!$B$1:$E$157,3,FALSE)</f>
        <v>West</v>
      </c>
      <c r="Q1920" t="str">
        <f>VLOOKUP(Coffee_data[[#This Row],[Area Code]],Location!$B$1:$E$157,4,FALSE)</f>
        <v>Small Market</v>
      </c>
      <c r="R1920" s="15" t="str">
        <f>HLOOKUP(Coffee_data[[#This Row],[ProductId]],Product!$B$4:$O$7,2,FALSE)</f>
        <v>Regular</v>
      </c>
      <c r="S1920" s="15" t="str">
        <f>HLOOKUP(Coffee_data[[#This Row],[ProductId]],Product!$B$4:$O$7,3,FALSE)</f>
        <v>Tea</v>
      </c>
      <c r="T1920" s="15" t="str">
        <f>HLOOKUP(Coffee_data[[#This Row],[ProductId]],Product!$B$4:$O$7,4,FALSE)</f>
        <v>Darjeeling</v>
      </c>
    </row>
    <row r="1921" spans="1:20" x14ac:dyDescent="0.2">
      <c r="A1921">
        <v>128</v>
      </c>
      <c r="B1921">
        <v>212</v>
      </c>
      <c r="C1921">
        <v>423</v>
      </c>
      <c r="D1921">
        <v>203</v>
      </c>
      <c r="E1921">
        <v>84</v>
      </c>
      <c r="F1921">
        <v>59</v>
      </c>
      <c r="G1921">
        <v>1778</v>
      </c>
      <c r="H1921">
        <v>80</v>
      </c>
      <c r="I1921">
        <v>172</v>
      </c>
      <c r="J1921">
        <v>150</v>
      </c>
      <c r="K1921">
        <v>300</v>
      </c>
      <c r="L1921">
        <v>702</v>
      </c>
      <c r="M1921">
        <v>12</v>
      </c>
      <c r="N1921" s="25">
        <v>41943</v>
      </c>
      <c r="O1921" t="str">
        <f>VLOOKUP(Coffee_data[[#This Row],[Area Code]],Location!$B$1:$E$157,2,FALSE)</f>
        <v>Nevada</v>
      </c>
      <c r="P1921" t="str">
        <f>VLOOKUP(Coffee_data[[#This Row],[Area Code]],Location!$B$1:$E$157,3,FALSE)</f>
        <v>West</v>
      </c>
      <c r="Q1921" t="str">
        <f>VLOOKUP(Coffee_data[[#This Row],[Area Code]],Location!$B$1:$E$157,4,FALSE)</f>
        <v>Small Market</v>
      </c>
      <c r="R1921" s="15" t="str">
        <f>HLOOKUP(Coffee_data[[#This Row],[ProductId]],Product!$B$4:$O$7,2,FALSE)</f>
        <v>Regular</v>
      </c>
      <c r="S1921" s="15" t="str">
        <f>HLOOKUP(Coffee_data[[#This Row],[ProductId]],Product!$B$4:$O$7,3,FALSE)</f>
        <v>Tea</v>
      </c>
      <c r="T1921" s="15" t="str">
        <f>HLOOKUP(Coffee_data[[#This Row],[ProductId]],Product!$B$4:$O$7,4,FALSE)</f>
        <v>Earl Grey</v>
      </c>
    </row>
    <row r="1922" spans="1:20" x14ac:dyDescent="0.2">
      <c r="A1922">
        <v>-340</v>
      </c>
      <c r="B1922">
        <v>-245</v>
      </c>
      <c r="C1922">
        <v>32</v>
      </c>
      <c r="D1922">
        <v>249</v>
      </c>
      <c r="E1922">
        <v>127</v>
      </c>
      <c r="F1922">
        <v>93</v>
      </c>
      <c r="G1922">
        <v>7653</v>
      </c>
      <c r="H1922">
        <v>-280</v>
      </c>
      <c r="I1922">
        <v>195</v>
      </c>
      <c r="J1922">
        <v>-180</v>
      </c>
      <c r="K1922">
        <v>-13</v>
      </c>
      <c r="L1922">
        <v>702</v>
      </c>
      <c r="M1922">
        <v>13</v>
      </c>
      <c r="N1922" s="25">
        <v>41943</v>
      </c>
      <c r="O1922" t="str">
        <f>VLOOKUP(Coffee_data[[#This Row],[Area Code]],Location!$B$1:$E$157,2,FALSE)</f>
        <v>Nevada</v>
      </c>
      <c r="P1922" t="str">
        <f>VLOOKUP(Coffee_data[[#This Row],[Area Code]],Location!$B$1:$E$157,3,FALSE)</f>
        <v>West</v>
      </c>
      <c r="Q1922" t="str">
        <f>VLOOKUP(Coffee_data[[#This Row],[Area Code]],Location!$B$1:$E$157,4,FALSE)</f>
        <v>Small Market</v>
      </c>
      <c r="R1922" s="15" t="str">
        <f>HLOOKUP(Coffee_data[[#This Row],[ProductId]],Product!$B$4:$O$7,2,FALSE)</f>
        <v>Regular</v>
      </c>
      <c r="S1922" s="15" t="str">
        <f>HLOOKUP(Coffee_data[[#This Row],[ProductId]],Product!$B$4:$O$7,3,FALSE)</f>
        <v>Tea</v>
      </c>
      <c r="T1922" s="15" t="str">
        <f>HLOOKUP(Coffee_data[[#This Row],[ProductId]],Product!$B$4:$O$7,4,FALSE)</f>
        <v>Green Tea</v>
      </c>
    </row>
    <row r="1923" spans="1:20" x14ac:dyDescent="0.2">
      <c r="A1923">
        <v>-4</v>
      </c>
      <c r="B1923">
        <v>41</v>
      </c>
      <c r="C1923">
        <v>74</v>
      </c>
      <c r="D1923">
        <v>33</v>
      </c>
      <c r="E1923">
        <v>45</v>
      </c>
      <c r="F1923">
        <v>12</v>
      </c>
      <c r="G1923">
        <v>243</v>
      </c>
      <c r="H1923">
        <v>10</v>
      </c>
      <c r="I1923">
        <v>30</v>
      </c>
      <c r="J1923">
        <v>50</v>
      </c>
      <c r="K1923">
        <v>80</v>
      </c>
      <c r="L1923">
        <v>775</v>
      </c>
      <c r="M1923">
        <v>2</v>
      </c>
      <c r="N1923" s="25">
        <v>41943</v>
      </c>
      <c r="O1923" t="str">
        <f>VLOOKUP(Coffee_data[[#This Row],[Area Code]],Location!$B$1:$E$157,2,FALSE)</f>
        <v>Nevada</v>
      </c>
      <c r="P1923" t="str">
        <f>VLOOKUP(Coffee_data[[#This Row],[Area Code]],Location!$B$1:$E$157,3,FALSE)</f>
        <v>West</v>
      </c>
      <c r="Q1923" t="str">
        <f>VLOOKUP(Coffee_data[[#This Row],[Area Code]],Location!$B$1:$E$157,4,FALSE)</f>
        <v>Small Market</v>
      </c>
      <c r="R1923" s="15" t="str">
        <f>HLOOKUP(Coffee_data[[#This Row],[ProductId]],Product!$B$4:$O$7,2,FALSE)</f>
        <v>Regular</v>
      </c>
      <c r="S1923" s="15" t="str">
        <f>HLOOKUP(Coffee_data[[#This Row],[ProductId]],Product!$B$4:$O$7,3,FALSE)</f>
        <v>Coffee</v>
      </c>
      <c r="T1923" s="15" t="str">
        <f>HLOOKUP(Coffee_data[[#This Row],[ProductId]],Product!$B$4:$O$7,4,FALSE)</f>
        <v>Columbian</v>
      </c>
    </row>
    <row r="1924" spans="1:20" x14ac:dyDescent="0.2">
      <c r="A1924">
        <v>5</v>
      </c>
      <c r="B1924">
        <v>35</v>
      </c>
      <c r="C1924">
        <v>64</v>
      </c>
      <c r="D1924">
        <v>29</v>
      </c>
      <c r="E1924">
        <v>30</v>
      </c>
      <c r="F1924">
        <v>8</v>
      </c>
      <c r="G1924">
        <v>1003</v>
      </c>
      <c r="H1924">
        <v>20</v>
      </c>
      <c r="I1924">
        <v>33</v>
      </c>
      <c r="J1924">
        <v>40</v>
      </c>
      <c r="K1924">
        <v>73</v>
      </c>
      <c r="L1924">
        <v>775</v>
      </c>
      <c r="M1924">
        <v>3</v>
      </c>
      <c r="N1924" s="25">
        <v>41943</v>
      </c>
      <c r="O1924" t="str">
        <f>VLOOKUP(Coffee_data[[#This Row],[Area Code]],Location!$B$1:$E$157,2,FALSE)</f>
        <v>Nevada</v>
      </c>
      <c r="P1924" t="str">
        <f>VLOOKUP(Coffee_data[[#This Row],[Area Code]],Location!$B$1:$E$157,3,FALSE)</f>
        <v>West</v>
      </c>
      <c r="Q1924" t="str">
        <f>VLOOKUP(Coffee_data[[#This Row],[Area Code]],Location!$B$1:$E$157,4,FALSE)</f>
        <v>Small Market</v>
      </c>
      <c r="R1924" s="15" t="str">
        <f>HLOOKUP(Coffee_data[[#This Row],[ProductId]],Product!$B$4:$O$7,2,FALSE)</f>
        <v>Decaf</v>
      </c>
      <c r="S1924" s="15" t="str">
        <f>HLOOKUP(Coffee_data[[#This Row],[ProductId]],Product!$B$4:$O$7,3,FALSE)</f>
        <v>Coffee</v>
      </c>
      <c r="T1924" s="15" t="str">
        <f>HLOOKUP(Coffee_data[[#This Row],[ProductId]],Product!$B$4:$O$7,4,FALSE)</f>
        <v>Decaf Irish Cream</v>
      </c>
    </row>
    <row r="1925" spans="1:20" x14ac:dyDescent="0.2">
      <c r="A1925">
        <v>31</v>
      </c>
      <c r="B1925">
        <v>43</v>
      </c>
      <c r="C1925">
        <v>43</v>
      </c>
      <c r="D1925">
        <v>0</v>
      </c>
      <c r="E1925">
        <v>12</v>
      </c>
      <c r="F1925">
        <v>0</v>
      </c>
      <c r="G1925">
        <v>387</v>
      </c>
      <c r="H1925">
        <v>30</v>
      </c>
      <c r="I1925">
        <v>0</v>
      </c>
      <c r="J1925">
        <v>40</v>
      </c>
      <c r="K1925">
        <v>40</v>
      </c>
      <c r="L1925">
        <v>775</v>
      </c>
      <c r="M1925">
        <v>4</v>
      </c>
      <c r="N1925" s="25">
        <v>41943</v>
      </c>
      <c r="O1925" t="str">
        <f>VLOOKUP(Coffee_data[[#This Row],[Area Code]],Location!$B$1:$E$157,2,FALSE)</f>
        <v>Nevada</v>
      </c>
      <c r="P1925" t="str">
        <f>VLOOKUP(Coffee_data[[#This Row],[Area Code]],Location!$B$1:$E$157,3,FALSE)</f>
        <v>West</v>
      </c>
      <c r="Q1925" t="str">
        <f>VLOOKUP(Coffee_data[[#This Row],[Area Code]],Location!$B$1:$E$157,4,FALSE)</f>
        <v>Small Market</v>
      </c>
      <c r="R1925" s="15" t="str">
        <f>HLOOKUP(Coffee_data[[#This Row],[ProductId]],Product!$B$4:$O$7,2,FALSE)</f>
        <v>Regular</v>
      </c>
      <c r="S1925" s="15" t="str">
        <f>HLOOKUP(Coffee_data[[#This Row],[ProductId]],Product!$B$4:$O$7,3,FALSE)</f>
        <v>Espresso</v>
      </c>
      <c r="T1925" s="15" t="str">
        <f>HLOOKUP(Coffee_data[[#This Row],[ProductId]],Product!$B$4:$O$7,4,FALSE)</f>
        <v>Caffe Latte</v>
      </c>
    </row>
    <row r="1926" spans="1:20" x14ac:dyDescent="0.2">
      <c r="A1926">
        <v>9</v>
      </c>
      <c r="B1926">
        <v>24</v>
      </c>
      <c r="C1926">
        <v>39</v>
      </c>
      <c r="D1926">
        <v>15</v>
      </c>
      <c r="E1926">
        <v>15</v>
      </c>
      <c r="F1926">
        <v>4</v>
      </c>
      <c r="G1926">
        <v>848</v>
      </c>
      <c r="H1926">
        <v>10</v>
      </c>
      <c r="I1926">
        <v>10</v>
      </c>
      <c r="J1926">
        <v>20</v>
      </c>
      <c r="K1926">
        <v>35</v>
      </c>
      <c r="L1926">
        <v>775</v>
      </c>
      <c r="M1926">
        <v>5</v>
      </c>
      <c r="N1926" s="25">
        <v>41943</v>
      </c>
      <c r="O1926" t="str">
        <f>VLOOKUP(Coffee_data[[#This Row],[Area Code]],Location!$B$1:$E$157,2,FALSE)</f>
        <v>Nevada</v>
      </c>
      <c r="P1926" t="str">
        <f>VLOOKUP(Coffee_data[[#This Row],[Area Code]],Location!$B$1:$E$157,3,FALSE)</f>
        <v>West</v>
      </c>
      <c r="Q1926" t="str">
        <f>VLOOKUP(Coffee_data[[#This Row],[Area Code]],Location!$B$1:$E$157,4,FALSE)</f>
        <v>Small Market</v>
      </c>
      <c r="R1926" s="15" t="str">
        <f>HLOOKUP(Coffee_data[[#This Row],[ProductId]],Product!$B$4:$O$7,2,FALSE)</f>
        <v>Regular</v>
      </c>
      <c r="S1926" s="15" t="str">
        <f>HLOOKUP(Coffee_data[[#This Row],[ProductId]],Product!$B$4:$O$7,3,FALSE)</f>
        <v>Espresso</v>
      </c>
      <c r="T1926" s="15" t="str">
        <f>HLOOKUP(Coffee_data[[#This Row],[ProductId]],Product!$B$4:$O$7,4,FALSE)</f>
        <v>Caffe Mocha</v>
      </c>
    </row>
    <row r="1927" spans="1:20" x14ac:dyDescent="0.2">
      <c r="A1927">
        <v>17</v>
      </c>
      <c r="B1927">
        <v>34</v>
      </c>
      <c r="C1927">
        <v>56</v>
      </c>
      <c r="D1927">
        <v>22</v>
      </c>
      <c r="E1927">
        <v>17</v>
      </c>
      <c r="F1927">
        <v>6</v>
      </c>
      <c r="G1927">
        <v>802</v>
      </c>
      <c r="H1927">
        <v>20</v>
      </c>
      <c r="I1927">
        <v>20</v>
      </c>
      <c r="J1927">
        <v>30</v>
      </c>
      <c r="K1927">
        <v>56</v>
      </c>
      <c r="L1927">
        <v>775</v>
      </c>
      <c r="M1927">
        <v>6</v>
      </c>
      <c r="N1927" s="25">
        <v>41943</v>
      </c>
      <c r="O1927" t="str">
        <f>VLOOKUP(Coffee_data[[#This Row],[Area Code]],Location!$B$1:$E$157,2,FALSE)</f>
        <v>Nevada</v>
      </c>
      <c r="P1927" t="str">
        <f>VLOOKUP(Coffee_data[[#This Row],[Area Code]],Location!$B$1:$E$157,3,FALSE)</f>
        <v>West</v>
      </c>
      <c r="Q1927" t="str">
        <f>VLOOKUP(Coffee_data[[#This Row],[Area Code]],Location!$B$1:$E$157,4,FALSE)</f>
        <v>Small Market</v>
      </c>
      <c r="R1927" s="15" t="str">
        <f>HLOOKUP(Coffee_data[[#This Row],[ProductId]],Product!$B$4:$O$7,2,FALSE)</f>
        <v>Decaf</v>
      </c>
      <c r="S1927" s="15" t="str">
        <f>HLOOKUP(Coffee_data[[#This Row],[ProductId]],Product!$B$4:$O$7,3,FALSE)</f>
        <v>Espresso</v>
      </c>
      <c r="T1927" s="15" t="str">
        <f>HLOOKUP(Coffee_data[[#This Row],[ProductId]],Product!$B$4:$O$7,4,FALSE)</f>
        <v>Decaf Espresso</v>
      </c>
    </row>
    <row r="1928" spans="1:20" x14ac:dyDescent="0.2">
      <c r="A1928">
        <v>19</v>
      </c>
      <c r="B1928">
        <v>38</v>
      </c>
      <c r="C1928">
        <v>63</v>
      </c>
      <c r="D1928">
        <v>25</v>
      </c>
      <c r="E1928">
        <v>19</v>
      </c>
      <c r="F1928">
        <v>7</v>
      </c>
      <c r="G1928">
        <v>823</v>
      </c>
      <c r="H1928">
        <v>20</v>
      </c>
      <c r="I1928">
        <v>20</v>
      </c>
      <c r="J1928">
        <v>30</v>
      </c>
      <c r="K1928">
        <v>50</v>
      </c>
      <c r="L1928">
        <v>503</v>
      </c>
      <c r="M1928">
        <v>8</v>
      </c>
      <c r="N1928" s="25">
        <v>41943</v>
      </c>
      <c r="O1928" t="str">
        <f>VLOOKUP(Coffee_data[[#This Row],[Area Code]],Location!$B$1:$E$157,2,FALSE)</f>
        <v>Oregon</v>
      </c>
      <c r="P1928" t="str">
        <f>VLOOKUP(Coffee_data[[#This Row],[Area Code]],Location!$B$1:$E$157,3,FALSE)</f>
        <v>West</v>
      </c>
      <c r="Q1928" t="str">
        <f>VLOOKUP(Coffee_data[[#This Row],[Area Code]],Location!$B$1:$E$157,4,FALSE)</f>
        <v>Small Market</v>
      </c>
      <c r="R1928" s="15" t="str">
        <f>HLOOKUP(Coffee_data[[#This Row],[ProductId]],Product!$B$4:$O$7,2,FALSE)</f>
        <v>Decaf</v>
      </c>
      <c r="S1928" s="15" t="str">
        <f>HLOOKUP(Coffee_data[[#This Row],[ProductId]],Product!$B$4:$O$7,3,FALSE)</f>
        <v>Herbal Tea</v>
      </c>
      <c r="T1928" s="15" t="str">
        <f>HLOOKUP(Coffee_data[[#This Row],[ProductId]],Product!$B$4:$O$7,4,FALSE)</f>
        <v>Chamomile</v>
      </c>
    </row>
    <row r="1929" spans="1:20" x14ac:dyDescent="0.2">
      <c r="A1929">
        <v>70</v>
      </c>
      <c r="B1929">
        <v>112</v>
      </c>
      <c r="C1929">
        <v>200</v>
      </c>
      <c r="D1929">
        <v>88</v>
      </c>
      <c r="E1929">
        <v>42</v>
      </c>
      <c r="F1929">
        <v>29</v>
      </c>
      <c r="G1929">
        <v>561</v>
      </c>
      <c r="H1929">
        <v>70</v>
      </c>
      <c r="I1929">
        <v>71</v>
      </c>
      <c r="J1929">
        <v>100</v>
      </c>
      <c r="K1929">
        <v>171</v>
      </c>
      <c r="L1929">
        <v>971</v>
      </c>
      <c r="M1929">
        <v>9</v>
      </c>
      <c r="N1929" s="25">
        <v>41943</v>
      </c>
      <c r="O1929" t="str">
        <f>VLOOKUP(Coffee_data[[#This Row],[Area Code]],Location!$B$1:$E$157,2,FALSE)</f>
        <v>Oregon</v>
      </c>
      <c r="P1929" t="str">
        <f>VLOOKUP(Coffee_data[[#This Row],[Area Code]],Location!$B$1:$E$157,3,FALSE)</f>
        <v>West</v>
      </c>
      <c r="Q1929" t="str">
        <f>VLOOKUP(Coffee_data[[#This Row],[Area Code]],Location!$B$1:$E$157,4,FALSE)</f>
        <v>Small Market</v>
      </c>
      <c r="R1929" s="15" t="str">
        <f>HLOOKUP(Coffee_data[[#This Row],[ProductId]],Product!$B$4:$O$7,2,FALSE)</f>
        <v>Decaf</v>
      </c>
      <c r="S1929" s="15" t="str">
        <f>HLOOKUP(Coffee_data[[#This Row],[ProductId]],Product!$B$4:$O$7,3,FALSE)</f>
        <v>Herbal Tea</v>
      </c>
      <c r="T1929" s="15" t="str">
        <f>HLOOKUP(Coffee_data[[#This Row],[ProductId]],Product!$B$4:$O$7,4,FALSE)</f>
        <v>Lemon</v>
      </c>
    </row>
    <row r="1930" spans="1:20" x14ac:dyDescent="0.2">
      <c r="A1930">
        <v>28</v>
      </c>
      <c r="B1930">
        <v>48</v>
      </c>
      <c r="C1930">
        <v>80</v>
      </c>
      <c r="D1930">
        <v>32</v>
      </c>
      <c r="E1930">
        <v>20</v>
      </c>
      <c r="F1930">
        <v>8</v>
      </c>
      <c r="G1930">
        <v>482</v>
      </c>
      <c r="H1930">
        <v>30</v>
      </c>
      <c r="I1930">
        <v>20</v>
      </c>
      <c r="J1930">
        <v>30</v>
      </c>
      <c r="K1930">
        <v>50</v>
      </c>
      <c r="L1930">
        <v>541</v>
      </c>
      <c r="M1930">
        <v>11</v>
      </c>
      <c r="N1930" s="25">
        <v>41943</v>
      </c>
      <c r="O1930" t="str">
        <f>VLOOKUP(Coffee_data[[#This Row],[Area Code]],Location!$B$1:$E$157,2,FALSE)</f>
        <v>Oregon</v>
      </c>
      <c r="P1930" t="str">
        <f>VLOOKUP(Coffee_data[[#This Row],[Area Code]],Location!$B$1:$E$157,3,FALSE)</f>
        <v>West</v>
      </c>
      <c r="Q1930" t="str">
        <f>VLOOKUP(Coffee_data[[#This Row],[Area Code]],Location!$B$1:$E$157,4,FALSE)</f>
        <v>Small Market</v>
      </c>
      <c r="R1930" s="15" t="str">
        <f>HLOOKUP(Coffee_data[[#This Row],[ProductId]],Product!$B$4:$O$7,2,FALSE)</f>
        <v>Regular</v>
      </c>
      <c r="S1930" s="15" t="str">
        <f>HLOOKUP(Coffee_data[[#This Row],[ProductId]],Product!$B$4:$O$7,3,FALSE)</f>
        <v>Tea</v>
      </c>
      <c r="T1930" s="15" t="str">
        <f>HLOOKUP(Coffee_data[[#This Row],[ProductId]],Product!$B$4:$O$7,4,FALSE)</f>
        <v>Darjeeling</v>
      </c>
    </row>
    <row r="1931" spans="1:20" x14ac:dyDescent="0.2">
      <c r="A1931">
        <v>62</v>
      </c>
      <c r="B1931">
        <v>119</v>
      </c>
      <c r="C1931">
        <v>197</v>
      </c>
      <c r="D1931">
        <v>78</v>
      </c>
      <c r="E1931">
        <v>57</v>
      </c>
      <c r="F1931">
        <v>25</v>
      </c>
      <c r="G1931">
        <v>798</v>
      </c>
      <c r="H1931">
        <v>50</v>
      </c>
      <c r="I1931">
        <v>50</v>
      </c>
      <c r="J1931">
        <v>90</v>
      </c>
      <c r="K1931">
        <v>152</v>
      </c>
      <c r="L1931">
        <v>971</v>
      </c>
      <c r="M1931">
        <v>12</v>
      </c>
      <c r="N1931" s="25">
        <v>41943</v>
      </c>
      <c r="O1931" t="str">
        <f>VLOOKUP(Coffee_data[[#This Row],[Area Code]],Location!$B$1:$E$157,2,FALSE)</f>
        <v>Oregon</v>
      </c>
      <c r="P1931" t="str">
        <f>VLOOKUP(Coffee_data[[#This Row],[Area Code]],Location!$B$1:$E$157,3,FALSE)</f>
        <v>West</v>
      </c>
      <c r="Q1931" t="str">
        <f>VLOOKUP(Coffee_data[[#This Row],[Area Code]],Location!$B$1:$E$157,4,FALSE)</f>
        <v>Small Market</v>
      </c>
      <c r="R1931" s="15" t="str">
        <f>HLOOKUP(Coffee_data[[#This Row],[ProductId]],Product!$B$4:$O$7,2,FALSE)</f>
        <v>Regular</v>
      </c>
      <c r="S1931" s="15" t="str">
        <f>HLOOKUP(Coffee_data[[#This Row],[ProductId]],Product!$B$4:$O$7,3,FALSE)</f>
        <v>Tea</v>
      </c>
      <c r="T1931" s="15" t="str">
        <f>HLOOKUP(Coffee_data[[#This Row],[ProductId]],Product!$B$4:$O$7,4,FALSE)</f>
        <v>Earl Grey</v>
      </c>
    </row>
    <row r="1932" spans="1:20" x14ac:dyDescent="0.2">
      <c r="A1932">
        <v>89</v>
      </c>
      <c r="B1932">
        <v>143</v>
      </c>
      <c r="C1932">
        <v>245</v>
      </c>
      <c r="D1932">
        <v>87</v>
      </c>
      <c r="E1932">
        <v>54</v>
      </c>
      <c r="F1932">
        <v>31</v>
      </c>
      <c r="G1932">
        <v>666</v>
      </c>
      <c r="H1932">
        <v>70</v>
      </c>
      <c r="I1932">
        <v>57</v>
      </c>
      <c r="J1932">
        <v>100</v>
      </c>
      <c r="K1932">
        <v>183</v>
      </c>
      <c r="L1932">
        <v>971</v>
      </c>
      <c r="M1932">
        <v>13</v>
      </c>
      <c r="N1932" s="25">
        <v>41943</v>
      </c>
      <c r="O1932" t="str">
        <f>VLOOKUP(Coffee_data[[#This Row],[Area Code]],Location!$B$1:$E$157,2,FALSE)</f>
        <v>Oregon</v>
      </c>
      <c r="P1932" t="str">
        <f>VLOOKUP(Coffee_data[[#This Row],[Area Code]],Location!$B$1:$E$157,3,FALSE)</f>
        <v>West</v>
      </c>
      <c r="Q1932" t="str">
        <f>VLOOKUP(Coffee_data[[#This Row],[Area Code]],Location!$B$1:$E$157,4,FALSE)</f>
        <v>Small Market</v>
      </c>
      <c r="R1932" s="15" t="str">
        <f>HLOOKUP(Coffee_data[[#This Row],[ProductId]],Product!$B$4:$O$7,2,FALSE)</f>
        <v>Regular</v>
      </c>
      <c r="S1932" s="15" t="str">
        <f>HLOOKUP(Coffee_data[[#This Row],[ProductId]],Product!$B$4:$O$7,3,FALSE)</f>
        <v>Tea</v>
      </c>
      <c r="T1932" s="15" t="str">
        <f>HLOOKUP(Coffee_data[[#This Row],[ProductId]],Product!$B$4:$O$7,4,FALSE)</f>
        <v>Green Tea</v>
      </c>
    </row>
    <row r="1933" spans="1:20" x14ac:dyDescent="0.2">
      <c r="A1933">
        <v>-4</v>
      </c>
      <c r="B1933">
        <v>73</v>
      </c>
      <c r="C1933">
        <v>125</v>
      </c>
      <c r="D1933">
        <v>52</v>
      </c>
      <c r="E1933">
        <v>77</v>
      </c>
      <c r="F1933">
        <v>47</v>
      </c>
      <c r="G1933">
        <v>509</v>
      </c>
      <c r="H1933">
        <v>10</v>
      </c>
      <c r="I1933">
        <v>59</v>
      </c>
      <c r="J1933">
        <v>80</v>
      </c>
      <c r="K1933">
        <v>140</v>
      </c>
      <c r="L1933">
        <v>541</v>
      </c>
      <c r="M1933">
        <v>1</v>
      </c>
      <c r="N1933" s="25">
        <v>41943</v>
      </c>
      <c r="O1933" t="str">
        <f>VLOOKUP(Coffee_data[[#This Row],[Area Code]],Location!$B$1:$E$157,2,FALSE)</f>
        <v>Oregon</v>
      </c>
      <c r="P1933" t="str">
        <f>VLOOKUP(Coffee_data[[#This Row],[Area Code]],Location!$B$1:$E$157,3,FALSE)</f>
        <v>West</v>
      </c>
      <c r="Q1933" t="str">
        <f>VLOOKUP(Coffee_data[[#This Row],[Area Code]],Location!$B$1:$E$157,4,FALSE)</f>
        <v>Small Market</v>
      </c>
      <c r="R1933" s="15" t="str">
        <f>HLOOKUP(Coffee_data[[#This Row],[ProductId]],Product!$B$4:$O$7,2,FALSE)</f>
        <v>Regular</v>
      </c>
      <c r="S1933" s="15" t="str">
        <f>HLOOKUP(Coffee_data[[#This Row],[ProductId]],Product!$B$4:$O$7,3,FALSE)</f>
        <v>Coffee</v>
      </c>
      <c r="T1933" s="15" t="str">
        <f>HLOOKUP(Coffee_data[[#This Row],[ProductId]],Product!$B$4:$O$7,4,FALSE)</f>
        <v>Amaretto</v>
      </c>
    </row>
    <row r="1934" spans="1:20" x14ac:dyDescent="0.2">
      <c r="A1934">
        <v>14</v>
      </c>
      <c r="B1934">
        <v>75</v>
      </c>
      <c r="C1934">
        <v>128</v>
      </c>
      <c r="D1934">
        <v>53</v>
      </c>
      <c r="E1934">
        <v>61</v>
      </c>
      <c r="F1934">
        <v>17</v>
      </c>
      <c r="G1934">
        <v>470</v>
      </c>
      <c r="H1934">
        <v>40</v>
      </c>
      <c r="I1934">
        <v>58</v>
      </c>
      <c r="J1934">
        <v>90</v>
      </c>
      <c r="K1934">
        <v>148</v>
      </c>
      <c r="L1934">
        <v>971</v>
      </c>
      <c r="M1934">
        <v>2</v>
      </c>
      <c r="N1934" s="25">
        <v>41943</v>
      </c>
      <c r="O1934" t="str">
        <f>VLOOKUP(Coffee_data[[#This Row],[Area Code]],Location!$B$1:$E$157,2,FALSE)</f>
        <v>Oregon</v>
      </c>
      <c r="P1934" t="str">
        <f>VLOOKUP(Coffee_data[[#This Row],[Area Code]],Location!$B$1:$E$157,3,FALSE)</f>
        <v>West</v>
      </c>
      <c r="Q1934" t="str">
        <f>VLOOKUP(Coffee_data[[#This Row],[Area Code]],Location!$B$1:$E$157,4,FALSE)</f>
        <v>Small Market</v>
      </c>
      <c r="R1934" s="15" t="str">
        <f>HLOOKUP(Coffee_data[[#This Row],[ProductId]],Product!$B$4:$O$7,2,FALSE)</f>
        <v>Regular</v>
      </c>
      <c r="S1934" s="15" t="str">
        <f>HLOOKUP(Coffee_data[[#This Row],[ProductId]],Product!$B$4:$O$7,3,FALSE)</f>
        <v>Coffee</v>
      </c>
      <c r="T1934" s="15" t="str">
        <f>HLOOKUP(Coffee_data[[#This Row],[ProductId]],Product!$B$4:$O$7,4,FALSE)</f>
        <v>Columbian</v>
      </c>
    </row>
    <row r="1935" spans="1:20" x14ac:dyDescent="0.2">
      <c r="A1935">
        <v>32</v>
      </c>
      <c r="B1935">
        <v>68</v>
      </c>
      <c r="C1935">
        <v>114</v>
      </c>
      <c r="D1935">
        <v>46</v>
      </c>
      <c r="E1935">
        <v>36</v>
      </c>
      <c r="F1935">
        <v>14</v>
      </c>
      <c r="G1935">
        <v>424</v>
      </c>
      <c r="H1935">
        <v>50</v>
      </c>
      <c r="I1935">
        <v>53</v>
      </c>
      <c r="J1935">
        <v>80</v>
      </c>
      <c r="K1935">
        <v>133</v>
      </c>
      <c r="L1935">
        <v>503</v>
      </c>
      <c r="M1935">
        <v>3</v>
      </c>
      <c r="N1935" s="25">
        <v>41943</v>
      </c>
      <c r="O1935" t="str">
        <f>VLOOKUP(Coffee_data[[#This Row],[Area Code]],Location!$B$1:$E$157,2,FALSE)</f>
        <v>Oregon</v>
      </c>
      <c r="P1935" t="str">
        <f>VLOOKUP(Coffee_data[[#This Row],[Area Code]],Location!$B$1:$E$157,3,FALSE)</f>
        <v>West</v>
      </c>
      <c r="Q1935" t="str">
        <f>VLOOKUP(Coffee_data[[#This Row],[Area Code]],Location!$B$1:$E$157,4,FALSE)</f>
        <v>Small Market</v>
      </c>
      <c r="R1935" s="15" t="str">
        <f>HLOOKUP(Coffee_data[[#This Row],[ProductId]],Product!$B$4:$O$7,2,FALSE)</f>
        <v>Decaf</v>
      </c>
      <c r="S1935" s="15" t="str">
        <f>HLOOKUP(Coffee_data[[#This Row],[ProductId]],Product!$B$4:$O$7,3,FALSE)</f>
        <v>Coffee</v>
      </c>
      <c r="T1935" s="15" t="str">
        <f>HLOOKUP(Coffee_data[[#This Row],[ProductId]],Product!$B$4:$O$7,4,FALSE)</f>
        <v>Decaf Irish Cream</v>
      </c>
    </row>
    <row r="1936" spans="1:20" x14ac:dyDescent="0.2">
      <c r="A1936">
        <v>16</v>
      </c>
      <c r="B1936">
        <v>69</v>
      </c>
      <c r="C1936">
        <v>124</v>
      </c>
      <c r="D1936">
        <v>55</v>
      </c>
      <c r="E1936">
        <v>53</v>
      </c>
      <c r="F1936">
        <v>20</v>
      </c>
      <c r="G1936">
        <v>410</v>
      </c>
      <c r="H1936">
        <v>30</v>
      </c>
      <c r="I1936">
        <v>54</v>
      </c>
      <c r="J1936">
        <v>70</v>
      </c>
      <c r="K1936">
        <v>116</v>
      </c>
      <c r="L1936">
        <v>541</v>
      </c>
      <c r="M1936">
        <v>4</v>
      </c>
      <c r="N1936" s="25">
        <v>41943</v>
      </c>
      <c r="O1936" t="str">
        <f>VLOOKUP(Coffee_data[[#This Row],[Area Code]],Location!$B$1:$E$157,2,FALSE)</f>
        <v>Oregon</v>
      </c>
      <c r="P1936" t="str">
        <f>VLOOKUP(Coffee_data[[#This Row],[Area Code]],Location!$B$1:$E$157,3,FALSE)</f>
        <v>West</v>
      </c>
      <c r="Q1936" t="str">
        <f>VLOOKUP(Coffee_data[[#This Row],[Area Code]],Location!$B$1:$E$157,4,FALSE)</f>
        <v>Small Market</v>
      </c>
      <c r="R1936" s="15" t="str">
        <f>HLOOKUP(Coffee_data[[#This Row],[ProductId]],Product!$B$4:$O$7,2,FALSE)</f>
        <v>Regular</v>
      </c>
      <c r="S1936" s="15" t="str">
        <f>HLOOKUP(Coffee_data[[#This Row],[ProductId]],Product!$B$4:$O$7,3,FALSE)</f>
        <v>Espresso</v>
      </c>
      <c r="T1936" s="15" t="str">
        <f>HLOOKUP(Coffee_data[[#This Row],[ProductId]],Product!$B$4:$O$7,4,FALSE)</f>
        <v>Caffe Latte</v>
      </c>
    </row>
    <row r="1937" spans="1:20" x14ac:dyDescent="0.2">
      <c r="A1937">
        <v>33</v>
      </c>
      <c r="B1937">
        <v>79</v>
      </c>
      <c r="C1937">
        <v>138</v>
      </c>
      <c r="D1937">
        <v>59</v>
      </c>
      <c r="E1937">
        <v>46</v>
      </c>
      <c r="F1937">
        <v>19</v>
      </c>
      <c r="G1937">
        <v>411</v>
      </c>
      <c r="H1937">
        <v>50</v>
      </c>
      <c r="I1937">
        <v>45</v>
      </c>
      <c r="J1937">
        <v>80</v>
      </c>
      <c r="K1937">
        <v>135</v>
      </c>
      <c r="L1937">
        <v>503</v>
      </c>
      <c r="M1937">
        <v>5</v>
      </c>
      <c r="N1937" s="25">
        <v>41943</v>
      </c>
      <c r="O1937" t="str">
        <f>VLOOKUP(Coffee_data[[#This Row],[Area Code]],Location!$B$1:$E$157,2,FALSE)</f>
        <v>Oregon</v>
      </c>
      <c r="P1937" t="str">
        <f>VLOOKUP(Coffee_data[[#This Row],[Area Code]],Location!$B$1:$E$157,3,FALSE)</f>
        <v>West</v>
      </c>
      <c r="Q1937" t="str">
        <f>VLOOKUP(Coffee_data[[#This Row],[Area Code]],Location!$B$1:$E$157,4,FALSE)</f>
        <v>Small Market</v>
      </c>
      <c r="R1937" s="15" t="str">
        <f>HLOOKUP(Coffee_data[[#This Row],[ProductId]],Product!$B$4:$O$7,2,FALSE)</f>
        <v>Regular</v>
      </c>
      <c r="S1937" s="15" t="str">
        <f>HLOOKUP(Coffee_data[[#This Row],[ProductId]],Product!$B$4:$O$7,3,FALSE)</f>
        <v>Espresso</v>
      </c>
      <c r="T1937" s="15" t="str">
        <f>HLOOKUP(Coffee_data[[#This Row],[ProductId]],Product!$B$4:$O$7,4,FALSE)</f>
        <v>Caffe Mocha</v>
      </c>
    </row>
    <row r="1938" spans="1:20" x14ac:dyDescent="0.2">
      <c r="A1938">
        <v>108</v>
      </c>
      <c r="B1938">
        <v>182</v>
      </c>
      <c r="C1938">
        <v>363</v>
      </c>
      <c r="D1938">
        <v>202</v>
      </c>
      <c r="E1938">
        <v>74</v>
      </c>
      <c r="F1938">
        <v>50</v>
      </c>
      <c r="G1938">
        <v>1283</v>
      </c>
      <c r="H1938">
        <v>120</v>
      </c>
      <c r="I1938">
        <v>178</v>
      </c>
      <c r="J1938">
        <v>180</v>
      </c>
      <c r="K1938">
        <v>350</v>
      </c>
      <c r="L1938">
        <v>503</v>
      </c>
      <c r="M1938">
        <v>6</v>
      </c>
      <c r="N1938" s="25">
        <v>41943</v>
      </c>
      <c r="O1938" t="str">
        <f>VLOOKUP(Coffee_data[[#This Row],[Area Code]],Location!$B$1:$E$157,2,FALSE)</f>
        <v>Oregon</v>
      </c>
      <c r="P1938" t="str">
        <f>VLOOKUP(Coffee_data[[#This Row],[Area Code]],Location!$B$1:$E$157,3,FALSE)</f>
        <v>West</v>
      </c>
      <c r="Q1938" t="str">
        <f>VLOOKUP(Coffee_data[[#This Row],[Area Code]],Location!$B$1:$E$157,4,FALSE)</f>
        <v>Small Market</v>
      </c>
      <c r="R1938" s="15" t="str">
        <f>HLOOKUP(Coffee_data[[#This Row],[ProductId]],Product!$B$4:$O$7,2,FALSE)</f>
        <v>Decaf</v>
      </c>
      <c r="S1938" s="15" t="str">
        <f>HLOOKUP(Coffee_data[[#This Row],[ProductId]],Product!$B$4:$O$7,3,FALSE)</f>
        <v>Espresso</v>
      </c>
      <c r="T1938" s="15" t="str">
        <f>HLOOKUP(Coffee_data[[#This Row],[ProductId]],Product!$B$4:$O$7,4,FALSE)</f>
        <v>Decaf Espresso</v>
      </c>
    </row>
    <row r="1939" spans="1:20" x14ac:dyDescent="0.2">
      <c r="A1939">
        <v>122</v>
      </c>
      <c r="B1939">
        <v>195</v>
      </c>
      <c r="C1939">
        <v>325</v>
      </c>
      <c r="D1939">
        <v>129</v>
      </c>
      <c r="E1939">
        <v>73</v>
      </c>
      <c r="F1939">
        <v>42</v>
      </c>
      <c r="G1939">
        <v>1134</v>
      </c>
      <c r="H1939">
        <v>120</v>
      </c>
      <c r="I1939">
        <v>146</v>
      </c>
      <c r="J1939">
        <v>180</v>
      </c>
      <c r="K1939">
        <v>292</v>
      </c>
      <c r="L1939">
        <v>206</v>
      </c>
      <c r="M1939">
        <v>8</v>
      </c>
      <c r="N1939" s="25">
        <v>41943</v>
      </c>
      <c r="O1939" t="str">
        <f>VLOOKUP(Coffee_data[[#This Row],[Area Code]],Location!$B$1:$E$157,2,FALSE)</f>
        <v>Washington</v>
      </c>
      <c r="P1939" t="str">
        <f>VLOOKUP(Coffee_data[[#This Row],[Area Code]],Location!$B$1:$E$157,3,FALSE)</f>
        <v>West</v>
      </c>
      <c r="Q1939" t="str">
        <f>VLOOKUP(Coffee_data[[#This Row],[Area Code]],Location!$B$1:$E$157,4,FALSE)</f>
        <v>Small Market</v>
      </c>
      <c r="R1939" s="15" t="str">
        <f>HLOOKUP(Coffee_data[[#This Row],[ProductId]],Product!$B$4:$O$7,2,FALSE)</f>
        <v>Decaf</v>
      </c>
      <c r="S1939" s="15" t="str">
        <f>HLOOKUP(Coffee_data[[#This Row],[ProductId]],Product!$B$4:$O$7,3,FALSE)</f>
        <v>Herbal Tea</v>
      </c>
      <c r="T1939" s="15" t="str">
        <f>HLOOKUP(Coffee_data[[#This Row],[ProductId]],Product!$B$4:$O$7,4,FALSE)</f>
        <v>Chamomile</v>
      </c>
    </row>
    <row r="1940" spans="1:20" x14ac:dyDescent="0.2">
      <c r="A1940">
        <v>44</v>
      </c>
      <c r="B1940">
        <v>68</v>
      </c>
      <c r="C1940">
        <v>115</v>
      </c>
      <c r="D1940">
        <v>47</v>
      </c>
      <c r="E1940">
        <v>24</v>
      </c>
      <c r="F1940">
        <v>13</v>
      </c>
      <c r="G1940">
        <v>834</v>
      </c>
      <c r="H1940">
        <v>40</v>
      </c>
      <c r="I1940">
        <v>31</v>
      </c>
      <c r="J1940">
        <v>60</v>
      </c>
      <c r="K1940">
        <v>100</v>
      </c>
      <c r="L1940">
        <v>509</v>
      </c>
      <c r="M1940">
        <v>9</v>
      </c>
      <c r="N1940" s="25">
        <v>41943</v>
      </c>
      <c r="O1940" t="str">
        <f>VLOOKUP(Coffee_data[[#This Row],[Area Code]],Location!$B$1:$E$157,2,FALSE)</f>
        <v>Washington</v>
      </c>
      <c r="P1940" t="str">
        <f>VLOOKUP(Coffee_data[[#This Row],[Area Code]],Location!$B$1:$E$157,3,FALSE)</f>
        <v>West</v>
      </c>
      <c r="Q1940" t="str">
        <f>VLOOKUP(Coffee_data[[#This Row],[Area Code]],Location!$B$1:$E$157,4,FALSE)</f>
        <v>Small Market</v>
      </c>
      <c r="R1940" s="15" t="str">
        <f>HLOOKUP(Coffee_data[[#This Row],[ProductId]],Product!$B$4:$O$7,2,FALSE)</f>
        <v>Decaf</v>
      </c>
      <c r="S1940" s="15" t="str">
        <f>HLOOKUP(Coffee_data[[#This Row],[ProductId]],Product!$B$4:$O$7,3,FALSE)</f>
        <v>Herbal Tea</v>
      </c>
      <c r="T1940" s="15" t="str">
        <f>HLOOKUP(Coffee_data[[#This Row],[ProductId]],Product!$B$4:$O$7,4,FALSE)</f>
        <v>Lemon</v>
      </c>
    </row>
    <row r="1941" spans="1:20" x14ac:dyDescent="0.2">
      <c r="A1941">
        <v>49</v>
      </c>
      <c r="B1941">
        <v>88</v>
      </c>
      <c r="C1941">
        <v>141</v>
      </c>
      <c r="D1941">
        <v>53</v>
      </c>
      <c r="E1941">
        <v>39</v>
      </c>
      <c r="F1941">
        <v>16</v>
      </c>
      <c r="G1941">
        <v>321</v>
      </c>
      <c r="H1941">
        <v>50</v>
      </c>
      <c r="I1941">
        <v>19</v>
      </c>
      <c r="J1941">
        <v>70</v>
      </c>
      <c r="K1941">
        <v>89</v>
      </c>
      <c r="L1941">
        <v>425</v>
      </c>
      <c r="M1941">
        <v>11</v>
      </c>
      <c r="N1941" s="25">
        <v>41943</v>
      </c>
      <c r="O1941" t="str">
        <f>VLOOKUP(Coffee_data[[#This Row],[Area Code]],Location!$B$1:$E$157,2,FALSE)</f>
        <v>Washington</v>
      </c>
      <c r="P1941" t="str">
        <f>VLOOKUP(Coffee_data[[#This Row],[Area Code]],Location!$B$1:$E$157,3,FALSE)</f>
        <v>West</v>
      </c>
      <c r="Q1941" t="str">
        <f>VLOOKUP(Coffee_data[[#This Row],[Area Code]],Location!$B$1:$E$157,4,FALSE)</f>
        <v>Small Market</v>
      </c>
      <c r="R1941" s="15" t="str">
        <f>HLOOKUP(Coffee_data[[#This Row],[ProductId]],Product!$B$4:$O$7,2,FALSE)</f>
        <v>Regular</v>
      </c>
      <c r="S1941" s="15" t="str">
        <f>HLOOKUP(Coffee_data[[#This Row],[ProductId]],Product!$B$4:$O$7,3,FALSE)</f>
        <v>Tea</v>
      </c>
      <c r="T1941" s="15" t="str">
        <f>HLOOKUP(Coffee_data[[#This Row],[ProductId]],Product!$B$4:$O$7,4,FALSE)</f>
        <v>Darjeeling</v>
      </c>
    </row>
    <row r="1942" spans="1:20" x14ac:dyDescent="0.2">
      <c r="A1942">
        <v>34</v>
      </c>
      <c r="B1942">
        <v>71</v>
      </c>
      <c r="C1942">
        <v>120</v>
      </c>
      <c r="D1942">
        <v>49</v>
      </c>
      <c r="E1942">
        <v>37</v>
      </c>
      <c r="F1942">
        <v>15</v>
      </c>
      <c r="G1942">
        <v>454</v>
      </c>
      <c r="H1942">
        <v>30</v>
      </c>
      <c r="I1942">
        <v>18</v>
      </c>
      <c r="J1942">
        <v>50</v>
      </c>
      <c r="K1942">
        <v>80</v>
      </c>
      <c r="L1942">
        <v>206</v>
      </c>
      <c r="M1942">
        <v>12</v>
      </c>
      <c r="N1942" s="25">
        <v>41943</v>
      </c>
      <c r="O1942" t="str">
        <f>VLOOKUP(Coffee_data[[#This Row],[Area Code]],Location!$B$1:$E$157,2,FALSE)</f>
        <v>Washington</v>
      </c>
      <c r="P1942" t="str">
        <f>VLOOKUP(Coffee_data[[#This Row],[Area Code]],Location!$B$1:$E$157,3,FALSE)</f>
        <v>West</v>
      </c>
      <c r="Q1942" t="str">
        <f>VLOOKUP(Coffee_data[[#This Row],[Area Code]],Location!$B$1:$E$157,4,FALSE)</f>
        <v>Small Market</v>
      </c>
      <c r="R1942" s="15" t="str">
        <f>HLOOKUP(Coffee_data[[#This Row],[ProductId]],Product!$B$4:$O$7,2,FALSE)</f>
        <v>Regular</v>
      </c>
      <c r="S1942" s="15" t="str">
        <f>HLOOKUP(Coffee_data[[#This Row],[ProductId]],Product!$B$4:$O$7,3,FALSE)</f>
        <v>Tea</v>
      </c>
      <c r="T1942" s="15" t="str">
        <f>HLOOKUP(Coffee_data[[#This Row],[ProductId]],Product!$B$4:$O$7,4,FALSE)</f>
        <v>Earl Grey</v>
      </c>
    </row>
    <row r="1943" spans="1:20" x14ac:dyDescent="0.2">
      <c r="A1943">
        <v>1</v>
      </c>
      <c r="B1943">
        <v>86</v>
      </c>
      <c r="C1943">
        <v>147</v>
      </c>
      <c r="D1943">
        <v>61</v>
      </c>
      <c r="E1943">
        <v>85</v>
      </c>
      <c r="F1943">
        <v>55</v>
      </c>
      <c r="G1943">
        <v>613</v>
      </c>
      <c r="H1943">
        <v>0</v>
      </c>
      <c r="I1943">
        <v>27</v>
      </c>
      <c r="J1943">
        <v>60</v>
      </c>
      <c r="K1943">
        <v>87</v>
      </c>
      <c r="L1943">
        <v>206</v>
      </c>
      <c r="M1943">
        <v>13</v>
      </c>
      <c r="N1943" s="25">
        <v>41943</v>
      </c>
      <c r="O1943" t="str">
        <f>VLOOKUP(Coffee_data[[#This Row],[Area Code]],Location!$B$1:$E$157,2,FALSE)</f>
        <v>Washington</v>
      </c>
      <c r="P1943" t="str">
        <f>VLOOKUP(Coffee_data[[#This Row],[Area Code]],Location!$B$1:$E$157,3,FALSE)</f>
        <v>West</v>
      </c>
      <c r="Q1943" t="str">
        <f>VLOOKUP(Coffee_data[[#This Row],[Area Code]],Location!$B$1:$E$157,4,FALSE)</f>
        <v>Small Market</v>
      </c>
      <c r="R1943" s="15" t="str">
        <f>HLOOKUP(Coffee_data[[#This Row],[ProductId]],Product!$B$4:$O$7,2,FALSE)</f>
        <v>Regular</v>
      </c>
      <c r="S1943" s="15" t="str">
        <f>HLOOKUP(Coffee_data[[#This Row],[ProductId]],Product!$B$4:$O$7,3,FALSE)</f>
        <v>Tea</v>
      </c>
      <c r="T1943" s="15" t="str">
        <f>HLOOKUP(Coffee_data[[#This Row],[ProductId]],Product!$B$4:$O$7,4,FALSE)</f>
        <v>Green Tea</v>
      </c>
    </row>
    <row r="1944" spans="1:20" x14ac:dyDescent="0.2">
      <c r="A1944">
        <v>50</v>
      </c>
      <c r="B1944">
        <v>93</v>
      </c>
      <c r="C1944">
        <v>156</v>
      </c>
      <c r="D1944">
        <v>63</v>
      </c>
      <c r="E1944">
        <v>43</v>
      </c>
      <c r="F1944">
        <v>20</v>
      </c>
      <c r="G1944">
        <v>446</v>
      </c>
      <c r="H1944">
        <v>70</v>
      </c>
      <c r="I1944">
        <v>70</v>
      </c>
      <c r="J1944">
        <v>110</v>
      </c>
      <c r="K1944">
        <v>178</v>
      </c>
      <c r="L1944">
        <v>425</v>
      </c>
      <c r="M1944">
        <v>2</v>
      </c>
      <c r="N1944" s="25">
        <v>41943</v>
      </c>
      <c r="O1944" t="str">
        <f>VLOOKUP(Coffee_data[[#This Row],[Area Code]],Location!$B$1:$E$157,2,FALSE)</f>
        <v>Washington</v>
      </c>
      <c r="P1944" t="str">
        <f>VLOOKUP(Coffee_data[[#This Row],[Area Code]],Location!$B$1:$E$157,3,FALSE)</f>
        <v>West</v>
      </c>
      <c r="Q1944" t="str">
        <f>VLOOKUP(Coffee_data[[#This Row],[Area Code]],Location!$B$1:$E$157,4,FALSE)</f>
        <v>Small Market</v>
      </c>
      <c r="R1944" s="15" t="str">
        <f>HLOOKUP(Coffee_data[[#This Row],[ProductId]],Product!$B$4:$O$7,2,FALSE)</f>
        <v>Regular</v>
      </c>
      <c r="S1944" s="15" t="str">
        <f>HLOOKUP(Coffee_data[[#This Row],[ProductId]],Product!$B$4:$O$7,3,FALSE)</f>
        <v>Coffee</v>
      </c>
      <c r="T1944" s="15" t="str">
        <f>HLOOKUP(Coffee_data[[#This Row],[ProductId]],Product!$B$4:$O$7,4,FALSE)</f>
        <v>Columbian</v>
      </c>
    </row>
    <row r="1945" spans="1:20" x14ac:dyDescent="0.2">
      <c r="A1945">
        <v>16</v>
      </c>
      <c r="B1945">
        <v>130</v>
      </c>
      <c r="C1945">
        <v>224</v>
      </c>
      <c r="D1945">
        <v>94</v>
      </c>
      <c r="E1945">
        <v>114</v>
      </c>
      <c r="F1945">
        <v>85</v>
      </c>
      <c r="G1945">
        <v>694</v>
      </c>
      <c r="H1945">
        <v>40</v>
      </c>
      <c r="I1945">
        <v>122</v>
      </c>
      <c r="J1945">
        <v>150</v>
      </c>
      <c r="K1945">
        <v>263</v>
      </c>
      <c r="L1945">
        <v>253</v>
      </c>
      <c r="M1945">
        <v>3</v>
      </c>
      <c r="N1945" s="25">
        <v>41943</v>
      </c>
      <c r="O1945" t="str">
        <f>VLOOKUP(Coffee_data[[#This Row],[Area Code]],Location!$B$1:$E$157,2,FALSE)</f>
        <v>Washington</v>
      </c>
      <c r="P1945" t="str">
        <f>VLOOKUP(Coffee_data[[#This Row],[Area Code]],Location!$B$1:$E$157,3,FALSE)</f>
        <v>West</v>
      </c>
      <c r="Q1945" t="str">
        <f>VLOOKUP(Coffee_data[[#This Row],[Area Code]],Location!$B$1:$E$157,4,FALSE)</f>
        <v>Small Market</v>
      </c>
      <c r="R1945" s="15" t="str">
        <f>HLOOKUP(Coffee_data[[#This Row],[ProductId]],Product!$B$4:$O$7,2,FALSE)</f>
        <v>Decaf</v>
      </c>
      <c r="S1945" s="15" t="str">
        <f>HLOOKUP(Coffee_data[[#This Row],[ProductId]],Product!$B$4:$O$7,3,FALSE)</f>
        <v>Coffee</v>
      </c>
      <c r="T1945" s="15" t="str">
        <f>HLOOKUP(Coffee_data[[#This Row],[ProductId]],Product!$B$4:$O$7,4,FALSE)</f>
        <v>Decaf Irish Cream</v>
      </c>
    </row>
    <row r="1946" spans="1:20" x14ac:dyDescent="0.2">
      <c r="A1946">
        <v>11</v>
      </c>
      <c r="B1946">
        <v>30</v>
      </c>
      <c r="C1946">
        <v>52</v>
      </c>
      <c r="D1946">
        <v>22</v>
      </c>
      <c r="E1946">
        <v>19</v>
      </c>
      <c r="F1946">
        <v>7</v>
      </c>
      <c r="G1946">
        <v>570</v>
      </c>
      <c r="H1946">
        <v>20</v>
      </c>
      <c r="I1946">
        <v>20</v>
      </c>
      <c r="J1946">
        <v>30</v>
      </c>
      <c r="K1946">
        <v>46</v>
      </c>
      <c r="L1946">
        <v>253</v>
      </c>
      <c r="M1946">
        <v>4</v>
      </c>
      <c r="N1946" s="25">
        <v>41943</v>
      </c>
      <c r="O1946" t="str">
        <f>VLOOKUP(Coffee_data[[#This Row],[Area Code]],Location!$B$1:$E$157,2,FALSE)</f>
        <v>Washington</v>
      </c>
      <c r="P1946" t="str">
        <f>VLOOKUP(Coffee_data[[#This Row],[Area Code]],Location!$B$1:$E$157,3,FALSE)</f>
        <v>West</v>
      </c>
      <c r="Q1946" t="str">
        <f>VLOOKUP(Coffee_data[[#This Row],[Area Code]],Location!$B$1:$E$157,4,FALSE)</f>
        <v>Small Market</v>
      </c>
      <c r="R1946" s="15" t="str">
        <f>HLOOKUP(Coffee_data[[#This Row],[ProductId]],Product!$B$4:$O$7,2,FALSE)</f>
        <v>Regular</v>
      </c>
      <c r="S1946" s="15" t="str">
        <f>HLOOKUP(Coffee_data[[#This Row],[ProductId]],Product!$B$4:$O$7,3,FALSE)</f>
        <v>Espresso</v>
      </c>
      <c r="T1946" s="15" t="str">
        <f>HLOOKUP(Coffee_data[[#This Row],[ProductId]],Product!$B$4:$O$7,4,FALSE)</f>
        <v>Caffe Latte</v>
      </c>
    </row>
    <row r="1947" spans="1:20" x14ac:dyDescent="0.2">
      <c r="A1947">
        <v>13</v>
      </c>
      <c r="B1947">
        <v>67</v>
      </c>
      <c r="C1947">
        <v>121</v>
      </c>
      <c r="D1947">
        <v>54</v>
      </c>
      <c r="E1947">
        <v>54</v>
      </c>
      <c r="F1947">
        <v>20</v>
      </c>
      <c r="G1947">
        <v>391</v>
      </c>
      <c r="H1947">
        <v>20</v>
      </c>
      <c r="I1947">
        <v>45</v>
      </c>
      <c r="J1947">
        <v>60</v>
      </c>
      <c r="K1947">
        <v>110</v>
      </c>
      <c r="L1947">
        <v>425</v>
      </c>
      <c r="M1947">
        <v>5</v>
      </c>
      <c r="N1947" s="25">
        <v>41943</v>
      </c>
      <c r="O1947" t="str">
        <f>VLOOKUP(Coffee_data[[#This Row],[Area Code]],Location!$B$1:$E$157,2,FALSE)</f>
        <v>Washington</v>
      </c>
      <c r="P1947" t="str">
        <f>VLOOKUP(Coffee_data[[#This Row],[Area Code]],Location!$B$1:$E$157,3,FALSE)</f>
        <v>West</v>
      </c>
      <c r="Q1947" t="str">
        <f>VLOOKUP(Coffee_data[[#This Row],[Area Code]],Location!$B$1:$E$157,4,FALSE)</f>
        <v>Small Market</v>
      </c>
      <c r="R1947" s="15" t="str">
        <f>HLOOKUP(Coffee_data[[#This Row],[ProductId]],Product!$B$4:$O$7,2,FALSE)</f>
        <v>Regular</v>
      </c>
      <c r="S1947" s="15" t="str">
        <f>HLOOKUP(Coffee_data[[#This Row],[ProductId]],Product!$B$4:$O$7,3,FALSE)</f>
        <v>Espresso</v>
      </c>
      <c r="T1947" s="15" t="str">
        <f>HLOOKUP(Coffee_data[[#This Row],[ProductId]],Product!$B$4:$O$7,4,FALSE)</f>
        <v>Caffe Mocha</v>
      </c>
    </row>
    <row r="1948" spans="1:20" x14ac:dyDescent="0.2">
      <c r="A1948">
        <v>45</v>
      </c>
      <c r="B1948">
        <v>89</v>
      </c>
      <c r="C1948">
        <v>164</v>
      </c>
      <c r="D1948">
        <v>75</v>
      </c>
      <c r="E1948">
        <v>44</v>
      </c>
      <c r="F1948">
        <v>23</v>
      </c>
      <c r="G1948">
        <v>1063</v>
      </c>
      <c r="H1948">
        <v>40</v>
      </c>
      <c r="I1948">
        <v>64</v>
      </c>
      <c r="J1948">
        <v>80</v>
      </c>
      <c r="K1948">
        <v>150</v>
      </c>
      <c r="L1948">
        <v>206</v>
      </c>
      <c r="M1948">
        <v>6</v>
      </c>
      <c r="N1948" s="25">
        <v>41943</v>
      </c>
      <c r="O1948" t="str">
        <f>VLOOKUP(Coffee_data[[#This Row],[Area Code]],Location!$B$1:$E$157,2,FALSE)</f>
        <v>Washington</v>
      </c>
      <c r="P1948" t="str">
        <f>VLOOKUP(Coffee_data[[#This Row],[Area Code]],Location!$B$1:$E$157,3,FALSE)</f>
        <v>West</v>
      </c>
      <c r="Q1948" t="str">
        <f>VLOOKUP(Coffee_data[[#This Row],[Area Code]],Location!$B$1:$E$157,4,FALSE)</f>
        <v>Small Market</v>
      </c>
      <c r="R1948" s="15" t="str">
        <f>HLOOKUP(Coffee_data[[#This Row],[ProductId]],Product!$B$4:$O$7,2,FALSE)</f>
        <v>Decaf</v>
      </c>
      <c r="S1948" s="15" t="str">
        <f>HLOOKUP(Coffee_data[[#This Row],[ProductId]],Product!$B$4:$O$7,3,FALSE)</f>
        <v>Espresso</v>
      </c>
      <c r="T1948" s="15" t="str">
        <f>HLOOKUP(Coffee_data[[#This Row],[ProductId]],Product!$B$4:$O$7,4,FALSE)</f>
        <v>Decaf Espresso</v>
      </c>
    </row>
    <row r="1949" spans="1:20" x14ac:dyDescent="0.2">
      <c r="A1949">
        <v>6</v>
      </c>
      <c r="B1949">
        <v>57</v>
      </c>
      <c r="C1949">
        <v>103</v>
      </c>
      <c r="D1949">
        <v>46</v>
      </c>
      <c r="E1949">
        <v>51</v>
      </c>
      <c r="F1949">
        <v>17</v>
      </c>
      <c r="G1949">
        <v>422</v>
      </c>
      <c r="H1949">
        <v>10</v>
      </c>
      <c r="I1949">
        <v>30</v>
      </c>
      <c r="J1949">
        <v>50</v>
      </c>
      <c r="K1949">
        <v>69</v>
      </c>
      <c r="L1949">
        <v>303</v>
      </c>
      <c r="M1949">
        <v>11</v>
      </c>
      <c r="N1949" s="25">
        <v>41973</v>
      </c>
      <c r="O1949" t="str">
        <f>VLOOKUP(Coffee_data[[#This Row],[Area Code]],Location!$B$1:$E$157,2,FALSE)</f>
        <v>Colorado</v>
      </c>
      <c r="P1949" t="str">
        <f>VLOOKUP(Coffee_data[[#This Row],[Area Code]],Location!$B$1:$E$157,3,FALSE)</f>
        <v>Central</v>
      </c>
      <c r="Q1949" t="str">
        <f>VLOOKUP(Coffee_data[[#This Row],[Area Code]],Location!$B$1:$E$157,4,FALSE)</f>
        <v>Major Market</v>
      </c>
      <c r="R1949" s="15" t="str">
        <f>HLOOKUP(Coffee_data[[#This Row],[ProductId]],Product!$B$4:$O$7,2,FALSE)</f>
        <v>Regular</v>
      </c>
      <c r="S1949" s="15" t="str">
        <f>HLOOKUP(Coffee_data[[#This Row],[ProductId]],Product!$B$4:$O$7,3,FALSE)</f>
        <v>Tea</v>
      </c>
      <c r="T1949" s="15" t="str">
        <f>HLOOKUP(Coffee_data[[#This Row],[ProductId]],Product!$B$4:$O$7,4,FALSE)</f>
        <v>Darjeeling</v>
      </c>
    </row>
    <row r="1950" spans="1:20" x14ac:dyDescent="0.2">
      <c r="A1950">
        <v>26</v>
      </c>
      <c r="B1950">
        <v>63</v>
      </c>
      <c r="C1950">
        <v>116</v>
      </c>
      <c r="D1950">
        <v>53</v>
      </c>
      <c r="E1950">
        <v>37</v>
      </c>
      <c r="F1950">
        <v>16</v>
      </c>
      <c r="G1950">
        <v>1054</v>
      </c>
      <c r="H1950">
        <v>20</v>
      </c>
      <c r="I1950">
        <v>40</v>
      </c>
      <c r="J1950">
        <v>50</v>
      </c>
      <c r="K1950">
        <v>90</v>
      </c>
      <c r="L1950">
        <v>303</v>
      </c>
      <c r="M1950">
        <v>12</v>
      </c>
      <c r="N1950" s="25">
        <v>41973</v>
      </c>
      <c r="O1950" t="str">
        <f>VLOOKUP(Coffee_data[[#This Row],[Area Code]],Location!$B$1:$E$157,2,FALSE)</f>
        <v>Colorado</v>
      </c>
      <c r="P1950" t="str">
        <f>VLOOKUP(Coffee_data[[#This Row],[Area Code]],Location!$B$1:$E$157,3,FALSE)</f>
        <v>Central</v>
      </c>
      <c r="Q1950" t="str">
        <f>VLOOKUP(Coffee_data[[#This Row],[Area Code]],Location!$B$1:$E$157,4,FALSE)</f>
        <v>Major Market</v>
      </c>
      <c r="R1950" s="15" t="str">
        <f>HLOOKUP(Coffee_data[[#This Row],[ProductId]],Product!$B$4:$O$7,2,FALSE)</f>
        <v>Regular</v>
      </c>
      <c r="S1950" s="15" t="str">
        <f>HLOOKUP(Coffee_data[[#This Row],[ProductId]],Product!$B$4:$O$7,3,FALSE)</f>
        <v>Tea</v>
      </c>
      <c r="T1950" s="15" t="str">
        <f>HLOOKUP(Coffee_data[[#This Row],[ProductId]],Product!$B$4:$O$7,4,FALSE)</f>
        <v>Earl Grey</v>
      </c>
    </row>
    <row r="1951" spans="1:20" x14ac:dyDescent="0.2">
      <c r="A1951">
        <v>66</v>
      </c>
      <c r="B1951">
        <v>104</v>
      </c>
      <c r="C1951">
        <v>185</v>
      </c>
      <c r="D1951">
        <v>81</v>
      </c>
      <c r="E1951">
        <v>38</v>
      </c>
      <c r="F1951">
        <v>26</v>
      </c>
      <c r="G1951">
        <v>551</v>
      </c>
      <c r="H1951">
        <v>60</v>
      </c>
      <c r="I1951">
        <v>60</v>
      </c>
      <c r="J1951">
        <v>90</v>
      </c>
      <c r="K1951">
        <v>163</v>
      </c>
      <c r="L1951">
        <v>719</v>
      </c>
      <c r="M1951">
        <v>13</v>
      </c>
      <c r="N1951" s="25">
        <v>41973</v>
      </c>
      <c r="O1951" t="str">
        <f>VLOOKUP(Coffee_data[[#This Row],[Area Code]],Location!$B$1:$E$157,2,FALSE)</f>
        <v>Colorado</v>
      </c>
      <c r="P1951" t="str">
        <f>VLOOKUP(Coffee_data[[#This Row],[Area Code]],Location!$B$1:$E$157,3,FALSE)</f>
        <v>Central</v>
      </c>
      <c r="Q1951" t="str">
        <f>VLOOKUP(Coffee_data[[#This Row],[Area Code]],Location!$B$1:$E$157,4,FALSE)</f>
        <v>Major Market</v>
      </c>
      <c r="R1951" s="15" t="str">
        <f>HLOOKUP(Coffee_data[[#This Row],[ProductId]],Product!$B$4:$O$7,2,FALSE)</f>
        <v>Regular</v>
      </c>
      <c r="S1951" s="15" t="str">
        <f>HLOOKUP(Coffee_data[[#This Row],[ProductId]],Product!$B$4:$O$7,3,FALSE)</f>
        <v>Tea</v>
      </c>
      <c r="T1951" s="15" t="str">
        <f>HLOOKUP(Coffee_data[[#This Row],[ProductId]],Product!$B$4:$O$7,4,FALSE)</f>
        <v>Green Tea</v>
      </c>
    </row>
    <row r="1952" spans="1:20" x14ac:dyDescent="0.2">
      <c r="A1952">
        <v>87</v>
      </c>
      <c r="B1952">
        <v>153</v>
      </c>
      <c r="C1952">
        <v>306</v>
      </c>
      <c r="D1952">
        <v>160</v>
      </c>
      <c r="E1952">
        <v>66</v>
      </c>
      <c r="F1952">
        <v>42</v>
      </c>
      <c r="G1952">
        <v>1319</v>
      </c>
      <c r="H1952">
        <v>80</v>
      </c>
      <c r="I1952">
        <v>164</v>
      </c>
      <c r="J1952">
        <v>140</v>
      </c>
      <c r="K1952">
        <v>272</v>
      </c>
      <c r="L1952">
        <v>303</v>
      </c>
      <c r="M1952">
        <v>8</v>
      </c>
      <c r="N1952" s="25">
        <v>41973</v>
      </c>
      <c r="O1952" t="str">
        <f>VLOOKUP(Coffee_data[[#This Row],[Area Code]],Location!$B$1:$E$157,2,FALSE)</f>
        <v>Colorado</v>
      </c>
      <c r="P1952" t="str">
        <f>VLOOKUP(Coffee_data[[#This Row],[Area Code]],Location!$B$1:$E$157,3,FALSE)</f>
        <v>Central</v>
      </c>
      <c r="Q1952" t="str">
        <f>VLOOKUP(Coffee_data[[#This Row],[Area Code]],Location!$B$1:$E$157,4,FALSE)</f>
        <v>Major Market</v>
      </c>
      <c r="R1952" s="15" t="str">
        <f>HLOOKUP(Coffee_data[[#This Row],[ProductId]],Product!$B$4:$O$7,2,FALSE)</f>
        <v>Decaf</v>
      </c>
      <c r="S1952" s="15" t="str">
        <f>HLOOKUP(Coffee_data[[#This Row],[ProductId]],Product!$B$4:$O$7,3,FALSE)</f>
        <v>Herbal Tea</v>
      </c>
      <c r="T1952" s="15" t="str">
        <f>HLOOKUP(Coffee_data[[#This Row],[ProductId]],Product!$B$4:$O$7,4,FALSE)</f>
        <v>Chamomile</v>
      </c>
    </row>
    <row r="1953" spans="1:20" x14ac:dyDescent="0.2">
      <c r="A1953">
        <v>-6</v>
      </c>
      <c r="B1953">
        <v>65</v>
      </c>
      <c r="C1953">
        <v>112</v>
      </c>
      <c r="D1953">
        <v>47</v>
      </c>
      <c r="E1953">
        <v>71</v>
      </c>
      <c r="F1953">
        <v>42</v>
      </c>
      <c r="G1953">
        <v>521</v>
      </c>
      <c r="H1953">
        <v>0</v>
      </c>
      <c r="I1953">
        <v>49</v>
      </c>
      <c r="J1953">
        <v>60</v>
      </c>
      <c r="K1953">
        <v>100</v>
      </c>
      <c r="L1953">
        <v>970</v>
      </c>
      <c r="M1953">
        <v>9</v>
      </c>
      <c r="N1953" s="25">
        <v>41973</v>
      </c>
      <c r="O1953" t="str">
        <f>VLOOKUP(Coffee_data[[#This Row],[Area Code]],Location!$B$1:$E$157,2,FALSE)</f>
        <v>Colorado</v>
      </c>
      <c r="P1953" t="str">
        <f>VLOOKUP(Coffee_data[[#This Row],[Area Code]],Location!$B$1:$E$157,3,FALSE)</f>
        <v>Central</v>
      </c>
      <c r="Q1953" t="str">
        <f>VLOOKUP(Coffee_data[[#This Row],[Area Code]],Location!$B$1:$E$157,4,FALSE)</f>
        <v>Major Market</v>
      </c>
      <c r="R1953" s="15" t="str">
        <f>HLOOKUP(Coffee_data[[#This Row],[ProductId]],Product!$B$4:$O$7,2,FALSE)</f>
        <v>Decaf</v>
      </c>
      <c r="S1953" s="15" t="str">
        <f>HLOOKUP(Coffee_data[[#This Row],[ProductId]],Product!$B$4:$O$7,3,FALSE)</f>
        <v>Herbal Tea</v>
      </c>
      <c r="T1953" s="15" t="str">
        <f>HLOOKUP(Coffee_data[[#This Row],[ProductId]],Product!$B$4:$O$7,4,FALSE)</f>
        <v>Lemon</v>
      </c>
    </row>
    <row r="1954" spans="1:20" x14ac:dyDescent="0.2">
      <c r="A1954">
        <v>29</v>
      </c>
      <c r="B1954">
        <v>73</v>
      </c>
      <c r="C1954">
        <v>127</v>
      </c>
      <c r="D1954">
        <v>54</v>
      </c>
      <c r="E1954">
        <v>44</v>
      </c>
      <c r="F1954">
        <v>17</v>
      </c>
      <c r="G1954">
        <v>424</v>
      </c>
      <c r="H1954">
        <v>30</v>
      </c>
      <c r="I1954">
        <v>60</v>
      </c>
      <c r="J1954">
        <v>60</v>
      </c>
      <c r="K1954">
        <v>100</v>
      </c>
      <c r="L1954">
        <v>303</v>
      </c>
      <c r="M1954">
        <v>10</v>
      </c>
      <c r="N1954" s="25">
        <v>41973</v>
      </c>
      <c r="O1954" t="str">
        <f>VLOOKUP(Coffee_data[[#This Row],[Area Code]],Location!$B$1:$E$157,2,FALSE)</f>
        <v>Colorado</v>
      </c>
      <c r="P1954" t="str">
        <f>VLOOKUP(Coffee_data[[#This Row],[Area Code]],Location!$B$1:$E$157,3,FALSE)</f>
        <v>Central</v>
      </c>
      <c r="Q1954" t="str">
        <f>VLOOKUP(Coffee_data[[#This Row],[Area Code]],Location!$B$1:$E$157,4,FALSE)</f>
        <v>Major Market</v>
      </c>
      <c r="R1954" s="15" t="str">
        <f>HLOOKUP(Coffee_data[[#This Row],[ProductId]],Product!$B$4:$O$7,2,FALSE)</f>
        <v>Decaf</v>
      </c>
      <c r="S1954" s="15" t="str">
        <f>HLOOKUP(Coffee_data[[#This Row],[ProductId]],Product!$B$4:$O$7,3,FALSE)</f>
        <v>Herbal Tea</v>
      </c>
      <c r="T1954" s="15" t="str">
        <f>HLOOKUP(Coffee_data[[#This Row],[ProductId]],Product!$B$4:$O$7,4,FALSE)</f>
        <v>Mint</v>
      </c>
    </row>
    <row r="1955" spans="1:20" x14ac:dyDescent="0.2">
      <c r="A1955">
        <v>53</v>
      </c>
      <c r="B1955">
        <v>79</v>
      </c>
      <c r="C1955">
        <v>133</v>
      </c>
      <c r="D1955">
        <v>54</v>
      </c>
      <c r="E1955">
        <v>26</v>
      </c>
      <c r="F1955">
        <v>15</v>
      </c>
      <c r="G1955">
        <v>601</v>
      </c>
      <c r="H1955">
        <v>90</v>
      </c>
      <c r="I1955">
        <v>55</v>
      </c>
      <c r="J1955">
        <v>110</v>
      </c>
      <c r="K1955">
        <v>175</v>
      </c>
      <c r="L1955">
        <v>970</v>
      </c>
      <c r="M1955">
        <v>5</v>
      </c>
      <c r="N1955" s="25">
        <v>41973</v>
      </c>
      <c r="O1955" t="str">
        <f>VLOOKUP(Coffee_data[[#This Row],[Area Code]],Location!$B$1:$E$157,2,FALSE)</f>
        <v>Colorado</v>
      </c>
      <c r="P1955" t="str">
        <f>VLOOKUP(Coffee_data[[#This Row],[Area Code]],Location!$B$1:$E$157,3,FALSE)</f>
        <v>Central</v>
      </c>
      <c r="Q1955" t="str">
        <f>VLOOKUP(Coffee_data[[#This Row],[Area Code]],Location!$B$1:$E$157,4,FALSE)</f>
        <v>Major Market</v>
      </c>
      <c r="R1955" s="15" t="str">
        <f>HLOOKUP(Coffee_data[[#This Row],[ProductId]],Product!$B$4:$O$7,2,FALSE)</f>
        <v>Regular</v>
      </c>
      <c r="S1955" s="15" t="str">
        <f>HLOOKUP(Coffee_data[[#This Row],[ProductId]],Product!$B$4:$O$7,3,FALSE)</f>
        <v>Espresso</v>
      </c>
      <c r="T1955" s="15" t="str">
        <f>HLOOKUP(Coffee_data[[#This Row],[ProductId]],Product!$B$4:$O$7,4,FALSE)</f>
        <v>Caffe Mocha</v>
      </c>
    </row>
    <row r="1956" spans="1:20" x14ac:dyDescent="0.2">
      <c r="A1956">
        <v>47</v>
      </c>
      <c r="B1956">
        <v>101</v>
      </c>
      <c r="C1956">
        <v>168</v>
      </c>
      <c r="D1956">
        <v>67</v>
      </c>
      <c r="E1956">
        <v>54</v>
      </c>
      <c r="F1956">
        <v>22</v>
      </c>
      <c r="G1956">
        <v>677</v>
      </c>
      <c r="H1956">
        <v>80</v>
      </c>
      <c r="I1956">
        <v>80</v>
      </c>
      <c r="J1956">
        <v>130</v>
      </c>
      <c r="K1956">
        <v>216</v>
      </c>
      <c r="L1956">
        <v>970</v>
      </c>
      <c r="M1956">
        <v>6</v>
      </c>
      <c r="N1956" s="25">
        <v>41973</v>
      </c>
      <c r="O1956" t="str">
        <f>VLOOKUP(Coffee_data[[#This Row],[Area Code]],Location!$B$1:$E$157,2,FALSE)</f>
        <v>Colorado</v>
      </c>
      <c r="P1956" t="str">
        <f>VLOOKUP(Coffee_data[[#This Row],[Area Code]],Location!$B$1:$E$157,3,FALSE)</f>
        <v>Central</v>
      </c>
      <c r="Q1956" t="str">
        <f>VLOOKUP(Coffee_data[[#This Row],[Area Code]],Location!$B$1:$E$157,4,FALSE)</f>
        <v>Major Market</v>
      </c>
      <c r="R1956" s="15" t="str">
        <f>HLOOKUP(Coffee_data[[#This Row],[ProductId]],Product!$B$4:$O$7,2,FALSE)</f>
        <v>Decaf</v>
      </c>
      <c r="S1956" s="15" t="str">
        <f>HLOOKUP(Coffee_data[[#This Row],[ProductId]],Product!$B$4:$O$7,3,FALSE)</f>
        <v>Espresso</v>
      </c>
      <c r="T1956" s="15" t="str">
        <f>HLOOKUP(Coffee_data[[#This Row],[ProductId]],Product!$B$4:$O$7,4,FALSE)</f>
        <v>Decaf Espresso</v>
      </c>
    </row>
    <row r="1957" spans="1:20" x14ac:dyDescent="0.2">
      <c r="A1957">
        <v>88</v>
      </c>
      <c r="B1957">
        <v>124</v>
      </c>
      <c r="C1957">
        <v>210</v>
      </c>
      <c r="D1957">
        <v>86</v>
      </c>
      <c r="E1957">
        <v>36</v>
      </c>
      <c r="F1957">
        <v>24</v>
      </c>
      <c r="G1957">
        <v>1003</v>
      </c>
      <c r="H1957">
        <v>90</v>
      </c>
      <c r="I1957">
        <v>77</v>
      </c>
      <c r="J1957">
        <v>120</v>
      </c>
      <c r="K1957">
        <v>197</v>
      </c>
      <c r="L1957">
        <v>720</v>
      </c>
      <c r="M1957">
        <v>3</v>
      </c>
      <c r="N1957" s="25">
        <v>41973</v>
      </c>
      <c r="O1957" t="str">
        <f>VLOOKUP(Coffee_data[[#This Row],[Area Code]],Location!$B$1:$E$157,2,FALSE)</f>
        <v>Colorado</v>
      </c>
      <c r="P1957" t="str">
        <f>VLOOKUP(Coffee_data[[#This Row],[Area Code]],Location!$B$1:$E$157,3,FALSE)</f>
        <v>Central</v>
      </c>
      <c r="Q1957" t="str">
        <f>VLOOKUP(Coffee_data[[#This Row],[Area Code]],Location!$B$1:$E$157,4,FALSE)</f>
        <v>Major Market</v>
      </c>
      <c r="R1957" s="15" t="str">
        <f>HLOOKUP(Coffee_data[[#This Row],[ProductId]],Product!$B$4:$O$7,2,FALSE)</f>
        <v>Decaf</v>
      </c>
      <c r="S1957" s="15" t="str">
        <f>HLOOKUP(Coffee_data[[#This Row],[ProductId]],Product!$B$4:$O$7,3,FALSE)</f>
        <v>Coffee</v>
      </c>
      <c r="T1957" s="15" t="str">
        <f>HLOOKUP(Coffee_data[[#This Row],[ProductId]],Product!$B$4:$O$7,4,FALSE)</f>
        <v>Decaf Irish Cream</v>
      </c>
    </row>
    <row r="1958" spans="1:20" x14ac:dyDescent="0.2">
      <c r="A1958">
        <v>134</v>
      </c>
      <c r="B1958">
        <v>179</v>
      </c>
      <c r="C1958">
        <v>302</v>
      </c>
      <c r="D1958">
        <v>90</v>
      </c>
      <c r="E1958">
        <v>45</v>
      </c>
      <c r="F1958">
        <v>34</v>
      </c>
      <c r="G1958">
        <v>959</v>
      </c>
      <c r="H1958">
        <v>130</v>
      </c>
      <c r="I1958">
        <v>168</v>
      </c>
      <c r="J1958">
        <v>170</v>
      </c>
      <c r="K1958">
        <v>290</v>
      </c>
      <c r="L1958">
        <v>719</v>
      </c>
      <c r="M1958">
        <v>1</v>
      </c>
      <c r="N1958" s="25">
        <v>41973</v>
      </c>
      <c r="O1958" t="str">
        <f>VLOOKUP(Coffee_data[[#This Row],[Area Code]],Location!$B$1:$E$157,2,FALSE)</f>
        <v>Colorado</v>
      </c>
      <c r="P1958" t="str">
        <f>VLOOKUP(Coffee_data[[#This Row],[Area Code]],Location!$B$1:$E$157,3,FALSE)</f>
        <v>Central</v>
      </c>
      <c r="Q1958" t="str">
        <f>VLOOKUP(Coffee_data[[#This Row],[Area Code]],Location!$B$1:$E$157,4,FALSE)</f>
        <v>Major Market</v>
      </c>
      <c r="R1958" s="15" t="str">
        <f>HLOOKUP(Coffee_data[[#This Row],[ProductId]],Product!$B$4:$O$7,2,FALSE)</f>
        <v>Regular</v>
      </c>
      <c r="S1958" s="15" t="str">
        <f>HLOOKUP(Coffee_data[[#This Row],[ProductId]],Product!$B$4:$O$7,3,FALSE)</f>
        <v>Coffee</v>
      </c>
      <c r="T1958" s="15" t="str">
        <f>HLOOKUP(Coffee_data[[#This Row],[ProductId]],Product!$B$4:$O$7,4,FALSE)</f>
        <v>Amaretto</v>
      </c>
    </row>
    <row r="1959" spans="1:20" x14ac:dyDescent="0.2">
      <c r="A1959">
        <v>29</v>
      </c>
      <c r="B1959">
        <v>56</v>
      </c>
      <c r="C1959">
        <v>99</v>
      </c>
      <c r="D1959">
        <v>43</v>
      </c>
      <c r="E1959">
        <v>27</v>
      </c>
      <c r="F1959">
        <v>14</v>
      </c>
      <c r="G1959">
        <v>531</v>
      </c>
      <c r="H1959">
        <v>30</v>
      </c>
      <c r="I1959">
        <v>38</v>
      </c>
      <c r="J1959">
        <v>50</v>
      </c>
      <c r="K1959">
        <v>92</v>
      </c>
      <c r="L1959">
        <v>970</v>
      </c>
      <c r="M1959">
        <v>2</v>
      </c>
      <c r="N1959" s="25">
        <v>41973</v>
      </c>
      <c r="O1959" t="str">
        <f>VLOOKUP(Coffee_data[[#This Row],[Area Code]],Location!$B$1:$E$157,2,FALSE)</f>
        <v>Colorado</v>
      </c>
      <c r="P1959" t="str">
        <f>VLOOKUP(Coffee_data[[#This Row],[Area Code]],Location!$B$1:$E$157,3,FALSE)</f>
        <v>Central</v>
      </c>
      <c r="Q1959" t="str">
        <f>VLOOKUP(Coffee_data[[#This Row],[Area Code]],Location!$B$1:$E$157,4,FALSE)</f>
        <v>Major Market</v>
      </c>
      <c r="R1959" s="15" t="str">
        <f>HLOOKUP(Coffee_data[[#This Row],[ProductId]],Product!$B$4:$O$7,2,FALSE)</f>
        <v>Regular</v>
      </c>
      <c r="S1959" s="15" t="str">
        <f>HLOOKUP(Coffee_data[[#This Row],[ProductId]],Product!$B$4:$O$7,3,FALSE)</f>
        <v>Coffee</v>
      </c>
      <c r="T1959" s="15" t="str">
        <f>HLOOKUP(Coffee_data[[#This Row],[ProductId]],Product!$B$4:$O$7,4,FALSE)</f>
        <v>Columbian</v>
      </c>
    </row>
    <row r="1960" spans="1:20" x14ac:dyDescent="0.2">
      <c r="A1960">
        <v>53</v>
      </c>
      <c r="B1960">
        <v>79</v>
      </c>
      <c r="C1960">
        <v>133</v>
      </c>
      <c r="D1960">
        <v>54</v>
      </c>
      <c r="E1960">
        <v>26</v>
      </c>
      <c r="F1960">
        <v>15</v>
      </c>
      <c r="G1960">
        <v>601</v>
      </c>
      <c r="H1960">
        <v>50</v>
      </c>
      <c r="I1960">
        <v>51</v>
      </c>
      <c r="J1960">
        <v>70</v>
      </c>
      <c r="K1960">
        <v>121</v>
      </c>
      <c r="L1960">
        <v>309</v>
      </c>
      <c r="M1960">
        <v>11</v>
      </c>
      <c r="N1960" s="25">
        <v>41973</v>
      </c>
      <c r="O1960" t="str">
        <f>VLOOKUP(Coffee_data[[#This Row],[Area Code]],Location!$B$1:$E$157,2,FALSE)</f>
        <v>Illinois</v>
      </c>
      <c r="P1960" t="str">
        <f>VLOOKUP(Coffee_data[[#This Row],[Area Code]],Location!$B$1:$E$157,3,FALSE)</f>
        <v>Central</v>
      </c>
      <c r="Q1960" t="str">
        <f>VLOOKUP(Coffee_data[[#This Row],[Area Code]],Location!$B$1:$E$157,4,FALSE)</f>
        <v>Major Market</v>
      </c>
      <c r="R1960" s="15" t="str">
        <f>HLOOKUP(Coffee_data[[#This Row],[ProductId]],Product!$B$4:$O$7,2,FALSE)</f>
        <v>Regular</v>
      </c>
      <c r="S1960" s="15" t="str">
        <f>HLOOKUP(Coffee_data[[#This Row],[ProductId]],Product!$B$4:$O$7,3,FALSE)</f>
        <v>Tea</v>
      </c>
      <c r="T1960" s="15" t="str">
        <f>HLOOKUP(Coffee_data[[#This Row],[ProductId]],Product!$B$4:$O$7,4,FALSE)</f>
        <v>Darjeeling</v>
      </c>
    </row>
    <row r="1961" spans="1:20" x14ac:dyDescent="0.2">
      <c r="A1961">
        <v>47</v>
      </c>
      <c r="B1961">
        <v>101</v>
      </c>
      <c r="C1961">
        <v>168</v>
      </c>
      <c r="D1961">
        <v>67</v>
      </c>
      <c r="E1961">
        <v>54</v>
      </c>
      <c r="F1961">
        <v>22</v>
      </c>
      <c r="G1961">
        <v>677</v>
      </c>
      <c r="H1961">
        <v>40</v>
      </c>
      <c r="I1961">
        <v>62</v>
      </c>
      <c r="J1961">
        <v>80</v>
      </c>
      <c r="K1961">
        <v>142</v>
      </c>
      <c r="L1961">
        <v>630</v>
      </c>
      <c r="M1961">
        <v>12</v>
      </c>
      <c r="N1961" s="25">
        <v>41973</v>
      </c>
      <c r="O1961" t="str">
        <f>VLOOKUP(Coffee_data[[#This Row],[Area Code]],Location!$B$1:$E$157,2,FALSE)</f>
        <v>Illinois</v>
      </c>
      <c r="P1961" t="str">
        <f>VLOOKUP(Coffee_data[[#This Row],[Area Code]],Location!$B$1:$E$157,3,FALSE)</f>
        <v>Central</v>
      </c>
      <c r="Q1961" t="str">
        <f>VLOOKUP(Coffee_data[[#This Row],[Area Code]],Location!$B$1:$E$157,4,FALSE)</f>
        <v>Major Market</v>
      </c>
      <c r="R1961" s="15" t="str">
        <f>HLOOKUP(Coffee_data[[#This Row],[ProductId]],Product!$B$4:$O$7,2,FALSE)</f>
        <v>Regular</v>
      </c>
      <c r="S1961" s="15" t="str">
        <f>HLOOKUP(Coffee_data[[#This Row],[ProductId]],Product!$B$4:$O$7,3,FALSE)</f>
        <v>Tea</v>
      </c>
      <c r="T1961" s="15" t="str">
        <f>HLOOKUP(Coffee_data[[#This Row],[ProductId]],Product!$B$4:$O$7,4,FALSE)</f>
        <v>Earl Grey</v>
      </c>
    </row>
    <row r="1962" spans="1:20" x14ac:dyDescent="0.2">
      <c r="A1962">
        <v>133</v>
      </c>
      <c r="B1962">
        <v>179</v>
      </c>
      <c r="C1962">
        <v>302</v>
      </c>
      <c r="D1962">
        <v>107</v>
      </c>
      <c r="E1962">
        <v>46</v>
      </c>
      <c r="F1962">
        <v>34</v>
      </c>
      <c r="G1962">
        <v>959</v>
      </c>
      <c r="H1962">
        <v>130</v>
      </c>
      <c r="I1962">
        <v>151</v>
      </c>
      <c r="J1962">
        <v>170</v>
      </c>
      <c r="K1962">
        <v>288</v>
      </c>
      <c r="L1962">
        <v>309</v>
      </c>
      <c r="M1962">
        <v>8</v>
      </c>
      <c r="N1962" s="25">
        <v>41973</v>
      </c>
      <c r="O1962" t="str">
        <f>VLOOKUP(Coffee_data[[#This Row],[Area Code]],Location!$B$1:$E$157,2,FALSE)</f>
        <v>Illinois</v>
      </c>
      <c r="P1962" t="str">
        <f>VLOOKUP(Coffee_data[[#This Row],[Area Code]],Location!$B$1:$E$157,3,FALSE)</f>
        <v>Central</v>
      </c>
      <c r="Q1962" t="str">
        <f>VLOOKUP(Coffee_data[[#This Row],[Area Code]],Location!$B$1:$E$157,4,FALSE)</f>
        <v>Major Market</v>
      </c>
      <c r="R1962" s="15" t="str">
        <f>HLOOKUP(Coffee_data[[#This Row],[ProductId]],Product!$B$4:$O$7,2,FALSE)</f>
        <v>Decaf</v>
      </c>
      <c r="S1962" s="15" t="str">
        <f>HLOOKUP(Coffee_data[[#This Row],[ProductId]],Product!$B$4:$O$7,3,FALSE)</f>
        <v>Herbal Tea</v>
      </c>
      <c r="T1962" s="15" t="str">
        <f>HLOOKUP(Coffee_data[[#This Row],[ProductId]],Product!$B$4:$O$7,4,FALSE)</f>
        <v>Chamomile</v>
      </c>
    </row>
    <row r="1963" spans="1:20" x14ac:dyDescent="0.2">
      <c r="A1963">
        <v>29</v>
      </c>
      <c r="B1963">
        <v>56</v>
      </c>
      <c r="C1963">
        <v>99</v>
      </c>
      <c r="D1963">
        <v>43</v>
      </c>
      <c r="E1963">
        <v>27</v>
      </c>
      <c r="F1963">
        <v>14</v>
      </c>
      <c r="G1963">
        <v>531</v>
      </c>
      <c r="H1963">
        <v>30</v>
      </c>
      <c r="I1963">
        <v>40</v>
      </c>
      <c r="J1963">
        <v>50</v>
      </c>
      <c r="K1963">
        <v>81</v>
      </c>
      <c r="L1963">
        <v>773</v>
      </c>
      <c r="M1963">
        <v>9</v>
      </c>
      <c r="N1963" s="25">
        <v>41973</v>
      </c>
      <c r="O1963" t="str">
        <f>VLOOKUP(Coffee_data[[#This Row],[Area Code]],Location!$B$1:$E$157,2,FALSE)</f>
        <v>Illinois</v>
      </c>
      <c r="P1963" t="str">
        <f>VLOOKUP(Coffee_data[[#This Row],[Area Code]],Location!$B$1:$E$157,3,FALSE)</f>
        <v>Central</v>
      </c>
      <c r="Q1963" t="str">
        <f>VLOOKUP(Coffee_data[[#This Row],[Area Code]],Location!$B$1:$E$157,4,FALSE)</f>
        <v>Major Market</v>
      </c>
      <c r="R1963" s="15" t="str">
        <f>HLOOKUP(Coffee_data[[#This Row],[ProductId]],Product!$B$4:$O$7,2,FALSE)</f>
        <v>Decaf</v>
      </c>
      <c r="S1963" s="15" t="str">
        <f>HLOOKUP(Coffee_data[[#This Row],[ProductId]],Product!$B$4:$O$7,3,FALSE)</f>
        <v>Herbal Tea</v>
      </c>
      <c r="T1963" s="15" t="str">
        <f>HLOOKUP(Coffee_data[[#This Row],[ProductId]],Product!$B$4:$O$7,4,FALSE)</f>
        <v>Lemon</v>
      </c>
    </row>
    <row r="1964" spans="1:20" x14ac:dyDescent="0.2">
      <c r="A1964">
        <v>88</v>
      </c>
      <c r="B1964">
        <v>124</v>
      </c>
      <c r="C1964">
        <v>210</v>
      </c>
      <c r="D1964">
        <v>86</v>
      </c>
      <c r="E1964">
        <v>36</v>
      </c>
      <c r="F1964">
        <v>24</v>
      </c>
      <c r="G1964">
        <v>1003</v>
      </c>
      <c r="H1964">
        <v>80</v>
      </c>
      <c r="I1964">
        <v>70</v>
      </c>
      <c r="J1964">
        <v>110</v>
      </c>
      <c r="K1964">
        <v>200</v>
      </c>
      <c r="L1964">
        <v>630</v>
      </c>
      <c r="M1964">
        <v>10</v>
      </c>
      <c r="N1964" s="25">
        <v>41973</v>
      </c>
      <c r="O1964" t="str">
        <f>VLOOKUP(Coffee_data[[#This Row],[Area Code]],Location!$B$1:$E$157,2,FALSE)</f>
        <v>Illinois</v>
      </c>
      <c r="P1964" t="str">
        <f>VLOOKUP(Coffee_data[[#This Row],[Area Code]],Location!$B$1:$E$157,3,FALSE)</f>
        <v>Central</v>
      </c>
      <c r="Q1964" t="str">
        <f>VLOOKUP(Coffee_data[[#This Row],[Area Code]],Location!$B$1:$E$157,4,FALSE)</f>
        <v>Major Market</v>
      </c>
      <c r="R1964" s="15" t="str">
        <f>HLOOKUP(Coffee_data[[#This Row],[ProductId]],Product!$B$4:$O$7,2,FALSE)</f>
        <v>Decaf</v>
      </c>
      <c r="S1964" s="15" t="str">
        <f>HLOOKUP(Coffee_data[[#This Row],[ProductId]],Product!$B$4:$O$7,3,FALSE)</f>
        <v>Herbal Tea</v>
      </c>
      <c r="T1964" s="15" t="str">
        <f>HLOOKUP(Coffee_data[[#This Row],[ProductId]],Product!$B$4:$O$7,4,FALSE)</f>
        <v>Mint</v>
      </c>
    </row>
    <row r="1965" spans="1:20" x14ac:dyDescent="0.2">
      <c r="A1965">
        <v>216</v>
      </c>
      <c r="B1965">
        <v>329</v>
      </c>
      <c r="C1965">
        <v>576</v>
      </c>
      <c r="D1965">
        <v>212</v>
      </c>
      <c r="E1965">
        <v>113</v>
      </c>
      <c r="F1965">
        <v>81</v>
      </c>
      <c r="G1965">
        <v>1744</v>
      </c>
      <c r="H1965">
        <v>320</v>
      </c>
      <c r="I1965">
        <v>320</v>
      </c>
      <c r="J1965">
        <v>420</v>
      </c>
      <c r="K1965">
        <v>735</v>
      </c>
      <c r="L1965">
        <v>815</v>
      </c>
      <c r="M1965">
        <v>5</v>
      </c>
      <c r="N1965" s="25">
        <v>41973</v>
      </c>
      <c r="O1965" t="str">
        <f>VLOOKUP(Coffee_data[[#This Row],[Area Code]],Location!$B$1:$E$157,2,FALSE)</f>
        <v>Illinois</v>
      </c>
      <c r="P1965" t="str">
        <f>VLOOKUP(Coffee_data[[#This Row],[Area Code]],Location!$B$1:$E$157,3,FALSE)</f>
        <v>Central</v>
      </c>
      <c r="Q1965" t="str">
        <f>VLOOKUP(Coffee_data[[#This Row],[Area Code]],Location!$B$1:$E$157,4,FALSE)</f>
        <v>Major Market</v>
      </c>
      <c r="R1965" s="15" t="str">
        <f>HLOOKUP(Coffee_data[[#This Row],[ProductId]],Product!$B$4:$O$7,2,FALSE)</f>
        <v>Regular</v>
      </c>
      <c r="S1965" s="15" t="str">
        <f>HLOOKUP(Coffee_data[[#This Row],[ProductId]],Product!$B$4:$O$7,3,FALSE)</f>
        <v>Espresso</v>
      </c>
      <c r="T1965" s="15" t="str">
        <f>HLOOKUP(Coffee_data[[#This Row],[ProductId]],Product!$B$4:$O$7,4,FALSE)</f>
        <v>Caffe Mocha</v>
      </c>
    </row>
    <row r="1966" spans="1:20" x14ac:dyDescent="0.2">
      <c r="A1966">
        <v>157</v>
      </c>
      <c r="B1966">
        <v>251</v>
      </c>
      <c r="C1966">
        <v>501</v>
      </c>
      <c r="D1966">
        <v>153</v>
      </c>
      <c r="E1966">
        <v>94</v>
      </c>
      <c r="F1966">
        <v>70</v>
      </c>
      <c r="G1966">
        <v>1820</v>
      </c>
      <c r="H1966">
        <v>240</v>
      </c>
      <c r="I1966">
        <v>364</v>
      </c>
      <c r="J1966">
        <v>320</v>
      </c>
      <c r="K1966">
        <v>634</v>
      </c>
      <c r="L1966">
        <v>630</v>
      </c>
      <c r="M1966">
        <v>6</v>
      </c>
      <c r="N1966" s="25">
        <v>41973</v>
      </c>
      <c r="O1966" t="str">
        <f>VLOOKUP(Coffee_data[[#This Row],[Area Code]],Location!$B$1:$E$157,2,FALSE)</f>
        <v>Illinois</v>
      </c>
      <c r="P1966" t="str">
        <f>VLOOKUP(Coffee_data[[#This Row],[Area Code]],Location!$B$1:$E$157,3,FALSE)</f>
        <v>Central</v>
      </c>
      <c r="Q1966" t="str">
        <f>VLOOKUP(Coffee_data[[#This Row],[Area Code]],Location!$B$1:$E$157,4,FALSE)</f>
        <v>Major Market</v>
      </c>
      <c r="R1966" s="15" t="str">
        <f>HLOOKUP(Coffee_data[[#This Row],[ProductId]],Product!$B$4:$O$7,2,FALSE)</f>
        <v>Decaf</v>
      </c>
      <c r="S1966" s="15" t="str">
        <f>HLOOKUP(Coffee_data[[#This Row],[ProductId]],Product!$B$4:$O$7,3,FALSE)</f>
        <v>Espresso</v>
      </c>
      <c r="T1966" s="15" t="str">
        <f>HLOOKUP(Coffee_data[[#This Row],[ProductId]],Product!$B$4:$O$7,4,FALSE)</f>
        <v>Decaf Espresso</v>
      </c>
    </row>
    <row r="1967" spans="1:20" x14ac:dyDescent="0.2">
      <c r="A1967">
        <v>122</v>
      </c>
      <c r="B1967">
        <v>185</v>
      </c>
      <c r="C1967">
        <v>312</v>
      </c>
      <c r="D1967">
        <v>129</v>
      </c>
      <c r="E1967">
        <v>63</v>
      </c>
      <c r="F1967">
        <v>40</v>
      </c>
      <c r="G1967">
        <v>830</v>
      </c>
      <c r="H1967">
        <v>130</v>
      </c>
      <c r="I1967">
        <v>155</v>
      </c>
      <c r="J1967">
        <v>180</v>
      </c>
      <c r="K1967">
        <v>303</v>
      </c>
      <c r="L1967">
        <v>630</v>
      </c>
      <c r="M1967">
        <v>3</v>
      </c>
      <c r="N1967" s="25">
        <v>41973</v>
      </c>
      <c r="O1967" t="str">
        <f>VLOOKUP(Coffee_data[[#This Row],[Area Code]],Location!$B$1:$E$157,2,FALSE)</f>
        <v>Illinois</v>
      </c>
      <c r="P1967" t="str">
        <f>VLOOKUP(Coffee_data[[#This Row],[Area Code]],Location!$B$1:$E$157,3,FALSE)</f>
        <v>Central</v>
      </c>
      <c r="Q1967" t="str">
        <f>VLOOKUP(Coffee_data[[#This Row],[Area Code]],Location!$B$1:$E$157,4,FALSE)</f>
        <v>Major Market</v>
      </c>
      <c r="R1967" s="15" t="str">
        <f>HLOOKUP(Coffee_data[[#This Row],[ProductId]],Product!$B$4:$O$7,2,FALSE)</f>
        <v>Decaf</v>
      </c>
      <c r="S1967" s="15" t="str">
        <f>HLOOKUP(Coffee_data[[#This Row],[ProductId]],Product!$B$4:$O$7,3,FALSE)</f>
        <v>Coffee</v>
      </c>
      <c r="T1967" s="15" t="str">
        <f>HLOOKUP(Coffee_data[[#This Row],[ProductId]],Product!$B$4:$O$7,4,FALSE)</f>
        <v>Decaf Irish Cream</v>
      </c>
    </row>
    <row r="1968" spans="1:20" x14ac:dyDescent="0.2">
      <c r="A1968">
        <v>194</v>
      </c>
      <c r="B1968">
        <v>310</v>
      </c>
      <c r="C1968">
        <v>534</v>
      </c>
      <c r="D1968">
        <v>202</v>
      </c>
      <c r="E1968">
        <v>116</v>
      </c>
      <c r="F1968">
        <v>73</v>
      </c>
      <c r="G1968">
        <v>1191</v>
      </c>
      <c r="H1968">
        <v>190</v>
      </c>
      <c r="I1968">
        <v>163</v>
      </c>
      <c r="J1968">
        <v>300</v>
      </c>
      <c r="K1968">
        <v>520</v>
      </c>
      <c r="L1968">
        <v>847</v>
      </c>
      <c r="M1968">
        <v>2</v>
      </c>
      <c r="N1968" s="25">
        <v>41973</v>
      </c>
      <c r="O1968" t="str">
        <f>VLOOKUP(Coffee_data[[#This Row],[Area Code]],Location!$B$1:$E$157,2,FALSE)</f>
        <v>Illinois</v>
      </c>
      <c r="P1968" t="str">
        <f>VLOOKUP(Coffee_data[[#This Row],[Area Code]],Location!$B$1:$E$157,3,FALSE)</f>
        <v>Central</v>
      </c>
      <c r="Q1968" t="str">
        <f>VLOOKUP(Coffee_data[[#This Row],[Area Code]],Location!$B$1:$E$157,4,FALSE)</f>
        <v>Major Market</v>
      </c>
      <c r="R1968" s="15" t="str">
        <f>HLOOKUP(Coffee_data[[#This Row],[ProductId]],Product!$B$4:$O$7,2,FALSE)</f>
        <v>Regular</v>
      </c>
      <c r="S1968" s="15" t="str">
        <f>HLOOKUP(Coffee_data[[#This Row],[ProductId]],Product!$B$4:$O$7,3,FALSE)</f>
        <v>Coffee</v>
      </c>
      <c r="T1968" s="15" t="str">
        <f>HLOOKUP(Coffee_data[[#This Row],[ProductId]],Product!$B$4:$O$7,4,FALSE)</f>
        <v>Columbian</v>
      </c>
    </row>
    <row r="1969" spans="1:20" x14ac:dyDescent="0.2">
      <c r="A1969">
        <v>156</v>
      </c>
      <c r="B1969">
        <v>251</v>
      </c>
      <c r="C1969">
        <v>501</v>
      </c>
      <c r="D1969">
        <v>274</v>
      </c>
      <c r="E1969">
        <v>95</v>
      </c>
      <c r="F1969">
        <v>70</v>
      </c>
      <c r="G1969">
        <v>1820</v>
      </c>
      <c r="H1969">
        <v>120</v>
      </c>
      <c r="I1969">
        <v>207</v>
      </c>
      <c r="J1969">
        <v>200</v>
      </c>
      <c r="K1969">
        <v>399</v>
      </c>
      <c r="L1969">
        <v>641</v>
      </c>
      <c r="M1969">
        <v>11</v>
      </c>
      <c r="N1969" s="25">
        <v>41973</v>
      </c>
      <c r="O1969" t="str">
        <f>VLOOKUP(Coffee_data[[#This Row],[Area Code]],Location!$B$1:$E$157,2,FALSE)</f>
        <v>Iowa</v>
      </c>
      <c r="P1969" t="str">
        <f>VLOOKUP(Coffee_data[[#This Row],[Area Code]],Location!$B$1:$E$157,3,FALSE)</f>
        <v>Central</v>
      </c>
      <c r="Q1969" t="str">
        <f>VLOOKUP(Coffee_data[[#This Row],[Area Code]],Location!$B$1:$E$157,4,FALSE)</f>
        <v>Small Market</v>
      </c>
      <c r="R1969" s="15" t="str">
        <f>HLOOKUP(Coffee_data[[#This Row],[ProductId]],Product!$B$4:$O$7,2,FALSE)</f>
        <v>Regular</v>
      </c>
      <c r="S1969" s="15" t="str">
        <f>HLOOKUP(Coffee_data[[#This Row],[ProductId]],Product!$B$4:$O$7,3,FALSE)</f>
        <v>Tea</v>
      </c>
      <c r="T1969" s="15" t="str">
        <f>HLOOKUP(Coffee_data[[#This Row],[ProductId]],Product!$B$4:$O$7,4,FALSE)</f>
        <v>Darjeeling</v>
      </c>
    </row>
    <row r="1970" spans="1:20" x14ac:dyDescent="0.2">
      <c r="A1970">
        <v>216</v>
      </c>
      <c r="B1970">
        <v>360</v>
      </c>
      <c r="C1970">
        <v>654</v>
      </c>
      <c r="D1970">
        <v>268</v>
      </c>
      <c r="E1970">
        <v>144</v>
      </c>
      <c r="F1970">
        <v>111</v>
      </c>
      <c r="G1970">
        <v>1838</v>
      </c>
      <c r="H1970">
        <v>170</v>
      </c>
      <c r="I1970">
        <v>331</v>
      </c>
      <c r="J1970">
        <v>300</v>
      </c>
      <c r="K1970">
        <v>552</v>
      </c>
      <c r="L1970">
        <v>641</v>
      </c>
      <c r="M1970">
        <v>12</v>
      </c>
      <c r="N1970" s="25">
        <v>41973</v>
      </c>
      <c r="O1970" t="str">
        <f>VLOOKUP(Coffee_data[[#This Row],[Area Code]],Location!$B$1:$E$157,2,FALSE)</f>
        <v>Iowa</v>
      </c>
      <c r="P1970" t="str">
        <f>VLOOKUP(Coffee_data[[#This Row],[Area Code]],Location!$B$1:$E$157,3,FALSE)</f>
        <v>Central</v>
      </c>
      <c r="Q1970" t="str">
        <f>VLOOKUP(Coffee_data[[#This Row],[Area Code]],Location!$B$1:$E$157,4,FALSE)</f>
        <v>Small Market</v>
      </c>
      <c r="R1970" s="15" t="str">
        <f>HLOOKUP(Coffee_data[[#This Row],[ProductId]],Product!$B$4:$O$7,2,FALSE)</f>
        <v>Regular</v>
      </c>
      <c r="S1970" s="15" t="str">
        <f>HLOOKUP(Coffee_data[[#This Row],[ProductId]],Product!$B$4:$O$7,3,FALSE)</f>
        <v>Tea</v>
      </c>
      <c r="T1970" s="15" t="str">
        <f>HLOOKUP(Coffee_data[[#This Row],[ProductId]],Product!$B$4:$O$7,4,FALSE)</f>
        <v>Earl Grey</v>
      </c>
    </row>
    <row r="1971" spans="1:20" x14ac:dyDescent="0.2">
      <c r="A1971">
        <v>216</v>
      </c>
      <c r="B1971">
        <v>329</v>
      </c>
      <c r="C1971">
        <v>576</v>
      </c>
      <c r="D1971">
        <v>167</v>
      </c>
      <c r="E1971">
        <v>113</v>
      </c>
      <c r="F1971">
        <v>81</v>
      </c>
      <c r="G1971">
        <v>1744</v>
      </c>
      <c r="H1971">
        <v>200</v>
      </c>
      <c r="I1971">
        <v>275</v>
      </c>
      <c r="J1971">
        <v>300</v>
      </c>
      <c r="K1971">
        <v>538</v>
      </c>
      <c r="L1971">
        <v>641</v>
      </c>
      <c r="M1971">
        <v>8</v>
      </c>
      <c r="N1971" s="25">
        <v>41973</v>
      </c>
      <c r="O1971" t="str">
        <f>VLOOKUP(Coffee_data[[#This Row],[Area Code]],Location!$B$1:$E$157,2,FALSE)</f>
        <v>Iowa</v>
      </c>
      <c r="P1971" t="str">
        <f>VLOOKUP(Coffee_data[[#This Row],[Area Code]],Location!$B$1:$E$157,3,FALSE)</f>
        <v>Central</v>
      </c>
      <c r="Q1971" t="str">
        <f>VLOOKUP(Coffee_data[[#This Row],[Area Code]],Location!$B$1:$E$157,4,FALSE)</f>
        <v>Small Market</v>
      </c>
      <c r="R1971" s="15" t="str">
        <f>HLOOKUP(Coffee_data[[#This Row],[ProductId]],Product!$B$4:$O$7,2,FALSE)</f>
        <v>Decaf</v>
      </c>
      <c r="S1971" s="15" t="str">
        <f>HLOOKUP(Coffee_data[[#This Row],[ProductId]],Product!$B$4:$O$7,3,FALSE)</f>
        <v>Herbal Tea</v>
      </c>
      <c r="T1971" s="15" t="str">
        <f>HLOOKUP(Coffee_data[[#This Row],[ProductId]],Product!$B$4:$O$7,4,FALSE)</f>
        <v>Chamomile</v>
      </c>
    </row>
    <row r="1972" spans="1:20" x14ac:dyDescent="0.2">
      <c r="A1972">
        <v>123</v>
      </c>
      <c r="B1972">
        <v>185</v>
      </c>
      <c r="C1972">
        <v>312</v>
      </c>
      <c r="D1972">
        <v>79</v>
      </c>
      <c r="E1972">
        <v>62</v>
      </c>
      <c r="F1972">
        <v>40</v>
      </c>
      <c r="G1972">
        <v>830</v>
      </c>
      <c r="H1972">
        <v>120</v>
      </c>
      <c r="I1972">
        <v>82</v>
      </c>
      <c r="J1972">
        <v>170</v>
      </c>
      <c r="K1972">
        <v>281</v>
      </c>
      <c r="L1972">
        <v>319</v>
      </c>
      <c r="M1972">
        <v>9</v>
      </c>
      <c r="N1972" s="25">
        <v>41973</v>
      </c>
      <c r="O1972" t="str">
        <f>VLOOKUP(Coffee_data[[#This Row],[Area Code]],Location!$B$1:$E$157,2,FALSE)</f>
        <v>Iowa</v>
      </c>
      <c r="P1972" t="str">
        <f>VLOOKUP(Coffee_data[[#This Row],[Area Code]],Location!$B$1:$E$157,3,FALSE)</f>
        <v>Central</v>
      </c>
      <c r="Q1972" t="str">
        <f>VLOOKUP(Coffee_data[[#This Row],[Area Code]],Location!$B$1:$E$157,4,FALSE)</f>
        <v>Small Market</v>
      </c>
      <c r="R1972" s="15" t="str">
        <f>HLOOKUP(Coffee_data[[#This Row],[ProductId]],Product!$B$4:$O$7,2,FALSE)</f>
        <v>Decaf</v>
      </c>
      <c r="S1972" s="15" t="str">
        <f>HLOOKUP(Coffee_data[[#This Row],[ProductId]],Product!$B$4:$O$7,3,FALSE)</f>
        <v>Herbal Tea</v>
      </c>
      <c r="T1972" s="15" t="str">
        <f>HLOOKUP(Coffee_data[[#This Row],[ProductId]],Product!$B$4:$O$7,4,FALSE)</f>
        <v>Lemon</v>
      </c>
    </row>
    <row r="1973" spans="1:20" x14ac:dyDescent="0.2">
      <c r="A1973">
        <v>17</v>
      </c>
      <c r="B1973">
        <v>35</v>
      </c>
      <c r="C1973">
        <v>58</v>
      </c>
      <c r="D1973">
        <v>23</v>
      </c>
      <c r="E1973">
        <v>18</v>
      </c>
      <c r="F1973">
        <v>6</v>
      </c>
      <c r="G1973">
        <v>807</v>
      </c>
      <c r="H1973">
        <v>40</v>
      </c>
      <c r="I1973">
        <v>20</v>
      </c>
      <c r="J1973">
        <v>50</v>
      </c>
      <c r="K1973">
        <v>70</v>
      </c>
      <c r="L1973">
        <v>515</v>
      </c>
      <c r="M1973">
        <v>5</v>
      </c>
      <c r="N1973" s="25">
        <v>41973</v>
      </c>
      <c r="O1973" t="str">
        <f>VLOOKUP(Coffee_data[[#This Row],[Area Code]],Location!$B$1:$E$157,2,FALSE)</f>
        <v>Iowa</v>
      </c>
      <c r="P1973" t="str">
        <f>VLOOKUP(Coffee_data[[#This Row],[Area Code]],Location!$B$1:$E$157,3,FALSE)</f>
        <v>Central</v>
      </c>
      <c r="Q1973" t="str">
        <f>VLOOKUP(Coffee_data[[#This Row],[Area Code]],Location!$B$1:$E$157,4,FALSE)</f>
        <v>Small Market</v>
      </c>
      <c r="R1973" s="15" t="str">
        <f>HLOOKUP(Coffee_data[[#This Row],[ProductId]],Product!$B$4:$O$7,2,FALSE)</f>
        <v>Regular</v>
      </c>
      <c r="S1973" s="15" t="str">
        <f>HLOOKUP(Coffee_data[[#This Row],[ProductId]],Product!$B$4:$O$7,3,FALSE)</f>
        <v>Espresso</v>
      </c>
      <c r="T1973" s="15" t="str">
        <f>HLOOKUP(Coffee_data[[#This Row],[ProductId]],Product!$B$4:$O$7,4,FALSE)</f>
        <v>Caffe Mocha</v>
      </c>
    </row>
    <row r="1974" spans="1:20" x14ac:dyDescent="0.2">
      <c r="A1974">
        <v>32</v>
      </c>
      <c r="B1974">
        <v>43</v>
      </c>
      <c r="C1974">
        <v>43</v>
      </c>
      <c r="D1974">
        <v>0</v>
      </c>
      <c r="E1974">
        <v>11</v>
      </c>
      <c r="F1974">
        <v>0</v>
      </c>
      <c r="G1974">
        <v>344</v>
      </c>
      <c r="H1974">
        <v>40</v>
      </c>
      <c r="I1974">
        <v>0</v>
      </c>
      <c r="J1974">
        <v>50</v>
      </c>
      <c r="K1974">
        <v>44</v>
      </c>
      <c r="L1974">
        <v>641</v>
      </c>
      <c r="M1974">
        <v>6</v>
      </c>
      <c r="N1974" s="25">
        <v>41973</v>
      </c>
      <c r="O1974" t="str">
        <f>VLOOKUP(Coffee_data[[#This Row],[Area Code]],Location!$B$1:$E$157,2,FALSE)</f>
        <v>Iowa</v>
      </c>
      <c r="P1974" t="str">
        <f>VLOOKUP(Coffee_data[[#This Row],[Area Code]],Location!$B$1:$E$157,3,FALSE)</f>
        <v>Central</v>
      </c>
      <c r="Q1974" t="str">
        <f>VLOOKUP(Coffee_data[[#This Row],[Area Code]],Location!$B$1:$E$157,4,FALSE)</f>
        <v>Small Market</v>
      </c>
      <c r="R1974" s="15" t="str">
        <f>HLOOKUP(Coffee_data[[#This Row],[ProductId]],Product!$B$4:$O$7,2,FALSE)</f>
        <v>Decaf</v>
      </c>
      <c r="S1974" s="15" t="str">
        <f>HLOOKUP(Coffee_data[[#This Row],[ProductId]],Product!$B$4:$O$7,3,FALSE)</f>
        <v>Espresso</v>
      </c>
      <c r="T1974" s="15" t="str">
        <f>HLOOKUP(Coffee_data[[#This Row],[ProductId]],Product!$B$4:$O$7,4,FALSE)</f>
        <v>Decaf Espresso</v>
      </c>
    </row>
    <row r="1975" spans="1:20" x14ac:dyDescent="0.2">
      <c r="A1975">
        <v>-1</v>
      </c>
      <c r="B1975">
        <v>14</v>
      </c>
      <c r="C1975">
        <v>24</v>
      </c>
      <c r="D1975">
        <v>10</v>
      </c>
      <c r="E1975">
        <v>15</v>
      </c>
      <c r="F1975">
        <v>3</v>
      </c>
      <c r="G1975">
        <v>594</v>
      </c>
      <c r="H1975">
        <v>10</v>
      </c>
      <c r="I1975">
        <v>0</v>
      </c>
      <c r="J1975">
        <v>20</v>
      </c>
      <c r="K1975">
        <v>23</v>
      </c>
      <c r="L1975">
        <v>319</v>
      </c>
      <c r="M1975">
        <v>3</v>
      </c>
      <c r="N1975" s="25">
        <v>41973</v>
      </c>
      <c r="O1975" t="str">
        <f>VLOOKUP(Coffee_data[[#This Row],[Area Code]],Location!$B$1:$E$157,2,FALSE)</f>
        <v>Iowa</v>
      </c>
      <c r="P1975" t="str">
        <f>VLOOKUP(Coffee_data[[#This Row],[Area Code]],Location!$B$1:$E$157,3,FALSE)</f>
        <v>Central</v>
      </c>
      <c r="Q1975" t="str">
        <f>VLOOKUP(Coffee_data[[#This Row],[Area Code]],Location!$B$1:$E$157,4,FALSE)</f>
        <v>Small Market</v>
      </c>
      <c r="R1975" s="15" t="str">
        <f>HLOOKUP(Coffee_data[[#This Row],[ProductId]],Product!$B$4:$O$7,2,FALSE)</f>
        <v>Decaf</v>
      </c>
      <c r="S1975" s="15" t="str">
        <f>HLOOKUP(Coffee_data[[#This Row],[ProductId]],Product!$B$4:$O$7,3,FALSE)</f>
        <v>Coffee</v>
      </c>
      <c r="T1975" s="15" t="str">
        <f>HLOOKUP(Coffee_data[[#This Row],[ProductId]],Product!$B$4:$O$7,4,FALSE)</f>
        <v>Decaf Irish Cream</v>
      </c>
    </row>
    <row r="1976" spans="1:20" x14ac:dyDescent="0.2">
      <c r="A1976">
        <v>10</v>
      </c>
      <c r="B1976">
        <v>25</v>
      </c>
      <c r="C1976">
        <v>41</v>
      </c>
      <c r="D1976">
        <v>16</v>
      </c>
      <c r="E1976">
        <v>15</v>
      </c>
      <c r="F1976">
        <v>4</v>
      </c>
      <c r="G1976">
        <v>851</v>
      </c>
      <c r="H1976">
        <v>20</v>
      </c>
      <c r="I1976">
        <v>10</v>
      </c>
      <c r="J1976">
        <v>30</v>
      </c>
      <c r="K1976">
        <v>39</v>
      </c>
      <c r="L1976">
        <v>641</v>
      </c>
      <c r="M1976">
        <v>1</v>
      </c>
      <c r="N1976" s="25">
        <v>41973</v>
      </c>
      <c r="O1976" t="str">
        <f>VLOOKUP(Coffee_data[[#This Row],[Area Code]],Location!$B$1:$E$157,2,FALSE)</f>
        <v>Iowa</v>
      </c>
      <c r="P1976" t="str">
        <f>VLOOKUP(Coffee_data[[#This Row],[Area Code]],Location!$B$1:$E$157,3,FALSE)</f>
        <v>Central</v>
      </c>
      <c r="Q1976" t="str">
        <f>VLOOKUP(Coffee_data[[#This Row],[Area Code]],Location!$B$1:$E$157,4,FALSE)</f>
        <v>Small Market</v>
      </c>
      <c r="R1976" s="15" t="str">
        <f>HLOOKUP(Coffee_data[[#This Row],[ProductId]],Product!$B$4:$O$7,2,FALSE)</f>
        <v>Regular</v>
      </c>
      <c r="S1976" s="15" t="str">
        <f>HLOOKUP(Coffee_data[[#This Row],[ProductId]],Product!$B$4:$O$7,3,FALSE)</f>
        <v>Coffee</v>
      </c>
      <c r="T1976" s="15" t="str">
        <f>HLOOKUP(Coffee_data[[#This Row],[ProductId]],Product!$B$4:$O$7,4,FALSE)</f>
        <v>Amaretto</v>
      </c>
    </row>
    <row r="1977" spans="1:20" x14ac:dyDescent="0.2">
      <c r="A1977">
        <v>8</v>
      </c>
      <c r="B1977">
        <v>38</v>
      </c>
      <c r="C1977">
        <v>69</v>
      </c>
      <c r="D1977">
        <v>31</v>
      </c>
      <c r="E1977">
        <v>30</v>
      </c>
      <c r="F1977">
        <v>9</v>
      </c>
      <c r="G1977">
        <v>1009</v>
      </c>
      <c r="H1977">
        <v>10</v>
      </c>
      <c r="I1977">
        <v>30</v>
      </c>
      <c r="J1977">
        <v>30</v>
      </c>
      <c r="K1977">
        <v>60</v>
      </c>
      <c r="L1977">
        <v>563</v>
      </c>
      <c r="M1977">
        <v>2</v>
      </c>
      <c r="N1977" s="25">
        <v>41973</v>
      </c>
      <c r="O1977" t="str">
        <f>VLOOKUP(Coffee_data[[#This Row],[Area Code]],Location!$B$1:$E$157,2,FALSE)</f>
        <v>Iowa</v>
      </c>
      <c r="P1977" t="str">
        <f>VLOOKUP(Coffee_data[[#This Row],[Area Code]],Location!$B$1:$E$157,3,FALSE)</f>
        <v>Central</v>
      </c>
      <c r="Q1977" t="str">
        <f>VLOOKUP(Coffee_data[[#This Row],[Area Code]],Location!$B$1:$E$157,4,FALSE)</f>
        <v>Small Market</v>
      </c>
      <c r="R1977" s="15" t="str">
        <f>HLOOKUP(Coffee_data[[#This Row],[ProductId]],Product!$B$4:$O$7,2,FALSE)</f>
        <v>Regular</v>
      </c>
      <c r="S1977" s="15" t="str">
        <f>HLOOKUP(Coffee_data[[#This Row],[ProductId]],Product!$B$4:$O$7,3,FALSE)</f>
        <v>Coffee</v>
      </c>
      <c r="T1977" s="15" t="str">
        <f>HLOOKUP(Coffee_data[[#This Row],[ProductId]],Product!$B$4:$O$7,4,FALSE)</f>
        <v>Columbian</v>
      </c>
    </row>
    <row r="1978" spans="1:20" x14ac:dyDescent="0.2">
      <c r="A1978">
        <v>11</v>
      </c>
      <c r="B1978">
        <v>51</v>
      </c>
      <c r="C1978">
        <v>89</v>
      </c>
      <c r="D1978">
        <v>38</v>
      </c>
      <c r="E1978">
        <v>40</v>
      </c>
      <c r="F1978">
        <v>12</v>
      </c>
      <c r="G1978">
        <v>256</v>
      </c>
      <c r="H1978">
        <v>10</v>
      </c>
      <c r="I1978">
        <v>19</v>
      </c>
      <c r="J1978">
        <v>40</v>
      </c>
      <c r="K1978">
        <v>81</v>
      </c>
      <c r="L1978">
        <v>573</v>
      </c>
      <c r="M1978">
        <v>11</v>
      </c>
      <c r="N1978" s="25">
        <v>41973</v>
      </c>
      <c r="O1978" t="str">
        <f>VLOOKUP(Coffee_data[[#This Row],[Area Code]],Location!$B$1:$E$157,2,FALSE)</f>
        <v>Missouri</v>
      </c>
      <c r="P1978" t="str">
        <f>VLOOKUP(Coffee_data[[#This Row],[Area Code]],Location!$B$1:$E$157,3,FALSE)</f>
        <v>Central</v>
      </c>
      <c r="Q1978" t="str">
        <f>VLOOKUP(Coffee_data[[#This Row],[Area Code]],Location!$B$1:$E$157,4,FALSE)</f>
        <v>Small Market</v>
      </c>
      <c r="R1978" s="15" t="str">
        <f>HLOOKUP(Coffee_data[[#This Row],[ProductId]],Product!$B$4:$O$7,2,FALSE)</f>
        <v>Regular</v>
      </c>
      <c r="S1978" s="15" t="str">
        <f>HLOOKUP(Coffee_data[[#This Row],[ProductId]],Product!$B$4:$O$7,3,FALSE)</f>
        <v>Tea</v>
      </c>
      <c r="T1978" s="15" t="str">
        <f>HLOOKUP(Coffee_data[[#This Row],[ProductId]],Product!$B$4:$O$7,4,FALSE)</f>
        <v>Darjeeling</v>
      </c>
    </row>
    <row r="1979" spans="1:20" x14ac:dyDescent="0.2">
      <c r="A1979">
        <v>-16</v>
      </c>
      <c r="B1979">
        <v>25</v>
      </c>
      <c r="C1979">
        <v>45</v>
      </c>
      <c r="D1979">
        <v>20</v>
      </c>
      <c r="E1979">
        <v>41</v>
      </c>
      <c r="F1979">
        <v>7</v>
      </c>
      <c r="G1979">
        <v>218</v>
      </c>
      <c r="H1979">
        <v>-10</v>
      </c>
      <c r="I1979">
        <v>10</v>
      </c>
      <c r="J1979">
        <v>20</v>
      </c>
      <c r="K1979">
        <v>30</v>
      </c>
      <c r="L1979">
        <v>573</v>
      </c>
      <c r="M1979">
        <v>12</v>
      </c>
      <c r="N1979" s="25">
        <v>41973</v>
      </c>
      <c r="O1979" t="str">
        <f>VLOOKUP(Coffee_data[[#This Row],[Area Code]],Location!$B$1:$E$157,2,FALSE)</f>
        <v>Missouri</v>
      </c>
      <c r="P1979" t="str">
        <f>VLOOKUP(Coffee_data[[#This Row],[Area Code]],Location!$B$1:$E$157,3,FALSE)</f>
        <v>Central</v>
      </c>
      <c r="Q1979" t="str">
        <f>VLOOKUP(Coffee_data[[#This Row],[Area Code]],Location!$B$1:$E$157,4,FALSE)</f>
        <v>Small Market</v>
      </c>
      <c r="R1979" s="15" t="str">
        <f>HLOOKUP(Coffee_data[[#This Row],[ProductId]],Product!$B$4:$O$7,2,FALSE)</f>
        <v>Regular</v>
      </c>
      <c r="S1979" s="15" t="str">
        <f>HLOOKUP(Coffee_data[[#This Row],[ProductId]],Product!$B$4:$O$7,3,FALSE)</f>
        <v>Tea</v>
      </c>
      <c r="T1979" s="15" t="str">
        <f>HLOOKUP(Coffee_data[[#This Row],[ProductId]],Product!$B$4:$O$7,4,FALSE)</f>
        <v>Earl Grey</v>
      </c>
    </row>
    <row r="1980" spans="1:20" x14ac:dyDescent="0.2">
      <c r="A1980">
        <v>2</v>
      </c>
      <c r="B1980">
        <v>49</v>
      </c>
      <c r="C1980">
        <v>88</v>
      </c>
      <c r="D1980">
        <v>39</v>
      </c>
      <c r="E1980">
        <v>47</v>
      </c>
      <c r="F1980">
        <v>14</v>
      </c>
      <c r="G1980">
        <v>250</v>
      </c>
      <c r="H1980">
        <v>0</v>
      </c>
      <c r="I1980">
        <v>43</v>
      </c>
      <c r="J1980">
        <v>40</v>
      </c>
      <c r="K1980">
        <v>57</v>
      </c>
      <c r="L1980">
        <v>636</v>
      </c>
      <c r="M1980">
        <v>13</v>
      </c>
      <c r="N1980" s="25">
        <v>41973</v>
      </c>
      <c r="O1980" t="str">
        <f>VLOOKUP(Coffee_data[[#This Row],[Area Code]],Location!$B$1:$E$157,2,FALSE)</f>
        <v>Missouri</v>
      </c>
      <c r="P1980" t="str">
        <f>VLOOKUP(Coffee_data[[#This Row],[Area Code]],Location!$B$1:$E$157,3,FALSE)</f>
        <v>Central</v>
      </c>
      <c r="Q1980" t="str">
        <f>VLOOKUP(Coffee_data[[#This Row],[Area Code]],Location!$B$1:$E$157,4,FALSE)</f>
        <v>Small Market</v>
      </c>
      <c r="R1980" s="15" t="str">
        <f>HLOOKUP(Coffee_data[[#This Row],[ProductId]],Product!$B$4:$O$7,2,FALSE)</f>
        <v>Regular</v>
      </c>
      <c r="S1980" s="15" t="str">
        <f>HLOOKUP(Coffee_data[[#This Row],[ProductId]],Product!$B$4:$O$7,3,FALSE)</f>
        <v>Tea</v>
      </c>
      <c r="T1980" s="15" t="str">
        <f>HLOOKUP(Coffee_data[[#This Row],[ProductId]],Product!$B$4:$O$7,4,FALSE)</f>
        <v>Green Tea</v>
      </c>
    </row>
    <row r="1981" spans="1:20" x14ac:dyDescent="0.2">
      <c r="A1981">
        <v>-5</v>
      </c>
      <c r="B1981">
        <v>69</v>
      </c>
      <c r="C1981">
        <v>118</v>
      </c>
      <c r="D1981">
        <v>49</v>
      </c>
      <c r="E1981">
        <v>74</v>
      </c>
      <c r="F1981">
        <v>44</v>
      </c>
      <c r="G1981">
        <v>335</v>
      </c>
      <c r="H1981">
        <v>0</v>
      </c>
      <c r="I1981">
        <v>32</v>
      </c>
      <c r="J1981">
        <v>60</v>
      </c>
      <c r="K1981">
        <v>92</v>
      </c>
      <c r="L1981">
        <v>417</v>
      </c>
      <c r="M1981">
        <v>8</v>
      </c>
      <c r="N1981" s="25">
        <v>41973</v>
      </c>
      <c r="O1981" t="str">
        <f>VLOOKUP(Coffee_data[[#This Row],[Area Code]],Location!$B$1:$E$157,2,FALSE)</f>
        <v>Missouri</v>
      </c>
      <c r="P1981" t="str">
        <f>VLOOKUP(Coffee_data[[#This Row],[Area Code]],Location!$B$1:$E$157,3,FALSE)</f>
        <v>Central</v>
      </c>
      <c r="Q1981" t="str">
        <f>VLOOKUP(Coffee_data[[#This Row],[Area Code]],Location!$B$1:$E$157,4,FALSE)</f>
        <v>Small Market</v>
      </c>
      <c r="R1981" s="15" t="str">
        <f>HLOOKUP(Coffee_data[[#This Row],[ProductId]],Product!$B$4:$O$7,2,FALSE)</f>
        <v>Decaf</v>
      </c>
      <c r="S1981" s="15" t="str">
        <f>HLOOKUP(Coffee_data[[#This Row],[ProductId]],Product!$B$4:$O$7,3,FALSE)</f>
        <v>Herbal Tea</v>
      </c>
      <c r="T1981" s="15" t="str">
        <f>HLOOKUP(Coffee_data[[#This Row],[ProductId]],Product!$B$4:$O$7,4,FALSE)</f>
        <v>Chamomile</v>
      </c>
    </row>
    <row r="1982" spans="1:20" x14ac:dyDescent="0.2">
      <c r="A1982">
        <v>16</v>
      </c>
      <c r="B1982">
        <v>68</v>
      </c>
      <c r="C1982">
        <v>160</v>
      </c>
      <c r="D1982">
        <v>92</v>
      </c>
      <c r="E1982">
        <v>52</v>
      </c>
      <c r="F1982">
        <v>28</v>
      </c>
      <c r="G1982">
        <v>1898</v>
      </c>
      <c r="H1982">
        <v>20</v>
      </c>
      <c r="I1982">
        <v>80</v>
      </c>
      <c r="J1982">
        <v>60</v>
      </c>
      <c r="K1982">
        <v>131</v>
      </c>
      <c r="L1982">
        <v>573</v>
      </c>
      <c r="M1982">
        <v>9</v>
      </c>
      <c r="N1982" s="25">
        <v>41973</v>
      </c>
      <c r="O1982" t="str">
        <f>VLOOKUP(Coffee_data[[#This Row],[Area Code]],Location!$B$1:$E$157,2,FALSE)</f>
        <v>Missouri</v>
      </c>
      <c r="P1982" t="str">
        <f>VLOOKUP(Coffee_data[[#This Row],[Area Code]],Location!$B$1:$E$157,3,FALSE)</f>
        <v>Central</v>
      </c>
      <c r="Q1982" t="str">
        <f>VLOOKUP(Coffee_data[[#This Row],[Area Code]],Location!$B$1:$E$157,4,FALSE)</f>
        <v>Small Market</v>
      </c>
      <c r="R1982" s="15" t="str">
        <f>HLOOKUP(Coffee_data[[#This Row],[ProductId]],Product!$B$4:$O$7,2,FALSE)</f>
        <v>Decaf</v>
      </c>
      <c r="S1982" s="15" t="str">
        <f>HLOOKUP(Coffee_data[[#This Row],[ProductId]],Product!$B$4:$O$7,3,FALSE)</f>
        <v>Herbal Tea</v>
      </c>
      <c r="T1982" s="15" t="str">
        <f>HLOOKUP(Coffee_data[[#This Row],[ProductId]],Product!$B$4:$O$7,4,FALSE)</f>
        <v>Lemon</v>
      </c>
    </row>
    <row r="1983" spans="1:20" x14ac:dyDescent="0.2">
      <c r="A1983">
        <v>48</v>
      </c>
      <c r="B1983">
        <v>73</v>
      </c>
      <c r="C1983">
        <v>123</v>
      </c>
      <c r="D1983">
        <v>50</v>
      </c>
      <c r="E1983">
        <v>25</v>
      </c>
      <c r="F1983">
        <v>14</v>
      </c>
      <c r="G1983">
        <v>898</v>
      </c>
      <c r="H1983">
        <v>70</v>
      </c>
      <c r="I1983">
        <v>60</v>
      </c>
      <c r="J1983">
        <v>90</v>
      </c>
      <c r="K1983">
        <v>155</v>
      </c>
      <c r="L1983">
        <v>314</v>
      </c>
      <c r="M1983">
        <v>5</v>
      </c>
      <c r="N1983" s="25">
        <v>41973</v>
      </c>
      <c r="O1983" t="str">
        <f>VLOOKUP(Coffee_data[[#This Row],[Area Code]],Location!$B$1:$E$157,2,FALSE)</f>
        <v>Missouri</v>
      </c>
      <c r="P1983" t="str">
        <f>VLOOKUP(Coffee_data[[#This Row],[Area Code]],Location!$B$1:$E$157,3,FALSE)</f>
        <v>Central</v>
      </c>
      <c r="Q1983" t="str">
        <f>VLOOKUP(Coffee_data[[#This Row],[Area Code]],Location!$B$1:$E$157,4,FALSE)</f>
        <v>Small Market</v>
      </c>
      <c r="R1983" s="15" t="str">
        <f>HLOOKUP(Coffee_data[[#This Row],[ProductId]],Product!$B$4:$O$7,2,FALSE)</f>
        <v>Regular</v>
      </c>
      <c r="S1983" s="15" t="str">
        <f>HLOOKUP(Coffee_data[[#This Row],[ProductId]],Product!$B$4:$O$7,3,FALSE)</f>
        <v>Espresso</v>
      </c>
      <c r="T1983" s="15" t="str">
        <f>HLOOKUP(Coffee_data[[#This Row],[ProductId]],Product!$B$4:$O$7,4,FALSE)</f>
        <v>Caffe Mocha</v>
      </c>
    </row>
    <row r="1984" spans="1:20" x14ac:dyDescent="0.2">
      <c r="A1984">
        <v>27</v>
      </c>
      <c r="B1984">
        <v>46</v>
      </c>
      <c r="C1984">
        <v>77</v>
      </c>
      <c r="D1984">
        <v>31</v>
      </c>
      <c r="E1984">
        <v>19</v>
      </c>
      <c r="F1984">
        <v>8</v>
      </c>
      <c r="G1984">
        <v>844</v>
      </c>
      <c r="H1984">
        <v>50</v>
      </c>
      <c r="I1984">
        <v>24</v>
      </c>
      <c r="J1984">
        <v>60</v>
      </c>
      <c r="K1984">
        <v>90</v>
      </c>
      <c r="L1984">
        <v>314</v>
      </c>
      <c r="M1984">
        <v>6</v>
      </c>
      <c r="N1984" s="25">
        <v>41973</v>
      </c>
      <c r="O1984" t="str">
        <f>VLOOKUP(Coffee_data[[#This Row],[Area Code]],Location!$B$1:$E$157,2,FALSE)</f>
        <v>Missouri</v>
      </c>
      <c r="P1984" t="str">
        <f>VLOOKUP(Coffee_data[[#This Row],[Area Code]],Location!$B$1:$E$157,3,FALSE)</f>
        <v>Central</v>
      </c>
      <c r="Q1984" t="str">
        <f>VLOOKUP(Coffee_data[[#This Row],[Area Code]],Location!$B$1:$E$157,4,FALSE)</f>
        <v>Small Market</v>
      </c>
      <c r="R1984" s="15" t="str">
        <f>HLOOKUP(Coffee_data[[#This Row],[ProductId]],Product!$B$4:$O$7,2,FALSE)</f>
        <v>Decaf</v>
      </c>
      <c r="S1984" s="15" t="str">
        <f>HLOOKUP(Coffee_data[[#This Row],[ProductId]],Product!$B$4:$O$7,3,FALSE)</f>
        <v>Espresso</v>
      </c>
      <c r="T1984" s="15" t="str">
        <f>HLOOKUP(Coffee_data[[#This Row],[ProductId]],Product!$B$4:$O$7,4,FALSE)</f>
        <v>Decaf Espresso</v>
      </c>
    </row>
    <row r="1985" spans="1:20" x14ac:dyDescent="0.2">
      <c r="A1985">
        <v>36</v>
      </c>
      <c r="B1985">
        <v>76</v>
      </c>
      <c r="C1985">
        <v>139</v>
      </c>
      <c r="D1985">
        <v>63</v>
      </c>
      <c r="E1985">
        <v>40</v>
      </c>
      <c r="F1985">
        <v>19</v>
      </c>
      <c r="G1985">
        <v>1075</v>
      </c>
      <c r="H1985">
        <v>40</v>
      </c>
      <c r="I1985">
        <v>60</v>
      </c>
      <c r="J1985">
        <v>70</v>
      </c>
      <c r="K1985">
        <v>133</v>
      </c>
      <c r="L1985">
        <v>816</v>
      </c>
      <c r="M1985">
        <v>3</v>
      </c>
      <c r="N1985" s="25">
        <v>41973</v>
      </c>
      <c r="O1985" t="str">
        <f>VLOOKUP(Coffee_data[[#This Row],[Area Code]],Location!$B$1:$E$157,2,FALSE)</f>
        <v>Missouri</v>
      </c>
      <c r="P1985" t="str">
        <f>VLOOKUP(Coffee_data[[#This Row],[Area Code]],Location!$B$1:$E$157,3,FALSE)</f>
        <v>Central</v>
      </c>
      <c r="Q1985" t="str">
        <f>VLOOKUP(Coffee_data[[#This Row],[Area Code]],Location!$B$1:$E$157,4,FALSE)</f>
        <v>Small Market</v>
      </c>
      <c r="R1985" s="15" t="str">
        <f>HLOOKUP(Coffee_data[[#This Row],[ProductId]],Product!$B$4:$O$7,2,FALSE)</f>
        <v>Decaf</v>
      </c>
      <c r="S1985" s="15" t="str">
        <f>HLOOKUP(Coffee_data[[#This Row],[ProductId]],Product!$B$4:$O$7,3,FALSE)</f>
        <v>Coffee</v>
      </c>
      <c r="T1985" s="15" t="str">
        <f>HLOOKUP(Coffee_data[[#This Row],[ProductId]],Product!$B$4:$O$7,4,FALSE)</f>
        <v>Decaf Irish Cream</v>
      </c>
    </row>
    <row r="1986" spans="1:20" x14ac:dyDescent="0.2">
      <c r="A1986">
        <v>26</v>
      </c>
      <c r="B1986">
        <v>85</v>
      </c>
      <c r="C1986">
        <v>153</v>
      </c>
      <c r="D1986">
        <v>68</v>
      </c>
      <c r="E1986">
        <v>59</v>
      </c>
      <c r="F1986">
        <v>25</v>
      </c>
      <c r="G1986">
        <v>619</v>
      </c>
      <c r="H1986">
        <v>40</v>
      </c>
      <c r="I1986">
        <v>62</v>
      </c>
      <c r="J1986">
        <v>90</v>
      </c>
      <c r="K1986">
        <v>150</v>
      </c>
      <c r="L1986">
        <v>573</v>
      </c>
      <c r="M1986">
        <v>2</v>
      </c>
      <c r="N1986" s="25">
        <v>41973</v>
      </c>
      <c r="O1986" t="str">
        <f>VLOOKUP(Coffee_data[[#This Row],[Area Code]],Location!$B$1:$E$157,2,FALSE)</f>
        <v>Missouri</v>
      </c>
      <c r="P1986" t="str">
        <f>VLOOKUP(Coffee_data[[#This Row],[Area Code]],Location!$B$1:$E$157,3,FALSE)</f>
        <v>Central</v>
      </c>
      <c r="Q1986" t="str">
        <f>VLOOKUP(Coffee_data[[#This Row],[Area Code]],Location!$B$1:$E$157,4,FALSE)</f>
        <v>Small Market</v>
      </c>
      <c r="R1986" s="15" t="str">
        <f>HLOOKUP(Coffee_data[[#This Row],[ProductId]],Product!$B$4:$O$7,2,FALSE)</f>
        <v>Regular</v>
      </c>
      <c r="S1986" s="15" t="str">
        <f>HLOOKUP(Coffee_data[[#This Row],[ProductId]],Product!$B$4:$O$7,3,FALSE)</f>
        <v>Coffee</v>
      </c>
      <c r="T1986" s="15" t="str">
        <f>HLOOKUP(Coffee_data[[#This Row],[ProductId]],Product!$B$4:$O$7,4,FALSE)</f>
        <v>Columbian</v>
      </c>
    </row>
    <row r="1987" spans="1:20" x14ac:dyDescent="0.2">
      <c r="A1987">
        <v>72</v>
      </c>
      <c r="B1987">
        <v>133</v>
      </c>
      <c r="C1987">
        <v>221</v>
      </c>
      <c r="D1987">
        <v>88</v>
      </c>
      <c r="E1987">
        <v>61</v>
      </c>
      <c r="F1987">
        <v>29</v>
      </c>
      <c r="G1987">
        <v>817</v>
      </c>
      <c r="H1987">
        <v>70</v>
      </c>
      <c r="I1987">
        <v>59</v>
      </c>
      <c r="J1987">
        <v>110</v>
      </c>
      <c r="K1987">
        <v>180</v>
      </c>
      <c r="L1987">
        <v>513</v>
      </c>
      <c r="M1987">
        <v>11</v>
      </c>
      <c r="N1987" s="25">
        <v>41973</v>
      </c>
      <c r="O1987" t="str">
        <f>VLOOKUP(Coffee_data[[#This Row],[Area Code]],Location!$B$1:$E$157,2,FALSE)</f>
        <v>Ohio</v>
      </c>
      <c r="P1987" t="str">
        <f>VLOOKUP(Coffee_data[[#This Row],[Area Code]],Location!$B$1:$E$157,3,FALSE)</f>
        <v>Central</v>
      </c>
      <c r="Q1987" t="str">
        <f>VLOOKUP(Coffee_data[[#This Row],[Area Code]],Location!$B$1:$E$157,4,FALSE)</f>
        <v>Major Market</v>
      </c>
      <c r="R1987" s="15" t="str">
        <f>HLOOKUP(Coffee_data[[#This Row],[ProductId]],Product!$B$4:$O$7,2,FALSE)</f>
        <v>Regular</v>
      </c>
      <c r="S1987" s="15" t="str">
        <f>HLOOKUP(Coffee_data[[#This Row],[ProductId]],Product!$B$4:$O$7,3,FALSE)</f>
        <v>Tea</v>
      </c>
      <c r="T1987" s="15" t="str">
        <f>HLOOKUP(Coffee_data[[#This Row],[ProductId]],Product!$B$4:$O$7,4,FALSE)</f>
        <v>Darjeeling</v>
      </c>
    </row>
    <row r="1988" spans="1:20" x14ac:dyDescent="0.2">
      <c r="A1988">
        <v>121</v>
      </c>
      <c r="B1988">
        <v>186</v>
      </c>
      <c r="C1988">
        <v>320</v>
      </c>
      <c r="D1988">
        <v>136</v>
      </c>
      <c r="E1988">
        <v>65</v>
      </c>
      <c r="F1988">
        <v>41</v>
      </c>
      <c r="G1988">
        <v>690</v>
      </c>
      <c r="H1988">
        <v>90</v>
      </c>
      <c r="I1988">
        <v>149</v>
      </c>
      <c r="J1988">
        <v>150</v>
      </c>
      <c r="K1988">
        <v>260</v>
      </c>
      <c r="L1988">
        <v>740</v>
      </c>
      <c r="M1988">
        <v>12</v>
      </c>
      <c r="N1988" s="25">
        <v>41973</v>
      </c>
      <c r="O1988" t="str">
        <f>VLOOKUP(Coffee_data[[#This Row],[Area Code]],Location!$B$1:$E$157,2,FALSE)</f>
        <v>Ohio</v>
      </c>
      <c r="P1988" t="str">
        <f>VLOOKUP(Coffee_data[[#This Row],[Area Code]],Location!$B$1:$E$157,3,FALSE)</f>
        <v>Central</v>
      </c>
      <c r="Q1988" t="str">
        <f>VLOOKUP(Coffee_data[[#This Row],[Area Code]],Location!$B$1:$E$157,4,FALSE)</f>
        <v>Major Market</v>
      </c>
      <c r="R1988" s="15" t="str">
        <f>HLOOKUP(Coffee_data[[#This Row],[ProductId]],Product!$B$4:$O$7,2,FALSE)</f>
        <v>Regular</v>
      </c>
      <c r="S1988" s="15" t="str">
        <f>HLOOKUP(Coffee_data[[#This Row],[ProductId]],Product!$B$4:$O$7,3,FALSE)</f>
        <v>Tea</v>
      </c>
      <c r="T1988" s="15" t="str">
        <f>HLOOKUP(Coffee_data[[#This Row],[ProductId]],Product!$B$4:$O$7,4,FALSE)</f>
        <v>Earl Grey</v>
      </c>
    </row>
    <row r="1989" spans="1:20" x14ac:dyDescent="0.2">
      <c r="A1989">
        <v>25</v>
      </c>
      <c r="B1989">
        <v>44</v>
      </c>
      <c r="C1989">
        <v>73</v>
      </c>
      <c r="D1989">
        <v>29</v>
      </c>
      <c r="E1989">
        <v>19</v>
      </c>
      <c r="F1989">
        <v>8</v>
      </c>
      <c r="G1989">
        <v>490</v>
      </c>
      <c r="H1989">
        <v>30</v>
      </c>
      <c r="I1989">
        <v>20</v>
      </c>
      <c r="J1989">
        <v>40</v>
      </c>
      <c r="K1989">
        <v>52</v>
      </c>
      <c r="L1989">
        <v>937</v>
      </c>
      <c r="M1989">
        <v>8</v>
      </c>
      <c r="N1989" s="25">
        <v>41973</v>
      </c>
      <c r="O1989" t="str">
        <f>VLOOKUP(Coffee_data[[#This Row],[Area Code]],Location!$B$1:$E$157,2,FALSE)</f>
        <v>Ohio</v>
      </c>
      <c r="P1989" t="str">
        <f>VLOOKUP(Coffee_data[[#This Row],[Area Code]],Location!$B$1:$E$157,3,FALSE)</f>
        <v>Central</v>
      </c>
      <c r="Q1989" t="str">
        <f>VLOOKUP(Coffee_data[[#This Row],[Area Code]],Location!$B$1:$E$157,4,FALSE)</f>
        <v>Major Market</v>
      </c>
      <c r="R1989" s="15" t="str">
        <f>HLOOKUP(Coffee_data[[#This Row],[ProductId]],Product!$B$4:$O$7,2,FALSE)</f>
        <v>Decaf</v>
      </c>
      <c r="S1989" s="15" t="str">
        <f>HLOOKUP(Coffee_data[[#This Row],[ProductId]],Product!$B$4:$O$7,3,FALSE)</f>
        <v>Herbal Tea</v>
      </c>
      <c r="T1989" s="15" t="str">
        <f>HLOOKUP(Coffee_data[[#This Row],[ProductId]],Product!$B$4:$O$7,4,FALSE)</f>
        <v>Chamomile</v>
      </c>
    </row>
    <row r="1990" spans="1:20" x14ac:dyDescent="0.2">
      <c r="A1990">
        <v>29</v>
      </c>
      <c r="B1990">
        <v>49</v>
      </c>
      <c r="C1990">
        <v>82</v>
      </c>
      <c r="D1990">
        <v>33</v>
      </c>
      <c r="E1990">
        <v>20</v>
      </c>
      <c r="F1990">
        <v>9</v>
      </c>
      <c r="G1990">
        <v>870</v>
      </c>
      <c r="H1990">
        <v>30</v>
      </c>
      <c r="I1990">
        <v>39</v>
      </c>
      <c r="J1990">
        <v>40</v>
      </c>
      <c r="K1990">
        <v>70</v>
      </c>
      <c r="L1990">
        <v>330</v>
      </c>
      <c r="M1990">
        <v>9</v>
      </c>
      <c r="N1990" s="25">
        <v>41973</v>
      </c>
      <c r="O1990" t="str">
        <f>VLOOKUP(Coffee_data[[#This Row],[Area Code]],Location!$B$1:$E$157,2,FALSE)</f>
        <v>Ohio</v>
      </c>
      <c r="P1990" t="str">
        <f>VLOOKUP(Coffee_data[[#This Row],[Area Code]],Location!$B$1:$E$157,3,FALSE)</f>
        <v>Central</v>
      </c>
      <c r="Q1990" t="str">
        <f>VLOOKUP(Coffee_data[[#This Row],[Area Code]],Location!$B$1:$E$157,4,FALSE)</f>
        <v>Major Market</v>
      </c>
      <c r="R1990" s="15" t="str">
        <f>HLOOKUP(Coffee_data[[#This Row],[ProductId]],Product!$B$4:$O$7,2,FALSE)</f>
        <v>Decaf</v>
      </c>
      <c r="S1990" s="15" t="str">
        <f>HLOOKUP(Coffee_data[[#This Row],[ProductId]],Product!$B$4:$O$7,3,FALSE)</f>
        <v>Herbal Tea</v>
      </c>
      <c r="T1990" s="15" t="str">
        <f>HLOOKUP(Coffee_data[[#This Row],[ProductId]],Product!$B$4:$O$7,4,FALSE)</f>
        <v>Lemon</v>
      </c>
    </row>
    <row r="1991" spans="1:20" x14ac:dyDescent="0.2">
      <c r="A1991">
        <v>87</v>
      </c>
      <c r="B1991">
        <v>153</v>
      </c>
      <c r="C1991">
        <v>306</v>
      </c>
      <c r="D1991">
        <v>103</v>
      </c>
      <c r="E1991">
        <v>66</v>
      </c>
      <c r="F1991">
        <v>42</v>
      </c>
      <c r="G1991">
        <v>1319</v>
      </c>
      <c r="H1991">
        <v>140</v>
      </c>
      <c r="I1991">
        <v>203</v>
      </c>
      <c r="J1991">
        <v>200</v>
      </c>
      <c r="K1991">
        <v>390</v>
      </c>
      <c r="L1991">
        <v>740</v>
      </c>
      <c r="M1991">
        <v>5</v>
      </c>
      <c r="N1991" s="25">
        <v>41973</v>
      </c>
      <c r="O1991" t="str">
        <f>VLOOKUP(Coffee_data[[#This Row],[Area Code]],Location!$B$1:$E$157,2,FALSE)</f>
        <v>Ohio</v>
      </c>
      <c r="P1991" t="str">
        <f>VLOOKUP(Coffee_data[[#This Row],[Area Code]],Location!$B$1:$E$157,3,FALSE)</f>
        <v>Central</v>
      </c>
      <c r="Q1991" t="str">
        <f>VLOOKUP(Coffee_data[[#This Row],[Area Code]],Location!$B$1:$E$157,4,FALSE)</f>
        <v>Major Market</v>
      </c>
      <c r="R1991" s="15" t="str">
        <f>HLOOKUP(Coffee_data[[#This Row],[ProductId]],Product!$B$4:$O$7,2,FALSE)</f>
        <v>Regular</v>
      </c>
      <c r="S1991" s="15" t="str">
        <f>HLOOKUP(Coffee_data[[#This Row],[ProductId]],Product!$B$4:$O$7,3,FALSE)</f>
        <v>Espresso</v>
      </c>
      <c r="T1991" s="15" t="str">
        <f>HLOOKUP(Coffee_data[[#This Row],[ProductId]],Product!$B$4:$O$7,4,FALSE)</f>
        <v>Caffe Mocha</v>
      </c>
    </row>
    <row r="1992" spans="1:20" x14ac:dyDescent="0.2">
      <c r="A1992">
        <v>6</v>
      </c>
      <c r="B1992">
        <v>57</v>
      </c>
      <c r="C1992">
        <v>103</v>
      </c>
      <c r="D1992">
        <v>46</v>
      </c>
      <c r="E1992">
        <v>51</v>
      </c>
      <c r="F1992">
        <v>17</v>
      </c>
      <c r="G1992">
        <v>422</v>
      </c>
      <c r="H1992">
        <v>40</v>
      </c>
      <c r="I1992">
        <v>50</v>
      </c>
      <c r="J1992">
        <v>80</v>
      </c>
      <c r="K1992">
        <v>124</v>
      </c>
      <c r="L1992">
        <v>740</v>
      </c>
      <c r="M1992">
        <v>6</v>
      </c>
      <c r="N1992" s="25">
        <v>41973</v>
      </c>
      <c r="O1992" t="str">
        <f>VLOOKUP(Coffee_data[[#This Row],[Area Code]],Location!$B$1:$E$157,2,FALSE)</f>
        <v>Ohio</v>
      </c>
      <c r="P1992" t="str">
        <f>VLOOKUP(Coffee_data[[#This Row],[Area Code]],Location!$B$1:$E$157,3,FALSE)</f>
        <v>Central</v>
      </c>
      <c r="Q1992" t="str">
        <f>VLOOKUP(Coffee_data[[#This Row],[Area Code]],Location!$B$1:$E$157,4,FALSE)</f>
        <v>Major Market</v>
      </c>
      <c r="R1992" s="15" t="str">
        <f>HLOOKUP(Coffee_data[[#This Row],[ProductId]],Product!$B$4:$O$7,2,FALSE)</f>
        <v>Decaf</v>
      </c>
      <c r="S1992" s="15" t="str">
        <f>HLOOKUP(Coffee_data[[#This Row],[ProductId]],Product!$B$4:$O$7,3,FALSE)</f>
        <v>Espresso</v>
      </c>
      <c r="T1992" s="15" t="str">
        <f>HLOOKUP(Coffee_data[[#This Row],[ProductId]],Product!$B$4:$O$7,4,FALSE)</f>
        <v>Decaf Espresso</v>
      </c>
    </row>
    <row r="1993" spans="1:20" x14ac:dyDescent="0.2">
      <c r="A1993">
        <v>29</v>
      </c>
      <c r="B1993">
        <v>73</v>
      </c>
      <c r="C1993">
        <v>127</v>
      </c>
      <c r="D1993">
        <v>54</v>
      </c>
      <c r="E1993">
        <v>44</v>
      </c>
      <c r="F1993">
        <v>17</v>
      </c>
      <c r="G1993">
        <v>424</v>
      </c>
      <c r="H1993">
        <v>40</v>
      </c>
      <c r="I1993">
        <v>50</v>
      </c>
      <c r="J1993">
        <v>70</v>
      </c>
      <c r="K1993">
        <v>121</v>
      </c>
      <c r="L1993">
        <v>513</v>
      </c>
      <c r="M1993">
        <v>1</v>
      </c>
      <c r="N1993" s="25">
        <v>41973</v>
      </c>
      <c r="O1993" t="str">
        <f>VLOOKUP(Coffee_data[[#This Row],[Area Code]],Location!$B$1:$E$157,2,FALSE)</f>
        <v>Ohio</v>
      </c>
      <c r="P1993" t="str">
        <f>VLOOKUP(Coffee_data[[#This Row],[Area Code]],Location!$B$1:$E$157,3,FALSE)</f>
        <v>Central</v>
      </c>
      <c r="Q1993" t="str">
        <f>VLOOKUP(Coffee_data[[#This Row],[Area Code]],Location!$B$1:$E$157,4,FALSE)</f>
        <v>Major Market</v>
      </c>
      <c r="R1993" s="15" t="str">
        <f>HLOOKUP(Coffee_data[[#This Row],[ProductId]],Product!$B$4:$O$7,2,FALSE)</f>
        <v>Regular</v>
      </c>
      <c r="S1993" s="15" t="str">
        <f>HLOOKUP(Coffee_data[[#This Row],[ProductId]],Product!$B$4:$O$7,3,FALSE)</f>
        <v>Coffee</v>
      </c>
      <c r="T1993" s="15" t="str">
        <f>HLOOKUP(Coffee_data[[#This Row],[ProductId]],Product!$B$4:$O$7,4,FALSE)</f>
        <v>Amaretto</v>
      </c>
    </row>
    <row r="1994" spans="1:20" x14ac:dyDescent="0.2">
      <c r="A1994">
        <v>24</v>
      </c>
      <c r="B1994">
        <v>60</v>
      </c>
      <c r="C1994">
        <v>101</v>
      </c>
      <c r="D1994">
        <v>41</v>
      </c>
      <c r="E1994">
        <v>36</v>
      </c>
      <c r="F1994">
        <v>13</v>
      </c>
      <c r="G1994">
        <v>435</v>
      </c>
      <c r="H1994">
        <v>20</v>
      </c>
      <c r="I1994">
        <v>38</v>
      </c>
      <c r="J1994">
        <v>50</v>
      </c>
      <c r="K1994">
        <v>92</v>
      </c>
      <c r="L1994">
        <v>614</v>
      </c>
      <c r="M1994">
        <v>2</v>
      </c>
      <c r="N1994" s="25">
        <v>41973</v>
      </c>
      <c r="O1994" t="str">
        <f>VLOOKUP(Coffee_data[[#This Row],[Area Code]],Location!$B$1:$E$157,2,FALSE)</f>
        <v>Ohio</v>
      </c>
      <c r="P1994" t="str">
        <f>VLOOKUP(Coffee_data[[#This Row],[Area Code]],Location!$B$1:$E$157,3,FALSE)</f>
        <v>Central</v>
      </c>
      <c r="Q1994" t="str">
        <f>VLOOKUP(Coffee_data[[#This Row],[Area Code]],Location!$B$1:$E$157,4,FALSE)</f>
        <v>Major Market</v>
      </c>
      <c r="R1994" s="15" t="str">
        <f>HLOOKUP(Coffee_data[[#This Row],[ProductId]],Product!$B$4:$O$7,2,FALSE)</f>
        <v>Regular</v>
      </c>
      <c r="S1994" s="15" t="str">
        <f>HLOOKUP(Coffee_data[[#This Row],[ProductId]],Product!$B$4:$O$7,3,FALSE)</f>
        <v>Coffee</v>
      </c>
      <c r="T1994" s="15" t="str">
        <f>HLOOKUP(Coffee_data[[#This Row],[ProductId]],Product!$B$4:$O$7,4,FALSE)</f>
        <v>Columbian</v>
      </c>
    </row>
    <row r="1995" spans="1:20" x14ac:dyDescent="0.2">
      <c r="A1995">
        <v>-6</v>
      </c>
      <c r="B1995">
        <v>65</v>
      </c>
      <c r="C1995">
        <v>112</v>
      </c>
      <c r="D1995">
        <v>47</v>
      </c>
      <c r="E1995">
        <v>71</v>
      </c>
      <c r="F1995">
        <v>42</v>
      </c>
      <c r="G1995">
        <v>521</v>
      </c>
      <c r="H1995">
        <v>10</v>
      </c>
      <c r="I1995">
        <v>40</v>
      </c>
      <c r="J1995">
        <v>70</v>
      </c>
      <c r="K1995">
        <v>110</v>
      </c>
      <c r="L1995">
        <v>419</v>
      </c>
      <c r="M1995">
        <v>3</v>
      </c>
      <c r="N1995" s="25">
        <v>41973</v>
      </c>
      <c r="O1995" t="str">
        <f>VLOOKUP(Coffee_data[[#This Row],[Area Code]],Location!$B$1:$E$157,2,FALSE)</f>
        <v>Ohio</v>
      </c>
      <c r="P1995" t="str">
        <f>VLOOKUP(Coffee_data[[#This Row],[Area Code]],Location!$B$1:$E$157,3,FALSE)</f>
        <v>Central</v>
      </c>
      <c r="Q1995" t="str">
        <f>VLOOKUP(Coffee_data[[#This Row],[Area Code]],Location!$B$1:$E$157,4,FALSE)</f>
        <v>Major Market</v>
      </c>
      <c r="R1995" s="15" t="str">
        <f>HLOOKUP(Coffee_data[[#This Row],[ProductId]],Product!$B$4:$O$7,2,FALSE)</f>
        <v>Decaf</v>
      </c>
      <c r="S1995" s="15" t="str">
        <f>HLOOKUP(Coffee_data[[#This Row],[ProductId]],Product!$B$4:$O$7,3,FALSE)</f>
        <v>Coffee</v>
      </c>
      <c r="T1995" s="15" t="str">
        <f>HLOOKUP(Coffee_data[[#This Row],[ProductId]],Product!$B$4:$O$7,4,FALSE)</f>
        <v>Decaf Irish Cream</v>
      </c>
    </row>
    <row r="1996" spans="1:20" x14ac:dyDescent="0.2">
      <c r="A1996">
        <v>28</v>
      </c>
      <c r="B1996">
        <v>63</v>
      </c>
      <c r="C1996">
        <v>106</v>
      </c>
      <c r="D1996">
        <v>43</v>
      </c>
      <c r="E1996">
        <v>35</v>
      </c>
      <c r="F1996">
        <v>13</v>
      </c>
      <c r="G1996">
        <v>466</v>
      </c>
      <c r="H1996">
        <v>20</v>
      </c>
      <c r="I1996">
        <v>30</v>
      </c>
      <c r="J1996">
        <v>50</v>
      </c>
      <c r="K1996">
        <v>69</v>
      </c>
      <c r="L1996">
        <v>262</v>
      </c>
      <c r="M1996">
        <v>11</v>
      </c>
      <c r="N1996" s="25">
        <v>41973</v>
      </c>
      <c r="O1996" t="str">
        <f>VLOOKUP(Coffee_data[[#This Row],[Area Code]],Location!$B$1:$E$157,2,FALSE)</f>
        <v>Wisconsin</v>
      </c>
      <c r="P1996" t="str">
        <f>VLOOKUP(Coffee_data[[#This Row],[Area Code]],Location!$B$1:$E$157,3,FALSE)</f>
        <v>Central</v>
      </c>
      <c r="Q1996" t="str">
        <f>VLOOKUP(Coffee_data[[#This Row],[Area Code]],Location!$B$1:$E$157,4,FALSE)</f>
        <v>Small Market</v>
      </c>
      <c r="R1996" s="15" t="str">
        <f>HLOOKUP(Coffee_data[[#This Row],[ProductId]],Product!$B$4:$O$7,2,FALSE)</f>
        <v>Regular</v>
      </c>
      <c r="S1996" s="15" t="str">
        <f>HLOOKUP(Coffee_data[[#This Row],[ProductId]],Product!$B$4:$O$7,3,FALSE)</f>
        <v>Tea</v>
      </c>
      <c r="T1996" s="15" t="str">
        <f>HLOOKUP(Coffee_data[[#This Row],[ProductId]],Product!$B$4:$O$7,4,FALSE)</f>
        <v>Darjeeling</v>
      </c>
    </row>
    <row r="1997" spans="1:20" x14ac:dyDescent="0.2">
      <c r="A1997">
        <v>-3</v>
      </c>
      <c r="B1997">
        <v>76</v>
      </c>
      <c r="C1997">
        <v>131</v>
      </c>
      <c r="D1997">
        <v>55</v>
      </c>
      <c r="E1997">
        <v>79</v>
      </c>
      <c r="F1997">
        <v>49</v>
      </c>
      <c r="G1997">
        <v>627</v>
      </c>
      <c r="H1997">
        <v>0</v>
      </c>
      <c r="I1997">
        <v>52</v>
      </c>
      <c r="J1997">
        <v>60</v>
      </c>
      <c r="K1997">
        <v>88</v>
      </c>
      <c r="L1997">
        <v>920</v>
      </c>
      <c r="M1997">
        <v>12</v>
      </c>
      <c r="N1997" s="25">
        <v>41973</v>
      </c>
      <c r="O1997" t="str">
        <f>VLOOKUP(Coffee_data[[#This Row],[Area Code]],Location!$B$1:$E$157,2,FALSE)</f>
        <v>Wisconsin</v>
      </c>
      <c r="P1997" t="str">
        <f>VLOOKUP(Coffee_data[[#This Row],[Area Code]],Location!$B$1:$E$157,3,FALSE)</f>
        <v>Central</v>
      </c>
      <c r="Q1997" t="str">
        <f>VLOOKUP(Coffee_data[[#This Row],[Area Code]],Location!$B$1:$E$157,4,FALSE)</f>
        <v>Small Market</v>
      </c>
      <c r="R1997" s="15" t="str">
        <f>HLOOKUP(Coffee_data[[#This Row],[ProductId]],Product!$B$4:$O$7,2,FALSE)</f>
        <v>Regular</v>
      </c>
      <c r="S1997" s="15" t="str">
        <f>HLOOKUP(Coffee_data[[#This Row],[ProductId]],Product!$B$4:$O$7,3,FALSE)</f>
        <v>Tea</v>
      </c>
      <c r="T1997" s="15" t="str">
        <f>HLOOKUP(Coffee_data[[#This Row],[ProductId]],Product!$B$4:$O$7,4,FALSE)</f>
        <v>Earl Grey</v>
      </c>
    </row>
    <row r="1998" spans="1:20" x14ac:dyDescent="0.2">
      <c r="A1998">
        <v>30</v>
      </c>
      <c r="B1998">
        <v>66</v>
      </c>
      <c r="C1998">
        <v>107</v>
      </c>
      <c r="D1998">
        <v>41</v>
      </c>
      <c r="E1998">
        <v>36</v>
      </c>
      <c r="F1998">
        <v>12</v>
      </c>
      <c r="G1998">
        <v>320</v>
      </c>
      <c r="H1998">
        <v>30</v>
      </c>
      <c r="I1998">
        <v>30</v>
      </c>
      <c r="J1998">
        <v>60</v>
      </c>
      <c r="K1998">
        <v>90</v>
      </c>
      <c r="L1998">
        <v>920</v>
      </c>
      <c r="M1998">
        <v>8</v>
      </c>
      <c r="N1998" s="25">
        <v>41973</v>
      </c>
      <c r="O1998" t="str">
        <f>VLOOKUP(Coffee_data[[#This Row],[Area Code]],Location!$B$1:$E$157,2,FALSE)</f>
        <v>Wisconsin</v>
      </c>
      <c r="P1998" t="str">
        <f>VLOOKUP(Coffee_data[[#This Row],[Area Code]],Location!$B$1:$E$157,3,FALSE)</f>
        <v>Central</v>
      </c>
      <c r="Q1998" t="str">
        <f>VLOOKUP(Coffee_data[[#This Row],[Area Code]],Location!$B$1:$E$157,4,FALSE)</f>
        <v>Small Market</v>
      </c>
      <c r="R1998" s="15" t="str">
        <f>HLOOKUP(Coffee_data[[#This Row],[ProductId]],Product!$B$4:$O$7,2,FALSE)</f>
        <v>Decaf</v>
      </c>
      <c r="S1998" s="15" t="str">
        <f>HLOOKUP(Coffee_data[[#This Row],[ProductId]],Product!$B$4:$O$7,3,FALSE)</f>
        <v>Herbal Tea</v>
      </c>
      <c r="T1998" s="15" t="str">
        <f>HLOOKUP(Coffee_data[[#This Row],[ProductId]],Product!$B$4:$O$7,4,FALSE)</f>
        <v>Chamomile</v>
      </c>
    </row>
    <row r="1999" spans="1:20" x14ac:dyDescent="0.2">
      <c r="A1999">
        <v>30</v>
      </c>
      <c r="B1999">
        <v>51</v>
      </c>
      <c r="C1999">
        <v>85</v>
      </c>
      <c r="D1999">
        <v>34</v>
      </c>
      <c r="E1999">
        <v>21</v>
      </c>
      <c r="F1999">
        <v>9</v>
      </c>
      <c r="G1999">
        <v>863</v>
      </c>
      <c r="H1999">
        <v>30</v>
      </c>
      <c r="I1999">
        <v>39</v>
      </c>
      <c r="J1999">
        <v>40</v>
      </c>
      <c r="K1999">
        <v>70</v>
      </c>
      <c r="L1999">
        <v>715</v>
      </c>
      <c r="M1999">
        <v>9</v>
      </c>
      <c r="N1999" s="25">
        <v>41973</v>
      </c>
      <c r="O1999" t="str">
        <f>VLOOKUP(Coffee_data[[#This Row],[Area Code]],Location!$B$1:$E$157,2,FALSE)</f>
        <v>Wisconsin</v>
      </c>
      <c r="P1999" t="str">
        <f>VLOOKUP(Coffee_data[[#This Row],[Area Code]],Location!$B$1:$E$157,3,FALSE)</f>
        <v>Central</v>
      </c>
      <c r="Q1999" t="str">
        <f>VLOOKUP(Coffee_data[[#This Row],[Area Code]],Location!$B$1:$E$157,4,FALSE)</f>
        <v>Small Market</v>
      </c>
      <c r="R1999" s="15" t="str">
        <f>HLOOKUP(Coffee_data[[#This Row],[ProductId]],Product!$B$4:$O$7,2,FALSE)</f>
        <v>Decaf</v>
      </c>
      <c r="S1999" s="15" t="str">
        <f>HLOOKUP(Coffee_data[[#This Row],[ProductId]],Product!$B$4:$O$7,3,FALSE)</f>
        <v>Herbal Tea</v>
      </c>
      <c r="T1999" s="15" t="str">
        <f>HLOOKUP(Coffee_data[[#This Row],[ProductId]],Product!$B$4:$O$7,4,FALSE)</f>
        <v>Lemon</v>
      </c>
    </row>
    <row r="2000" spans="1:20" x14ac:dyDescent="0.2">
      <c r="A2000">
        <v>50</v>
      </c>
      <c r="B2000">
        <v>96</v>
      </c>
      <c r="C2000">
        <v>176</v>
      </c>
      <c r="D2000">
        <v>80</v>
      </c>
      <c r="E2000">
        <v>46</v>
      </c>
      <c r="F2000">
        <v>24</v>
      </c>
      <c r="G2000">
        <v>1079</v>
      </c>
      <c r="H2000">
        <v>80</v>
      </c>
      <c r="I2000">
        <v>79</v>
      </c>
      <c r="J2000">
        <v>120</v>
      </c>
      <c r="K2000">
        <v>220</v>
      </c>
      <c r="L2000">
        <v>715</v>
      </c>
      <c r="M2000">
        <v>5</v>
      </c>
      <c r="N2000" s="25">
        <v>41973</v>
      </c>
      <c r="O2000" t="str">
        <f>VLOOKUP(Coffee_data[[#This Row],[Area Code]],Location!$B$1:$E$157,2,FALSE)</f>
        <v>Wisconsin</v>
      </c>
      <c r="P2000" t="str">
        <f>VLOOKUP(Coffee_data[[#This Row],[Area Code]],Location!$B$1:$E$157,3,FALSE)</f>
        <v>Central</v>
      </c>
      <c r="Q2000" t="str">
        <f>VLOOKUP(Coffee_data[[#This Row],[Area Code]],Location!$B$1:$E$157,4,FALSE)</f>
        <v>Small Market</v>
      </c>
      <c r="R2000" s="15" t="str">
        <f>HLOOKUP(Coffee_data[[#This Row],[ProductId]],Product!$B$4:$O$7,2,FALSE)</f>
        <v>Regular</v>
      </c>
      <c r="S2000" s="15" t="str">
        <f>HLOOKUP(Coffee_data[[#This Row],[ProductId]],Product!$B$4:$O$7,3,FALSE)</f>
        <v>Espresso</v>
      </c>
      <c r="T2000" s="15" t="str">
        <f>HLOOKUP(Coffee_data[[#This Row],[ProductId]],Product!$B$4:$O$7,4,FALSE)</f>
        <v>Caffe Mocha</v>
      </c>
    </row>
    <row r="2001" spans="1:20" x14ac:dyDescent="0.2">
      <c r="A2001">
        <v>13</v>
      </c>
      <c r="B2001">
        <v>32</v>
      </c>
      <c r="C2001">
        <v>56</v>
      </c>
      <c r="D2001">
        <v>24</v>
      </c>
      <c r="E2001">
        <v>19</v>
      </c>
      <c r="F2001">
        <v>7</v>
      </c>
      <c r="G2001">
        <v>567</v>
      </c>
      <c r="H2001">
        <v>30</v>
      </c>
      <c r="I2001">
        <v>30</v>
      </c>
      <c r="J2001">
        <v>40</v>
      </c>
      <c r="K2001">
        <v>76</v>
      </c>
      <c r="L2001">
        <v>262</v>
      </c>
      <c r="M2001">
        <v>6</v>
      </c>
      <c r="N2001" s="25">
        <v>41973</v>
      </c>
      <c r="O2001" t="str">
        <f>VLOOKUP(Coffee_data[[#This Row],[Area Code]],Location!$B$1:$E$157,2,FALSE)</f>
        <v>Wisconsin</v>
      </c>
      <c r="P2001" t="str">
        <f>VLOOKUP(Coffee_data[[#This Row],[Area Code]],Location!$B$1:$E$157,3,FALSE)</f>
        <v>Central</v>
      </c>
      <c r="Q2001" t="str">
        <f>VLOOKUP(Coffee_data[[#This Row],[Area Code]],Location!$B$1:$E$157,4,FALSE)</f>
        <v>Small Market</v>
      </c>
      <c r="R2001" s="15" t="str">
        <f>HLOOKUP(Coffee_data[[#This Row],[ProductId]],Product!$B$4:$O$7,2,FALSE)</f>
        <v>Decaf</v>
      </c>
      <c r="S2001" s="15" t="str">
        <f>HLOOKUP(Coffee_data[[#This Row],[ProductId]],Product!$B$4:$O$7,3,FALSE)</f>
        <v>Espresso</v>
      </c>
      <c r="T2001" s="15" t="str">
        <f>HLOOKUP(Coffee_data[[#This Row],[ProductId]],Product!$B$4:$O$7,4,FALSE)</f>
        <v>Decaf Espresso</v>
      </c>
    </row>
    <row r="2002" spans="1:20" x14ac:dyDescent="0.2">
      <c r="A2002">
        <v>22</v>
      </c>
      <c r="B2002">
        <v>80</v>
      </c>
      <c r="C2002">
        <v>145</v>
      </c>
      <c r="D2002">
        <v>65</v>
      </c>
      <c r="E2002">
        <v>58</v>
      </c>
      <c r="F2002">
        <v>24</v>
      </c>
      <c r="G2002">
        <v>403</v>
      </c>
      <c r="H2002">
        <v>30</v>
      </c>
      <c r="I2002">
        <v>60</v>
      </c>
      <c r="J2002">
        <v>80</v>
      </c>
      <c r="K2002">
        <v>140</v>
      </c>
      <c r="L2002">
        <v>715</v>
      </c>
      <c r="M2002">
        <v>1</v>
      </c>
      <c r="N2002" s="25">
        <v>41973</v>
      </c>
      <c r="O2002" t="str">
        <f>VLOOKUP(Coffee_data[[#This Row],[Area Code]],Location!$B$1:$E$157,2,FALSE)</f>
        <v>Wisconsin</v>
      </c>
      <c r="P2002" t="str">
        <f>VLOOKUP(Coffee_data[[#This Row],[Area Code]],Location!$B$1:$E$157,3,FALSE)</f>
        <v>Central</v>
      </c>
      <c r="Q2002" t="str">
        <f>VLOOKUP(Coffee_data[[#This Row],[Area Code]],Location!$B$1:$E$157,4,FALSE)</f>
        <v>Small Market</v>
      </c>
      <c r="R2002" s="15" t="str">
        <f>HLOOKUP(Coffee_data[[#This Row],[ProductId]],Product!$B$4:$O$7,2,FALSE)</f>
        <v>Regular</v>
      </c>
      <c r="S2002" s="15" t="str">
        <f>HLOOKUP(Coffee_data[[#This Row],[ProductId]],Product!$B$4:$O$7,3,FALSE)</f>
        <v>Coffee</v>
      </c>
      <c r="T2002" s="15" t="str">
        <f>HLOOKUP(Coffee_data[[#This Row],[ProductId]],Product!$B$4:$O$7,4,FALSE)</f>
        <v>Amaretto</v>
      </c>
    </row>
    <row r="2003" spans="1:20" x14ac:dyDescent="0.2">
      <c r="A2003">
        <v>20</v>
      </c>
      <c r="B2003">
        <v>145</v>
      </c>
      <c r="C2003">
        <v>250</v>
      </c>
      <c r="D2003">
        <v>88</v>
      </c>
      <c r="E2003">
        <v>125</v>
      </c>
      <c r="F2003">
        <v>95</v>
      </c>
      <c r="G2003">
        <v>716</v>
      </c>
      <c r="H2003">
        <v>30</v>
      </c>
      <c r="I2003">
        <v>99</v>
      </c>
      <c r="J2003">
        <v>140</v>
      </c>
      <c r="K2003">
        <v>238</v>
      </c>
      <c r="L2003">
        <v>715</v>
      </c>
      <c r="M2003">
        <v>2</v>
      </c>
      <c r="N2003" s="25">
        <v>41973</v>
      </c>
      <c r="O2003" t="str">
        <f>VLOOKUP(Coffee_data[[#This Row],[Area Code]],Location!$B$1:$E$157,2,FALSE)</f>
        <v>Wisconsin</v>
      </c>
      <c r="P2003" t="str">
        <f>VLOOKUP(Coffee_data[[#This Row],[Area Code]],Location!$B$1:$E$157,3,FALSE)</f>
        <v>Central</v>
      </c>
      <c r="Q2003" t="str">
        <f>VLOOKUP(Coffee_data[[#This Row],[Area Code]],Location!$B$1:$E$157,4,FALSE)</f>
        <v>Small Market</v>
      </c>
      <c r="R2003" s="15" t="str">
        <f>HLOOKUP(Coffee_data[[#This Row],[ProductId]],Product!$B$4:$O$7,2,FALSE)</f>
        <v>Regular</v>
      </c>
      <c r="S2003" s="15" t="str">
        <f>HLOOKUP(Coffee_data[[#This Row],[ProductId]],Product!$B$4:$O$7,3,FALSE)</f>
        <v>Coffee</v>
      </c>
      <c r="T2003" s="15" t="str">
        <f>HLOOKUP(Coffee_data[[#This Row],[ProductId]],Product!$B$4:$O$7,4,FALSE)</f>
        <v>Columbian</v>
      </c>
    </row>
    <row r="2004" spans="1:20" x14ac:dyDescent="0.2">
      <c r="A2004">
        <v>57</v>
      </c>
      <c r="B2004">
        <v>112</v>
      </c>
      <c r="C2004">
        <v>195</v>
      </c>
      <c r="D2004">
        <v>83</v>
      </c>
      <c r="E2004">
        <v>55</v>
      </c>
      <c r="F2004">
        <v>27</v>
      </c>
      <c r="G2004">
        <v>575</v>
      </c>
      <c r="H2004">
        <v>70</v>
      </c>
      <c r="I2004">
        <v>80</v>
      </c>
      <c r="J2004">
        <v>110</v>
      </c>
      <c r="K2004">
        <v>187</v>
      </c>
      <c r="L2004">
        <v>715</v>
      </c>
      <c r="M2004">
        <v>3</v>
      </c>
      <c r="N2004" s="25">
        <v>41973</v>
      </c>
      <c r="O2004" t="str">
        <f>VLOOKUP(Coffee_data[[#This Row],[Area Code]],Location!$B$1:$E$157,2,FALSE)</f>
        <v>Wisconsin</v>
      </c>
      <c r="P2004" t="str">
        <f>VLOOKUP(Coffee_data[[#This Row],[Area Code]],Location!$B$1:$E$157,3,FALSE)</f>
        <v>Central</v>
      </c>
      <c r="Q2004" t="str">
        <f>VLOOKUP(Coffee_data[[#This Row],[Area Code]],Location!$B$1:$E$157,4,FALSE)</f>
        <v>Small Market</v>
      </c>
      <c r="R2004" s="15" t="str">
        <f>HLOOKUP(Coffee_data[[#This Row],[ProductId]],Product!$B$4:$O$7,2,FALSE)</f>
        <v>Decaf</v>
      </c>
      <c r="S2004" s="15" t="str">
        <f>HLOOKUP(Coffee_data[[#This Row],[ProductId]],Product!$B$4:$O$7,3,FALSE)</f>
        <v>Coffee</v>
      </c>
      <c r="T2004" s="15" t="str">
        <f>HLOOKUP(Coffee_data[[#This Row],[ProductId]],Product!$B$4:$O$7,4,FALSE)</f>
        <v>Decaf Irish Cream</v>
      </c>
    </row>
    <row r="2005" spans="1:20" x14ac:dyDescent="0.2">
      <c r="A2005">
        <v>47</v>
      </c>
      <c r="B2005">
        <v>73</v>
      </c>
      <c r="C2005">
        <v>123</v>
      </c>
      <c r="D2005">
        <v>50</v>
      </c>
      <c r="E2005">
        <v>26</v>
      </c>
      <c r="F2005">
        <v>14</v>
      </c>
      <c r="G2005">
        <v>898</v>
      </c>
      <c r="H2005">
        <v>50</v>
      </c>
      <c r="I2005">
        <v>39</v>
      </c>
      <c r="J2005">
        <v>70</v>
      </c>
      <c r="K2005">
        <v>120</v>
      </c>
      <c r="L2005">
        <v>860</v>
      </c>
      <c r="M2005">
        <v>11</v>
      </c>
      <c r="N2005" s="25">
        <v>41973</v>
      </c>
      <c r="O2005" t="str">
        <f>VLOOKUP(Coffee_data[[#This Row],[Area Code]],Location!$B$1:$E$157,2,FALSE)</f>
        <v>Connecticut</v>
      </c>
      <c r="P2005" t="str">
        <f>VLOOKUP(Coffee_data[[#This Row],[Area Code]],Location!$B$1:$E$157,3,FALSE)</f>
        <v>East</v>
      </c>
      <c r="Q2005" t="str">
        <f>VLOOKUP(Coffee_data[[#This Row],[Area Code]],Location!$B$1:$E$157,4,FALSE)</f>
        <v>Small Market</v>
      </c>
      <c r="R2005" s="15" t="str">
        <f>HLOOKUP(Coffee_data[[#This Row],[ProductId]],Product!$B$4:$O$7,2,FALSE)</f>
        <v>Regular</v>
      </c>
      <c r="S2005" s="15" t="str">
        <f>HLOOKUP(Coffee_data[[#This Row],[ProductId]],Product!$B$4:$O$7,3,FALSE)</f>
        <v>Tea</v>
      </c>
      <c r="T2005" s="15" t="str">
        <f>HLOOKUP(Coffee_data[[#This Row],[ProductId]],Product!$B$4:$O$7,4,FALSE)</f>
        <v>Darjeeling</v>
      </c>
    </row>
    <row r="2006" spans="1:20" x14ac:dyDescent="0.2">
      <c r="A2006">
        <v>28</v>
      </c>
      <c r="B2006">
        <v>49</v>
      </c>
      <c r="C2006">
        <v>82</v>
      </c>
      <c r="D2006">
        <v>33</v>
      </c>
      <c r="E2006">
        <v>21</v>
      </c>
      <c r="F2006">
        <v>9</v>
      </c>
      <c r="G2006">
        <v>818</v>
      </c>
      <c r="H2006">
        <v>40</v>
      </c>
      <c r="I2006">
        <v>30</v>
      </c>
      <c r="J2006">
        <v>50</v>
      </c>
      <c r="K2006">
        <v>80</v>
      </c>
      <c r="L2006">
        <v>959</v>
      </c>
      <c r="M2006">
        <v>13</v>
      </c>
      <c r="N2006" s="25">
        <v>41973</v>
      </c>
      <c r="O2006" t="str">
        <f>VLOOKUP(Coffee_data[[#This Row],[Area Code]],Location!$B$1:$E$157,2,FALSE)</f>
        <v>Connecticut</v>
      </c>
      <c r="P2006" t="str">
        <f>VLOOKUP(Coffee_data[[#This Row],[Area Code]],Location!$B$1:$E$157,3,FALSE)</f>
        <v>East</v>
      </c>
      <c r="Q2006" t="str">
        <f>VLOOKUP(Coffee_data[[#This Row],[Area Code]],Location!$B$1:$E$157,4,FALSE)</f>
        <v>Small Market</v>
      </c>
      <c r="R2006" s="15" t="str">
        <f>HLOOKUP(Coffee_data[[#This Row],[ProductId]],Product!$B$4:$O$7,2,FALSE)</f>
        <v>Regular</v>
      </c>
      <c r="S2006" s="15" t="str">
        <f>HLOOKUP(Coffee_data[[#This Row],[ProductId]],Product!$B$4:$O$7,3,FALSE)</f>
        <v>Tea</v>
      </c>
      <c r="T2006" s="15" t="str">
        <f>HLOOKUP(Coffee_data[[#This Row],[ProductId]],Product!$B$4:$O$7,4,FALSE)</f>
        <v>Green Tea</v>
      </c>
    </row>
    <row r="2007" spans="1:20" x14ac:dyDescent="0.2">
      <c r="A2007">
        <v>27</v>
      </c>
      <c r="B2007">
        <v>85</v>
      </c>
      <c r="C2007">
        <v>153</v>
      </c>
      <c r="D2007">
        <v>68</v>
      </c>
      <c r="E2007">
        <v>58</v>
      </c>
      <c r="F2007">
        <v>25</v>
      </c>
      <c r="G2007">
        <v>619</v>
      </c>
      <c r="H2007">
        <v>20</v>
      </c>
      <c r="I2007">
        <v>59</v>
      </c>
      <c r="J2007">
        <v>60</v>
      </c>
      <c r="K2007">
        <v>110</v>
      </c>
      <c r="L2007">
        <v>475</v>
      </c>
      <c r="M2007">
        <v>9</v>
      </c>
      <c r="N2007" s="25">
        <v>41973</v>
      </c>
      <c r="O2007" t="str">
        <f>VLOOKUP(Coffee_data[[#This Row],[Area Code]],Location!$B$1:$E$157,2,FALSE)</f>
        <v>Connecticut</v>
      </c>
      <c r="P2007" t="str">
        <f>VLOOKUP(Coffee_data[[#This Row],[Area Code]],Location!$B$1:$E$157,3,FALSE)</f>
        <v>East</v>
      </c>
      <c r="Q2007" t="str">
        <f>VLOOKUP(Coffee_data[[#This Row],[Area Code]],Location!$B$1:$E$157,4,FALSE)</f>
        <v>Small Market</v>
      </c>
      <c r="R2007" s="15" t="str">
        <f>HLOOKUP(Coffee_data[[#This Row],[ProductId]],Product!$B$4:$O$7,2,FALSE)</f>
        <v>Decaf</v>
      </c>
      <c r="S2007" s="15" t="str">
        <f>HLOOKUP(Coffee_data[[#This Row],[ProductId]],Product!$B$4:$O$7,3,FALSE)</f>
        <v>Herbal Tea</v>
      </c>
      <c r="T2007" s="15" t="str">
        <f>HLOOKUP(Coffee_data[[#This Row],[ProductId]],Product!$B$4:$O$7,4,FALSE)</f>
        <v>Lemon</v>
      </c>
    </row>
    <row r="2008" spans="1:20" x14ac:dyDescent="0.2">
      <c r="A2008">
        <v>36</v>
      </c>
      <c r="B2008">
        <v>76</v>
      </c>
      <c r="C2008">
        <v>139</v>
      </c>
      <c r="D2008">
        <v>63</v>
      </c>
      <c r="E2008">
        <v>40</v>
      </c>
      <c r="F2008">
        <v>19</v>
      </c>
      <c r="G2008">
        <v>1075</v>
      </c>
      <c r="H2008">
        <v>40</v>
      </c>
      <c r="I2008">
        <v>50</v>
      </c>
      <c r="J2008">
        <v>60</v>
      </c>
      <c r="K2008">
        <v>110</v>
      </c>
      <c r="L2008">
        <v>475</v>
      </c>
      <c r="M2008">
        <v>10</v>
      </c>
      <c r="N2008" s="25">
        <v>41973</v>
      </c>
      <c r="O2008" t="str">
        <f>VLOOKUP(Coffee_data[[#This Row],[Area Code]],Location!$B$1:$E$157,2,FALSE)</f>
        <v>Connecticut</v>
      </c>
      <c r="P2008" t="str">
        <f>VLOOKUP(Coffee_data[[#This Row],[Area Code]],Location!$B$1:$E$157,3,FALSE)</f>
        <v>East</v>
      </c>
      <c r="Q2008" t="str">
        <f>VLOOKUP(Coffee_data[[#This Row],[Area Code]],Location!$B$1:$E$157,4,FALSE)</f>
        <v>Small Market</v>
      </c>
      <c r="R2008" s="15" t="str">
        <f>HLOOKUP(Coffee_data[[#This Row],[ProductId]],Product!$B$4:$O$7,2,FALSE)</f>
        <v>Decaf</v>
      </c>
      <c r="S2008" s="15" t="str">
        <f>HLOOKUP(Coffee_data[[#This Row],[ProductId]],Product!$B$4:$O$7,3,FALSE)</f>
        <v>Herbal Tea</v>
      </c>
      <c r="T2008" s="15" t="str">
        <f>HLOOKUP(Coffee_data[[#This Row],[ProductId]],Product!$B$4:$O$7,4,FALSE)</f>
        <v>Mint</v>
      </c>
    </row>
    <row r="2009" spans="1:20" x14ac:dyDescent="0.2">
      <c r="A2009">
        <v>-2</v>
      </c>
      <c r="B2009">
        <v>76</v>
      </c>
      <c r="C2009">
        <v>131</v>
      </c>
      <c r="D2009">
        <v>55</v>
      </c>
      <c r="E2009">
        <v>78</v>
      </c>
      <c r="F2009">
        <v>49</v>
      </c>
      <c r="G2009">
        <v>627</v>
      </c>
      <c r="H2009">
        <v>10</v>
      </c>
      <c r="I2009">
        <v>50</v>
      </c>
      <c r="J2009">
        <v>70</v>
      </c>
      <c r="K2009">
        <v>120</v>
      </c>
      <c r="L2009">
        <v>475</v>
      </c>
      <c r="M2009">
        <v>5</v>
      </c>
      <c r="N2009" s="25">
        <v>41973</v>
      </c>
      <c r="O2009" t="str">
        <f>VLOOKUP(Coffee_data[[#This Row],[Area Code]],Location!$B$1:$E$157,2,FALSE)</f>
        <v>Connecticut</v>
      </c>
      <c r="P2009" t="str">
        <f>VLOOKUP(Coffee_data[[#This Row],[Area Code]],Location!$B$1:$E$157,3,FALSE)</f>
        <v>East</v>
      </c>
      <c r="Q2009" t="str">
        <f>VLOOKUP(Coffee_data[[#This Row],[Area Code]],Location!$B$1:$E$157,4,FALSE)</f>
        <v>Small Market</v>
      </c>
      <c r="R2009" s="15" t="str">
        <f>HLOOKUP(Coffee_data[[#This Row],[ProductId]],Product!$B$4:$O$7,2,FALSE)</f>
        <v>Regular</v>
      </c>
      <c r="S2009" s="15" t="str">
        <f>HLOOKUP(Coffee_data[[#This Row],[ProductId]],Product!$B$4:$O$7,3,FALSE)</f>
        <v>Espresso</v>
      </c>
      <c r="T2009" s="15" t="str">
        <f>HLOOKUP(Coffee_data[[#This Row],[ProductId]],Product!$B$4:$O$7,4,FALSE)</f>
        <v>Caffe Mocha</v>
      </c>
    </row>
    <row r="2010" spans="1:20" x14ac:dyDescent="0.2">
      <c r="A2010">
        <v>21</v>
      </c>
      <c r="B2010">
        <v>65</v>
      </c>
      <c r="C2010">
        <v>114</v>
      </c>
      <c r="D2010">
        <v>49</v>
      </c>
      <c r="E2010">
        <v>44</v>
      </c>
      <c r="F2010">
        <v>16</v>
      </c>
      <c r="G2010">
        <v>392</v>
      </c>
      <c r="H2010">
        <v>40</v>
      </c>
      <c r="I2010">
        <v>40</v>
      </c>
      <c r="J2010">
        <v>70</v>
      </c>
      <c r="K2010">
        <v>104</v>
      </c>
      <c r="L2010">
        <v>959</v>
      </c>
      <c r="M2010">
        <v>6</v>
      </c>
      <c r="N2010" s="25">
        <v>41973</v>
      </c>
      <c r="O2010" t="str">
        <f>VLOOKUP(Coffee_data[[#This Row],[Area Code]],Location!$B$1:$E$157,2,FALSE)</f>
        <v>Connecticut</v>
      </c>
      <c r="P2010" t="str">
        <f>VLOOKUP(Coffee_data[[#This Row],[Area Code]],Location!$B$1:$E$157,3,FALSE)</f>
        <v>East</v>
      </c>
      <c r="Q2010" t="str">
        <f>VLOOKUP(Coffee_data[[#This Row],[Area Code]],Location!$B$1:$E$157,4,FALSE)</f>
        <v>Small Market</v>
      </c>
      <c r="R2010" s="15" t="str">
        <f>HLOOKUP(Coffee_data[[#This Row],[ProductId]],Product!$B$4:$O$7,2,FALSE)</f>
        <v>Decaf</v>
      </c>
      <c r="S2010" s="15" t="str">
        <f>HLOOKUP(Coffee_data[[#This Row],[ProductId]],Product!$B$4:$O$7,3,FALSE)</f>
        <v>Espresso</v>
      </c>
      <c r="T2010" s="15" t="str">
        <f>HLOOKUP(Coffee_data[[#This Row],[ProductId]],Product!$B$4:$O$7,4,FALSE)</f>
        <v>Decaf Espresso</v>
      </c>
    </row>
    <row r="2011" spans="1:20" x14ac:dyDescent="0.2">
      <c r="A2011">
        <v>105</v>
      </c>
      <c r="B2011">
        <v>174</v>
      </c>
      <c r="C2011">
        <v>289</v>
      </c>
      <c r="D2011">
        <v>167</v>
      </c>
      <c r="E2011">
        <v>69</v>
      </c>
      <c r="F2011">
        <v>37</v>
      </c>
      <c r="G2011">
        <v>1166</v>
      </c>
      <c r="H2011">
        <v>110</v>
      </c>
      <c r="I2011">
        <v>127</v>
      </c>
      <c r="J2011">
        <v>160</v>
      </c>
      <c r="K2011">
        <v>258</v>
      </c>
      <c r="L2011">
        <v>203</v>
      </c>
      <c r="M2011">
        <v>2</v>
      </c>
      <c r="N2011" s="25">
        <v>41973</v>
      </c>
      <c r="O2011" t="str">
        <f>VLOOKUP(Coffee_data[[#This Row],[Area Code]],Location!$B$1:$E$157,2,FALSE)</f>
        <v>Connecticut</v>
      </c>
      <c r="P2011" t="str">
        <f>VLOOKUP(Coffee_data[[#This Row],[Area Code]],Location!$B$1:$E$157,3,FALSE)</f>
        <v>East</v>
      </c>
      <c r="Q2011" t="str">
        <f>VLOOKUP(Coffee_data[[#This Row],[Area Code]],Location!$B$1:$E$157,4,FALSE)</f>
        <v>Small Market</v>
      </c>
      <c r="R2011" s="15" t="str">
        <f>HLOOKUP(Coffee_data[[#This Row],[ProductId]],Product!$B$4:$O$7,2,FALSE)</f>
        <v>Regular</v>
      </c>
      <c r="S2011" s="15" t="str">
        <f>HLOOKUP(Coffee_data[[#This Row],[ProductId]],Product!$B$4:$O$7,3,FALSE)</f>
        <v>Coffee</v>
      </c>
      <c r="T2011" s="15" t="str">
        <f>HLOOKUP(Coffee_data[[#This Row],[ProductId]],Product!$B$4:$O$7,4,FALSE)</f>
        <v>Columbian</v>
      </c>
    </row>
    <row r="2012" spans="1:20" x14ac:dyDescent="0.2">
      <c r="A2012">
        <v>26</v>
      </c>
      <c r="B2012">
        <v>45</v>
      </c>
      <c r="C2012">
        <v>75</v>
      </c>
      <c r="D2012">
        <v>30</v>
      </c>
      <c r="E2012">
        <v>19</v>
      </c>
      <c r="F2012">
        <v>8</v>
      </c>
      <c r="G2012">
        <v>882</v>
      </c>
      <c r="H2012">
        <v>30</v>
      </c>
      <c r="I2012">
        <v>30</v>
      </c>
      <c r="J2012">
        <v>40</v>
      </c>
      <c r="K2012">
        <v>59</v>
      </c>
      <c r="L2012">
        <v>813</v>
      </c>
      <c r="M2012">
        <v>11</v>
      </c>
      <c r="N2012" s="25">
        <v>41973</v>
      </c>
      <c r="O2012" t="str">
        <f>VLOOKUP(Coffee_data[[#This Row],[Area Code]],Location!$B$1:$E$157,2,FALSE)</f>
        <v>Florida</v>
      </c>
      <c r="P2012" t="str">
        <f>VLOOKUP(Coffee_data[[#This Row],[Area Code]],Location!$B$1:$E$157,3,FALSE)</f>
        <v>East</v>
      </c>
      <c r="Q2012" t="str">
        <f>VLOOKUP(Coffee_data[[#This Row],[Area Code]],Location!$B$1:$E$157,4,FALSE)</f>
        <v>Major Market</v>
      </c>
      <c r="R2012" s="15" t="str">
        <f>HLOOKUP(Coffee_data[[#This Row],[ProductId]],Product!$B$4:$O$7,2,FALSE)</f>
        <v>Regular</v>
      </c>
      <c r="S2012" s="15" t="str">
        <f>HLOOKUP(Coffee_data[[#This Row],[ProductId]],Product!$B$4:$O$7,3,FALSE)</f>
        <v>Tea</v>
      </c>
      <c r="T2012" s="15" t="str">
        <f>HLOOKUP(Coffee_data[[#This Row],[ProductId]],Product!$B$4:$O$7,4,FALSE)</f>
        <v>Darjeeling</v>
      </c>
    </row>
    <row r="2013" spans="1:20" x14ac:dyDescent="0.2">
      <c r="A2013">
        <v>30</v>
      </c>
      <c r="B2013">
        <v>51</v>
      </c>
      <c r="C2013">
        <v>85</v>
      </c>
      <c r="D2013">
        <v>34</v>
      </c>
      <c r="E2013">
        <v>21</v>
      </c>
      <c r="F2013">
        <v>9</v>
      </c>
      <c r="G2013">
        <v>863</v>
      </c>
      <c r="H2013">
        <v>40</v>
      </c>
      <c r="I2013">
        <v>43</v>
      </c>
      <c r="J2013">
        <v>50</v>
      </c>
      <c r="K2013">
        <v>80</v>
      </c>
      <c r="L2013">
        <v>863</v>
      </c>
      <c r="M2013">
        <v>13</v>
      </c>
      <c r="N2013" s="25">
        <v>41973</v>
      </c>
      <c r="O2013" t="str">
        <f>VLOOKUP(Coffee_data[[#This Row],[Area Code]],Location!$B$1:$E$157,2,FALSE)</f>
        <v>Florida</v>
      </c>
      <c r="P2013" t="str">
        <f>VLOOKUP(Coffee_data[[#This Row],[Area Code]],Location!$B$1:$E$157,3,FALSE)</f>
        <v>East</v>
      </c>
      <c r="Q2013" t="str">
        <f>VLOOKUP(Coffee_data[[#This Row],[Area Code]],Location!$B$1:$E$157,4,FALSE)</f>
        <v>Major Market</v>
      </c>
      <c r="R2013" s="15" t="str">
        <f>HLOOKUP(Coffee_data[[#This Row],[ProductId]],Product!$B$4:$O$7,2,FALSE)</f>
        <v>Regular</v>
      </c>
      <c r="S2013" s="15" t="str">
        <f>HLOOKUP(Coffee_data[[#This Row],[ProductId]],Product!$B$4:$O$7,3,FALSE)</f>
        <v>Tea</v>
      </c>
      <c r="T2013" s="15" t="str">
        <f>HLOOKUP(Coffee_data[[#This Row],[ProductId]],Product!$B$4:$O$7,4,FALSE)</f>
        <v>Green Tea</v>
      </c>
    </row>
    <row r="2014" spans="1:20" x14ac:dyDescent="0.2">
      <c r="A2014">
        <v>12</v>
      </c>
      <c r="B2014">
        <v>32</v>
      </c>
      <c r="C2014">
        <v>56</v>
      </c>
      <c r="D2014">
        <v>24</v>
      </c>
      <c r="E2014">
        <v>20</v>
      </c>
      <c r="F2014">
        <v>7</v>
      </c>
      <c r="G2014">
        <v>567</v>
      </c>
      <c r="H2014">
        <v>20</v>
      </c>
      <c r="I2014">
        <v>10</v>
      </c>
      <c r="J2014">
        <v>30</v>
      </c>
      <c r="K2014">
        <v>32</v>
      </c>
      <c r="L2014">
        <v>772</v>
      </c>
      <c r="M2014">
        <v>8</v>
      </c>
      <c r="N2014" s="25">
        <v>41973</v>
      </c>
      <c r="O2014" t="str">
        <f>VLOOKUP(Coffee_data[[#This Row],[Area Code]],Location!$B$1:$E$157,2,FALSE)</f>
        <v>Florida</v>
      </c>
      <c r="P2014" t="str">
        <f>VLOOKUP(Coffee_data[[#This Row],[Area Code]],Location!$B$1:$E$157,3,FALSE)</f>
        <v>East</v>
      </c>
      <c r="Q2014" t="str">
        <f>VLOOKUP(Coffee_data[[#This Row],[Area Code]],Location!$B$1:$E$157,4,FALSE)</f>
        <v>Major Market</v>
      </c>
      <c r="R2014" s="15" t="str">
        <f>HLOOKUP(Coffee_data[[#This Row],[ProductId]],Product!$B$4:$O$7,2,FALSE)</f>
        <v>Decaf</v>
      </c>
      <c r="S2014" s="15" t="str">
        <f>HLOOKUP(Coffee_data[[#This Row],[ProductId]],Product!$B$4:$O$7,3,FALSE)</f>
        <v>Herbal Tea</v>
      </c>
      <c r="T2014" s="15" t="str">
        <f>HLOOKUP(Coffee_data[[#This Row],[ProductId]],Product!$B$4:$O$7,4,FALSE)</f>
        <v>Chamomile</v>
      </c>
    </row>
    <row r="2015" spans="1:20" x14ac:dyDescent="0.2">
      <c r="A2015">
        <v>23</v>
      </c>
      <c r="B2015">
        <v>80</v>
      </c>
      <c r="C2015">
        <v>145</v>
      </c>
      <c r="D2015">
        <v>65</v>
      </c>
      <c r="E2015">
        <v>57</v>
      </c>
      <c r="F2015">
        <v>24</v>
      </c>
      <c r="G2015">
        <v>403</v>
      </c>
      <c r="H2015">
        <v>20</v>
      </c>
      <c r="I2015">
        <v>31</v>
      </c>
      <c r="J2015">
        <v>60</v>
      </c>
      <c r="K2015">
        <v>91</v>
      </c>
      <c r="L2015">
        <v>954</v>
      </c>
      <c r="M2015">
        <v>9</v>
      </c>
      <c r="N2015" s="25">
        <v>41973</v>
      </c>
      <c r="O2015" t="str">
        <f>VLOOKUP(Coffee_data[[#This Row],[Area Code]],Location!$B$1:$E$157,2,FALSE)</f>
        <v>Florida</v>
      </c>
      <c r="P2015" t="str">
        <f>VLOOKUP(Coffee_data[[#This Row],[Area Code]],Location!$B$1:$E$157,3,FALSE)</f>
        <v>East</v>
      </c>
      <c r="Q2015" t="str">
        <f>VLOOKUP(Coffee_data[[#This Row],[Area Code]],Location!$B$1:$E$157,4,FALSE)</f>
        <v>Major Market</v>
      </c>
      <c r="R2015" s="15" t="str">
        <f>HLOOKUP(Coffee_data[[#This Row],[ProductId]],Product!$B$4:$O$7,2,FALSE)</f>
        <v>Decaf</v>
      </c>
      <c r="S2015" s="15" t="str">
        <f>HLOOKUP(Coffee_data[[#This Row],[ProductId]],Product!$B$4:$O$7,3,FALSE)</f>
        <v>Herbal Tea</v>
      </c>
      <c r="T2015" s="15" t="str">
        <f>HLOOKUP(Coffee_data[[#This Row],[ProductId]],Product!$B$4:$O$7,4,FALSE)</f>
        <v>Lemon</v>
      </c>
    </row>
    <row r="2016" spans="1:20" x14ac:dyDescent="0.2">
      <c r="A2016">
        <v>50</v>
      </c>
      <c r="B2016">
        <v>96</v>
      </c>
      <c r="C2016">
        <v>176</v>
      </c>
      <c r="D2016">
        <v>80</v>
      </c>
      <c r="E2016">
        <v>46</v>
      </c>
      <c r="F2016">
        <v>24</v>
      </c>
      <c r="G2016">
        <v>1079</v>
      </c>
      <c r="H2016">
        <v>30</v>
      </c>
      <c r="I2016">
        <v>70</v>
      </c>
      <c r="J2016">
        <v>60</v>
      </c>
      <c r="K2016">
        <v>130</v>
      </c>
      <c r="L2016">
        <v>561</v>
      </c>
      <c r="M2016">
        <v>10</v>
      </c>
      <c r="N2016" s="25">
        <v>41973</v>
      </c>
      <c r="O2016" t="str">
        <f>VLOOKUP(Coffee_data[[#This Row],[Area Code]],Location!$B$1:$E$157,2,FALSE)</f>
        <v>Florida</v>
      </c>
      <c r="P2016" t="str">
        <f>VLOOKUP(Coffee_data[[#This Row],[Area Code]],Location!$B$1:$E$157,3,FALSE)</f>
        <v>East</v>
      </c>
      <c r="Q2016" t="str">
        <f>VLOOKUP(Coffee_data[[#This Row],[Area Code]],Location!$B$1:$E$157,4,FALSE)</f>
        <v>Major Market</v>
      </c>
      <c r="R2016" s="15" t="str">
        <f>HLOOKUP(Coffee_data[[#This Row],[ProductId]],Product!$B$4:$O$7,2,FALSE)</f>
        <v>Decaf</v>
      </c>
      <c r="S2016" s="15" t="str">
        <f>HLOOKUP(Coffee_data[[#This Row],[ProductId]],Product!$B$4:$O$7,3,FALSE)</f>
        <v>Herbal Tea</v>
      </c>
      <c r="T2016" s="15" t="str">
        <f>HLOOKUP(Coffee_data[[#This Row],[ProductId]],Product!$B$4:$O$7,4,FALSE)</f>
        <v>Mint</v>
      </c>
    </row>
    <row r="2017" spans="1:20" x14ac:dyDescent="0.2">
      <c r="A2017">
        <v>21</v>
      </c>
      <c r="B2017">
        <v>145</v>
      </c>
      <c r="C2017">
        <v>250</v>
      </c>
      <c r="D2017">
        <v>147</v>
      </c>
      <c r="E2017">
        <v>124</v>
      </c>
      <c r="F2017">
        <v>95</v>
      </c>
      <c r="G2017">
        <v>716</v>
      </c>
      <c r="H2017">
        <v>30</v>
      </c>
      <c r="I2017">
        <v>61</v>
      </c>
      <c r="J2017">
        <v>140</v>
      </c>
      <c r="K2017">
        <v>245</v>
      </c>
      <c r="L2017">
        <v>305</v>
      </c>
      <c r="M2017">
        <v>5</v>
      </c>
      <c r="N2017" s="25">
        <v>41973</v>
      </c>
      <c r="O2017" t="str">
        <f>VLOOKUP(Coffee_data[[#This Row],[Area Code]],Location!$B$1:$E$157,2,FALSE)</f>
        <v>Florida</v>
      </c>
      <c r="P2017" t="str">
        <f>VLOOKUP(Coffee_data[[#This Row],[Area Code]],Location!$B$1:$E$157,3,FALSE)</f>
        <v>East</v>
      </c>
      <c r="Q2017" t="str">
        <f>VLOOKUP(Coffee_data[[#This Row],[Area Code]],Location!$B$1:$E$157,4,FALSE)</f>
        <v>Major Market</v>
      </c>
      <c r="R2017" s="15" t="str">
        <f>HLOOKUP(Coffee_data[[#This Row],[ProductId]],Product!$B$4:$O$7,2,FALSE)</f>
        <v>Regular</v>
      </c>
      <c r="S2017" s="15" t="str">
        <f>HLOOKUP(Coffee_data[[#This Row],[ProductId]],Product!$B$4:$O$7,3,FALSE)</f>
        <v>Espresso</v>
      </c>
      <c r="T2017" s="15" t="str">
        <f>HLOOKUP(Coffee_data[[#This Row],[ProductId]],Product!$B$4:$O$7,4,FALSE)</f>
        <v>Caffe Mocha</v>
      </c>
    </row>
    <row r="2018" spans="1:20" x14ac:dyDescent="0.2">
      <c r="A2018">
        <v>58</v>
      </c>
      <c r="B2018">
        <v>112</v>
      </c>
      <c r="C2018">
        <v>195</v>
      </c>
      <c r="D2018">
        <v>83</v>
      </c>
      <c r="E2018">
        <v>54</v>
      </c>
      <c r="F2018">
        <v>27</v>
      </c>
      <c r="G2018">
        <v>575</v>
      </c>
      <c r="H2018">
        <v>70</v>
      </c>
      <c r="I2018">
        <v>74</v>
      </c>
      <c r="J2018">
        <v>110</v>
      </c>
      <c r="K2018">
        <v>196</v>
      </c>
      <c r="L2018">
        <v>407</v>
      </c>
      <c r="M2018">
        <v>6</v>
      </c>
      <c r="N2018" s="25">
        <v>41973</v>
      </c>
      <c r="O2018" t="str">
        <f>VLOOKUP(Coffee_data[[#This Row],[Area Code]],Location!$B$1:$E$157,2,FALSE)</f>
        <v>Florida</v>
      </c>
      <c r="P2018" t="str">
        <f>VLOOKUP(Coffee_data[[#This Row],[Area Code]],Location!$B$1:$E$157,3,FALSE)</f>
        <v>East</v>
      </c>
      <c r="Q2018" t="str">
        <f>VLOOKUP(Coffee_data[[#This Row],[Area Code]],Location!$B$1:$E$157,4,FALSE)</f>
        <v>Major Market</v>
      </c>
      <c r="R2018" s="15" t="str">
        <f>HLOOKUP(Coffee_data[[#This Row],[ProductId]],Product!$B$4:$O$7,2,FALSE)</f>
        <v>Decaf</v>
      </c>
      <c r="S2018" s="15" t="str">
        <f>HLOOKUP(Coffee_data[[#This Row],[ProductId]],Product!$B$4:$O$7,3,FALSE)</f>
        <v>Espresso</v>
      </c>
      <c r="T2018" s="15" t="str">
        <f>HLOOKUP(Coffee_data[[#This Row],[ProductId]],Product!$B$4:$O$7,4,FALSE)</f>
        <v>Decaf Espresso</v>
      </c>
    </row>
    <row r="2019" spans="1:20" x14ac:dyDescent="0.2">
      <c r="A2019">
        <v>73</v>
      </c>
      <c r="B2019">
        <v>133</v>
      </c>
      <c r="C2019">
        <v>221</v>
      </c>
      <c r="D2019">
        <v>88</v>
      </c>
      <c r="E2019">
        <v>60</v>
      </c>
      <c r="F2019">
        <v>29</v>
      </c>
      <c r="G2019">
        <v>817</v>
      </c>
      <c r="H2019">
        <v>80</v>
      </c>
      <c r="I2019">
        <v>72</v>
      </c>
      <c r="J2019">
        <v>120</v>
      </c>
      <c r="K2019">
        <v>190</v>
      </c>
      <c r="L2019">
        <v>754</v>
      </c>
      <c r="M2019">
        <v>2</v>
      </c>
      <c r="N2019" s="25">
        <v>41973</v>
      </c>
      <c r="O2019" t="str">
        <f>VLOOKUP(Coffee_data[[#This Row],[Area Code]],Location!$B$1:$E$157,2,FALSE)</f>
        <v>Florida</v>
      </c>
      <c r="P2019" t="str">
        <f>VLOOKUP(Coffee_data[[#This Row],[Area Code]],Location!$B$1:$E$157,3,FALSE)</f>
        <v>East</v>
      </c>
      <c r="Q2019" t="str">
        <f>VLOOKUP(Coffee_data[[#This Row],[Area Code]],Location!$B$1:$E$157,4,FALSE)</f>
        <v>Major Market</v>
      </c>
      <c r="R2019" s="15" t="str">
        <f>HLOOKUP(Coffee_data[[#This Row],[ProductId]],Product!$B$4:$O$7,2,FALSE)</f>
        <v>Regular</v>
      </c>
      <c r="S2019" s="15" t="str">
        <f>HLOOKUP(Coffee_data[[#This Row],[ProductId]],Product!$B$4:$O$7,3,FALSE)</f>
        <v>Coffee</v>
      </c>
      <c r="T2019" s="15" t="str">
        <f>HLOOKUP(Coffee_data[[#This Row],[ProductId]],Product!$B$4:$O$7,4,FALSE)</f>
        <v>Columbian</v>
      </c>
    </row>
    <row r="2020" spans="1:20" x14ac:dyDescent="0.2">
      <c r="A2020">
        <v>122</v>
      </c>
      <c r="B2020">
        <v>186</v>
      </c>
      <c r="C2020">
        <v>320</v>
      </c>
      <c r="D2020">
        <v>163</v>
      </c>
      <c r="E2020">
        <v>64</v>
      </c>
      <c r="F2020">
        <v>41</v>
      </c>
      <c r="G2020">
        <v>690</v>
      </c>
      <c r="H2020">
        <v>110</v>
      </c>
      <c r="I2020">
        <v>156</v>
      </c>
      <c r="J2020">
        <v>160</v>
      </c>
      <c r="K2020">
        <v>280</v>
      </c>
      <c r="L2020">
        <v>813</v>
      </c>
      <c r="M2020">
        <v>3</v>
      </c>
      <c r="N2020" s="25">
        <v>41973</v>
      </c>
      <c r="O2020" t="str">
        <f>VLOOKUP(Coffee_data[[#This Row],[Area Code]],Location!$B$1:$E$157,2,FALSE)</f>
        <v>Florida</v>
      </c>
      <c r="P2020" t="str">
        <f>VLOOKUP(Coffee_data[[#This Row],[Area Code]],Location!$B$1:$E$157,3,FALSE)</f>
        <v>East</v>
      </c>
      <c r="Q2020" t="str">
        <f>VLOOKUP(Coffee_data[[#This Row],[Area Code]],Location!$B$1:$E$157,4,FALSE)</f>
        <v>Major Market</v>
      </c>
      <c r="R2020" s="15" t="str">
        <f>HLOOKUP(Coffee_data[[#This Row],[ProductId]],Product!$B$4:$O$7,2,FALSE)</f>
        <v>Decaf</v>
      </c>
      <c r="S2020" s="15" t="str">
        <f>HLOOKUP(Coffee_data[[#This Row],[ProductId]],Product!$B$4:$O$7,3,FALSE)</f>
        <v>Coffee</v>
      </c>
      <c r="T2020" s="15" t="str">
        <f>HLOOKUP(Coffee_data[[#This Row],[ProductId]],Product!$B$4:$O$7,4,FALSE)</f>
        <v>Decaf Irish Cream</v>
      </c>
    </row>
    <row r="2021" spans="1:20" x14ac:dyDescent="0.2">
      <c r="A2021">
        <v>29</v>
      </c>
      <c r="B2021">
        <v>49</v>
      </c>
      <c r="C2021">
        <v>82</v>
      </c>
      <c r="D2021">
        <v>33</v>
      </c>
      <c r="E2021">
        <v>20</v>
      </c>
      <c r="F2021">
        <v>9</v>
      </c>
      <c r="G2021">
        <v>870</v>
      </c>
      <c r="H2021">
        <v>40</v>
      </c>
      <c r="I2021">
        <v>41</v>
      </c>
      <c r="J2021">
        <v>50</v>
      </c>
      <c r="K2021">
        <v>91</v>
      </c>
      <c r="L2021">
        <v>617</v>
      </c>
      <c r="M2021">
        <v>11</v>
      </c>
      <c r="N2021" s="25">
        <v>41973</v>
      </c>
      <c r="O2021" t="str">
        <f>VLOOKUP(Coffee_data[[#This Row],[Area Code]],Location!$B$1:$E$157,2,FALSE)</f>
        <v>Massachusetts</v>
      </c>
      <c r="P2021" t="str">
        <f>VLOOKUP(Coffee_data[[#This Row],[Area Code]],Location!$B$1:$E$157,3,FALSE)</f>
        <v>East</v>
      </c>
      <c r="Q2021" t="str">
        <f>VLOOKUP(Coffee_data[[#This Row],[Area Code]],Location!$B$1:$E$157,4,FALSE)</f>
        <v>Major Market</v>
      </c>
      <c r="R2021" s="15" t="str">
        <f>HLOOKUP(Coffee_data[[#This Row],[ProductId]],Product!$B$4:$O$7,2,FALSE)</f>
        <v>Regular</v>
      </c>
      <c r="S2021" s="15" t="str">
        <f>HLOOKUP(Coffee_data[[#This Row],[ProductId]],Product!$B$4:$O$7,3,FALSE)</f>
        <v>Tea</v>
      </c>
      <c r="T2021" s="15" t="str">
        <f>HLOOKUP(Coffee_data[[#This Row],[ProductId]],Product!$B$4:$O$7,4,FALSE)</f>
        <v>Darjeeling</v>
      </c>
    </row>
    <row r="2022" spans="1:20" x14ac:dyDescent="0.2">
      <c r="A2022">
        <v>25</v>
      </c>
      <c r="B2022">
        <v>44</v>
      </c>
      <c r="C2022">
        <v>73</v>
      </c>
      <c r="D2022">
        <v>29</v>
      </c>
      <c r="E2022">
        <v>19</v>
      </c>
      <c r="F2022">
        <v>8</v>
      </c>
      <c r="G2022">
        <v>490</v>
      </c>
      <c r="H2022">
        <v>30</v>
      </c>
      <c r="I2022">
        <v>17</v>
      </c>
      <c r="J2022">
        <v>40</v>
      </c>
      <c r="K2022">
        <v>83</v>
      </c>
      <c r="L2022">
        <v>857</v>
      </c>
      <c r="M2022">
        <v>13</v>
      </c>
      <c r="N2022" s="25">
        <v>41973</v>
      </c>
      <c r="O2022" t="str">
        <f>VLOOKUP(Coffee_data[[#This Row],[Area Code]],Location!$B$1:$E$157,2,FALSE)</f>
        <v>Massachusetts</v>
      </c>
      <c r="P2022" t="str">
        <f>VLOOKUP(Coffee_data[[#This Row],[Area Code]],Location!$B$1:$E$157,3,FALSE)</f>
        <v>East</v>
      </c>
      <c r="Q2022" t="str">
        <f>VLOOKUP(Coffee_data[[#This Row],[Area Code]],Location!$B$1:$E$157,4,FALSE)</f>
        <v>Major Market</v>
      </c>
      <c r="R2022" s="15" t="str">
        <f>HLOOKUP(Coffee_data[[#This Row],[ProductId]],Product!$B$4:$O$7,2,FALSE)</f>
        <v>Regular</v>
      </c>
      <c r="S2022" s="15" t="str">
        <f>HLOOKUP(Coffee_data[[#This Row],[ProductId]],Product!$B$4:$O$7,3,FALSE)</f>
        <v>Tea</v>
      </c>
      <c r="T2022" s="15" t="str">
        <f>HLOOKUP(Coffee_data[[#This Row],[ProductId]],Product!$B$4:$O$7,4,FALSE)</f>
        <v>Green Tea</v>
      </c>
    </row>
    <row r="2023" spans="1:20" x14ac:dyDescent="0.2">
      <c r="A2023">
        <v>7</v>
      </c>
      <c r="B2023">
        <v>57</v>
      </c>
      <c r="C2023">
        <v>103</v>
      </c>
      <c r="D2023">
        <v>46</v>
      </c>
      <c r="E2023">
        <v>50</v>
      </c>
      <c r="F2023">
        <v>17</v>
      </c>
      <c r="G2023">
        <v>422</v>
      </c>
      <c r="H2023">
        <v>10</v>
      </c>
      <c r="I2023">
        <v>39</v>
      </c>
      <c r="J2023">
        <v>40</v>
      </c>
      <c r="K2023">
        <v>61</v>
      </c>
      <c r="L2023">
        <v>508</v>
      </c>
      <c r="M2023">
        <v>9</v>
      </c>
      <c r="N2023" s="25">
        <v>41973</v>
      </c>
      <c r="O2023" t="str">
        <f>VLOOKUP(Coffee_data[[#This Row],[Area Code]],Location!$B$1:$E$157,2,FALSE)</f>
        <v>Massachusetts</v>
      </c>
      <c r="P2023" t="str">
        <f>VLOOKUP(Coffee_data[[#This Row],[Area Code]],Location!$B$1:$E$157,3,FALSE)</f>
        <v>East</v>
      </c>
      <c r="Q2023" t="str">
        <f>VLOOKUP(Coffee_data[[#This Row],[Area Code]],Location!$B$1:$E$157,4,FALSE)</f>
        <v>Major Market</v>
      </c>
      <c r="R2023" s="15" t="str">
        <f>HLOOKUP(Coffee_data[[#This Row],[ProductId]],Product!$B$4:$O$7,2,FALSE)</f>
        <v>Decaf</v>
      </c>
      <c r="S2023" s="15" t="str">
        <f>HLOOKUP(Coffee_data[[#This Row],[ProductId]],Product!$B$4:$O$7,3,FALSE)</f>
        <v>Herbal Tea</v>
      </c>
      <c r="T2023" s="15" t="str">
        <f>HLOOKUP(Coffee_data[[#This Row],[ProductId]],Product!$B$4:$O$7,4,FALSE)</f>
        <v>Lemon</v>
      </c>
    </row>
    <row r="2024" spans="1:20" x14ac:dyDescent="0.2">
      <c r="A2024">
        <v>-20</v>
      </c>
      <c r="B2024">
        <v>52</v>
      </c>
      <c r="C2024">
        <v>99</v>
      </c>
      <c r="D2024">
        <v>47</v>
      </c>
      <c r="E2024">
        <v>72</v>
      </c>
      <c r="F2024">
        <v>42</v>
      </c>
      <c r="G2024">
        <v>571</v>
      </c>
      <c r="H2024">
        <v>-10</v>
      </c>
      <c r="I2024">
        <v>35</v>
      </c>
      <c r="J2024">
        <v>50</v>
      </c>
      <c r="K2024">
        <v>85</v>
      </c>
      <c r="L2024">
        <v>339</v>
      </c>
      <c r="M2024">
        <v>5</v>
      </c>
      <c r="N2024" s="25">
        <v>41973</v>
      </c>
      <c r="O2024" t="str">
        <f>VLOOKUP(Coffee_data[[#This Row],[Area Code]],Location!$B$1:$E$157,2,FALSE)</f>
        <v>Massachusetts</v>
      </c>
      <c r="P2024" t="str">
        <f>VLOOKUP(Coffee_data[[#This Row],[Area Code]],Location!$B$1:$E$157,3,FALSE)</f>
        <v>East</v>
      </c>
      <c r="Q2024" t="str">
        <f>VLOOKUP(Coffee_data[[#This Row],[Area Code]],Location!$B$1:$E$157,4,FALSE)</f>
        <v>Major Market</v>
      </c>
      <c r="R2024" s="15" t="str">
        <f>HLOOKUP(Coffee_data[[#This Row],[ProductId]],Product!$B$4:$O$7,2,FALSE)</f>
        <v>Regular</v>
      </c>
      <c r="S2024" s="15" t="str">
        <f>HLOOKUP(Coffee_data[[#This Row],[ProductId]],Product!$B$4:$O$7,3,FALSE)</f>
        <v>Espresso</v>
      </c>
      <c r="T2024" s="15" t="str">
        <f>HLOOKUP(Coffee_data[[#This Row],[ProductId]],Product!$B$4:$O$7,4,FALSE)</f>
        <v>Caffe Mocha</v>
      </c>
    </row>
    <row r="2025" spans="1:20" x14ac:dyDescent="0.2">
      <c r="A2025">
        <v>87</v>
      </c>
      <c r="B2025">
        <v>153</v>
      </c>
      <c r="C2025">
        <v>306</v>
      </c>
      <c r="D2025">
        <v>140</v>
      </c>
      <c r="E2025">
        <v>66</v>
      </c>
      <c r="F2025">
        <v>42</v>
      </c>
      <c r="G2025">
        <v>1319</v>
      </c>
      <c r="H2025">
        <v>80</v>
      </c>
      <c r="I2025">
        <v>195</v>
      </c>
      <c r="J2025">
        <v>140</v>
      </c>
      <c r="K2025">
        <v>283</v>
      </c>
      <c r="L2025">
        <v>351</v>
      </c>
      <c r="M2025">
        <v>7</v>
      </c>
      <c r="N2025" s="25">
        <v>41973</v>
      </c>
      <c r="O2025" t="str">
        <f>VLOOKUP(Coffee_data[[#This Row],[Area Code]],Location!$B$1:$E$157,2,FALSE)</f>
        <v>Massachusetts</v>
      </c>
      <c r="P2025" t="str">
        <f>VLOOKUP(Coffee_data[[#This Row],[Area Code]],Location!$B$1:$E$157,3,FALSE)</f>
        <v>East</v>
      </c>
      <c r="Q2025" t="str">
        <f>VLOOKUP(Coffee_data[[#This Row],[Area Code]],Location!$B$1:$E$157,4,FALSE)</f>
        <v>Major Market</v>
      </c>
      <c r="R2025" s="15" t="str">
        <f>HLOOKUP(Coffee_data[[#This Row],[ProductId]],Product!$B$4:$O$7,2,FALSE)</f>
        <v>Regular</v>
      </c>
      <c r="S2025" s="15" t="str">
        <f>HLOOKUP(Coffee_data[[#This Row],[ProductId]],Product!$B$4:$O$7,3,FALSE)</f>
        <v>Espresso</v>
      </c>
      <c r="T2025" s="15" t="str">
        <f>HLOOKUP(Coffee_data[[#This Row],[ProductId]],Product!$B$4:$O$7,4,FALSE)</f>
        <v>Regular Espresso</v>
      </c>
    </row>
    <row r="2026" spans="1:20" x14ac:dyDescent="0.2">
      <c r="A2026">
        <v>390</v>
      </c>
      <c r="B2026">
        <v>443</v>
      </c>
      <c r="C2026">
        <v>510</v>
      </c>
      <c r="D2026">
        <v>67</v>
      </c>
      <c r="E2026">
        <v>53</v>
      </c>
      <c r="F2026">
        <v>22</v>
      </c>
      <c r="G2026">
        <v>-3534</v>
      </c>
      <c r="H2026">
        <v>360</v>
      </c>
      <c r="I2026">
        <v>60</v>
      </c>
      <c r="J2026">
        <v>390</v>
      </c>
      <c r="K2026">
        <v>452</v>
      </c>
      <c r="L2026">
        <v>351</v>
      </c>
      <c r="M2026">
        <v>2</v>
      </c>
      <c r="N2026" s="25">
        <v>41973</v>
      </c>
      <c r="O2026" t="str">
        <f>VLOOKUP(Coffee_data[[#This Row],[Area Code]],Location!$B$1:$E$157,2,FALSE)</f>
        <v>Massachusetts</v>
      </c>
      <c r="P2026" t="str">
        <f>VLOOKUP(Coffee_data[[#This Row],[Area Code]],Location!$B$1:$E$157,3,FALSE)</f>
        <v>East</v>
      </c>
      <c r="Q2026" t="str">
        <f>VLOOKUP(Coffee_data[[#This Row],[Area Code]],Location!$B$1:$E$157,4,FALSE)</f>
        <v>Major Market</v>
      </c>
      <c r="R2026" s="15" t="str">
        <f>HLOOKUP(Coffee_data[[#This Row],[ProductId]],Product!$B$4:$O$7,2,FALSE)</f>
        <v>Regular</v>
      </c>
      <c r="S2026" s="15" t="str">
        <f>HLOOKUP(Coffee_data[[#This Row],[ProductId]],Product!$B$4:$O$7,3,FALSE)</f>
        <v>Coffee</v>
      </c>
      <c r="T2026" s="15" t="str">
        <f>HLOOKUP(Coffee_data[[#This Row],[ProductId]],Product!$B$4:$O$7,4,FALSE)</f>
        <v>Columbian</v>
      </c>
    </row>
    <row r="2027" spans="1:20" x14ac:dyDescent="0.2">
      <c r="A2027">
        <v>10</v>
      </c>
      <c r="B2027">
        <v>25</v>
      </c>
      <c r="C2027">
        <v>41</v>
      </c>
      <c r="D2027">
        <v>16</v>
      </c>
      <c r="E2027">
        <v>15</v>
      </c>
      <c r="F2027">
        <v>4</v>
      </c>
      <c r="G2027">
        <v>851</v>
      </c>
      <c r="H2027">
        <v>20</v>
      </c>
      <c r="I2027">
        <v>10</v>
      </c>
      <c r="J2027">
        <v>30</v>
      </c>
      <c r="K2027">
        <v>51</v>
      </c>
      <c r="L2027">
        <v>603</v>
      </c>
      <c r="M2027">
        <v>11</v>
      </c>
      <c r="N2027" s="25">
        <v>41973</v>
      </c>
      <c r="O2027" t="str">
        <f>VLOOKUP(Coffee_data[[#This Row],[Area Code]],Location!$B$1:$E$157,2,FALSE)</f>
        <v>New Hampshire</v>
      </c>
      <c r="P2027" t="str">
        <f>VLOOKUP(Coffee_data[[#This Row],[Area Code]],Location!$B$1:$E$157,3,FALSE)</f>
        <v>East</v>
      </c>
      <c r="Q2027" t="str">
        <f>VLOOKUP(Coffee_data[[#This Row],[Area Code]],Location!$B$1:$E$157,4,FALSE)</f>
        <v>Small Market</v>
      </c>
      <c r="R2027" s="15" t="str">
        <f>HLOOKUP(Coffee_data[[#This Row],[ProductId]],Product!$B$4:$O$7,2,FALSE)</f>
        <v>Regular</v>
      </c>
      <c r="S2027" s="15" t="str">
        <f>HLOOKUP(Coffee_data[[#This Row],[ProductId]],Product!$B$4:$O$7,3,FALSE)</f>
        <v>Tea</v>
      </c>
      <c r="T2027" s="15" t="str">
        <f>HLOOKUP(Coffee_data[[#This Row],[ProductId]],Product!$B$4:$O$7,4,FALSE)</f>
        <v>Darjeeling</v>
      </c>
    </row>
    <row r="2028" spans="1:20" x14ac:dyDescent="0.2">
      <c r="A2028">
        <v>32</v>
      </c>
      <c r="B2028">
        <v>43</v>
      </c>
      <c r="C2028">
        <v>43</v>
      </c>
      <c r="D2028">
        <v>0</v>
      </c>
      <c r="E2028">
        <v>11</v>
      </c>
      <c r="F2028">
        <v>0</v>
      </c>
      <c r="G2028">
        <v>344</v>
      </c>
      <c r="H2028">
        <v>30</v>
      </c>
      <c r="I2028">
        <v>0</v>
      </c>
      <c r="J2028">
        <v>40</v>
      </c>
      <c r="K2028">
        <v>53</v>
      </c>
      <c r="L2028">
        <v>603</v>
      </c>
      <c r="M2028">
        <v>13</v>
      </c>
      <c r="N2028" s="25">
        <v>41973</v>
      </c>
      <c r="O2028" t="str">
        <f>VLOOKUP(Coffee_data[[#This Row],[Area Code]],Location!$B$1:$E$157,2,FALSE)</f>
        <v>New Hampshire</v>
      </c>
      <c r="P2028" t="str">
        <f>VLOOKUP(Coffee_data[[#This Row],[Area Code]],Location!$B$1:$E$157,3,FALSE)</f>
        <v>East</v>
      </c>
      <c r="Q2028" t="str">
        <f>VLOOKUP(Coffee_data[[#This Row],[Area Code]],Location!$B$1:$E$157,4,FALSE)</f>
        <v>Small Market</v>
      </c>
      <c r="R2028" s="15" t="str">
        <f>HLOOKUP(Coffee_data[[#This Row],[ProductId]],Product!$B$4:$O$7,2,FALSE)</f>
        <v>Regular</v>
      </c>
      <c r="S2028" s="15" t="str">
        <f>HLOOKUP(Coffee_data[[#This Row],[ProductId]],Product!$B$4:$O$7,3,FALSE)</f>
        <v>Tea</v>
      </c>
      <c r="T2028" s="15" t="str">
        <f>HLOOKUP(Coffee_data[[#This Row],[ProductId]],Product!$B$4:$O$7,4,FALSE)</f>
        <v>Green Tea</v>
      </c>
    </row>
    <row r="2029" spans="1:20" x14ac:dyDescent="0.2">
      <c r="A2029">
        <v>2</v>
      </c>
      <c r="B2029">
        <v>49</v>
      </c>
      <c r="C2029">
        <v>88</v>
      </c>
      <c r="D2029">
        <v>39</v>
      </c>
      <c r="E2029">
        <v>47</v>
      </c>
      <c r="F2029">
        <v>14</v>
      </c>
      <c r="G2029">
        <v>250</v>
      </c>
      <c r="H2029">
        <v>10</v>
      </c>
      <c r="I2029">
        <v>20</v>
      </c>
      <c r="J2029">
        <v>40</v>
      </c>
      <c r="K2029">
        <v>51</v>
      </c>
      <c r="L2029">
        <v>603</v>
      </c>
      <c r="M2029">
        <v>9</v>
      </c>
      <c r="N2029" s="25">
        <v>41973</v>
      </c>
      <c r="O2029" t="str">
        <f>VLOOKUP(Coffee_data[[#This Row],[Area Code]],Location!$B$1:$E$157,2,FALSE)</f>
        <v>New Hampshire</v>
      </c>
      <c r="P2029" t="str">
        <f>VLOOKUP(Coffee_data[[#This Row],[Area Code]],Location!$B$1:$E$157,3,FALSE)</f>
        <v>East</v>
      </c>
      <c r="Q2029" t="str">
        <f>VLOOKUP(Coffee_data[[#This Row],[Area Code]],Location!$B$1:$E$157,4,FALSE)</f>
        <v>Small Market</v>
      </c>
      <c r="R2029" s="15" t="str">
        <f>HLOOKUP(Coffee_data[[#This Row],[ProductId]],Product!$B$4:$O$7,2,FALSE)</f>
        <v>Decaf</v>
      </c>
      <c r="S2029" s="15" t="str">
        <f>HLOOKUP(Coffee_data[[#This Row],[ProductId]],Product!$B$4:$O$7,3,FALSE)</f>
        <v>Herbal Tea</v>
      </c>
      <c r="T2029" s="15" t="str">
        <f>HLOOKUP(Coffee_data[[#This Row],[ProductId]],Product!$B$4:$O$7,4,FALSE)</f>
        <v>Lemon</v>
      </c>
    </row>
    <row r="2030" spans="1:20" x14ac:dyDescent="0.2">
      <c r="A2030">
        <v>-4</v>
      </c>
      <c r="B2030">
        <v>69</v>
      </c>
      <c r="C2030">
        <v>118</v>
      </c>
      <c r="D2030">
        <v>49</v>
      </c>
      <c r="E2030">
        <v>73</v>
      </c>
      <c r="F2030">
        <v>44</v>
      </c>
      <c r="G2030">
        <v>335</v>
      </c>
      <c r="H2030">
        <v>10</v>
      </c>
      <c r="I2030">
        <v>35</v>
      </c>
      <c r="J2030">
        <v>70</v>
      </c>
      <c r="K2030">
        <v>105</v>
      </c>
      <c r="L2030">
        <v>603</v>
      </c>
      <c r="M2030">
        <v>5</v>
      </c>
      <c r="N2030" s="25">
        <v>41973</v>
      </c>
      <c r="O2030" t="str">
        <f>VLOOKUP(Coffee_data[[#This Row],[Area Code]],Location!$B$1:$E$157,2,FALSE)</f>
        <v>New Hampshire</v>
      </c>
      <c r="P2030" t="str">
        <f>VLOOKUP(Coffee_data[[#This Row],[Area Code]],Location!$B$1:$E$157,3,FALSE)</f>
        <v>East</v>
      </c>
      <c r="Q2030" t="str">
        <f>VLOOKUP(Coffee_data[[#This Row],[Area Code]],Location!$B$1:$E$157,4,FALSE)</f>
        <v>Small Market</v>
      </c>
      <c r="R2030" s="15" t="str">
        <f>HLOOKUP(Coffee_data[[#This Row],[ProductId]],Product!$B$4:$O$7,2,FALSE)</f>
        <v>Regular</v>
      </c>
      <c r="S2030" s="15" t="str">
        <f>HLOOKUP(Coffee_data[[#This Row],[ProductId]],Product!$B$4:$O$7,3,FALSE)</f>
        <v>Espresso</v>
      </c>
      <c r="T2030" s="15" t="str">
        <f>HLOOKUP(Coffee_data[[#This Row],[ProductId]],Product!$B$4:$O$7,4,FALSE)</f>
        <v>Caffe Mocha</v>
      </c>
    </row>
    <row r="2031" spans="1:20" x14ac:dyDescent="0.2">
      <c r="A2031">
        <v>-16</v>
      </c>
      <c r="B2031">
        <v>25</v>
      </c>
      <c r="C2031">
        <v>45</v>
      </c>
      <c r="D2031">
        <v>20</v>
      </c>
      <c r="E2031">
        <v>41</v>
      </c>
      <c r="F2031">
        <v>7</v>
      </c>
      <c r="G2031">
        <v>218</v>
      </c>
      <c r="H2031">
        <v>0</v>
      </c>
      <c r="I2031">
        <v>10</v>
      </c>
      <c r="J2031">
        <v>30</v>
      </c>
      <c r="K2031">
        <v>47</v>
      </c>
      <c r="L2031">
        <v>603</v>
      </c>
      <c r="M2031">
        <v>7</v>
      </c>
      <c r="N2031" s="25">
        <v>41973</v>
      </c>
      <c r="O2031" t="str">
        <f>VLOOKUP(Coffee_data[[#This Row],[Area Code]],Location!$B$1:$E$157,2,FALSE)</f>
        <v>New Hampshire</v>
      </c>
      <c r="P2031" t="str">
        <f>VLOOKUP(Coffee_data[[#This Row],[Area Code]],Location!$B$1:$E$157,3,FALSE)</f>
        <v>East</v>
      </c>
      <c r="Q2031" t="str">
        <f>VLOOKUP(Coffee_data[[#This Row],[Area Code]],Location!$B$1:$E$157,4,FALSE)</f>
        <v>Small Market</v>
      </c>
      <c r="R2031" s="15" t="str">
        <f>HLOOKUP(Coffee_data[[#This Row],[ProductId]],Product!$B$4:$O$7,2,FALSE)</f>
        <v>Regular</v>
      </c>
      <c r="S2031" s="15" t="str">
        <f>HLOOKUP(Coffee_data[[#This Row],[ProductId]],Product!$B$4:$O$7,3,FALSE)</f>
        <v>Espresso</v>
      </c>
      <c r="T2031" s="15" t="str">
        <f>HLOOKUP(Coffee_data[[#This Row],[ProductId]],Product!$B$4:$O$7,4,FALSE)</f>
        <v>Regular Espresso</v>
      </c>
    </row>
    <row r="2032" spans="1:20" x14ac:dyDescent="0.2">
      <c r="A2032">
        <v>37</v>
      </c>
      <c r="B2032">
        <v>75</v>
      </c>
      <c r="C2032">
        <v>127</v>
      </c>
      <c r="D2032">
        <v>52</v>
      </c>
      <c r="E2032">
        <v>38</v>
      </c>
      <c r="F2032">
        <v>16</v>
      </c>
      <c r="G2032">
        <v>327</v>
      </c>
      <c r="H2032">
        <v>50</v>
      </c>
      <c r="I2032">
        <v>39</v>
      </c>
      <c r="J2032">
        <v>70</v>
      </c>
      <c r="K2032">
        <v>109</v>
      </c>
      <c r="L2032">
        <v>603</v>
      </c>
      <c r="M2032">
        <v>1</v>
      </c>
      <c r="N2032" s="25">
        <v>41973</v>
      </c>
      <c r="O2032" t="str">
        <f>VLOOKUP(Coffee_data[[#This Row],[Area Code]],Location!$B$1:$E$157,2,FALSE)</f>
        <v>New Hampshire</v>
      </c>
      <c r="P2032" t="str">
        <f>VLOOKUP(Coffee_data[[#This Row],[Area Code]],Location!$B$1:$E$157,3,FALSE)</f>
        <v>East</v>
      </c>
      <c r="Q2032" t="str">
        <f>VLOOKUP(Coffee_data[[#This Row],[Area Code]],Location!$B$1:$E$157,4,FALSE)</f>
        <v>Small Market</v>
      </c>
      <c r="R2032" s="15" t="str">
        <f>HLOOKUP(Coffee_data[[#This Row],[ProductId]],Product!$B$4:$O$7,2,FALSE)</f>
        <v>Regular</v>
      </c>
      <c r="S2032" s="15" t="str">
        <f>HLOOKUP(Coffee_data[[#This Row],[ProductId]],Product!$B$4:$O$7,3,FALSE)</f>
        <v>Coffee</v>
      </c>
      <c r="T2032" s="15" t="str">
        <f>HLOOKUP(Coffee_data[[#This Row],[ProductId]],Product!$B$4:$O$7,4,FALSE)</f>
        <v>Amaretto</v>
      </c>
    </row>
    <row r="2033" spans="1:20" x14ac:dyDescent="0.2">
      <c r="A2033">
        <v>28</v>
      </c>
      <c r="B2033">
        <v>74</v>
      </c>
      <c r="C2033">
        <v>122</v>
      </c>
      <c r="D2033">
        <v>48</v>
      </c>
      <c r="E2033">
        <v>46</v>
      </c>
      <c r="F2033">
        <v>15</v>
      </c>
      <c r="G2033">
        <v>462</v>
      </c>
      <c r="H2033">
        <v>30</v>
      </c>
      <c r="I2033">
        <v>40</v>
      </c>
      <c r="J2033">
        <v>60</v>
      </c>
      <c r="K2033">
        <v>98</v>
      </c>
      <c r="L2033">
        <v>603</v>
      </c>
      <c r="M2033">
        <v>2</v>
      </c>
      <c r="N2033" s="25">
        <v>41973</v>
      </c>
      <c r="O2033" t="str">
        <f>VLOOKUP(Coffee_data[[#This Row],[Area Code]],Location!$B$1:$E$157,2,FALSE)</f>
        <v>New Hampshire</v>
      </c>
      <c r="P2033" t="str">
        <f>VLOOKUP(Coffee_data[[#This Row],[Area Code]],Location!$B$1:$E$157,3,FALSE)</f>
        <v>East</v>
      </c>
      <c r="Q2033" t="str">
        <f>VLOOKUP(Coffee_data[[#This Row],[Area Code]],Location!$B$1:$E$157,4,FALSE)</f>
        <v>Small Market</v>
      </c>
      <c r="R2033" s="15" t="str">
        <f>HLOOKUP(Coffee_data[[#This Row],[ProductId]],Product!$B$4:$O$7,2,FALSE)</f>
        <v>Regular</v>
      </c>
      <c r="S2033" s="15" t="str">
        <f>HLOOKUP(Coffee_data[[#This Row],[ProductId]],Product!$B$4:$O$7,3,FALSE)</f>
        <v>Coffee</v>
      </c>
      <c r="T2033" s="15" t="str">
        <f>HLOOKUP(Coffee_data[[#This Row],[ProductId]],Product!$B$4:$O$7,4,FALSE)</f>
        <v>Columbian</v>
      </c>
    </row>
    <row r="2034" spans="1:20" x14ac:dyDescent="0.2">
      <c r="A2034">
        <v>89</v>
      </c>
      <c r="B2034">
        <v>124</v>
      </c>
      <c r="C2034">
        <v>210</v>
      </c>
      <c r="D2034">
        <v>86</v>
      </c>
      <c r="E2034">
        <v>35</v>
      </c>
      <c r="F2034">
        <v>24</v>
      </c>
      <c r="G2034">
        <v>1003</v>
      </c>
      <c r="H2034">
        <v>90</v>
      </c>
      <c r="I2034">
        <v>79</v>
      </c>
      <c r="J2034">
        <v>120</v>
      </c>
      <c r="K2034">
        <v>221</v>
      </c>
      <c r="L2034">
        <v>716</v>
      </c>
      <c r="M2034">
        <v>11</v>
      </c>
      <c r="N2034" s="25">
        <v>41973</v>
      </c>
      <c r="O2034" t="str">
        <f>VLOOKUP(Coffee_data[[#This Row],[Area Code]],Location!$B$1:$E$157,2,FALSE)</f>
        <v>New York</v>
      </c>
      <c r="P2034" t="str">
        <f>VLOOKUP(Coffee_data[[#This Row],[Area Code]],Location!$B$1:$E$157,3,FALSE)</f>
        <v>East</v>
      </c>
      <c r="Q2034" t="str">
        <f>VLOOKUP(Coffee_data[[#This Row],[Area Code]],Location!$B$1:$E$157,4,FALSE)</f>
        <v>Major Market</v>
      </c>
      <c r="R2034" s="15" t="str">
        <f>HLOOKUP(Coffee_data[[#This Row],[ProductId]],Product!$B$4:$O$7,2,FALSE)</f>
        <v>Regular</v>
      </c>
      <c r="S2034" s="15" t="str">
        <f>HLOOKUP(Coffee_data[[#This Row],[ProductId]],Product!$B$4:$O$7,3,FALSE)</f>
        <v>Tea</v>
      </c>
      <c r="T2034" s="15" t="str">
        <f>HLOOKUP(Coffee_data[[#This Row],[ProductId]],Product!$B$4:$O$7,4,FALSE)</f>
        <v>Darjeeling</v>
      </c>
    </row>
    <row r="2035" spans="1:20" x14ac:dyDescent="0.2">
      <c r="A2035">
        <v>133</v>
      </c>
      <c r="B2035">
        <v>179</v>
      </c>
      <c r="C2035">
        <v>302</v>
      </c>
      <c r="D2035">
        <v>203</v>
      </c>
      <c r="E2035">
        <v>46</v>
      </c>
      <c r="F2035">
        <v>34</v>
      </c>
      <c r="G2035">
        <v>959</v>
      </c>
      <c r="H2035">
        <v>150</v>
      </c>
      <c r="I2035">
        <v>142</v>
      </c>
      <c r="J2035">
        <v>190</v>
      </c>
      <c r="K2035">
        <v>310</v>
      </c>
      <c r="L2035">
        <v>718</v>
      </c>
      <c r="M2035">
        <v>12</v>
      </c>
      <c r="N2035" s="25">
        <v>41973</v>
      </c>
      <c r="O2035" t="str">
        <f>VLOOKUP(Coffee_data[[#This Row],[Area Code]],Location!$B$1:$E$157,2,FALSE)</f>
        <v>New York</v>
      </c>
      <c r="P2035" t="str">
        <f>VLOOKUP(Coffee_data[[#This Row],[Area Code]],Location!$B$1:$E$157,3,FALSE)</f>
        <v>East</v>
      </c>
      <c r="Q2035" t="str">
        <f>VLOOKUP(Coffee_data[[#This Row],[Area Code]],Location!$B$1:$E$157,4,FALSE)</f>
        <v>Major Market</v>
      </c>
      <c r="R2035" s="15" t="str">
        <f>HLOOKUP(Coffee_data[[#This Row],[ProductId]],Product!$B$4:$O$7,2,FALSE)</f>
        <v>Regular</v>
      </c>
      <c r="S2035" s="15" t="str">
        <f>HLOOKUP(Coffee_data[[#This Row],[ProductId]],Product!$B$4:$O$7,3,FALSE)</f>
        <v>Tea</v>
      </c>
      <c r="T2035" s="15" t="str">
        <f>HLOOKUP(Coffee_data[[#This Row],[ProductId]],Product!$B$4:$O$7,4,FALSE)</f>
        <v>Earl Grey</v>
      </c>
    </row>
    <row r="2036" spans="1:20" x14ac:dyDescent="0.2">
      <c r="A2036">
        <v>52</v>
      </c>
      <c r="B2036">
        <v>79</v>
      </c>
      <c r="C2036">
        <v>133</v>
      </c>
      <c r="D2036">
        <v>54</v>
      </c>
      <c r="E2036">
        <v>27</v>
      </c>
      <c r="F2036">
        <v>15</v>
      </c>
      <c r="G2036">
        <v>601</v>
      </c>
      <c r="H2036">
        <v>60</v>
      </c>
      <c r="I2036">
        <v>63</v>
      </c>
      <c r="J2036">
        <v>80</v>
      </c>
      <c r="K2036">
        <v>130</v>
      </c>
      <c r="L2036">
        <v>518</v>
      </c>
      <c r="M2036">
        <v>13</v>
      </c>
      <c r="N2036" s="25">
        <v>41973</v>
      </c>
      <c r="O2036" t="str">
        <f>VLOOKUP(Coffee_data[[#This Row],[Area Code]],Location!$B$1:$E$157,2,FALSE)</f>
        <v>New York</v>
      </c>
      <c r="P2036" t="str">
        <f>VLOOKUP(Coffee_data[[#This Row],[Area Code]],Location!$B$1:$E$157,3,FALSE)</f>
        <v>East</v>
      </c>
      <c r="Q2036" t="str">
        <f>VLOOKUP(Coffee_data[[#This Row],[Area Code]],Location!$B$1:$E$157,4,FALSE)</f>
        <v>Major Market</v>
      </c>
      <c r="R2036" s="15" t="str">
        <f>HLOOKUP(Coffee_data[[#This Row],[ProductId]],Product!$B$4:$O$7,2,FALSE)</f>
        <v>Regular</v>
      </c>
      <c r="S2036" s="15" t="str">
        <f>HLOOKUP(Coffee_data[[#This Row],[ProductId]],Product!$B$4:$O$7,3,FALSE)</f>
        <v>Tea</v>
      </c>
      <c r="T2036" s="15" t="str">
        <f>HLOOKUP(Coffee_data[[#This Row],[ProductId]],Product!$B$4:$O$7,4,FALSE)</f>
        <v>Green Tea</v>
      </c>
    </row>
    <row r="2037" spans="1:20" x14ac:dyDescent="0.2">
      <c r="A2037">
        <v>309</v>
      </c>
      <c r="B2037">
        <v>453</v>
      </c>
      <c r="C2037">
        <v>747</v>
      </c>
      <c r="D2037">
        <v>295</v>
      </c>
      <c r="E2037">
        <v>144</v>
      </c>
      <c r="F2037">
        <v>111</v>
      </c>
      <c r="G2037">
        <v>1727</v>
      </c>
      <c r="H2037">
        <v>210</v>
      </c>
      <c r="I2037">
        <v>206</v>
      </c>
      <c r="J2037">
        <v>320</v>
      </c>
      <c r="K2037">
        <v>549</v>
      </c>
      <c r="L2037">
        <v>607</v>
      </c>
      <c r="M2037">
        <v>9</v>
      </c>
      <c r="N2037" s="25">
        <v>41973</v>
      </c>
      <c r="O2037" t="str">
        <f>VLOOKUP(Coffee_data[[#This Row],[Area Code]],Location!$B$1:$E$157,2,FALSE)</f>
        <v>New York</v>
      </c>
      <c r="P2037" t="str">
        <f>VLOOKUP(Coffee_data[[#This Row],[Area Code]],Location!$B$1:$E$157,3,FALSE)</f>
        <v>East</v>
      </c>
      <c r="Q2037" t="str">
        <f>VLOOKUP(Coffee_data[[#This Row],[Area Code]],Location!$B$1:$E$157,4,FALSE)</f>
        <v>Major Market</v>
      </c>
      <c r="R2037" s="15" t="str">
        <f>HLOOKUP(Coffee_data[[#This Row],[ProductId]],Product!$B$4:$O$7,2,FALSE)</f>
        <v>Decaf</v>
      </c>
      <c r="S2037" s="15" t="str">
        <f>HLOOKUP(Coffee_data[[#This Row],[ProductId]],Product!$B$4:$O$7,3,FALSE)</f>
        <v>Herbal Tea</v>
      </c>
      <c r="T2037" s="15" t="str">
        <f>HLOOKUP(Coffee_data[[#This Row],[ProductId]],Product!$B$4:$O$7,4,FALSE)</f>
        <v>Lemon</v>
      </c>
    </row>
    <row r="2038" spans="1:20" x14ac:dyDescent="0.2">
      <c r="A2038">
        <v>-189</v>
      </c>
      <c r="B2038">
        <v>-93</v>
      </c>
      <c r="C2038">
        <v>148</v>
      </c>
      <c r="D2038">
        <v>263</v>
      </c>
      <c r="E2038">
        <v>96</v>
      </c>
      <c r="F2038">
        <v>74</v>
      </c>
      <c r="G2038">
        <v>5121</v>
      </c>
      <c r="H2038">
        <v>-150</v>
      </c>
      <c r="I2038">
        <v>172</v>
      </c>
      <c r="J2038">
        <v>-80</v>
      </c>
      <c r="K2038">
        <v>100</v>
      </c>
      <c r="L2038">
        <v>716</v>
      </c>
      <c r="M2038">
        <v>10</v>
      </c>
      <c r="N2038" s="25">
        <v>41973</v>
      </c>
      <c r="O2038" t="str">
        <f>VLOOKUP(Coffee_data[[#This Row],[Area Code]],Location!$B$1:$E$157,2,FALSE)</f>
        <v>New York</v>
      </c>
      <c r="P2038" t="str">
        <f>VLOOKUP(Coffee_data[[#This Row],[Area Code]],Location!$B$1:$E$157,3,FALSE)</f>
        <v>East</v>
      </c>
      <c r="Q2038" t="str">
        <f>VLOOKUP(Coffee_data[[#This Row],[Area Code]],Location!$B$1:$E$157,4,FALSE)</f>
        <v>Major Market</v>
      </c>
      <c r="R2038" s="15" t="str">
        <f>HLOOKUP(Coffee_data[[#This Row],[ProductId]],Product!$B$4:$O$7,2,FALSE)</f>
        <v>Decaf</v>
      </c>
      <c r="S2038" s="15" t="str">
        <f>HLOOKUP(Coffee_data[[#This Row],[ProductId]],Product!$B$4:$O$7,3,FALSE)</f>
        <v>Herbal Tea</v>
      </c>
      <c r="T2038" s="15" t="str">
        <f>HLOOKUP(Coffee_data[[#This Row],[ProductId]],Product!$B$4:$O$7,4,FALSE)</f>
        <v>Mint</v>
      </c>
    </row>
    <row r="2039" spans="1:20" x14ac:dyDescent="0.2">
      <c r="A2039">
        <v>-224</v>
      </c>
      <c r="B2039">
        <v>-69</v>
      </c>
      <c r="C2039">
        <v>66</v>
      </c>
      <c r="D2039">
        <v>210</v>
      </c>
      <c r="E2039">
        <v>155</v>
      </c>
      <c r="F2039">
        <v>122</v>
      </c>
      <c r="G2039">
        <v>3641</v>
      </c>
      <c r="H2039">
        <v>-210</v>
      </c>
      <c r="I2039">
        <v>88</v>
      </c>
      <c r="J2039">
        <v>-70</v>
      </c>
      <c r="K2039">
        <v>55</v>
      </c>
      <c r="L2039">
        <v>212</v>
      </c>
      <c r="M2039">
        <v>5</v>
      </c>
      <c r="N2039" s="25">
        <v>41973</v>
      </c>
      <c r="O2039" t="str">
        <f>VLOOKUP(Coffee_data[[#This Row],[Area Code]],Location!$B$1:$E$157,2,FALSE)</f>
        <v>New York</v>
      </c>
      <c r="P2039" t="str">
        <f>VLOOKUP(Coffee_data[[#This Row],[Area Code]],Location!$B$1:$E$157,3,FALSE)</f>
        <v>East</v>
      </c>
      <c r="Q2039" t="str">
        <f>VLOOKUP(Coffee_data[[#This Row],[Area Code]],Location!$B$1:$E$157,4,FALSE)</f>
        <v>Major Market</v>
      </c>
      <c r="R2039" s="15" t="str">
        <f>HLOOKUP(Coffee_data[[#This Row],[ProductId]],Product!$B$4:$O$7,2,FALSE)</f>
        <v>Regular</v>
      </c>
      <c r="S2039" s="15" t="str">
        <f>HLOOKUP(Coffee_data[[#This Row],[ProductId]],Product!$B$4:$O$7,3,FALSE)</f>
        <v>Espresso</v>
      </c>
      <c r="T2039" s="15" t="str">
        <f>HLOOKUP(Coffee_data[[#This Row],[ProductId]],Product!$B$4:$O$7,4,FALSE)</f>
        <v>Caffe Mocha</v>
      </c>
    </row>
    <row r="2040" spans="1:20" x14ac:dyDescent="0.2">
      <c r="A2040">
        <v>312</v>
      </c>
      <c r="B2040">
        <v>407</v>
      </c>
      <c r="C2040">
        <v>657</v>
      </c>
      <c r="D2040">
        <v>163</v>
      </c>
      <c r="E2040">
        <v>95</v>
      </c>
      <c r="F2040">
        <v>70</v>
      </c>
      <c r="G2040">
        <v>723</v>
      </c>
      <c r="H2040">
        <v>320</v>
      </c>
      <c r="I2040">
        <v>278</v>
      </c>
      <c r="J2040">
        <v>400</v>
      </c>
      <c r="K2040">
        <v>633</v>
      </c>
      <c r="L2040">
        <v>718</v>
      </c>
      <c r="M2040">
        <v>7</v>
      </c>
      <c r="N2040" s="25">
        <v>41973</v>
      </c>
      <c r="O2040" t="str">
        <f>VLOOKUP(Coffee_data[[#This Row],[Area Code]],Location!$B$1:$E$157,2,FALSE)</f>
        <v>New York</v>
      </c>
      <c r="P2040" t="str">
        <f>VLOOKUP(Coffee_data[[#This Row],[Area Code]],Location!$B$1:$E$157,3,FALSE)</f>
        <v>East</v>
      </c>
      <c r="Q2040" t="str">
        <f>VLOOKUP(Coffee_data[[#This Row],[Area Code]],Location!$B$1:$E$157,4,FALSE)</f>
        <v>Major Market</v>
      </c>
      <c r="R2040" s="15" t="str">
        <f>HLOOKUP(Coffee_data[[#This Row],[ProductId]],Product!$B$4:$O$7,2,FALSE)</f>
        <v>Regular</v>
      </c>
      <c r="S2040" s="15" t="str">
        <f>HLOOKUP(Coffee_data[[#This Row],[ProductId]],Product!$B$4:$O$7,3,FALSE)</f>
        <v>Espresso</v>
      </c>
      <c r="T2040" s="15" t="str">
        <f>HLOOKUP(Coffee_data[[#This Row],[ProductId]],Product!$B$4:$O$7,4,FALSE)</f>
        <v>Regular Espresso</v>
      </c>
    </row>
    <row r="2041" spans="1:20" x14ac:dyDescent="0.2">
      <c r="A2041">
        <v>271</v>
      </c>
      <c r="B2041">
        <v>420</v>
      </c>
      <c r="C2041">
        <v>699</v>
      </c>
      <c r="D2041">
        <v>352</v>
      </c>
      <c r="E2041">
        <v>149</v>
      </c>
      <c r="F2041">
        <v>97</v>
      </c>
      <c r="G2041">
        <v>2642</v>
      </c>
      <c r="H2041">
        <v>250</v>
      </c>
      <c r="I2041">
        <v>247</v>
      </c>
      <c r="J2041">
        <v>370</v>
      </c>
      <c r="K2041">
        <v>622</v>
      </c>
      <c r="L2041">
        <v>845</v>
      </c>
      <c r="M2041">
        <v>2</v>
      </c>
      <c r="N2041" s="25">
        <v>41973</v>
      </c>
      <c r="O2041" t="str">
        <f>VLOOKUP(Coffee_data[[#This Row],[Area Code]],Location!$B$1:$E$157,2,FALSE)</f>
        <v>New York</v>
      </c>
      <c r="P2041" t="str">
        <f>VLOOKUP(Coffee_data[[#This Row],[Area Code]],Location!$B$1:$E$157,3,FALSE)</f>
        <v>East</v>
      </c>
      <c r="Q2041" t="str">
        <f>VLOOKUP(Coffee_data[[#This Row],[Area Code]],Location!$B$1:$E$157,4,FALSE)</f>
        <v>Major Market</v>
      </c>
      <c r="R2041" s="15" t="str">
        <f>HLOOKUP(Coffee_data[[#This Row],[ProductId]],Product!$B$4:$O$7,2,FALSE)</f>
        <v>Regular</v>
      </c>
      <c r="S2041" s="15" t="str">
        <f>HLOOKUP(Coffee_data[[#This Row],[ProductId]],Product!$B$4:$O$7,3,FALSE)</f>
        <v>Coffee</v>
      </c>
      <c r="T2041" s="15" t="str">
        <f>HLOOKUP(Coffee_data[[#This Row],[ProductId]],Product!$B$4:$O$7,4,FALSE)</f>
        <v>Columbian</v>
      </c>
    </row>
    <row r="2042" spans="1:20" x14ac:dyDescent="0.2">
      <c r="A2042">
        <v>46</v>
      </c>
      <c r="B2042">
        <v>71</v>
      </c>
      <c r="C2042">
        <v>120</v>
      </c>
      <c r="D2042">
        <v>49</v>
      </c>
      <c r="E2042">
        <v>25</v>
      </c>
      <c r="F2042">
        <v>13</v>
      </c>
      <c r="G2042">
        <v>845</v>
      </c>
      <c r="H2042">
        <v>70</v>
      </c>
      <c r="I2042">
        <v>52</v>
      </c>
      <c r="J2042">
        <v>90</v>
      </c>
      <c r="K2042">
        <v>140</v>
      </c>
      <c r="L2042">
        <v>318</v>
      </c>
      <c r="M2042">
        <v>2</v>
      </c>
      <c r="N2042" s="25">
        <v>41973</v>
      </c>
      <c r="O2042" t="str">
        <f>VLOOKUP(Coffee_data[[#This Row],[Area Code]],Location!$B$1:$E$157,2,FALSE)</f>
        <v>Louisiana</v>
      </c>
      <c r="P2042" t="str">
        <f>VLOOKUP(Coffee_data[[#This Row],[Area Code]],Location!$B$1:$E$157,3,FALSE)</f>
        <v>South</v>
      </c>
      <c r="Q2042" t="str">
        <f>VLOOKUP(Coffee_data[[#This Row],[Area Code]],Location!$B$1:$E$157,4,FALSE)</f>
        <v>Small Market</v>
      </c>
      <c r="R2042" s="15" t="str">
        <f>HLOOKUP(Coffee_data[[#This Row],[ProductId]],Product!$B$4:$O$7,2,FALSE)</f>
        <v>Regular</v>
      </c>
      <c r="S2042" s="15" t="str">
        <f>HLOOKUP(Coffee_data[[#This Row],[ProductId]],Product!$B$4:$O$7,3,FALSE)</f>
        <v>Coffee</v>
      </c>
      <c r="T2042" s="15" t="str">
        <f>HLOOKUP(Coffee_data[[#This Row],[ProductId]],Product!$B$4:$O$7,4,FALSE)</f>
        <v>Columbian</v>
      </c>
    </row>
    <row r="2043" spans="1:20" x14ac:dyDescent="0.2">
      <c r="A2043">
        <v>31</v>
      </c>
      <c r="B2043">
        <v>51</v>
      </c>
      <c r="C2043">
        <v>85</v>
      </c>
      <c r="D2043">
        <v>34</v>
      </c>
      <c r="E2043">
        <v>20</v>
      </c>
      <c r="F2043">
        <v>9</v>
      </c>
      <c r="G2043">
        <v>863</v>
      </c>
      <c r="H2043">
        <v>50</v>
      </c>
      <c r="I2043">
        <v>43</v>
      </c>
      <c r="J2043">
        <v>60</v>
      </c>
      <c r="K2043">
        <v>100</v>
      </c>
      <c r="L2043">
        <v>225</v>
      </c>
      <c r="M2043">
        <v>3</v>
      </c>
      <c r="N2043" s="25">
        <v>41973</v>
      </c>
      <c r="O2043" t="str">
        <f>VLOOKUP(Coffee_data[[#This Row],[Area Code]],Location!$B$1:$E$157,2,FALSE)</f>
        <v>Louisiana</v>
      </c>
      <c r="P2043" t="str">
        <f>VLOOKUP(Coffee_data[[#This Row],[Area Code]],Location!$B$1:$E$157,3,FALSE)</f>
        <v>South</v>
      </c>
      <c r="Q2043" t="str">
        <f>VLOOKUP(Coffee_data[[#This Row],[Area Code]],Location!$B$1:$E$157,4,FALSE)</f>
        <v>Small Market</v>
      </c>
      <c r="R2043" s="15" t="str">
        <f>HLOOKUP(Coffee_data[[#This Row],[ProductId]],Product!$B$4:$O$7,2,FALSE)</f>
        <v>Decaf</v>
      </c>
      <c r="S2043" s="15" t="str">
        <f>HLOOKUP(Coffee_data[[#This Row],[ProductId]],Product!$B$4:$O$7,3,FALSE)</f>
        <v>Coffee</v>
      </c>
      <c r="T2043" s="15" t="str">
        <f>HLOOKUP(Coffee_data[[#This Row],[ProductId]],Product!$B$4:$O$7,4,FALSE)</f>
        <v>Decaf Irish Cream</v>
      </c>
    </row>
    <row r="2044" spans="1:20" x14ac:dyDescent="0.2">
      <c r="A2044">
        <v>77</v>
      </c>
      <c r="B2044">
        <v>120</v>
      </c>
      <c r="C2044">
        <v>214</v>
      </c>
      <c r="D2044">
        <v>94</v>
      </c>
      <c r="E2044">
        <v>43</v>
      </c>
      <c r="F2044">
        <v>31</v>
      </c>
      <c r="G2044">
        <v>540</v>
      </c>
      <c r="H2044">
        <v>70</v>
      </c>
      <c r="I2044">
        <v>72</v>
      </c>
      <c r="J2044">
        <v>110</v>
      </c>
      <c r="K2044">
        <v>190</v>
      </c>
      <c r="L2044">
        <v>225</v>
      </c>
      <c r="M2044">
        <v>8</v>
      </c>
      <c r="N2044" s="25">
        <v>41973</v>
      </c>
      <c r="O2044" t="str">
        <f>VLOOKUP(Coffee_data[[#This Row],[Area Code]],Location!$B$1:$E$157,2,FALSE)</f>
        <v>Louisiana</v>
      </c>
      <c r="P2044" t="str">
        <f>VLOOKUP(Coffee_data[[#This Row],[Area Code]],Location!$B$1:$E$157,3,FALSE)</f>
        <v>South</v>
      </c>
      <c r="Q2044" t="str">
        <f>VLOOKUP(Coffee_data[[#This Row],[Area Code]],Location!$B$1:$E$157,4,FALSE)</f>
        <v>Small Market</v>
      </c>
      <c r="R2044" s="15" t="str">
        <f>HLOOKUP(Coffee_data[[#This Row],[ProductId]],Product!$B$4:$O$7,2,FALSE)</f>
        <v>Decaf</v>
      </c>
      <c r="S2044" s="15" t="str">
        <f>HLOOKUP(Coffee_data[[#This Row],[ProductId]],Product!$B$4:$O$7,3,FALSE)</f>
        <v>Herbal Tea</v>
      </c>
      <c r="T2044" s="15" t="str">
        <f>HLOOKUP(Coffee_data[[#This Row],[ProductId]],Product!$B$4:$O$7,4,FALSE)</f>
        <v>Chamomile</v>
      </c>
    </row>
    <row r="2045" spans="1:20" x14ac:dyDescent="0.2">
      <c r="A2045">
        <v>26</v>
      </c>
      <c r="B2045">
        <v>85</v>
      </c>
      <c r="C2045">
        <v>153</v>
      </c>
      <c r="D2045">
        <v>68</v>
      </c>
      <c r="E2045">
        <v>59</v>
      </c>
      <c r="F2045">
        <v>25</v>
      </c>
      <c r="G2045">
        <v>619</v>
      </c>
      <c r="H2045">
        <v>30</v>
      </c>
      <c r="I2045">
        <v>69</v>
      </c>
      <c r="J2045">
        <v>80</v>
      </c>
      <c r="K2045">
        <v>131</v>
      </c>
      <c r="L2045">
        <v>985</v>
      </c>
      <c r="M2045">
        <v>9</v>
      </c>
      <c r="N2045" s="25">
        <v>41973</v>
      </c>
      <c r="O2045" t="str">
        <f>VLOOKUP(Coffee_data[[#This Row],[Area Code]],Location!$B$1:$E$157,2,FALSE)</f>
        <v>Louisiana</v>
      </c>
      <c r="P2045" t="str">
        <f>VLOOKUP(Coffee_data[[#This Row],[Area Code]],Location!$B$1:$E$157,3,FALSE)</f>
        <v>South</v>
      </c>
      <c r="Q2045" t="str">
        <f>VLOOKUP(Coffee_data[[#This Row],[Area Code]],Location!$B$1:$E$157,4,FALSE)</f>
        <v>Small Market</v>
      </c>
      <c r="R2045" s="15" t="str">
        <f>HLOOKUP(Coffee_data[[#This Row],[ProductId]],Product!$B$4:$O$7,2,FALSE)</f>
        <v>Decaf</v>
      </c>
      <c r="S2045" s="15" t="str">
        <f>HLOOKUP(Coffee_data[[#This Row],[ProductId]],Product!$B$4:$O$7,3,FALSE)</f>
        <v>Herbal Tea</v>
      </c>
      <c r="T2045" s="15" t="str">
        <f>HLOOKUP(Coffee_data[[#This Row],[ProductId]],Product!$B$4:$O$7,4,FALSE)</f>
        <v>Lemon</v>
      </c>
    </row>
    <row r="2046" spans="1:20" x14ac:dyDescent="0.2">
      <c r="A2046">
        <v>-3</v>
      </c>
      <c r="B2046">
        <v>76</v>
      </c>
      <c r="C2046">
        <v>131</v>
      </c>
      <c r="D2046">
        <v>55</v>
      </c>
      <c r="E2046">
        <v>79</v>
      </c>
      <c r="F2046">
        <v>49</v>
      </c>
      <c r="G2046">
        <v>-1053</v>
      </c>
      <c r="H2046">
        <v>0</v>
      </c>
      <c r="I2046">
        <v>36</v>
      </c>
      <c r="J2046">
        <v>60</v>
      </c>
      <c r="K2046">
        <v>104</v>
      </c>
      <c r="L2046">
        <v>985</v>
      </c>
      <c r="M2046">
        <v>4</v>
      </c>
      <c r="N2046" s="25">
        <v>41973</v>
      </c>
      <c r="O2046" t="str">
        <f>VLOOKUP(Coffee_data[[#This Row],[Area Code]],Location!$B$1:$E$157,2,FALSE)</f>
        <v>Louisiana</v>
      </c>
      <c r="P2046" t="str">
        <f>VLOOKUP(Coffee_data[[#This Row],[Area Code]],Location!$B$1:$E$157,3,FALSE)</f>
        <v>South</v>
      </c>
      <c r="Q2046" t="str">
        <f>VLOOKUP(Coffee_data[[#This Row],[Area Code]],Location!$B$1:$E$157,4,FALSE)</f>
        <v>Small Market</v>
      </c>
      <c r="R2046" s="15" t="str">
        <f>HLOOKUP(Coffee_data[[#This Row],[ProductId]],Product!$B$4:$O$7,2,FALSE)</f>
        <v>Regular</v>
      </c>
      <c r="S2046" s="15" t="str">
        <f>HLOOKUP(Coffee_data[[#This Row],[ProductId]],Product!$B$4:$O$7,3,FALSE)</f>
        <v>Espresso</v>
      </c>
      <c r="T2046" s="15" t="str">
        <f>HLOOKUP(Coffee_data[[#This Row],[ProductId]],Product!$B$4:$O$7,4,FALSE)</f>
        <v>Caffe Latte</v>
      </c>
    </row>
    <row r="2047" spans="1:20" x14ac:dyDescent="0.2">
      <c r="A2047">
        <v>31</v>
      </c>
      <c r="B2047">
        <v>66</v>
      </c>
      <c r="C2047">
        <v>107</v>
      </c>
      <c r="D2047">
        <v>41</v>
      </c>
      <c r="E2047">
        <v>35</v>
      </c>
      <c r="F2047">
        <v>12</v>
      </c>
      <c r="G2047">
        <v>320</v>
      </c>
      <c r="H2047">
        <v>20</v>
      </c>
      <c r="I2047">
        <v>35</v>
      </c>
      <c r="J2047">
        <v>50</v>
      </c>
      <c r="K2047">
        <v>75</v>
      </c>
      <c r="L2047">
        <v>985</v>
      </c>
      <c r="M2047">
        <v>5</v>
      </c>
      <c r="N2047" s="25">
        <v>41973</v>
      </c>
      <c r="O2047" t="str">
        <f>VLOOKUP(Coffee_data[[#This Row],[Area Code]],Location!$B$1:$E$157,2,FALSE)</f>
        <v>Louisiana</v>
      </c>
      <c r="P2047" t="str">
        <f>VLOOKUP(Coffee_data[[#This Row],[Area Code]],Location!$B$1:$E$157,3,FALSE)</f>
        <v>South</v>
      </c>
      <c r="Q2047" t="str">
        <f>VLOOKUP(Coffee_data[[#This Row],[Area Code]],Location!$B$1:$E$157,4,FALSE)</f>
        <v>Small Market</v>
      </c>
      <c r="R2047" s="15" t="str">
        <f>HLOOKUP(Coffee_data[[#This Row],[ProductId]],Product!$B$4:$O$7,2,FALSE)</f>
        <v>Regular</v>
      </c>
      <c r="S2047" s="15" t="str">
        <f>HLOOKUP(Coffee_data[[#This Row],[ProductId]],Product!$B$4:$O$7,3,FALSE)</f>
        <v>Espresso</v>
      </c>
      <c r="T2047" s="15" t="str">
        <f>HLOOKUP(Coffee_data[[#This Row],[ProductId]],Product!$B$4:$O$7,4,FALSE)</f>
        <v>Caffe Mocha</v>
      </c>
    </row>
    <row r="2048" spans="1:20" x14ac:dyDescent="0.2">
      <c r="A2048">
        <v>27</v>
      </c>
      <c r="B2048">
        <v>63</v>
      </c>
      <c r="C2048">
        <v>106</v>
      </c>
      <c r="D2048">
        <v>43</v>
      </c>
      <c r="E2048">
        <v>36</v>
      </c>
      <c r="F2048">
        <v>13</v>
      </c>
      <c r="G2048">
        <v>466</v>
      </c>
      <c r="H2048">
        <v>20</v>
      </c>
      <c r="I2048">
        <v>30</v>
      </c>
      <c r="J2048">
        <v>50</v>
      </c>
      <c r="K2048">
        <v>74</v>
      </c>
      <c r="L2048">
        <v>225</v>
      </c>
      <c r="M2048">
        <v>6</v>
      </c>
      <c r="N2048" s="25">
        <v>41973</v>
      </c>
      <c r="O2048" t="str">
        <f>VLOOKUP(Coffee_data[[#This Row],[Area Code]],Location!$B$1:$E$157,2,FALSE)</f>
        <v>Louisiana</v>
      </c>
      <c r="P2048" t="str">
        <f>VLOOKUP(Coffee_data[[#This Row],[Area Code]],Location!$B$1:$E$157,3,FALSE)</f>
        <v>South</v>
      </c>
      <c r="Q2048" t="str">
        <f>VLOOKUP(Coffee_data[[#This Row],[Area Code]],Location!$B$1:$E$157,4,FALSE)</f>
        <v>Small Market</v>
      </c>
      <c r="R2048" s="15" t="str">
        <f>HLOOKUP(Coffee_data[[#This Row],[ProductId]],Product!$B$4:$O$7,2,FALSE)</f>
        <v>Decaf</v>
      </c>
      <c r="S2048" s="15" t="str">
        <f>HLOOKUP(Coffee_data[[#This Row],[ProductId]],Product!$B$4:$O$7,3,FALSE)</f>
        <v>Espresso</v>
      </c>
      <c r="T2048" s="15" t="str">
        <f>HLOOKUP(Coffee_data[[#This Row],[ProductId]],Product!$B$4:$O$7,4,FALSE)</f>
        <v>Decaf Espresso</v>
      </c>
    </row>
    <row r="2049" spans="1:20" x14ac:dyDescent="0.2">
      <c r="A2049">
        <v>27</v>
      </c>
      <c r="B2049">
        <v>74</v>
      </c>
      <c r="C2049">
        <v>122</v>
      </c>
      <c r="D2049">
        <v>48</v>
      </c>
      <c r="E2049">
        <v>47</v>
      </c>
      <c r="F2049">
        <v>15</v>
      </c>
      <c r="G2049">
        <v>462</v>
      </c>
      <c r="H2049">
        <v>50</v>
      </c>
      <c r="I2049">
        <v>50</v>
      </c>
      <c r="J2049">
        <v>90</v>
      </c>
      <c r="K2049">
        <v>138</v>
      </c>
      <c r="L2049">
        <v>505</v>
      </c>
      <c r="M2049">
        <v>2</v>
      </c>
      <c r="N2049" s="25">
        <v>41973</v>
      </c>
      <c r="O2049" t="str">
        <f>VLOOKUP(Coffee_data[[#This Row],[Area Code]],Location!$B$1:$E$157,2,FALSE)</f>
        <v>New Mexico</v>
      </c>
      <c r="P2049" t="str">
        <f>VLOOKUP(Coffee_data[[#This Row],[Area Code]],Location!$B$1:$E$157,3,FALSE)</f>
        <v>South</v>
      </c>
      <c r="Q2049" t="str">
        <f>VLOOKUP(Coffee_data[[#This Row],[Area Code]],Location!$B$1:$E$157,4,FALSE)</f>
        <v>Small Market</v>
      </c>
      <c r="R2049" s="15" t="str">
        <f>HLOOKUP(Coffee_data[[#This Row],[ProductId]],Product!$B$4:$O$7,2,FALSE)</f>
        <v>Regular</v>
      </c>
      <c r="S2049" s="15" t="str">
        <f>HLOOKUP(Coffee_data[[#This Row],[ProductId]],Product!$B$4:$O$7,3,FALSE)</f>
        <v>Coffee</v>
      </c>
      <c r="T2049" s="15" t="str">
        <f>HLOOKUP(Coffee_data[[#This Row],[ProductId]],Product!$B$4:$O$7,4,FALSE)</f>
        <v>Columbian</v>
      </c>
    </row>
    <row r="2050" spans="1:20" x14ac:dyDescent="0.2">
      <c r="A2050">
        <v>16</v>
      </c>
      <c r="B2050">
        <v>68</v>
      </c>
      <c r="C2050">
        <v>160</v>
      </c>
      <c r="D2050">
        <v>92</v>
      </c>
      <c r="E2050">
        <v>52</v>
      </c>
      <c r="F2050">
        <v>28</v>
      </c>
      <c r="G2050">
        <v>1898</v>
      </c>
      <c r="H2050">
        <v>40</v>
      </c>
      <c r="I2050">
        <v>182</v>
      </c>
      <c r="J2050">
        <v>90</v>
      </c>
      <c r="K2050">
        <v>193</v>
      </c>
      <c r="L2050">
        <v>505</v>
      </c>
      <c r="M2050">
        <v>3</v>
      </c>
      <c r="N2050" s="25">
        <v>41973</v>
      </c>
      <c r="O2050" t="str">
        <f>VLOOKUP(Coffee_data[[#This Row],[Area Code]],Location!$B$1:$E$157,2,FALSE)</f>
        <v>New Mexico</v>
      </c>
      <c r="P2050" t="str">
        <f>VLOOKUP(Coffee_data[[#This Row],[Area Code]],Location!$B$1:$E$157,3,FALSE)</f>
        <v>South</v>
      </c>
      <c r="Q2050" t="str">
        <f>VLOOKUP(Coffee_data[[#This Row],[Area Code]],Location!$B$1:$E$157,4,FALSE)</f>
        <v>Small Market</v>
      </c>
      <c r="R2050" s="15" t="str">
        <f>HLOOKUP(Coffee_data[[#This Row],[ProductId]],Product!$B$4:$O$7,2,FALSE)</f>
        <v>Decaf</v>
      </c>
      <c r="S2050" s="15" t="str">
        <f>HLOOKUP(Coffee_data[[#This Row],[ProductId]],Product!$B$4:$O$7,3,FALSE)</f>
        <v>Coffee</v>
      </c>
      <c r="T2050" s="15" t="str">
        <f>HLOOKUP(Coffee_data[[#This Row],[ProductId]],Product!$B$4:$O$7,4,FALSE)</f>
        <v>Decaf Irish Cream</v>
      </c>
    </row>
    <row r="2051" spans="1:20" x14ac:dyDescent="0.2">
      <c r="A2051">
        <v>9</v>
      </c>
      <c r="B2051">
        <v>25</v>
      </c>
      <c r="C2051">
        <v>41</v>
      </c>
      <c r="D2051">
        <v>16</v>
      </c>
      <c r="E2051">
        <v>16</v>
      </c>
      <c r="F2051">
        <v>4</v>
      </c>
      <c r="G2051">
        <v>851</v>
      </c>
      <c r="H2051">
        <v>10</v>
      </c>
      <c r="I2051">
        <v>10</v>
      </c>
      <c r="J2051">
        <v>20</v>
      </c>
      <c r="K2051">
        <v>30</v>
      </c>
      <c r="L2051">
        <v>505</v>
      </c>
      <c r="M2051">
        <v>8</v>
      </c>
      <c r="N2051" s="25">
        <v>41973</v>
      </c>
      <c r="O2051" t="str">
        <f>VLOOKUP(Coffee_data[[#This Row],[Area Code]],Location!$B$1:$E$157,2,FALSE)</f>
        <v>New Mexico</v>
      </c>
      <c r="P2051" t="str">
        <f>VLOOKUP(Coffee_data[[#This Row],[Area Code]],Location!$B$1:$E$157,3,FALSE)</f>
        <v>South</v>
      </c>
      <c r="Q2051" t="str">
        <f>VLOOKUP(Coffee_data[[#This Row],[Area Code]],Location!$B$1:$E$157,4,FALSE)</f>
        <v>Small Market</v>
      </c>
      <c r="R2051" s="15" t="str">
        <f>HLOOKUP(Coffee_data[[#This Row],[ProductId]],Product!$B$4:$O$7,2,FALSE)</f>
        <v>Decaf</v>
      </c>
      <c r="S2051" s="15" t="str">
        <f>HLOOKUP(Coffee_data[[#This Row],[ProductId]],Product!$B$4:$O$7,3,FALSE)</f>
        <v>Herbal Tea</v>
      </c>
      <c r="T2051" s="15" t="str">
        <f>HLOOKUP(Coffee_data[[#This Row],[ProductId]],Product!$B$4:$O$7,4,FALSE)</f>
        <v>Chamomile</v>
      </c>
    </row>
    <row r="2052" spans="1:20" x14ac:dyDescent="0.2">
      <c r="A2052">
        <v>7</v>
      </c>
      <c r="B2052">
        <v>38</v>
      </c>
      <c r="C2052">
        <v>69</v>
      </c>
      <c r="D2052">
        <v>31</v>
      </c>
      <c r="E2052">
        <v>31</v>
      </c>
      <c r="F2052">
        <v>9</v>
      </c>
      <c r="G2052">
        <v>1009</v>
      </c>
      <c r="H2052">
        <v>20</v>
      </c>
      <c r="I2052">
        <v>20</v>
      </c>
      <c r="J2052">
        <v>40</v>
      </c>
      <c r="K2052">
        <v>69</v>
      </c>
      <c r="L2052">
        <v>505</v>
      </c>
      <c r="M2052">
        <v>9</v>
      </c>
      <c r="N2052" s="25">
        <v>41973</v>
      </c>
      <c r="O2052" t="str">
        <f>VLOOKUP(Coffee_data[[#This Row],[Area Code]],Location!$B$1:$E$157,2,FALSE)</f>
        <v>New Mexico</v>
      </c>
      <c r="P2052" t="str">
        <f>VLOOKUP(Coffee_data[[#This Row],[Area Code]],Location!$B$1:$E$157,3,FALSE)</f>
        <v>South</v>
      </c>
      <c r="Q2052" t="str">
        <f>VLOOKUP(Coffee_data[[#This Row],[Area Code]],Location!$B$1:$E$157,4,FALSE)</f>
        <v>Small Market</v>
      </c>
      <c r="R2052" s="15" t="str">
        <f>HLOOKUP(Coffee_data[[#This Row],[ProductId]],Product!$B$4:$O$7,2,FALSE)</f>
        <v>Decaf</v>
      </c>
      <c r="S2052" s="15" t="str">
        <f>HLOOKUP(Coffee_data[[#This Row],[ProductId]],Product!$B$4:$O$7,3,FALSE)</f>
        <v>Herbal Tea</v>
      </c>
      <c r="T2052" s="15" t="str">
        <f>HLOOKUP(Coffee_data[[#This Row],[ProductId]],Product!$B$4:$O$7,4,FALSE)</f>
        <v>Lemon</v>
      </c>
    </row>
    <row r="2053" spans="1:20" x14ac:dyDescent="0.2">
      <c r="A2053">
        <v>-15</v>
      </c>
      <c r="B2053">
        <v>25</v>
      </c>
      <c r="C2053">
        <v>45</v>
      </c>
      <c r="D2053">
        <v>20</v>
      </c>
      <c r="E2053">
        <v>40</v>
      </c>
      <c r="F2053">
        <v>7</v>
      </c>
      <c r="G2053">
        <v>-598</v>
      </c>
      <c r="H2053">
        <v>-10</v>
      </c>
      <c r="I2053">
        <v>10</v>
      </c>
      <c r="J2053">
        <v>20</v>
      </c>
      <c r="K2053">
        <v>26</v>
      </c>
      <c r="L2053">
        <v>505</v>
      </c>
      <c r="M2053">
        <v>4</v>
      </c>
      <c r="N2053" s="25">
        <v>41973</v>
      </c>
      <c r="O2053" t="str">
        <f>VLOOKUP(Coffee_data[[#This Row],[Area Code]],Location!$B$1:$E$157,2,FALSE)</f>
        <v>New Mexico</v>
      </c>
      <c r="P2053" t="str">
        <f>VLOOKUP(Coffee_data[[#This Row],[Area Code]],Location!$B$1:$E$157,3,FALSE)</f>
        <v>South</v>
      </c>
      <c r="Q2053" t="str">
        <f>VLOOKUP(Coffee_data[[#This Row],[Area Code]],Location!$B$1:$E$157,4,FALSE)</f>
        <v>Small Market</v>
      </c>
      <c r="R2053" s="15" t="str">
        <f>HLOOKUP(Coffee_data[[#This Row],[ProductId]],Product!$B$4:$O$7,2,FALSE)</f>
        <v>Regular</v>
      </c>
      <c r="S2053" s="15" t="str">
        <f>HLOOKUP(Coffee_data[[#This Row],[ProductId]],Product!$B$4:$O$7,3,FALSE)</f>
        <v>Espresso</v>
      </c>
      <c r="T2053" s="15" t="str">
        <f>HLOOKUP(Coffee_data[[#This Row],[ProductId]],Product!$B$4:$O$7,4,FALSE)</f>
        <v>Caffe Latte</v>
      </c>
    </row>
    <row r="2054" spans="1:20" x14ac:dyDescent="0.2">
      <c r="A2054">
        <v>-5</v>
      </c>
      <c r="B2054">
        <v>69</v>
      </c>
      <c r="C2054">
        <v>118</v>
      </c>
      <c r="D2054">
        <v>49</v>
      </c>
      <c r="E2054">
        <v>74</v>
      </c>
      <c r="F2054">
        <v>44</v>
      </c>
      <c r="G2054">
        <v>335</v>
      </c>
      <c r="H2054">
        <v>10</v>
      </c>
      <c r="I2054">
        <v>30</v>
      </c>
      <c r="J2054">
        <v>60</v>
      </c>
      <c r="K2054">
        <v>85</v>
      </c>
      <c r="L2054">
        <v>505</v>
      </c>
      <c r="M2054">
        <v>5</v>
      </c>
      <c r="N2054" s="25">
        <v>41973</v>
      </c>
      <c r="O2054" t="str">
        <f>VLOOKUP(Coffee_data[[#This Row],[Area Code]],Location!$B$1:$E$157,2,FALSE)</f>
        <v>New Mexico</v>
      </c>
      <c r="P2054" t="str">
        <f>VLOOKUP(Coffee_data[[#This Row],[Area Code]],Location!$B$1:$E$157,3,FALSE)</f>
        <v>South</v>
      </c>
      <c r="Q2054" t="str">
        <f>VLOOKUP(Coffee_data[[#This Row],[Area Code]],Location!$B$1:$E$157,4,FALSE)</f>
        <v>Small Market</v>
      </c>
      <c r="R2054" s="15" t="str">
        <f>HLOOKUP(Coffee_data[[#This Row],[ProductId]],Product!$B$4:$O$7,2,FALSE)</f>
        <v>Regular</v>
      </c>
      <c r="S2054" s="15" t="str">
        <f>HLOOKUP(Coffee_data[[#This Row],[ProductId]],Product!$B$4:$O$7,3,FALSE)</f>
        <v>Espresso</v>
      </c>
      <c r="T2054" s="15" t="str">
        <f>HLOOKUP(Coffee_data[[#This Row],[ProductId]],Product!$B$4:$O$7,4,FALSE)</f>
        <v>Caffe Mocha</v>
      </c>
    </row>
    <row r="2055" spans="1:20" x14ac:dyDescent="0.2">
      <c r="A2055">
        <v>12</v>
      </c>
      <c r="B2055">
        <v>51</v>
      </c>
      <c r="C2055">
        <v>89</v>
      </c>
      <c r="D2055">
        <v>38</v>
      </c>
      <c r="E2055">
        <v>39</v>
      </c>
      <c r="F2055">
        <v>12</v>
      </c>
      <c r="G2055">
        <v>256</v>
      </c>
      <c r="H2055">
        <v>0</v>
      </c>
      <c r="I2055">
        <v>24</v>
      </c>
      <c r="J2055">
        <v>30</v>
      </c>
      <c r="K2055">
        <v>60</v>
      </c>
      <c r="L2055">
        <v>505</v>
      </c>
      <c r="M2055">
        <v>6</v>
      </c>
      <c r="N2055" s="25">
        <v>41973</v>
      </c>
      <c r="O2055" t="str">
        <f>VLOOKUP(Coffee_data[[#This Row],[Area Code]],Location!$B$1:$E$157,2,FALSE)</f>
        <v>New Mexico</v>
      </c>
      <c r="P2055" t="str">
        <f>VLOOKUP(Coffee_data[[#This Row],[Area Code]],Location!$B$1:$E$157,3,FALSE)</f>
        <v>South</v>
      </c>
      <c r="Q2055" t="str">
        <f>VLOOKUP(Coffee_data[[#This Row],[Area Code]],Location!$B$1:$E$157,4,FALSE)</f>
        <v>Small Market</v>
      </c>
      <c r="R2055" s="15" t="str">
        <f>HLOOKUP(Coffee_data[[#This Row],[ProductId]],Product!$B$4:$O$7,2,FALSE)</f>
        <v>Decaf</v>
      </c>
      <c r="S2055" s="15" t="str">
        <f>HLOOKUP(Coffee_data[[#This Row],[ProductId]],Product!$B$4:$O$7,3,FALSE)</f>
        <v>Espresso</v>
      </c>
      <c r="T2055" s="15" t="str">
        <f>HLOOKUP(Coffee_data[[#This Row],[ProductId]],Product!$B$4:$O$7,4,FALSE)</f>
        <v>Decaf Espresso</v>
      </c>
    </row>
    <row r="2056" spans="1:20" x14ac:dyDescent="0.2">
      <c r="A2056">
        <v>66</v>
      </c>
      <c r="B2056">
        <v>104</v>
      </c>
      <c r="C2056">
        <v>185</v>
      </c>
      <c r="D2056">
        <v>81</v>
      </c>
      <c r="E2056">
        <v>38</v>
      </c>
      <c r="F2056">
        <v>26</v>
      </c>
      <c r="G2056">
        <v>551</v>
      </c>
      <c r="H2056">
        <v>100</v>
      </c>
      <c r="I2056">
        <v>92</v>
      </c>
      <c r="J2056">
        <v>130</v>
      </c>
      <c r="K2056">
        <v>222</v>
      </c>
      <c r="L2056">
        <v>405</v>
      </c>
      <c r="M2056">
        <v>2</v>
      </c>
      <c r="N2056" s="25">
        <v>41973</v>
      </c>
      <c r="O2056" t="str">
        <f>VLOOKUP(Coffee_data[[#This Row],[Area Code]],Location!$B$1:$E$157,2,FALSE)</f>
        <v>Oklahoma</v>
      </c>
      <c r="P2056" t="str">
        <f>VLOOKUP(Coffee_data[[#This Row],[Area Code]],Location!$B$1:$E$157,3,FALSE)</f>
        <v>South</v>
      </c>
      <c r="Q2056" t="str">
        <f>VLOOKUP(Coffee_data[[#This Row],[Area Code]],Location!$B$1:$E$157,4,FALSE)</f>
        <v>Small Market</v>
      </c>
      <c r="R2056" s="15" t="str">
        <f>HLOOKUP(Coffee_data[[#This Row],[ProductId]],Product!$B$4:$O$7,2,FALSE)</f>
        <v>Regular</v>
      </c>
      <c r="S2056" s="15" t="str">
        <f>HLOOKUP(Coffee_data[[#This Row],[ProductId]],Product!$B$4:$O$7,3,FALSE)</f>
        <v>Coffee</v>
      </c>
      <c r="T2056" s="15" t="str">
        <f>HLOOKUP(Coffee_data[[#This Row],[ProductId]],Product!$B$4:$O$7,4,FALSE)</f>
        <v>Columbian</v>
      </c>
    </row>
    <row r="2057" spans="1:20" x14ac:dyDescent="0.2">
      <c r="A2057">
        <v>28</v>
      </c>
      <c r="B2057">
        <v>49</v>
      </c>
      <c r="C2057">
        <v>82</v>
      </c>
      <c r="D2057">
        <v>33</v>
      </c>
      <c r="E2057">
        <v>21</v>
      </c>
      <c r="F2057">
        <v>9</v>
      </c>
      <c r="G2057">
        <v>870</v>
      </c>
      <c r="H2057">
        <v>50</v>
      </c>
      <c r="I2057">
        <v>33</v>
      </c>
      <c r="J2057">
        <v>60</v>
      </c>
      <c r="K2057">
        <v>87</v>
      </c>
      <c r="L2057">
        <v>580</v>
      </c>
      <c r="M2057">
        <v>3</v>
      </c>
      <c r="N2057" s="25">
        <v>41973</v>
      </c>
      <c r="O2057" t="str">
        <f>VLOOKUP(Coffee_data[[#This Row],[Area Code]],Location!$B$1:$E$157,2,FALSE)</f>
        <v>Oklahoma</v>
      </c>
      <c r="P2057" t="str">
        <f>VLOOKUP(Coffee_data[[#This Row],[Area Code]],Location!$B$1:$E$157,3,FALSE)</f>
        <v>South</v>
      </c>
      <c r="Q2057" t="str">
        <f>VLOOKUP(Coffee_data[[#This Row],[Area Code]],Location!$B$1:$E$157,4,FALSE)</f>
        <v>Small Market</v>
      </c>
      <c r="R2057" s="15" t="str">
        <f>HLOOKUP(Coffee_data[[#This Row],[ProductId]],Product!$B$4:$O$7,2,FALSE)</f>
        <v>Decaf</v>
      </c>
      <c r="S2057" s="15" t="str">
        <f>HLOOKUP(Coffee_data[[#This Row],[ProductId]],Product!$B$4:$O$7,3,FALSE)</f>
        <v>Coffee</v>
      </c>
      <c r="T2057" s="15" t="str">
        <f>HLOOKUP(Coffee_data[[#This Row],[ProductId]],Product!$B$4:$O$7,4,FALSE)</f>
        <v>Decaf Irish Cream</v>
      </c>
    </row>
    <row r="2058" spans="1:20" x14ac:dyDescent="0.2">
      <c r="A2058">
        <v>22</v>
      </c>
      <c r="B2058">
        <v>80</v>
      </c>
      <c r="C2058">
        <v>145</v>
      </c>
      <c r="D2058">
        <v>65</v>
      </c>
      <c r="E2058">
        <v>58</v>
      </c>
      <c r="F2058">
        <v>24</v>
      </c>
      <c r="G2058">
        <v>403</v>
      </c>
      <c r="H2058">
        <v>20</v>
      </c>
      <c r="I2058">
        <v>60</v>
      </c>
      <c r="J2058">
        <v>70</v>
      </c>
      <c r="K2058">
        <v>130</v>
      </c>
      <c r="L2058">
        <v>405</v>
      </c>
      <c r="M2058">
        <v>8</v>
      </c>
      <c r="N2058" s="25">
        <v>41973</v>
      </c>
      <c r="O2058" t="str">
        <f>VLOOKUP(Coffee_data[[#This Row],[Area Code]],Location!$B$1:$E$157,2,FALSE)</f>
        <v>Oklahoma</v>
      </c>
      <c r="P2058" t="str">
        <f>VLOOKUP(Coffee_data[[#This Row],[Area Code]],Location!$B$1:$E$157,3,FALSE)</f>
        <v>South</v>
      </c>
      <c r="Q2058" t="str">
        <f>VLOOKUP(Coffee_data[[#This Row],[Area Code]],Location!$B$1:$E$157,4,FALSE)</f>
        <v>Small Market</v>
      </c>
      <c r="R2058" s="15" t="str">
        <f>HLOOKUP(Coffee_data[[#This Row],[ProductId]],Product!$B$4:$O$7,2,FALSE)</f>
        <v>Decaf</v>
      </c>
      <c r="S2058" s="15" t="str">
        <f>HLOOKUP(Coffee_data[[#This Row],[ProductId]],Product!$B$4:$O$7,3,FALSE)</f>
        <v>Herbal Tea</v>
      </c>
      <c r="T2058" s="15" t="str">
        <f>HLOOKUP(Coffee_data[[#This Row],[ProductId]],Product!$B$4:$O$7,4,FALSE)</f>
        <v>Chamomile</v>
      </c>
    </row>
    <row r="2059" spans="1:20" x14ac:dyDescent="0.2">
      <c r="A2059">
        <v>20</v>
      </c>
      <c r="B2059">
        <v>145</v>
      </c>
      <c r="C2059">
        <v>250</v>
      </c>
      <c r="D2059">
        <v>94</v>
      </c>
      <c r="E2059">
        <v>125</v>
      </c>
      <c r="F2059">
        <v>95</v>
      </c>
      <c r="G2059">
        <v>716</v>
      </c>
      <c r="H2059">
        <v>30</v>
      </c>
      <c r="I2059">
        <v>90</v>
      </c>
      <c r="J2059">
        <v>140</v>
      </c>
      <c r="K2059">
        <v>239</v>
      </c>
      <c r="L2059">
        <v>580</v>
      </c>
      <c r="M2059">
        <v>9</v>
      </c>
      <c r="N2059" s="25">
        <v>41973</v>
      </c>
      <c r="O2059" t="str">
        <f>VLOOKUP(Coffee_data[[#This Row],[Area Code]],Location!$B$1:$E$157,2,FALSE)</f>
        <v>Oklahoma</v>
      </c>
      <c r="P2059" t="str">
        <f>VLOOKUP(Coffee_data[[#This Row],[Area Code]],Location!$B$1:$E$157,3,FALSE)</f>
        <v>South</v>
      </c>
      <c r="Q2059" t="str">
        <f>VLOOKUP(Coffee_data[[#This Row],[Area Code]],Location!$B$1:$E$157,4,FALSE)</f>
        <v>Small Market</v>
      </c>
      <c r="R2059" s="15" t="str">
        <f>HLOOKUP(Coffee_data[[#This Row],[ProductId]],Product!$B$4:$O$7,2,FALSE)</f>
        <v>Decaf</v>
      </c>
      <c r="S2059" s="15" t="str">
        <f>HLOOKUP(Coffee_data[[#This Row],[ProductId]],Product!$B$4:$O$7,3,FALSE)</f>
        <v>Herbal Tea</v>
      </c>
      <c r="T2059" s="15" t="str">
        <f>HLOOKUP(Coffee_data[[#This Row],[ProductId]],Product!$B$4:$O$7,4,FALSE)</f>
        <v>Lemon</v>
      </c>
    </row>
    <row r="2060" spans="1:20" x14ac:dyDescent="0.2">
      <c r="A2060">
        <v>121</v>
      </c>
      <c r="B2060">
        <v>186</v>
      </c>
      <c r="C2060">
        <v>320</v>
      </c>
      <c r="D2060">
        <v>67</v>
      </c>
      <c r="E2060">
        <v>65</v>
      </c>
      <c r="F2060">
        <v>41</v>
      </c>
      <c r="G2060">
        <v>-2248</v>
      </c>
      <c r="H2060">
        <v>90</v>
      </c>
      <c r="I2060">
        <v>79</v>
      </c>
      <c r="J2060">
        <v>140</v>
      </c>
      <c r="K2060">
        <v>236</v>
      </c>
      <c r="L2060">
        <v>918</v>
      </c>
      <c r="M2060">
        <v>4</v>
      </c>
      <c r="N2060" s="25">
        <v>41973</v>
      </c>
      <c r="O2060" t="str">
        <f>VLOOKUP(Coffee_data[[#This Row],[Area Code]],Location!$B$1:$E$157,2,FALSE)</f>
        <v>Oklahoma</v>
      </c>
      <c r="P2060" t="str">
        <f>VLOOKUP(Coffee_data[[#This Row],[Area Code]],Location!$B$1:$E$157,3,FALSE)</f>
        <v>South</v>
      </c>
      <c r="Q2060" t="str">
        <f>VLOOKUP(Coffee_data[[#This Row],[Area Code]],Location!$B$1:$E$157,4,FALSE)</f>
        <v>Small Market</v>
      </c>
      <c r="R2060" s="15" t="str">
        <f>HLOOKUP(Coffee_data[[#This Row],[ProductId]],Product!$B$4:$O$7,2,FALSE)</f>
        <v>Regular</v>
      </c>
      <c r="S2060" s="15" t="str">
        <f>HLOOKUP(Coffee_data[[#This Row],[ProductId]],Product!$B$4:$O$7,3,FALSE)</f>
        <v>Espresso</v>
      </c>
      <c r="T2060" s="15" t="str">
        <f>HLOOKUP(Coffee_data[[#This Row],[ProductId]],Product!$B$4:$O$7,4,FALSE)</f>
        <v>Caffe Latte</v>
      </c>
    </row>
    <row r="2061" spans="1:20" x14ac:dyDescent="0.2">
      <c r="A2061">
        <v>24</v>
      </c>
      <c r="B2061">
        <v>44</v>
      </c>
      <c r="C2061">
        <v>73</v>
      </c>
      <c r="D2061">
        <v>29</v>
      </c>
      <c r="E2061">
        <v>20</v>
      </c>
      <c r="F2061">
        <v>8</v>
      </c>
      <c r="G2061">
        <v>490</v>
      </c>
      <c r="H2061">
        <v>20</v>
      </c>
      <c r="I2061">
        <v>20</v>
      </c>
      <c r="J2061">
        <v>30</v>
      </c>
      <c r="K2061">
        <v>55</v>
      </c>
      <c r="L2061">
        <v>580</v>
      </c>
      <c r="M2061">
        <v>5</v>
      </c>
      <c r="N2061" s="25">
        <v>41973</v>
      </c>
      <c r="O2061" t="str">
        <f>VLOOKUP(Coffee_data[[#This Row],[Area Code]],Location!$B$1:$E$157,2,FALSE)</f>
        <v>Oklahoma</v>
      </c>
      <c r="P2061" t="str">
        <f>VLOOKUP(Coffee_data[[#This Row],[Area Code]],Location!$B$1:$E$157,3,FALSE)</f>
        <v>South</v>
      </c>
      <c r="Q2061" t="str">
        <f>VLOOKUP(Coffee_data[[#This Row],[Area Code]],Location!$B$1:$E$157,4,FALSE)</f>
        <v>Small Market</v>
      </c>
      <c r="R2061" s="15" t="str">
        <f>HLOOKUP(Coffee_data[[#This Row],[ProductId]],Product!$B$4:$O$7,2,FALSE)</f>
        <v>Regular</v>
      </c>
      <c r="S2061" s="15" t="str">
        <f>HLOOKUP(Coffee_data[[#This Row],[ProductId]],Product!$B$4:$O$7,3,FALSE)</f>
        <v>Espresso</v>
      </c>
      <c r="T2061" s="15" t="str">
        <f>HLOOKUP(Coffee_data[[#This Row],[ProductId]],Product!$B$4:$O$7,4,FALSE)</f>
        <v>Caffe Mocha</v>
      </c>
    </row>
    <row r="2062" spans="1:20" x14ac:dyDescent="0.2">
      <c r="A2062">
        <v>72</v>
      </c>
      <c r="B2062">
        <v>133</v>
      </c>
      <c r="C2062">
        <v>221</v>
      </c>
      <c r="D2062">
        <v>88</v>
      </c>
      <c r="E2062">
        <v>61</v>
      </c>
      <c r="F2062">
        <v>29</v>
      </c>
      <c r="G2062">
        <v>817</v>
      </c>
      <c r="H2062">
        <v>60</v>
      </c>
      <c r="I2062">
        <v>54</v>
      </c>
      <c r="J2062">
        <v>110</v>
      </c>
      <c r="K2062">
        <v>176</v>
      </c>
      <c r="L2062">
        <v>405</v>
      </c>
      <c r="M2062">
        <v>6</v>
      </c>
      <c r="N2062" s="25">
        <v>41973</v>
      </c>
      <c r="O2062" t="str">
        <f>VLOOKUP(Coffee_data[[#This Row],[Area Code]],Location!$B$1:$E$157,2,FALSE)</f>
        <v>Oklahoma</v>
      </c>
      <c r="P2062" t="str">
        <f>VLOOKUP(Coffee_data[[#This Row],[Area Code]],Location!$B$1:$E$157,3,FALSE)</f>
        <v>South</v>
      </c>
      <c r="Q2062" t="str">
        <f>VLOOKUP(Coffee_data[[#This Row],[Area Code]],Location!$B$1:$E$157,4,FALSE)</f>
        <v>Small Market</v>
      </c>
      <c r="R2062" s="15" t="str">
        <f>HLOOKUP(Coffee_data[[#This Row],[ProductId]],Product!$B$4:$O$7,2,FALSE)</f>
        <v>Decaf</v>
      </c>
      <c r="S2062" s="15" t="str">
        <f>HLOOKUP(Coffee_data[[#This Row],[ProductId]],Product!$B$4:$O$7,3,FALSE)</f>
        <v>Espresso</v>
      </c>
      <c r="T2062" s="15" t="str">
        <f>HLOOKUP(Coffee_data[[#This Row],[ProductId]],Product!$B$4:$O$7,4,FALSE)</f>
        <v>Decaf Espresso</v>
      </c>
    </row>
    <row r="2063" spans="1:20" x14ac:dyDescent="0.2">
      <c r="A2063">
        <v>188</v>
      </c>
      <c r="B2063">
        <v>284</v>
      </c>
      <c r="C2063">
        <v>525</v>
      </c>
      <c r="D2063">
        <v>276</v>
      </c>
      <c r="E2063">
        <v>96</v>
      </c>
      <c r="F2063">
        <v>74</v>
      </c>
      <c r="G2063">
        <v>1321</v>
      </c>
      <c r="H2063">
        <v>240</v>
      </c>
      <c r="I2063">
        <v>302</v>
      </c>
      <c r="J2063">
        <v>340</v>
      </c>
      <c r="K2063">
        <v>618</v>
      </c>
      <c r="L2063">
        <v>972</v>
      </c>
      <c r="M2063">
        <v>2</v>
      </c>
      <c r="N2063" s="25">
        <v>41973</v>
      </c>
      <c r="O2063" t="str">
        <f>VLOOKUP(Coffee_data[[#This Row],[Area Code]],Location!$B$1:$E$157,2,FALSE)</f>
        <v>Texas</v>
      </c>
      <c r="P2063" t="str">
        <f>VLOOKUP(Coffee_data[[#This Row],[Area Code]],Location!$B$1:$E$157,3,FALSE)</f>
        <v>South</v>
      </c>
      <c r="Q2063" t="str">
        <f>VLOOKUP(Coffee_data[[#This Row],[Area Code]],Location!$B$1:$E$157,4,FALSE)</f>
        <v>Major Market</v>
      </c>
      <c r="R2063" s="15" t="str">
        <f>HLOOKUP(Coffee_data[[#This Row],[ProductId]],Product!$B$4:$O$7,2,FALSE)</f>
        <v>Regular</v>
      </c>
      <c r="S2063" s="15" t="str">
        <f>HLOOKUP(Coffee_data[[#This Row],[ProductId]],Product!$B$4:$O$7,3,FALSE)</f>
        <v>Coffee</v>
      </c>
      <c r="T2063" s="15" t="str">
        <f>HLOOKUP(Coffee_data[[#This Row],[ProductId]],Product!$B$4:$O$7,4,FALSE)</f>
        <v>Columbian</v>
      </c>
    </row>
    <row r="2064" spans="1:20" x14ac:dyDescent="0.2">
      <c r="A2064">
        <v>30</v>
      </c>
      <c r="B2064">
        <v>56</v>
      </c>
      <c r="C2064">
        <v>99</v>
      </c>
      <c r="D2064">
        <v>43</v>
      </c>
      <c r="E2064">
        <v>26</v>
      </c>
      <c r="F2064">
        <v>14</v>
      </c>
      <c r="G2064">
        <v>531</v>
      </c>
      <c r="H2064">
        <v>40</v>
      </c>
      <c r="I2064">
        <v>50</v>
      </c>
      <c r="J2064">
        <v>60</v>
      </c>
      <c r="K2064">
        <v>110</v>
      </c>
      <c r="L2064">
        <v>682</v>
      </c>
      <c r="M2064">
        <v>3</v>
      </c>
      <c r="N2064" s="25">
        <v>41973</v>
      </c>
      <c r="O2064" t="str">
        <f>VLOOKUP(Coffee_data[[#This Row],[Area Code]],Location!$B$1:$E$157,2,FALSE)</f>
        <v>Texas</v>
      </c>
      <c r="P2064" t="str">
        <f>VLOOKUP(Coffee_data[[#This Row],[Area Code]],Location!$B$1:$E$157,3,FALSE)</f>
        <v>South</v>
      </c>
      <c r="Q2064" t="str">
        <f>VLOOKUP(Coffee_data[[#This Row],[Area Code]],Location!$B$1:$E$157,4,FALSE)</f>
        <v>Major Market</v>
      </c>
      <c r="R2064" s="15" t="str">
        <f>HLOOKUP(Coffee_data[[#This Row],[ProductId]],Product!$B$4:$O$7,2,FALSE)</f>
        <v>Decaf</v>
      </c>
      <c r="S2064" s="15" t="str">
        <f>HLOOKUP(Coffee_data[[#This Row],[ProductId]],Product!$B$4:$O$7,3,FALSE)</f>
        <v>Coffee</v>
      </c>
      <c r="T2064" s="15" t="str">
        <f>HLOOKUP(Coffee_data[[#This Row],[ProductId]],Product!$B$4:$O$7,4,FALSE)</f>
        <v>Decaf Irish Cream</v>
      </c>
    </row>
    <row r="2065" spans="1:20" x14ac:dyDescent="0.2">
      <c r="A2065">
        <v>28</v>
      </c>
      <c r="B2065">
        <v>73</v>
      </c>
      <c r="C2065">
        <v>127</v>
      </c>
      <c r="D2065">
        <v>54</v>
      </c>
      <c r="E2065">
        <v>45</v>
      </c>
      <c r="F2065">
        <v>17</v>
      </c>
      <c r="G2065">
        <v>424</v>
      </c>
      <c r="H2065">
        <v>30</v>
      </c>
      <c r="I2065">
        <v>42</v>
      </c>
      <c r="J2065">
        <v>60</v>
      </c>
      <c r="K2065">
        <v>102</v>
      </c>
      <c r="L2065">
        <v>469</v>
      </c>
      <c r="M2065">
        <v>8</v>
      </c>
      <c r="N2065" s="25">
        <v>41973</v>
      </c>
      <c r="O2065" t="str">
        <f>VLOOKUP(Coffee_data[[#This Row],[Area Code]],Location!$B$1:$E$157,2,FALSE)</f>
        <v>Texas</v>
      </c>
      <c r="P2065" t="str">
        <f>VLOOKUP(Coffee_data[[#This Row],[Area Code]],Location!$B$1:$E$157,3,FALSE)</f>
        <v>South</v>
      </c>
      <c r="Q2065" t="str">
        <f>VLOOKUP(Coffee_data[[#This Row],[Area Code]],Location!$B$1:$E$157,4,FALSE)</f>
        <v>Major Market</v>
      </c>
      <c r="R2065" s="15" t="str">
        <f>HLOOKUP(Coffee_data[[#This Row],[ProductId]],Product!$B$4:$O$7,2,FALSE)</f>
        <v>Decaf</v>
      </c>
      <c r="S2065" s="15" t="str">
        <f>HLOOKUP(Coffee_data[[#This Row],[ProductId]],Product!$B$4:$O$7,3,FALSE)</f>
        <v>Herbal Tea</v>
      </c>
      <c r="T2065" s="15" t="str">
        <f>HLOOKUP(Coffee_data[[#This Row],[ProductId]],Product!$B$4:$O$7,4,FALSE)</f>
        <v>Chamomile</v>
      </c>
    </row>
    <row r="2066" spans="1:20" x14ac:dyDescent="0.2">
      <c r="A2066">
        <v>24</v>
      </c>
      <c r="B2066">
        <v>60</v>
      </c>
      <c r="C2066">
        <v>101</v>
      </c>
      <c r="D2066">
        <v>41</v>
      </c>
      <c r="E2066">
        <v>36</v>
      </c>
      <c r="F2066">
        <v>13</v>
      </c>
      <c r="G2066">
        <v>435</v>
      </c>
      <c r="H2066">
        <v>30</v>
      </c>
      <c r="I2066">
        <v>30</v>
      </c>
      <c r="J2066">
        <v>60</v>
      </c>
      <c r="K2066">
        <v>90</v>
      </c>
      <c r="L2066">
        <v>214</v>
      </c>
      <c r="M2066">
        <v>9</v>
      </c>
      <c r="N2066" s="25">
        <v>41973</v>
      </c>
      <c r="O2066" t="str">
        <f>VLOOKUP(Coffee_data[[#This Row],[Area Code]],Location!$B$1:$E$157,2,FALSE)</f>
        <v>Texas</v>
      </c>
      <c r="P2066" t="str">
        <f>VLOOKUP(Coffee_data[[#This Row],[Area Code]],Location!$B$1:$E$157,3,FALSE)</f>
        <v>South</v>
      </c>
      <c r="Q2066" t="str">
        <f>VLOOKUP(Coffee_data[[#This Row],[Area Code]],Location!$B$1:$E$157,4,FALSE)</f>
        <v>Major Market</v>
      </c>
      <c r="R2066" s="15" t="str">
        <f>HLOOKUP(Coffee_data[[#This Row],[ProductId]],Product!$B$4:$O$7,2,FALSE)</f>
        <v>Decaf</v>
      </c>
      <c r="S2066" s="15" t="str">
        <f>HLOOKUP(Coffee_data[[#This Row],[ProductId]],Product!$B$4:$O$7,3,FALSE)</f>
        <v>Herbal Tea</v>
      </c>
      <c r="T2066" s="15" t="str">
        <f>HLOOKUP(Coffee_data[[#This Row],[ProductId]],Product!$B$4:$O$7,4,FALSE)</f>
        <v>Lemon</v>
      </c>
    </row>
    <row r="2067" spans="1:20" x14ac:dyDescent="0.2">
      <c r="A2067">
        <v>47</v>
      </c>
      <c r="B2067">
        <v>101</v>
      </c>
      <c r="C2067">
        <v>168</v>
      </c>
      <c r="D2067">
        <v>67</v>
      </c>
      <c r="E2067">
        <v>54</v>
      </c>
      <c r="F2067">
        <v>22</v>
      </c>
      <c r="G2067">
        <v>-1239</v>
      </c>
      <c r="H2067">
        <v>30</v>
      </c>
      <c r="I2067">
        <v>46</v>
      </c>
      <c r="J2067">
        <v>70</v>
      </c>
      <c r="K2067">
        <v>124</v>
      </c>
      <c r="L2067">
        <v>512</v>
      </c>
      <c r="M2067">
        <v>4</v>
      </c>
      <c r="N2067" s="25">
        <v>41973</v>
      </c>
      <c r="O2067" t="str">
        <f>VLOOKUP(Coffee_data[[#This Row],[Area Code]],Location!$B$1:$E$157,2,FALSE)</f>
        <v>Texas</v>
      </c>
      <c r="P2067" t="str">
        <f>VLOOKUP(Coffee_data[[#This Row],[Area Code]],Location!$B$1:$E$157,3,FALSE)</f>
        <v>South</v>
      </c>
      <c r="Q2067" t="str">
        <f>VLOOKUP(Coffee_data[[#This Row],[Area Code]],Location!$B$1:$E$157,4,FALSE)</f>
        <v>Major Market</v>
      </c>
      <c r="R2067" s="15" t="str">
        <f>HLOOKUP(Coffee_data[[#This Row],[ProductId]],Product!$B$4:$O$7,2,FALSE)</f>
        <v>Regular</v>
      </c>
      <c r="S2067" s="15" t="str">
        <f>HLOOKUP(Coffee_data[[#This Row],[ProductId]],Product!$B$4:$O$7,3,FALSE)</f>
        <v>Espresso</v>
      </c>
      <c r="T2067" s="15" t="str">
        <f>HLOOKUP(Coffee_data[[#This Row],[ProductId]],Product!$B$4:$O$7,4,FALSE)</f>
        <v>Caffe Latte</v>
      </c>
    </row>
    <row r="2068" spans="1:20" x14ac:dyDescent="0.2">
      <c r="A2068">
        <v>133</v>
      </c>
      <c r="B2068">
        <v>179</v>
      </c>
      <c r="C2068">
        <v>302</v>
      </c>
      <c r="D2068">
        <v>150</v>
      </c>
      <c r="E2068">
        <v>46</v>
      </c>
      <c r="F2068">
        <v>34</v>
      </c>
      <c r="G2068">
        <v>959</v>
      </c>
      <c r="H2068">
        <v>110</v>
      </c>
      <c r="I2068">
        <v>90</v>
      </c>
      <c r="J2068">
        <v>140</v>
      </c>
      <c r="K2068">
        <v>230</v>
      </c>
      <c r="L2068">
        <v>972</v>
      </c>
      <c r="M2068">
        <v>5</v>
      </c>
      <c r="N2068" s="25">
        <v>41973</v>
      </c>
      <c r="O2068" t="str">
        <f>VLOOKUP(Coffee_data[[#This Row],[Area Code]],Location!$B$1:$E$157,2,FALSE)</f>
        <v>Texas</v>
      </c>
      <c r="P2068" t="str">
        <f>VLOOKUP(Coffee_data[[#This Row],[Area Code]],Location!$B$1:$E$157,3,FALSE)</f>
        <v>South</v>
      </c>
      <c r="Q2068" t="str">
        <f>VLOOKUP(Coffee_data[[#This Row],[Area Code]],Location!$B$1:$E$157,4,FALSE)</f>
        <v>Major Market</v>
      </c>
      <c r="R2068" s="15" t="str">
        <f>HLOOKUP(Coffee_data[[#This Row],[ProductId]],Product!$B$4:$O$7,2,FALSE)</f>
        <v>Regular</v>
      </c>
      <c r="S2068" s="15" t="str">
        <f>HLOOKUP(Coffee_data[[#This Row],[ProductId]],Product!$B$4:$O$7,3,FALSE)</f>
        <v>Espresso</v>
      </c>
      <c r="T2068" s="15" t="str">
        <f>HLOOKUP(Coffee_data[[#This Row],[ProductId]],Product!$B$4:$O$7,4,FALSE)</f>
        <v>Caffe Mocha</v>
      </c>
    </row>
    <row r="2069" spans="1:20" x14ac:dyDescent="0.2">
      <c r="A2069">
        <v>52</v>
      </c>
      <c r="B2069">
        <v>79</v>
      </c>
      <c r="C2069">
        <v>133</v>
      </c>
      <c r="D2069">
        <v>54</v>
      </c>
      <c r="E2069">
        <v>27</v>
      </c>
      <c r="F2069">
        <v>15</v>
      </c>
      <c r="G2069">
        <v>601</v>
      </c>
      <c r="H2069">
        <v>40</v>
      </c>
      <c r="I2069">
        <v>46</v>
      </c>
      <c r="J2069">
        <v>60</v>
      </c>
      <c r="K2069">
        <v>106</v>
      </c>
      <c r="L2069">
        <v>214</v>
      </c>
      <c r="M2069">
        <v>6</v>
      </c>
      <c r="N2069" s="25">
        <v>41973</v>
      </c>
      <c r="O2069" t="str">
        <f>VLOOKUP(Coffee_data[[#This Row],[Area Code]],Location!$B$1:$E$157,2,FALSE)</f>
        <v>Texas</v>
      </c>
      <c r="P2069" t="str">
        <f>VLOOKUP(Coffee_data[[#This Row],[Area Code]],Location!$B$1:$E$157,3,FALSE)</f>
        <v>South</v>
      </c>
      <c r="Q2069" t="str">
        <f>VLOOKUP(Coffee_data[[#This Row],[Area Code]],Location!$B$1:$E$157,4,FALSE)</f>
        <v>Major Market</v>
      </c>
      <c r="R2069" s="15" t="str">
        <f>HLOOKUP(Coffee_data[[#This Row],[ProductId]],Product!$B$4:$O$7,2,FALSE)</f>
        <v>Decaf</v>
      </c>
      <c r="S2069" s="15" t="str">
        <f>HLOOKUP(Coffee_data[[#This Row],[ProductId]],Product!$B$4:$O$7,3,FALSE)</f>
        <v>Espresso</v>
      </c>
      <c r="T2069" s="15" t="str">
        <f>HLOOKUP(Coffee_data[[#This Row],[ProductId]],Product!$B$4:$O$7,4,FALSE)</f>
        <v>Decaf Espresso</v>
      </c>
    </row>
    <row r="2070" spans="1:20" x14ac:dyDescent="0.2">
      <c r="A2070">
        <v>36</v>
      </c>
      <c r="B2070">
        <v>75</v>
      </c>
      <c r="C2070">
        <v>127</v>
      </c>
      <c r="D2070">
        <v>52</v>
      </c>
      <c r="E2070">
        <v>39</v>
      </c>
      <c r="F2070">
        <v>16</v>
      </c>
      <c r="G2070">
        <v>327</v>
      </c>
      <c r="H2070">
        <v>40</v>
      </c>
      <c r="I2070">
        <v>32</v>
      </c>
      <c r="J2070">
        <v>70</v>
      </c>
      <c r="K2070">
        <v>110</v>
      </c>
      <c r="L2070">
        <v>435</v>
      </c>
      <c r="M2070">
        <v>8</v>
      </c>
      <c r="N2070" s="25">
        <v>41973</v>
      </c>
      <c r="O2070" t="str">
        <f>VLOOKUP(Coffee_data[[#This Row],[Area Code]],Location!$B$1:$E$157,2,FALSE)</f>
        <v>Utah</v>
      </c>
      <c r="P2070" t="str">
        <f>VLOOKUP(Coffee_data[[#This Row],[Area Code]],Location!$B$1:$E$157,3,FALSE)</f>
        <v>West</v>
      </c>
      <c r="Q2070" t="str">
        <f>VLOOKUP(Coffee_data[[#This Row],[Area Code]],Location!$B$1:$E$157,4,FALSE)</f>
        <v>Small Market</v>
      </c>
      <c r="R2070" s="15" t="str">
        <f>HLOOKUP(Coffee_data[[#This Row],[ProductId]],Product!$B$4:$O$7,2,FALSE)</f>
        <v>Decaf</v>
      </c>
      <c r="S2070" s="15" t="str">
        <f>HLOOKUP(Coffee_data[[#This Row],[ProductId]],Product!$B$4:$O$7,3,FALSE)</f>
        <v>Herbal Tea</v>
      </c>
      <c r="T2070" s="15" t="str">
        <f>HLOOKUP(Coffee_data[[#This Row],[ProductId]],Product!$B$4:$O$7,4,FALSE)</f>
        <v>Chamomile</v>
      </c>
    </row>
    <row r="2071" spans="1:20" x14ac:dyDescent="0.2">
      <c r="A2071">
        <v>28</v>
      </c>
      <c r="B2071">
        <v>74</v>
      </c>
      <c r="C2071">
        <v>122</v>
      </c>
      <c r="D2071">
        <v>48</v>
      </c>
      <c r="E2071">
        <v>46</v>
      </c>
      <c r="F2071">
        <v>15</v>
      </c>
      <c r="G2071">
        <v>462</v>
      </c>
      <c r="H2071">
        <v>40</v>
      </c>
      <c r="I2071">
        <v>40</v>
      </c>
      <c r="J2071">
        <v>70</v>
      </c>
      <c r="K2071">
        <v>119</v>
      </c>
      <c r="L2071">
        <v>801</v>
      </c>
      <c r="M2071">
        <v>9</v>
      </c>
      <c r="N2071" s="25">
        <v>41973</v>
      </c>
      <c r="O2071" t="str">
        <f>VLOOKUP(Coffee_data[[#This Row],[Area Code]],Location!$B$1:$E$157,2,FALSE)</f>
        <v>Utah</v>
      </c>
      <c r="P2071" t="str">
        <f>VLOOKUP(Coffee_data[[#This Row],[Area Code]],Location!$B$1:$E$157,3,FALSE)</f>
        <v>West</v>
      </c>
      <c r="Q2071" t="str">
        <f>VLOOKUP(Coffee_data[[#This Row],[Area Code]],Location!$B$1:$E$157,4,FALSE)</f>
        <v>Small Market</v>
      </c>
      <c r="R2071" s="15" t="str">
        <f>HLOOKUP(Coffee_data[[#This Row],[ProductId]],Product!$B$4:$O$7,2,FALSE)</f>
        <v>Decaf</v>
      </c>
      <c r="S2071" s="15" t="str">
        <f>HLOOKUP(Coffee_data[[#This Row],[ProductId]],Product!$B$4:$O$7,3,FALSE)</f>
        <v>Herbal Tea</v>
      </c>
      <c r="T2071" s="15" t="str">
        <f>HLOOKUP(Coffee_data[[#This Row],[ProductId]],Product!$B$4:$O$7,4,FALSE)</f>
        <v>Lemon</v>
      </c>
    </row>
    <row r="2072" spans="1:20" x14ac:dyDescent="0.2">
      <c r="A2072">
        <v>17</v>
      </c>
      <c r="B2072">
        <v>68</v>
      </c>
      <c r="C2072">
        <v>160</v>
      </c>
      <c r="D2072">
        <v>92</v>
      </c>
      <c r="E2072">
        <v>51</v>
      </c>
      <c r="F2072">
        <v>28</v>
      </c>
      <c r="G2072">
        <v>1898</v>
      </c>
      <c r="H2072">
        <v>20</v>
      </c>
      <c r="I2072">
        <v>70</v>
      </c>
      <c r="J2072">
        <v>60</v>
      </c>
      <c r="K2072">
        <v>130</v>
      </c>
      <c r="L2072">
        <v>435</v>
      </c>
      <c r="M2072">
        <v>10</v>
      </c>
      <c r="N2072" s="25">
        <v>41973</v>
      </c>
      <c r="O2072" t="str">
        <f>VLOOKUP(Coffee_data[[#This Row],[Area Code]],Location!$B$1:$E$157,2,FALSE)</f>
        <v>Utah</v>
      </c>
      <c r="P2072" t="str">
        <f>VLOOKUP(Coffee_data[[#This Row],[Area Code]],Location!$B$1:$E$157,3,FALSE)</f>
        <v>West</v>
      </c>
      <c r="Q2072" t="str">
        <f>VLOOKUP(Coffee_data[[#This Row],[Area Code]],Location!$B$1:$E$157,4,FALSE)</f>
        <v>Small Market</v>
      </c>
      <c r="R2072" s="15" t="str">
        <f>HLOOKUP(Coffee_data[[#This Row],[ProductId]],Product!$B$4:$O$7,2,FALSE)</f>
        <v>Decaf</v>
      </c>
      <c r="S2072" s="15" t="str">
        <f>HLOOKUP(Coffee_data[[#This Row],[ProductId]],Product!$B$4:$O$7,3,FALSE)</f>
        <v>Herbal Tea</v>
      </c>
      <c r="T2072" s="15" t="str">
        <f>HLOOKUP(Coffee_data[[#This Row],[ProductId]],Product!$B$4:$O$7,4,FALSE)</f>
        <v>Mint</v>
      </c>
    </row>
    <row r="2073" spans="1:20" x14ac:dyDescent="0.2">
      <c r="A2073">
        <v>-4</v>
      </c>
      <c r="B2073">
        <v>69</v>
      </c>
      <c r="C2073">
        <v>118</v>
      </c>
      <c r="D2073">
        <v>49</v>
      </c>
      <c r="E2073">
        <v>73</v>
      </c>
      <c r="F2073">
        <v>44</v>
      </c>
      <c r="G2073">
        <v>335</v>
      </c>
      <c r="H2073">
        <v>0</v>
      </c>
      <c r="I2073">
        <v>19</v>
      </c>
      <c r="J2073">
        <v>50</v>
      </c>
      <c r="K2073">
        <v>69</v>
      </c>
      <c r="L2073">
        <v>435</v>
      </c>
      <c r="M2073">
        <v>11</v>
      </c>
      <c r="N2073" s="25">
        <v>41973</v>
      </c>
      <c r="O2073" t="str">
        <f>VLOOKUP(Coffee_data[[#This Row],[Area Code]],Location!$B$1:$E$157,2,FALSE)</f>
        <v>Utah</v>
      </c>
      <c r="P2073" t="str">
        <f>VLOOKUP(Coffee_data[[#This Row],[Area Code]],Location!$B$1:$E$157,3,FALSE)</f>
        <v>West</v>
      </c>
      <c r="Q2073" t="str">
        <f>VLOOKUP(Coffee_data[[#This Row],[Area Code]],Location!$B$1:$E$157,4,FALSE)</f>
        <v>Small Market</v>
      </c>
      <c r="R2073" s="15" t="str">
        <f>HLOOKUP(Coffee_data[[#This Row],[ProductId]],Product!$B$4:$O$7,2,FALSE)</f>
        <v>Regular</v>
      </c>
      <c r="S2073" s="15" t="str">
        <f>HLOOKUP(Coffee_data[[#This Row],[ProductId]],Product!$B$4:$O$7,3,FALSE)</f>
        <v>Tea</v>
      </c>
      <c r="T2073" s="15" t="str">
        <f>HLOOKUP(Coffee_data[[#This Row],[ProductId]],Product!$B$4:$O$7,4,FALSE)</f>
        <v>Darjeeling</v>
      </c>
    </row>
    <row r="2074" spans="1:20" x14ac:dyDescent="0.2">
      <c r="A2074">
        <v>12</v>
      </c>
      <c r="B2074">
        <v>51</v>
      </c>
      <c r="C2074">
        <v>89</v>
      </c>
      <c r="D2074">
        <v>38</v>
      </c>
      <c r="E2074">
        <v>39</v>
      </c>
      <c r="F2074">
        <v>12</v>
      </c>
      <c r="G2074">
        <v>256</v>
      </c>
      <c r="H2074">
        <v>10</v>
      </c>
      <c r="I2074">
        <v>20</v>
      </c>
      <c r="J2074">
        <v>40</v>
      </c>
      <c r="K2074">
        <v>72</v>
      </c>
      <c r="L2074">
        <v>801</v>
      </c>
      <c r="M2074">
        <v>12</v>
      </c>
      <c r="N2074" s="25">
        <v>41973</v>
      </c>
      <c r="O2074" t="str">
        <f>VLOOKUP(Coffee_data[[#This Row],[Area Code]],Location!$B$1:$E$157,2,FALSE)</f>
        <v>Utah</v>
      </c>
      <c r="P2074" t="str">
        <f>VLOOKUP(Coffee_data[[#This Row],[Area Code]],Location!$B$1:$E$157,3,FALSE)</f>
        <v>West</v>
      </c>
      <c r="Q2074" t="str">
        <f>VLOOKUP(Coffee_data[[#This Row],[Area Code]],Location!$B$1:$E$157,4,FALSE)</f>
        <v>Small Market</v>
      </c>
      <c r="R2074" s="15" t="str">
        <f>HLOOKUP(Coffee_data[[#This Row],[ProductId]],Product!$B$4:$O$7,2,FALSE)</f>
        <v>Regular</v>
      </c>
      <c r="S2074" s="15" t="str">
        <f>HLOOKUP(Coffee_data[[#This Row],[ProductId]],Product!$B$4:$O$7,3,FALSE)</f>
        <v>Tea</v>
      </c>
      <c r="T2074" s="15" t="str">
        <f>HLOOKUP(Coffee_data[[#This Row],[ProductId]],Product!$B$4:$O$7,4,FALSE)</f>
        <v>Earl Grey</v>
      </c>
    </row>
    <row r="2075" spans="1:20" x14ac:dyDescent="0.2">
      <c r="A2075">
        <v>-15</v>
      </c>
      <c r="B2075">
        <v>25</v>
      </c>
      <c r="C2075">
        <v>45</v>
      </c>
      <c r="D2075">
        <v>20</v>
      </c>
      <c r="E2075">
        <v>40</v>
      </c>
      <c r="F2075">
        <v>7</v>
      </c>
      <c r="G2075">
        <v>218</v>
      </c>
      <c r="H2075">
        <v>0</v>
      </c>
      <c r="I2075">
        <v>10</v>
      </c>
      <c r="J2075">
        <v>20</v>
      </c>
      <c r="K2075">
        <v>30</v>
      </c>
      <c r="L2075">
        <v>435</v>
      </c>
      <c r="M2075">
        <v>13</v>
      </c>
      <c r="N2075" s="25">
        <v>41973</v>
      </c>
      <c r="O2075" t="str">
        <f>VLOOKUP(Coffee_data[[#This Row],[Area Code]],Location!$B$1:$E$157,2,FALSE)</f>
        <v>Utah</v>
      </c>
      <c r="P2075" t="str">
        <f>VLOOKUP(Coffee_data[[#This Row],[Area Code]],Location!$B$1:$E$157,3,FALSE)</f>
        <v>West</v>
      </c>
      <c r="Q2075" t="str">
        <f>VLOOKUP(Coffee_data[[#This Row],[Area Code]],Location!$B$1:$E$157,4,FALSE)</f>
        <v>Small Market</v>
      </c>
      <c r="R2075" s="15" t="str">
        <f>HLOOKUP(Coffee_data[[#This Row],[ProductId]],Product!$B$4:$O$7,2,FALSE)</f>
        <v>Regular</v>
      </c>
      <c r="S2075" s="15" t="str">
        <f>HLOOKUP(Coffee_data[[#This Row],[ProductId]],Product!$B$4:$O$7,3,FALSE)</f>
        <v>Tea</v>
      </c>
      <c r="T2075" s="15" t="str">
        <f>HLOOKUP(Coffee_data[[#This Row],[ProductId]],Product!$B$4:$O$7,4,FALSE)</f>
        <v>Green Tea</v>
      </c>
    </row>
    <row r="2076" spans="1:20" x14ac:dyDescent="0.2">
      <c r="A2076">
        <v>36</v>
      </c>
      <c r="B2076">
        <v>76</v>
      </c>
      <c r="C2076">
        <v>139</v>
      </c>
      <c r="D2076">
        <v>63</v>
      </c>
      <c r="E2076">
        <v>40</v>
      </c>
      <c r="F2076">
        <v>19</v>
      </c>
      <c r="G2076">
        <v>1075</v>
      </c>
      <c r="H2076">
        <v>50</v>
      </c>
      <c r="I2076">
        <v>70</v>
      </c>
      <c r="J2076">
        <v>90</v>
      </c>
      <c r="K2076">
        <v>159</v>
      </c>
      <c r="L2076">
        <v>435</v>
      </c>
      <c r="M2076">
        <v>1</v>
      </c>
      <c r="N2076" s="25">
        <v>41973</v>
      </c>
      <c r="O2076" t="str">
        <f>VLOOKUP(Coffee_data[[#This Row],[Area Code]],Location!$B$1:$E$157,2,FALSE)</f>
        <v>Utah</v>
      </c>
      <c r="P2076" t="str">
        <f>VLOOKUP(Coffee_data[[#This Row],[Area Code]],Location!$B$1:$E$157,3,FALSE)</f>
        <v>West</v>
      </c>
      <c r="Q2076" t="str">
        <f>VLOOKUP(Coffee_data[[#This Row],[Area Code]],Location!$B$1:$E$157,4,FALSE)</f>
        <v>Small Market</v>
      </c>
      <c r="R2076" s="15" t="str">
        <f>HLOOKUP(Coffee_data[[#This Row],[ProductId]],Product!$B$4:$O$7,2,FALSE)</f>
        <v>Regular</v>
      </c>
      <c r="S2076" s="15" t="str">
        <f>HLOOKUP(Coffee_data[[#This Row],[ProductId]],Product!$B$4:$O$7,3,FALSE)</f>
        <v>Coffee</v>
      </c>
      <c r="T2076" s="15" t="str">
        <f>HLOOKUP(Coffee_data[[#This Row],[ProductId]],Product!$B$4:$O$7,4,FALSE)</f>
        <v>Amaretto</v>
      </c>
    </row>
    <row r="2077" spans="1:20" x14ac:dyDescent="0.2">
      <c r="A2077">
        <v>21</v>
      </c>
      <c r="B2077">
        <v>65</v>
      </c>
      <c r="C2077">
        <v>114</v>
      </c>
      <c r="D2077">
        <v>49</v>
      </c>
      <c r="E2077">
        <v>44</v>
      </c>
      <c r="F2077">
        <v>16</v>
      </c>
      <c r="G2077">
        <v>392</v>
      </c>
      <c r="H2077">
        <v>50</v>
      </c>
      <c r="I2077">
        <v>50</v>
      </c>
      <c r="J2077">
        <v>80</v>
      </c>
      <c r="K2077">
        <v>128</v>
      </c>
      <c r="L2077">
        <v>801</v>
      </c>
      <c r="M2077">
        <v>2</v>
      </c>
      <c r="N2077" s="25">
        <v>41973</v>
      </c>
      <c r="O2077" t="str">
        <f>VLOOKUP(Coffee_data[[#This Row],[Area Code]],Location!$B$1:$E$157,2,FALSE)</f>
        <v>Utah</v>
      </c>
      <c r="P2077" t="str">
        <f>VLOOKUP(Coffee_data[[#This Row],[Area Code]],Location!$B$1:$E$157,3,FALSE)</f>
        <v>West</v>
      </c>
      <c r="Q2077" t="str">
        <f>VLOOKUP(Coffee_data[[#This Row],[Area Code]],Location!$B$1:$E$157,4,FALSE)</f>
        <v>Small Market</v>
      </c>
      <c r="R2077" s="15" t="str">
        <f>HLOOKUP(Coffee_data[[#This Row],[ProductId]],Product!$B$4:$O$7,2,FALSE)</f>
        <v>Regular</v>
      </c>
      <c r="S2077" s="15" t="str">
        <f>HLOOKUP(Coffee_data[[#This Row],[ProductId]],Product!$B$4:$O$7,3,FALSE)</f>
        <v>Coffee</v>
      </c>
      <c r="T2077" s="15" t="str">
        <f>HLOOKUP(Coffee_data[[#This Row],[ProductId]],Product!$B$4:$O$7,4,FALSE)</f>
        <v>Columbian</v>
      </c>
    </row>
    <row r="2078" spans="1:20" x14ac:dyDescent="0.2">
      <c r="A2078">
        <v>26</v>
      </c>
      <c r="B2078">
        <v>85</v>
      </c>
      <c r="C2078">
        <v>153</v>
      </c>
      <c r="D2078">
        <v>68</v>
      </c>
      <c r="E2078">
        <v>59</v>
      </c>
      <c r="F2078">
        <v>25</v>
      </c>
      <c r="G2078">
        <v>619</v>
      </c>
      <c r="H2078">
        <v>50</v>
      </c>
      <c r="I2078">
        <v>77</v>
      </c>
      <c r="J2078">
        <v>100</v>
      </c>
      <c r="K2078">
        <v>180</v>
      </c>
      <c r="L2078">
        <v>435</v>
      </c>
      <c r="M2078">
        <v>3</v>
      </c>
      <c r="N2078" s="25">
        <v>41973</v>
      </c>
      <c r="O2078" t="str">
        <f>VLOOKUP(Coffee_data[[#This Row],[Area Code]],Location!$B$1:$E$157,2,FALSE)</f>
        <v>Utah</v>
      </c>
      <c r="P2078" t="str">
        <f>VLOOKUP(Coffee_data[[#This Row],[Area Code]],Location!$B$1:$E$157,3,FALSE)</f>
        <v>West</v>
      </c>
      <c r="Q2078" t="str">
        <f>VLOOKUP(Coffee_data[[#This Row],[Area Code]],Location!$B$1:$E$157,4,FALSE)</f>
        <v>Small Market</v>
      </c>
      <c r="R2078" s="15" t="str">
        <f>HLOOKUP(Coffee_data[[#This Row],[ProductId]],Product!$B$4:$O$7,2,FALSE)</f>
        <v>Decaf</v>
      </c>
      <c r="S2078" s="15" t="str">
        <f>HLOOKUP(Coffee_data[[#This Row],[ProductId]],Product!$B$4:$O$7,3,FALSE)</f>
        <v>Coffee</v>
      </c>
      <c r="T2078" s="15" t="str">
        <f>HLOOKUP(Coffee_data[[#This Row],[ProductId]],Product!$B$4:$O$7,4,FALSE)</f>
        <v>Decaf Irish Cream</v>
      </c>
    </row>
    <row r="2079" spans="1:20" x14ac:dyDescent="0.2">
      <c r="A2079">
        <v>26</v>
      </c>
      <c r="B2079">
        <v>46</v>
      </c>
      <c r="C2079">
        <v>77</v>
      </c>
      <c r="D2079">
        <v>31</v>
      </c>
      <c r="E2079">
        <v>20</v>
      </c>
      <c r="F2079">
        <v>8</v>
      </c>
      <c r="G2079">
        <v>844</v>
      </c>
      <c r="H2079">
        <v>30</v>
      </c>
      <c r="I2079">
        <v>26</v>
      </c>
      <c r="J2079">
        <v>40</v>
      </c>
      <c r="K2079">
        <v>66</v>
      </c>
      <c r="L2079">
        <v>435</v>
      </c>
      <c r="M2079">
        <v>4</v>
      </c>
      <c r="N2079" s="25">
        <v>41973</v>
      </c>
      <c r="O2079" t="str">
        <f>VLOOKUP(Coffee_data[[#This Row],[Area Code]],Location!$B$1:$E$157,2,FALSE)</f>
        <v>Utah</v>
      </c>
      <c r="P2079" t="str">
        <f>VLOOKUP(Coffee_data[[#This Row],[Area Code]],Location!$B$1:$E$157,3,FALSE)</f>
        <v>West</v>
      </c>
      <c r="Q2079" t="str">
        <f>VLOOKUP(Coffee_data[[#This Row],[Area Code]],Location!$B$1:$E$157,4,FALSE)</f>
        <v>Small Market</v>
      </c>
      <c r="R2079" s="15" t="str">
        <f>HLOOKUP(Coffee_data[[#This Row],[ProductId]],Product!$B$4:$O$7,2,FALSE)</f>
        <v>Regular</v>
      </c>
      <c r="S2079" s="15" t="str">
        <f>HLOOKUP(Coffee_data[[#This Row],[ProductId]],Product!$B$4:$O$7,3,FALSE)</f>
        <v>Espresso</v>
      </c>
      <c r="T2079" s="15" t="str">
        <f>HLOOKUP(Coffee_data[[#This Row],[ProductId]],Product!$B$4:$O$7,4,FALSE)</f>
        <v>Caffe Latte</v>
      </c>
    </row>
    <row r="2080" spans="1:20" x14ac:dyDescent="0.2">
      <c r="A2080">
        <v>77</v>
      </c>
      <c r="B2080">
        <v>120</v>
      </c>
      <c r="C2080">
        <v>214</v>
      </c>
      <c r="D2080">
        <v>94</v>
      </c>
      <c r="E2080">
        <v>43</v>
      </c>
      <c r="F2080">
        <v>31</v>
      </c>
      <c r="G2080">
        <v>540</v>
      </c>
      <c r="H2080">
        <v>70</v>
      </c>
      <c r="I2080">
        <v>85</v>
      </c>
      <c r="J2080">
        <v>110</v>
      </c>
      <c r="K2080">
        <v>205</v>
      </c>
      <c r="L2080">
        <v>435</v>
      </c>
      <c r="M2080">
        <v>5</v>
      </c>
      <c r="N2080" s="25">
        <v>41973</v>
      </c>
      <c r="O2080" t="str">
        <f>VLOOKUP(Coffee_data[[#This Row],[Area Code]],Location!$B$1:$E$157,2,FALSE)</f>
        <v>Utah</v>
      </c>
      <c r="P2080" t="str">
        <f>VLOOKUP(Coffee_data[[#This Row],[Area Code]],Location!$B$1:$E$157,3,FALSE)</f>
        <v>West</v>
      </c>
      <c r="Q2080" t="str">
        <f>VLOOKUP(Coffee_data[[#This Row],[Area Code]],Location!$B$1:$E$157,4,FALSE)</f>
        <v>Small Market</v>
      </c>
      <c r="R2080" s="15" t="str">
        <f>HLOOKUP(Coffee_data[[#This Row],[ProductId]],Product!$B$4:$O$7,2,FALSE)</f>
        <v>Regular</v>
      </c>
      <c r="S2080" s="15" t="str">
        <f>HLOOKUP(Coffee_data[[#This Row],[ProductId]],Product!$B$4:$O$7,3,FALSE)</f>
        <v>Espresso</v>
      </c>
      <c r="T2080" s="15" t="str">
        <f>HLOOKUP(Coffee_data[[#This Row],[ProductId]],Product!$B$4:$O$7,4,FALSE)</f>
        <v>Caffe Mocha</v>
      </c>
    </row>
    <row r="2081" spans="1:20" x14ac:dyDescent="0.2">
      <c r="A2081">
        <v>47</v>
      </c>
      <c r="B2081">
        <v>73</v>
      </c>
      <c r="C2081">
        <v>123</v>
      </c>
      <c r="D2081">
        <v>50</v>
      </c>
      <c r="E2081">
        <v>26</v>
      </c>
      <c r="F2081">
        <v>14</v>
      </c>
      <c r="G2081">
        <v>898</v>
      </c>
      <c r="H2081">
        <v>50</v>
      </c>
      <c r="I2081">
        <v>46</v>
      </c>
      <c r="J2081">
        <v>70</v>
      </c>
      <c r="K2081">
        <v>110</v>
      </c>
      <c r="L2081">
        <v>435</v>
      </c>
      <c r="M2081">
        <v>6</v>
      </c>
      <c r="N2081" s="25">
        <v>41973</v>
      </c>
      <c r="O2081" t="str">
        <f>VLOOKUP(Coffee_data[[#This Row],[Area Code]],Location!$B$1:$E$157,2,FALSE)</f>
        <v>Utah</v>
      </c>
      <c r="P2081" t="str">
        <f>VLOOKUP(Coffee_data[[#This Row],[Area Code]],Location!$B$1:$E$157,3,FALSE)</f>
        <v>West</v>
      </c>
      <c r="Q2081" t="str">
        <f>VLOOKUP(Coffee_data[[#This Row],[Area Code]],Location!$B$1:$E$157,4,FALSE)</f>
        <v>Small Market</v>
      </c>
      <c r="R2081" s="15" t="str">
        <f>HLOOKUP(Coffee_data[[#This Row],[ProductId]],Product!$B$4:$O$7,2,FALSE)</f>
        <v>Decaf</v>
      </c>
      <c r="S2081" s="15" t="str">
        <f>HLOOKUP(Coffee_data[[#This Row],[ProductId]],Product!$B$4:$O$7,3,FALSE)</f>
        <v>Espresso</v>
      </c>
      <c r="T2081" s="15" t="str">
        <f>HLOOKUP(Coffee_data[[#This Row],[ProductId]],Product!$B$4:$O$7,4,FALSE)</f>
        <v>Decaf Espresso</v>
      </c>
    </row>
    <row r="2082" spans="1:20" x14ac:dyDescent="0.2">
      <c r="A2082">
        <v>89</v>
      </c>
      <c r="B2082">
        <v>124</v>
      </c>
      <c r="C2082">
        <v>210</v>
      </c>
      <c r="D2082">
        <v>86</v>
      </c>
      <c r="E2082">
        <v>35</v>
      </c>
      <c r="F2082">
        <v>24</v>
      </c>
      <c r="G2082">
        <v>1003</v>
      </c>
      <c r="H2082">
        <v>80</v>
      </c>
      <c r="I2082">
        <v>88</v>
      </c>
      <c r="J2082">
        <v>110</v>
      </c>
      <c r="K2082">
        <v>190</v>
      </c>
      <c r="L2082">
        <v>626</v>
      </c>
      <c r="M2082">
        <v>8</v>
      </c>
      <c r="N2082" s="25">
        <v>41973</v>
      </c>
      <c r="O2082" t="str">
        <f>VLOOKUP(Coffee_data[[#This Row],[Area Code]],Location!$B$1:$E$157,2,FALSE)</f>
        <v>California</v>
      </c>
      <c r="P2082" t="str">
        <f>VLOOKUP(Coffee_data[[#This Row],[Area Code]],Location!$B$1:$E$157,3,FALSE)</f>
        <v>West</v>
      </c>
      <c r="Q2082" t="str">
        <f>VLOOKUP(Coffee_data[[#This Row],[Area Code]],Location!$B$1:$E$157,4,FALSE)</f>
        <v>Major Market</v>
      </c>
      <c r="R2082" s="15" t="str">
        <f>HLOOKUP(Coffee_data[[#This Row],[ProductId]],Product!$B$4:$O$7,2,FALSE)</f>
        <v>Decaf</v>
      </c>
      <c r="S2082" s="15" t="str">
        <f>HLOOKUP(Coffee_data[[#This Row],[ProductId]],Product!$B$4:$O$7,3,FALSE)</f>
        <v>Herbal Tea</v>
      </c>
      <c r="T2082" s="15" t="str">
        <f>HLOOKUP(Coffee_data[[#This Row],[ProductId]],Product!$B$4:$O$7,4,FALSE)</f>
        <v>Chamomile</v>
      </c>
    </row>
    <row r="2083" spans="1:20" x14ac:dyDescent="0.2">
      <c r="A2083">
        <v>188</v>
      </c>
      <c r="B2083">
        <v>284</v>
      </c>
      <c r="C2083">
        <v>525</v>
      </c>
      <c r="D2083">
        <v>207</v>
      </c>
      <c r="E2083">
        <v>96</v>
      </c>
      <c r="F2083">
        <v>74</v>
      </c>
      <c r="G2083">
        <v>1321</v>
      </c>
      <c r="H2083">
        <v>170</v>
      </c>
      <c r="I2083">
        <v>166</v>
      </c>
      <c r="J2083">
        <v>260</v>
      </c>
      <c r="K2083">
        <v>489</v>
      </c>
      <c r="L2083">
        <v>415</v>
      </c>
      <c r="M2083">
        <v>9</v>
      </c>
      <c r="N2083" s="25">
        <v>41973</v>
      </c>
      <c r="O2083" t="str">
        <f>VLOOKUP(Coffee_data[[#This Row],[Area Code]],Location!$B$1:$E$157,2,FALSE)</f>
        <v>California</v>
      </c>
      <c r="P2083" t="str">
        <f>VLOOKUP(Coffee_data[[#This Row],[Area Code]],Location!$B$1:$E$157,3,FALSE)</f>
        <v>West</v>
      </c>
      <c r="Q2083" t="str">
        <f>VLOOKUP(Coffee_data[[#This Row],[Area Code]],Location!$B$1:$E$157,4,FALSE)</f>
        <v>Major Market</v>
      </c>
      <c r="R2083" s="15" t="str">
        <f>HLOOKUP(Coffee_data[[#This Row],[ProductId]],Product!$B$4:$O$7,2,FALSE)</f>
        <v>Decaf</v>
      </c>
      <c r="S2083" s="15" t="str">
        <f>HLOOKUP(Coffee_data[[#This Row],[ProductId]],Product!$B$4:$O$7,3,FALSE)</f>
        <v>Herbal Tea</v>
      </c>
      <c r="T2083" s="15" t="str">
        <f>HLOOKUP(Coffee_data[[#This Row],[ProductId]],Product!$B$4:$O$7,4,FALSE)</f>
        <v>Lemon</v>
      </c>
    </row>
    <row r="2084" spans="1:20" x14ac:dyDescent="0.2">
      <c r="A2084">
        <v>29</v>
      </c>
      <c r="B2084">
        <v>56</v>
      </c>
      <c r="C2084">
        <v>99</v>
      </c>
      <c r="D2084">
        <v>43</v>
      </c>
      <c r="E2084">
        <v>27</v>
      </c>
      <c r="F2084">
        <v>14</v>
      </c>
      <c r="G2084">
        <v>531</v>
      </c>
      <c r="H2084">
        <v>30</v>
      </c>
      <c r="I2084">
        <v>40</v>
      </c>
      <c r="J2084">
        <v>50</v>
      </c>
      <c r="K2084">
        <v>80</v>
      </c>
      <c r="L2084">
        <v>805</v>
      </c>
      <c r="M2084">
        <v>10</v>
      </c>
      <c r="N2084" s="25">
        <v>41973</v>
      </c>
      <c r="O2084" t="str">
        <f>VLOOKUP(Coffee_data[[#This Row],[Area Code]],Location!$B$1:$E$157,2,FALSE)</f>
        <v>California</v>
      </c>
      <c r="P2084" t="str">
        <f>VLOOKUP(Coffee_data[[#This Row],[Area Code]],Location!$B$1:$E$157,3,FALSE)</f>
        <v>West</v>
      </c>
      <c r="Q2084" t="str">
        <f>VLOOKUP(Coffee_data[[#This Row],[Area Code]],Location!$B$1:$E$157,4,FALSE)</f>
        <v>Major Market</v>
      </c>
      <c r="R2084" s="15" t="str">
        <f>HLOOKUP(Coffee_data[[#This Row],[ProductId]],Product!$B$4:$O$7,2,FALSE)</f>
        <v>Decaf</v>
      </c>
      <c r="S2084" s="15" t="str">
        <f>HLOOKUP(Coffee_data[[#This Row],[ProductId]],Product!$B$4:$O$7,3,FALSE)</f>
        <v>Herbal Tea</v>
      </c>
      <c r="T2084" s="15" t="str">
        <f>HLOOKUP(Coffee_data[[#This Row],[ProductId]],Product!$B$4:$O$7,4,FALSE)</f>
        <v>Mint</v>
      </c>
    </row>
    <row r="2085" spans="1:20" x14ac:dyDescent="0.2">
      <c r="A2085">
        <v>134</v>
      </c>
      <c r="B2085">
        <v>179</v>
      </c>
      <c r="C2085">
        <v>302</v>
      </c>
      <c r="D2085">
        <v>123</v>
      </c>
      <c r="E2085">
        <v>45</v>
      </c>
      <c r="F2085">
        <v>34</v>
      </c>
      <c r="G2085">
        <v>959</v>
      </c>
      <c r="H2085">
        <v>110</v>
      </c>
      <c r="I2085">
        <v>79</v>
      </c>
      <c r="J2085">
        <v>130</v>
      </c>
      <c r="K2085">
        <v>231</v>
      </c>
      <c r="L2085">
        <v>916</v>
      </c>
      <c r="M2085">
        <v>11</v>
      </c>
      <c r="N2085" s="25">
        <v>41973</v>
      </c>
      <c r="O2085" t="str">
        <f>VLOOKUP(Coffee_data[[#This Row],[Area Code]],Location!$B$1:$E$157,2,FALSE)</f>
        <v>California</v>
      </c>
      <c r="P2085" t="str">
        <f>VLOOKUP(Coffee_data[[#This Row],[Area Code]],Location!$B$1:$E$157,3,FALSE)</f>
        <v>West</v>
      </c>
      <c r="Q2085" t="str">
        <f>VLOOKUP(Coffee_data[[#This Row],[Area Code]],Location!$B$1:$E$157,4,FALSE)</f>
        <v>Major Market</v>
      </c>
      <c r="R2085" s="15" t="str">
        <f>HLOOKUP(Coffee_data[[#This Row],[ProductId]],Product!$B$4:$O$7,2,FALSE)</f>
        <v>Regular</v>
      </c>
      <c r="S2085" s="15" t="str">
        <f>HLOOKUP(Coffee_data[[#This Row],[ProductId]],Product!$B$4:$O$7,3,FALSE)</f>
        <v>Tea</v>
      </c>
      <c r="T2085" s="15" t="str">
        <f>HLOOKUP(Coffee_data[[#This Row],[ProductId]],Product!$B$4:$O$7,4,FALSE)</f>
        <v>Darjeeling</v>
      </c>
    </row>
    <row r="2086" spans="1:20" x14ac:dyDescent="0.2">
      <c r="A2086">
        <v>53</v>
      </c>
      <c r="B2086">
        <v>79</v>
      </c>
      <c r="C2086">
        <v>133</v>
      </c>
      <c r="D2086">
        <v>54</v>
      </c>
      <c r="E2086">
        <v>26</v>
      </c>
      <c r="F2086">
        <v>15</v>
      </c>
      <c r="G2086">
        <v>601</v>
      </c>
      <c r="H2086">
        <v>50</v>
      </c>
      <c r="I2086">
        <v>42</v>
      </c>
      <c r="J2086">
        <v>60</v>
      </c>
      <c r="K2086">
        <v>78</v>
      </c>
      <c r="L2086">
        <v>619</v>
      </c>
      <c r="M2086">
        <v>12</v>
      </c>
      <c r="N2086" s="25">
        <v>41973</v>
      </c>
      <c r="O2086" t="str">
        <f>VLOOKUP(Coffee_data[[#This Row],[Area Code]],Location!$B$1:$E$157,2,FALSE)</f>
        <v>California</v>
      </c>
      <c r="P2086" t="str">
        <f>VLOOKUP(Coffee_data[[#This Row],[Area Code]],Location!$B$1:$E$157,3,FALSE)</f>
        <v>West</v>
      </c>
      <c r="Q2086" t="str">
        <f>VLOOKUP(Coffee_data[[#This Row],[Area Code]],Location!$B$1:$E$157,4,FALSE)</f>
        <v>Major Market</v>
      </c>
      <c r="R2086" s="15" t="str">
        <f>HLOOKUP(Coffee_data[[#This Row],[ProductId]],Product!$B$4:$O$7,2,FALSE)</f>
        <v>Regular</v>
      </c>
      <c r="S2086" s="15" t="str">
        <f>HLOOKUP(Coffee_data[[#This Row],[ProductId]],Product!$B$4:$O$7,3,FALSE)</f>
        <v>Tea</v>
      </c>
      <c r="T2086" s="15" t="str">
        <f>HLOOKUP(Coffee_data[[#This Row],[ProductId]],Product!$B$4:$O$7,4,FALSE)</f>
        <v>Earl Grey</v>
      </c>
    </row>
    <row r="2087" spans="1:20" x14ac:dyDescent="0.2">
      <c r="A2087">
        <v>47</v>
      </c>
      <c r="B2087">
        <v>101</v>
      </c>
      <c r="C2087">
        <v>168</v>
      </c>
      <c r="D2087">
        <v>67</v>
      </c>
      <c r="E2087">
        <v>54</v>
      </c>
      <c r="F2087">
        <v>22</v>
      </c>
      <c r="G2087">
        <v>677</v>
      </c>
      <c r="H2087">
        <v>50</v>
      </c>
      <c r="I2087">
        <v>53</v>
      </c>
      <c r="J2087">
        <v>80</v>
      </c>
      <c r="K2087">
        <v>107</v>
      </c>
      <c r="L2087">
        <v>213</v>
      </c>
      <c r="M2087">
        <v>13</v>
      </c>
      <c r="N2087" s="25">
        <v>41973</v>
      </c>
      <c r="O2087" t="str">
        <f>VLOOKUP(Coffee_data[[#This Row],[Area Code]],Location!$B$1:$E$157,2,FALSE)</f>
        <v>California</v>
      </c>
      <c r="P2087" t="str">
        <f>VLOOKUP(Coffee_data[[#This Row],[Area Code]],Location!$B$1:$E$157,3,FALSE)</f>
        <v>West</v>
      </c>
      <c r="Q2087" t="str">
        <f>VLOOKUP(Coffee_data[[#This Row],[Area Code]],Location!$B$1:$E$157,4,FALSE)</f>
        <v>Major Market</v>
      </c>
      <c r="R2087" s="15" t="str">
        <f>HLOOKUP(Coffee_data[[#This Row],[ProductId]],Product!$B$4:$O$7,2,FALSE)</f>
        <v>Regular</v>
      </c>
      <c r="S2087" s="15" t="str">
        <f>HLOOKUP(Coffee_data[[#This Row],[ProductId]],Product!$B$4:$O$7,3,FALSE)</f>
        <v>Tea</v>
      </c>
      <c r="T2087" s="15" t="str">
        <f>HLOOKUP(Coffee_data[[#This Row],[ProductId]],Product!$B$4:$O$7,4,FALSE)</f>
        <v>Green Tea</v>
      </c>
    </row>
    <row r="2088" spans="1:20" x14ac:dyDescent="0.2">
      <c r="A2088">
        <v>-88</v>
      </c>
      <c r="B2088">
        <v>-25</v>
      </c>
      <c r="C2088">
        <v>102</v>
      </c>
      <c r="D2088">
        <v>88</v>
      </c>
      <c r="E2088">
        <v>63</v>
      </c>
      <c r="F2088">
        <v>40</v>
      </c>
      <c r="G2088">
        <v>2947</v>
      </c>
      <c r="H2088">
        <v>-90</v>
      </c>
      <c r="I2088">
        <v>163</v>
      </c>
      <c r="J2088">
        <v>-30</v>
      </c>
      <c r="K2088">
        <v>120</v>
      </c>
      <c r="L2088">
        <v>951</v>
      </c>
      <c r="M2088">
        <v>1</v>
      </c>
      <c r="N2088" s="25">
        <v>41973</v>
      </c>
      <c r="O2088" t="str">
        <f>VLOOKUP(Coffee_data[[#This Row],[Area Code]],Location!$B$1:$E$157,2,FALSE)</f>
        <v>California</v>
      </c>
      <c r="P2088" t="str">
        <f>VLOOKUP(Coffee_data[[#This Row],[Area Code]],Location!$B$1:$E$157,3,FALSE)</f>
        <v>West</v>
      </c>
      <c r="Q2088" t="str">
        <f>VLOOKUP(Coffee_data[[#This Row],[Area Code]],Location!$B$1:$E$157,4,FALSE)</f>
        <v>Major Market</v>
      </c>
      <c r="R2088" s="15" t="str">
        <f>HLOOKUP(Coffee_data[[#This Row],[ProductId]],Product!$B$4:$O$7,2,FALSE)</f>
        <v>Regular</v>
      </c>
      <c r="S2088" s="15" t="str">
        <f>HLOOKUP(Coffee_data[[#This Row],[ProductId]],Product!$B$4:$O$7,3,FALSE)</f>
        <v>Coffee</v>
      </c>
      <c r="T2088" s="15" t="str">
        <f>HLOOKUP(Coffee_data[[#This Row],[ProductId]],Product!$B$4:$O$7,4,FALSE)</f>
        <v>Amaretto</v>
      </c>
    </row>
    <row r="2089" spans="1:20" x14ac:dyDescent="0.2">
      <c r="A2089">
        <v>271</v>
      </c>
      <c r="B2089">
        <v>420</v>
      </c>
      <c r="C2089">
        <v>699</v>
      </c>
      <c r="D2089">
        <v>278</v>
      </c>
      <c r="E2089">
        <v>149</v>
      </c>
      <c r="F2089">
        <v>97</v>
      </c>
      <c r="G2089">
        <v>2642</v>
      </c>
      <c r="H2089">
        <v>350</v>
      </c>
      <c r="I2089">
        <v>301</v>
      </c>
      <c r="J2089">
        <v>500</v>
      </c>
      <c r="K2089">
        <v>832</v>
      </c>
      <c r="L2089">
        <v>707</v>
      </c>
      <c r="M2089">
        <v>2</v>
      </c>
      <c r="N2089" s="25">
        <v>41973</v>
      </c>
      <c r="O2089" t="str">
        <f>VLOOKUP(Coffee_data[[#This Row],[Area Code]],Location!$B$1:$E$157,2,FALSE)</f>
        <v>California</v>
      </c>
      <c r="P2089" t="str">
        <f>VLOOKUP(Coffee_data[[#This Row],[Area Code]],Location!$B$1:$E$157,3,FALSE)</f>
        <v>West</v>
      </c>
      <c r="Q2089" t="str">
        <f>VLOOKUP(Coffee_data[[#This Row],[Area Code]],Location!$B$1:$E$157,4,FALSE)</f>
        <v>Major Market</v>
      </c>
      <c r="R2089" s="15" t="str">
        <f>HLOOKUP(Coffee_data[[#This Row],[ProductId]],Product!$B$4:$O$7,2,FALSE)</f>
        <v>Regular</v>
      </c>
      <c r="S2089" s="15" t="str">
        <f>HLOOKUP(Coffee_data[[#This Row],[ProductId]],Product!$B$4:$O$7,3,FALSE)</f>
        <v>Coffee</v>
      </c>
      <c r="T2089" s="15" t="str">
        <f>HLOOKUP(Coffee_data[[#This Row],[ProductId]],Product!$B$4:$O$7,4,FALSE)</f>
        <v>Columbian</v>
      </c>
    </row>
    <row r="2090" spans="1:20" x14ac:dyDescent="0.2">
      <c r="A2090">
        <v>-149</v>
      </c>
      <c r="B2090">
        <v>-32</v>
      </c>
      <c r="C2090">
        <v>192</v>
      </c>
      <c r="D2090">
        <v>200</v>
      </c>
      <c r="E2090">
        <v>117</v>
      </c>
      <c r="F2090">
        <v>73</v>
      </c>
      <c r="G2090">
        <v>4216</v>
      </c>
      <c r="H2090">
        <v>-150</v>
      </c>
      <c r="I2090">
        <v>299</v>
      </c>
      <c r="J2090">
        <v>-40</v>
      </c>
      <c r="K2090">
        <v>223</v>
      </c>
      <c r="L2090">
        <v>714</v>
      </c>
      <c r="M2090">
        <v>3</v>
      </c>
      <c r="N2090" s="25">
        <v>41973</v>
      </c>
      <c r="O2090" t="str">
        <f>VLOOKUP(Coffee_data[[#This Row],[Area Code]],Location!$B$1:$E$157,2,FALSE)</f>
        <v>California</v>
      </c>
      <c r="P2090" t="str">
        <f>VLOOKUP(Coffee_data[[#This Row],[Area Code]],Location!$B$1:$E$157,3,FALSE)</f>
        <v>West</v>
      </c>
      <c r="Q2090" t="str">
        <f>VLOOKUP(Coffee_data[[#This Row],[Area Code]],Location!$B$1:$E$157,4,FALSE)</f>
        <v>Major Market</v>
      </c>
      <c r="R2090" s="15" t="str">
        <f>HLOOKUP(Coffee_data[[#This Row],[ProductId]],Product!$B$4:$O$7,2,FALSE)</f>
        <v>Decaf</v>
      </c>
      <c r="S2090" s="15" t="str">
        <f>HLOOKUP(Coffee_data[[#This Row],[ProductId]],Product!$B$4:$O$7,3,FALSE)</f>
        <v>Coffee</v>
      </c>
      <c r="T2090" s="15" t="str">
        <f>HLOOKUP(Coffee_data[[#This Row],[ProductId]],Product!$B$4:$O$7,4,FALSE)</f>
        <v>Decaf Irish Cream</v>
      </c>
    </row>
    <row r="2091" spans="1:20" x14ac:dyDescent="0.2">
      <c r="A2091">
        <v>157</v>
      </c>
      <c r="B2091">
        <v>251</v>
      </c>
      <c r="C2091">
        <v>501</v>
      </c>
      <c r="D2091">
        <v>305</v>
      </c>
      <c r="E2091">
        <v>94</v>
      </c>
      <c r="F2091">
        <v>70</v>
      </c>
      <c r="G2091">
        <v>1820</v>
      </c>
      <c r="H2091">
        <v>160</v>
      </c>
      <c r="I2091">
        <v>248</v>
      </c>
      <c r="J2091">
        <v>240</v>
      </c>
      <c r="K2091">
        <v>480</v>
      </c>
      <c r="L2091">
        <v>916</v>
      </c>
      <c r="M2091">
        <v>4</v>
      </c>
      <c r="N2091" s="25">
        <v>41973</v>
      </c>
      <c r="O2091" t="str">
        <f>VLOOKUP(Coffee_data[[#This Row],[Area Code]],Location!$B$1:$E$157,2,FALSE)</f>
        <v>California</v>
      </c>
      <c r="P2091" t="str">
        <f>VLOOKUP(Coffee_data[[#This Row],[Area Code]],Location!$B$1:$E$157,3,FALSE)</f>
        <v>West</v>
      </c>
      <c r="Q2091" t="str">
        <f>VLOOKUP(Coffee_data[[#This Row],[Area Code]],Location!$B$1:$E$157,4,FALSE)</f>
        <v>Major Market</v>
      </c>
      <c r="R2091" s="15" t="str">
        <f>HLOOKUP(Coffee_data[[#This Row],[ProductId]],Product!$B$4:$O$7,2,FALSE)</f>
        <v>Regular</v>
      </c>
      <c r="S2091" s="15" t="str">
        <f>HLOOKUP(Coffee_data[[#This Row],[ProductId]],Product!$B$4:$O$7,3,FALSE)</f>
        <v>Espresso</v>
      </c>
      <c r="T2091" s="15" t="str">
        <f>HLOOKUP(Coffee_data[[#This Row],[ProductId]],Product!$B$4:$O$7,4,FALSE)</f>
        <v>Caffe Latte</v>
      </c>
    </row>
    <row r="2092" spans="1:20" x14ac:dyDescent="0.2">
      <c r="A2092">
        <v>31</v>
      </c>
      <c r="B2092">
        <v>187</v>
      </c>
      <c r="C2092">
        <v>322</v>
      </c>
      <c r="D2092">
        <v>128</v>
      </c>
      <c r="E2092">
        <v>156</v>
      </c>
      <c r="F2092">
        <v>122</v>
      </c>
      <c r="G2092">
        <v>940</v>
      </c>
      <c r="H2092">
        <v>40</v>
      </c>
      <c r="I2092">
        <v>65</v>
      </c>
      <c r="J2092">
        <v>180</v>
      </c>
      <c r="K2092">
        <v>315</v>
      </c>
      <c r="L2092">
        <v>530</v>
      </c>
      <c r="M2092">
        <v>5</v>
      </c>
      <c r="N2092" s="25">
        <v>41973</v>
      </c>
      <c r="O2092" t="str">
        <f>VLOOKUP(Coffee_data[[#This Row],[Area Code]],Location!$B$1:$E$157,2,FALSE)</f>
        <v>California</v>
      </c>
      <c r="P2092" t="str">
        <f>VLOOKUP(Coffee_data[[#This Row],[Area Code]],Location!$B$1:$E$157,3,FALSE)</f>
        <v>West</v>
      </c>
      <c r="Q2092" t="str">
        <f>VLOOKUP(Coffee_data[[#This Row],[Area Code]],Location!$B$1:$E$157,4,FALSE)</f>
        <v>Major Market</v>
      </c>
      <c r="R2092" s="15" t="str">
        <f>HLOOKUP(Coffee_data[[#This Row],[ProductId]],Product!$B$4:$O$7,2,FALSE)</f>
        <v>Regular</v>
      </c>
      <c r="S2092" s="15" t="str">
        <f>HLOOKUP(Coffee_data[[#This Row],[ProductId]],Product!$B$4:$O$7,3,FALSE)</f>
        <v>Espresso</v>
      </c>
      <c r="T2092" s="15" t="str">
        <f>HLOOKUP(Coffee_data[[#This Row],[ProductId]],Product!$B$4:$O$7,4,FALSE)</f>
        <v>Caffe Mocha</v>
      </c>
    </row>
    <row r="2093" spans="1:20" x14ac:dyDescent="0.2">
      <c r="A2093">
        <v>216</v>
      </c>
      <c r="B2093">
        <v>329</v>
      </c>
      <c r="C2093">
        <v>576</v>
      </c>
      <c r="D2093">
        <v>209</v>
      </c>
      <c r="E2093">
        <v>113</v>
      </c>
      <c r="F2093">
        <v>81</v>
      </c>
      <c r="G2093">
        <v>1744</v>
      </c>
      <c r="H2093">
        <v>210</v>
      </c>
      <c r="I2093">
        <v>218</v>
      </c>
      <c r="J2093">
        <v>310</v>
      </c>
      <c r="K2093">
        <v>544</v>
      </c>
      <c r="L2093">
        <v>209</v>
      </c>
      <c r="M2093">
        <v>6</v>
      </c>
      <c r="N2093" s="25">
        <v>41973</v>
      </c>
      <c r="O2093" t="str">
        <f>VLOOKUP(Coffee_data[[#This Row],[Area Code]],Location!$B$1:$E$157,2,FALSE)</f>
        <v>California</v>
      </c>
      <c r="P2093" t="str">
        <f>VLOOKUP(Coffee_data[[#This Row],[Area Code]],Location!$B$1:$E$157,3,FALSE)</f>
        <v>West</v>
      </c>
      <c r="Q2093" t="str">
        <f>VLOOKUP(Coffee_data[[#This Row],[Area Code]],Location!$B$1:$E$157,4,FALSE)</f>
        <v>Major Market</v>
      </c>
      <c r="R2093" s="15" t="str">
        <f>HLOOKUP(Coffee_data[[#This Row],[ProductId]],Product!$B$4:$O$7,2,FALSE)</f>
        <v>Decaf</v>
      </c>
      <c r="S2093" s="15" t="str">
        <f>HLOOKUP(Coffee_data[[#This Row],[ProductId]],Product!$B$4:$O$7,3,FALSE)</f>
        <v>Espresso</v>
      </c>
      <c r="T2093" s="15" t="str">
        <f>HLOOKUP(Coffee_data[[#This Row],[ProductId]],Product!$B$4:$O$7,4,FALSE)</f>
        <v>Decaf Espresso</v>
      </c>
    </row>
    <row r="2094" spans="1:20" x14ac:dyDescent="0.2">
      <c r="A2094">
        <v>32</v>
      </c>
      <c r="B2094">
        <v>187</v>
      </c>
      <c r="C2094">
        <v>322</v>
      </c>
      <c r="D2094">
        <v>181</v>
      </c>
      <c r="E2094">
        <v>155</v>
      </c>
      <c r="F2094">
        <v>122</v>
      </c>
      <c r="G2094">
        <v>940</v>
      </c>
      <c r="H2094">
        <v>30</v>
      </c>
      <c r="I2094">
        <v>155</v>
      </c>
      <c r="J2094">
        <v>170</v>
      </c>
      <c r="K2094">
        <v>282</v>
      </c>
      <c r="L2094">
        <v>702</v>
      </c>
      <c r="M2094">
        <v>8</v>
      </c>
      <c r="N2094" s="25">
        <v>41973</v>
      </c>
      <c r="O2094" t="str">
        <f>VLOOKUP(Coffee_data[[#This Row],[Area Code]],Location!$B$1:$E$157,2,FALSE)</f>
        <v>Nevada</v>
      </c>
      <c r="P2094" t="str">
        <f>VLOOKUP(Coffee_data[[#This Row],[Area Code]],Location!$B$1:$E$157,3,FALSE)</f>
        <v>West</v>
      </c>
      <c r="Q2094" t="str">
        <f>VLOOKUP(Coffee_data[[#This Row],[Area Code]],Location!$B$1:$E$157,4,FALSE)</f>
        <v>Small Market</v>
      </c>
      <c r="R2094" s="15" t="str">
        <f>HLOOKUP(Coffee_data[[#This Row],[ProductId]],Product!$B$4:$O$7,2,FALSE)</f>
        <v>Decaf</v>
      </c>
      <c r="S2094" s="15" t="str">
        <f>HLOOKUP(Coffee_data[[#This Row],[ProductId]],Product!$B$4:$O$7,3,FALSE)</f>
        <v>Herbal Tea</v>
      </c>
      <c r="T2094" s="15" t="str">
        <f>HLOOKUP(Coffee_data[[#This Row],[ProductId]],Product!$B$4:$O$7,4,FALSE)</f>
        <v>Chamomile</v>
      </c>
    </row>
    <row r="2095" spans="1:20" x14ac:dyDescent="0.2">
      <c r="A2095">
        <v>194</v>
      </c>
      <c r="B2095">
        <v>310</v>
      </c>
      <c r="C2095">
        <v>534</v>
      </c>
      <c r="D2095">
        <v>195</v>
      </c>
      <c r="E2095">
        <v>116</v>
      </c>
      <c r="F2095">
        <v>73</v>
      </c>
      <c r="G2095">
        <v>1191</v>
      </c>
      <c r="H2095">
        <v>170</v>
      </c>
      <c r="I2095">
        <v>132</v>
      </c>
      <c r="J2095">
        <v>280</v>
      </c>
      <c r="K2095">
        <v>499</v>
      </c>
      <c r="L2095">
        <v>775</v>
      </c>
      <c r="M2095">
        <v>9</v>
      </c>
      <c r="N2095" s="25">
        <v>41973</v>
      </c>
      <c r="O2095" t="str">
        <f>VLOOKUP(Coffee_data[[#This Row],[Area Code]],Location!$B$1:$E$157,2,FALSE)</f>
        <v>Nevada</v>
      </c>
      <c r="P2095" t="str">
        <f>VLOOKUP(Coffee_data[[#This Row],[Area Code]],Location!$B$1:$E$157,3,FALSE)</f>
        <v>West</v>
      </c>
      <c r="Q2095" t="str">
        <f>VLOOKUP(Coffee_data[[#This Row],[Area Code]],Location!$B$1:$E$157,4,FALSE)</f>
        <v>Small Market</v>
      </c>
      <c r="R2095" s="15" t="str">
        <f>HLOOKUP(Coffee_data[[#This Row],[ProductId]],Product!$B$4:$O$7,2,FALSE)</f>
        <v>Decaf</v>
      </c>
      <c r="S2095" s="15" t="str">
        <f>HLOOKUP(Coffee_data[[#This Row],[ProductId]],Product!$B$4:$O$7,3,FALSE)</f>
        <v>Herbal Tea</v>
      </c>
      <c r="T2095" s="15" t="str">
        <f>HLOOKUP(Coffee_data[[#This Row],[ProductId]],Product!$B$4:$O$7,4,FALSE)</f>
        <v>Lemon</v>
      </c>
    </row>
    <row r="2096" spans="1:20" x14ac:dyDescent="0.2">
      <c r="A2096">
        <v>122</v>
      </c>
      <c r="B2096">
        <v>185</v>
      </c>
      <c r="C2096">
        <v>312</v>
      </c>
      <c r="D2096">
        <v>96</v>
      </c>
      <c r="E2096">
        <v>63</v>
      </c>
      <c r="F2096">
        <v>40</v>
      </c>
      <c r="G2096">
        <v>830</v>
      </c>
      <c r="H2096">
        <v>120</v>
      </c>
      <c r="I2096">
        <v>99</v>
      </c>
      <c r="J2096">
        <v>170</v>
      </c>
      <c r="K2096">
        <v>280</v>
      </c>
      <c r="L2096">
        <v>775</v>
      </c>
      <c r="M2096">
        <v>10</v>
      </c>
      <c r="N2096" s="25">
        <v>41973</v>
      </c>
      <c r="O2096" t="str">
        <f>VLOOKUP(Coffee_data[[#This Row],[Area Code]],Location!$B$1:$E$157,2,FALSE)</f>
        <v>Nevada</v>
      </c>
      <c r="P2096" t="str">
        <f>VLOOKUP(Coffee_data[[#This Row],[Area Code]],Location!$B$1:$E$157,3,FALSE)</f>
        <v>West</v>
      </c>
      <c r="Q2096" t="str">
        <f>VLOOKUP(Coffee_data[[#This Row],[Area Code]],Location!$B$1:$E$157,4,FALSE)</f>
        <v>Small Market</v>
      </c>
      <c r="R2096" s="15" t="str">
        <f>HLOOKUP(Coffee_data[[#This Row],[ProductId]],Product!$B$4:$O$7,2,FALSE)</f>
        <v>Decaf</v>
      </c>
      <c r="S2096" s="15" t="str">
        <f>HLOOKUP(Coffee_data[[#This Row],[ProductId]],Product!$B$4:$O$7,3,FALSE)</f>
        <v>Herbal Tea</v>
      </c>
      <c r="T2096" s="15" t="str">
        <f>HLOOKUP(Coffee_data[[#This Row],[ProductId]],Product!$B$4:$O$7,4,FALSE)</f>
        <v>Mint</v>
      </c>
    </row>
    <row r="2097" spans="1:20" x14ac:dyDescent="0.2">
      <c r="A2097">
        <v>215</v>
      </c>
      <c r="B2097">
        <v>329</v>
      </c>
      <c r="C2097">
        <v>576</v>
      </c>
      <c r="D2097">
        <v>275</v>
      </c>
      <c r="E2097">
        <v>114</v>
      </c>
      <c r="F2097">
        <v>81</v>
      </c>
      <c r="G2097">
        <v>1744</v>
      </c>
      <c r="H2097">
        <v>150</v>
      </c>
      <c r="I2097">
        <v>202</v>
      </c>
      <c r="J2097">
        <v>240</v>
      </c>
      <c r="K2097">
        <v>409</v>
      </c>
      <c r="L2097">
        <v>702</v>
      </c>
      <c r="M2097">
        <v>11</v>
      </c>
      <c r="N2097" s="25">
        <v>41973</v>
      </c>
      <c r="O2097" t="str">
        <f>VLOOKUP(Coffee_data[[#This Row],[Area Code]],Location!$B$1:$E$157,2,FALSE)</f>
        <v>Nevada</v>
      </c>
      <c r="P2097" t="str">
        <f>VLOOKUP(Coffee_data[[#This Row],[Area Code]],Location!$B$1:$E$157,3,FALSE)</f>
        <v>West</v>
      </c>
      <c r="Q2097" t="str">
        <f>VLOOKUP(Coffee_data[[#This Row],[Area Code]],Location!$B$1:$E$157,4,FALSE)</f>
        <v>Small Market</v>
      </c>
      <c r="R2097" s="15" t="str">
        <f>HLOOKUP(Coffee_data[[#This Row],[ProductId]],Product!$B$4:$O$7,2,FALSE)</f>
        <v>Regular</v>
      </c>
      <c r="S2097" s="15" t="str">
        <f>HLOOKUP(Coffee_data[[#This Row],[ProductId]],Product!$B$4:$O$7,3,FALSE)</f>
        <v>Tea</v>
      </c>
      <c r="T2097" s="15" t="str">
        <f>HLOOKUP(Coffee_data[[#This Row],[ProductId]],Product!$B$4:$O$7,4,FALSE)</f>
        <v>Darjeeling</v>
      </c>
    </row>
    <row r="2098" spans="1:20" x14ac:dyDescent="0.2">
      <c r="A2098">
        <v>157</v>
      </c>
      <c r="B2098">
        <v>251</v>
      </c>
      <c r="C2098">
        <v>501</v>
      </c>
      <c r="D2098">
        <v>313</v>
      </c>
      <c r="E2098">
        <v>94</v>
      </c>
      <c r="F2098">
        <v>70</v>
      </c>
      <c r="G2098">
        <v>1820</v>
      </c>
      <c r="H2098">
        <v>100</v>
      </c>
      <c r="I2098">
        <v>144</v>
      </c>
      <c r="J2098">
        <v>180</v>
      </c>
      <c r="K2098">
        <v>348</v>
      </c>
      <c r="L2098">
        <v>702</v>
      </c>
      <c r="M2098">
        <v>12</v>
      </c>
      <c r="N2098" s="25">
        <v>41973</v>
      </c>
      <c r="O2098" t="str">
        <f>VLOOKUP(Coffee_data[[#This Row],[Area Code]],Location!$B$1:$E$157,2,FALSE)</f>
        <v>Nevada</v>
      </c>
      <c r="P2098" t="str">
        <f>VLOOKUP(Coffee_data[[#This Row],[Area Code]],Location!$B$1:$E$157,3,FALSE)</f>
        <v>West</v>
      </c>
      <c r="Q2098" t="str">
        <f>VLOOKUP(Coffee_data[[#This Row],[Area Code]],Location!$B$1:$E$157,4,FALSE)</f>
        <v>Small Market</v>
      </c>
      <c r="R2098" s="15" t="str">
        <f>HLOOKUP(Coffee_data[[#This Row],[ProductId]],Product!$B$4:$O$7,2,FALSE)</f>
        <v>Regular</v>
      </c>
      <c r="S2098" s="15" t="str">
        <f>HLOOKUP(Coffee_data[[#This Row],[ProductId]],Product!$B$4:$O$7,3,FALSE)</f>
        <v>Tea</v>
      </c>
      <c r="T2098" s="15" t="str">
        <f>HLOOKUP(Coffee_data[[#This Row],[ProductId]],Product!$B$4:$O$7,4,FALSE)</f>
        <v>Earl Grey</v>
      </c>
    </row>
    <row r="2099" spans="1:20" x14ac:dyDescent="0.2">
      <c r="A2099">
        <v>-408</v>
      </c>
      <c r="B2099">
        <v>-294</v>
      </c>
      <c r="C2099">
        <v>31</v>
      </c>
      <c r="D2099">
        <v>294</v>
      </c>
      <c r="E2099">
        <v>145</v>
      </c>
      <c r="F2099">
        <v>111</v>
      </c>
      <c r="G2099">
        <v>8252</v>
      </c>
      <c r="H2099">
        <v>-320</v>
      </c>
      <c r="I2099">
        <v>101</v>
      </c>
      <c r="J2099">
        <v>-210</v>
      </c>
      <c r="K2099">
        <v>-13</v>
      </c>
      <c r="L2099">
        <v>775</v>
      </c>
      <c r="M2099">
        <v>13</v>
      </c>
      <c r="N2099" s="25">
        <v>41973</v>
      </c>
      <c r="O2099" t="str">
        <f>VLOOKUP(Coffee_data[[#This Row],[Area Code]],Location!$B$1:$E$157,2,FALSE)</f>
        <v>Nevada</v>
      </c>
      <c r="P2099" t="str">
        <f>VLOOKUP(Coffee_data[[#This Row],[Area Code]],Location!$B$1:$E$157,3,FALSE)</f>
        <v>West</v>
      </c>
      <c r="Q2099" t="str">
        <f>VLOOKUP(Coffee_data[[#This Row],[Area Code]],Location!$B$1:$E$157,4,FALSE)</f>
        <v>Small Market</v>
      </c>
      <c r="R2099" s="15" t="str">
        <f>HLOOKUP(Coffee_data[[#This Row],[ProductId]],Product!$B$4:$O$7,2,FALSE)</f>
        <v>Regular</v>
      </c>
      <c r="S2099" s="15" t="str">
        <f>HLOOKUP(Coffee_data[[#This Row],[ProductId]],Product!$B$4:$O$7,3,FALSE)</f>
        <v>Tea</v>
      </c>
      <c r="T2099" s="15" t="str">
        <f>HLOOKUP(Coffee_data[[#This Row],[ProductId]],Product!$B$4:$O$7,4,FALSE)</f>
        <v>Green Tea</v>
      </c>
    </row>
    <row r="2100" spans="1:20" x14ac:dyDescent="0.2">
      <c r="A2100">
        <v>1</v>
      </c>
      <c r="B2100">
        <v>49</v>
      </c>
      <c r="C2100">
        <v>88</v>
      </c>
      <c r="D2100">
        <v>39</v>
      </c>
      <c r="E2100">
        <v>48</v>
      </c>
      <c r="F2100">
        <v>14</v>
      </c>
      <c r="G2100">
        <v>250</v>
      </c>
      <c r="H2100">
        <v>20</v>
      </c>
      <c r="I2100">
        <v>38</v>
      </c>
      <c r="J2100">
        <v>60</v>
      </c>
      <c r="K2100">
        <v>98</v>
      </c>
      <c r="L2100">
        <v>775</v>
      </c>
      <c r="M2100">
        <v>2</v>
      </c>
      <c r="N2100" s="25">
        <v>41973</v>
      </c>
      <c r="O2100" t="str">
        <f>VLOOKUP(Coffee_data[[#This Row],[Area Code]],Location!$B$1:$E$157,2,FALSE)</f>
        <v>Nevada</v>
      </c>
      <c r="P2100" t="str">
        <f>VLOOKUP(Coffee_data[[#This Row],[Area Code]],Location!$B$1:$E$157,3,FALSE)</f>
        <v>West</v>
      </c>
      <c r="Q2100" t="str">
        <f>VLOOKUP(Coffee_data[[#This Row],[Area Code]],Location!$B$1:$E$157,4,FALSE)</f>
        <v>Small Market</v>
      </c>
      <c r="R2100" s="15" t="str">
        <f>HLOOKUP(Coffee_data[[#This Row],[ProductId]],Product!$B$4:$O$7,2,FALSE)</f>
        <v>Regular</v>
      </c>
      <c r="S2100" s="15" t="str">
        <f>HLOOKUP(Coffee_data[[#This Row],[ProductId]],Product!$B$4:$O$7,3,FALSE)</f>
        <v>Coffee</v>
      </c>
      <c r="T2100" s="15" t="str">
        <f>HLOOKUP(Coffee_data[[#This Row],[ProductId]],Product!$B$4:$O$7,4,FALSE)</f>
        <v>Columbian</v>
      </c>
    </row>
    <row r="2101" spans="1:20" x14ac:dyDescent="0.2">
      <c r="A2101">
        <v>8</v>
      </c>
      <c r="B2101">
        <v>38</v>
      </c>
      <c r="C2101">
        <v>69</v>
      </c>
      <c r="D2101">
        <v>31</v>
      </c>
      <c r="E2101">
        <v>30</v>
      </c>
      <c r="F2101">
        <v>9</v>
      </c>
      <c r="G2101">
        <v>1009</v>
      </c>
      <c r="H2101">
        <v>30</v>
      </c>
      <c r="I2101">
        <v>27</v>
      </c>
      <c r="J2101">
        <v>50</v>
      </c>
      <c r="K2101">
        <v>80</v>
      </c>
      <c r="L2101">
        <v>702</v>
      </c>
      <c r="M2101">
        <v>3</v>
      </c>
      <c r="N2101" s="25">
        <v>41973</v>
      </c>
      <c r="O2101" t="str">
        <f>VLOOKUP(Coffee_data[[#This Row],[Area Code]],Location!$B$1:$E$157,2,FALSE)</f>
        <v>Nevada</v>
      </c>
      <c r="P2101" t="str">
        <f>VLOOKUP(Coffee_data[[#This Row],[Area Code]],Location!$B$1:$E$157,3,FALSE)</f>
        <v>West</v>
      </c>
      <c r="Q2101" t="str">
        <f>VLOOKUP(Coffee_data[[#This Row],[Area Code]],Location!$B$1:$E$157,4,FALSE)</f>
        <v>Small Market</v>
      </c>
      <c r="R2101" s="15" t="str">
        <f>HLOOKUP(Coffee_data[[#This Row],[ProductId]],Product!$B$4:$O$7,2,FALSE)</f>
        <v>Decaf</v>
      </c>
      <c r="S2101" s="15" t="str">
        <f>HLOOKUP(Coffee_data[[#This Row],[ProductId]],Product!$B$4:$O$7,3,FALSE)</f>
        <v>Coffee</v>
      </c>
      <c r="T2101" s="15" t="str">
        <f>HLOOKUP(Coffee_data[[#This Row],[ProductId]],Product!$B$4:$O$7,4,FALSE)</f>
        <v>Decaf Irish Cream</v>
      </c>
    </row>
    <row r="2102" spans="1:20" x14ac:dyDescent="0.2">
      <c r="A2102">
        <v>31</v>
      </c>
      <c r="B2102">
        <v>43</v>
      </c>
      <c r="C2102">
        <v>43</v>
      </c>
      <c r="D2102">
        <v>0</v>
      </c>
      <c r="E2102">
        <v>12</v>
      </c>
      <c r="F2102">
        <v>0</v>
      </c>
      <c r="G2102">
        <v>344</v>
      </c>
      <c r="H2102">
        <v>30</v>
      </c>
      <c r="I2102">
        <v>0</v>
      </c>
      <c r="J2102">
        <v>40</v>
      </c>
      <c r="K2102">
        <v>44</v>
      </c>
      <c r="L2102">
        <v>702</v>
      </c>
      <c r="M2102">
        <v>4</v>
      </c>
      <c r="N2102" s="25">
        <v>41973</v>
      </c>
      <c r="O2102" t="str">
        <f>VLOOKUP(Coffee_data[[#This Row],[Area Code]],Location!$B$1:$E$157,2,FALSE)</f>
        <v>Nevada</v>
      </c>
      <c r="P2102" t="str">
        <f>VLOOKUP(Coffee_data[[#This Row],[Area Code]],Location!$B$1:$E$157,3,FALSE)</f>
        <v>West</v>
      </c>
      <c r="Q2102" t="str">
        <f>VLOOKUP(Coffee_data[[#This Row],[Area Code]],Location!$B$1:$E$157,4,FALSE)</f>
        <v>Small Market</v>
      </c>
      <c r="R2102" s="15" t="str">
        <f>HLOOKUP(Coffee_data[[#This Row],[ProductId]],Product!$B$4:$O$7,2,FALSE)</f>
        <v>Regular</v>
      </c>
      <c r="S2102" s="15" t="str">
        <f>HLOOKUP(Coffee_data[[#This Row],[ProductId]],Product!$B$4:$O$7,3,FALSE)</f>
        <v>Espresso</v>
      </c>
      <c r="T2102" s="15" t="str">
        <f>HLOOKUP(Coffee_data[[#This Row],[ProductId]],Product!$B$4:$O$7,4,FALSE)</f>
        <v>Caffe Latte</v>
      </c>
    </row>
    <row r="2103" spans="1:20" x14ac:dyDescent="0.2">
      <c r="A2103">
        <v>10</v>
      </c>
      <c r="B2103">
        <v>25</v>
      </c>
      <c r="C2103">
        <v>41</v>
      </c>
      <c r="D2103">
        <v>16</v>
      </c>
      <c r="E2103">
        <v>15</v>
      </c>
      <c r="F2103">
        <v>4</v>
      </c>
      <c r="G2103">
        <v>851</v>
      </c>
      <c r="H2103">
        <v>10</v>
      </c>
      <c r="I2103">
        <v>10</v>
      </c>
      <c r="J2103">
        <v>20</v>
      </c>
      <c r="K2103">
        <v>30</v>
      </c>
      <c r="L2103">
        <v>775</v>
      </c>
      <c r="M2103">
        <v>5</v>
      </c>
      <c r="N2103" s="25">
        <v>41973</v>
      </c>
      <c r="O2103" t="str">
        <f>VLOOKUP(Coffee_data[[#This Row],[Area Code]],Location!$B$1:$E$157,2,FALSE)</f>
        <v>Nevada</v>
      </c>
      <c r="P2103" t="str">
        <f>VLOOKUP(Coffee_data[[#This Row],[Area Code]],Location!$B$1:$E$157,3,FALSE)</f>
        <v>West</v>
      </c>
      <c r="Q2103" t="str">
        <f>VLOOKUP(Coffee_data[[#This Row],[Area Code]],Location!$B$1:$E$157,4,FALSE)</f>
        <v>Small Market</v>
      </c>
      <c r="R2103" s="15" t="str">
        <f>HLOOKUP(Coffee_data[[#This Row],[ProductId]],Product!$B$4:$O$7,2,FALSE)</f>
        <v>Regular</v>
      </c>
      <c r="S2103" s="15" t="str">
        <f>HLOOKUP(Coffee_data[[#This Row],[ProductId]],Product!$B$4:$O$7,3,FALSE)</f>
        <v>Espresso</v>
      </c>
      <c r="T2103" s="15" t="str">
        <f>HLOOKUP(Coffee_data[[#This Row],[ProductId]],Product!$B$4:$O$7,4,FALSE)</f>
        <v>Caffe Mocha</v>
      </c>
    </row>
    <row r="2104" spans="1:20" x14ac:dyDescent="0.2">
      <c r="A2104">
        <v>17</v>
      </c>
      <c r="B2104">
        <v>35</v>
      </c>
      <c r="C2104">
        <v>58</v>
      </c>
      <c r="D2104">
        <v>23</v>
      </c>
      <c r="E2104">
        <v>18</v>
      </c>
      <c r="F2104">
        <v>6</v>
      </c>
      <c r="G2104">
        <v>807</v>
      </c>
      <c r="H2104">
        <v>20</v>
      </c>
      <c r="I2104">
        <v>20</v>
      </c>
      <c r="J2104">
        <v>30</v>
      </c>
      <c r="K2104">
        <v>56</v>
      </c>
      <c r="L2104">
        <v>702</v>
      </c>
      <c r="M2104">
        <v>6</v>
      </c>
      <c r="N2104" s="25">
        <v>41973</v>
      </c>
      <c r="O2104" t="str">
        <f>VLOOKUP(Coffee_data[[#This Row],[Area Code]],Location!$B$1:$E$157,2,FALSE)</f>
        <v>Nevada</v>
      </c>
      <c r="P2104" t="str">
        <f>VLOOKUP(Coffee_data[[#This Row],[Area Code]],Location!$B$1:$E$157,3,FALSE)</f>
        <v>West</v>
      </c>
      <c r="Q2104" t="str">
        <f>VLOOKUP(Coffee_data[[#This Row],[Area Code]],Location!$B$1:$E$157,4,FALSE)</f>
        <v>Small Market</v>
      </c>
      <c r="R2104" s="15" t="str">
        <f>HLOOKUP(Coffee_data[[#This Row],[ProductId]],Product!$B$4:$O$7,2,FALSE)</f>
        <v>Decaf</v>
      </c>
      <c r="S2104" s="15" t="str">
        <f>HLOOKUP(Coffee_data[[#This Row],[ProductId]],Product!$B$4:$O$7,3,FALSE)</f>
        <v>Espresso</v>
      </c>
      <c r="T2104" s="15" t="str">
        <f>HLOOKUP(Coffee_data[[#This Row],[ProductId]],Product!$B$4:$O$7,4,FALSE)</f>
        <v>Decaf Espresso</v>
      </c>
    </row>
    <row r="2105" spans="1:20" x14ac:dyDescent="0.2">
      <c r="A2105">
        <v>19</v>
      </c>
      <c r="B2105">
        <v>36</v>
      </c>
      <c r="C2105">
        <v>60</v>
      </c>
      <c r="D2105">
        <v>24</v>
      </c>
      <c r="E2105">
        <v>17</v>
      </c>
      <c r="F2105">
        <v>6</v>
      </c>
      <c r="G2105">
        <v>829</v>
      </c>
      <c r="H2105">
        <v>20</v>
      </c>
      <c r="I2105">
        <v>20</v>
      </c>
      <c r="J2105">
        <v>30</v>
      </c>
      <c r="K2105">
        <v>42</v>
      </c>
      <c r="L2105">
        <v>541</v>
      </c>
      <c r="M2105">
        <v>8</v>
      </c>
      <c r="N2105" s="25">
        <v>41973</v>
      </c>
      <c r="O2105" t="str">
        <f>VLOOKUP(Coffee_data[[#This Row],[Area Code]],Location!$B$1:$E$157,2,FALSE)</f>
        <v>Oregon</v>
      </c>
      <c r="P2105" t="str">
        <f>VLOOKUP(Coffee_data[[#This Row],[Area Code]],Location!$B$1:$E$157,3,FALSE)</f>
        <v>West</v>
      </c>
      <c r="Q2105" t="str">
        <f>VLOOKUP(Coffee_data[[#This Row],[Area Code]],Location!$B$1:$E$157,4,FALSE)</f>
        <v>Small Market</v>
      </c>
      <c r="R2105" s="15" t="str">
        <f>HLOOKUP(Coffee_data[[#This Row],[ProductId]],Product!$B$4:$O$7,2,FALSE)</f>
        <v>Decaf</v>
      </c>
      <c r="S2105" s="15" t="str">
        <f>HLOOKUP(Coffee_data[[#This Row],[ProductId]],Product!$B$4:$O$7,3,FALSE)</f>
        <v>Herbal Tea</v>
      </c>
      <c r="T2105" s="15" t="str">
        <f>HLOOKUP(Coffee_data[[#This Row],[ProductId]],Product!$B$4:$O$7,4,FALSE)</f>
        <v>Chamomile</v>
      </c>
    </row>
    <row r="2106" spans="1:20" x14ac:dyDescent="0.2">
      <c r="A2106">
        <v>66</v>
      </c>
      <c r="B2106">
        <v>104</v>
      </c>
      <c r="C2106">
        <v>185</v>
      </c>
      <c r="D2106">
        <v>81</v>
      </c>
      <c r="E2106">
        <v>38</v>
      </c>
      <c r="F2106">
        <v>26</v>
      </c>
      <c r="G2106">
        <v>551</v>
      </c>
      <c r="H2106">
        <v>70</v>
      </c>
      <c r="I2106">
        <v>70</v>
      </c>
      <c r="J2106">
        <v>100</v>
      </c>
      <c r="K2106">
        <v>161</v>
      </c>
      <c r="L2106">
        <v>541</v>
      </c>
      <c r="M2106">
        <v>9</v>
      </c>
      <c r="N2106" s="25">
        <v>41973</v>
      </c>
      <c r="O2106" t="str">
        <f>VLOOKUP(Coffee_data[[#This Row],[Area Code]],Location!$B$1:$E$157,2,FALSE)</f>
        <v>Oregon</v>
      </c>
      <c r="P2106" t="str">
        <f>VLOOKUP(Coffee_data[[#This Row],[Area Code]],Location!$B$1:$E$157,3,FALSE)</f>
        <v>West</v>
      </c>
      <c r="Q2106" t="str">
        <f>VLOOKUP(Coffee_data[[#This Row],[Area Code]],Location!$B$1:$E$157,4,FALSE)</f>
        <v>Small Market</v>
      </c>
      <c r="R2106" s="15" t="str">
        <f>HLOOKUP(Coffee_data[[#This Row],[ProductId]],Product!$B$4:$O$7,2,FALSE)</f>
        <v>Decaf</v>
      </c>
      <c r="S2106" s="15" t="str">
        <f>HLOOKUP(Coffee_data[[#This Row],[ProductId]],Product!$B$4:$O$7,3,FALSE)</f>
        <v>Herbal Tea</v>
      </c>
      <c r="T2106" s="15" t="str">
        <f>HLOOKUP(Coffee_data[[#This Row],[ProductId]],Product!$B$4:$O$7,4,FALSE)</f>
        <v>Lemon</v>
      </c>
    </row>
    <row r="2107" spans="1:20" x14ac:dyDescent="0.2">
      <c r="A2107">
        <v>25</v>
      </c>
      <c r="B2107">
        <v>44</v>
      </c>
      <c r="C2107">
        <v>73</v>
      </c>
      <c r="D2107">
        <v>29</v>
      </c>
      <c r="E2107">
        <v>19</v>
      </c>
      <c r="F2107">
        <v>8</v>
      </c>
      <c r="G2107">
        <v>490</v>
      </c>
      <c r="H2107">
        <v>30</v>
      </c>
      <c r="I2107">
        <v>20</v>
      </c>
      <c r="J2107">
        <v>30</v>
      </c>
      <c r="K2107">
        <v>61</v>
      </c>
      <c r="L2107">
        <v>971</v>
      </c>
      <c r="M2107">
        <v>11</v>
      </c>
      <c r="N2107" s="25">
        <v>41973</v>
      </c>
      <c r="O2107" t="str">
        <f>VLOOKUP(Coffee_data[[#This Row],[Area Code]],Location!$B$1:$E$157,2,FALSE)</f>
        <v>Oregon</v>
      </c>
      <c r="P2107" t="str">
        <f>VLOOKUP(Coffee_data[[#This Row],[Area Code]],Location!$B$1:$E$157,3,FALSE)</f>
        <v>West</v>
      </c>
      <c r="Q2107" t="str">
        <f>VLOOKUP(Coffee_data[[#This Row],[Area Code]],Location!$B$1:$E$157,4,FALSE)</f>
        <v>Small Market</v>
      </c>
      <c r="R2107" s="15" t="str">
        <f>HLOOKUP(Coffee_data[[#This Row],[ProductId]],Product!$B$4:$O$7,2,FALSE)</f>
        <v>Regular</v>
      </c>
      <c r="S2107" s="15" t="str">
        <f>HLOOKUP(Coffee_data[[#This Row],[ProductId]],Product!$B$4:$O$7,3,FALSE)</f>
        <v>Tea</v>
      </c>
      <c r="T2107" s="15" t="str">
        <f>HLOOKUP(Coffee_data[[#This Row],[ProductId]],Product!$B$4:$O$7,4,FALSE)</f>
        <v>Darjeeling</v>
      </c>
    </row>
    <row r="2108" spans="1:20" x14ac:dyDescent="0.2">
      <c r="A2108">
        <v>73</v>
      </c>
      <c r="B2108">
        <v>133</v>
      </c>
      <c r="C2108">
        <v>221</v>
      </c>
      <c r="D2108">
        <v>88</v>
      </c>
      <c r="E2108">
        <v>60</v>
      </c>
      <c r="F2108">
        <v>29</v>
      </c>
      <c r="G2108">
        <v>817</v>
      </c>
      <c r="H2108">
        <v>60</v>
      </c>
      <c r="I2108">
        <v>72</v>
      </c>
      <c r="J2108">
        <v>100</v>
      </c>
      <c r="K2108">
        <v>148</v>
      </c>
      <c r="L2108">
        <v>971</v>
      </c>
      <c r="M2108">
        <v>12</v>
      </c>
      <c r="N2108" s="25">
        <v>41973</v>
      </c>
      <c r="O2108" t="str">
        <f>VLOOKUP(Coffee_data[[#This Row],[Area Code]],Location!$B$1:$E$157,2,FALSE)</f>
        <v>Oregon</v>
      </c>
      <c r="P2108" t="str">
        <f>VLOOKUP(Coffee_data[[#This Row],[Area Code]],Location!$B$1:$E$157,3,FALSE)</f>
        <v>West</v>
      </c>
      <c r="Q2108" t="str">
        <f>VLOOKUP(Coffee_data[[#This Row],[Area Code]],Location!$B$1:$E$157,4,FALSE)</f>
        <v>Small Market</v>
      </c>
      <c r="R2108" s="15" t="str">
        <f>HLOOKUP(Coffee_data[[#This Row],[ProductId]],Product!$B$4:$O$7,2,FALSE)</f>
        <v>Regular</v>
      </c>
      <c r="S2108" s="15" t="str">
        <f>HLOOKUP(Coffee_data[[#This Row],[ProductId]],Product!$B$4:$O$7,3,FALSE)</f>
        <v>Tea</v>
      </c>
      <c r="T2108" s="15" t="str">
        <f>HLOOKUP(Coffee_data[[#This Row],[ProductId]],Product!$B$4:$O$7,4,FALSE)</f>
        <v>Earl Grey</v>
      </c>
    </row>
    <row r="2109" spans="1:20" x14ac:dyDescent="0.2">
      <c r="A2109">
        <v>121</v>
      </c>
      <c r="B2109">
        <v>186</v>
      </c>
      <c r="C2109">
        <v>320</v>
      </c>
      <c r="D2109">
        <v>119</v>
      </c>
      <c r="E2109">
        <v>65</v>
      </c>
      <c r="F2109">
        <v>41</v>
      </c>
      <c r="G2109">
        <v>690</v>
      </c>
      <c r="H2109">
        <v>100</v>
      </c>
      <c r="I2109">
        <v>77</v>
      </c>
      <c r="J2109">
        <v>140</v>
      </c>
      <c r="K2109">
        <v>230</v>
      </c>
      <c r="L2109">
        <v>503</v>
      </c>
      <c r="M2109">
        <v>13</v>
      </c>
      <c r="N2109" s="25">
        <v>41973</v>
      </c>
      <c r="O2109" t="str">
        <f>VLOOKUP(Coffee_data[[#This Row],[Area Code]],Location!$B$1:$E$157,2,FALSE)</f>
        <v>Oregon</v>
      </c>
      <c r="P2109" t="str">
        <f>VLOOKUP(Coffee_data[[#This Row],[Area Code]],Location!$B$1:$E$157,3,FALSE)</f>
        <v>West</v>
      </c>
      <c r="Q2109" t="str">
        <f>VLOOKUP(Coffee_data[[#This Row],[Area Code]],Location!$B$1:$E$157,4,FALSE)</f>
        <v>Small Market</v>
      </c>
      <c r="R2109" s="15" t="str">
        <f>HLOOKUP(Coffee_data[[#This Row],[ProductId]],Product!$B$4:$O$7,2,FALSE)</f>
        <v>Regular</v>
      </c>
      <c r="S2109" s="15" t="str">
        <f>HLOOKUP(Coffee_data[[#This Row],[ProductId]],Product!$B$4:$O$7,3,FALSE)</f>
        <v>Tea</v>
      </c>
      <c r="T2109" s="15" t="str">
        <f>HLOOKUP(Coffee_data[[#This Row],[ProductId]],Product!$B$4:$O$7,4,FALSE)</f>
        <v>Green Tea</v>
      </c>
    </row>
    <row r="2110" spans="1:20" x14ac:dyDescent="0.2">
      <c r="A2110">
        <v>-7</v>
      </c>
      <c r="B2110">
        <v>65</v>
      </c>
      <c r="C2110">
        <v>112</v>
      </c>
      <c r="D2110">
        <v>47</v>
      </c>
      <c r="E2110">
        <v>72</v>
      </c>
      <c r="F2110">
        <v>42</v>
      </c>
      <c r="G2110">
        <v>521</v>
      </c>
      <c r="H2110">
        <v>20</v>
      </c>
      <c r="I2110">
        <v>49</v>
      </c>
      <c r="J2110">
        <v>80</v>
      </c>
      <c r="K2110">
        <v>130</v>
      </c>
      <c r="L2110">
        <v>503</v>
      </c>
      <c r="M2110">
        <v>1</v>
      </c>
      <c r="N2110" s="25">
        <v>41973</v>
      </c>
      <c r="O2110" t="str">
        <f>VLOOKUP(Coffee_data[[#This Row],[Area Code]],Location!$B$1:$E$157,2,FALSE)</f>
        <v>Oregon</v>
      </c>
      <c r="P2110" t="str">
        <f>VLOOKUP(Coffee_data[[#This Row],[Area Code]],Location!$B$1:$E$157,3,FALSE)</f>
        <v>West</v>
      </c>
      <c r="Q2110" t="str">
        <f>VLOOKUP(Coffee_data[[#This Row],[Area Code]],Location!$B$1:$E$157,4,FALSE)</f>
        <v>Small Market</v>
      </c>
      <c r="R2110" s="15" t="str">
        <f>HLOOKUP(Coffee_data[[#This Row],[ProductId]],Product!$B$4:$O$7,2,FALSE)</f>
        <v>Regular</v>
      </c>
      <c r="S2110" s="15" t="str">
        <f>HLOOKUP(Coffee_data[[#This Row],[ProductId]],Product!$B$4:$O$7,3,FALSE)</f>
        <v>Coffee</v>
      </c>
      <c r="T2110" s="15" t="str">
        <f>HLOOKUP(Coffee_data[[#This Row],[ProductId]],Product!$B$4:$O$7,4,FALSE)</f>
        <v>Amaretto</v>
      </c>
    </row>
    <row r="2111" spans="1:20" x14ac:dyDescent="0.2">
      <c r="A2111">
        <v>1</v>
      </c>
      <c r="B2111">
        <v>57</v>
      </c>
      <c r="C2111">
        <v>98</v>
      </c>
      <c r="D2111">
        <v>41</v>
      </c>
      <c r="E2111">
        <v>56</v>
      </c>
      <c r="F2111">
        <v>13</v>
      </c>
      <c r="G2111">
        <v>482</v>
      </c>
      <c r="H2111">
        <v>20</v>
      </c>
      <c r="I2111">
        <v>38</v>
      </c>
      <c r="J2111">
        <v>70</v>
      </c>
      <c r="K2111">
        <v>112</v>
      </c>
      <c r="L2111">
        <v>503</v>
      </c>
      <c r="M2111">
        <v>2</v>
      </c>
      <c r="N2111" s="25">
        <v>41973</v>
      </c>
      <c r="O2111" t="str">
        <f>VLOOKUP(Coffee_data[[#This Row],[Area Code]],Location!$B$1:$E$157,2,FALSE)</f>
        <v>Oregon</v>
      </c>
      <c r="P2111" t="str">
        <f>VLOOKUP(Coffee_data[[#This Row],[Area Code]],Location!$B$1:$E$157,3,FALSE)</f>
        <v>West</v>
      </c>
      <c r="Q2111" t="str">
        <f>VLOOKUP(Coffee_data[[#This Row],[Area Code]],Location!$B$1:$E$157,4,FALSE)</f>
        <v>Small Market</v>
      </c>
      <c r="R2111" s="15" t="str">
        <f>HLOOKUP(Coffee_data[[#This Row],[ProductId]],Product!$B$4:$O$7,2,FALSE)</f>
        <v>Regular</v>
      </c>
      <c r="S2111" s="15" t="str">
        <f>HLOOKUP(Coffee_data[[#This Row],[ProductId]],Product!$B$4:$O$7,3,FALSE)</f>
        <v>Coffee</v>
      </c>
      <c r="T2111" s="15" t="str">
        <f>HLOOKUP(Coffee_data[[#This Row],[ProductId]],Product!$B$4:$O$7,4,FALSE)</f>
        <v>Columbian</v>
      </c>
    </row>
    <row r="2112" spans="1:20" x14ac:dyDescent="0.2">
      <c r="A2112">
        <v>25</v>
      </c>
      <c r="B2112">
        <v>60</v>
      </c>
      <c r="C2112">
        <v>101</v>
      </c>
      <c r="D2112">
        <v>41</v>
      </c>
      <c r="E2112">
        <v>35</v>
      </c>
      <c r="F2112">
        <v>13</v>
      </c>
      <c r="G2112">
        <v>435</v>
      </c>
      <c r="H2112">
        <v>50</v>
      </c>
      <c r="I2112">
        <v>37</v>
      </c>
      <c r="J2112">
        <v>80</v>
      </c>
      <c r="K2112">
        <v>117</v>
      </c>
      <c r="L2112">
        <v>503</v>
      </c>
      <c r="M2112">
        <v>3</v>
      </c>
      <c r="N2112" s="25">
        <v>41973</v>
      </c>
      <c r="O2112" t="str">
        <f>VLOOKUP(Coffee_data[[#This Row],[Area Code]],Location!$B$1:$E$157,2,FALSE)</f>
        <v>Oregon</v>
      </c>
      <c r="P2112" t="str">
        <f>VLOOKUP(Coffee_data[[#This Row],[Area Code]],Location!$B$1:$E$157,3,FALSE)</f>
        <v>West</v>
      </c>
      <c r="Q2112" t="str">
        <f>VLOOKUP(Coffee_data[[#This Row],[Area Code]],Location!$B$1:$E$157,4,FALSE)</f>
        <v>Small Market</v>
      </c>
      <c r="R2112" s="15" t="str">
        <f>HLOOKUP(Coffee_data[[#This Row],[ProductId]],Product!$B$4:$O$7,2,FALSE)</f>
        <v>Decaf</v>
      </c>
      <c r="S2112" s="15" t="str">
        <f>HLOOKUP(Coffee_data[[#This Row],[ProductId]],Product!$B$4:$O$7,3,FALSE)</f>
        <v>Coffee</v>
      </c>
      <c r="T2112" s="15" t="str">
        <f>HLOOKUP(Coffee_data[[#This Row],[ProductId]],Product!$B$4:$O$7,4,FALSE)</f>
        <v>Decaf Irish Cream</v>
      </c>
    </row>
    <row r="2113" spans="1:20" x14ac:dyDescent="0.2">
      <c r="A2113">
        <v>6</v>
      </c>
      <c r="B2113">
        <v>57</v>
      </c>
      <c r="C2113">
        <v>103</v>
      </c>
      <c r="D2113">
        <v>46</v>
      </c>
      <c r="E2113">
        <v>51</v>
      </c>
      <c r="F2113">
        <v>17</v>
      </c>
      <c r="G2113">
        <v>422</v>
      </c>
      <c r="H2113">
        <v>10</v>
      </c>
      <c r="I2113">
        <v>40</v>
      </c>
      <c r="J2113">
        <v>50</v>
      </c>
      <c r="K2113">
        <v>94</v>
      </c>
      <c r="L2113">
        <v>971</v>
      </c>
      <c r="M2113">
        <v>4</v>
      </c>
      <c r="N2113" s="25">
        <v>41973</v>
      </c>
      <c r="O2113" t="str">
        <f>VLOOKUP(Coffee_data[[#This Row],[Area Code]],Location!$B$1:$E$157,2,FALSE)</f>
        <v>Oregon</v>
      </c>
      <c r="P2113" t="str">
        <f>VLOOKUP(Coffee_data[[#This Row],[Area Code]],Location!$B$1:$E$157,3,FALSE)</f>
        <v>West</v>
      </c>
      <c r="Q2113" t="str">
        <f>VLOOKUP(Coffee_data[[#This Row],[Area Code]],Location!$B$1:$E$157,4,FALSE)</f>
        <v>Small Market</v>
      </c>
      <c r="R2113" s="15" t="str">
        <f>HLOOKUP(Coffee_data[[#This Row],[ProductId]],Product!$B$4:$O$7,2,FALSE)</f>
        <v>Regular</v>
      </c>
      <c r="S2113" s="15" t="str">
        <f>HLOOKUP(Coffee_data[[#This Row],[ProductId]],Product!$B$4:$O$7,3,FALSE)</f>
        <v>Espresso</v>
      </c>
      <c r="T2113" s="15" t="str">
        <f>HLOOKUP(Coffee_data[[#This Row],[ProductId]],Product!$B$4:$O$7,4,FALSE)</f>
        <v>Caffe Latte</v>
      </c>
    </row>
    <row r="2114" spans="1:20" x14ac:dyDescent="0.2">
      <c r="A2114">
        <v>28</v>
      </c>
      <c r="B2114">
        <v>73</v>
      </c>
      <c r="C2114">
        <v>127</v>
      </c>
      <c r="D2114">
        <v>54</v>
      </c>
      <c r="E2114">
        <v>45</v>
      </c>
      <c r="F2114">
        <v>17</v>
      </c>
      <c r="G2114">
        <v>424</v>
      </c>
      <c r="H2114">
        <v>40</v>
      </c>
      <c r="I2114">
        <v>50</v>
      </c>
      <c r="J2114">
        <v>70</v>
      </c>
      <c r="K2114">
        <v>120</v>
      </c>
      <c r="L2114">
        <v>503</v>
      </c>
      <c r="M2114">
        <v>5</v>
      </c>
      <c r="N2114" s="25">
        <v>41973</v>
      </c>
      <c r="O2114" t="str">
        <f>VLOOKUP(Coffee_data[[#This Row],[Area Code]],Location!$B$1:$E$157,2,FALSE)</f>
        <v>Oregon</v>
      </c>
      <c r="P2114" t="str">
        <f>VLOOKUP(Coffee_data[[#This Row],[Area Code]],Location!$B$1:$E$157,3,FALSE)</f>
        <v>West</v>
      </c>
      <c r="Q2114" t="str">
        <f>VLOOKUP(Coffee_data[[#This Row],[Area Code]],Location!$B$1:$E$157,4,FALSE)</f>
        <v>Small Market</v>
      </c>
      <c r="R2114" s="15" t="str">
        <f>HLOOKUP(Coffee_data[[#This Row],[ProductId]],Product!$B$4:$O$7,2,FALSE)</f>
        <v>Regular</v>
      </c>
      <c r="S2114" s="15" t="str">
        <f>HLOOKUP(Coffee_data[[#This Row],[ProductId]],Product!$B$4:$O$7,3,FALSE)</f>
        <v>Espresso</v>
      </c>
      <c r="T2114" s="15" t="str">
        <f>HLOOKUP(Coffee_data[[#This Row],[ProductId]],Product!$B$4:$O$7,4,FALSE)</f>
        <v>Caffe Mocha</v>
      </c>
    </row>
    <row r="2115" spans="1:20" x14ac:dyDescent="0.2">
      <c r="A2115">
        <v>87</v>
      </c>
      <c r="B2115">
        <v>153</v>
      </c>
      <c r="C2115">
        <v>306</v>
      </c>
      <c r="D2115">
        <v>219</v>
      </c>
      <c r="E2115">
        <v>66</v>
      </c>
      <c r="F2115">
        <v>42</v>
      </c>
      <c r="G2115">
        <v>1319</v>
      </c>
      <c r="H2115">
        <v>80</v>
      </c>
      <c r="I2115">
        <v>79</v>
      </c>
      <c r="J2115">
        <v>140</v>
      </c>
      <c r="K2115">
        <v>296</v>
      </c>
      <c r="L2115">
        <v>971</v>
      </c>
      <c r="M2115">
        <v>6</v>
      </c>
      <c r="N2115" s="25">
        <v>41973</v>
      </c>
      <c r="O2115" t="str">
        <f>VLOOKUP(Coffee_data[[#This Row],[Area Code]],Location!$B$1:$E$157,2,FALSE)</f>
        <v>Oregon</v>
      </c>
      <c r="P2115" t="str">
        <f>VLOOKUP(Coffee_data[[#This Row],[Area Code]],Location!$B$1:$E$157,3,FALSE)</f>
        <v>West</v>
      </c>
      <c r="Q2115" t="str">
        <f>VLOOKUP(Coffee_data[[#This Row],[Area Code]],Location!$B$1:$E$157,4,FALSE)</f>
        <v>Small Market</v>
      </c>
      <c r="R2115" s="15" t="str">
        <f>HLOOKUP(Coffee_data[[#This Row],[ProductId]],Product!$B$4:$O$7,2,FALSE)</f>
        <v>Decaf</v>
      </c>
      <c r="S2115" s="15" t="str">
        <f>HLOOKUP(Coffee_data[[#This Row],[ProductId]],Product!$B$4:$O$7,3,FALSE)</f>
        <v>Espresso</v>
      </c>
      <c r="T2115" s="15" t="str">
        <f>HLOOKUP(Coffee_data[[#This Row],[ProductId]],Product!$B$4:$O$7,4,FALSE)</f>
        <v>Decaf Espresso</v>
      </c>
    </row>
    <row r="2116" spans="1:20" x14ac:dyDescent="0.2">
      <c r="A2116">
        <v>105</v>
      </c>
      <c r="B2116">
        <v>174</v>
      </c>
      <c r="C2116">
        <v>289</v>
      </c>
      <c r="D2116">
        <v>131</v>
      </c>
      <c r="E2116">
        <v>69</v>
      </c>
      <c r="F2116">
        <v>37</v>
      </c>
      <c r="G2116">
        <v>1166</v>
      </c>
      <c r="H2116">
        <v>110</v>
      </c>
      <c r="I2116">
        <v>151</v>
      </c>
      <c r="J2116">
        <v>160</v>
      </c>
      <c r="K2116">
        <v>260</v>
      </c>
      <c r="L2116">
        <v>509</v>
      </c>
      <c r="M2116">
        <v>8</v>
      </c>
      <c r="N2116" s="25">
        <v>41973</v>
      </c>
      <c r="O2116" t="str">
        <f>VLOOKUP(Coffee_data[[#This Row],[Area Code]],Location!$B$1:$E$157,2,FALSE)</f>
        <v>Washington</v>
      </c>
      <c r="P2116" t="str">
        <f>VLOOKUP(Coffee_data[[#This Row],[Area Code]],Location!$B$1:$E$157,3,FALSE)</f>
        <v>West</v>
      </c>
      <c r="Q2116" t="str">
        <f>VLOOKUP(Coffee_data[[#This Row],[Area Code]],Location!$B$1:$E$157,4,FALSE)</f>
        <v>Small Market</v>
      </c>
      <c r="R2116" s="15" t="str">
        <f>HLOOKUP(Coffee_data[[#This Row],[ProductId]],Product!$B$4:$O$7,2,FALSE)</f>
        <v>Decaf</v>
      </c>
      <c r="S2116" s="15" t="str">
        <f>HLOOKUP(Coffee_data[[#This Row],[ProductId]],Product!$B$4:$O$7,3,FALSE)</f>
        <v>Herbal Tea</v>
      </c>
      <c r="T2116" s="15" t="str">
        <f>HLOOKUP(Coffee_data[[#This Row],[ProductId]],Product!$B$4:$O$7,4,FALSE)</f>
        <v>Chamomile</v>
      </c>
    </row>
    <row r="2117" spans="1:20" x14ac:dyDescent="0.2">
      <c r="A2117">
        <v>46</v>
      </c>
      <c r="B2117">
        <v>71</v>
      </c>
      <c r="C2117">
        <v>120</v>
      </c>
      <c r="D2117">
        <v>49</v>
      </c>
      <c r="E2117">
        <v>25</v>
      </c>
      <c r="F2117">
        <v>13</v>
      </c>
      <c r="G2117">
        <v>845</v>
      </c>
      <c r="H2117">
        <v>50</v>
      </c>
      <c r="I2117">
        <v>31</v>
      </c>
      <c r="J2117">
        <v>70</v>
      </c>
      <c r="K2117">
        <v>110</v>
      </c>
      <c r="L2117">
        <v>425</v>
      </c>
      <c r="M2117">
        <v>9</v>
      </c>
      <c r="N2117" s="25">
        <v>41973</v>
      </c>
      <c r="O2117" t="str">
        <f>VLOOKUP(Coffee_data[[#This Row],[Area Code]],Location!$B$1:$E$157,2,FALSE)</f>
        <v>Washington</v>
      </c>
      <c r="P2117" t="str">
        <f>VLOOKUP(Coffee_data[[#This Row],[Area Code]],Location!$B$1:$E$157,3,FALSE)</f>
        <v>West</v>
      </c>
      <c r="Q2117" t="str">
        <f>VLOOKUP(Coffee_data[[#This Row],[Area Code]],Location!$B$1:$E$157,4,FALSE)</f>
        <v>Small Market</v>
      </c>
      <c r="R2117" s="15" t="str">
        <f>HLOOKUP(Coffee_data[[#This Row],[ProductId]],Product!$B$4:$O$7,2,FALSE)</f>
        <v>Decaf</v>
      </c>
      <c r="S2117" s="15" t="str">
        <f>HLOOKUP(Coffee_data[[#This Row],[ProductId]],Product!$B$4:$O$7,3,FALSE)</f>
        <v>Herbal Tea</v>
      </c>
      <c r="T2117" s="15" t="str">
        <f>HLOOKUP(Coffee_data[[#This Row],[ProductId]],Product!$B$4:$O$7,4,FALSE)</f>
        <v>Lemon</v>
      </c>
    </row>
    <row r="2118" spans="1:20" x14ac:dyDescent="0.2">
      <c r="A2118">
        <v>30</v>
      </c>
      <c r="B2118">
        <v>66</v>
      </c>
      <c r="C2118">
        <v>107</v>
      </c>
      <c r="D2118">
        <v>41</v>
      </c>
      <c r="E2118">
        <v>36</v>
      </c>
      <c r="F2118">
        <v>12</v>
      </c>
      <c r="G2118">
        <v>320</v>
      </c>
      <c r="H2118">
        <v>20</v>
      </c>
      <c r="I2118">
        <v>41</v>
      </c>
      <c r="J2118">
        <v>40</v>
      </c>
      <c r="K2118">
        <v>59</v>
      </c>
      <c r="L2118">
        <v>509</v>
      </c>
      <c r="M2118">
        <v>11</v>
      </c>
      <c r="N2118" s="25">
        <v>41973</v>
      </c>
      <c r="O2118" t="str">
        <f>VLOOKUP(Coffee_data[[#This Row],[Area Code]],Location!$B$1:$E$157,2,FALSE)</f>
        <v>Washington</v>
      </c>
      <c r="P2118" t="str">
        <f>VLOOKUP(Coffee_data[[#This Row],[Area Code]],Location!$B$1:$E$157,3,FALSE)</f>
        <v>West</v>
      </c>
      <c r="Q2118" t="str">
        <f>VLOOKUP(Coffee_data[[#This Row],[Area Code]],Location!$B$1:$E$157,4,FALSE)</f>
        <v>Small Market</v>
      </c>
      <c r="R2118" s="15" t="str">
        <f>HLOOKUP(Coffee_data[[#This Row],[ProductId]],Product!$B$4:$O$7,2,FALSE)</f>
        <v>Regular</v>
      </c>
      <c r="S2118" s="15" t="str">
        <f>HLOOKUP(Coffee_data[[#This Row],[ProductId]],Product!$B$4:$O$7,3,FALSE)</f>
        <v>Tea</v>
      </c>
      <c r="T2118" s="15" t="str">
        <f>HLOOKUP(Coffee_data[[#This Row],[ProductId]],Product!$B$4:$O$7,4,FALSE)</f>
        <v>Darjeeling</v>
      </c>
    </row>
    <row r="2119" spans="1:20" x14ac:dyDescent="0.2">
      <c r="A2119">
        <v>28</v>
      </c>
      <c r="B2119">
        <v>63</v>
      </c>
      <c r="C2119">
        <v>106</v>
      </c>
      <c r="D2119">
        <v>43</v>
      </c>
      <c r="E2119">
        <v>35</v>
      </c>
      <c r="F2119">
        <v>13</v>
      </c>
      <c r="G2119">
        <v>466</v>
      </c>
      <c r="H2119">
        <v>20</v>
      </c>
      <c r="I2119">
        <v>18</v>
      </c>
      <c r="J2119">
        <v>40</v>
      </c>
      <c r="K2119">
        <v>82</v>
      </c>
      <c r="L2119">
        <v>509</v>
      </c>
      <c r="M2119">
        <v>12</v>
      </c>
      <c r="N2119" s="25">
        <v>41973</v>
      </c>
      <c r="O2119" t="str">
        <f>VLOOKUP(Coffee_data[[#This Row],[Area Code]],Location!$B$1:$E$157,2,FALSE)</f>
        <v>Washington</v>
      </c>
      <c r="P2119" t="str">
        <f>VLOOKUP(Coffee_data[[#This Row],[Area Code]],Location!$B$1:$E$157,3,FALSE)</f>
        <v>West</v>
      </c>
      <c r="Q2119" t="str">
        <f>VLOOKUP(Coffee_data[[#This Row],[Area Code]],Location!$B$1:$E$157,4,FALSE)</f>
        <v>Small Market</v>
      </c>
      <c r="R2119" s="15" t="str">
        <f>HLOOKUP(Coffee_data[[#This Row],[ProductId]],Product!$B$4:$O$7,2,FALSE)</f>
        <v>Regular</v>
      </c>
      <c r="S2119" s="15" t="str">
        <f>HLOOKUP(Coffee_data[[#This Row],[ProductId]],Product!$B$4:$O$7,3,FALSE)</f>
        <v>Tea</v>
      </c>
      <c r="T2119" s="15" t="str">
        <f>HLOOKUP(Coffee_data[[#This Row],[ProductId]],Product!$B$4:$O$7,4,FALSE)</f>
        <v>Earl Grey</v>
      </c>
    </row>
    <row r="2120" spans="1:20" x14ac:dyDescent="0.2">
      <c r="A2120">
        <v>-3</v>
      </c>
      <c r="B2120">
        <v>76</v>
      </c>
      <c r="C2120">
        <v>131</v>
      </c>
      <c r="D2120">
        <v>55</v>
      </c>
      <c r="E2120">
        <v>79</v>
      </c>
      <c r="F2120">
        <v>49</v>
      </c>
      <c r="G2120">
        <v>627</v>
      </c>
      <c r="H2120">
        <v>-10</v>
      </c>
      <c r="I2120">
        <v>40</v>
      </c>
      <c r="J2120">
        <v>50</v>
      </c>
      <c r="K2120">
        <v>103</v>
      </c>
      <c r="L2120">
        <v>360</v>
      </c>
      <c r="M2120">
        <v>13</v>
      </c>
      <c r="N2120" s="25">
        <v>41973</v>
      </c>
      <c r="O2120" t="str">
        <f>VLOOKUP(Coffee_data[[#This Row],[Area Code]],Location!$B$1:$E$157,2,FALSE)</f>
        <v>Washington</v>
      </c>
      <c r="P2120" t="str">
        <f>VLOOKUP(Coffee_data[[#This Row],[Area Code]],Location!$B$1:$E$157,3,FALSE)</f>
        <v>West</v>
      </c>
      <c r="Q2120" t="str">
        <f>VLOOKUP(Coffee_data[[#This Row],[Area Code]],Location!$B$1:$E$157,4,FALSE)</f>
        <v>Small Market</v>
      </c>
      <c r="R2120" s="15" t="str">
        <f>HLOOKUP(Coffee_data[[#This Row],[ProductId]],Product!$B$4:$O$7,2,FALSE)</f>
        <v>Regular</v>
      </c>
      <c r="S2120" s="15" t="str">
        <f>HLOOKUP(Coffee_data[[#This Row],[ProductId]],Product!$B$4:$O$7,3,FALSE)</f>
        <v>Tea</v>
      </c>
      <c r="T2120" s="15" t="str">
        <f>HLOOKUP(Coffee_data[[#This Row],[ProductId]],Product!$B$4:$O$7,4,FALSE)</f>
        <v>Green Tea</v>
      </c>
    </row>
    <row r="2121" spans="1:20" x14ac:dyDescent="0.2">
      <c r="A2121">
        <v>58</v>
      </c>
      <c r="B2121">
        <v>104</v>
      </c>
      <c r="C2121">
        <v>176</v>
      </c>
      <c r="D2121">
        <v>72</v>
      </c>
      <c r="E2121">
        <v>46</v>
      </c>
      <c r="F2121">
        <v>23</v>
      </c>
      <c r="G2121">
        <v>461</v>
      </c>
      <c r="H2121">
        <v>80</v>
      </c>
      <c r="I2121">
        <v>80</v>
      </c>
      <c r="J2121">
        <v>120</v>
      </c>
      <c r="K2121">
        <v>202</v>
      </c>
      <c r="L2121">
        <v>253</v>
      </c>
      <c r="M2121">
        <v>2</v>
      </c>
      <c r="N2121" s="25">
        <v>41973</v>
      </c>
      <c r="O2121" t="str">
        <f>VLOOKUP(Coffee_data[[#This Row],[Area Code]],Location!$B$1:$E$157,2,FALSE)</f>
        <v>Washington</v>
      </c>
      <c r="P2121" t="str">
        <f>VLOOKUP(Coffee_data[[#This Row],[Area Code]],Location!$B$1:$E$157,3,FALSE)</f>
        <v>West</v>
      </c>
      <c r="Q2121" t="str">
        <f>VLOOKUP(Coffee_data[[#This Row],[Area Code]],Location!$B$1:$E$157,4,FALSE)</f>
        <v>Small Market</v>
      </c>
      <c r="R2121" s="15" t="str">
        <f>HLOOKUP(Coffee_data[[#This Row],[ProductId]],Product!$B$4:$O$7,2,FALSE)</f>
        <v>Regular</v>
      </c>
      <c r="S2121" s="15" t="str">
        <f>HLOOKUP(Coffee_data[[#This Row],[ProductId]],Product!$B$4:$O$7,3,FALSE)</f>
        <v>Coffee</v>
      </c>
      <c r="T2121" s="15" t="str">
        <f>HLOOKUP(Coffee_data[[#This Row],[ProductId]],Product!$B$4:$O$7,4,FALSE)</f>
        <v>Columbian</v>
      </c>
    </row>
    <row r="2122" spans="1:20" x14ac:dyDescent="0.2">
      <c r="A2122">
        <v>20</v>
      </c>
      <c r="B2122">
        <v>145</v>
      </c>
      <c r="C2122">
        <v>250</v>
      </c>
      <c r="D2122">
        <v>90</v>
      </c>
      <c r="E2122">
        <v>125</v>
      </c>
      <c r="F2122">
        <v>95</v>
      </c>
      <c r="G2122">
        <v>716</v>
      </c>
      <c r="H2122">
        <v>50</v>
      </c>
      <c r="I2122">
        <v>127</v>
      </c>
      <c r="J2122">
        <v>170</v>
      </c>
      <c r="K2122">
        <v>290</v>
      </c>
      <c r="L2122">
        <v>509</v>
      </c>
      <c r="M2122">
        <v>3</v>
      </c>
      <c r="N2122" s="25">
        <v>41973</v>
      </c>
      <c r="O2122" t="str">
        <f>VLOOKUP(Coffee_data[[#This Row],[Area Code]],Location!$B$1:$E$157,2,FALSE)</f>
        <v>Washington</v>
      </c>
      <c r="P2122" t="str">
        <f>VLOOKUP(Coffee_data[[#This Row],[Area Code]],Location!$B$1:$E$157,3,FALSE)</f>
        <v>West</v>
      </c>
      <c r="Q2122" t="str">
        <f>VLOOKUP(Coffee_data[[#This Row],[Area Code]],Location!$B$1:$E$157,4,FALSE)</f>
        <v>Small Market</v>
      </c>
      <c r="R2122" s="15" t="str">
        <f>HLOOKUP(Coffee_data[[#This Row],[ProductId]],Product!$B$4:$O$7,2,FALSE)</f>
        <v>Decaf</v>
      </c>
      <c r="S2122" s="15" t="str">
        <f>HLOOKUP(Coffee_data[[#This Row],[ProductId]],Product!$B$4:$O$7,3,FALSE)</f>
        <v>Coffee</v>
      </c>
      <c r="T2122" s="15" t="str">
        <f>HLOOKUP(Coffee_data[[#This Row],[ProductId]],Product!$B$4:$O$7,4,FALSE)</f>
        <v>Decaf Irish Cream</v>
      </c>
    </row>
    <row r="2123" spans="1:20" x14ac:dyDescent="0.2">
      <c r="A2123">
        <v>13</v>
      </c>
      <c r="B2123">
        <v>32</v>
      </c>
      <c r="C2123">
        <v>56</v>
      </c>
      <c r="D2123">
        <v>24</v>
      </c>
      <c r="E2123">
        <v>19</v>
      </c>
      <c r="F2123">
        <v>7</v>
      </c>
      <c r="G2123">
        <v>567</v>
      </c>
      <c r="H2123">
        <v>20</v>
      </c>
      <c r="I2123">
        <v>20</v>
      </c>
      <c r="J2123">
        <v>30</v>
      </c>
      <c r="K2123">
        <v>50</v>
      </c>
      <c r="L2123">
        <v>253</v>
      </c>
      <c r="M2123">
        <v>4</v>
      </c>
      <c r="N2123" s="25">
        <v>41973</v>
      </c>
      <c r="O2123" t="str">
        <f>VLOOKUP(Coffee_data[[#This Row],[Area Code]],Location!$B$1:$E$157,2,FALSE)</f>
        <v>Washington</v>
      </c>
      <c r="P2123" t="str">
        <f>VLOOKUP(Coffee_data[[#This Row],[Area Code]],Location!$B$1:$E$157,3,FALSE)</f>
        <v>West</v>
      </c>
      <c r="Q2123" t="str">
        <f>VLOOKUP(Coffee_data[[#This Row],[Area Code]],Location!$B$1:$E$157,4,FALSE)</f>
        <v>Small Market</v>
      </c>
      <c r="R2123" s="15" t="str">
        <f>HLOOKUP(Coffee_data[[#This Row],[ProductId]],Product!$B$4:$O$7,2,FALSE)</f>
        <v>Regular</v>
      </c>
      <c r="S2123" s="15" t="str">
        <f>HLOOKUP(Coffee_data[[#This Row],[ProductId]],Product!$B$4:$O$7,3,FALSE)</f>
        <v>Espresso</v>
      </c>
      <c r="T2123" s="15" t="str">
        <f>HLOOKUP(Coffee_data[[#This Row],[ProductId]],Product!$B$4:$O$7,4,FALSE)</f>
        <v>Caffe Latte</v>
      </c>
    </row>
    <row r="2124" spans="1:20" x14ac:dyDescent="0.2">
      <c r="A2124">
        <v>23</v>
      </c>
      <c r="B2124">
        <v>80</v>
      </c>
      <c r="C2124">
        <v>145</v>
      </c>
      <c r="D2124">
        <v>65</v>
      </c>
      <c r="E2124">
        <v>57</v>
      </c>
      <c r="F2124">
        <v>24</v>
      </c>
      <c r="G2124">
        <v>403</v>
      </c>
      <c r="H2124">
        <v>30</v>
      </c>
      <c r="I2124">
        <v>60</v>
      </c>
      <c r="J2124">
        <v>80</v>
      </c>
      <c r="K2124">
        <v>145</v>
      </c>
      <c r="L2124">
        <v>509</v>
      </c>
      <c r="M2124">
        <v>5</v>
      </c>
      <c r="N2124" s="25">
        <v>41973</v>
      </c>
      <c r="O2124" t="str">
        <f>VLOOKUP(Coffee_data[[#This Row],[Area Code]],Location!$B$1:$E$157,2,FALSE)</f>
        <v>Washington</v>
      </c>
      <c r="P2124" t="str">
        <f>VLOOKUP(Coffee_data[[#This Row],[Area Code]],Location!$B$1:$E$157,3,FALSE)</f>
        <v>West</v>
      </c>
      <c r="Q2124" t="str">
        <f>VLOOKUP(Coffee_data[[#This Row],[Area Code]],Location!$B$1:$E$157,4,FALSE)</f>
        <v>Small Market</v>
      </c>
      <c r="R2124" s="15" t="str">
        <f>HLOOKUP(Coffee_data[[#This Row],[ProductId]],Product!$B$4:$O$7,2,FALSE)</f>
        <v>Regular</v>
      </c>
      <c r="S2124" s="15" t="str">
        <f>HLOOKUP(Coffee_data[[#This Row],[ProductId]],Product!$B$4:$O$7,3,FALSE)</f>
        <v>Espresso</v>
      </c>
      <c r="T2124" s="15" t="str">
        <f>HLOOKUP(Coffee_data[[#This Row],[ProductId]],Product!$B$4:$O$7,4,FALSE)</f>
        <v>Caffe Mocha</v>
      </c>
    </row>
    <row r="2125" spans="1:20" x14ac:dyDescent="0.2">
      <c r="A2125">
        <v>51</v>
      </c>
      <c r="B2125">
        <v>96</v>
      </c>
      <c r="C2125">
        <v>176</v>
      </c>
      <c r="D2125">
        <v>80</v>
      </c>
      <c r="E2125">
        <v>45</v>
      </c>
      <c r="F2125">
        <v>24</v>
      </c>
      <c r="G2125">
        <v>1079</v>
      </c>
      <c r="H2125">
        <v>60</v>
      </c>
      <c r="I2125">
        <v>70</v>
      </c>
      <c r="J2125">
        <v>100</v>
      </c>
      <c r="K2125">
        <v>176</v>
      </c>
      <c r="L2125">
        <v>253</v>
      </c>
      <c r="M2125">
        <v>6</v>
      </c>
      <c r="N2125" s="25">
        <v>41973</v>
      </c>
      <c r="O2125" t="str">
        <f>VLOOKUP(Coffee_data[[#This Row],[Area Code]],Location!$B$1:$E$157,2,FALSE)</f>
        <v>Washington</v>
      </c>
      <c r="P2125" t="str">
        <f>VLOOKUP(Coffee_data[[#This Row],[Area Code]],Location!$B$1:$E$157,3,FALSE)</f>
        <v>West</v>
      </c>
      <c r="Q2125" t="str">
        <f>VLOOKUP(Coffee_data[[#This Row],[Area Code]],Location!$B$1:$E$157,4,FALSE)</f>
        <v>Small Market</v>
      </c>
      <c r="R2125" s="15" t="str">
        <f>HLOOKUP(Coffee_data[[#This Row],[ProductId]],Product!$B$4:$O$7,2,FALSE)</f>
        <v>Decaf</v>
      </c>
      <c r="S2125" s="15" t="str">
        <f>HLOOKUP(Coffee_data[[#This Row],[ProductId]],Product!$B$4:$O$7,3,FALSE)</f>
        <v>Espresso</v>
      </c>
      <c r="T2125" s="15" t="str">
        <f>HLOOKUP(Coffee_data[[#This Row],[ProductId]],Product!$B$4:$O$7,4,FALSE)</f>
        <v>Decaf Espresso</v>
      </c>
    </row>
    <row r="2126" spans="1:20" x14ac:dyDescent="0.2">
      <c r="A2126">
        <v>154</v>
      </c>
      <c r="B2126">
        <v>171</v>
      </c>
      <c r="C2126">
        <v>382</v>
      </c>
      <c r="D2126">
        <v>232</v>
      </c>
      <c r="E2126">
        <v>76</v>
      </c>
      <c r="F2126">
        <v>47</v>
      </c>
      <c r="G2126">
        <v>1091</v>
      </c>
      <c r="H2126">
        <v>110</v>
      </c>
      <c r="I2126">
        <v>159</v>
      </c>
      <c r="J2126">
        <v>160</v>
      </c>
      <c r="K2126">
        <v>300</v>
      </c>
      <c r="L2126">
        <v>720</v>
      </c>
      <c r="M2126">
        <v>8</v>
      </c>
      <c r="N2126" s="25">
        <v>42004</v>
      </c>
      <c r="O2126" t="str">
        <f>VLOOKUP(Coffee_data[[#This Row],[Area Code]],Location!$B$1:$E$157,2,FALSE)</f>
        <v>Colorado</v>
      </c>
      <c r="P2126" t="str">
        <f>VLOOKUP(Coffee_data[[#This Row],[Area Code]],Location!$B$1:$E$157,3,FALSE)</f>
        <v>Central</v>
      </c>
      <c r="Q2126" t="str">
        <f>VLOOKUP(Coffee_data[[#This Row],[Area Code]],Location!$B$1:$E$157,4,FALSE)</f>
        <v>Major Market</v>
      </c>
      <c r="R2126" s="15" t="str">
        <f>HLOOKUP(Coffee_data[[#This Row],[ProductId]],Product!$B$4:$O$7,2,FALSE)</f>
        <v>Decaf</v>
      </c>
      <c r="S2126" s="15" t="str">
        <f>HLOOKUP(Coffee_data[[#This Row],[ProductId]],Product!$B$4:$O$7,3,FALSE)</f>
        <v>Herbal Tea</v>
      </c>
      <c r="T2126" s="15" t="str">
        <f>HLOOKUP(Coffee_data[[#This Row],[ProductId]],Product!$B$4:$O$7,4,FALSE)</f>
        <v>Chamomile</v>
      </c>
    </row>
    <row r="2127" spans="1:20" x14ac:dyDescent="0.2">
      <c r="A2127">
        <v>0</v>
      </c>
      <c r="B2127">
        <v>87</v>
      </c>
      <c r="C2127">
        <v>168</v>
      </c>
      <c r="D2127">
        <v>63</v>
      </c>
      <c r="E2127">
        <v>91</v>
      </c>
      <c r="F2127">
        <v>57</v>
      </c>
      <c r="G2127">
        <v>435</v>
      </c>
      <c r="H2127">
        <v>20</v>
      </c>
      <c r="I2127">
        <v>41</v>
      </c>
      <c r="J2127">
        <v>80</v>
      </c>
      <c r="K2127">
        <v>121</v>
      </c>
      <c r="L2127">
        <v>720</v>
      </c>
      <c r="M2127">
        <v>9</v>
      </c>
      <c r="N2127" s="25">
        <v>42004</v>
      </c>
      <c r="O2127" t="str">
        <f>VLOOKUP(Coffee_data[[#This Row],[Area Code]],Location!$B$1:$E$157,2,FALSE)</f>
        <v>Colorado</v>
      </c>
      <c r="P2127" t="str">
        <f>VLOOKUP(Coffee_data[[#This Row],[Area Code]],Location!$B$1:$E$157,3,FALSE)</f>
        <v>Central</v>
      </c>
      <c r="Q2127" t="str">
        <f>VLOOKUP(Coffee_data[[#This Row],[Area Code]],Location!$B$1:$E$157,4,FALSE)</f>
        <v>Major Market</v>
      </c>
      <c r="R2127" s="15" t="str">
        <f>HLOOKUP(Coffee_data[[#This Row],[ProductId]],Product!$B$4:$O$7,2,FALSE)</f>
        <v>Decaf</v>
      </c>
      <c r="S2127" s="15" t="str">
        <f>HLOOKUP(Coffee_data[[#This Row],[ProductId]],Product!$B$4:$O$7,3,FALSE)</f>
        <v>Herbal Tea</v>
      </c>
      <c r="T2127" s="15" t="str">
        <f>HLOOKUP(Coffee_data[[#This Row],[ProductId]],Product!$B$4:$O$7,4,FALSE)</f>
        <v>Lemon</v>
      </c>
    </row>
    <row r="2128" spans="1:20" x14ac:dyDescent="0.2">
      <c r="A2128">
        <v>51</v>
      </c>
      <c r="B2128">
        <v>80</v>
      </c>
      <c r="C2128">
        <v>157</v>
      </c>
      <c r="D2128">
        <v>60</v>
      </c>
      <c r="E2128">
        <v>49</v>
      </c>
      <c r="F2128">
        <v>19</v>
      </c>
      <c r="G2128">
        <v>336</v>
      </c>
      <c r="H2128">
        <v>40</v>
      </c>
      <c r="I2128">
        <v>50</v>
      </c>
      <c r="J2128">
        <v>70</v>
      </c>
      <c r="K2128">
        <v>130</v>
      </c>
      <c r="L2128">
        <v>970</v>
      </c>
      <c r="M2128">
        <v>10</v>
      </c>
      <c r="N2128" s="25">
        <v>42004</v>
      </c>
      <c r="O2128" t="str">
        <f>VLOOKUP(Coffee_data[[#This Row],[Area Code]],Location!$B$1:$E$157,2,FALSE)</f>
        <v>Colorado</v>
      </c>
      <c r="P2128" t="str">
        <f>VLOOKUP(Coffee_data[[#This Row],[Area Code]],Location!$B$1:$E$157,3,FALSE)</f>
        <v>Central</v>
      </c>
      <c r="Q2128" t="str">
        <f>VLOOKUP(Coffee_data[[#This Row],[Area Code]],Location!$B$1:$E$157,4,FALSE)</f>
        <v>Major Market</v>
      </c>
      <c r="R2128" s="15" t="str">
        <f>HLOOKUP(Coffee_data[[#This Row],[ProductId]],Product!$B$4:$O$7,2,FALSE)</f>
        <v>Decaf</v>
      </c>
      <c r="S2128" s="15" t="str">
        <f>HLOOKUP(Coffee_data[[#This Row],[ProductId]],Product!$B$4:$O$7,3,FALSE)</f>
        <v>Herbal Tea</v>
      </c>
      <c r="T2128" s="15" t="str">
        <f>HLOOKUP(Coffee_data[[#This Row],[ProductId]],Product!$B$4:$O$7,4,FALSE)</f>
        <v>Mint</v>
      </c>
    </row>
    <row r="2129" spans="1:20" x14ac:dyDescent="0.2">
      <c r="A2129">
        <v>26</v>
      </c>
      <c r="B2129">
        <v>72</v>
      </c>
      <c r="C2129">
        <v>145</v>
      </c>
      <c r="D2129">
        <v>58</v>
      </c>
      <c r="E2129">
        <v>58</v>
      </c>
      <c r="F2129">
        <v>22</v>
      </c>
      <c r="G2129">
        <v>338</v>
      </c>
      <c r="H2129">
        <v>20</v>
      </c>
      <c r="I2129">
        <v>40</v>
      </c>
      <c r="J2129">
        <v>70</v>
      </c>
      <c r="K2129">
        <v>99</v>
      </c>
      <c r="L2129">
        <v>719</v>
      </c>
      <c r="M2129">
        <v>11</v>
      </c>
      <c r="N2129" s="25">
        <v>42004</v>
      </c>
      <c r="O2129" t="str">
        <f>VLOOKUP(Coffee_data[[#This Row],[Area Code]],Location!$B$1:$E$157,2,FALSE)</f>
        <v>Colorado</v>
      </c>
      <c r="P2129" t="str">
        <f>VLOOKUP(Coffee_data[[#This Row],[Area Code]],Location!$B$1:$E$157,3,FALSE)</f>
        <v>Central</v>
      </c>
      <c r="Q2129" t="str">
        <f>VLOOKUP(Coffee_data[[#This Row],[Area Code]],Location!$B$1:$E$157,4,FALSE)</f>
        <v>Major Market</v>
      </c>
      <c r="R2129" s="15" t="str">
        <f>HLOOKUP(Coffee_data[[#This Row],[ProductId]],Product!$B$4:$O$7,2,FALSE)</f>
        <v>Regular</v>
      </c>
      <c r="S2129" s="15" t="str">
        <f>HLOOKUP(Coffee_data[[#This Row],[ProductId]],Product!$B$4:$O$7,3,FALSE)</f>
        <v>Tea</v>
      </c>
      <c r="T2129" s="15" t="str">
        <f>HLOOKUP(Coffee_data[[#This Row],[ProductId]],Product!$B$4:$O$7,4,FALSE)</f>
        <v>Darjeeling</v>
      </c>
    </row>
    <row r="2130" spans="1:20" x14ac:dyDescent="0.2">
      <c r="A2130">
        <v>56</v>
      </c>
      <c r="B2130">
        <v>76</v>
      </c>
      <c r="C2130">
        <v>157</v>
      </c>
      <c r="D2130">
        <v>64</v>
      </c>
      <c r="E2130">
        <v>42</v>
      </c>
      <c r="F2130">
        <v>19</v>
      </c>
      <c r="G2130">
        <v>965</v>
      </c>
      <c r="H2130">
        <v>40</v>
      </c>
      <c r="I2130">
        <v>50</v>
      </c>
      <c r="J2130">
        <v>70</v>
      </c>
      <c r="K2130">
        <v>108</v>
      </c>
      <c r="L2130">
        <v>719</v>
      </c>
      <c r="M2130">
        <v>12</v>
      </c>
      <c r="N2130" s="25">
        <v>42004</v>
      </c>
      <c r="O2130" t="str">
        <f>VLOOKUP(Coffee_data[[#This Row],[Area Code]],Location!$B$1:$E$157,2,FALSE)</f>
        <v>Colorado</v>
      </c>
      <c r="P2130" t="str">
        <f>VLOOKUP(Coffee_data[[#This Row],[Area Code]],Location!$B$1:$E$157,3,FALSE)</f>
        <v>Central</v>
      </c>
      <c r="Q2130" t="str">
        <f>VLOOKUP(Coffee_data[[#This Row],[Area Code]],Location!$B$1:$E$157,4,FALSE)</f>
        <v>Major Market</v>
      </c>
      <c r="R2130" s="15" t="str">
        <f>HLOOKUP(Coffee_data[[#This Row],[ProductId]],Product!$B$4:$O$7,2,FALSE)</f>
        <v>Regular</v>
      </c>
      <c r="S2130" s="15" t="str">
        <f>HLOOKUP(Coffee_data[[#This Row],[ProductId]],Product!$B$4:$O$7,3,FALSE)</f>
        <v>Tea</v>
      </c>
      <c r="T2130" s="15" t="str">
        <f>HLOOKUP(Coffee_data[[#This Row],[ProductId]],Product!$B$4:$O$7,4,FALSE)</f>
        <v>Earl Grey</v>
      </c>
    </row>
    <row r="2131" spans="1:20" x14ac:dyDescent="0.2">
      <c r="A2131">
        <v>47</v>
      </c>
      <c r="B2131">
        <v>56</v>
      </c>
      <c r="C2131">
        <v>112</v>
      </c>
      <c r="D2131">
        <v>44</v>
      </c>
      <c r="E2131">
        <v>27</v>
      </c>
      <c r="F2131">
        <v>14</v>
      </c>
      <c r="G2131">
        <v>623</v>
      </c>
      <c r="H2131">
        <v>30</v>
      </c>
      <c r="I2131">
        <v>43</v>
      </c>
      <c r="J2131">
        <v>50</v>
      </c>
      <c r="K2131">
        <v>93</v>
      </c>
      <c r="L2131">
        <v>303</v>
      </c>
      <c r="M2131">
        <v>13</v>
      </c>
      <c r="N2131" s="25">
        <v>42004</v>
      </c>
      <c r="O2131" t="str">
        <f>VLOOKUP(Coffee_data[[#This Row],[Area Code]],Location!$B$1:$E$157,2,FALSE)</f>
        <v>Colorado</v>
      </c>
      <c r="P2131" t="str">
        <f>VLOOKUP(Coffee_data[[#This Row],[Area Code]],Location!$B$1:$E$157,3,FALSE)</f>
        <v>Central</v>
      </c>
      <c r="Q2131" t="str">
        <f>VLOOKUP(Coffee_data[[#This Row],[Area Code]],Location!$B$1:$E$157,4,FALSE)</f>
        <v>Major Market</v>
      </c>
      <c r="R2131" s="15" t="str">
        <f>HLOOKUP(Coffee_data[[#This Row],[ProductId]],Product!$B$4:$O$7,2,FALSE)</f>
        <v>Regular</v>
      </c>
      <c r="S2131" s="15" t="str">
        <f>HLOOKUP(Coffee_data[[#This Row],[ProductId]],Product!$B$4:$O$7,3,FALSE)</f>
        <v>Tea</v>
      </c>
      <c r="T2131" s="15" t="str">
        <f>HLOOKUP(Coffee_data[[#This Row],[ProductId]],Product!$B$4:$O$7,4,FALSE)</f>
        <v>Green Tea</v>
      </c>
    </row>
    <row r="2132" spans="1:20" x14ac:dyDescent="0.2">
      <c r="A2132">
        <v>84</v>
      </c>
      <c r="B2132">
        <v>80</v>
      </c>
      <c r="C2132">
        <v>150</v>
      </c>
      <c r="D2132">
        <v>54</v>
      </c>
      <c r="E2132">
        <v>27</v>
      </c>
      <c r="F2132">
        <v>15</v>
      </c>
      <c r="G2132">
        <v>456</v>
      </c>
      <c r="H2132">
        <v>70</v>
      </c>
      <c r="I2132">
        <v>65</v>
      </c>
      <c r="J2132">
        <v>90</v>
      </c>
      <c r="K2132">
        <v>155</v>
      </c>
      <c r="L2132">
        <v>720</v>
      </c>
      <c r="M2132">
        <v>5</v>
      </c>
      <c r="N2132" s="25">
        <v>42004</v>
      </c>
      <c r="O2132" t="str">
        <f>VLOOKUP(Coffee_data[[#This Row],[Area Code]],Location!$B$1:$E$157,2,FALSE)</f>
        <v>Colorado</v>
      </c>
      <c r="P2132" t="str">
        <f>VLOOKUP(Coffee_data[[#This Row],[Area Code]],Location!$B$1:$E$157,3,FALSE)</f>
        <v>Central</v>
      </c>
      <c r="Q2132" t="str">
        <f>VLOOKUP(Coffee_data[[#This Row],[Area Code]],Location!$B$1:$E$157,4,FALSE)</f>
        <v>Major Market</v>
      </c>
      <c r="R2132" s="15" t="str">
        <f>HLOOKUP(Coffee_data[[#This Row],[ProductId]],Product!$B$4:$O$7,2,FALSE)</f>
        <v>Regular</v>
      </c>
      <c r="S2132" s="15" t="str">
        <f>HLOOKUP(Coffee_data[[#This Row],[ProductId]],Product!$B$4:$O$7,3,FALSE)</f>
        <v>Espresso</v>
      </c>
      <c r="T2132" s="15" t="str">
        <f>HLOOKUP(Coffee_data[[#This Row],[ProductId]],Product!$B$4:$O$7,4,FALSE)</f>
        <v>Caffe Mocha</v>
      </c>
    </row>
    <row r="2133" spans="1:20" x14ac:dyDescent="0.2">
      <c r="A2133">
        <v>83</v>
      </c>
      <c r="B2133">
        <v>108</v>
      </c>
      <c r="C2133">
        <v>201</v>
      </c>
      <c r="D2133">
        <v>72</v>
      </c>
      <c r="E2133">
        <v>58</v>
      </c>
      <c r="F2133">
        <v>23</v>
      </c>
      <c r="G2133">
        <v>558</v>
      </c>
      <c r="H2133">
        <v>80</v>
      </c>
      <c r="I2133">
        <v>86</v>
      </c>
      <c r="J2133">
        <v>130</v>
      </c>
      <c r="K2133">
        <v>216</v>
      </c>
      <c r="L2133">
        <v>719</v>
      </c>
      <c r="M2133">
        <v>6</v>
      </c>
      <c r="N2133" s="25">
        <v>42004</v>
      </c>
      <c r="O2133" t="str">
        <f>VLOOKUP(Coffee_data[[#This Row],[Area Code]],Location!$B$1:$E$157,2,FALSE)</f>
        <v>Colorado</v>
      </c>
      <c r="P2133" t="str">
        <f>VLOOKUP(Coffee_data[[#This Row],[Area Code]],Location!$B$1:$E$157,3,FALSE)</f>
        <v>Central</v>
      </c>
      <c r="Q2133" t="str">
        <f>VLOOKUP(Coffee_data[[#This Row],[Area Code]],Location!$B$1:$E$157,4,FALSE)</f>
        <v>Major Market</v>
      </c>
      <c r="R2133" s="15" t="str">
        <f>HLOOKUP(Coffee_data[[#This Row],[ProductId]],Product!$B$4:$O$7,2,FALSE)</f>
        <v>Decaf</v>
      </c>
      <c r="S2133" s="15" t="str">
        <f>HLOOKUP(Coffee_data[[#This Row],[ProductId]],Product!$B$4:$O$7,3,FALSE)</f>
        <v>Espresso</v>
      </c>
      <c r="T2133" s="15" t="str">
        <f>HLOOKUP(Coffee_data[[#This Row],[ProductId]],Product!$B$4:$O$7,4,FALSE)</f>
        <v>Decaf Espresso</v>
      </c>
    </row>
    <row r="2134" spans="1:20" x14ac:dyDescent="0.2">
      <c r="A2134">
        <v>146</v>
      </c>
      <c r="B2134">
        <v>130</v>
      </c>
      <c r="C2134">
        <v>245</v>
      </c>
      <c r="D2134">
        <v>89</v>
      </c>
      <c r="E2134">
        <v>38</v>
      </c>
      <c r="F2134">
        <v>24</v>
      </c>
      <c r="G2134">
        <v>777</v>
      </c>
      <c r="H2134">
        <v>100</v>
      </c>
      <c r="I2134">
        <v>90</v>
      </c>
      <c r="J2134">
        <v>130</v>
      </c>
      <c r="K2134">
        <v>220</v>
      </c>
      <c r="L2134">
        <v>719</v>
      </c>
      <c r="M2134">
        <v>1</v>
      </c>
      <c r="N2134" s="25">
        <v>42004</v>
      </c>
      <c r="O2134" t="str">
        <f>VLOOKUP(Coffee_data[[#This Row],[Area Code]],Location!$B$1:$E$157,2,FALSE)</f>
        <v>Colorado</v>
      </c>
      <c r="P2134" t="str">
        <f>VLOOKUP(Coffee_data[[#This Row],[Area Code]],Location!$B$1:$E$157,3,FALSE)</f>
        <v>Central</v>
      </c>
      <c r="Q2134" t="str">
        <f>VLOOKUP(Coffee_data[[#This Row],[Area Code]],Location!$B$1:$E$157,4,FALSE)</f>
        <v>Major Market</v>
      </c>
      <c r="R2134" s="15" t="str">
        <f>HLOOKUP(Coffee_data[[#This Row],[ProductId]],Product!$B$4:$O$7,2,FALSE)</f>
        <v>Regular</v>
      </c>
      <c r="S2134" s="15" t="str">
        <f>HLOOKUP(Coffee_data[[#This Row],[ProductId]],Product!$B$4:$O$7,3,FALSE)</f>
        <v>Coffee</v>
      </c>
      <c r="T2134" s="15" t="str">
        <f>HLOOKUP(Coffee_data[[#This Row],[ProductId]],Product!$B$4:$O$7,4,FALSE)</f>
        <v>Amaretto</v>
      </c>
    </row>
    <row r="2135" spans="1:20" x14ac:dyDescent="0.2">
      <c r="A2135">
        <v>106</v>
      </c>
      <c r="B2135">
        <v>107</v>
      </c>
      <c r="C2135">
        <v>213</v>
      </c>
      <c r="D2135">
        <v>83</v>
      </c>
      <c r="E2135">
        <v>41</v>
      </c>
      <c r="F2135">
        <v>27</v>
      </c>
      <c r="G2135">
        <v>623</v>
      </c>
      <c r="H2135">
        <v>80</v>
      </c>
      <c r="I2135">
        <v>80</v>
      </c>
      <c r="J2135">
        <v>110</v>
      </c>
      <c r="K2135">
        <v>192</v>
      </c>
      <c r="L2135">
        <v>720</v>
      </c>
      <c r="M2135">
        <v>2</v>
      </c>
      <c r="N2135" s="25">
        <v>42004</v>
      </c>
      <c r="O2135" t="str">
        <f>VLOOKUP(Coffee_data[[#This Row],[Area Code]],Location!$B$1:$E$157,2,FALSE)</f>
        <v>Colorado</v>
      </c>
      <c r="P2135" t="str">
        <f>VLOOKUP(Coffee_data[[#This Row],[Area Code]],Location!$B$1:$E$157,3,FALSE)</f>
        <v>Central</v>
      </c>
      <c r="Q2135" t="str">
        <f>VLOOKUP(Coffee_data[[#This Row],[Area Code]],Location!$B$1:$E$157,4,FALSE)</f>
        <v>Major Market</v>
      </c>
      <c r="R2135" s="15" t="str">
        <f>HLOOKUP(Coffee_data[[#This Row],[ProductId]],Product!$B$4:$O$7,2,FALSE)</f>
        <v>Regular</v>
      </c>
      <c r="S2135" s="15" t="str">
        <f>HLOOKUP(Coffee_data[[#This Row],[ProductId]],Product!$B$4:$O$7,3,FALSE)</f>
        <v>Coffee</v>
      </c>
      <c r="T2135" s="15" t="str">
        <f>HLOOKUP(Coffee_data[[#This Row],[ProductId]],Product!$B$4:$O$7,4,FALSE)</f>
        <v>Columbian</v>
      </c>
    </row>
    <row r="2136" spans="1:20" x14ac:dyDescent="0.2">
      <c r="A2136">
        <v>157</v>
      </c>
      <c r="B2136">
        <v>139</v>
      </c>
      <c r="C2136">
        <v>262</v>
      </c>
      <c r="D2136">
        <v>95</v>
      </c>
      <c r="E2136">
        <v>40</v>
      </c>
      <c r="F2136">
        <v>26</v>
      </c>
      <c r="G2136">
        <v>821</v>
      </c>
      <c r="H2136">
        <v>110</v>
      </c>
      <c r="I2136">
        <v>77</v>
      </c>
      <c r="J2136">
        <v>140</v>
      </c>
      <c r="K2136">
        <v>240</v>
      </c>
      <c r="L2136">
        <v>719</v>
      </c>
      <c r="M2136">
        <v>3</v>
      </c>
      <c r="N2136" s="25">
        <v>42004</v>
      </c>
      <c r="O2136" t="str">
        <f>VLOOKUP(Coffee_data[[#This Row],[Area Code]],Location!$B$1:$E$157,2,FALSE)</f>
        <v>Colorado</v>
      </c>
      <c r="P2136" t="str">
        <f>VLOOKUP(Coffee_data[[#This Row],[Area Code]],Location!$B$1:$E$157,3,FALSE)</f>
        <v>Central</v>
      </c>
      <c r="Q2136" t="str">
        <f>VLOOKUP(Coffee_data[[#This Row],[Area Code]],Location!$B$1:$E$157,4,FALSE)</f>
        <v>Major Market</v>
      </c>
      <c r="R2136" s="15" t="str">
        <f>HLOOKUP(Coffee_data[[#This Row],[ProductId]],Product!$B$4:$O$7,2,FALSE)</f>
        <v>Decaf</v>
      </c>
      <c r="S2136" s="15" t="str">
        <f>HLOOKUP(Coffee_data[[#This Row],[ProductId]],Product!$B$4:$O$7,3,FALSE)</f>
        <v>Coffee</v>
      </c>
      <c r="T2136" s="15" t="str">
        <f>HLOOKUP(Coffee_data[[#This Row],[ProductId]],Product!$B$4:$O$7,4,FALSE)</f>
        <v>Decaf Irish Cream</v>
      </c>
    </row>
    <row r="2137" spans="1:20" x14ac:dyDescent="0.2">
      <c r="A2137">
        <v>148</v>
      </c>
      <c r="B2137">
        <v>130</v>
      </c>
      <c r="C2137">
        <v>245</v>
      </c>
      <c r="D2137">
        <v>89</v>
      </c>
      <c r="E2137">
        <v>37</v>
      </c>
      <c r="F2137">
        <v>24</v>
      </c>
      <c r="G2137">
        <v>777</v>
      </c>
      <c r="H2137">
        <v>100</v>
      </c>
      <c r="I2137">
        <v>78</v>
      </c>
      <c r="J2137">
        <v>120</v>
      </c>
      <c r="K2137">
        <v>190</v>
      </c>
      <c r="L2137">
        <v>773</v>
      </c>
      <c r="M2137">
        <v>8</v>
      </c>
      <c r="N2137" s="25">
        <v>42004</v>
      </c>
      <c r="O2137" t="str">
        <f>VLOOKUP(Coffee_data[[#This Row],[Area Code]],Location!$B$1:$E$157,2,FALSE)</f>
        <v>Illinois</v>
      </c>
      <c r="P2137" t="str">
        <f>VLOOKUP(Coffee_data[[#This Row],[Area Code]],Location!$B$1:$E$157,3,FALSE)</f>
        <v>Central</v>
      </c>
      <c r="Q2137" t="str">
        <f>VLOOKUP(Coffee_data[[#This Row],[Area Code]],Location!$B$1:$E$157,4,FALSE)</f>
        <v>Major Market</v>
      </c>
      <c r="R2137" s="15" t="str">
        <f>HLOOKUP(Coffee_data[[#This Row],[ProductId]],Product!$B$4:$O$7,2,FALSE)</f>
        <v>Decaf</v>
      </c>
      <c r="S2137" s="15" t="str">
        <f>HLOOKUP(Coffee_data[[#This Row],[ProductId]],Product!$B$4:$O$7,3,FALSE)</f>
        <v>Herbal Tea</v>
      </c>
      <c r="T2137" s="15" t="str">
        <f>HLOOKUP(Coffee_data[[#This Row],[ProductId]],Product!$B$4:$O$7,4,FALSE)</f>
        <v>Chamomile</v>
      </c>
    </row>
    <row r="2138" spans="1:20" x14ac:dyDescent="0.2">
      <c r="A2138">
        <v>106</v>
      </c>
      <c r="B2138">
        <v>107</v>
      </c>
      <c r="C2138">
        <v>213</v>
      </c>
      <c r="D2138">
        <v>83</v>
      </c>
      <c r="E2138">
        <v>41</v>
      </c>
      <c r="F2138">
        <v>27</v>
      </c>
      <c r="G2138">
        <v>623</v>
      </c>
      <c r="H2138">
        <v>60</v>
      </c>
      <c r="I2138">
        <v>70</v>
      </c>
      <c r="J2138">
        <v>90</v>
      </c>
      <c r="K2138">
        <v>169</v>
      </c>
      <c r="L2138">
        <v>773</v>
      </c>
      <c r="M2138">
        <v>9</v>
      </c>
      <c r="N2138" s="25">
        <v>42004</v>
      </c>
      <c r="O2138" t="str">
        <f>VLOOKUP(Coffee_data[[#This Row],[Area Code]],Location!$B$1:$E$157,2,FALSE)</f>
        <v>Illinois</v>
      </c>
      <c r="P2138" t="str">
        <f>VLOOKUP(Coffee_data[[#This Row],[Area Code]],Location!$B$1:$E$157,3,FALSE)</f>
        <v>Central</v>
      </c>
      <c r="Q2138" t="str">
        <f>VLOOKUP(Coffee_data[[#This Row],[Area Code]],Location!$B$1:$E$157,4,FALSE)</f>
        <v>Major Market</v>
      </c>
      <c r="R2138" s="15" t="str">
        <f>HLOOKUP(Coffee_data[[#This Row],[ProductId]],Product!$B$4:$O$7,2,FALSE)</f>
        <v>Decaf</v>
      </c>
      <c r="S2138" s="15" t="str">
        <f>HLOOKUP(Coffee_data[[#This Row],[ProductId]],Product!$B$4:$O$7,3,FALSE)</f>
        <v>Herbal Tea</v>
      </c>
      <c r="T2138" s="15" t="str">
        <f>HLOOKUP(Coffee_data[[#This Row],[ProductId]],Product!$B$4:$O$7,4,FALSE)</f>
        <v>Lemon</v>
      </c>
    </row>
    <row r="2139" spans="1:20" x14ac:dyDescent="0.2">
      <c r="A2139">
        <v>157</v>
      </c>
      <c r="B2139">
        <v>139</v>
      </c>
      <c r="C2139">
        <v>262</v>
      </c>
      <c r="D2139">
        <v>95</v>
      </c>
      <c r="E2139">
        <v>40</v>
      </c>
      <c r="F2139">
        <v>26</v>
      </c>
      <c r="G2139">
        <v>821</v>
      </c>
      <c r="H2139">
        <v>100</v>
      </c>
      <c r="I2139">
        <v>70</v>
      </c>
      <c r="J2139">
        <v>120</v>
      </c>
      <c r="K2139">
        <v>200</v>
      </c>
      <c r="L2139">
        <v>224</v>
      </c>
      <c r="M2139">
        <v>10</v>
      </c>
      <c r="N2139" s="25">
        <v>42004</v>
      </c>
      <c r="O2139" t="str">
        <f>VLOOKUP(Coffee_data[[#This Row],[Area Code]],Location!$B$1:$E$157,2,FALSE)</f>
        <v>Illinois</v>
      </c>
      <c r="P2139" t="str">
        <f>VLOOKUP(Coffee_data[[#This Row],[Area Code]],Location!$B$1:$E$157,3,FALSE)</f>
        <v>Central</v>
      </c>
      <c r="Q2139" t="str">
        <f>VLOOKUP(Coffee_data[[#This Row],[Area Code]],Location!$B$1:$E$157,4,FALSE)</f>
        <v>Major Market</v>
      </c>
      <c r="R2139" s="15" t="str">
        <f>HLOOKUP(Coffee_data[[#This Row],[ProductId]],Product!$B$4:$O$7,2,FALSE)</f>
        <v>Decaf</v>
      </c>
      <c r="S2139" s="15" t="str">
        <f>HLOOKUP(Coffee_data[[#This Row],[ProductId]],Product!$B$4:$O$7,3,FALSE)</f>
        <v>Herbal Tea</v>
      </c>
      <c r="T2139" s="15" t="str">
        <f>HLOOKUP(Coffee_data[[#This Row],[ProductId]],Product!$B$4:$O$7,4,FALSE)</f>
        <v>Mint</v>
      </c>
    </row>
    <row r="2140" spans="1:20" x14ac:dyDescent="0.2">
      <c r="A2140">
        <v>83</v>
      </c>
      <c r="B2140">
        <v>80</v>
      </c>
      <c r="C2140">
        <v>150</v>
      </c>
      <c r="D2140">
        <v>54</v>
      </c>
      <c r="E2140">
        <v>28</v>
      </c>
      <c r="F2140">
        <v>15</v>
      </c>
      <c r="G2140">
        <v>456</v>
      </c>
      <c r="H2140">
        <v>50</v>
      </c>
      <c r="I2140">
        <v>51</v>
      </c>
      <c r="J2140">
        <v>70</v>
      </c>
      <c r="K2140">
        <v>121</v>
      </c>
      <c r="L2140">
        <v>217</v>
      </c>
      <c r="M2140">
        <v>11</v>
      </c>
      <c r="N2140" s="25">
        <v>42004</v>
      </c>
      <c r="O2140" t="str">
        <f>VLOOKUP(Coffee_data[[#This Row],[Area Code]],Location!$B$1:$E$157,2,FALSE)</f>
        <v>Illinois</v>
      </c>
      <c r="P2140" t="str">
        <f>VLOOKUP(Coffee_data[[#This Row],[Area Code]],Location!$B$1:$E$157,3,FALSE)</f>
        <v>Central</v>
      </c>
      <c r="Q2140" t="str">
        <f>VLOOKUP(Coffee_data[[#This Row],[Area Code]],Location!$B$1:$E$157,4,FALSE)</f>
        <v>Major Market</v>
      </c>
      <c r="R2140" s="15" t="str">
        <f>HLOOKUP(Coffee_data[[#This Row],[ProductId]],Product!$B$4:$O$7,2,FALSE)</f>
        <v>Regular</v>
      </c>
      <c r="S2140" s="15" t="str">
        <f>HLOOKUP(Coffee_data[[#This Row],[ProductId]],Product!$B$4:$O$7,3,FALSE)</f>
        <v>Tea</v>
      </c>
      <c r="T2140" s="15" t="str">
        <f>HLOOKUP(Coffee_data[[#This Row],[ProductId]],Product!$B$4:$O$7,4,FALSE)</f>
        <v>Darjeeling</v>
      </c>
    </row>
    <row r="2141" spans="1:20" x14ac:dyDescent="0.2">
      <c r="A2141">
        <v>84</v>
      </c>
      <c r="B2141">
        <v>108</v>
      </c>
      <c r="C2141">
        <v>201</v>
      </c>
      <c r="D2141">
        <v>72</v>
      </c>
      <c r="E2141">
        <v>57</v>
      </c>
      <c r="F2141">
        <v>23</v>
      </c>
      <c r="G2141">
        <v>558</v>
      </c>
      <c r="H2141">
        <v>40</v>
      </c>
      <c r="I2141">
        <v>60</v>
      </c>
      <c r="J2141">
        <v>90</v>
      </c>
      <c r="K2141">
        <v>138</v>
      </c>
      <c r="L2141">
        <v>815</v>
      </c>
      <c r="M2141">
        <v>12</v>
      </c>
      <c r="N2141" s="25">
        <v>42004</v>
      </c>
      <c r="O2141" t="str">
        <f>VLOOKUP(Coffee_data[[#This Row],[Area Code]],Location!$B$1:$E$157,2,FALSE)</f>
        <v>Illinois</v>
      </c>
      <c r="P2141" t="str">
        <f>VLOOKUP(Coffee_data[[#This Row],[Area Code]],Location!$B$1:$E$157,3,FALSE)</f>
        <v>Central</v>
      </c>
      <c r="Q2141" t="str">
        <f>VLOOKUP(Coffee_data[[#This Row],[Area Code]],Location!$B$1:$E$157,4,FALSE)</f>
        <v>Major Market</v>
      </c>
      <c r="R2141" s="15" t="str">
        <f>HLOOKUP(Coffee_data[[#This Row],[ProductId]],Product!$B$4:$O$7,2,FALSE)</f>
        <v>Regular</v>
      </c>
      <c r="S2141" s="15" t="str">
        <f>HLOOKUP(Coffee_data[[#This Row],[ProductId]],Product!$B$4:$O$7,3,FALSE)</f>
        <v>Tea</v>
      </c>
      <c r="T2141" s="15" t="str">
        <f>HLOOKUP(Coffee_data[[#This Row],[ProductId]],Product!$B$4:$O$7,4,FALSE)</f>
        <v>Earl Grey</v>
      </c>
    </row>
    <row r="2142" spans="1:20" x14ac:dyDescent="0.2">
      <c r="A2142">
        <v>316</v>
      </c>
      <c r="B2142">
        <v>312</v>
      </c>
      <c r="C2142">
        <v>611</v>
      </c>
      <c r="D2142">
        <v>201</v>
      </c>
      <c r="E2142">
        <v>114</v>
      </c>
      <c r="F2142">
        <v>77</v>
      </c>
      <c r="G2142">
        <v>1310</v>
      </c>
      <c r="H2142">
        <v>260</v>
      </c>
      <c r="I2142">
        <v>240</v>
      </c>
      <c r="J2142">
        <v>370</v>
      </c>
      <c r="K2142">
        <v>640</v>
      </c>
      <c r="L2142">
        <v>312</v>
      </c>
      <c r="M2142">
        <v>5</v>
      </c>
      <c r="N2142" s="25">
        <v>42004</v>
      </c>
      <c r="O2142" t="str">
        <f>VLOOKUP(Coffee_data[[#This Row],[Area Code]],Location!$B$1:$E$157,2,FALSE)</f>
        <v>Illinois</v>
      </c>
      <c r="P2142" t="str">
        <f>VLOOKUP(Coffee_data[[#This Row],[Area Code]],Location!$B$1:$E$157,3,FALSE)</f>
        <v>Central</v>
      </c>
      <c r="Q2142" t="str">
        <f>VLOOKUP(Coffee_data[[#This Row],[Area Code]],Location!$B$1:$E$157,4,FALSE)</f>
        <v>Major Market</v>
      </c>
      <c r="R2142" s="15" t="str">
        <f>HLOOKUP(Coffee_data[[#This Row],[ProductId]],Product!$B$4:$O$7,2,FALSE)</f>
        <v>Regular</v>
      </c>
      <c r="S2142" s="15" t="str">
        <f>HLOOKUP(Coffee_data[[#This Row],[ProductId]],Product!$B$4:$O$7,3,FALSE)</f>
        <v>Espresso</v>
      </c>
      <c r="T2142" s="15" t="str">
        <f>HLOOKUP(Coffee_data[[#This Row],[ProductId]],Product!$B$4:$O$7,4,FALSE)</f>
        <v>Caffe Mocha</v>
      </c>
    </row>
    <row r="2143" spans="1:20" x14ac:dyDescent="0.2">
      <c r="A2143">
        <v>218</v>
      </c>
      <c r="B2143">
        <v>228</v>
      </c>
      <c r="C2143">
        <v>510</v>
      </c>
      <c r="D2143">
        <v>202</v>
      </c>
      <c r="E2143">
        <v>92</v>
      </c>
      <c r="F2143">
        <v>63</v>
      </c>
      <c r="G2143">
        <v>1459</v>
      </c>
      <c r="H2143">
        <v>180</v>
      </c>
      <c r="I2143">
        <v>205</v>
      </c>
      <c r="J2143">
        <v>270</v>
      </c>
      <c r="K2143">
        <v>530</v>
      </c>
      <c r="L2143">
        <v>773</v>
      </c>
      <c r="M2143">
        <v>6</v>
      </c>
      <c r="N2143" s="25">
        <v>42004</v>
      </c>
      <c r="O2143" t="str">
        <f>VLOOKUP(Coffee_data[[#This Row],[Area Code]],Location!$B$1:$E$157,2,FALSE)</f>
        <v>Illinois</v>
      </c>
      <c r="P2143" t="str">
        <f>VLOOKUP(Coffee_data[[#This Row],[Area Code]],Location!$B$1:$E$157,3,FALSE)</f>
        <v>Central</v>
      </c>
      <c r="Q2143" t="str">
        <f>VLOOKUP(Coffee_data[[#This Row],[Area Code]],Location!$B$1:$E$157,4,FALSE)</f>
        <v>Major Market</v>
      </c>
      <c r="R2143" s="15" t="str">
        <f>HLOOKUP(Coffee_data[[#This Row],[ProductId]],Product!$B$4:$O$7,2,FALSE)</f>
        <v>Decaf</v>
      </c>
      <c r="S2143" s="15" t="str">
        <f>HLOOKUP(Coffee_data[[#This Row],[ProductId]],Product!$B$4:$O$7,3,FALSE)</f>
        <v>Espresso</v>
      </c>
      <c r="T2143" s="15" t="str">
        <f>HLOOKUP(Coffee_data[[#This Row],[ProductId]],Product!$B$4:$O$7,4,FALSE)</f>
        <v>Decaf Espresso</v>
      </c>
    </row>
    <row r="2144" spans="1:20" x14ac:dyDescent="0.2">
      <c r="A2144">
        <v>173</v>
      </c>
      <c r="B2144">
        <v>201</v>
      </c>
      <c r="C2144">
        <v>386</v>
      </c>
      <c r="D2144">
        <v>77</v>
      </c>
      <c r="E2144">
        <v>94</v>
      </c>
      <c r="F2144">
        <v>47</v>
      </c>
      <c r="G2144">
        <v>862</v>
      </c>
      <c r="H2144">
        <v>130</v>
      </c>
      <c r="I2144">
        <v>178</v>
      </c>
      <c r="J2144">
        <v>210</v>
      </c>
      <c r="K2144">
        <v>358</v>
      </c>
      <c r="L2144">
        <v>815</v>
      </c>
      <c r="M2144">
        <v>2</v>
      </c>
      <c r="N2144" s="25">
        <v>42004</v>
      </c>
      <c r="O2144" t="str">
        <f>VLOOKUP(Coffee_data[[#This Row],[Area Code]],Location!$B$1:$E$157,2,FALSE)</f>
        <v>Illinois</v>
      </c>
      <c r="P2144" t="str">
        <f>VLOOKUP(Coffee_data[[#This Row],[Area Code]],Location!$B$1:$E$157,3,FALSE)</f>
        <v>Central</v>
      </c>
      <c r="Q2144" t="str">
        <f>VLOOKUP(Coffee_data[[#This Row],[Area Code]],Location!$B$1:$E$157,4,FALSE)</f>
        <v>Major Market</v>
      </c>
      <c r="R2144" s="15" t="str">
        <f>HLOOKUP(Coffee_data[[#This Row],[ProductId]],Product!$B$4:$O$7,2,FALSE)</f>
        <v>Regular</v>
      </c>
      <c r="S2144" s="15" t="str">
        <f>HLOOKUP(Coffee_data[[#This Row],[ProductId]],Product!$B$4:$O$7,3,FALSE)</f>
        <v>Coffee</v>
      </c>
      <c r="T2144" s="15" t="str">
        <f>HLOOKUP(Coffee_data[[#This Row],[ProductId]],Product!$B$4:$O$7,4,FALSE)</f>
        <v>Columbian</v>
      </c>
    </row>
    <row r="2145" spans="1:20" x14ac:dyDescent="0.2">
      <c r="A2145">
        <v>136</v>
      </c>
      <c r="B2145">
        <v>139</v>
      </c>
      <c r="C2145">
        <v>262</v>
      </c>
      <c r="D2145">
        <v>95</v>
      </c>
      <c r="E2145">
        <v>55</v>
      </c>
      <c r="F2145">
        <v>30</v>
      </c>
      <c r="G2145">
        <v>608</v>
      </c>
      <c r="H2145">
        <v>100</v>
      </c>
      <c r="I2145">
        <v>98</v>
      </c>
      <c r="J2145">
        <v>140</v>
      </c>
      <c r="K2145">
        <v>237</v>
      </c>
      <c r="L2145">
        <v>217</v>
      </c>
      <c r="M2145">
        <v>3</v>
      </c>
      <c r="N2145" s="25">
        <v>42004</v>
      </c>
      <c r="O2145" t="str">
        <f>VLOOKUP(Coffee_data[[#This Row],[Area Code]],Location!$B$1:$E$157,2,FALSE)</f>
        <v>Illinois</v>
      </c>
      <c r="P2145" t="str">
        <f>VLOOKUP(Coffee_data[[#This Row],[Area Code]],Location!$B$1:$E$157,3,FALSE)</f>
        <v>Central</v>
      </c>
      <c r="Q2145" t="str">
        <f>VLOOKUP(Coffee_data[[#This Row],[Area Code]],Location!$B$1:$E$157,4,FALSE)</f>
        <v>Major Market</v>
      </c>
      <c r="R2145" s="15" t="str">
        <f>HLOOKUP(Coffee_data[[#This Row],[ProductId]],Product!$B$4:$O$7,2,FALSE)</f>
        <v>Decaf</v>
      </c>
      <c r="S2145" s="15" t="str">
        <f>HLOOKUP(Coffee_data[[#This Row],[ProductId]],Product!$B$4:$O$7,3,FALSE)</f>
        <v>Coffee</v>
      </c>
      <c r="T2145" s="15" t="str">
        <f>HLOOKUP(Coffee_data[[#This Row],[ProductId]],Product!$B$4:$O$7,4,FALSE)</f>
        <v>Decaf Irish Cream</v>
      </c>
    </row>
    <row r="2146" spans="1:20" x14ac:dyDescent="0.2">
      <c r="A2146">
        <v>315</v>
      </c>
      <c r="B2146">
        <v>312</v>
      </c>
      <c r="C2146">
        <v>611</v>
      </c>
      <c r="D2146">
        <v>260</v>
      </c>
      <c r="E2146">
        <v>116</v>
      </c>
      <c r="F2146">
        <v>77</v>
      </c>
      <c r="G2146">
        <v>1310</v>
      </c>
      <c r="H2146">
        <v>200</v>
      </c>
      <c r="I2146">
        <v>173</v>
      </c>
      <c r="J2146">
        <v>280</v>
      </c>
      <c r="K2146">
        <v>480</v>
      </c>
      <c r="L2146">
        <v>641</v>
      </c>
      <c r="M2146">
        <v>8</v>
      </c>
      <c r="N2146" s="25">
        <v>42004</v>
      </c>
      <c r="O2146" t="str">
        <f>VLOOKUP(Coffee_data[[#This Row],[Area Code]],Location!$B$1:$E$157,2,FALSE)</f>
        <v>Iowa</v>
      </c>
      <c r="P2146" t="str">
        <f>VLOOKUP(Coffee_data[[#This Row],[Area Code]],Location!$B$1:$E$157,3,FALSE)</f>
        <v>Central</v>
      </c>
      <c r="Q2146" t="str">
        <f>VLOOKUP(Coffee_data[[#This Row],[Area Code]],Location!$B$1:$E$157,4,FALSE)</f>
        <v>Small Market</v>
      </c>
      <c r="R2146" s="15" t="str">
        <f>HLOOKUP(Coffee_data[[#This Row],[ProductId]],Product!$B$4:$O$7,2,FALSE)</f>
        <v>Decaf</v>
      </c>
      <c r="S2146" s="15" t="str">
        <f>HLOOKUP(Coffee_data[[#This Row],[ProductId]],Product!$B$4:$O$7,3,FALSE)</f>
        <v>Herbal Tea</v>
      </c>
      <c r="T2146" s="15" t="str">
        <f>HLOOKUP(Coffee_data[[#This Row],[ProductId]],Product!$B$4:$O$7,4,FALSE)</f>
        <v>Chamomile</v>
      </c>
    </row>
    <row r="2147" spans="1:20" x14ac:dyDescent="0.2">
      <c r="A2147">
        <v>134</v>
      </c>
      <c r="B2147">
        <v>139</v>
      </c>
      <c r="C2147">
        <v>262</v>
      </c>
      <c r="D2147">
        <v>95</v>
      </c>
      <c r="E2147">
        <v>56</v>
      </c>
      <c r="F2147">
        <v>30</v>
      </c>
      <c r="G2147">
        <v>608</v>
      </c>
      <c r="H2147">
        <v>90</v>
      </c>
      <c r="I2147">
        <v>71</v>
      </c>
      <c r="J2147">
        <v>120</v>
      </c>
      <c r="K2147">
        <v>200</v>
      </c>
      <c r="L2147">
        <v>641</v>
      </c>
      <c r="M2147">
        <v>9</v>
      </c>
      <c r="N2147" s="25">
        <v>42004</v>
      </c>
      <c r="O2147" t="str">
        <f>VLOOKUP(Coffee_data[[#This Row],[Area Code]],Location!$B$1:$E$157,2,FALSE)</f>
        <v>Iowa</v>
      </c>
      <c r="P2147" t="str">
        <f>VLOOKUP(Coffee_data[[#This Row],[Area Code]],Location!$B$1:$E$157,3,FALSE)</f>
        <v>Central</v>
      </c>
      <c r="Q2147" t="str">
        <f>VLOOKUP(Coffee_data[[#This Row],[Area Code]],Location!$B$1:$E$157,4,FALSE)</f>
        <v>Small Market</v>
      </c>
      <c r="R2147" s="15" t="str">
        <f>HLOOKUP(Coffee_data[[#This Row],[ProductId]],Product!$B$4:$O$7,2,FALSE)</f>
        <v>Decaf</v>
      </c>
      <c r="S2147" s="15" t="str">
        <f>HLOOKUP(Coffee_data[[#This Row],[ProductId]],Product!$B$4:$O$7,3,FALSE)</f>
        <v>Herbal Tea</v>
      </c>
      <c r="T2147" s="15" t="str">
        <f>HLOOKUP(Coffee_data[[#This Row],[ProductId]],Product!$B$4:$O$7,4,FALSE)</f>
        <v>Lemon</v>
      </c>
    </row>
    <row r="2148" spans="1:20" x14ac:dyDescent="0.2">
      <c r="A2148">
        <v>220</v>
      </c>
      <c r="B2148">
        <v>228</v>
      </c>
      <c r="C2148">
        <v>510</v>
      </c>
      <c r="D2148">
        <v>216</v>
      </c>
      <c r="E2148">
        <v>91</v>
      </c>
      <c r="F2148">
        <v>63</v>
      </c>
      <c r="G2148">
        <v>1459</v>
      </c>
      <c r="H2148">
        <v>140</v>
      </c>
      <c r="I2148">
        <v>163</v>
      </c>
      <c r="J2148">
        <v>210</v>
      </c>
      <c r="K2148">
        <v>389</v>
      </c>
      <c r="L2148">
        <v>319</v>
      </c>
      <c r="M2148">
        <v>11</v>
      </c>
      <c r="N2148" s="25">
        <v>42004</v>
      </c>
      <c r="O2148" t="str">
        <f>VLOOKUP(Coffee_data[[#This Row],[Area Code]],Location!$B$1:$E$157,2,FALSE)</f>
        <v>Iowa</v>
      </c>
      <c r="P2148" t="str">
        <f>VLOOKUP(Coffee_data[[#This Row],[Area Code]],Location!$B$1:$E$157,3,FALSE)</f>
        <v>Central</v>
      </c>
      <c r="Q2148" t="str">
        <f>VLOOKUP(Coffee_data[[#This Row],[Area Code]],Location!$B$1:$E$157,4,FALSE)</f>
        <v>Small Market</v>
      </c>
      <c r="R2148" s="15" t="str">
        <f>HLOOKUP(Coffee_data[[#This Row],[ProductId]],Product!$B$4:$O$7,2,FALSE)</f>
        <v>Regular</v>
      </c>
      <c r="S2148" s="15" t="str">
        <f>HLOOKUP(Coffee_data[[#This Row],[ProductId]],Product!$B$4:$O$7,3,FALSE)</f>
        <v>Tea</v>
      </c>
      <c r="T2148" s="15" t="str">
        <f>HLOOKUP(Coffee_data[[#This Row],[ProductId]],Product!$B$4:$O$7,4,FALSE)</f>
        <v>Darjeeling</v>
      </c>
    </row>
    <row r="2149" spans="1:20" x14ac:dyDescent="0.2">
      <c r="A2149">
        <v>273</v>
      </c>
      <c r="B2149">
        <v>301</v>
      </c>
      <c r="C2149">
        <v>611</v>
      </c>
      <c r="D2149">
        <v>236</v>
      </c>
      <c r="E2149">
        <v>132</v>
      </c>
      <c r="F2149">
        <v>93</v>
      </c>
      <c r="G2149">
        <v>1419</v>
      </c>
      <c r="H2149">
        <v>160</v>
      </c>
      <c r="I2149">
        <v>188</v>
      </c>
      <c r="J2149">
        <v>270</v>
      </c>
      <c r="K2149">
        <v>480</v>
      </c>
      <c r="L2149">
        <v>641</v>
      </c>
      <c r="M2149">
        <v>12</v>
      </c>
      <c r="N2149" s="25">
        <v>42004</v>
      </c>
      <c r="O2149" t="str">
        <f>VLOOKUP(Coffee_data[[#This Row],[Area Code]],Location!$B$1:$E$157,2,FALSE)</f>
        <v>Iowa</v>
      </c>
      <c r="P2149" t="str">
        <f>VLOOKUP(Coffee_data[[#This Row],[Area Code]],Location!$B$1:$E$157,3,FALSE)</f>
        <v>Central</v>
      </c>
      <c r="Q2149" t="str">
        <f>VLOOKUP(Coffee_data[[#This Row],[Area Code]],Location!$B$1:$E$157,4,FALSE)</f>
        <v>Small Market</v>
      </c>
      <c r="R2149" s="15" t="str">
        <f>HLOOKUP(Coffee_data[[#This Row],[ProductId]],Product!$B$4:$O$7,2,FALSE)</f>
        <v>Regular</v>
      </c>
      <c r="S2149" s="15" t="str">
        <f>HLOOKUP(Coffee_data[[#This Row],[ProductId]],Product!$B$4:$O$7,3,FALSE)</f>
        <v>Tea</v>
      </c>
      <c r="T2149" s="15" t="str">
        <f>HLOOKUP(Coffee_data[[#This Row],[ProductId]],Product!$B$4:$O$7,4,FALSE)</f>
        <v>Earl Grey</v>
      </c>
    </row>
    <row r="2150" spans="1:20" x14ac:dyDescent="0.2">
      <c r="A2150">
        <v>17</v>
      </c>
      <c r="B2150">
        <v>26</v>
      </c>
      <c r="C2150">
        <v>48</v>
      </c>
      <c r="D2150">
        <v>17</v>
      </c>
      <c r="E2150">
        <v>16</v>
      </c>
      <c r="F2150">
        <v>4</v>
      </c>
      <c r="G2150">
        <v>777</v>
      </c>
      <c r="H2150">
        <v>30</v>
      </c>
      <c r="I2150">
        <v>10</v>
      </c>
      <c r="J2150">
        <v>40</v>
      </c>
      <c r="K2150">
        <v>50</v>
      </c>
      <c r="L2150">
        <v>563</v>
      </c>
      <c r="M2150">
        <v>5</v>
      </c>
      <c r="N2150" s="25">
        <v>42004</v>
      </c>
      <c r="O2150" t="str">
        <f>VLOOKUP(Coffee_data[[#This Row],[Area Code]],Location!$B$1:$E$157,2,FALSE)</f>
        <v>Iowa</v>
      </c>
      <c r="P2150" t="str">
        <f>VLOOKUP(Coffee_data[[#This Row],[Area Code]],Location!$B$1:$E$157,3,FALSE)</f>
        <v>Central</v>
      </c>
      <c r="Q2150" t="str">
        <f>VLOOKUP(Coffee_data[[#This Row],[Area Code]],Location!$B$1:$E$157,4,FALSE)</f>
        <v>Small Market</v>
      </c>
      <c r="R2150" s="15" t="str">
        <f>HLOOKUP(Coffee_data[[#This Row],[ProductId]],Product!$B$4:$O$7,2,FALSE)</f>
        <v>Regular</v>
      </c>
      <c r="S2150" s="15" t="str">
        <f>HLOOKUP(Coffee_data[[#This Row],[ProductId]],Product!$B$4:$O$7,3,FALSE)</f>
        <v>Espresso</v>
      </c>
      <c r="T2150" s="15" t="str">
        <f>HLOOKUP(Coffee_data[[#This Row],[ProductId]],Product!$B$4:$O$7,4,FALSE)</f>
        <v>Caffe Mocha</v>
      </c>
    </row>
    <row r="2151" spans="1:20" x14ac:dyDescent="0.2">
      <c r="A2151">
        <v>16</v>
      </c>
      <c r="B2151">
        <v>26</v>
      </c>
      <c r="C2151">
        <v>48</v>
      </c>
      <c r="D2151">
        <v>17</v>
      </c>
      <c r="E2151">
        <v>17</v>
      </c>
      <c r="F2151">
        <v>4</v>
      </c>
      <c r="G2151">
        <v>777</v>
      </c>
      <c r="H2151">
        <v>30</v>
      </c>
      <c r="I2151">
        <v>10</v>
      </c>
      <c r="J2151">
        <v>40</v>
      </c>
      <c r="K2151">
        <v>56</v>
      </c>
      <c r="L2151">
        <v>515</v>
      </c>
      <c r="M2151">
        <v>6</v>
      </c>
      <c r="N2151" s="25">
        <v>42004</v>
      </c>
      <c r="O2151" t="str">
        <f>VLOOKUP(Coffee_data[[#This Row],[Area Code]],Location!$B$1:$E$157,2,FALSE)</f>
        <v>Iowa</v>
      </c>
      <c r="P2151" t="str">
        <f>VLOOKUP(Coffee_data[[#This Row],[Area Code]],Location!$B$1:$E$157,3,FALSE)</f>
        <v>Central</v>
      </c>
      <c r="Q2151" t="str">
        <f>VLOOKUP(Coffee_data[[#This Row],[Area Code]],Location!$B$1:$E$157,4,FALSE)</f>
        <v>Small Market</v>
      </c>
      <c r="R2151" s="15" t="str">
        <f>HLOOKUP(Coffee_data[[#This Row],[ProductId]],Product!$B$4:$O$7,2,FALSE)</f>
        <v>Decaf</v>
      </c>
      <c r="S2151" s="15" t="str">
        <f>HLOOKUP(Coffee_data[[#This Row],[ProductId]],Product!$B$4:$O$7,3,FALSE)</f>
        <v>Espresso</v>
      </c>
      <c r="T2151" s="15" t="str">
        <f>HLOOKUP(Coffee_data[[#This Row],[ProductId]],Product!$B$4:$O$7,4,FALSE)</f>
        <v>Decaf Espresso</v>
      </c>
    </row>
    <row r="2152" spans="1:20" x14ac:dyDescent="0.2">
      <c r="A2152">
        <v>17</v>
      </c>
      <c r="B2152">
        <v>27</v>
      </c>
      <c r="C2152">
        <v>50</v>
      </c>
      <c r="D2152">
        <v>18</v>
      </c>
      <c r="E2152">
        <v>17</v>
      </c>
      <c r="F2152">
        <v>5</v>
      </c>
      <c r="G2152">
        <v>821</v>
      </c>
      <c r="H2152">
        <v>20</v>
      </c>
      <c r="I2152">
        <v>10</v>
      </c>
      <c r="J2152">
        <v>30</v>
      </c>
      <c r="K2152">
        <v>39</v>
      </c>
      <c r="L2152">
        <v>563</v>
      </c>
      <c r="M2152">
        <v>1</v>
      </c>
      <c r="N2152" s="25">
        <v>42004</v>
      </c>
      <c r="O2152" t="str">
        <f>VLOOKUP(Coffee_data[[#This Row],[Area Code]],Location!$B$1:$E$157,2,FALSE)</f>
        <v>Iowa</v>
      </c>
      <c r="P2152" t="str">
        <f>VLOOKUP(Coffee_data[[#This Row],[Area Code]],Location!$B$1:$E$157,3,FALSE)</f>
        <v>Central</v>
      </c>
      <c r="Q2152" t="str">
        <f>VLOOKUP(Coffee_data[[#This Row],[Area Code]],Location!$B$1:$E$157,4,FALSE)</f>
        <v>Small Market</v>
      </c>
      <c r="R2152" s="15" t="str">
        <f>HLOOKUP(Coffee_data[[#This Row],[ProductId]],Product!$B$4:$O$7,2,FALSE)</f>
        <v>Regular</v>
      </c>
      <c r="S2152" s="15" t="str">
        <f>HLOOKUP(Coffee_data[[#This Row],[ProductId]],Product!$B$4:$O$7,3,FALSE)</f>
        <v>Coffee</v>
      </c>
      <c r="T2152" s="15" t="str">
        <f>HLOOKUP(Coffee_data[[#This Row],[ProductId]],Product!$B$4:$O$7,4,FALSE)</f>
        <v>Amaretto</v>
      </c>
    </row>
    <row r="2153" spans="1:20" x14ac:dyDescent="0.2">
      <c r="A2153">
        <v>8</v>
      </c>
      <c r="B2153">
        <v>34</v>
      </c>
      <c r="C2153">
        <v>69</v>
      </c>
      <c r="D2153">
        <v>28</v>
      </c>
      <c r="E2153">
        <v>30</v>
      </c>
      <c r="F2153">
        <v>8</v>
      </c>
      <c r="G2153">
        <v>965</v>
      </c>
      <c r="H2153">
        <v>20</v>
      </c>
      <c r="I2153">
        <v>20</v>
      </c>
      <c r="J2153">
        <v>40</v>
      </c>
      <c r="K2153">
        <v>58</v>
      </c>
      <c r="L2153">
        <v>641</v>
      </c>
      <c r="M2153">
        <v>2</v>
      </c>
      <c r="N2153" s="25">
        <v>42004</v>
      </c>
      <c r="O2153" t="str">
        <f>VLOOKUP(Coffee_data[[#This Row],[Area Code]],Location!$B$1:$E$157,2,FALSE)</f>
        <v>Iowa</v>
      </c>
      <c r="P2153" t="str">
        <f>VLOOKUP(Coffee_data[[#This Row],[Area Code]],Location!$B$1:$E$157,3,FALSE)</f>
        <v>Central</v>
      </c>
      <c r="Q2153" t="str">
        <f>VLOOKUP(Coffee_data[[#This Row],[Area Code]],Location!$B$1:$E$157,4,FALSE)</f>
        <v>Small Market</v>
      </c>
      <c r="R2153" s="15" t="str">
        <f>HLOOKUP(Coffee_data[[#This Row],[ProductId]],Product!$B$4:$O$7,2,FALSE)</f>
        <v>Regular</v>
      </c>
      <c r="S2153" s="15" t="str">
        <f>HLOOKUP(Coffee_data[[#This Row],[ProductId]],Product!$B$4:$O$7,3,FALSE)</f>
        <v>Coffee</v>
      </c>
      <c r="T2153" s="15" t="str">
        <f>HLOOKUP(Coffee_data[[#This Row],[ProductId]],Product!$B$4:$O$7,4,FALSE)</f>
        <v>Columbian</v>
      </c>
    </row>
    <row r="2154" spans="1:20" x14ac:dyDescent="0.2">
      <c r="A2154">
        <v>19</v>
      </c>
      <c r="B2154">
        <v>31</v>
      </c>
      <c r="C2154">
        <v>60</v>
      </c>
      <c r="D2154">
        <v>23</v>
      </c>
      <c r="E2154">
        <v>20</v>
      </c>
      <c r="F2154">
        <v>7</v>
      </c>
      <c r="G2154">
        <v>623</v>
      </c>
      <c r="H2154">
        <v>20</v>
      </c>
      <c r="I2154">
        <v>20</v>
      </c>
      <c r="J2154">
        <v>30</v>
      </c>
      <c r="K2154">
        <v>53</v>
      </c>
      <c r="L2154">
        <v>515</v>
      </c>
      <c r="M2154">
        <v>3</v>
      </c>
      <c r="N2154" s="25">
        <v>42004</v>
      </c>
      <c r="O2154" t="str">
        <f>VLOOKUP(Coffee_data[[#This Row],[Area Code]],Location!$B$1:$E$157,2,FALSE)</f>
        <v>Iowa</v>
      </c>
      <c r="P2154" t="str">
        <f>VLOOKUP(Coffee_data[[#This Row],[Area Code]],Location!$B$1:$E$157,3,FALSE)</f>
        <v>Central</v>
      </c>
      <c r="Q2154" t="str">
        <f>VLOOKUP(Coffee_data[[#This Row],[Area Code]],Location!$B$1:$E$157,4,FALSE)</f>
        <v>Small Market</v>
      </c>
      <c r="R2154" s="15" t="str">
        <f>HLOOKUP(Coffee_data[[#This Row],[ProductId]],Product!$B$4:$O$7,2,FALSE)</f>
        <v>Decaf</v>
      </c>
      <c r="S2154" s="15" t="str">
        <f>HLOOKUP(Coffee_data[[#This Row],[ProductId]],Product!$B$4:$O$7,3,FALSE)</f>
        <v>Coffee</v>
      </c>
      <c r="T2154" s="15" t="str">
        <f>HLOOKUP(Coffee_data[[#This Row],[ProductId]],Product!$B$4:$O$7,4,FALSE)</f>
        <v>Decaf Irish Cream</v>
      </c>
    </row>
    <row r="2155" spans="1:20" x14ac:dyDescent="0.2">
      <c r="A2155">
        <v>-17</v>
      </c>
      <c r="B2155">
        <v>53</v>
      </c>
      <c r="C2155">
        <v>101</v>
      </c>
      <c r="D2155">
        <v>37</v>
      </c>
      <c r="E2155">
        <v>67</v>
      </c>
      <c r="F2155">
        <v>34</v>
      </c>
      <c r="G2155">
        <v>261</v>
      </c>
      <c r="H2155">
        <v>0</v>
      </c>
      <c r="I2155">
        <v>38</v>
      </c>
      <c r="J2155">
        <v>40</v>
      </c>
      <c r="K2155">
        <v>62</v>
      </c>
      <c r="L2155">
        <v>573</v>
      </c>
      <c r="M2155">
        <v>8</v>
      </c>
      <c r="N2155" s="25">
        <v>42004</v>
      </c>
      <c r="O2155" t="str">
        <f>VLOOKUP(Coffee_data[[#This Row],[Area Code]],Location!$B$1:$E$157,2,FALSE)</f>
        <v>Missouri</v>
      </c>
      <c r="P2155" t="str">
        <f>VLOOKUP(Coffee_data[[#This Row],[Area Code]],Location!$B$1:$E$157,3,FALSE)</f>
        <v>Central</v>
      </c>
      <c r="Q2155" t="str">
        <f>VLOOKUP(Coffee_data[[#This Row],[Area Code]],Location!$B$1:$E$157,4,FALSE)</f>
        <v>Small Market</v>
      </c>
      <c r="R2155" s="15" t="str">
        <f>HLOOKUP(Coffee_data[[#This Row],[ProductId]],Product!$B$4:$O$7,2,FALSE)</f>
        <v>Decaf</v>
      </c>
      <c r="S2155" s="15" t="str">
        <f>HLOOKUP(Coffee_data[[#This Row],[ProductId]],Product!$B$4:$O$7,3,FALSE)</f>
        <v>Herbal Tea</v>
      </c>
      <c r="T2155" s="15" t="str">
        <f>HLOOKUP(Coffee_data[[#This Row],[ProductId]],Product!$B$4:$O$7,4,FALSE)</f>
        <v>Chamomile</v>
      </c>
    </row>
    <row r="2156" spans="1:20" x14ac:dyDescent="0.2">
      <c r="A2156">
        <v>-61</v>
      </c>
      <c r="B2156">
        <v>11</v>
      </c>
      <c r="C2156">
        <v>111</v>
      </c>
      <c r="D2156">
        <v>88</v>
      </c>
      <c r="E2156">
        <v>52</v>
      </c>
      <c r="F2156">
        <v>27</v>
      </c>
      <c r="G2156">
        <v>525</v>
      </c>
      <c r="H2156">
        <v>-20</v>
      </c>
      <c r="I2156">
        <v>70</v>
      </c>
      <c r="J2156">
        <v>10</v>
      </c>
      <c r="K2156">
        <v>71</v>
      </c>
      <c r="L2156">
        <v>314</v>
      </c>
      <c r="M2156">
        <v>9</v>
      </c>
      <c r="N2156" s="25">
        <v>42004</v>
      </c>
      <c r="O2156" t="str">
        <f>VLOOKUP(Coffee_data[[#This Row],[Area Code]],Location!$B$1:$E$157,2,FALSE)</f>
        <v>Missouri</v>
      </c>
      <c r="P2156" t="str">
        <f>VLOOKUP(Coffee_data[[#This Row],[Area Code]],Location!$B$1:$E$157,3,FALSE)</f>
        <v>Central</v>
      </c>
      <c r="Q2156" t="str">
        <f>VLOOKUP(Coffee_data[[#This Row],[Area Code]],Location!$B$1:$E$157,4,FALSE)</f>
        <v>Small Market</v>
      </c>
      <c r="R2156" s="15" t="str">
        <f>HLOOKUP(Coffee_data[[#This Row],[ProductId]],Product!$B$4:$O$7,2,FALSE)</f>
        <v>Decaf</v>
      </c>
      <c r="S2156" s="15" t="str">
        <f>HLOOKUP(Coffee_data[[#This Row],[ProductId]],Product!$B$4:$O$7,3,FALSE)</f>
        <v>Herbal Tea</v>
      </c>
      <c r="T2156" s="15" t="str">
        <f>HLOOKUP(Coffee_data[[#This Row],[ProductId]],Product!$B$4:$O$7,4,FALSE)</f>
        <v>Lemon</v>
      </c>
    </row>
    <row r="2157" spans="1:20" x14ac:dyDescent="0.2">
      <c r="A2157">
        <v>14</v>
      </c>
      <c r="B2157">
        <v>47</v>
      </c>
      <c r="C2157">
        <v>92</v>
      </c>
      <c r="D2157">
        <v>35</v>
      </c>
      <c r="E2157">
        <v>40</v>
      </c>
      <c r="F2157">
        <v>11</v>
      </c>
      <c r="G2157">
        <v>196</v>
      </c>
      <c r="H2157">
        <v>10</v>
      </c>
      <c r="I2157">
        <v>41</v>
      </c>
      <c r="J2157">
        <v>40</v>
      </c>
      <c r="K2157">
        <v>70</v>
      </c>
      <c r="L2157">
        <v>573</v>
      </c>
      <c r="M2157">
        <v>11</v>
      </c>
      <c r="N2157" s="25">
        <v>42004</v>
      </c>
      <c r="O2157" t="str">
        <f>VLOOKUP(Coffee_data[[#This Row],[Area Code]],Location!$B$1:$E$157,2,FALSE)</f>
        <v>Missouri</v>
      </c>
      <c r="P2157" t="str">
        <f>VLOOKUP(Coffee_data[[#This Row],[Area Code]],Location!$B$1:$E$157,3,FALSE)</f>
        <v>Central</v>
      </c>
      <c r="Q2157" t="str">
        <f>VLOOKUP(Coffee_data[[#This Row],[Area Code]],Location!$B$1:$E$157,4,FALSE)</f>
        <v>Small Market</v>
      </c>
      <c r="R2157" s="15" t="str">
        <f>HLOOKUP(Coffee_data[[#This Row],[ProductId]],Product!$B$4:$O$7,2,FALSE)</f>
        <v>Regular</v>
      </c>
      <c r="S2157" s="15" t="str">
        <f>HLOOKUP(Coffee_data[[#This Row],[ProductId]],Product!$B$4:$O$7,3,FALSE)</f>
        <v>Tea</v>
      </c>
      <c r="T2157" s="15" t="str">
        <f>HLOOKUP(Coffee_data[[#This Row],[ProductId]],Product!$B$4:$O$7,4,FALSE)</f>
        <v>Darjeeling</v>
      </c>
    </row>
    <row r="2158" spans="1:20" x14ac:dyDescent="0.2">
      <c r="A2158">
        <v>-14</v>
      </c>
      <c r="B2158">
        <v>36</v>
      </c>
      <c r="C2158">
        <v>73</v>
      </c>
      <c r="D2158">
        <v>29</v>
      </c>
      <c r="E2158">
        <v>47</v>
      </c>
      <c r="F2158">
        <v>11</v>
      </c>
      <c r="G2158">
        <v>169</v>
      </c>
      <c r="H2158">
        <v>-10</v>
      </c>
      <c r="I2158">
        <v>20</v>
      </c>
      <c r="J2158">
        <v>30</v>
      </c>
      <c r="K2158">
        <v>50</v>
      </c>
      <c r="L2158">
        <v>660</v>
      </c>
      <c r="M2158">
        <v>12</v>
      </c>
      <c r="N2158" s="25">
        <v>42004</v>
      </c>
      <c r="O2158" t="str">
        <f>VLOOKUP(Coffee_data[[#This Row],[Area Code]],Location!$B$1:$E$157,2,FALSE)</f>
        <v>Missouri</v>
      </c>
      <c r="P2158" t="str">
        <f>VLOOKUP(Coffee_data[[#This Row],[Area Code]],Location!$B$1:$E$157,3,FALSE)</f>
        <v>Central</v>
      </c>
      <c r="Q2158" t="str">
        <f>VLOOKUP(Coffee_data[[#This Row],[Area Code]],Location!$B$1:$E$157,4,FALSE)</f>
        <v>Small Market</v>
      </c>
      <c r="R2158" s="15" t="str">
        <f>HLOOKUP(Coffee_data[[#This Row],[ProductId]],Product!$B$4:$O$7,2,FALSE)</f>
        <v>Regular</v>
      </c>
      <c r="S2158" s="15" t="str">
        <f>HLOOKUP(Coffee_data[[#This Row],[ProductId]],Product!$B$4:$O$7,3,FALSE)</f>
        <v>Tea</v>
      </c>
      <c r="T2158" s="15" t="str">
        <f>HLOOKUP(Coffee_data[[#This Row],[ProductId]],Product!$B$4:$O$7,4,FALSE)</f>
        <v>Earl Grey</v>
      </c>
    </row>
    <row r="2159" spans="1:20" x14ac:dyDescent="0.2">
      <c r="A2159">
        <v>-6</v>
      </c>
      <c r="B2159">
        <v>42</v>
      </c>
      <c r="C2159">
        <v>85</v>
      </c>
      <c r="D2159">
        <v>34</v>
      </c>
      <c r="E2159">
        <v>48</v>
      </c>
      <c r="F2159">
        <v>12</v>
      </c>
      <c r="G2159">
        <v>197</v>
      </c>
      <c r="H2159">
        <v>0</v>
      </c>
      <c r="I2159">
        <v>20</v>
      </c>
      <c r="J2159">
        <v>40</v>
      </c>
      <c r="K2159">
        <v>47</v>
      </c>
      <c r="L2159">
        <v>816</v>
      </c>
      <c r="M2159">
        <v>13</v>
      </c>
      <c r="N2159" s="25">
        <v>42004</v>
      </c>
      <c r="O2159" t="str">
        <f>VLOOKUP(Coffee_data[[#This Row],[Area Code]],Location!$B$1:$E$157,2,FALSE)</f>
        <v>Missouri</v>
      </c>
      <c r="P2159" t="str">
        <f>VLOOKUP(Coffee_data[[#This Row],[Area Code]],Location!$B$1:$E$157,3,FALSE)</f>
        <v>Central</v>
      </c>
      <c r="Q2159" t="str">
        <f>VLOOKUP(Coffee_data[[#This Row],[Area Code]],Location!$B$1:$E$157,4,FALSE)</f>
        <v>Small Market</v>
      </c>
      <c r="R2159" s="15" t="str">
        <f>HLOOKUP(Coffee_data[[#This Row],[ProductId]],Product!$B$4:$O$7,2,FALSE)</f>
        <v>Regular</v>
      </c>
      <c r="S2159" s="15" t="str">
        <f>HLOOKUP(Coffee_data[[#This Row],[ProductId]],Product!$B$4:$O$7,3,FALSE)</f>
        <v>Tea</v>
      </c>
      <c r="T2159" s="15" t="str">
        <f>HLOOKUP(Coffee_data[[#This Row],[ProductId]],Product!$B$4:$O$7,4,FALSE)</f>
        <v>Green Tea</v>
      </c>
    </row>
    <row r="2160" spans="1:20" x14ac:dyDescent="0.2">
      <c r="A2160">
        <v>75</v>
      </c>
      <c r="B2160">
        <v>73</v>
      </c>
      <c r="C2160">
        <v>138</v>
      </c>
      <c r="D2160">
        <v>50</v>
      </c>
      <c r="E2160">
        <v>26</v>
      </c>
      <c r="F2160">
        <v>14</v>
      </c>
      <c r="G2160">
        <v>821</v>
      </c>
      <c r="H2160">
        <v>70</v>
      </c>
      <c r="I2160">
        <v>45</v>
      </c>
      <c r="J2160">
        <v>90</v>
      </c>
      <c r="K2160">
        <v>135</v>
      </c>
      <c r="L2160">
        <v>573</v>
      </c>
      <c r="M2160">
        <v>5</v>
      </c>
      <c r="N2160" s="25">
        <v>42004</v>
      </c>
      <c r="O2160" t="str">
        <f>VLOOKUP(Coffee_data[[#This Row],[Area Code]],Location!$B$1:$E$157,2,FALSE)</f>
        <v>Missouri</v>
      </c>
      <c r="P2160" t="str">
        <f>VLOOKUP(Coffee_data[[#This Row],[Area Code]],Location!$B$1:$E$157,3,FALSE)</f>
        <v>Central</v>
      </c>
      <c r="Q2160" t="str">
        <f>VLOOKUP(Coffee_data[[#This Row],[Area Code]],Location!$B$1:$E$157,4,FALSE)</f>
        <v>Small Market</v>
      </c>
      <c r="R2160" s="15" t="str">
        <f>HLOOKUP(Coffee_data[[#This Row],[ProductId]],Product!$B$4:$O$7,2,FALSE)</f>
        <v>Regular</v>
      </c>
      <c r="S2160" s="15" t="str">
        <f>HLOOKUP(Coffee_data[[#This Row],[ProductId]],Product!$B$4:$O$7,3,FALSE)</f>
        <v>Espresso</v>
      </c>
      <c r="T2160" s="15" t="str">
        <f>HLOOKUP(Coffee_data[[#This Row],[ProductId]],Product!$B$4:$O$7,4,FALSE)</f>
        <v>Caffe Mocha</v>
      </c>
    </row>
    <row r="2161" spans="1:20" x14ac:dyDescent="0.2">
      <c r="A2161">
        <v>70</v>
      </c>
      <c r="B2161">
        <v>68</v>
      </c>
      <c r="C2161">
        <v>128</v>
      </c>
      <c r="D2161">
        <v>46</v>
      </c>
      <c r="E2161">
        <v>24</v>
      </c>
      <c r="F2161">
        <v>12</v>
      </c>
      <c r="G2161">
        <v>777</v>
      </c>
      <c r="H2161">
        <v>60</v>
      </c>
      <c r="I2161">
        <v>44</v>
      </c>
      <c r="J2161">
        <v>80</v>
      </c>
      <c r="K2161">
        <v>124</v>
      </c>
      <c r="L2161">
        <v>573</v>
      </c>
      <c r="M2161">
        <v>6</v>
      </c>
      <c r="N2161" s="25">
        <v>42004</v>
      </c>
      <c r="O2161" t="str">
        <f>VLOOKUP(Coffee_data[[#This Row],[Area Code]],Location!$B$1:$E$157,2,FALSE)</f>
        <v>Missouri</v>
      </c>
      <c r="P2161" t="str">
        <f>VLOOKUP(Coffee_data[[#This Row],[Area Code]],Location!$B$1:$E$157,3,FALSE)</f>
        <v>Central</v>
      </c>
      <c r="Q2161" t="str">
        <f>VLOOKUP(Coffee_data[[#This Row],[Area Code]],Location!$B$1:$E$157,4,FALSE)</f>
        <v>Small Market</v>
      </c>
      <c r="R2161" s="15" t="str">
        <f>HLOOKUP(Coffee_data[[#This Row],[ProductId]],Product!$B$4:$O$7,2,FALSE)</f>
        <v>Decaf</v>
      </c>
      <c r="S2161" s="15" t="str">
        <f>HLOOKUP(Coffee_data[[#This Row],[ProductId]],Product!$B$4:$O$7,3,FALSE)</f>
        <v>Espresso</v>
      </c>
      <c r="T2161" s="15" t="str">
        <f>HLOOKUP(Coffee_data[[#This Row],[ProductId]],Product!$B$4:$O$7,4,FALSE)</f>
        <v>Decaf Espresso</v>
      </c>
    </row>
    <row r="2162" spans="1:20" x14ac:dyDescent="0.2">
      <c r="A2162">
        <v>61</v>
      </c>
      <c r="B2162">
        <v>105</v>
      </c>
      <c r="C2162">
        <v>213</v>
      </c>
      <c r="D2162">
        <v>85</v>
      </c>
      <c r="E2162">
        <v>69</v>
      </c>
      <c r="F2162">
        <v>32</v>
      </c>
      <c r="G2162">
        <v>494</v>
      </c>
      <c r="H2162">
        <v>40</v>
      </c>
      <c r="I2162">
        <v>90</v>
      </c>
      <c r="J2162">
        <v>100</v>
      </c>
      <c r="K2162">
        <v>192</v>
      </c>
      <c r="L2162">
        <v>314</v>
      </c>
      <c r="M2162">
        <v>2</v>
      </c>
      <c r="N2162" s="25">
        <v>42004</v>
      </c>
      <c r="O2162" t="str">
        <f>VLOOKUP(Coffee_data[[#This Row],[Area Code]],Location!$B$1:$E$157,2,FALSE)</f>
        <v>Missouri</v>
      </c>
      <c r="P2162" t="str">
        <f>VLOOKUP(Coffee_data[[#This Row],[Area Code]],Location!$B$1:$E$157,3,FALSE)</f>
        <v>Central</v>
      </c>
      <c r="Q2162" t="str">
        <f>VLOOKUP(Coffee_data[[#This Row],[Area Code]],Location!$B$1:$E$157,4,FALSE)</f>
        <v>Small Market</v>
      </c>
      <c r="R2162" s="15" t="str">
        <f>HLOOKUP(Coffee_data[[#This Row],[ProductId]],Product!$B$4:$O$7,2,FALSE)</f>
        <v>Regular</v>
      </c>
      <c r="S2162" s="15" t="str">
        <f>HLOOKUP(Coffee_data[[#This Row],[ProductId]],Product!$B$4:$O$7,3,FALSE)</f>
        <v>Coffee</v>
      </c>
      <c r="T2162" s="15" t="str">
        <f>HLOOKUP(Coffee_data[[#This Row],[ProductId]],Product!$B$4:$O$7,4,FALSE)</f>
        <v>Columbian</v>
      </c>
    </row>
    <row r="2163" spans="1:20" x14ac:dyDescent="0.2">
      <c r="A2163">
        <v>73</v>
      </c>
      <c r="B2163">
        <v>92</v>
      </c>
      <c r="C2163">
        <v>190</v>
      </c>
      <c r="D2163">
        <v>78</v>
      </c>
      <c r="E2163">
        <v>47</v>
      </c>
      <c r="F2163">
        <v>24</v>
      </c>
      <c r="G2163">
        <v>965</v>
      </c>
      <c r="H2163">
        <v>50</v>
      </c>
      <c r="I2163">
        <v>80</v>
      </c>
      <c r="J2163">
        <v>90</v>
      </c>
      <c r="K2163">
        <v>173</v>
      </c>
      <c r="L2163">
        <v>314</v>
      </c>
      <c r="M2163">
        <v>3</v>
      </c>
      <c r="N2163" s="25">
        <v>42004</v>
      </c>
      <c r="O2163" t="str">
        <f>VLOOKUP(Coffee_data[[#This Row],[Area Code]],Location!$B$1:$E$157,2,FALSE)</f>
        <v>Missouri</v>
      </c>
      <c r="P2163" t="str">
        <f>VLOOKUP(Coffee_data[[#This Row],[Area Code]],Location!$B$1:$E$157,3,FALSE)</f>
        <v>Central</v>
      </c>
      <c r="Q2163" t="str">
        <f>VLOOKUP(Coffee_data[[#This Row],[Area Code]],Location!$B$1:$E$157,4,FALSE)</f>
        <v>Small Market</v>
      </c>
      <c r="R2163" s="15" t="str">
        <f>HLOOKUP(Coffee_data[[#This Row],[ProductId]],Product!$B$4:$O$7,2,FALSE)</f>
        <v>Decaf</v>
      </c>
      <c r="S2163" s="15" t="str">
        <f>HLOOKUP(Coffee_data[[#This Row],[ProductId]],Product!$B$4:$O$7,3,FALSE)</f>
        <v>Coffee</v>
      </c>
      <c r="T2163" s="15" t="str">
        <f>HLOOKUP(Coffee_data[[#This Row],[ProductId]],Product!$B$4:$O$7,4,FALSE)</f>
        <v>Decaf Irish Cream</v>
      </c>
    </row>
    <row r="2164" spans="1:20" x14ac:dyDescent="0.2">
      <c r="A2164">
        <v>45</v>
      </c>
      <c r="B2164">
        <v>48</v>
      </c>
      <c r="C2164">
        <v>90</v>
      </c>
      <c r="D2164">
        <v>32</v>
      </c>
      <c r="E2164">
        <v>20</v>
      </c>
      <c r="F2164">
        <v>8</v>
      </c>
      <c r="G2164">
        <v>456</v>
      </c>
      <c r="H2164">
        <v>50</v>
      </c>
      <c r="I2164">
        <v>20</v>
      </c>
      <c r="J2164">
        <v>50</v>
      </c>
      <c r="K2164">
        <v>62</v>
      </c>
      <c r="L2164">
        <v>567</v>
      </c>
      <c r="M2164">
        <v>8</v>
      </c>
      <c r="N2164" s="25">
        <v>42004</v>
      </c>
      <c r="O2164" t="str">
        <f>VLOOKUP(Coffee_data[[#This Row],[Area Code]],Location!$B$1:$E$157,2,FALSE)</f>
        <v>Ohio</v>
      </c>
      <c r="P2164" t="str">
        <f>VLOOKUP(Coffee_data[[#This Row],[Area Code]],Location!$B$1:$E$157,3,FALSE)</f>
        <v>Central</v>
      </c>
      <c r="Q2164" t="str">
        <f>VLOOKUP(Coffee_data[[#This Row],[Area Code]],Location!$B$1:$E$157,4,FALSE)</f>
        <v>Major Market</v>
      </c>
      <c r="R2164" s="15" t="str">
        <f>HLOOKUP(Coffee_data[[#This Row],[ProductId]],Product!$B$4:$O$7,2,FALSE)</f>
        <v>Decaf</v>
      </c>
      <c r="S2164" s="15" t="str">
        <f>HLOOKUP(Coffee_data[[#This Row],[ProductId]],Product!$B$4:$O$7,3,FALSE)</f>
        <v>Herbal Tea</v>
      </c>
      <c r="T2164" s="15" t="str">
        <f>HLOOKUP(Coffee_data[[#This Row],[ProductId]],Product!$B$4:$O$7,4,FALSE)</f>
        <v>Chamomile</v>
      </c>
    </row>
    <row r="2165" spans="1:20" x14ac:dyDescent="0.2">
      <c r="A2165">
        <v>45</v>
      </c>
      <c r="B2165">
        <v>48</v>
      </c>
      <c r="C2165">
        <v>90</v>
      </c>
      <c r="D2165">
        <v>32</v>
      </c>
      <c r="E2165">
        <v>20</v>
      </c>
      <c r="F2165">
        <v>8</v>
      </c>
      <c r="G2165">
        <v>821</v>
      </c>
      <c r="H2165">
        <v>50</v>
      </c>
      <c r="I2165">
        <v>20</v>
      </c>
      <c r="J2165">
        <v>50</v>
      </c>
      <c r="K2165">
        <v>61</v>
      </c>
      <c r="L2165">
        <v>614</v>
      </c>
      <c r="M2165">
        <v>9</v>
      </c>
      <c r="N2165" s="25">
        <v>42004</v>
      </c>
      <c r="O2165" t="str">
        <f>VLOOKUP(Coffee_data[[#This Row],[Area Code]],Location!$B$1:$E$157,2,FALSE)</f>
        <v>Ohio</v>
      </c>
      <c r="P2165" t="str">
        <f>VLOOKUP(Coffee_data[[#This Row],[Area Code]],Location!$B$1:$E$157,3,FALSE)</f>
        <v>Central</v>
      </c>
      <c r="Q2165" t="str">
        <f>VLOOKUP(Coffee_data[[#This Row],[Area Code]],Location!$B$1:$E$157,4,FALSE)</f>
        <v>Major Market</v>
      </c>
      <c r="R2165" s="15" t="str">
        <f>HLOOKUP(Coffee_data[[#This Row],[ProductId]],Product!$B$4:$O$7,2,FALSE)</f>
        <v>Decaf</v>
      </c>
      <c r="S2165" s="15" t="str">
        <f>HLOOKUP(Coffee_data[[#This Row],[ProductId]],Product!$B$4:$O$7,3,FALSE)</f>
        <v>Herbal Tea</v>
      </c>
      <c r="T2165" s="15" t="str">
        <f>HLOOKUP(Coffee_data[[#This Row],[ProductId]],Product!$B$4:$O$7,4,FALSE)</f>
        <v>Lemon</v>
      </c>
    </row>
    <row r="2166" spans="1:20" x14ac:dyDescent="0.2">
      <c r="A2166">
        <v>106</v>
      </c>
      <c r="B2166">
        <v>126</v>
      </c>
      <c r="C2166">
        <v>235</v>
      </c>
      <c r="D2166">
        <v>84</v>
      </c>
      <c r="E2166">
        <v>61</v>
      </c>
      <c r="F2166">
        <v>27</v>
      </c>
      <c r="G2166">
        <v>651</v>
      </c>
      <c r="H2166">
        <v>60</v>
      </c>
      <c r="I2166">
        <v>59</v>
      </c>
      <c r="J2166">
        <v>110</v>
      </c>
      <c r="K2166">
        <v>180</v>
      </c>
      <c r="L2166">
        <v>513</v>
      </c>
      <c r="M2166">
        <v>11</v>
      </c>
      <c r="N2166" s="25">
        <v>42004</v>
      </c>
      <c r="O2166" t="str">
        <f>VLOOKUP(Coffee_data[[#This Row],[Area Code]],Location!$B$1:$E$157,2,FALSE)</f>
        <v>Ohio</v>
      </c>
      <c r="P2166" t="str">
        <f>VLOOKUP(Coffee_data[[#This Row],[Area Code]],Location!$B$1:$E$157,3,FALSE)</f>
        <v>Central</v>
      </c>
      <c r="Q2166" t="str">
        <f>VLOOKUP(Coffee_data[[#This Row],[Area Code]],Location!$B$1:$E$157,4,FALSE)</f>
        <v>Major Market</v>
      </c>
      <c r="R2166" s="15" t="str">
        <f>HLOOKUP(Coffee_data[[#This Row],[ProductId]],Product!$B$4:$O$7,2,FALSE)</f>
        <v>Regular</v>
      </c>
      <c r="S2166" s="15" t="str">
        <f>HLOOKUP(Coffee_data[[#This Row],[ProductId]],Product!$B$4:$O$7,3,FALSE)</f>
        <v>Tea</v>
      </c>
      <c r="T2166" s="15" t="str">
        <f>HLOOKUP(Coffee_data[[#This Row],[ProductId]],Product!$B$4:$O$7,4,FALSE)</f>
        <v>Darjeeling</v>
      </c>
    </row>
    <row r="2167" spans="1:20" x14ac:dyDescent="0.2">
      <c r="A2167">
        <v>104</v>
      </c>
      <c r="B2167">
        <v>116</v>
      </c>
      <c r="C2167">
        <v>224</v>
      </c>
      <c r="D2167">
        <v>84</v>
      </c>
      <c r="E2167">
        <v>51</v>
      </c>
      <c r="F2167">
        <v>26</v>
      </c>
      <c r="G2167">
        <v>500</v>
      </c>
      <c r="H2167">
        <v>60</v>
      </c>
      <c r="I2167">
        <v>70</v>
      </c>
      <c r="J2167">
        <v>100</v>
      </c>
      <c r="K2167">
        <v>170</v>
      </c>
      <c r="L2167">
        <v>567</v>
      </c>
      <c r="M2167">
        <v>12</v>
      </c>
      <c r="N2167" s="25">
        <v>42004</v>
      </c>
      <c r="O2167" t="str">
        <f>VLOOKUP(Coffee_data[[#This Row],[Area Code]],Location!$B$1:$E$157,2,FALSE)</f>
        <v>Ohio</v>
      </c>
      <c r="P2167" t="str">
        <f>VLOOKUP(Coffee_data[[#This Row],[Area Code]],Location!$B$1:$E$157,3,FALSE)</f>
        <v>Central</v>
      </c>
      <c r="Q2167" t="str">
        <f>VLOOKUP(Coffee_data[[#This Row],[Area Code]],Location!$B$1:$E$157,4,FALSE)</f>
        <v>Major Market</v>
      </c>
      <c r="R2167" s="15" t="str">
        <f>HLOOKUP(Coffee_data[[#This Row],[ProductId]],Product!$B$4:$O$7,2,FALSE)</f>
        <v>Regular</v>
      </c>
      <c r="S2167" s="15" t="str">
        <f>HLOOKUP(Coffee_data[[#This Row],[ProductId]],Product!$B$4:$O$7,3,FALSE)</f>
        <v>Tea</v>
      </c>
      <c r="T2167" s="15" t="str">
        <f>HLOOKUP(Coffee_data[[#This Row],[ProductId]],Product!$B$4:$O$7,4,FALSE)</f>
        <v>Earl Grey</v>
      </c>
    </row>
    <row r="2168" spans="1:20" x14ac:dyDescent="0.2">
      <c r="A2168">
        <v>154</v>
      </c>
      <c r="B2168">
        <v>171</v>
      </c>
      <c r="C2168">
        <v>382</v>
      </c>
      <c r="D2168">
        <v>209</v>
      </c>
      <c r="E2168">
        <v>76</v>
      </c>
      <c r="F2168">
        <v>47</v>
      </c>
      <c r="G2168">
        <v>1091</v>
      </c>
      <c r="H2168">
        <v>140</v>
      </c>
      <c r="I2168">
        <v>160</v>
      </c>
      <c r="J2168">
        <v>210</v>
      </c>
      <c r="K2168">
        <v>400</v>
      </c>
      <c r="L2168">
        <v>234</v>
      </c>
      <c r="M2168">
        <v>5</v>
      </c>
      <c r="N2168" s="25">
        <v>42004</v>
      </c>
      <c r="O2168" t="str">
        <f>VLOOKUP(Coffee_data[[#This Row],[Area Code]],Location!$B$1:$E$157,2,FALSE)</f>
        <v>Ohio</v>
      </c>
      <c r="P2168" t="str">
        <f>VLOOKUP(Coffee_data[[#This Row],[Area Code]],Location!$B$1:$E$157,3,FALSE)</f>
        <v>Central</v>
      </c>
      <c r="Q2168" t="str">
        <f>VLOOKUP(Coffee_data[[#This Row],[Area Code]],Location!$B$1:$E$157,4,FALSE)</f>
        <v>Major Market</v>
      </c>
      <c r="R2168" s="15" t="str">
        <f>HLOOKUP(Coffee_data[[#This Row],[ProductId]],Product!$B$4:$O$7,2,FALSE)</f>
        <v>Regular</v>
      </c>
      <c r="S2168" s="15" t="str">
        <f>HLOOKUP(Coffee_data[[#This Row],[ProductId]],Product!$B$4:$O$7,3,FALSE)</f>
        <v>Espresso</v>
      </c>
      <c r="T2168" s="15" t="str">
        <f>HLOOKUP(Coffee_data[[#This Row],[ProductId]],Product!$B$4:$O$7,4,FALSE)</f>
        <v>Caffe Mocha</v>
      </c>
    </row>
    <row r="2169" spans="1:20" x14ac:dyDescent="0.2">
      <c r="A2169">
        <v>25</v>
      </c>
      <c r="B2169">
        <v>72</v>
      </c>
      <c r="C2169">
        <v>145</v>
      </c>
      <c r="D2169">
        <v>58</v>
      </c>
      <c r="E2169">
        <v>59</v>
      </c>
      <c r="F2169">
        <v>22</v>
      </c>
      <c r="G2169">
        <v>338</v>
      </c>
      <c r="H2169">
        <v>40</v>
      </c>
      <c r="I2169">
        <v>60</v>
      </c>
      <c r="J2169">
        <v>90</v>
      </c>
      <c r="K2169">
        <v>156</v>
      </c>
      <c r="L2169">
        <v>937</v>
      </c>
      <c r="M2169">
        <v>6</v>
      </c>
      <c r="N2169" s="25">
        <v>42004</v>
      </c>
      <c r="O2169" t="str">
        <f>VLOOKUP(Coffee_data[[#This Row],[Area Code]],Location!$B$1:$E$157,2,FALSE)</f>
        <v>Ohio</v>
      </c>
      <c r="P2169" t="str">
        <f>VLOOKUP(Coffee_data[[#This Row],[Area Code]],Location!$B$1:$E$157,3,FALSE)</f>
        <v>Central</v>
      </c>
      <c r="Q2169" t="str">
        <f>VLOOKUP(Coffee_data[[#This Row],[Area Code]],Location!$B$1:$E$157,4,FALSE)</f>
        <v>Major Market</v>
      </c>
      <c r="R2169" s="15" t="str">
        <f>HLOOKUP(Coffee_data[[#This Row],[ProductId]],Product!$B$4:$O$7,2,FALSE)</f>
        <v>Decaf</v>
      </c>
      <c r="S2169" s="15" t="str">
        <f>HLOOKUP(Coffee_data[[#This Row],[ProductId]],Product!$B$4:$O$7,3,FALSE)</f>
        <v>Espresso</v>
      </c>
      <c r="T2169" s="15" t="str">
        <f>HLOOKUP(Coffee_data[[#This Row],[ProductId]],Product!$B$4:$O$7,4,FALSE)</f>
        <v>Decaf Espresso</v>
      </c>
    </row>
    <row r="2170" spans="1:20" x14ac:dyDescent="0.2">
      <c r="A2170">
        <v>53</v>
      </c>
      <c r="B2170">
        <v>80</v>
      </c>
      <c r="C2170">
        <v>157</v>
      </c>
      <c r="D2170">
        <v>60</v>
      </c>
      <c r="E2170">
        <v>48</v>
      </c>
      <c r="F2170">
        <v>19</v>
      </c>
      <c r="G2170">
        <v>336</v>
      </c>
      <c r="H2170">
        <v>50</v>
      </c>
      <c r="I2170">
        <v>59</v>
      </c>
      <c r="J2170">
        <v>80</v>
      </c>
      <c r="K2170">
        <v>140</v>
      </c>
      <c r="L2170">
        <v>330</v>
      </c>
      <c r="M2170">
        <v>1</v>
      </c>
      <c r="N2170" s="25">
        <v>42004</v>
      </c>
      <c r="O2170" t="str">
        <f>VLOOKUP(Coffee_data[[#This Row],[Area Code]],Location!$B$1:$E$157,2,FALSE)</f>
        <v>Ohio</v>
      </c>
      <c r="P2170" t="str">
        <f>VLOOKUP(Coffee_data[[#This Row],[Area Code]],Location!$B$1:$E$157,3,FALSE)</f>
        <v>Central</v>
      </c>
      <c r="Q2170" t="str">
        <f>VLOOKUP(Coffee_data[[#This Row],[Area Code]],Location!$B$1:$E$157,4,FALSE)</f>
        <v>Major Market</v>
      </c>
      <c r="R2170" s="15" t="str">
        <f>HLOOKUP(Coffee_data[[#This Row],[ProductId]],Product!$B$4:$O$7,2,FALSE)</f>
        <v>Regular</v>
      </c>
      <c r="S2170" s="15" t="str">
        <f>HLOOKUP(Coffee_data[[#This Row],[ProductId]],Product!$B$4:$O$7,3,FALSE)</f>
        <v>Coffee</v>
      </c>
      <c r="T2170" s="15" t="str">
        <f>HLOOKUP(Coffee_data[[#This Row],[ProductId]],Product!$B$4:$O$7,4,FALSE)</f>
        <v>Amaretto</v>
      </c>
    </row>
    <row r="2171" spans="1:20" x14ac:dyDescent="0.2">
      <c r="A2171">
        <v>65</v>
      </c>
      <c r="B2171">
        <v>83</v>
      </c>
      <c r="C2171">
        <v>157</v>
      </c>
      <c r="D2171">
        <v>57</v>
      </c>
      <c r="E2171">
        <v>43</v>
      </c>
      <c r="F2171">
        <v>18</v>
      </c>
      <c r="G2171">
        <v>364</v>
      </c>
      <c r="H2171">
        <v>50</v>
      </c>
      <c r="I2171">
        <v>58</v>
      </c>
      <c r="J2171">
        <v>80</v>
      </c>
      <c r="K2171">
        <v>140</v>
      </c>
      <c r="L2171">
        <v>614</v>
      </c>
      <c r="M2171">
        <v>2</v>
      </c>
      <c r="N2171" s="25">
        <v>42004</v>
      </c>
      <c r="O2171" t="str">
        <f>VLOOKUP(Coffee_data[[#This Row],[Area Code]],Location!$B$1:$E$157,2,FALSE)</f>
        <v>Ohio</v>
      </c>
      <c r="P2171" t="str">
        <f>VLOOKUP(Coffee_data[[#This Row],[Area Code]],Location!$B$1:$E$157,3,FALSE)</f>
        <v>Central</v>
      </c>
      <c r="Q2171" t="str">
        <f>VLOOKUP(Coffee_data[[#This Row],[Area Code]],Location!$B$1:$E$157,4,FALSE)</f>
        <v>Major Market</v>
      </c>
      <c r="R2171" s="15" t="str">
        <f>HLOOKUP(Coffee_data[[#This Row],[ProductId]],Product!$B$4:$O$7,2,FALSE)</f>
        <v>Regular</v>
      </c>
      <c r="S2171" s="15" t="str">
        <f>HLOOKUP(Coffee_data[[#This Row],[ProductId]],Product!$B$4:$O$7,3,FALSE)</f>
        <v>Coffee</v>
      </c>
      <c r="T2171" s="15" t="str">
        <f>HLOOKUP(Coffee_data[[#This Row],[ProductId]],Product!$B$4:$O$7,4,FALSE)</f>
        <v>Columbian</v>
      </c>
    </row>
    <row r="2172" spans="1:20" x14ac:dyDescent="0.2">
      <c r="A2172">
        <v>0</v>
      </c>
      <c r="B2172">
        <v>87</v>
      </c>
      <c r="C2172">
        <v>168</v>
      </c>
      <c r="D2172">
        <v>63</v>
      </c>
      <c r="E2172">
        <v>91</v>
      </c>
      <c r="F2172">
        <v>57</v>
      </c>
      <c r="G2172">
        <v>435</v>
      </c>
      <c r="H2172">
        <v>20</v>
      </c>
      <c r="I2172">
        <v>60</v>
      </c>
      <c r="J2172">
        <v>90</v>
      </c>
      <c r="K2172">
        <v>147</v>
      </c>
      <c r="L2172">
        <v>513</v>
      </c>
      <c r="M2172">
        <v>3</v>
      </c>
      <c r="N2172" s="25">
        <v>42004</v>
      </c>
      <c r="O2172" t="str">
        <f>VLOOKUP(Coffee_data[[#This Row],[Area Code]],Location!$B$1:$E$157,2,FALSE)</f>
        <v>Ohio</v>
      </c>
      <c r="P2172" t="str">
        <f>VLOOKUP(Coffee_data[[#This Row],[Area Code]],Location!$B$1:$E$157,3,FALSE)</f>
        <v>Central</v>
      </c>
      <c r="Q2172" t="str">
        <f>VLOOKUP(Coffee_data[[#This Row],[Area Code]],Location!$B$1:$E$157,4,FALSE)</f>
        <v>Major Market</v>
      </c>
      <c r="R2172" s="15" t="str">
        <f>HLOOKUP(Coffee_data[[#This Row],[ProductId]],Product!$B$4:$O$7,2,FALSE)</f>
        <v>Decaf</v>
      </c>
      <c r="S2172" s="15" t="str">
        <f>HLOOKUP(Coffee_data[[#This Row],[ProductId]],Product!$B$4:$O$7,3,FALSE)</f>
        <v>Coffee</v>
      </c>
      <c r="T2172" s="15" t="str">
        <f>HLOOKUP(Coffee_data[[#This Row],[ProductId]],Product!$B$4:$O$7,4,FALSE)</f>
        <v>Decaf Irish Cream</v>
      </c>
    </row>
    <row r="2173" spans="1:20" x14ac:dyDescent="0.2">
      <c r="A2173">
        <v>109</v>
      </c>
      <c r="B2173">
        <v>113</v>
      </c>
      <c r="C2173">
        <v>201</v>
      </c>
      <c r="D2173">
        <v>67</v>
      </c>
      <c r="E2173">
        <v>45</v>
      </c>
      <c r="F2173">
        <v>20</v>
      </c>
      <c r="G2173">
        <v>400</v>
      </c>
      <c r="H2173">
        <v>80</v>
      </c>
      <c r="I2173">
        <v>58</v>
      </c>
      <c r="J2173">
        <v>100</v>
      </c>
      <c r="K2173">
        <v>150</v>
      </c>
      <c r="L2173">
        <v>715</v>
      </c>
      <c r="M2173">
        <v>8</v>
      </c>
      <c r="N2173" s="25">
        <v>42004</v>
      </c>
      <c r="O2173" t="str">
        <f>VLOOKUP(Coffee_data[[#This Row],[Area Code]],Location!$B$1:$E$157,2,FALSE)</f>
        <v>Wisconsin</v>
      </c>
      <c r="P2173" t="str">
        <f>VLOOKUP(Coffee_data[[#This Row],[Area Code]],Location!$B$1:$E$157,3,FALSE)</f>
        <v>Central</v>
      </c>
      <c r="Q2173" t="str">
        <f>VLOOKUP(Coffee_data[[#This Row],[Area Code]],Location!$B$1:$E$157,4,FALSE)</f>
        <v>Small Market</v>
      </c>
      <c r="R2173" s="15" t="str">
        <f>HLOOKUP(Coffee_data[[#This Row],[ProductId]],Product!$B$4:$O$7,2,FALSE)</f>
        <v>Decaf</v>
      </c>
      <c r="S2173" s="15" t="str">
        <f>HLOOKUP(Coffee_data[[#This Row],[ProductId]],Product!$B$4:$O$7,3,FALSE)</f>
        <v>Herbal Tea</v>
      </c>
      <c r="T2173" s="15" t="str">
        <f>HLOOKUP(Coffee_data[[#This Row],[ProductId]],Product!$B$4:$O$7,4,FALSE)</f>
        <v>Chamomile</v>
      </c>
    </row>
    <row r="2174" spans="1:20" x14ac:dyDescent="0.2">
      <c r="A2174">
        <v>44</v>
      </c>
      <c r="B2174">
        <v>48</v>
      </c>
      <c r="C2174">
        <v>91</v>
      </c>
      <c r="D2174">
        <v>33</v>
      </c>
      <c r="E2174">
        <v>21</v>
      </c>
      <c r="F2174">
        <v>9</v>
      </c>
      <c r="G2174">
        <v>777</v>
      </c>
      <c r="H2174">
        <v>50</v>
      </c>
      <c r="I2174">
        <v>20</v>
      </c>
      <c r="J2174">
        <v>50</v>
      </c>
      <c r="K2174">
        <v>70</v>
      </c>
      <c r="L2174">
        <v>608</v>
      </c>
      <c r="M2174">
        <v>9</v>
      </c>
      <c r="N2174" s="25">
        <v>42004</v>
      </c>
      <c r="O2174" t="str">
        <f>VLOOKUP(Coffee_data[[#This Row],[Area Code]],Location!$B$1:$E$157,2,FALSE)</f>
        <v>Wisconsin</v>
      </c>
      <c r="P2174" t="str">
        <f>VLOOKUP(Coffee_data[[#This Row],[Area Code]],Location!$B$1:$E$157,3,FALSE)</f>
        <v>Central</v>
      </c>
      <c r="Q2174" t="str">
        <f>VLOOKUP(Coffee_data[[#This Row],[Area Code]],Location!$B$1:$E$157,4,FALSE)</f>
        <v>Small Market</v>
      </c>
      <c r="R2174" s="15" t="str">
        <f>HLOOKUP(Coffee_data[[#This Row],[ProductId]],Product!$B$4:$O$7,2,FALSE)</f>
        <v>Decaf</v>
      </c>
      <c r="S2174" s="15" t="str">
        <f>HLOOKUP(Coffee_data[[#This Row],[ProductId]],Product!$B$4:$O$7,3,FALSE)</f>
        <v>Herbal Tea</v>
      </c>
      <c r="T2174" s="15" t="str">
        <f>HLOOKUP(Coffee_data[[#This Row],[ProductId]],Product!$B$4:$O$7,4,FALSE)</f>
        <v>Lemon</v>
      </c>
    </row>
    <row r="2175" spans="1:20" x14ac:dyDescent="0.2">
      <c r="A2175">
        <v>73</v>
      </c>
      <c r="B2175">
        <v>89</v>
      </c>
      <c r="C2175">
        <v>168</v>
      </c>
      <c r="D2175">
        <v>61</v>
      </c>
      <c r="E2175">
        <v>44</v>
      </c>
      <c r="F2175">
        <v>19</v>
      </c>
      <c r="G2175">
        <v>390</v>
      </c>
      <c r="H2175">
        <v>50</v>
      </c>
      <c r="I2175">
        <v>39</v>
      </c>
      <c r="J2175">
        <v>80</v>
      </c>
      <c r="K2175">
        <v>141</v>
      </c>
      <c r="L2175">
        <v>608</v>
      </c>
      <c r="M2175">
        <v>11</v>
      </c>
      <c r="N2175" s="25">
        <v>42004</v>
      </c>
      <c r="O2175" t="str">
        <f>VLOOKUP(Coffee_data[[#This Row],[Area Code]],Location!$B$1:$E$157,2,FALSE)</f>
        <v>Wisconsin</v>
      </c>
      <c r="P2175" t="str">
        <f>VLOOKUP(Coffee_data[[#This Row],[Area Code]],Location!$B$1:$E$157,3,FALSE)</f>
        <v>Central</v>
      </c>
      <c r="Q2175" t="str">
        <f>VLOOKUP(Coffee_data[[#This Row],[Area Code]],Location!$B$1:$E$157,4,FALSE)</f>
        <v>Small Market</v>
      </c>
      <c r="R2175" s="15" t="str">
        <f>HLOOKUP(Coffee_data[[#This Row],[ProductId]],Product!$B$4:$O$7,2,FALSE)</f>
        <v>Regular</v>
      </c>
      <c r="S2175" s="15" t="str">
        <f>HLOOKUP(Coffee_data[[#This Row],[ProductId]],Product!$B$4:$O$7,3,FALSE)</f>
        <v>Tea</v>
      </c>
      <c r="T2175" s="15" t="str">
        <f>HLOOKUP(Coffee_data[[#This Row],[ProductId]],Product!$B$4:$O$7,4,FALSE)</f>
        <v>Darjeeling</v>
      </c>
    </row>
    <row r="2176" spans="1:20" x14ac:dyDescent="0.2">
      <c r="A2176">
        <v>11</v>
      </c>
      <c r="B2176">
        <v>105</v>
      </c>
      <c r="C2176">
        <v>201</v>
      </c>
      <c r="D2176">
        <v>75</v>
      </c>
      <c r="E2176">
        <v>103</v>
      </c>
      <c r="F2176">
        <v>68</v>
      </c>
      <c r="G2176">
        <v>522</v>
      </c>
      <c r="H2176">
        <v>10</v>
      </c>
      <c r="I2176">
        <v>72</v>
      </c>
      <c r="J2176">
        <v>90</v>
      </c>
      <c r="K2176">
        <v>138</v>
      </c>
      <c r="L2176">
        <v>262</v>
      </c>
      <c r="M2176">
        <v>12</v>
      </c>
      <c r="N2176" s="25">
        <v>42004</v>
      </c>
      <c r="O2176" t="str">
        <f>VLOOKUP(Coffee_data[[#This Row],[Area Code]],Location!$B$1:$E$157,2,FALSE)</f>
        <v>Wisconsin</v>
      </c>
      <c r="P2176" t="str">
        <f>VLOOKUP(Coffee_data[[#This Row],[Area Code]],Location!$B$1:$E$157,3,FALSE)</f>
        <v>Central</v>
      </c>
      <c r="Q2176" t="str">
        <f>VLOOKUP(Coffee_data[[#This Row],[Area Code]],Location!$B$1:$E$157,4,FALSE)</f>
        <v>Small Market</v>
      </c>
      <c r="R2176" s="15" t="str">
        <f>HLOOKUP(Coffee_data[[#This Row],[ProductId]],Product!$B$4:$O$7,2,FALSE)</f>
        <v>Regular</v>
      </c>
      <c r="S2176" s="15" t="str">
        <f>HLOOKUP(Coffee_data[[#This Row],[ProductId]],Product!$B$4:$O$7,3,FALSE)</f>
        <v>Tea</v>
      </c>
      <c r="T2176" s="15" t="str">
        <f>HLOOKUP(Coffee_data[[#This Row],[ProductId]],Product!$B$4:$O$7,4,FALSE)</f>
        <v>Earl Grey</v>
      </c>
    </row>
    <row r="2177" spans="1:20" x14ac:dyDescent="0.2">
      <c r="A2177">
        <v>59</v>
      </c>
      <c r="B2177">
        <v>81</v>
      </c>
      <c r="C2177">
        <v>168</v>
      </c>
      <c r="D2177">
        <v>69</v>
      </c>
      <c r="E2177">
        <v>45</v>
      </c>
      <c r="F2177">
        <v>21</v>
      </c>
      <c r="G2177">
        <v>965</v>
      </c>
      <c r="H2177">
        <v>50</v>
      </c>
      <c r="I2177">
        <v>80</v>
      </c>
      <c r="J2177">
        <v>90</v>
      </c>
      <c r="K2177">
        <v>165</v>
      </c>
      <c r="L2177">
        <v>262</v>
      </c>
      <c r="M2177">
        <v>5</v>
      </c>
      <c r="N2177" s="25">
        <v>42004</v>
      </c>
      <c r="O2177" t="str">
        <f>VLOOKUP(Coffee_data[[#This Row],[Area Code]],Location!$B$1:$E$157,2,FALSE)</f>
        <v>Wisconsin</v>
      </c>
      <c r="P2177" t="str">
        <f>VLOOKUP(Coffee_data[[#This Row],[Area Code]],Location!$B$1:$E$157,3,FALSE)</f>
        <v>Central</v>
      </c>
      <c r="Q2177" t="str">
        <f>VLOOKUP(Coffee_data[[#This Row],[Area Code]],Location!$B$1:$E$157,4,FALSE)</f>
        <v>Small Market</v>
      </c>
      <c r="R2177" s="15" t="str">
        <f>HLOOKUP(Coffee_data[[#This Row],[ProductId]],Product!$B$4:$O$7,2,FALSE)</f>
        <v>Regular</v>
      </c>
      <c r="S2177" s="15" t="str">
        <f>HLOOKUP(Coffee_data[[#This Row],[ProductId]],Product!$B$4:$O$7,3,FALSE)</f>
        <v>Espresso</v>
      </c>
      <c r="T2177" s="15" t="str">
        <f>HLOOKUP(Coffee_data[[#This Row],[ProductId]],Product!$B$4:$O$7,4,FALSE)</f>
        <v>Caffe Mocha</v>
      </c>
    </row>
    <row r="2178" spans="1:20" x14ac:dyDescent="0.2">
      <c r="A2178">
        <v>53</v>
      </c>
      <c r="B2178">
        <v>62</v>
      </c>
      <c r="C2178">
        <v>123</v>
      </c>
      <c r="D2178">
        <v>48</v>
      </c>
      <c r="E2178">
        <v>29</v>
      </c>
      <c r="F2178">
        <v>15</v>
      </c>
      <c r="G2178">
        <v>623</v>
      </c>
      <c r="H2178">
        <v>50</v>
      </c>
      <c r="I2178">
        <v>44</v>
      </c>
      <c r="J2178">
        <v>70</v>
      </c>
      <c r="K2178">
        <v>114</v>
      </c>
      <c r="L2178">
        <v>715</v>
      </c>
      <c r="M2178">
        <v>6</v>
      </c>
      <c r="N2178" s="25">
        <v>42004</v>
      </c>
      <c r="O2178" t="str">
        <f>VLOOKUP(Coffee_data[[#This Row],[Area Code]],Location!$B$1:$E$157,2,FALSE)</f>
        <v>Wisconsin</v>
      </c>
      <c r="P2178" t="str">
        <f>VLOOKUP(Coffee_data[[#This Row],[Area Code]],Location!$B$1:$E$157,3,FALSE)</f>
        <v>Central</v>
      </c>
      <c r="Q2178" t="str">
        <f>VLOOKUP(Coffee_data[[#This Row],[Area Code]],Location!$B$1:$E$157,4,FALSE)</f>
        <v>Small Market</v>
      </c>
      <c r="R2178" s="15" t="str">
        <f>HLOOKUP(Coffee_data[[#This Row],[ProductId]],Product!$B$4:$O$7,2,FALSE)</f>
        <v>Decaf</v>
      </c>
      <c r="S2178" s="15" t="str">
        <f>HLOOKUP(Coffee_data[[#This Row],[ProductId]],Product!$B$4:$O$7,3,FALSE)</f>
        <v>Espresso</v>
      </c>
      <c r="T2178" s="15" t="str">
        <f>HLOOKUP(Coffee_data[[#This Row],[ProductId]],Product!$B$4:$O$7,4,FALSE)</f>
        <v>Decaf Espresso</v>
      </c>
    </row>
    <row r="2179" spans="1:20" x14ac:dyDescent="0.2">
      <c r="A2179">
        <v>20</v>
      </c>
      <c r="B2179">
        <v>66</v>
      </c>
      <c r="C2179">
        <v>134</v>
      </c>
      <c r="D2179">
        <v>54</v>
      </c>
      <c r="E2179">
        <v>56</v>
      </c>
      <c r="F2179">
        <v>20</v>
      </c>
      <c r="G2179">
        <v>312</v>
      </c>
      <c r="H2179">
        <v>30</v>
      </c>
      <c r="I2179">
        <v>51</v>
      </c>
      <c r="J2179">
        <v>70</v>
      </c>
      <c r="K2179">
        <v>120</v>
      </c>
      <c r="L2179">
        <v>608</v>
      </c>
      <c r="M2179">
        <v>1</v>
      </c>
      <c r="N2179" s="25">
        <v>42004</v>
      </c>
      <c r="O2179" t="str">
        <f>VLOOKUP(Coffee_data[[#This Row],[Area Code]],Location!$B$1:$E$157,2,FALSE)</f>
        <v>Wisconsin</v>
      </c>
      <c r="P2179" t="str">
        <f>VLOOKUP(Coffee_data[[#This Row],[Area Code]],Location!$B$1:$E$157,3,FALSE)</f>
        <v>Central</v>
      </c>
      <c r="Q2179" t="str">
        <f>VLOOKUP(Coffee_data[[#This Row],[Area Code]],Location!$B$1:$E$157,4,FALSE)</f>
        <v>Small Market</v>
      </c>
      <c r="R2179" s="15" t="str">
        <f>HLOOKUP(Coffee_data[[#This Row],[ProductId]],Product!$B$4:$O$7,2,FALSE)</f>
        <v>Regular</v>
      </c>
      <c r="S2179" s="15" t="str">
        <f>HLOOKUP(Coffee_data[[#This Row],[ProductId]],Product!$B$4:$O$7,3,FALSE)</f>
        <v>Coffee</v>
      </c>
      <c r="T2179" s="15" t="str">
        <f>HLOOKUP(Coffee_data[[#This Row],[ProductId]],Product!$B$4:$O$7,4,FALSE)</f>
        <v>Amaretto</v>
      </c>
    </row>
    <row r="2180" spans="1:20" x14ac:dyDescent="0.2">
      <c r="A2180">
        <v>14</v>
      </c>
      <c r="B2180">
        <v>111</v>
      </c>
      <c r="C2180">
        <v>213</v>
      </c>
      <c r="D2180">
        <v>79</v>
      </c>
      <c r="E2180">
        <v>107</v>
      </c>
      <c r="F2180">
        <v>72</v>
      </c>
      <c r="G2180">
        <v>551</v>
      </c>
      <c r="H2180">
        <v>20</v>
      </c>
      <c r="I2180">
        <v>78</v>
      </c>
      <c r="J2180">
        <v>110</v>
      </c>
      <c r="K2180">
        <v>190</v>
      </c>
      <c r="L2180">
        <v>715</v>
      </c>
      <c r="M2180">
        <v>2</v>
      </c>
      <c r="N2180" s="25">
        <v>42004</v>
      </c>
      <c r="O2180" t="str">
        <f>VLOOKUP(Coffee_data[[#This Row],[Area Code]],Location!$B$1:$E$157,2,FALSE)</f>
        <v>Wisconsin</v>
      </c>
      <c r="P2180" t="str">
        <f>VLOOKUP(Coffee_data[[#This Row],[Area Code]],Location!$B$1:$E$157,3,FALSE)</f>
        <v>Central</v>
      </c>
      <c r="Q2180" t="str">
        <f>VLOOKUP(Coffee_data[[#This Row],[Area Code]],Location!$B$1:$E$157,4,FALSE)</f>
        <v>Small Market</v>
      </c>
      <c r="R2180" s="15" t="str">
        <f>HLOOKUP(Coffee_data[[#This Row],[ProductId]],Product!$B$4:$O$7,2,FALSE)</f>
        <v>Regular</v>
      </c>
      <c r="S2180" s="15" t="str">
        <f>HLOOKUP(Coffee_data[[#This Row],[ProductId]],Product!$B$4:$O$7,3,FALSE)</f>
        <v>Coffee</v>
      </c>
      <c r="T2180" s="15" t="str">
        <f>HLOOKUP(Coffee_data[[#This Row],[ProductId]],Product!$B$4:$O$7,4,FALSE)</f>
        <v>Columbian</v>
      </c>
    </row>
    <row r="2181" spans="1:20" x14ac:dyDescent="0.2">
      <c r="A2181">
        <v>79</v>
      </c>
      <c r="B2181">
        <v>103</v>
      </c>
      <c r="C2181">
        <v>201</v>
      </c>
      <c r="D2181">
        <v>77</v>
      </c>
      <c r="E2181">
        <v>55</v>
      </c>
      <c r="F2181">
        <v>25</v>
      </c>
      <c r="G2181">
        <v>432</v>
      </c>
      <c r="H2181">
        <v>60</v>
      </c>
      <c r="I2181">
        <v>80</v>
      </c>
      <c r="J2181">
        <v>100</v>
      </c>
      <c r="K2181">
        <v>180</v>
      </c>
      <c r="L2181">
        <v>414</v>
      </c>
      <c r="M2181">
        <v>3</v>
      </c>
      <c r="N2181" s="25">
        <v>42004</v>
      </c>
      <c r="O2181" t="str">
        <f>VLOOKUP(Coffee_data[[#This Row],[Area Code]],Location!$B$1:$E$157,2,FALSE)</f>
        <v>Wisconsin</v>
      </c>
      <c r="P2181" t="str">
        <f>VLOOKUP(Coffee_data[[#This Row],[Area Code]],Location!$B$1:$E$157,3,FALSE)</f>
        <v>Central</v>
      </c>
      <c r="Q2181" t="str">
        <f>VLOOKUP(Coffee_data[[#This Row],[Area Code]],Location!$B$1:$E$157,4,FALSE)</f>
        <v>Small Market</v>
      </c>
      <c r="R2181" s="15" t="str">
        <f>HLOOKUP(Coffee_data[[#This Row],[ProductId]],Product!$B$4:$O$7,2,FALSE)</f>
        <v>Decaf</v>
      </c>
      <c r="S2181" s="15" t="str">
        <f>HLOOKUP(Coffee_data[[#This Row],[ProductId]],Product!$B$4:$O$7,3,FALSE)</f>
        <v>Coffee</v>
      </c>
      <c r="T2181" s="15" t="str">
        <f>HLOOKUP(Coffee_data[[#This Row],[ProductId]],Product!$B$4:$O$7,4,FALSE)</f>
        <v>Decaf Irish Cream</v>
      </c>
    </row>
    <row r="2182" spans="1:20" x14ac:dyDescent="0.2">
      <c r="A2182">
        <v>62</v>
      </c>
      <c r="B2182">
        <v>105</v>
      </c>
      <c r="C2182">
        <v>213</v>
      </c>
      <c r="D2182">
        <v>85</v>
      </c>
      <c r="E2182">
        <v>68</v>
      </c>
      <c r="F2182">
        <v>32</v>
      </c>
      <c r="G2182">
        <v>494</v>
      </c>
      <c r="H2182">
        <v>40</v>
      </c>
      <c r="I2182">
        <v>69</v>
      </c>
      <c r="J2182">
        <v>80</v>
      </c>
      <c r="K2182">
        <v>131</v>
      </c>
      <c r="L2182">
        <v>860</v>
      </c>
      <c r="M2182">
        <v>9</v>
      </c>
      <c r="N2182" s="25">
        <v>42004</v>
      </c>
      <c r="O2182" t="str">
        <f>VLOOKUP(Coffee_data[[#This Row],[Area Code]],Location!$B$1:$E$157,2,FALSE)</f>
        <v>Connecticut</v>
      </c>
      <c r="P2182" t="str">
        <f>VLOOKUP(Coffee_data[[#This Row],[Area Code]],Location!$B$1:$E$157,3,FALSE)</f>
        <v>East</v>
      </c>
      <c r="Q2182" t="str">
        <f>VLOOKUP(Coffee_data[[#This Row],[Area Code]],Location!$B$1:$E$157,4,FALSE)</f>
        <v>Small Market</v>
      </c>
      <c r="R2182" s="15" t="str">
        <f>HLOOKUP(Coffee_data[[#This Row],[ProductId]],Product!$B$4:$O$7,2,FALSE)</f>
        <v>Decaf</v>
      </c>
      <c r="S2182" s="15" t="str">
        <f>HLOOKUP(Coffee_data[[#This Row],[ProductId]],Product!$B$4:$O$7,3,FALSE)</f>
        <v>Herbal Tea</v>
      </c>
      <c r="T2182" s="15" t="str">
        <f>HLOOKUP(Coffee_data[[#This Row],[ProductId]],Product!$B$4:$O$7,4,FALSE)</f>
        <v>Lemon</v>
      </c>
    </row>
    <row r="2183" spans="1:20" x14ac:dyDescent="0.2">
      <c r="A2183">
        <v>73</v>
      </c>
      <c r="B2183">
        <v>92</v>
      </c>
      <c r="C2183">
        <v>190</v>
      </c>
      <c r="D2183">
        <v>78</v>
      </c>
      <c r="E2183">
        <v>47</v>
      </c>
      <c r="F2183">
        <v>24</v>
      </c>
      <c r="G2183">
        <v>965</v>
      </c>
      <c r="H2183">
        <v>50</v>
      </c>
      <c r="I2183">
        <v>40</v>
      </c>
      <c r="J2183">
        <v>80</v>
      </c>
      <c r="K2183">
        <v>120</v>
      </c>
      <c r="L2183">
        <v>860</v>
      </c>
      <c r="M2183">
        <v>10</v>
      </c>
      <c r="N2183" s="25">
        <v>42004</v>
      </c>
      <c r="O2183" t="str">
        <f>VLOOKUP(Coffee_data[[#This Row],[Area Code]],Location!$B$1:$E$157,2,FALSE)</f>
        <v>Connecticut</v>
      </c>
      <c r="P2183" t="str">
        <f>VLOOKUP(Coffee_data[[#This Row],[Area Code]],Location!$B$1:$E$157,3,FALSE)</f>
        <v>East</v>
      </c>
      <c r="Q2183" t="str">
        <f>VLOOKUP(Coffee_data[[#This Row],[Area Code]],Location!$B$1:$E$157,4,FALSE)</f>
        <v>Small Market</v>
      </c>
      <c r="R2183" s="15" t="str">
        <f>HLOOKUP(Coffee_data[[#This Row],[ProductId]],Product!$B$4:$O$7,2,FALSE)</f>
        <v>Decaf</v>
      </c>
      <c r="S2183" s="15" t="str">
        <f>HLOOKUP(Coffee_data[[#This Row],[ProductId]],Product!$B$4:$O$7,3,FALSE)</f>
        <v>Herbal Tea</v>
      </c>
      <c r="T2183" s="15" t="str">
        <f>HLOOKUP(Coffee_data[[#This Row],[ProductId]],Product!$B$4:$O$7,4,FALSE)</f>
        <v>Mint</v>
      </c>
    </row>
    <row r="2184" spans="1:20" x14ac:dyDescent="0.2">
      <c r="A2184">
        <v>73</v>
      </c>
      <c r="B2184">
        <v>73</v>
      </c>
      <c r="C2184">
        <v>138</v>
      </c>
      <c r="D2184">
        <v>50</v>
      </c>
      <c r="E2184">
        <v>27</v>
      </c>
      <c r="F2184">
        <v>14</v>
      </c>
      <c r="G2184">
        <v>821</v>
      </c>
      <c r="H2184">
        <v>60</v>
      </c>
      <c r="I2184">
        <v>39</v>
      </c>
      <c r="J2184">
        <v>80</v>
      </c>
      <c r="K2184">
        <v>119</v>
      </c>
      <c r="L2184">
        <v>959</v>
      </c>
      <c r="M2184">
        <v>11</v>
      </c>
      <c r="N2184" s="25">
        <v>42004</v>
      </c>
      <c r="O2184" t="str">
        <f>VLOOKUP(Coffee_data[[#This Row],[Area Code]],Location!$B$1:$E$157,2,FALSE)</f>
        <v>Connecticut</v>
      </c>
      <c r="P2184" t="str">
        <f>VLOOKUP(Coffee_data[[#This Row],[Area Code]],Location!$B$1:$E$157,3,FALSE)</f>
        <v>East</v>
      </c>
      <c r="Q2184" t="str">
        <f>VLOOKUP(Coffee_data[[#This Row],[Area Code]],Location!$B$1:$E$157,4,FALSE)</f>
        <v>Small Market</v>
      </c>
      <c r="R2184" s="15" t="str">
        <f>HLOOKUP(Coffee_data[[#This Row],[ProductId]],Product!$B$4:$O$7,2,FALSE)</f>
        <v>Regular</v>
      </c>
      <c r="S2184" s="15" t="str">
        <f>HLOOKUP(Coffee_data[[#This Row],[ProductId]],Product!$B$4:$O$7,3,FALSE)</f>
        <v>Tea</v>
      </c>
      <c r="T2184" s="15" t="str">
        <f>HLOOKUP(Coffee_data[[#This Row],[ProductId]],Product!$B$4:$O$7,4,FALSE)</f>
        <v>Darjeeling</v>
      </c>
    </row>
    <row r="2185" spans="1:20" x14ac:dyDescent="0.2">
      <c r="A2185">
        <v>55</v>
      </c>
      <c r="B2185">
        <v>56</v>
      </c>
      <c r="C2185">
        <v>105</v>
      </c>
      <c r="D2185">
        <v>38</v>
      </c>
      <c r="E2185">
        <v>22</v>
      </c>
      <c r="F2185">
        <v>10</v>
      </c>
      <c r="G2185">
        <v>777</v>
      </c>
      <c r="H2185">
        <v>40</v>
      </c>
      <c r="I2185">
        <v>53</v>
      </c>
      <c r="J2185">
        <v>60</v>
      </c>
      <c r="K2185">
        <v>113</v>
      </c>
      <c r="L2185">
        <v>475</v>
      </c>
      <c r="M2185">
        <v>13</v>
      </c>
      <c r="N2185" s="25">
        <v>42004</v>
      </c>
      <c r="O2185" t="str">
        <f>VLOOKUP(Coffee_data[[#This Row],[Area Code]],Location!$B$1:$E$157,2,FALSE)</f>
        <v>Connecticut</v>
      </c>
      <c r="P2185" t="str">
        <f>VLOOKUP(Coffee_data[[#This Row],[Area Code]],Location!$B$1:$E$157,3,FALSE)</f>
        <v>East</v>
      </c>
      <c r="Q2185" t="str">
        <f>VLOOKUP(Coffee_data[[#This Row],[Area Code]],Location!$B$1:$E$157,4,FALSE)</f>
        <v>Small Market</v>
      </c>
      <c r="R2185" s="15" t="str">
        <f>HLOOKUP(Coffee_data[[#This Row],[ProductId]],Product!$B$4:$O$7,2,FALSE)</f>
        <v>Regular</v>
      </c>
      <c r="S2185" s="15" t="str">
        <f>HLOOKUP(Coffee_data[[#This Row],[ProductId]],Product!$B$4:$O$7,3,FALSE)</f>
        <v>Tea</v>
      </c>
      <c r="T2185" s="15" t="str">
        <f>HLOOKUP(Coffee_data[[#This Row],[ProductId]],Product!$B$4:$O$7,4,FALSE)</f>
        <v>Green Tea</v>
      </c>
    </row>
    <row r="2186" spans="1:20" x14ac:dyDescent="0.2">
      <c r="A2186">
        <v>11</v>
      </c>
      <c r="B2186">
        <v>105</v>
      </c>
      <c r="C2186">
        <v>201</v>
      </c>
      <c r="D2186">
        <v>75</v>
      </c>
      <c r="E2186">
        <v>103</v>
      </c>
      <c r="F2186">
        <v>68</v>
      </c>
      <c r="G2186">
        <v>522</v>
      </c>
      <c r="H2186">
        <v>20</v>
      </c>
      <c r="I2186">
        <v>65</v>
      </c>
      <c r="J2186">
        <v>100</v>
      </c>
      <c r="K2186">
        <v>170</v>
      </c>
      <c r="L2186">
        <v>203</v>
      </c>
      <c r="M2186">
        <v>5</v>
      </c>
      <c r="N2186" s="25">
        <v>42004</v>
      </c>
      <c r="O2186" t="str">
        <f>VLOOKUP(Coffee_data[[#This Row],[Area Code]],Location!$B$1:$E$157,2,FALSE)</f>
        <v>Connecticut</v>
      </c>
      <c r="P2186" t="str">
        <f>VLOOKUP(Coffee_data[[#This Row],[Area Code]],Location!$B$1:$E$157,3,FALSE)</f>
        <v>East</v>
      </c>
      <c r="Q2186" t="str">
        <f>VLOOKUP(Coffee_data[[#This Row],[Area Code]],Location!$B$1:$E$157,4,FALSE)</f>
        <v>Small Market</v>
      </c>
      <c r="R2186" s="15" t="str">
        <f>HLOOKUP(Coffee_data[[#This Row],[ProductId]],Product!$B$4:$O$7,2,FALSE)</f>
        <v>Regular</v>
      </c>
      <c r="S2186" s="15" t="str">
        <f>HLOOKUP(Coffee_data[[#This Row],[ProductId]],Product!$B$4:$O$7,3,FALSE)</f>
        <v>Espresso</v>
      </c>
      <c r="T2186" s="15" t="str">
        <f>HLOOKUP(Coffee_data[[#This Row],[ProductId]],Product!$B$4:$O$7,4,FALSE)</f>
        <v>Caffe Mocha</v>
      </c>
    </row>
    <row r="2187" spans="1:20" x14ac:dyDescent="0.2">
      <c r="A2187">
        <v>47</v>
      </c>
      <c r="B2187">
        <v>75</v>
      </c>
      <c r="C2187">
        <v>145</v>
      </c>
      <c r="D2187">
        <v>55</v>
      </c>
      <c r="E2187">
        <v>47</v>
      </c>
      <c r="F2187">
        <v>18</v>
      </c>
      <c r="G2187">
        <v>312</v>
      </c>
      <c r="H2187">
        <v>40</v>
      </c>
      <c r="I2187">
        <v>44</v>
      </c>
      <c r="J2187">
        <v>70</v>
      </c>
      <c r="K2187">
        <v>126</v>
      </c>
      <c r="L2187">
        <v>203</v>
      </c>
      <c r="M2187">
        <v>6</v>
      </c>
      <c r="N2187" s="25">
        <v>42004</v>
      </c>
      <c r="O2187" t="str">
        <f>VLOOKUP(Coffee_data[[#This Row],[Area Code]],Location!$B$1:$E$157,2,FALSE)</f>
        <v>Connecticut</v>
      </c>
      <c r="P2187" t="str">
        <f>VLOOKUP(Coffee_data[[#This Row],[Area Code]],Location!$B$1:$E$157,3,FALSE)</f>
        <v>East</v>
      </c>
      <c r="Q2187" t="str">
        <f>VLOOKUP(Coffee_data[[#This Row],[Area Code]],Location!$B$1:$E$157,4,FALSE)</f>
        <v>Small Market</v>
      </c>
      <c r="R2187" s="15" t="str">
        <f>HLOOKUP(Coffee_data[[#This Row],[ProductId]],Product!$B$4:$O$7,2,FALSE)</f>
        <v>Decaf</v>
      </c>
      <c r="S2187" s="15" t="str">
        <f>HLOOKUP(Coffee_data[[#This Row],[ProductId]],Product!$B$4:$O$7,3,FALSE)</f>
        <v>Espresso</v>
      </c>
      <c r="T2187" s="15" t="str">
        <f>HLOOKUP(Coffee_data[[#This Row],[ProductId]],Product!$B$4:$O$7,4,FALSE)</f>
        <v>Decaf Espresso</v>
      </c>
    </row>
    <row r="2188" spans="1:20" x14ac:dyDescent="0.2">
      <c r="A2188">
        <v>179</v>
      </c>
      <c r="B2188">
        <v>186</v>
      </c>
      <c r="C2188">
        <v>347</v>
      </c>
      <c r="D2188">
        <v>150</v>
      </c>
      <c r="E2188">
        <v>75</v>
      </c>
      <c r="F2188">
        <v>40</v>
      </c>
      <c r="G2188">
        <v>961</v>
      </c>
      <c r="H2188">
        <v>130</v>
      </c>
      <c r="I2188">
        <v>120</v>
      </c>
      <c r="J2188">
        <v>180</v>
      </c>
      <c r="K2188">
        <v>290</v>
      </c>
      <c r="L2188">
        <v>959</v>
      </c>
      <c r="M2188">
        <v>2</v>
      </c>
      <c r="N2188" s="25">
        <v>42004</v>
      </c>
      <c r="O2188" t="str">
        <f>VLOOKUP(Coffee_data[[#This Row],[Area Code]],Location!$B$1:$E$157,2,FALSE)</f>
        <v>Connecticut</v>
      </c>
      <c r="P2188" t="str">
        <f>VLOOKUP(Coffee_data[[#This Row],[Area Code]],Location!$B$1:$E$157,3,FALSE)</f>
        <v>East</v>
      </c>
      <c r="Q2188" t="str">
        <f>VLOOKUP(Coffee_data[[#This Row],[Area Code]],Location!$B$1:$E$157,4,FALSE)</f>
        <v>Small Market</v>
      </c>
      <c r="R2188" s="15" t="str">
        <f>HLOOKUP(Coffee_data[[#This Row],[ProductId]],Product!$B$4:$O$7,2,FALSE)</f>
        <v>Regular</v>
      </c>
      <c r="S2188" s="15" t="str">
        <f>HLOOKUP(Coffee_data[[#This Row],[ProductId]],Product!$B$4:$O$7,3,FALSE)</f>
        <v>Coffee</v>
      </c>
      <c r="T2188" s="15" t="str">
        <f>HLOOKUP(Coffee_data[[#This Row],[ProductId]],Product!$B$4:$O$7,4,FALSE)</f>
        <v>Columbian</v>
      </c>
    </row>
    <row r="2189" spans="1:20" x14ac:dyDescent="0.2">
      <c r="A2189">
        <v>53</v>
      </c>
      <c r="B2189">
        <v>62</v>
      </c>
      <c r="C2189">
        <v>123</v>
      </c>
      <c r="D2189">
        <v>48</v>
      </c>
      <c r="E2189">
        <v>29</v>
      </c>
      <c r="F2189">
        <v>15</v>
      </c>
      <c r="G2189">
        <v>623</v>
      </c>
      <c r="H2189">
        <v>30</v>
      </c>
      <c r="I2189">
        <v>22</v>
      </c>
      <c r="J2189">
        <v>50</v>
      </c>
      <c r="K2189">
        <v>88</v>
      </c>
      <c r="L2189">
        <v>850</v>
      </c>
      <c r="M2189">
        <v>8</v>
      </c>
      <c r="N2189" s="25">
        <v>42004</v>
      </c>
      <c r="O2189" t="str">
        <f>VLOOKUP(Coffee_data[[#This Row],[Area Code]],Location!$B$1:$E$157,2,FALSE)</f>
        <v>Florida</v>
      </c>
      <c r="P2189" t="str">
        <f>VLOOKUP(Coffee_data[[#This Row],[Area Code]],Location!$B$1:$E$157,3,FALSE)</f>
        <v>East</v>
      </c>
      <c r="Q2189" t="str">
        <f>VLOOKUP(Coffee_data[[#This Row],[Area Code]],Location!$B$1:$E$157,4,FALSE)</f>
        <v>Major Market</v>
      </c>
      <c r="R2189" s="15" t="str">
        <f>HLOOKUP(Coffee_data[[#This Row],[ProductId]],Product!$B$4:$O$7,2,FALSE)</f>
        <v>Decaf</v>
      </c>
      <c r="S2189" s="15" t="str">
        <f>HLOOKUP(Coffee_data[[#This Row],[ProductId]],Product!$B$4:$O$7,3,FALSE)</f>
        <v>Herbal Tea</v>
      </c>
      <c r="T2189" s="15" t="str">
        <f>HLOOKUP(Coffee_data[[#This Row],[ProductId]],Product!$B$4:$O$7,4,FALSE)</f>
        <v>Chamomile</v>
      </c>
    </row>
    <row r="2190" spans="1:20" x14ac:dyDescent="0.2">
      <c r="A2190">
        <v>20</v>
      </c>
      <c r="B2190">
        <v>66</v>
      </c>
      <c r="C2190">
        <v>134</v>
      </c>
      <c r="D2190">
        <v>54</v>
      </c>
      <c r="E2190">
        <v>56</v>
      </c>
      <c r="F2190">
        <v>20</v>
      </c>
      <c r="G2190">
        <v>312</v>
      </c>
      <c r="H2190">
        <v>20</v>
      </c>
      <c r="I2190">
        <v>31</v>
      </c>
      <c r="J2190">
        <v>50</v>
      </c>
      <c r="K2190">
        <v>90</v>
      </c>
      <c r="L2190">
        <v>904</v>
      </c>
      <c r="M2190">
        <v>9</v>
      </c>
      <c r="N2190" s="25">
        <v>42004</v>
      </c>
      <c r="O2190" t="str">
        <f>VLOOKUP(Coffee_data[[#This Row],[Area Code]],Location!$B$1:$E$157,2,FALSE)</f>
        <v>Florida</v>
      </c>
      <c r="P2190" t="str">
        <f>VLOOKUP(Coffee_data[[#This Row],[Area Code]],Location!$B$1:$E$157,3,FALSE)</f>
        <v>East</v>
      </c>
      <c r="Q2190" t="str">
        <f>VLOOKUP(Coffee_data[[#This Row],[Area Code]],Location!$B$1:$E$157,4,FALSE)</f>
        <v>Major Market</v>
      </c>
      <c r="R2190" s="15" t="str">
        <f>HLOOKUP(Coffee_data[[#This Row],[ProductId]],Product!$B$4:$O$7,2,FALSE)</f>
        <v>Decaf</v>
      </c>
      <c r="S2190" s="15" t="str">
        <f>HLOOKUP(Coffee_data[[#This Row],[ProductId]],Product!$B$4:$O$7,3,FALSE)</f>
        <v>Herbal Tea</v>
      </c>
      <c r="T2190" s="15" t="str">
        <f>HLOOKUP(Coffee_data[[#This Row],[ProductId]],Product!$B$4:$O$7,4,FALSE)</f>
        <v>Lemon</v>
      </c>
    </row>
    <row r="2191" spans="1:20" x14ac:dyDescent="0.2">
      <c r="A2191">
        <v>61</v>
      </c>
      <c r="B2191">
        <v>81</v>
      </c>
      <c r="C2191">
        <v>168</v>
      </c>
      <c r="D2191">
        <v>69</v>
      </c>
      <c r="E2191">
        <v>44</v>
      </c>
      <c r="F2191">
        <v>21</v>
      </c>
      <c r="G2191">
        <v>965</v>
      </c>
      <c r="H2191">
        <v>40</v>
      </c>
      <c r="I2191">
        <v>50</v>
      </c>
      <c r="J2191">
        <v>60</v>
      </c>
      <c r="K2191">
        <v>100</v>
      </c>
      <c r="L2191">
        <v>321</v>
      </c>
      <c r="M2191">
        <v>10</v>
      </c>
      <c r="N2191" s="25">
        <v>42004</v>
      </c>
      <c r="O2191" t="str">
        <f>VLOOKUP(Coffee_data[[#This Row],[Area Code]],Location!$B$1:$E$157,2,FALSE)</f>
        <v>Florida</v>
      </c>
      <c r="P2191" t="str">
        <f>VLOOKUP(Coffee_data[[#This Row],[Area Code]],Location!$B$1:$E$157,3,FALSE)</f>
        <v>East</v>
      </c>
      <c r="Q2191" t="str">
        <f>VLOOKUP(Coffee_data[[#This Row],[Area Code]],Location!$B$1:$E$157,4,FALSE)</f>
        <v>Major Market</v>
      </c>
      <c r="R2191" s="15" t="str">
        <f>HLOOKUP(Coffee_data[[#This Row],[ProductId]],Product!$B$4:$O$7,2,FALSE)</f>
        <v>Decaf</v>
      </c>
      <c r="S2191" s="15" t="str">
        <f>HLOOKUP(Coffee_data[[#This Row],[ProductId]],Product!$B$4:$O$7,3,FALSE)</f>
        <v>Herbal Tea</v>
      </c>
      <c r="T2191" s="15" t="str">
        <f>HLOOKUP(Coffee_data[[#This Row],[ProductId]],Product!$B$4:$O$7,4,FALSE)</f>
        <v>Mint</v>
      </c>
    </row>
    <row r="2192" spans="1:20" x14ac:dyDescent="0.2">
      <c r="A2192">
        <v>44</v>
      </c>
      <c r="B2192">
        <v>48</v>
      </c>
      <c r="C2192">
        <v>90</v>
      </c>
      <c r="D2192">
        <v>32</v>
      </c>
      <c r="E2192">
        <v>21</v>
      </c>
      <c r="F2192">
        <v>8</v>
      </c>
      <c r="G2192">
        <v>821</v>
      </c>
      <c r="H2192">
        <v>40</v>
      </c>
      <c r="I2192">
        <v>41</v>
      </c>
      <c r="J2192">
        <v>50</v>
      </c>
      <c r="K2192">
        <v>69</v>
      </c>
      <c r="L2192">
        <v>239</v>
      </c>
      <c r="M2192">
        <v>11</v>
      </c>
      <c r="N2192" s="25">
        <v>42004</v>
      </c>
      <c r="O2192" t="str">
        <f>VLOOKUP(Coffee_data[[#This Row],[Area Code]],Location!$B$1:$E$157,2,FALSE)</f>
        <v>Florida</v>
      </c>
      <c r="P2192" t="str">
        <f>VLOOKUP(Coffee_data[[#This Row],[Area Code]],Location!$B$1:$E$157,3,FALSE)</f>
        <v>East</v>
      </c>
      <c r="Q2192" t="str">
        <f>VLOOKUP(Coffee_data[[#This Row],[Area Code]],Location!$B$1:$E$157,4,FALSE)</f>
        <v>Major Market</v>
      </c>
      <c r="R2192" s="15" t="str">
        <f>HLOOKUP(Coffee_data[[#This Row],[ProductId]],Product!$B$4:$O$7,2,FALSE)</f>
        <v>Regular</v>
      </c>
      <c r="S2192" s="15" t="str">
        <f>HLOOKUP(Coffee_data[[#This Row],[ProductId]],Product!$B$4:$O$7,3,FALSE)</f>
        <v>Tea</v>
      </c>
      <c r="T2192" s="15" t="str">
        <f>HLOOKUP(Coffee_data[[#This Row],[ProductId]],Product!$B$4:$O$7,4,FALSE)</f>
        <v>Darjeeling</v>
      </c>
    </row>
    <row r="2193" spans="1:20" x14ac:dyDescent="0.2">
      <c r="A2193">
        <v>44</v>
      </c>
      <c r="B2193">
        <v>48</v>
      </c>
      <c r="C2193">
        <v>91</v>
      </c>
      <c r="D2193">
        <v>33</v>
      </c>
      <c r="E2193">
        <v>21</v>
      </c>
      <c r="F2193">
        <v>9</v>
      </c>
      <c r="G2193">
        <v>777</v>
      </c>
      <c r="H2193">
        <v>40</v>
      </c>
      <c r="I2193">
        <v>17</v>
      </c>
      <c r="J2193">
        <v>50</v>
      </c>
      <c r="K2193">
        <v>67</v>
      </c>
      <c r="L2193">
        <v>239</v>
      </c>
      <c r="M2193">
        <v>13</v>
      </c>
      <c r="N2193" s="25">
        <v>42004</v>
      </c>
      <c r="O2193" t="str">
        <f>VLOOKUP(Coffee_data[[#This Row],[Area Code]],Location!$B$1:$E$157,2,FALSE)</f>
        <v>Florida</v>
      </c>
      <c r="P2193" t="str">
        <f>VLOOKUP(Coffee_data[[#This Row],[Area Code]],Location!$B$1:$E$157,3,FALSE)</f>
        <v>East</v>
      </c>
      <c r="Q2193" t="str">
        <f>VLOOKUP(Coffee_data[[#This Row],[Area Code]],Location!$B$1:$E$157,4,FALSE)</f>
        <v>Major Market</v>
      </c>
      <c r="R2193" s="15" t="str">
        <f>HLOOKUP(Coffee_data[[#This Row],[ProductId]],Product!$B$4:$O$7,2,FALSE)</f>
        <v>Regular</v>
      </c>
      <c r="S2193" s="15" t="str">
        <f>HLOOKUP(Coffee_data[[#This Row],[ProductId]],Product!$B$4:$O$7,3,FALSE)</f>
        <v>Tea</v>
      </c>
      <c r="T2193" s="15" t="str">
        <f>HLOOKUP(Coffee_data[[#This Row],[ProductId]],Product!$B$4:$O$7,4,FALSE)</f>
        <v>Green Tea</v>
      </c>
    </row>
    <row r="2194" spans="1:20" x14ac:dyDescent="0.2">
      <c r="A2194">
        <v>14</v>
      </c>
      <c r="B2194">
        <v>111</v>
      </c>
      <c r="C2194">
        <v>213</v>
      </c>
      <c r="D2194">
        <v>79</v>
      </c>
      <c r="E2194">
        <v>107</v>
      </c>
      <c r="F2194">
        <v>72</v>
      </c>
      <c r="G2194">
        <v>551</v>
      </c>
      <c r="H2194">
        <v>30</v>
      </c>
      <c r="I2194">
        <v>75</v>
      </c>
      <c r="J2194">
        <v>110</v>
      </c>
      <c r="K2194">
        <v>175</v>
      </c>
      <c r="L2194">
        <v>239</v>
      </c>
      <c r="M2194">
        <v>5</v>
      </c>
      <c r="N2194" s="25">
        <v>42004</v>
      </c>
      <c r="O2194" t="str">
        <f>VLOOKUP(Coffee_data[[#This Row],[Area Code]],Location!$B$1:$E$157,2,FALSE)</f>
        <v>Florida</v>
      </c>
      <c r="P2194" t="str">
        <f>VLOOKUP(Coffee_data[[#This Row],[Area Code]],Location!$B$1:$E$157,3,FALSE)</f>
        <v>East</v>
      </c>
      <c r="Q2194" t="str">
        <f>VLOOKUP(Coffee_data[[#This Row],[Area Code]],Location!$B$1:$E$157,4,FALSE)</f>
        <v>Major Market</v>
      </c>
      <c r="R2194" s="15" t="str">
        <f>HLOOKUP(Coffee_data[[#This Row],[ProductId]],Product!$B$4:$O$7,2,FALSE)</f>
        <v>Regular</v>
      </c>
      <c r="S2194" s="15" t="str">
        <f>HLOOKUP(Coffee_data[[#This Row],[ProductId]],Product!$B$4:$O$7,3,FALSE)</f>
        <v>Espresso</v>
      </c>
      <c r="T2194" s="15" t="str">
        <f>HLOOKUP(Coffee_data[[#This Row],[ProductId]],Product!$B$4:$O$7,4,FALSE)</f>
        <v>Caffe Mocha</v>
      </c>
    </row>
    <row r="2195" spans="1:20" x14ac:dyDescent="0.2">
      <c r="A2195">
        <v>78</v>
      </c>
      <c r="B2195">
        <v>103</v>
      </c>
      <c r="C2195">
        <v>201</v>
      </c>
      <c r="D2195">
        <v>77</v>
      </c>
      <c r="E2195">
        <v>56</v>
      </c>
      <c r="F2195">
        <v>25</v>
      </c>
      <c r="G2195">
        <v>432</v>
      </c>
      <c r="H2195">
        <v>60</v>
      </c>
      <c r="I2195">
        <v>64</v>
      </c>
      <c r="J2195">
        <v>100</v>
      </c>
      <c r="K2195">
        <v>176</v>
      </c>
      <c r="L2195">
        <v>305</v>
      </c>
      <c r="M2195">
        <v>6</v>
      </c>
      <c r="N2195" s="25">
        <v>42004</v>
      </c>
      <c r="O2195" t="str">
        <f>VLOOKUP(Coffee_data[[#This Row],[Area Code]],Location!$B$1:$E$157,2,FALSE)</f>
        <v>Florida</v>
      </c>
      <c r="P2195" t="str">
        <f>VLOOKUP(Coffee_data[[#This Row],[Area Code]],Location!$B$1:$E$157,3,FALSE)</f>
        <v>East</v>
      </c>
      <c r="Q2195" t="str">
        <f>VLOOKUP(Coffee_data[[#This Row],[Area Code]],Location!$B$1:$E$157,4,FALSE)</f>
        <v>Major Market</v>
      </c>
      <c r="R2195" s="15" t="str">
        <f>HLOOKUP(Coffee_data[[#This Row],[ProductId]],Product!$B$4:$O$7,2,FALSE)</f>
        <v>Decaf</v>
      </c>
      <c r="S2195" s="15" t="str">
        <f>HLOOKUP(Coffee_data[[#This Row],[ProductId]],Product!$B$4:$O$7,3,FALSE)</f>
        <v>Espresso</v>
      </c>
      <c r="T2195" s="15" t="str">
        <f>HLOOKUP(Coffee_data[[#This Row],[ProductId]],Product!$B$4:$O$7,4,FALSE)</f>
        <v>Decaf Espresso</v>
      </c>
    </row>
    <row r="2196" spans="1:20" x14ac:dyDescent="0.2">
      <c r="A2196">
        <v>106</v>
      </c>
      <c r="B2196">
        <v>126</v>
      </c>
      <c r="C2196">
        <v>235</v>
      </c>
      <c r="D2196">
        <v>84</v>
      </c>
      <c r="E2196">
        <v>61</v>
      </c>
      <c r="F2196">
        <v>27</v>
      </c>
      <c r="G2196">
        <v>651</v>
      </c>
      <c r="H2196">
        <v>70</v>
      </c>
      <c r="I2196">
        <v>78</v>
      </c>
      <c r="J2196">
        <v>110</v>
      </c>
      <c r="K2196">
        <v>190</v>
      </c>
      <c r="L2196">
        <v>813</v>
      </c>
      <c r="M2196">
        <v>2</v>
      </c>
      <c r="N2196" s="25">
        <v>42004</v>
      </c>
      <c r="O2196" t="str">
        <f>VLOOKUP(Coffee_data[[#This Row],[Area Code]],Location!$B$1:$E$157,2,FALSE)</f>
        <v>Florida</v>
      </c>
      <c r="P2196" t="str">
        <f>VLOOKUP(Coffee_data[[#This Row],[Area Code]],Location!$B$1:$E$157,3,FALSE)</f>
        <v>East</v>
      </c>
      <c r="Q2196" t="str">
        <f>VLOOKUP(Coffee_data[[#This Row],[Area Code]],Location!$B$1:$E$157,4,FALSE)</f>
        <v>Major Market</v>
      </c>
      <c r="R2196" s="15" t="str">
        <f>HLOOKUP(Coffee_data[[#This Row],[ProductId]],Product!$B$4:$O$7,2,FALSE)</f>
        <v>Regular</v>
      </c>
      <c r="S2196" s="15" t="str">
        <f>HLOOKUP(Coffee_data[[#This Row],[ProductId]],Product!$B$4:$O$7,3,FALSE)</f>
        <v>Coffee</v>
      </c>
      <c r="T2196" s="15" t="str">
        <f>HLOOKUP(Coffee_data[[#This Row],[ProductId]],Product!$B$4:$O$7,4,FALSE)</f>
        <v>Columbian</v>
      </c>
    </row>
    <row r="2197" spans="1:20" x14ac:dyDescent="0.2">
      <c r="A2197">
        <v>104</v>
      </c>
      <c r="B2197">
        <v>116</v>
      </c>
      <c r="C2197">
        <v>224</v>
      </c>
      <c r="D2197">
        <v>84</v>
      </c>
      <c r="E2197">
        <v>51</v>
      </c>
      <c r="F2197">
        <v>26</v>
      </c>
      <c r="G2197">
        <v>500</v>
      </c>
      <c r="H2197">
        <v>70</v>
      </c>
      <c r="I2197">
        <v>83</v>
      </c>
      <c r="J2197">
        <v>110</v>
      </c>
      <c r="K2197">
        <v>193</v>
      </c>
      <c r="L2197">
        <v>386</v>
      </c>
      <c r="M2197">
        <v>3</v>
      </c>
      <c r="N2197" s="25">
        <v>42004</v>
      </c>
      <c r="O2197" t="str">
        <f>VLOOKUP(Coffee_data[[#This Row],[Area Code]],Location!$B$1:$E$157,2,FALSE)</f>
        <v>Florida</v>
      </c>
      <c r="P2197" t="str">
        <f>VLOOKUP(Coffee_data[[#This Row],[Area Code]],Location!$B$1:$E$157,3,FALSE)</f>
        <v>East</v>
      </c>
      <c r="Q2197" t="str">
        <f>VLOOKUP(Coffee_data[[#This Row],[Area Code]],Location!$B$1:$E$157,4,FALSE)</f>
        <v>Major Market</v>
      </c>
      <c r="R2197" s="15" t="str">
        <f>HLOOKUP(Coffee_data[[#This Row],[ProductId]],Product!$B$4:$O$7,2,FALSE)</f>
        <v>Decaf</v>
      </c>
      <c r="S2197" s="15" t="str">
        <f>HLOOKUP(Coffee_data[[#This Row],[ProductId]],Product!$B$4:$O$7,3,FALSE)</f>
        <v>Coffee</v>
      </c>
      <c r="T2197" s="15" t="str">
        <f>HLOOKUP(Coffee_data[[#This Row],[ProductId]],Product!$B$4:$O$7,4,FALSE)</f>
        <v>Decaf Irish Cream</v>
      </c>
    </row>
    <row r="2198" spans="1:20" x14ac:dyDescent="0.2">
      <c r="A2198">
        <v>26</v>
      </c>
      <c r="B2198">
        <v>72</v>
      </c>
      <c r="C2198">
        <v>145</v>
      </c>
      <c r="D2198">
        <v>58</v>
      </c>
      <c r="E2198">
        <v>58</v>
      </c>
      <c r="F2198">
        <v>22</v>
      </c>
      <c r="G2198">
        <v>338</v>
      </c>
      <c r="H2198">
        <v>30</v>
      </c>
      <c r="I2198">
        <v>40</v>
      </c>
      <c r="J2198">
        <v>60</v>
      </c>
      <c r="K2198">
        <v>91</v>
      </c>
      <c r="L2198">
        <v>781</v>
      </c>
      <c r="M2198">
        <v>9</v>
      </c>
      <c r="N2198" s="25">
        <v>42004</v>
      </c>
      <c r="O2198" t="str">
        <f>VLOOKUP(Coffee_data[[#This Row],[Area Code]],Location!$B$1:$E$157,2,FALSE)</f>
        <v>Massachusetts</v>
      </c>
      <c r="P2198" t="str">
        <f>VLOOKUP(Coffee_data[[#This Row],[Area Code]],Location!$B$1:$E$157,3,FALSE)</f>
        <v>East</v>
      </c>
      <c r="Q2198" t="str">
        <f>VLOOKUP(Coffee_data[[#This Row],[Area Code]],Location!$B$1:$E$157,4,FALSE)</f>
        <v>Major Market</v>
      </c>
      <c r="R2198" s="15" t="str">
        <f>HLOOKUP(Coffee_data[[#This Row],[ProductId]],Product!$B$4:$O$7,2,FALSE)</f>
        <v>Decaf</v>
      </c>
      <c r="S2198" s="15" t="str">
        <f>HLOOKUP(Coffee_data[[#This Row],[ProductId]],Product!$B$4:$O$7,3,FALSE)</f>
        <v>Herbal Tea</v>
      </c>
      <c r="T2198" s="15" t="str">
        <f>HLOOKUP(Coffee_data[[#This Row],[ProductId]],Product!$B$4:$O$7,4,FALSE)</f>
        <v>Lemon</v>
      </c>
    </row>
    <row r="2199" spans="1:20" x14ac:dyDescent="0.2">
      <c r="A2199">
        <v>45</v>
      </c>
      <c r="B2199">
        <v>48</v>
      </c>
      <c r="C2199">
        <v>90</v>
      </c>
      <c r="D2199">
        <v>32</v>
      </c>
      <c r="E2199">
        <v>20</v>
      </c>
      <c r="F2199">
        <v>8</v>
      </c>
      <c r="G2199">
        <v>821</v>
      </c>
      <c r="H2199">
        <v>40</v>
      </c>
      <c r="I2199">
        <v>41</v>
      </c>
      <c r="J2199">
        <v>50</v>
      </c>
      <c r="K2199">
        <v>69</v>
      </c>
      <c r="L2199">
        <v>781</v>
      </c>
      <c r="M2199">
        <v>11</v>
      </c>
      <c r="N2199" s="25">
        <v>42004</v>
      </c>
      <c r="O2199" t="str">
        <f>VLOOKUP(Coffee_data[[#This Row],[Area Code]],Location!$B$1:$E$157,2,FALSE)</f>
        <v>Massachusetts</v>
      </c>
      <c r="P2199" t="str">
        <f>VLOOKUP(Coffee_data[[#This Row],[Area Code]],Location!$B$1:$E$157,3,FALSE)</f>
        <v>East</v>
      </c>
      <c r="Q2199" t="str">
        <f>VLOOKUP(Coffee_data[[#This Row],[Area Code]],Location!$B$1:$E$157,4,FALSE)</f>
        <v>Major Market</v>
      </c>
      <c r="R2199" s="15" t="str">
        <f>HLOOKUP(Coffee_data[[#This Row],[ProductId]],Product!$B$4:$O$7,2,FALSE)</f>
        <v>Regular</v>
      </c>
      <c r="S2199" s="15" t="str">
        <f>HLOOKUP(Coffee_data[[#This Row],[ProductId]],Product!$B$4:$O$7,3,FALSE)</f>
        <v>Tea</v>
      </c>
      <c r="T2199" s="15" t="str">
        <f>HLOOKUP(Coffee_data[[#This Row],[ProductId]],Product!$B$4:$O$7,4,FALSE)</f>
        <v>Darjeeling</v>
      </c>
    </row>
    <row r="2200" spans="1:20" x14ac:dyDescent="0.2">
      <c r="A2200">
        <v>45</v>
      </c>
      <c r="B2200">
        <v>48</v>
      </c>
      <c r="C2200">
        <v>90</v>
      </c>
      <c r="D2200">
        <v>32</v>
      </c>
      <c r="E2200">
        <v>20</v>
      </c>
      <c r="F2200">
        <v>8</v>
      </c>
      <c r="G2200">
        <v>456</v>
      </c>
      <c r="H2200">
        <v>40</v>
      </c>
      <c r="I2200">
        <v>30</v>
      </c>
      <c r="J2200">
        <v>50</v>
      </c>
      <c r="K2200">
        <v>80</v>
      </c>
      <c r="L2200">
        <v>978</v>
      </c>
      <c r="M2200">
        <v>13</v>
      </c>
      <c r="N2200" s="25">
        <v>42004</v>
      </c>
      <c r="O2200" t="str">
        <f>VLOOKUP(Coffee_data[[#This Row],[Area Code]],Location!$B$1:$E$157,2,FALSE)</f>
        <v>Massachusetts</v>
      </c>
      <c r="P2200" t="str">
        <f>VLOOKUP(Coffee_data[[#This Row],[Area Code]],Location!$B$1:$E$157,3,FALSE)</f>
        <v>East</v>
      </c>
      <c r="Q2200" t="str">
        <f>VLOOKUP(Coffee_data[[#This Row],[Area Code]],Location!$B$1:$E$157,4,FALSE)</f>
        <v>Major Market</v>
      </c>
      <c r="R2200" s="15" t="str">
        <f>HLOOKUP(Coffee_data[[#This Row],[ProductId]],Product!$B$4:$O$7,2,FALSE)</f>
        <v>Regular</v>
      </c>
      <c r="S2200" s="15" t="str">
        <f>HLOOKUP(Coffee_data[[#This Row],[ProductId]],Product!$B$4:$O$7,3,FALSE)</f>
        <v>Tea</v>
      </c>
      <c r="T2200" s="15" t="str">
        <f>HLOOKUP(Coffee_data[[#This Row],[ProductId]],Product!$B$4:$O$7,4,FALSE)</f>
        <v>Green Tea</v>
      </c>
    </row>
    <row r="2201" spans="1:20" x14ac:dyDescent="0.2">
      <c r="A2201">
        <v>-36</v>
      </c>
      <c r="B2201">
        <v>63</v>
      </c>
      <c r="C2201">
        <v>141</v>
      </c>
      <c r="D2201">
        <v>63</v>
      </c>
      <c r="E2201">
        <v>90</v>
      </c>
      <c r="F2201">
        <v>57</v>
      </c>
      <c r="G2201">
        <v>435</v>
      </c>
      <c r="H2201">
        <v>-10</v>
      </c>
      <c r="I2201">
        <v>60</v>
      </c>
      <c r="J2201">
        <v>60</v>
      </c>
      <c r="K2201">
        <v>120</v>
      </c>
      <c r="L2201">
        <v>617</v>
      </c>
      <c r="M2201">
        <v>5</v>
      </c>
      <c r="N2201" s="25">
        <v>42004</v>
      </c>
      <c r="O2201" t="str">
        <f>VLOOKUP(Coffee_data[[#This Row],[Area Code]],Location!$B$1:$E$157,2,FALSE)</f>
        <v>Massachusetts</v>
      </c>
      <c r="P2201" t="str">
        <f>VLOOKUP(Coffee_data[[#This Row],[Area Code]],Location!$B$1:$E$157,3,FALSE)</f>
        <v>East</v>
      </c>
      <c r="Q2201" t="str">
        <f>VLOOKUP(Coffee_data[[#This Row],[Area Code]],Location!$B$1:$E$157,4,FALSE)</f>
        <v>Major Market</v>
      </c>
      <c r="R2201" s="15" t="str">
        <f>HLOOKUP(Coffee_data[[#This Row],[ProductId]],Product!$B$4:$O$7,2,FALSE)</f>
        <v>Regular</v>
      </c>
      <c r="S2201" s="15" t="str">
        <f>HLOOKUP(Coffee_data[[#This Row],[ProductId]],Product!$B$4:$O$7,3,FALSE)</f>
        <v>Espresso</v>
      </c>
      <c r="T2201" s="15" t="str">
        <f>HLOOKUP(Coffee_data[[#This Row],[ProductId]],Product!$B$4:$O$7,4,FALSE)</f>
        <v>Caffe Mocha</v>
      </c>
    </row>
    <row r="2202" spans="1:20" x14ac:dyDescent="0.2">
      <c r="A2202">
        <v>156</v>
      </c>
      <c r="B2202">
        <v>171</v>
      </c>
      <c r="C2202">
        <v>382</v>
      </c>
      <c r="D2202">
        <v>151</v>
      </c>
      <c r="E2202">
        <v>75</v>
      </c>
      <c r="F2202">
        <v>47</v>
      </c>
      <c r="G2202">
        <v>1091</v>
      </c>
      <c r="H2202">
        <v>110</v>
      </c>
      <c r="I2202">
        <v>156</v>
      </c>
      <c r="J2202">
        <v>170</v>
      </c>
      <c r="K2202">
        <v>330</v>
      </c>
      <c r="L2202">
        <v>617</v>
      </c>
      <c r="M2202">
        <v>7</v>
      </c>
      <c r="N2202" s="25">
        <v>42004</v>
      </c>
      <c r="O2202" t="str">
        <f>VLOOKUP(Coffee_data[[#This Row],[Area Code]],Location!$B$1:$E$157,2,FALSE)</f>
        <v>Massachusetts</v>
      </c>
      <c r="P2202" t="str">
        <f>VLOOKUP(Coffee_data[[#This Row],[Area Code]],Location!$B$1:$E$157,3,FALSE)</f>
        <v>East</v>
      </c>
      <c r="Q2202" t="str">
        <f>VLOOKUP(Coffee_data[[#This Row],[Area Code]],Location!$B$1:$E$157,4,FALSE)</f>
        <v>Major Market</v>
      </c>
      <c r="R2202" s="15" t="str">
        <f>HLOOKUP(Coffee_data[[#This Row],[ProductId]],Product!$B$4:$O$7,2,FALSE)</f>
        <v>Regular</v>
      </c>
      <c r="S2202" s="15" t="str">
        <f>HLOOKUP(Coffee_data[[#This Row],[ProductId]],Product!$B$4:$O$7,3,FALSE)</f>
        <v>Espresso</v>
      </c>
      <c r="T2202" s="15" t="str">
        <f>HLOOKUP(Coffee_data[[#This Row],[ProductId]],Product!$B$4:$O$7,4,FALSE)</f>
        <v>Regular Espresso</v>
      </c>
    </row>
    <row r="2203" spans="1:20" x14ac:dyDescent="0.2">
      <c r="A2203">
        <v>572</v>
      </c>
      <c r="B2203">
        <v>422</v>
      </c>
      <c r="C2203">
        <v>553</v>
      </c>
      <c r="D2203">
        <v>72</v>
      </c>
      <c r="E2203">
        <v>58</v>
      </c>
      <c r="F2203">
        <v>23</v>
      </c>
      <c r="G2203">
        <v>558</v>
      </c>
      <c r="H2203">
        <v>360</v>
      </c>
      <c r="I2203">
        <v>62</v>
      </c>
      <c r="J2203">
        <v>400</v>
      </c>
      <c r="K2203">
        <v>460</v>
      </c>
      <c r="L2203">
        <v>413</v>
      </c>
      <c r="M2203">
        <v>2</v>
      </c>
      <c r="N2203" s="25">
        <v>42004</v>
      </c>
      <c r="O2203" t="str">
        <f>VLOOKUP(Coffee_data[[#This Row],[Area Code]],Location!$B$1:$E$157,2,FALSE)</f>
        <v>Massachusetts</v>
      </c>
      <c r="P2203" t="str">
        <f>VLOOKUP(Coffee_data[[#This Row],[Area Code]],Location!$B$1:$E$157,3,FALSE)</f>
        <v>East</v>
      </c>
      <c r="Q2203" t="str">
        <f>VLOOKUP(Coffee_data[[#This Row],[Area Code]],Location!$B$1:$E$157,4,FALSE)</f>
        <v>Major Market</v>
      </c>
      <c r="R2203" s="15" t="str">
        <f>HLOOKUP(Coffee_data[[#This Row],[ProductId]],Product!$B$4:$O$7,2,FALSE)</f>
        <v>Regular</v>
      </c>
      <c r="S2203" s="15" t="str">
        <f>HLOOKUP(Coffee_data[[#This Row],[ProductId]],Product!$B$4:$O$7,3,FALSE)</f>
        <v>Coffee</v>
      </c>
      <c r="T2203" s="15" t="str">
        <f>HLOOKUP(Coffee_data[[#This Row],[ProductId]],Product!$B$4:$O$7,4,FALSE)</f>
        <v>Columbian</v>
      </c>
    </row>
    <row r="2204" spans="1:20" x14ac:dyDescent="0.2">
      <c r="A2204">
        <v>-6</v>
      </c>
      <c r="B2204">
        <v>42</v>
      </c>
      <c r="C2204">
        <v>85</v>
      </c>
      <c r="D2204">
        <v>34</v>
      </c>
      <c r="E2204">
        <v>48</v>
      </c>
      <c r="F2204">
        <v>12</v>
      </c>
      <c r="G2204">
        <v>197</v>
      </c>
      <c r="H2204">
        <v>0</v>
      </c>
      <c r="I2204">
        <v>20</v>
      </c>
      <c r="J2204">
        <v>30</v>
      </c>
      <c r="K2204">
        <v>50</v>
      </c>
      <c r="L2204">
        <v>603</v>
      </c>
      <c r="M2204">
        <v>9</v>
      </c>
      <c r="N2204" s="25">
        <v>42004</v>
      </c>
      <c r="O2204" t="str">
        <f>VLOOKUP(Coffee_data[[#This Row],[Area Code]],Location!$B$1:$E$157,2,FALSE)</f>
        <v>New Hampshire</v>
      </c>
      <c r="P2204" t="str">
        <f>VLOOKUP(Coffee_data[[#This Row],[Area Code]],Location!$B$1:$E$157,3,FALSE)</f>
        <v>East</v>
      </c>
      <c r="Q2204" t="str">
        <f>VLOOKUP(Coffee_data[[#This Row],[Area Code]],Location!$B$1:$E$157,4,FALSE)</f>
        <v>Small Market</v>
      </c>
      <c r="R2204" s="15" t="str">
        <f>HLOOKUP(Coffee_data[[#This Row],[ProductId]],Product!$B$4:$O$7,2,FALSE)</f>
        <v>Decaf</v>
      </c>
      <c r="S2204" s="15" t="str">
        <f>HLOOKUP(Coffee_data[[#This Row],[ProductId]],Product!$B$4:$O$7,3,FALSE)</f>
        <v>Herbal Tea</v>
      </c>
      <c r="T2204" s="15" t="str">
        <f>HLOOKUP(Coffee_data[[#This Row],[ProductId]],Product!$B$4:$O$7,4,FALSE)</f>
        <v>Lemon</v>
      </c>
    </row>
    <row r="2205" spans="1:20" x14ac:dyDescent="0.2">
      <c r="A2205">
        <v>16</v>
      </c>
      <c r="B2205">
        <v>27</v>
      </c>
      <c r="C2205">
        <v>50</v>
      </c>
      <c r="D2205">
        <v>18</v>
      </c>
      <c r="E2205">
        <v>18</v>
      </c>
      <c r="F2205">
        <v>5</v>
      </c>
      <c r="G2205">
        <v>821</v>
      </c>
      <c r="H2205">
        <v>20</v>
      </c>
      <c r="I2205">
        <v>10</v>
      </c>
      <c r="J2205">
        <v>30</v>
      </c>
      <c r="K2205">
        <v>51</v>
      </c>
      <c r="L2205">
        <v>603</v>
      </c>
      <c r="M2205">
        <v>11</v>
      </c>
      <c r="N2205" s="25">
        <v>42004</v>
      </c>
      <c r="O2205" t="str">
        <f>VLOOKUP(Coffee_data[[#This Row],[Area Code]],Location!$B$1:$E$157,2,FALSE)</f>
        <v>New Hampshire</v>
      </c>
      <c r="P2205" t="str">
        <f>VLOOKUP(Coffee_data[[#This Row],[Area Code]],Location!$B$1:$E$157,3,FALSE)</f>
        <v>East</v>
      </c>
      <c r="Q2205" t="str">
        <f>VLOOKUP(Coffee_data[[#This Row],[Area Code]],Location!$B$1:$E$157,4,FALSE)</f>
        <v>Small Market</v>
      </c>
      <c r="R2205" s="15" t="str">
        <f>HLOOKUP(Coffee_data[[#This Row],[ProductId]],Product!$B$4:$O$7,2,FALSE)</f>
        <v>Regular</v>
      </c>
      <c r="S2205" s="15" t="str">
        <f>HLOOKUP(Coffee_data[[#This Row],[ProductId]],Product!$B$4:$O$7,3,FALSE)</f>
        <v>Tea</v>
      </c>
      <c r="T2205" s="15" t="str">
        <f>HLOOKUP(Coffee_data[[#This Row],[ProductId]],Product!$B$4:$O$7,4,FALSE)</f>
        <v>Darjeeling</v>
      </c>
    </row>
    <row r="2206" spans="1:20" x14ac:dyDescent="0.2">
      <c r="A2206">
        <v>17</v>
      </c>
      <c r="B2206">
        <v>26</v>
      </c>
      <c r="C2206">
        <v>48</v>
      </c>
      <c r="D2206">
        <v>17</v>
      </c>
      <c r="E2206">
        <v>16</v>
      </c>
      <c r="F2206">
        <v>4</v>
      </c>
      <c r="G2206">
        <v>777</v>
      </c>
      <c r="H2206">
        <v>20</v>
      </c>
      <c r="I2206">
        <v>10</v>
      </c>
      <c r="J2206">
        <v>30</v>
      </c>
      <c r="K2206">
        <v>53</v>
      </c>
      <c r="L2206">
        <v>603</v>
      </c>
      <c r="M2206">
        <v>13</v>
      </c>
      <c r="N2206" s="25">
        <v>42004</v>
      </c>
      <c r="O2206" t="str">
        <f>VLOOKUP(Coffee_data[[#This Row],[Area Code]],Location!$B$1:$E$157,2,FALSE)</f>
        <v>New Hampshire</v>
      </c>
      <c r="P2206" t="str">
        <f>VLOOKUP(Coffee_data[[#This Row],[Area Code]],Location!$B$1:$E$157,3,FALSE)</f>
        <v>East</v>
      </c>
      <c r="Q2206" t="str">
        <f>VLOOKUP(Coffee_data[[#This Row],[Area Code]],Location!$B$1:$E$157,4,FALSE)</f>
        <v>Small Market</v>
      </c>
      <c r="R2206" s="15" t="str">
        <f>HLOOKUP(Coffee_data[[#This Row],[ProductId]],Product!$B$4:$O$7,2,FALSE)</f>
        <v>Regular</v>
      </c>
      <c r="S2206" s="15" t="str">
        <f>HLOOKUP(Coffee_data[[#This Row],[ProductId]],Product!$B$4:$O$7,3,FALSE)</f>
        <v>Tea</v>
      </c>
      <c r="T2206" s="15" t="str">
        <f>HLOOKUP(Coffee_data[[#This Row],[ProductId]],Product!$B$4:$O$7,4,FALSE)</f>
        <v>Green Tea</v>
      </c>
    </row>
    <row r="2207" spans="1:20" x14ac:dyDescent="0.2">
      <c r="A2207">
        <v>-16</v>
      </c>
      <c r="B2207">
        <v>53</v>
      </c>
      <c r="C2207">
        <v>101</v>
      </c>
      <c r="D2207">
        <v>37</v>
      </c>
      <c r="E2207">
        <v>66</v>
      </c>
      <c r="F2207">
        <v>34</v>
      </c>
      <c r="G2207">
        <v>261</v>
      </c>
      <c r="H2207">
        <v>0</v>
      </c>
      <c r="I2207">
        <v>30</v>
      </c>
      <c r="J2207">
        <v>50</v>
      </c>
      <c r="K2207">
        <v>75</v>
      </c>
      <c r="L2207">
        <v>603</v>
      </c>
      <c r="M2207">
        <v>5</v>
      </c>
      <c r="N2207" s="25">
        <v>42004</v>
      </c>
      <c r="O2207" t="str">
        <f>VLOOKUP(Coffee_data[[#This Row],[Area Code]],Location!$B$1:$E$157,2,FALSE)</f>
        <v>New Hampshire</v>
      </c>
      <c r="P2207" t="str">
        <f>VLOOKUP(Coffee_data[[#This Row],[Area Code]],Location!$B$1:$E$157,3,FALSE)</f>
        <v>East</v>
      </c>
      <c r="Q2207" t="str">
        <f>VLOOKUP(Coffee_data[[#This Row],[Area Code]],Location!$B$1:$E$157,4,FALSE)</f>
        <v>Small Market</v>
      </c>
      <c r="R2207" s="15" t="str">
        <f>HLOOKUP(Coffee_data[[#This Row],[ProductId]],Product!$B$4:$O$7,2,FALSE)</f>
        <v>Regular</v>
      </c>
      <c r="S2207" s="15" t="str">
        <f>HLOOKUP(Coffee_data[[#This Row],[ProductId]],Product!$B$4:$O$7,3,FALSE)</f>
        <v>Espresso</v>
      </c>
      <c r="T2207" s="15" t="str">
        <f>HLOOKUP(Coffee_data[[#This Row],[ProductId]],Product!$B$4:$O$7,4,FALSE)</f>
        <v>Caffe Mocha</v>
      </c>
    </row>
    <row r="2208" spans="1:20" x14ac:dyDescent="0.2">
      <c r="A2208">
        <v>-12</v>
      </c>
      <c r="B2208">
        <v>36</v>
      </c>
      <c r="C2208">
        <v>73</v>
      </c>
      <c r="D2208">
        <v>29</v>
      </c>
      <c r="E2208">
        <v>46</v>
      </c>
      <c r="F2208">
        <v>11</v>
      </c>
      <c r="G2208">
        <v>169</v>
      </c>
      <c r="H2208">
        <v>0</v>
      </c>
      <c r="I2208">
        <v>20</v>
      </c>
      <c r="J2208">
        <v>40</v>
      </c>
      <c r="K2208">
        <v>53</v>
      </c>
      <c r="L2208">
        <v>603</v>
      </c>
      <c r="M2208">
        <v>7</v>
      </c>
      <c r="N2208" s="25">
        <v>42004</v>
      </c>
      <c r="O2208" t="str">
        <f>VLOOKUP(Coffee_data[[#This Row],[Area Code]],Location!$B$1:$E$157,2,FALSE)</f>
        <v>New Hampshire</v>
      </c>
      <c r="P2208" t="str">
        <f>VLOOKUP(Coffee_data[[#This Row],[Area Code]],Location!$B$1:$E$157,3,FALSE)</f>
        <v>East</v>
      </c>
      <c r="Q2208" t="str">
        <f>VLOOKUP(Coffee_data[[#This Row],[Area Code]],Location!$B$1:$E$157,4,FALSE)</f>
        <v>Small Market</v>
      </c>
      <c r="R2208" s="15" t="str">
        <f>HLOOKUP(Coffee_data[[#This Row],[ProductId]],Product!$B$4:$O$7,2,FALSE)</f>
        <v>Regular</v>
      </c>
      <c r="S2208" s="15" t="str">
        <f>HLOOKUP(Coffee_data[[#This Row],[ProductId]],Product!$B$4:$O$7,3,FALSE)</f>
        <v>Espresso</v>
      </c>
      <c r="T2208" s="15" t="str">
        <f>HLOOKUP(Coffee_data[[#This Row],[ProductId]],Product!$B$4:$O$7,4,FALSE)</f>
        <v>Regular Espresso</v>
      </c>
    </row>
    <row r="2209" spans="1:20" x14ac:dyDescent="0.2">
      <c r="A2209">
        <v>31</v>
      </c>
      <c r="B2209">
        <v>55</v>
      </c>
      <c r="C2209">
        <v>104</v>
      </c>
      <c r="D2209">
        <v>38</v>
      </c>
      <c r="E2209">
        <v>37</v>
      </c>
      <c r="F2209">
        <v>12</v>
      </c>
      <c r="G2209">
        <v>241</v>
      </c>
      <c r="H2209">
        <v>30</v>
      </c>
      <c r="I2209">
        <v>31</v>
      </c>
      <c r="J2209">
        <v>50</v>
      </c>
      <c r="K2209">
        <v>81</v>
      </c>
      <c r="L2209">
        <v>603</v>
      </c>
      <c r="M2209">
        <v>1</v>
      </c>
      <c r="N2209" s="25">
        <v>42004</v>
      </c>
      <c r="O2209" t="str">
        <f>VLOOKUP(Coffee_data[[#This Row],[Area Code]],Location!$B$1:$E$157,2,FALSE)</f>
        <v>New Hampshire</v>
      </c>
      <c r="P2209" t="str">
        <f>VLOOKUP(Coffee_data[[#This Row],[Area Code]],Location!$B$1:$E$157,3,FALSE)</f>
        <v>East</v>
      </c>
      <c r="Q2209" t="str">
        <f>VLOOKUP(Coffee_data[[#This Row],[Area Code]],Location!$B$1:$E$157,4,FALSE)</f>
        <v>Small Market</v>
      </c>
      <c r="R2209" s="15" t="str">
        <f>HLOOKUP(Coffee_data[[#This Row],[ProductId]],Product!$B$4:$O$7,2,FALSE)</f>
        <v>Regular</v>
      </c>
      <c r="S2209" s="15" t="str">
        <f>HLOOKUP(Coffee_data[[#This Row],[ProductId]],Product!$B$4:$O$7,3,FALSE)</f>
        <v>Coffee</v>
      </c>
      <c r="T2209" s="15" t="str">
        <f>HLOOKUP(Coffee_data[[#This Row],[ProductId]],Product!$B$4:$O$7,4,FALSE)</f>
        <v>Amaretto</v>
      </c>
    </row>
    <row r="2210" spans="1:20" x14ac:dyDescent="0.2">
      <c r="A2210">
        <v>39</v>
      </c>
      <c r="B2210">
        <v>72</v>
      </c>
      <c r="C2210">
        <v>134</v>
      </c>
      <c r="D2210">
        <v>48</v>
      </c>
      <c r="E2210">
        <v>49</v>
      </c>
      <c r="F2210">
        <v>15</v>
      </c>
      <c r="G2210">
        <v>372</v>
      </c>
      <c r="H2210">
        <v>40</v>
      </c>
      <c r="I2210">
        <v>40</v>
      </c>
      <c r="J2210">
        <v>70</v>
      </c>
      <c r="K2210">
        <v>112</v>
      </c>
      <c r="L2210">
        <v>603</v>
      </c>
      <c r="M2210">
        <v>2</v>
      </c>
      <c r="N2210" s="25">
        <v>42004</v>
      </c>
      <c r="O2210" t="str">
        <f>VLOOKUP(Coffee_data[[#This Row],[Area Code]],Location!$B$1:$E$157,2,FALSE)</f>
        <v>New Hampshire</v>
      </c>
      <c r="P2210" t="str">
        <f>VLOOKUP(Coffee_data[[#This Row],[Area Code]],Location!$B$1:$E$157,3,FALSE)</f>
        <v>East</v>
      </c>
      <c r="Q2210" t="str">
        <f>VLOOKUP(Coffee_data[[#This Row],[Area Code]],Location!$B$1:$E$157,4,FALSE)</f>
        <v>Small Market</v>
      </c>
      <c r="R2210" s="15" t="str">
        <f>HLOOKUP(Coffee_data[[#This Row],[ProductId]],Product!$B$4:$O$7,2,FALSE)</f>
        <v>Regular</v>
      </c>
      <c r="S2210" s="15" t="str">
        <f>HLOOKUP(Coffee_data[[#This Row],[ProductId]],Product!$B$4:$O$7,3,FALSE)</f>
        <v>Coffee</v>
      </c>
      <c r="T2210" s="15" t="str">
        <f>HLOOKUP(Coffee_data[[#This Row],[ProductId]],Product!$B$4:$O$7,4,FALSE)</f>
        <v>Columbian</v>
      </c>
    </row>
    <row r="2211" spans="1:20" x14ac:dyDescent="0.2">
      <c r="A2211">
        <v>173</v>
      </c>
      <c r="B2211">
        <v>238</v>
      </c>
      <c r="C2211">
        <v>540</v>
      </c>
      <c r="D2211">
        <v>231</v>
      </c>
      <c r="E2211">
        <v>133</v>
      </c>
      <c r="F2211">
        <v>93</v>
      </c>
      <c r="G2211">
        <v>1419</v>
      </c>
      <c r="H2211">
        <v>100</v>
      </c>
      <c r="I2211">
        <v>166</v>
      </c>
      <c r="J2211">
        <v>190</v>
      </c>
      <c r="K2211">
        <v>379</v>
      </c>
      <c r="L2211">
        <v>516</v>
      </c>
      <c r="M2211">
        <v>9</v>
      </c>
      <c r="N2211" s="25">
        <v>42004</v>
      </c>
      <c r="O2211" t="str">
        <f>VLOOKUP(Coffee_data[[#This Row],[Area Code]],Location!$B$1:$E$157,2,FALSE)</f>
        <v>New York</v>
      </c>
      <c r="P2211" t="str">
        <f>VLOOKUP(Coffee_data[[#This Row],[Area Code]],Location!$B$1:$E$157,3,FALSE)</f>
        <v>East</v>
      </c>
      <c r="Q2211" t="str">
        <f>VLOOKUP(Coffee_data[[#This Row],[Area Code]],Location!$B$1:$E$157,4,FALSE)</f>
        <v>Major Market</v>
      </c>
      <c r="R2211" s="15" t="str">
        <f>HLOOKUP(Coffee_data[[#This Row],[ProductId]],Product!$B$4:$O$7,2,FALSE)</f>
        <v>Decaf</v>
      </c>
      <c r="S2211" s="15" t="str">
        <f>HLOOKUP(Coffee_data[[#This Row],[ProductId]],Product!$B$4:$O$7,3,FALSE)</f>
        <v>Herbal Tea</v>
      </c>
      <c r="T2211" s="15" t="str">
        <f>HLOOKUP(Coffee_data[[#This Row],[ProductId]],Product!$B$4:$O$7,4,FALSE)</f>
        <v>Lemon</v>
      </c>
    </row>
    <row r="2212" spans="1:20" x14ac:dyDescent="0.2">
      <c r="A2212">
        <v>-176</v>
      </c>
      <c r="B2212">
        <v>-27</v>
      </c>
      <c r="C2212">
        <v>201</v>
      </c>
      <c r="D2212">
        <v>235</v>
      </c>
      <c r="E2212">
        <v>90</v>
      </c>
      <c r="F2212">
        <v>64</v>
      </c>
      <c r="G2212">
        <v>965</v>
      </c>
      <c r="H2212">
        <v>-70</v>
      </c>
      <c r="I2212">
        <v>83</v>
      </c>
      <c r="J2212">
        <v>-10</v>
      </c>
      <c r="K2212">
        <v>130</v>
      </c>
      <c r="L2212">
        <v>516</v>
      </c>
      <c r="M2212">
        <v>10</v>
      </c>
      <c r="N2212" s="25">
        <v>42004</v>
      </c>
      <c r="O2212" t="str">
        <f>VLOOKUP(Coffee_data[[#This Row],[Area Code]],Location!$B$1:$E$157,2,FALSE)</f>
        <v>New York</v>
      </c>
      <c r="P2212" t="str">
        <f>VLOOKUP(Coffee_data[[#This Row],[Area Code]],Location!$B$1:$E$157,3,FALSE)</f>
        <v>East</v>
      </c>
      <c r="Q2212" t="str">
        <f>VLOOKUP(Coffee_data[[#This Row],[Area Code]],Location!$B$1:$E$157,4,FALSE)</f>
        <v>Major Market</v>
      </c>
      <c r="R2212" s="15" t="str">
        <f>HLOOKUP(Coffee_data[[#This Row],[ProductId]],Product!$B$4:$O$7,2,FALSE)</f>
        <v>Decaf</v>
      </c>
      <c r="S2212" s="15" t="str">
        <f>HLOOKUP(Coffee_data[[#This Row],[ProductId]],Product!$B$4:$O$7,3,FALSE)</f>
        <v>Herbal Tea</v>
      </c>
      <c r="T2212" s="15" t="str">
        <f>HLOOKUP(Coffee_data[[#This Row],[ProductId]],Product!$B$4:$O$7,4,FALSE)</f>
        <v>Mint</v>
      </c>
    </row>
    <row r="2213" spans="1:20" x14ac:dyDescent="0.2">
      <c r="A2213">
        <v>157</v>
      </c>
      <c r="B2213">
        <v>139</v>
      </c>
      <c r="C2213">
        <v>262</v>
      </c>
      <c r="D2213">
        <v>95</v>
      </c>
      <c r="E2213">
        <v>40</v>
      </c>
      <c r="F2213">
        <v>26</v>
      </c>
      <c r="G2213">
        <v>821</v>
      </c>
      <c r="H2213">
        <v>120</v>
      </c>
      <c r="I2213">
        <v>132</v>
      </c>
      <c r="J2213">
        <v>150</v>
      </c>
      <c r="K2213">
        <v>250</v>
      </c>
      <c r="L2213">
        <v>607</v>
      </c>
      <c r="M2213">
        <v>11</v>
      </c>
      <c r="N2213" s="25">
        <v>42004</v>
      </c>
      <c r="O2213" t="str">
        <f>VLOOKUP(Coffee_data[[#This Row],[Area Code]],Location!$B$1:$E$157,2,FALSE)</f>
        <v>New York</v>
      </c>
      <c r="P2213" t="str">
        <f>VLOOKUP(Coffee_data[[#This Row],[Area Code]],Location!$B$1:$E$157,3,FALSE)</f>
        <v>East</v>
      </c>
      <c r="Q2213" t="str">
        <f>VLOOKUP(Coffee_data[[#This Row],[Area Code]],Location!$B$1:$E$157,4,FALSE)</f>
        <v>Major Market</v>
      </c>
      <c r="R2213" s="15" t="str">
        <f>HLOOKUP(Coffee_data[[#This Row],[ProductId]],Product!$B$4:$O$7,2,FALSE)</f>
        <v>Regular</v>
      </c>
      <c r="S2213" s="15" t="str">
        <f>HLOOKUP(Coffee_data[[#This Row],[ProductId]],Product!$B$4:$O$7,3,FALSE)</f>
        <v>Tea</v>
      </c>
      <c r="T2213" s="15" t="str">
        <f>HLOOKUP(Coffee_data[[#This Row],[ProductId]],Product!$B$4:$O$7,4,FALSE)</f>
        <v>Darjeeling</v>
      </c>
    </row>
    <row r="2214" spans="1:20" x14ac:dyDescent="0.2">
      <c r="A2214">
        <v>146</v>
      </c>
      <c r="B2214">
        <v>130</v>
      </c>
      <c r="C2214">
        <v>245</v>
      </c>
      <c r="D2214">
        <v>89</v>
      </c>
      <c r="E2214">
        <v>38</v>
      </c>
      <c r="F2214">
        <v>24</v>
      </c>
      <c r="G2214">
        <v>777</v>
      </c>
      <c r="H2214">
        <v>110</v>
      </c>
      <c r="I2214">
        <v>90</v>
      </c>
      <c r="J2214">
        <v>140</v>
      </c>
      <c r="K2214">
        <v>230</v>
      </c>
      <c r="L2214">
        <v>716</v>
      </c>
      <c r="M2214">
        <v>12</v>
      </c>
      <c r="N2214" s="25">
        <v>42004</v>
      </c>
      <c r="O2214" t="str">
        <f>VLOOKUP(Coffee_data[[#This Row],[Area Code]],Location!$B$1:$E$157,2,FALSE)</f>
        <v>New York</v>
      </c>
      <c r="P2214" t="str">
        <f>VLOOKUP(Coffee_data[[#This Row],[Area Code]],Location!$B$1:$E$157,3,FALSE)</f>
        <v>East</v>
      </c>
      <c r="Q2214" t="str">
        <f>VLOOKUP(Coffee_data[[#This Row],[Area Code]],Location!$B$1:$E$157,4,FALSE)</f>
        <v>Major Market</v>
      </c>
      <c r="R2214" s="15" t="str">
        <f>HLOOKUP(Coffee_data[[#This Row],[ProductId]],Product!$B$4:$O$7,2,FALSE)</f>
        <v>Regular</v>
      </c>
      <c r="S2214" s="15" t="str">
        <f>HLOOKUP(Coffee_data[[#This Row],[ProductId]],Product!$B$4:$O$7,3,FALSE)</f>
        <v>Tea</v>
      </c>
      <c r="T2214" s="15" t="str">
        <f>HLOOKUP(Coffee_data[[#This Row],[ProductId]],Product!$B$4:$O$7,4,FALSE)</f>
        <v>Earl Grey</v>
      </c>
    </row>
    <row r="2215" spans="1:20" x14ac:dyDescent="0.2">
      <c r="A2215">
        <v>84</v>
      </c>
      <c r="B2215">
        <v>80</v>
      </c>
      <c r="C2215">
        <v>150</v>
      </c>
      <c r="D2215">
        <v>54</v>
      </c>
      <c r="E2215">
        <v>27</v>
      </c>
      <c r="F2215">
        <v>15</v>
      </c>
      <c r="G2215">
        <v>456</v>
      </c>
      <c r="H2215">
        <v>70</v>
      </c>
      <c r="I2215">
        <v>50</v>
      </c>
      <c r="J2215">
        <v>90</v>
      </c>
      <c r="K2215">
        <v>127</v>
      </c>
      <c r="L2215">
        <v>212</v>
      </c>
      <c r="M2215">
        <v>13</v>
      </c>
      <c r="N2215" s="25">
        <v>42004</v>
      </c>
      <c r="O2215" t="str">
        <f>VLOOKUP(Coffee_data[[#This Row],[Area Code]],Location!$B$1:$E$157,2,FALSE)</f>
        <v>New York</v>
      </c>
      <c r="P2215" t="str">
        <f>VLOOKUP(Coffee_data[[#This Row],[Area Code]],Location!$B$1:$E$157,3,FALSE)</f>
        <v>East</v>
      </c>
      <c r="Q2215" t="str">
        <f>VLOOKUP(Coffee_data[[#This Row],[Area Code]],Location!$B$1:$E$157,4,FALSE)</f>
        <v>Major Market</v>
      </c>
      <c r="R2215" s="15" t="str">
        <f>HLOOKUP(Coffee_data[[#This Row],[ProductId]],Product!$B$4:$O$7,2,FALSE)</f>
        <v>Regular</v>
      </c>
      <c r="S2215" s="15" t="str">
        <f>HLOOKUP(Coffee_data[[#This Row],[ProductId]],Product!$B$4:$O$7,3,FALSE)</f>
        <v>Tea</v>
      </c>
      <c r="T2215" s="15" t="str">
        <f>HLOOKUP(Coffee_data[[#This Row],[ProductId]],Product!$B$4:$O$7,4,FALSE)</f>
        <v>Green Tea</v>
      </c>
    </row>
    <row r="2216" spans="1:20" x14ac:dyDescent="0.2">
      <c r="A2216">
        <v>-268</v>
      </c>
      <c r="B2216">
        <v>-44</v>
      </c>
      <c r="C2216">
        <v>68</v>
      </c>
      <c r="D2216">
        <v>138</v>
      </c>
      <c r="E2216">
        <v>134</v>
      </c>
      <c r="F2216">
        <v>95</v>
      </c>
      <c r="G2216">
        <v>725</v>
      </c>
      <c r="H2216">
        <v>-170</v>
      </c>
      <c r="I2216">
        <v>98</v>
      </c>
      <c r="J2216">
        <v>-50</v>
      </c>
      <c r="K2216">
        <v>50</v>
      </c>
      <c r="L2216">
        <v>516</v>
      </c>
      <c r="M2216">
        <v>5</v>
      </c>
      <c r="N2216" s="25">
        <v>42004</v>
      </c>
      <c r="O2216" t="str">
        <f>VLOOKUP(Coffee_data[[#This Row],[Area Code]],Location!$B$1:$E$157,2,FALSE)</f>
        <v>New York</v>
      </c>
      <c r="P2216" t="str">
        <f>VLOOKUP(Coffee_data[[#This Row],[Area Code]],Location!$B$1:$E$157,3,FALSE)</f>
        <v>East</v>
      </c>
      <c r="Q2216" t="str">
        <f>VLOOKUP(Coffee_data[[#This Row],[Area Code]],Location!$B$1:$E$157,4,FALSE)</f>
        <v>Major Market</v>
      </c>
      <c r="R2216" s="15" t="str">
        <f>HLOOKUP(Coffee_data[[#This Row],[ProductId]],Product!$B$4:$O$7,2,FALSE)</f>
        <v>Regular</v>
      </c>
      <c r="S2216" s="15" t="str">
        <f>HLOOKUP(Coffee_data[[#This Row],[ProductId]],Product!$B$4:$O$7,3,FALSE)</f>
        <v>Espresso</v>
      </c>
      <c r="T2216" s="15" t="str">
        <f>HLOOKUP(Coffee_data[[#This Row],[ProductId]],Product!$B$4:$O$7,4,FALSE)</f>
        <v>Caffe Mocha</v>
      </c>
    </row>
    <row r="2217" spans="1:20" x14ac:dyDescent="0.2">
      <c r="A2217">
        <v>273</v>
      </c>
      <c r="B2217">
        <v>262</v>
      </c>
      <c r="C2217">
        <v>548</v>
      </c>
      <c r="D2217">
        <v>245</v>
      </c>
      <c r="E2217">
        <v>91</v>
      </c>
      <c r="F2217">
        <v>63</v>
      </c>
      <c r="G2217">
        <v>1459</v>
      </c>
      <c r="H2217">
        <v>200</v>
      </c>
      <c r="I2217">
        <v>200</v>
      </c>
      <c r="J2217">
        <v>270</v>
      </c>
      <c r="K2217">
        <v>487</v>
      </c>
      <c r="L2217">
        <v>516</v>
      </c>
      <c r="M2217">
        <v>7</v>
      </c>
      <c r="N2217" s="25">
        <v>42004</v>
      </c>
      <c r="O2217" t="str">
        <f>VLOOKUP(Coffee_data[[#This Row],[Area Code]],Location!$B$1:$E$157,2,FALSE)</f>
        <v>New York</v>
      </c>
      <c r="P2217" t="str">
        <f>VLOOKUP(Coffee_data[[#This Row],[Area Code]],Location!$B$1:$E$157,3,FALSE)</f>
        <v>East</v>
      </c>
      <c r="Q2217" t="str">
        <f>VLOOKUP(Coffee_data[[#This Row],[Area Code]],Location!$B$1:$E$157,4,FALSE)</f>
        <v>Major Market</v>
      </c>
      <c r="R2217" s="15" t="str">
        <f>HLOOKUP(Coffee_data[[#This Row],[ProductId]],Product!$B$4:$O$7,2,FALSE)</f>
        <v>Regular</v>
      </c>
      <c r="S2217" s="15" t="str">
        <f>HLOOKUP(Coffee_data[[#This Row],[ProductId]],Product!$B$4:$O$7,3,FALSE)</f>
        <v>Espresso</v>
      </c>
      <c r="T2217" s="15" t="str">
        <f>HLOOKUP(Coffee_data[[#This Row],[ProductId]],Product!$B$4:$O$7,4,FALSE)</f>
        <v>Regular Espresso</v>
      </c>
    </row>
    <row r="2218" spans="1:20" x14ac:dyDescent="0.2">
      <c r="A2218">
        <v>408</v>
      </c>
      <c r="B2218">
        <v>407</v>
      </c>
      <c r="C2218">
        <v>759</v>
      </c>
      <c r="D2218">
        <v>265</v>
      </c>
      <c r="E2218">
        <v>152</v>
      </c>
      <c r="F2218">
        <v>94</v>
      </c>
      <c r="G2218">
        <v>2101</v>
      </c>
      <c r="H2218">
        <v>260</v>
      </c>
      <c r="I2218">
        <v>213</v>
      </c>
      <c r="J2218">
        <v>380</v>
      </c>
      <c r="K2218">
        <v>640</v>
      </c>
      <c r="L2218">
        <v>518</v>
      </c>
      <c r="M2218">
        <v>2</v>
      </c>
      <c r="N2218" s="25">
        <v>42004</v>
      </c>
      <c r="O2218" t="str">
        <f>VLOOKUP(Coffee_data[[#This Row],[Area Code]],Location!$B$1:$E$157,2,FALSE)</f>
        <v>New York</v>
      </c>
      <c r="P2218" t="str">
        <f>VLOOKUP(Coffee_data[[#This Row],[Area Code]],Location!$B$1:$E$157,3,FALSE)</f>
        <v>East</v>
      </c>
      <c r="Q2218" t="str">
        <f>VLOOKUP(Coffee_data[[#This Row],[Area Code]],Location!$B$1:$E$157,4,FALSE)</f>
        <v>Major Market</v>
      </c>
      <c r="R2218" s="15" t="str">
        <f>HLOOKUP(Coffee_data[[#This Row],[ProductId]],Product!$B$4:$O$7,2,FALSE)</f>
        <v>Regular</v>
      </c>
      <c r="S2218" s="15" t="str">
        <f>HLOOKUP(Coffee_data[[#This Row],[ProductId]],Product!$B$4:$O$7,3,FALSE)</f>
        <v>Coffee</v>
      </c>
      <c r="T2218" s="15" t="str">
        <f>HLOOKUP(Coffee_data[[#This Row],[ProductId]],Product!$B$4:$O$7,4,FALSE)</f>
        <v>Columbian</v>
      </c>
    </row>
    <row r="2219" spans="1:20" x14ac:dyDescent="0.2">
      <c r="A2219">
        <v>55</v>
      </c>
      <c r="B2219">
        <v>63</v>
      </c>
      <c r="C2219">
        <v>125</v>
      </c>
      <c r="D2219">
        <v>49</v>
      </c>
      <c r="E2219">
        <v>29</v>
      </c>
      <c r="F2219">
        <v>16</v>
      </c>
      <c r="G2219">
        <v>623</v>
      </c>
      <c r="H2219">
        <v>40</v>
      </c>
      <c r="I2219">
        <v>48</v>
      </c>
      <c r="J2219">
        <v>60</v>
      </c>
      <c r="K2219">
        <v>92</v>
      </c>
      <c r="L2219">
        <v>318</v>
      </c>
      <c r="M2219">
        <v>8</v>
      </c>
      <c r="N2219" s="25">
        <v>42004</v>
      </c>
      <c r="O2219" t="str">
        <f>VLOOKUP(Coffee_data[[#This Row],[Area Code]],Location!$B$1:$E$157,2,FALSE)</f>
        <v>Louisiana</v>
      </c>
      <c r="P2219" t="str">
        <f>VLOOKUP(Coffee_data[[#This Row],[Area Code]],Location!$B$1:$E$157,3,FALSE)</f>
        <v>South</v>
      </c>
      <c r="Q2219" t="str">
        <f>VLOOKUP(Coffee_data[[#This Row],[Area Code]],Location!$B$1:$E$157,4,FALSE)</f>
        <v>Small Market</v>
      </c>
      <c r="R2219" s="15" t="str">
        <f>HLOOKUP(Coffee_data[[#This Row],[ProductId]],Product!$B$4:$O$7,2,FALSE)</f>
        <v>Decaf</v>
      </c>
      <c r="S2219" s="15" t="str">
        <f>HLOOKUP(Coffee_data[[#This Row],[ProductId]],Product!$B$4:$O$7,3,FALSE)</f>
        <v>Herbal Tea</v>
      </c>
      <c r="T2219" s="15" t="str">
        <f>HLOOKUP(Coffee_data[[#This Row],[ProductId]],Product!$B$4:$O$7,4,FALSE)</f>
        <v>Chamomile</v>
      </c>
    </row>
    <row r="2220" spans="1:20" x14ac:dyDescent="0.2">
      <c r="A2220">
        <v>62</v>
      </c>
      <c r="B2220">
        <v>105</v>
      </c>
      <c r="C2220">
        <v>213</v>
      </c>
      <c r="D2220">
        <v>85</v>
      </c>
      <c r="E2220">
        <v>68</v>
      </c>
      <c r="F2220">
        <v>32</v>
      </c>
      <c r="G2220">
        <v>494</v>
      </c>
      <c r="H2220">
        <v>40</v>
      </c>
      <c r="I2220">
        <v>80</v>
      </c>
      <c r="J2220">
        <v>100</v>
      </c>
      <c r="K2220">
        <v>180</v>
      </c>
      <c r="L2220">
        <v>318</v>
      </c>
      <c r="M2220">
        <v>9</v>
      </c>
      <c r="N2220" s="25">
        <v>42004</v>
      </c>
      <c r="O2220" t="str">
        <f>VLOOKUP(Coffee_data[[#This Row],[Area Code]],Location!$B$1:$E$157,2,FALSE)</f>
        <v>Louisiana</v>
      </c>
      <c r="P2220" t="str">
        <f>VLOOKUP(Coffee_data[[#This Row],[Area Code]],Location!$B$1:$E$157,3,FALSE)</f>
        <v>South</v>
      </c>
      <c r="Q2220" t="str">
        <f>VLOOKUP(Coffee_data[[#This Row],[Area Code]],Location!$B$1:$E$157,4,FALSE)</f>
        <v>Small Market</v>
      </c>
      <c r="R2220" s="15" t="str">
        <f>HLOOKUP(Coffee_data[[#This Row],[ProductId]],Product!$B$4:$O$7,2,FALSE)</f>
        <v>Decaf</v>
      </c>
      <c r="S2220" s="15" t="str">
        <f>HLOOKUP(Coffee_data[[#This Row],[ProductId]],Product!$B$4:$O$7,3,FALSE)</f>
        <v>Herbal Tea</v>
      </c>
      <c r="T2220" s="15" t="str">
        <f>HLOOKUP(Coffee_data[[#This Row],[ProductId]],Product!$B$4:$O$7,4,FALSE)</f>
        <v>Lemon</v>
      </c>
    </row>
    <row r="2221" spans="1:20" x14ac:dyDescent="0.2">
      <c r="A2221">
        <v>47</v>
      </c>
      <c r="B2221">
        <v>51</v>
      </c>
      <c r="C2221">
        <v>95</v>
      </c>
      <c r="D2221">
        <v>34</v>
      </c>
      <c r="E2221">
        <v>22</v>
      </c>
      <c r="F2221">
        <v>9</v>
      </c>
      <c r="G2221">
        <v>777</v>
      </c>
      <c r="H2221">
        <v>50</v>
      </c>
      <c r="I2221">
        <v>42</v>
      </c>
      <c r="J2221">
        <v>60</v>
      </c>
      <c r="K2221">
        <v>102</v>
      </c>
      <c r="L2221">
        <v>337</v>
      </c>
      <c r="M2221">
        <v>2</v>
      </c>
      <c r="N2221" s="25">
        <v>42004</v>
      </c>
      <c r="O2221" t="str">
        <f>VLOOKUP(Coffee_data[[#This Row],[Area Code]],Location!$B$1:$E$157,2,FALSE)</f>
        <v>Louisiana</v>
      </c>
      <c r="P2221" t="str">
        <f>VLOOKUP(Coffee_data[[#This Row],[Area Code]],Location!$B$1:$E$157,3,FALSE)</f>
        <v>South</v>
      </c>
      <c r="Q2221" t="str">
        <f>VLOOKUP(Coffee_data[[#This Row],[Area Code]],Location!$B$1:$E$157,4,FALSE)</f>
        <v>Small Market</v>
      </c>
      <c r="R2221" s="15" t="str">
        <f>HLOOKUP(Coffee_data[[#This Row],[ProductId]],Product!$B$4:$O$7,2,FALSE)</f>
        <v>Regular</v>
      </c>
      <c r="S2221" s="15" t="str">
        <f>HLOOKUP(Coffee_data[[#This Row],[ProductId]],Product!$B$4:$O$7,3,FALSE)</f>
        <v>Coffee</v>
      </c>
      <c r="T2221" s="15" t="str">
        <f>HLOOKUP(Coffee_data[[#This Row],[ProductId]],Product!$B$4:$O$7,4,FALSE)</f>
        <v>Columbian</v>
      </c>
    </row>
    <row r="2222" spans="1:20" x14ac:dyDescent="0.2">
      <c r="A2222">
        <v>44</v>
      </c>
      <c r="B2222">
        <v>48</v>
      </c>
      <c r="C2222">
        <v>91</v>
      </c>
      <c r="D2222">
        <v>33</v>
      </c>
      <c r="E2222">
        <v>21</v>
      </c>
      <c r="F2222">
        <v>9</v>
      </c>
      <c r="G2222">
        <v>777</v>
      </c>
      <c r="H2222">
        <v>50</v>
      </c>
      <c r="I2222">
        <v>43</v>
      </c>
      <c r="J2222">
        <v>60</v>
      </c>
      <c r="K2222">
        <v>103</v>
      </c>
      <c r="L2222">
        <v>318</v>
      </c>
      <c r="M2222">
        <v>3</v>
      </c>
      <c r="N2222" s="25">
        <v>42004</v>
      </c>
      <c r="O2222" t="str">
        <f>VLOOKUP(Coffee_data[[#This Row],[Area Code]],Location!$B$1:$E$157,2,FALSE)</f>
        <v>Louisiana</v>
      </c>
      <c r="P2222" t="str">
        <f>VLOOKUP(Coffee_data[[#This Row],[Area Code]],Location!$B$1:$E$157,3,FALSE)</f>
        <v>South</v>
      </c>
      <c r="Q2222" t="str">
        <f>VLOOKUP(Coffee_data[[#This Row],[Area Code]],Location!$B$1:$E$157,4,FALSE)</f>
        <v>Small Market</v>
      </c>
      <c r="R2222" s="15" t="str">
        <f>HLOOKUP(Coffee_data[[#This Row],[ProductId]],Product!$B$4:$O$7,2,FALSE)</f>
        <v>Decaf</v>
      </c>
      <c r="S2222" s="15" t="str">
        <f>HLOOKUP(Coffee_data[[#This Row],[ProductId]],Product!$B$4:$O$7,3,FALSE)</f>
        <v>Coffee</v>
      </c>
      <c r="T2222" s="15" t="str">
        <f>HLOOKUP(Coffee_data[[#This Row],[ProductId]],Product!$B$4:$O$7,4,FALSE)</f>
        <v>Decaf Irish Cream</v>
      </c>
    </row>
    <row r="2223" spans="1:20" x14ac:dyDescent="0.2">
      <c r="A2223">
        <v>12</v>
      </c>
      <c r="B2223">
        <v>105</v>
      </c>
      <c r="C2223">
        <v>201</v>
      </c>
      <c r="D2223">
        <v>75</v>
      </c>
      <c r="E2223">
        <v>102</v>
      </c>
      <c r="F2223">
        <v>68</v>
      </c>
      <c r="G2223">
        <v>522</v>
      </c>
      <c r="H2223">
        <v>10</v>
      </c>
      <c r="I2223">
        <v>56</v>
      </c>
      <c r="J2223">
        <v>90</v>
      </c>
      <c r="K2223">
        <v>154</v>
      </c>
      <c r="L2223">
        <v>504</v>
      </c>
      <c r="M2223">
        <v>4</v>
      </c>
      <c r="N2223" s="25">
        <v>42004</v>
      </c>
      <c r="O2223" t="str">
        <f>VLOOKUP(Coffee_data[[#This Row],[Area Code]],Location!$B$1:$E$157,2,FALSE)</f>
        <v>Louisiana</v>
      </c>
      <c r="P2223" t="str">
        <f>VLOOKUP(Coffee_data[[#This Row],[Area Code]],Location!$B$1:$E$157,3,FALSE)</f>
        <v>South</v>
      </c>
      <c r="Q2223" t="str">
        <f>VLOOKUP(Coffee_data[[#This Row],[Area Code]],Location!$B$1:$E$157,4,FALSE)</f>
        <v>Small Market</v>
      </c>
      <c r="R2223" s="15" t="str">
        <f>HLOOKUP(Coffee_data[[#This Row],[ProductId]],Product!$B$4:$O$7,2,FALSE)</f>
        <v>Regular</v>
      </c>
      <c r="S2223" s="15" t="str">
        <f>HLOOKUP(Coffee_data[[#This Row],[ProductId]],Product!$B$4:$O$7,3,FALSE)</f>
        <v>Espresso</v>
      </c>
      <c r="T2223" s="15" t="str">
        <f>HLOOKUP(Coffee_data[[#This Row],[ProductId]],Product!$B$4:$O$7,4,FALSE)</f>
        <v>Caffe Latte</v>
      </c>
    </row>
    <row r="2224" spans="1:20" x14ac:dyDescent="0.2">
      <c r="A2224">
        <v>109</v>
      </c>
      <c r="B2224">
        <v>113</v>
      </c>
      <c r="C2224">
        <v>201</v>
      </c>
      <c r="D2224">
        <v>67</v>
      </c>
      <c r="E2224">
        <v>45</v>
      </c>
      <c r="F2224">
        <v>20</v>
      </c>
      <c r="G2224">
        <v>400</v>
      </c>
      <c r="H2224">
        <v>80</v>
      </c>
      <c r="I2224">
        <v>45</v>
      </c>
      <c r="J2224">
        <v>100</v>
      </c>
      <c r="K2224">
        <v>155</v>
      </c>
      <c r="L2224">
        <v>225</v>
      </c>
      <c r="M2224">
        <v>5</v>
      </c>
      <c r="N2224" s="25">
        <v>42004</v>
      </c>
      <c r="O2224" t="str">
        <f>VLOOKUP(Coffee_data[[#This Row],[Area Code]],Location!$B$1:$E$157,2,FALSE)</f>
        <v>Louisiana</v>
      </c>
      <c r="P2224" t="str">
        <f>VLOOKUP(Coffee_data[[#This Row],[Area Code]],Location!$B$1:$E$157,3,FALSE)</f>
        <v>South</v>
      </c>
      <c r="Q2224" t="str">
        <f>VLOOKUP(Coffee_data[[#This Row],[Area Code]],Location!$B$1:$E$157,4,FALSE)</f>
        <v>Small Market</v>
      </c>
      <c r="R2224" s="15" t="str">
        <f>HLOOKUP(Coffee_data[[#This Row],[ProductId]],Product!$B$4:$O$7,2,FALSE)</f>
        <v>Regular</v>
      </c>
      <c r="S2224" s="15" t="str">
        <f>HLOOKUP(Coffee_data[[#This Row],[ProductId]],Product!$B$4:$O$7,3,FALSE)</f>
        <v>Espresso</v>
      </c>
      <c r="T2224" s="15" t="str">
        <f>HLOOKUP(Coffee_data[[#This Row],[ProductId]],Product!$B$4:$O$7,4,FALSE)</f>
        <v>Caffe Mocha</v>
      </c>
    </row>
    <row r="2225" spans="1:20" x14ac:dyDescent="0.2">
      <c r="A2225">
        <v>75</v>
      </c>
      <c r="B2225">
        <v>89</v>
      </c>
      <c r="C2225">
        <v>168</v>
      </c>
      <c r="D2225">
        <v>61</v>
      </c>
      <c r="E2225">
        <v>43</v>
      </c>
      <c r="F2225">
        <v>19</v>
      </c>
      <c r="G2225">
        <v>390</v>
      </c>
      <c r="H2225">
        <v>50</v>
      </c>
      <c r="I2225">
        <v>44</v>
      </c>
      <c r="J2225">
        <v>70</v>
      </c>
      <c r="K2225">
        <v>120</v>
      </c>
      <c r="L2225">
        <v>337</v>
      </c>
      <c r="M2225">
        <v>6</v>
      </c>
      <c r="N2225" s="25">
        <v>42004</v>
      </c>
      <c r="O2225" t="str">
        <f>VLOOKUP(Coffee_data[[#This Row],[Area Code]],Location!$B$1:$E$157,2,FALSE)</f>
        <v>Louisiana</v>
      </c>
      <c r="P2225" t="str">
        <f>VLOOKUP(Coffee_data[[#This Row],[Area Code]],Location!$B$1:$E$157,3,FALSE)</f>
        <v>South</v>
      </c>
      <c r="Q2225" t="str">
        <f>VLOOKUP(Coffee_data[[#This Row],[Area Code]],Location!$B$1:$E$157,4,FALSE)</f>
        <v>Small Market</v>
      </c>
      <c r="R2225" s="15" t="str">
        <f>HLOOKUP(Coffee_data[[#This Row],[ProductId]],Product!$B$4:$O$7,2,FALSE)</f>
        <v>Decaf</v>
      </c>
      <c r="S2225" s="15" t="str">
        <f>HLOOKUP(Coffee_data[[#This Row],[ProductId]],Product!$B$4:$O$7,3,FALSE)</f>
        <v>Espresso</v>
      </c>
      <c r="T2225" s="15" t="str">
        <f>HLOOKUP(Coffee_data[[#This Row],[ProductId]],Product!$B$4:$O$7,4,FALSE)</f>
        <v>Decaf Espresso</v>
      </c>
    </row>
    <row r="2226" spans="1:20" x14ac:dyDescent="0.2">
      <c r="A2226">
        <v>17</v>
      </c>
      <c r="B2226">
        <v>27</v>
      </c>
      <c r="C2226">
        <v>50</v>
      </c>
      <c r="D2226">
        <v>18</v>
      </c>
      <c r="E2226">
        <v>17</v>
      </c>
      <c r="F2226">
        <v>5</v>
      </c>
      <c r="G2226">
        <v>821</v>
      </c>
      <c r="H2226">
        <v>20</v>
      </c>
      <c r="I2226">
        <v>10</v>
      </c>
      <c r="J2226">
        <v>30</v>
      </c>
      <c r="K2226">
        <v>40</v>
      </c>
      <c r="L2226">
        <v>505</v>
      </c>
      <c r="M2226">
        <v>8</v>
      </c>
      <c r="N2226" s="25">
        <v>42004</v>
      </c>
      <c r="O2226" t="str">
        <f>VLOOKUP(Coffee_data[[#This Row],[Area Code]],Location!$B$1:$E$157,2,FALSE)</f>
        <v>New Mexico</v>
      </c>
      <c r="P2226" t="str">
        <f>VLOOKUP(Coffee_data[[#This Row],[Area Code]],Location!$B$1:$E$157,3,FALSE)</f>
        <v>South</v>
      </c>
      <c r="Q2226" t="str">
        <f>VLOOKUP(Coffee_data[[#This Row],[Area Code]],Location!$B$1:$E$157,4,FALSE)</f>
        <v>Small Market</v>
      </c>
      <c r="R2226" s="15" t="str">
        <f>HLOOKUP(Coffee_data[[#This Row],[ProductId]],Product!$B$4:$O$7,2,FALSE)</f>
        <v>Decaf</v>
      </c>
      <c r="S2226" s="15" t="str">
        <f>HLOOKUP(Coffee_data[[#This Row],[ProductId]],Product!$B$4:$O$7,3,FALSE)</f>
        <v>Herbal Tea</v>
      </c>
      <c r="T2226" s="15" t="str">
        <f>HLOOKUP(Coffee_data[[#This Row],[ProductId]],Product!$B$4:$O$7,4,FALSE)</f>
        <v>Chamomile</v>
      </c>
    </row>
    <row r="2227" spans="1:20" x14ac:dyDescent="0.2">
      <c r="A2227">
        <v>6</v>
      </c>
      <c r="B2227">
        <v>34</v>
      </c>
      <c r="C2227">
        <v>69</v>
      </c>
      <c r="D2227">
        <v>28</v>
      </c>
      <c r="E2227">
        <v>32</v>
      </c>
      <c r="F2227">
        <v>8</v>
      </c>
      <c r="G2227">
        <v>965</v>
      </c>
      <c r="H2227">
        <v>20</v>
      </c>
      <c r="I2227">
        <v>20</v>
      </c>
      <c r="J2227">
        <v>40</v>
      </c>
      <c r="K2227">
        <v>69</v>
      </c>
      <c r="L2227">
        <v>505</v>
      </c>
      <c r="M2227">
        <v>9</v>
      </c>
      <c r="N2227" s="25">
        <v>42004</v>
      </c>
      <c r="O2227" t="str">
        <f>VLOOKUP(Coffee_data[[#This Row],[Area Code]],Location!$B$1:$E$157,2,FALSE)</f>
        <v>New Mexico</v>
      </c>
      <c r="P2227" t="str">
        <f>VLOOKUP(Coffee_data[[#This Row],[Area Code]],Location!$B$1:$E$157,3,FALSE)</f>
        <v>South</v>
      </c>
      <c r="Q2227" t="str">
        <f>VLOOKUP(Coffee_data[[#This Row],[Area Code]],Location!$B$1:$E$157,4,FALSE)</f>
        <v>Small Market</v>
      </c>
      <c r="R2227" s="15" t="str">
        <f>HLOOKUP(Coffee_data[[#This Row],[ProductId]],Product!$B$4:$O$7,2,FALSE)</f>
        <v>Decaf</v>
      </c>
      <c r="S2227" s="15" t="str">
        <f>HLOOKUP(Coffee_data[[#This Row],[ProductId]],Product!$B$4:$O$7,3,FALSE)</f>
        <v>Herbal Tea</v>
      </c>
      <c r="T2227" s="15" t="str">
        <f>HLOOKUP(Coffee_data[[#This Row],[ProductId]],Product!$B$4:$O$7,4,FALSE)</f>
        <v>Lemon</v>
      </c>
    </row>
    <row r="2228" spans="1:20" x14ac:dyDescent="0.2">
      <c r="A2228">
        <v>41</v>
      </c>
      <c r="B2228">
        <v>72</v>
      </c>
      <c r="C2228">
        <v>134</v>
      </c>
      <c r="D2228">
        <v>48</v>
      </c>
      <c r="E2228">
        <v>48</v>
      </c>
      <c r="F2228">
        <v>15</v>
      </c>
      <c r="G2228">
        <v>372</v>
      </c>
      <c r="H2228">
        <v>50</v>
      </c>
      <c r="I2228">
        <v>58</v>
      </c>
      <c r="J2228">
        <v>90</v>
      </c>
      <c r="K2228">
        <v>152</v>
      </c>
      <c r="L2228">
        <v>505</v>
      </c>
      <c r="M2228">
        <v>2</v>
      </c>
      <c r="N2228" s="25">
        <v>42004</v>
      </c>
      <c r="O2228" t="str">
        <f>VLOOKUP(Coffee_data[[#This Row],[Area Code]],Location!$B$1:$E$157,2,FALSE)</f>
        <v>New Mexico</v>
      </c>
      <c r="P2228" t="str">
        <f>VLOOKUP(Coffee_data[[#This Row],[Area Code]],Location!$B$1:$E$157,3,FALSE)</f>
        <v>South</v>
      </c>
      <c r="Q2228" t="str">
        <f>VLOOKUP(Coffee_data[[#This Row],[Area Code]],Location!$B$1:$E$157,4,FALSE)</f>
        <v>Small Market</v>
      </c>
      <c r="R2228" s="15" t="str">
        <f>HLOOKUP(Coffee_data[[#This Row],[ProductId]],Product!$B$4:$O$7,2,FALSE)</f>
        <v>Regular</v>
      </c>
      <c r="S2228" s="15" t="str">
        <f>HLOOKUP(Coffee_data[[#This Row],[ProductId]],Product!$B$4:$O$7,3,FALSE)</f>
        <v>Coffee</v>
      </c>
      <c r="T2228" s="15" t="str">
        <f>HLOOKUP(Coffee_data[[#This Row],[ProductId]],Product!$B$4:$O$7,4,FALSE)</f>
        <v>Columbian</v>
      </c>
    </row>
    <row r="2229" spans="1:20" x14ac:dyDescent="0.2">
      <c r="A2229">
        <v>-61</v>
      </c>
      <c r="B2229">
        <v>11</v>
      </c>
      <c r="C2229">
        <v>111</v>
      </c>
      <c r="D2229">
        <v>88</v>
      </c>
      <c r="E2229">
        <v>52</v>
      </c>
      <c r="F2229">
        <v>27</v>
      </c>
      <c r="G2229">
        <v>525</v>
      </c>
      <c r="H2229">
        <v>-30</v>
      </c>
      <c r="I2229">
        <v>141</v>
      </c>
      <c r="J2229">
        <v>10</v>
      </c>
      <c r="K2229">
        <v>117</v>
      </c>
      <c r="L2229">
        <v>505</v>
      </c>
      <c r="M2229">
        <v>3</v>
      </c>
      <c r="N2229" s="25">
        <v>42004</v>
      </c>
      <c r="O2229" t="str">
        <f>VLOOKUP(Coffee_data[[#This Row],[Area Code]],Location!$B$1:$E$157,2,FALSE)</f>
        <v>New Mexico</v>
      </c>
      <c r="P2229" t="str">
        <f>VLOOKUP(Coffee_data[[#This Row],[Area Code]],Location!$B$1:$E$157,3,FALSE)</f>
        <v>South</v>
      </c>
      <c r="Q2229" t="str">
        <f>VLOOKUP(Coffee_data[[#This Row],[Area Code]],Location!$B$1:$E$157,4,FALSE)</f>
        <v>Small Market</v>
      </c>
      <c r="R2229" s="15" t="str">
        <f>HLOOKUP(Coffee_data[[#This Row],[ProductId]],Product!$B$4:$O$7,2,FALSE)</f>
        <v>Decaf</v>
      </c>
      <c r="S2229" s="15" t="str">
        <f>HLOOKUP(Coffee_data[[#This Row],[ProductId]],Product!$B$4:$O$7,3,FALSE)</f>
        <v>Coffee</v>
      </c>
      <c r="T2229" s="15" t="str">
        <f>HLOOKUP(Coffee_data[[#This Row],[ProductId]],Product!$B$4:$O$7,4,FALSE)</f>
        <v>Decaf Irish Cream</v>
      </c>
    </row>
    <row r="2230" spans="1:20" x14ac:dyDescent="0.2">
      <c r="A2230">
        <v>-12</v>
      </c>
      <c r="B2230">
        <v>36</v>
      </c>
      <c r="C2230">
        <v>73</v>
      </c>
      <c r="D2230">
        <v>29</v>
      </c>
      <c r="E2230">
        <v>46</v>
      </c>
      <c r="F2230">
        <v>11</v>
      </c>
      <c r="G2230">
        <v>169</v>
      </c>
      <c r="H2230">
        <v>0</v>
      </c>
      <c r="I2230">
        <v>20</v>
      </c>
      <c r="J2230">
        <v>30</v>
      </c>
      <c r="K2230">
        <v>50</v>
      </c>
      <c r="L2230">
        <v>505</v>
      </c>
      <c r="M2230">
        <v>4</v>
      </c>
      <c r="N2230" s="25">
        <v>42004</v>
      </c>
      <c r="O2230" t="str">
        <f>VLOOKUP(Coffee_data[[#This Row],[Area Code]],Location!$B$1:$E$157,2,FALSE)</f>
        <v>New Mexico</v>
      </c>
      <c r="P2230" t="str">
        <f>VLOOKUP(Coffee_data[[#This Row],[Area Code]],Location!$B$1:$E$157,3,FALSE)</f>
        <v>South</v>
      </c>
      <c r="Q2230" t="str">
        <f>VLOOKUP(Coffee_data[[#This Row],[Area Code]],Location!$B$1:$E$157,4,FALSE)</f>
        <v>Small Market</v>
      </c>
      <c r="R2230" s="15" t="str">
        <f>HLOOKUP(Coffee_data[[#This Row],[ProductId]],Product!$B$4:$O$7,2,FALSE)</f>
        <v>Regular</v>
      </c>
      <c r="S2230" s="15" t="str">
        <f>HLOOKUP(Coffee_data[[#This Row],[ProductId]],Product!$B$4:$O$7,3,FALSE)</f>
        <v>Espresso</v>
      </c>
      <c r="T2230" s="15" t="str">
        <f>HLOOKUP(Coffee_data[[#This Row],[ProductId]],Product!$B$4:$O$7,4,FALSE)</f>
        <v>Caffe Latte</v>
      </c>
    </row>
    <row r="2231" spans="1:20" x14ac:dyDescent="0.2">
      <c r="A2231">
        <v>-16</v>
      </c>
      <c r="B2231">
        <v>53</v>
      </c>
      <c r="C2231">
        <v>101</v>
      </c>
      <c r="D2231">
        <v>37</v>
      </c>
      <c r="E2231">
        <v>66</v>
      </c>
      <c r="F2231">
        <v>34</v>
      </c>
      <c r="G2231">
        <v>261</v>
      </c>
      <c r="H2231">
        <v>-10</v>
      </c>
      <c r="I2231">
        <v>25</v>
      </c>
      <c r="J2231">
        <v>40</v>
      </c>
      <c r="K2231">
        <v>75</v>
      </c>
      <c r="L2231">
        <v>505</v>
      </c>
      <c r="M2231">
        <v>5</v>
      </c>
      <c r="N2231" s="25">
        <v>42004</v>
      </c>
      <c r="O2231" t="str">
        <f>VLOOKUP(Coffee_data[[#This Row],[Area Code]],Location!$B$1:$E$157,2,FALSE)</f>
        <v>New Mexico</v>
      </c>
      <c r="P2231" t="str">
        <f>VLOOKUP(Coffee_data[[#This Row],[Area Code]],Location!$B$1:$E$157,3,FALSE)</f>
        <v>South</v>
      </c>
      <c r="Q2231" t="str">
        <f>VLOOKUP(Coffee_data[[#This Row],[Area Code]],Location!$B$1:$E$157,4,FALSE)</f>
        <v>Small Market</v>
      </c>
      <c r="R2231" s="15" t="str">
        <f>HLOOKUP(Coffee_data[[#This Row],[ProductId]],Product!$B$4:$O$7,2,FALSE)</f>
        <v>Regular</v>
      </c>
      <c r="S2231" s="15" t="str">
        <f>HLOOKUP(Coffee_data[[#This Row],[ProductId]],Product!$B$4:$O$7,3,FALSE)</f>
        <v>Espresso</v>
      </c>
      <c r="T2231" s="15" t="str">
        <f>HLOOKUP(Coffee_data[[#This Row],[ProductId]],Product!$B$4:$O$7,4,FALSE)</f>
        <v>Caffe Mocha</v>
      </c>
    </row>
    <row r="2232" spans="1:20" x14ac:dyDescent="0.2">
      <c r="A2232">
        <v>14</v>
      </c>
      <c r="B2232">
        <v>47</v>
      </c>
      <c r="C2232">
        <v>92</v>
      </c>
      <c r="D2232">
        <v>35</v>
      </c>
      <c r="E2232">
        <v>40</v>
      </c>
      <c r="F2232">
        <v>11</v>
      </c>
      <c r="G2232">
        <v>196</v>
      </c>
      <c r="H2232">
        <v>10</v>
      </c>
      <c r="I2232">
        <v>36</v>
      </c>
      <c r="J2232">
        <v>40</v>
      </c>
      <c r="K2232">
        <v>70</v>
      </c>
      <c r="L2232">
        <v>505</v>
      </c>
      <c r="M2232">
        <v>6</v>
      </c>
      <c r="N2232" s="25">
        <v>42004</v>
      </c>
      <c r="O2232" t="str">
        <f>VLOOKUP(Coffee_data[[#This Row],[Area Code]],Location!$B$1:$E$157,2,FALSE)</f>
        <v>New Mexico</v>
      </c>
      <c r="P2232" t="str">
        <f>VLOOKUP(Coffee_data[[#This Row],[Area Code]],Location!$B$1:$E$157,3,FALSE)</f>
        <v>South</v>
      </c>
      <c r="Q2232" t="str">
        <f>VLOOKUP(Coffee_data[[#This Row],[Area Code]],Location!$B$1:$E$157,4,FALSE)</f>
        <v>Small Market</v>
      </c>
      <c r="R2232" s="15" t="str">
        <f>HLOOKUP(Coffee_data[[#This Row],[ProductId]],Product!$B$4:$O$7,2,FALSE)</f>
        <v>Decaf</v>
      </c>
      <c r="S2232" s="15" t="str">
        <f>HLOOKUP(Coffee_data[[#This Row],[ProductId]],Product!$B$4:$O$7,3,FALSE)</f>
        <v>Espresso</v>
      </c>
      <c r="T2232" s="15" t="str">
        <f>HLOOKUP(Coffee_data[[#This Row],[ProductId]],Product!$B$4:$O$7,4,FALSE)</f>
        <v>Decaf Espresso</v>
      </c>
    </row>
    <row r="2233" spans="1:20" x14ac:dyDescent="0.2">
      <c r="A2233">
        <v>20</v>
      </c>
      <c r="B2233">
        <v>66</v>
      </c>
      <c r="C2233">
        <v>134</v>
      </c>
      <c r="D2233">
        <v>54</v>
      </c>
      <c r="E2233">
        <v>56</v>
      </c>
      <c r="F2233">
        <v>20</v>
      </c>
      <c r="G2233">
        <v>312</v>
      </c>
      <c r="H2233">
        <v>20</v>
      </c>
      <c r="I2233">
        <v>50</v>
      </c>
      <c r="J2233">
        <v>60</v>
      </c>
      <c r="K2233">
        <v>110</v>
      </c>
      <c r="L2233">
        <v>918</v>
      </c>
      <c r="M2233">
        <v>8</v>
      </c>
      <c r="N2233" s="25">
        <v>42004</v>
      </c>
      <c r="O2233" t="str">
        <f>VLOOKUP(Coffee_data[[#This Row],[Area Code]],Location!$B$1:$E$157,2,FALSE)</f>
        <v>Oklahoma</v>
      </c>
      <c r="P2233" t="str">
        <f>VLOOKUP(Coffee_data[[#This Row],[Area Code]],Location!$B$1:$E$157,3,FALSE)</f>
        <v>South</v>
      </c>
      <c r="Q2233" t="str">
        <f>VLOOKUP(Coffee_data[[#This Row],[Area Code]],Location!$B$1:$E$157,4,FALSE)</f>
        <v>Small Market</v>
      </c>
      <c r="R2233" s="15" t="str">
        <f>HLOOKUP(Coffee_data[[#This Row],[ProductId]],Product!$B$4:$O$7,2,FALSE)</f>
        <v>Decaf</v>
      </c>
      <c r="S2233" s="15" t="str">
        <f>HLOOKUP(Coffee_data[[#This Row],[ProductId]],Product!$B$4:$O$7,3,FALSE)</f>
        <v>Herbal Tea</v>
      </c>
      <c r="T2233" s="15" t="str">
        <f>HLOOKUP(Coffee_data[[#This Row],[ProductId]],Product!$B$4:$O$7,4,FALSE)</f>
        <v>Chamomile</v>
      </c>
    </row>
    <row r="2234" spans="1:20" x14ac:dyDescent="0.2">
      <c r="A2234">
        <v>16</v>
      </c>
      <c r="B2234">
        <v>111</v>
      </c>
      <c r="C2234">
        <v>213</v>
      </c>
      <c r="D2234">
        <v>79</v>
      </c>
      <c r="E2234">
        <v>106</v>
      </c>
      <c r="F2234">
        <v>72</v>
      </c>
      <c r="G2234">
        <v>551</v>
      </c>
      <c r="H2234">
        <v>30</v>
      </c>
      <c r="I2234">
        <v>79</v>
      </c>
      <c r="J2234">
        <v>110</v>
      </c>
      <c r="K2234">
        <v>180</v>
      </c>
      <c r="L2234">
        <v>405</v>
      </c>
      <c r="M2234">
        <v>9</v>
      </c>
      <c r="N2234" s="25">
        <v>42004</v>
      </c>
      <c r="O2234" t="str">
        <f>VLOOKUP(Coffee_data[[#This Row],[Area Code]],Location!$B$1:$E$157,2,FALSE)</f>
        <v>Oklahoma</v>
      </c>
      <c r="P2234" t="str">
        <f>VLOOKUP(Coffee_data[[#This Row],[Area Code]],Location!$B$1:$E$157,3,FALSE)</f>
        <v>South</v>
      </c>
      <c r="Q2234" t="str">
        <f>VLOOKUP(Coffee_data[[#This Row],[Area Code]],Location!$B$1:$E$157,4,FALSE)</f>
        <v>Small Market</v>
      </c>
      <c r="R2234" s="15" t="str">
        <f>HLOOKUP(Coffee_data[[#This Row],[ProductId]],Product!$B$4:$O$7,2,FALSE)</f>
        <v>Decaf</v>
      </c>
      <c r="S2234" s="15" t="str">
        <f>HLOOKUP(Coffee_data[[#This Row],[ProductId]],Product!$B$4:$O$7,3,FALSE)</f>
        <v>Herbal Tea</v>
      </c>
      <c r="T2234" s="15" t="str">
        <f>HLOOKUP(Coffee_data[[#This Row],[ProductId]],Product!$B$4:$O$7,4,FALSE)</f>
        <v>Lemon</v>
      </c>
    </row>
    <row r="2235" spans="1:20" x14ac:dyDescent="0.2">
      <c r="A2235">
        <v>45</v>
      </c>
      <c r="B2235">
        <v>56</v>
      </c>
      <c r="C2235">
        <v>112</v>
      </c>
      <c r="D2235">
        <v>44</v>
      </c>
      <c r="E2235">
        <v>28</v>
      </c>
      <c r="F2235">
        <v>14</v>
      </c>
      <c r="G2235">
        <v>623</v>
      </c>
      <c r="H2235">
        <v>50</v>
      </c>
      <c r="I2235">
        <v>52</v>
      </c>
      <c r="J2235">
        <v>70</v>
      </c>
      <c r="K2235">
        <v>120</v>
      </c>
      <c r="L2235">
        <v>580</v>
      </c>
      <c r="M2235">
        <v>2</v>
      </c>
      <c r="N2235" s="25">
        <v>42004</v>
      </c>
      <c r="O2235" t="str">
        <f>VLOOKUP(Coffee_data[[#This Row],[Area Code]],Location!$B$1:$E$157,2,FALSE)</f>
        <v>Oklahoma</v>
      </c>
      <c r="P2235" t="str">
        <f>VLOOKUP(Coffee_data[[#This Row],[Area Code]],Location!$B$1:$E$157,3,FALSE)</f>
        <v>South</v>
      </c>
      <c r="Q2235" t="str">
        <f>VLOOKUP(Coffee_data[[#This Row],[Area Code]],Location!$B$1:$E$157,4,FALSE)</f>
        <v>Small Market</v>
      </c>
      <c r="R2235" s="15" t="str">
        <f>HLOOKUP(Coffee_data[[#This Row],[ProductId]],Product!$B$4:$O$7,2,FALSE)</f>
        <v>Regular</v>
      </c>
      <c r="S2235" s="15" t="str">
        <f>HLOOKUP(Coffee_data[[#This Row],[ProductId]],Product!$B$4:$O$7,3,FALSE)</f>
        <v>Coffee</v>
      </c>
      <c r="T2235" s="15" t="str">
        <f>HLOOKUP(Coffee_data[[#This Row],[ProductId]],Product!$B$4:$O$7,4,FALSE)</f>
        <v>Columbian</v>
      </c>
    </row>
    <row r="2236" spans="1:20" x14ac:dyDescent="0.2">
      <c r="A2236">
        <v>44</v>
      </c>
      <c r="B2236">
        <v>48</v>
      </c>
      <c r="C2236">
        <v>90</v>
      </c>
      <c r="D2236">
        <v>32</v>
      </c>
      <c r="E2236">
        <v>21</v>
      </c>
      <c r="F2236">
        <v>8</v>
      </c>
      <c r="G2236">
        <v>821</v>
      </c>
      <c r="H2236">
        <v>50</v>
      </c>
      <c r="I2236">
        <v>37</v>
      </c>
      <c r="J2236">
        <v>60</v>
      </c>
      <c r="K2236">
        <v>103</v>
      </c>
      <c r="L2236">
        <v>918</v>
      </c>
      <c r="M2236">
        <v>3</v>
      </c>
      <c r="N2236" s="25">
        <v>42004</v>
      </c>
      <c r="O2236" t="str">
        <f>VLOOKUP(Coffee_data[[#This Row],[Area Code]],Location!$B$1:$E$157,2,FALSE)</f>
        <v>Oklahoma</v>
      </c>
      <c r="P2236" t="str">
        <f>VLOOKUP(Coffee_data[[#This Row],[Area Code]],Location!$B$1:$E$157,3,FALSE)</f>
        <v>South</v>
      </c>
      <c r="Q2236" t="str">
        <f>VLOOKUP(Coffee_data[[#This Row],[Area Code]],Location!$B$1:$E$157,4,FALSE)</f>
        <v>Small Market</v>
      </c>
      <c r="R2236" s="15" t="str">
        <f>HLOOKUP(Coffee_data[[#This Row],[ProductId]],Product!$B$4:$O$7,2,FALSE)</f>
        <v>Decaf</v>
      </c>
      <c r="S2236" s="15" t="str">
        <f>HLOOKUP(Coffee_data[[#This Row],[ProductId]],Product!$B$4:$O$7,3,FALSE)</f>
        <v>Coffee</v>
      </c>
      <c r="T2236" s="15" t="str">
        <f>HLOOKUP(Coffee_data[[#This Row],[ProductId]],Product!$B$4:$O$7,4,FALSE)</f>
        <v>Decaf Irish Cream</v>
      </c>
    </row>
    <row r="2237" spans="1:20" x14ac:dyDescent="0.2">
      <c r="A2237">
        <v>103</v>
      </c>
      <c r="B2237">
        <v>116</v>
      </c>
      <c r="C2237">
        <v>224</v>
      </c>
      <c r="D2237">
        <v>84</v>
      </c>
      <c r="E2237">
        <v>52</v>
      </c>
      <c r="F2237">
        <v>26</v>
      </c>
      <c r="G2237">
        <v>500</v>
      </c>
      <c r="H2237">
        <v>70</v>
      </c>
      <c r="I2237">
        <v>70</v>
      </c>
      <c r="J2237">
        <v>100</v>
      </c>
      <c r="K2237">
        <v>174</v>
      </c>
      <c r="L2237">
        <v>405</v>
      </c>
      <c r="M2237">
        <v>4</v>
      </c>
      <c r="N2237" s="25">
        <v>42004</v>
      </c>
      <c r="O2237" t="str">
        <f>VLOOKUP(Coffee_data[[#This Row],[Area Code]],Location!$B$1:$E$157,2,FALSE)</f>
        <v>Oklahoma</v>
      </c>
      <c r="P2237" t="str">
        <f>VLOOKUP(Coffee_data[[#This Row],[Area Code]],Location!$B$1:$E$157,3,FALSE)</f>
        <v>South</v>
      </c>
      <c r="Q2237" t="str">
        <f>VLOOKUP(Coffee_data[[#This Row],[Area Code]],Location!$B$1:$E$157,4,FALSE)</f>
        <v>Small Market</v>
      </c>
      <c r="R2237" s="15" t="str">
        <f>HLOOKUP(Coffee_data[[#This Row],[ProductId]],Product!$B$4:$O$7,2,FALSE)</f>
        <v>Regular</v>
      </c>
      <c r="S2237" s="15" t="str">
        <f>HLOOKUP(Coffee_data[[#This Row],[ProductId]],Product!$B$4:$O$7,3,FALSE)</f>
        <v>Espresso</v>
      </c>
      <c r="T2237" s="15" t="str">
        <f>HLOOKUP(Coffee_data[[#This Row],[ProductId]],Product!$B$4:$O$7,4,FALSE)</f>
        <v>Caffe Latte</v>
      </c>
    </row>
    <row r="2238" spans="1:20" x14ac:dyDescent="0.2">
      <c r="A2238">
        <v>44</v>
      </c>
      <c r="B2238">
        <v>48</v>
      </c>
      <c r="C2238">
        <v>90</v>
      </c>
      <c r="D2238">
        <v>32</v>
      </c>
      <c r="E2238">
        <v>21</v>
      </c>
      <c r="F2238">
        <v>8</v>
      </c>
      <c r="G2238">
        <v>456</v>
      </c>
      <c r="H2238">
        <v>40</v>
      </c>
      <c r="I2238">
        <v>20</v>
      </c>
      <c r="J2238">
        <v>40</v>
      </c>
      <c r="K2238">
        <v>60</v>
      </c>
      <c r="L2238">
        <v>580</v>
      </c>
      <c r="M2238">
        <v>5</v>
      </c>
      <c r="N2238" s="25">
        <v>42004</v>
      </c>
      <c r="O2238" t="str">
        <f>VLOOKUP(Coffee_data[[#This Row],[Area Code]],Location!$B$1:$E$157,2,FALSE)</f>
        <v>Oklahoma</v>
      </c>
      <c r="P2238" t="str">
        <f>VLOOKUP(Coffee_data[[#This Row],[Area Code]],Location!$B$1:$E$157,3,FALSE)</f>
        <v>South</v>
      </c>
      <c r="Q2238" t="str">
        <f>VLOOKUP(Coffee_data[[#This Row],[Area Code]],Location!$B$1:$E$157,4,FALSE)</f>
        <v>Small Market</v>
      </c>
      <c r="R2238" s="15" t="str">
        <f>HLOOKUP(Coffee_data[[#This Row],[ProductId]],Product!$B$4:$O$7,2,FALSE)</f>
        <v>Regular</v>
      </c>
      <c r="S2238" s="15" t="str">
        <f>HLOOKUP(Coffee_data[[#This Row],[ProductId]],Product!$B$4:$O$7,3,FALSE)</f>
        <v>Espresso</v>
      </c>
      <c r="T2238" s="15" t="str">
        <f>HLOOKUP(Coffee_data[[#This Row],[ProductId]],Product!$B$4:$O$7,4,FALSE)</f>
        <v>Caffe Mocha</v>
      </c>
    </row>
    <row r="2239" spans="1:20" x14ac:dyDescent="0.2">
      <c r="A2239">
        <v>104</v>
      </c>
      <c r="B2239">
        <v>126</v>
      </c>
      <c r="C2239">
        <v>235</v>
      </c>
      <c r="D2239">
        <v>84</v>
      </c>
      <c r="E2239">
        <v>62</v>
      </c>
      <c r="F2239">
        <v>27</v>
      </c>
      <c r="G2239">
        <v>651</v>
      </c>
      <c r="H2239">
        <v>70</v>
      </c>
      <c r="I2239">
        <v>76</v>
      </c>
      <c r="J2239">
        <v>110</v>
      </c>
      <c r="K2239">
        <v>174</v>
      </c>
      <c r="L2239">
        <v>405</v>
      </c>
      <c r="M2239">
        <v>6</v>
      </c>
      <c r="N2239" s="25">
        <v>42004</v>
      </c>
      <c r="O2239" t="str">
        <f>VLOOKUP(Coffee_data[[#This Row],[Area Code]],Location!$B$1:$E$157,2,FALSE)</f>
        <v>Oklahoma</v>
      </c>
      <c r="P2239" t="str">
        <f>VLOOKUP(Coffee_data[[#This Row],[Area Code]],Location!$B$1:$E$157,3,FALSE)</f>
        <v>South</v>
      </c>
      <c r="Q2239" t="str">
        <f>VLOOKUP(Coffee_data[[#This Row],[Area Code]],Location!$B$1:$E$157,4,FALSE)</f>
        <v>Small Market</v>
      </c>
      <c r="R2239" s="15" t="str">
        <f>HLOOKUP(Coffee_data[[#This Row],[ProductId]],Product!$B$4:$O$7,2,FALSE)</f>
        <v>Decaf</v>
      </c>
      <c r="S2239" s="15" t="str">
        <f>HLOOKUP(Coffee_data[[#This Row],[ProductId]],Product!$B$4:$O$7,3,FALSE)</f>
        <v>Espresso</v>
      </c>
      <c r="T2239" s="15" t="str">
        <f>HLOOKUP(Coffee_data[[#This Row],[ProductId]],Product!$B$4:$O$7,4,FALSE)</f>
        <v>Decaf Espresso</v>
      </c>
    </row>
    <row r="2240" spans="1:20" x14ac:dyDescent="0.2">
      <c r="A2240">
        <v>51</v>
      </c>
      <c r="B2240">
        <v>80</v>
      </c>
      <c r="C2240">
        <v>157</v>
      </c>
      <c r="D2240">
        <v>60</v>
      </c>
      <c r="E2240">
        <v>49</v>
      </c>
      <c r="F2240">
        <v>19</v>
      </c>
      <c r="G2240">
        <v>336</v>
      </c>
      <c r="H2240">
        <v>50</v>
      </c>
      <c r="I2240">
        <v>50</v>
      </c>
      <c r="J2240">
        <v>80</v>
      </c>
      <c r="K2240">
        <v>138</v>
      </c>
      <c r="L2240">
        <v>281</v>
      </c>
      <c r="M2240">
        <v>8</v>
      </c>
      <c r="N2240" s="25">
        <v>42004</v>
      </c>
      <c r="O2240" t="str">
        <f>VLOOKUP(Coffee_data[[#This Row],[Area Code]],Location!$B$1:$E$157,2,FALSE)</f>
        <v>Texas</v>
      </c>
      <c r="P2240" t="str">
        <f>VLOOKUP(Coffee_data[[#This Row],[Area Code]],Location!$B$1:$E$157,3,FALSE)</f>
        <v>South</v>
      </c>
      <c r="Q2240" t="str">
        <f>VLOOKUP(Coffee_data[[#This Row],[Area Code]],Location!$B$1:$E$157,4,FALSE)</f>
        <v>Major Market</v>
      </c>
      <c r="R2240" s="15" t="str">
        <f>HLOOKUP(Coffee_data[[#This Row],[ProductId]],Product!$B$4:$O$7,2,FALSE)</f>
        <v>Decaf</v>
      </c>
      <c r="S2240" s="15" t="str">
        <f>HLOOKUP(Coffee_data[[#This Row],[ProductId]],Product!$B$4:$O$7,3,FALSE)</f>
        <v>Herbal Tea</v>
      </c>
      <c r="T2240" s="15" t="str">
        <f>HLOOKUP(Coffee_data[[#This Row],[ProductId]],Product!$B$4:$O$7,4,FALSE)</f>
        <v>Chamomile</v>
      </c>
    </row>
    <row r="2241" spans="1:20" x14ac:dyDescent="0.2">
      <c r="A2241">
        <v>65</v>
      </c>
      <c r="B2241">
        <v>83</v>
      </c>
      <c r="C2241">
        <v>157</v>
      </c>
      <c r="D2241">
        <v>57</v>
      </c>
      <c r="E2241">
        <v>43</v>
      </c>
      <c r="F2241">
        <v>18</v>
      </c>
      <c r="G2241">
        <v>364</v>
      </c>
      <c r="H2241">
        <v>50</v>
      </c>
      <c r="I2241">
        <v>50</v>
      </c>
      <c r="J2241">
        <v>80</v>
      </c>
      <c r="K2241">
        <v>130</v>
      </c>
      <c r="L2241">
        <v>254</v>
      </c>
      <c r="M2241">
        <v>9</v>
      </c>
      <c r="N2241" s="25">
        <v>42004</v>
      </c>
      <c r="O2241" t="str">
        <f>VLOOKUP(Coffee_data[[#This Row],[Area Code]],Location!$B$1:$E$157,2,FALSE)</f>
        <v>Texas</v>
      </c>
      <c r="P2241" t="str">
        <f>VLOOKUP(Coffee_data[[#This Row],[Area Code]],Location!$B$1:$E$157,3,FALSE)</f>
        <v>South</v>
      </c>
      <c r="Q2241" t="str">
        <f>VLOOKUP(Coffee_data[[#This Row],[Area Code]],Location!$B$1:$E$157,4,FALSE)</f>
        <v>Major Market</v>
      </c>
      <c r="R2241" s="15" t="str">
        <f>HLOOKUP(Coffee_data[[#This Row],[ProductId]],Product!$B$4:$O$7,2,FALSE)</f>
        <v>Decaf</v>
      </c>
      <c r="S2241" s="15" t="str">
        <f>HLOOKUP(Coffee_data[[#This Row],[ProductId]],Product!$B$4:$O$7,3,FALSE)</f>
        <v>Herbal Tea</v>
      </c>
      <c r="T2241" s="15" t="str">
        <f>HLOOKUP(Coffee_data[[#This Row],[ProductId]],Product!$B$4:$O$7,4,FALSE)</f>
        <v>Lemon</v>
      </c>
    </row>
    <row r="2242" spans="1:20" x14ac:dyDescent="0.2">
      <c r="A2242">
        <v>248</v>
      </c>
      <c r="B2242">
        <v>245</v>
      </c>
      <c r="C2242">
        <v>506</v>
      </c>
      <c r="D2242">
        <v>243</v>
      </c>
      <c r="E2242">
        <v>90</v>
      </c>
      <c r="F2242">
        <v>64</v>
      </c>
      <c r="G2242">
        <v>965</v>
      </c>
      <c r="H2242">
        <v>220</v>
      </c>
      <c r="I2242">
        <v>204</v>
      </c>
      <c r="J2242">
        <v>300</v>
      </c>
      <c r="K2242">
        <v>560</v>
      </c>
      <c r="L2242">
        <v>682</v>
      </c>
      <c r="M2242">
        <v>2</v>
      </c>
      <c r="N2242" s="25">
        <v>42004</v>
      </c>
      <c r="O2242" t="str">
        <f>VLOOKUP(Coffee_data[[#This Row],[Area Code]],Location!$B$1:$E$157,2,FALSE)</f>
        <v>Texas</v>
      </c>
      <c r="P2242" t="str">
        <f>VLOOKUP(Coffee_data[[#This Row],[Area Code]],Location!$B$1:$E$157,3,FALSE)</f>
        <v>South</v>
      </c>
      <c r="Q2242" t="str">
        <f>VLOOKUP(Coffee_data[[#This Row],[Area Code]],Location!$B$1:$E$157,4,FALSE)</f>
        <v>Major Market</v>
      </c>
      <c r="R2242" s="15" t="str">
        <f>HLOOKUP(Coffee_data[[#This Row],[ProductId]],Product!$B$4:$O$7,2,FALSE)</f>
        <v>Regular</v>
      </c>
      <c r="S2242" s="15" t="str">
        <f>HLOOKUP(Coffee_data[[#This Row],[ProductId]],Product!$B$4:$O$7,3,FALSE)</f>
        <v>Coffee</v>
      </c>
      <c r="T2242" s="15" t="str">
        <f>HLOOKUP(Coffee_data[[#This Row],[ProductId]],Product!$B$4:$O$7,4,FALSE)</f>
        <v>Columbian</v>
      </c>
    </row>
    <row r="2243" spans="1:20" x14ac:dyDescent="0.2">
      <c r="A2243">
        <v>106</v>
      </c>
      <c r="B2243">
        <v>107</v>
      </c>
      <c r="C2243">
        <v>213</v>
      </c>
      <c r="D2243">
        <v>83</v>
      </c>
      <c r="E2243">
        <v>41</v>
      </c>
      <c r="F2243">
        <v>27</v>
      </c>
      <c r="G2243">
        <v>623</v>
      </c>
      <c r="H2243">
        <v>100</v>
      </c>
      <c r="I2243">
        <v>94</v>
      </c>
      <c r="J2243">
        <v>130</v>
      </c>
      <c r="K2243">
        <v>227</v>
      </c>
      <c r="L2243">
        <v>361</v>
      </c>
      <c r="M2243">
        <v>3</v>
      </c>
      <c r="N2243" s="25">
        <v>42004</v>
      </c>
      <c r="O2243" t="str">
        <f>VLOOKUP(Coffee_data[[#This Row],[Area Code]],Location!$B$1:$E$157,2,FALSE)</f>
        <v>Texas</v>
      </c>
      <c r="P2243" t="str">
        <f>VLOOKUP(Coffee_data[[#This Row],[Area Code]],Location!$B$1:$E$157,3,FALSE)</f>
        <v>South</v>
      </c>
      <c r="Q2243" t="str">
        <f>VLOOKUP(Coffee_data[[#This Row],[Area Code]],Location!$B$1:$E$157,4,FALSE)</f>
        <v>Major Market</v>
      </c>
      <c r="R2243" s="15" t="str">
        <f>HLOOKUP(Coffee_data[[#This Row],[ProductId]],Product!$B$4:$O$7,2,FALSE)</f>
        <v>Decaf</v>
      </c>
      <c r="S2243" s="15" t="str">
        <f>HLOOKUP(Coffee_data[[#This Row],[ProductId]],Product!$B$4:$O$7,3,FALSE)</f>
        <v>Coffee</v>
      </c>
      <c r="T2243" s="15" t="str">
        <f>HLOOKUP(Coffee_data[[#This Row],[ProductId]],Product!$B$4:$O$7,4,FALSE)</f>
        <v>Decaf Irish Cream</v>
      </c>
    </row>
    <row r="2244" spans="1:20" x14ac:dyDescent="0.2">
      <c r="A2244">
        <v>83</v>
      </c>
      <c r="B2244">
        <v>108</v>
      </c>
      <c r="C2244">
        <v>201</v>
      </c>
      <c r="D2244">
        <v>72</v>
      </c>
      <c r="E2244">
        <v>58</v>
      </c>
      <c r="F2244">
        <v>23</v>
      </c>
      <c r="G2244">
        <v>558</v>
      </c>
      <c r="H2244">
        <v>50</v>
      </c>
      <c r="I2244">
        <v>56</v>
      </c>
      <c r="J2244">
        <v>90</v>
      </c>
      <c r="K2244">
        <v>146</v>
      </c>
      <c r="L2244">
        <v>806</v>
      </c>
      <c r="M2244">
        <v>4</v>
      </c>
      <c r="N2244" s="25">
        <v>42004</v>
      </c>
      <c r="O2244" t="str">
        <f>VLOOKUP(Coffee_data[[#This Row],[Area Code]],Location!$B$1:$E$157,2,FALSE)</f>
        <v>Texas</v>
      </c>
      <c r="P2244" t="str">
        <f>VLOOKUP(Coffee_data[[#This Row],[Area Code]],Location!$B$1:$E$157,3,FALSE)</f>
        <v>South</v>
      </c>
      <c r="Q2244" t="str">
        <f>VLOOKUP(Coffee_data[[#This Row],[Area Code]],Location!$B$1:$E$157,4,FALSE)</f>
        <v>Major Market</v>
      </c>
      <c r="R2244" s="15" t="str">
        <f>HLOOKUP(Coffee_data[[#This Row],[ProductId]],Product!$B$4:$O$7,2,FALSE)</f>
        <v>Regular</v>
      </c>
      <c r="S2244" s="15" t="str">
        <f>HLOOKUP(Coffee_data[[#This Row],[ProductId]],Product!$B$4:$O$7,3,FALSE)</f>
        <v>Espresso</v>
      </c>
      <c r="T2244" s="15" t="str">
        <f>HLOOKUP(Coffee_data[[#This Row],[ProductId]],Product!$B$4:$O$7,4,FALSE)</f>
        <v>Caffe Latte</v>
      </c>
    </row>
    <row r="2245" spans="1:20" x14ac:dyDescent="0.2">
      <c r="A2245">
        <v>148</v>
      </c>
      <c r="B2245">
        <v>130</v>
      </c>
      <c r="C2245">
        <v>245</v>
      </c>
      <c r="D2245">
        <v>89</v>
      </c>
      <c r="E2245">
        <v>37</v>
      </c>
      <c r="F2245">
        <v>24</v>
      </c>
      <c r="G2245">
        <v>777</v>
      </c>
      <c r="H2245">
        <v>90</v>
      </c>
      <c r="I2245">
        <v>75</v>
      </c>
      <c r="J2245">
        <v>110</v>
      </c>
      <c r="K2245">
        <v>180</v>
      </c>
      <c r="L2245">
        <v>512</v>
      </c>
      <c r="M2245">
        <v>5</v>
      </c>
      <c r="N2245" s="25">
        <v>42004</v>
      </c>
      <c r="O2245" t="str">
        <f>VLOOKUP(Coffee_data[[#This Row],[Area Code]],Location!$B$1:$E$157,2,FALSE)</f>
        <v>Texas</v>
      </c>
      <c r="P2245" t="str">
        <f>VLOOKUP(Coffee_data[[#This Row],[Area Code]],Location!$B$1:$E$157,3,FALSE)</f>
        <v>South</v>
      </c>
      <c r="Q2245" t="str">
        <f>VLOOKUP(Coffee_data[[#This Row],[Area Code]],Location!$B$1:$E$157,4,FALSE)</f>
        <v>Major Market</v>
      </c>
      <c r="R2245" s="15" t="str">
        <f>HLOOKUP(Coffee_data[[#This Row],[ProductId]],Product!$B$4:$O$7,2,FALSE)</f>
        <v>Regular</v>
      </c>
      <c r="S2245" s="15" t="str">
        <f>HLOOKUP(Coffee_data[[#This Row],[ProductId]],Product!$B$4:$O$7,3,FALSE)</f>
        <v>Espresso</v>
      </c>
      <c r="T2245" s="15" t="str">
        <f>HLOOKUP(Coffee_data[[#This Row],[ProductId]],Product!$B$4:$O$7,4,FALSE)</f>
        <v>Caffe Mocha</v>
      </c>
    </row>
    <row r="2246" spans="1:20" x14ac:dyDescent="0.2">
      <c r="A2246">
        <v>84</v>
      </c>
      <c r="B2246">
        <v>80</v>
      </c>
      <c r="C2246">
        <v>150</v>
      </c>
      <c r="D2246">
        <v>54</v>
      </c>
      <c r="E2246">
        <v>27</v>
      </c>
      <c r="F2246">
        <v>15</v>
      </c>
      <c r="G2246">
        <v>456</v>
      </c>
      <c r="H2246">
        <v>60</v>
      </c>
      <c r="I2246">
        <v>46</v>
      </c>
      <c r="J2246">
        <v>70</v>
      </c>
      <c r="K2246">
        <v>116</v>
      </c>
      <c r="L2246">
        <v>409</v>
      </c>
      <c r="M2246">
        <v>6</v>
      </c>
      <c r="N2246" s="25">
        <v>42004</v>
      </c>
      <c r="O2246" t="str">
        <f>VLOOKUP(Coffee_data[[#This Row],[Area Code]],Location!$B$1:$E$157,2,FALSE)</f>
        <v>Texas</v>
      </c>
      <c r="P2246" t="str">
        <f>VLOOKUP(Coffee_data[[#This Row],[Area Code]],Location!$B$1:$E$157,3,FALSE)</f>
        <v>South</v>
      </c>
      <c r="Q2246" t="str">
        <f>VLOOKUP(Coffee_data[[#This Row],[Area Code]],Location!$B$1:$E$157,4,FALSE)</f>
        <v>Major Market</v>
      </c>
      <c r="R2246" s="15" t="str">
        <f>HLOOKUP(Coffee_data[[#This Row],[ProductId]],Product!$B$4:$O$7,2,FALSE)</f>
        <v>Decaf</v>
      </c>
      <c r="S2246" s="15" t="str">
        <f>HLOOKUP(Coffee_data[[#This Row],[ProductId]],Product!$B$4:$O$7,3,FALSE)</f>
        <v>Espresso</v>
      </c>
      <c r="T2246" s="15" t="str">
        <f>HLOOKUP(Coffee_data[[#This Row],[ProductId]],Product!$B$4:$O$7,4,FALSE)</f>
        <v>Decaf Espresso</v>
      </c>
    </row>
    <row r="2247" spans="1:20" x14ac:dyDescent="0.2">
      <c r="A2247">
        <v>33</v>
      </c>
      <c r="B2247">
        <v>55</v>
      </c>
      <c r="C2247">
        <v>104</v>
      </c>
      <c r="D2247">
        <v>38</v>
      </c>
      <c r="E2247">
        <v>36</v>
      </c>
      <c r="F2247">
        <v>12</v>
      </c>
      <c r="G2247">
        <v>241</v>
      </c>
      <c r="H2247">
        <v>30</v>
      </c>
      <c r="I2247">
        <v>22</v>
      </c>
      <c r="J2247">
        <v>50</v>
      </c>
      <c r="K2247">
        <v>88</v>
      </c>
      <c r="L2247">
        <v>435</v>
      </c>
      <c r="M2247">
        <v>8</v>
      </c>
      <c r="N2247" s="25">
        <v>42004</v>
      </c>
      <c r="O2247" t="str">
        <f>VLOOKUP(Coffee_data[[#This Row],[Area Code]],Location!$B$1:$E$157,2,FALSE)</f>
        <v>Utah</v>
      </c>
      <c r="P2247" t="str">
        <f>VLOOKUP(Coffee_data[[#This Row],[Area Code]],Location!$B$1:$E$157,3,FALSE)</f>
        <v>West</v>
      </c>
      <c r="Q2247" t="str">
        <f>VLOOKUP(Coffee_data[[#This Row],[Area Code]],Location!$B$1:$E$157,4,FALSE)</f>
        <v>Small Market</v>
      </c>
      <c r="R2247" s="15" t="str">
        <f>HLOOKUP(Coffee_data[[#This Row],[ProductId]],Product!$B$4:$O$7,2,FALSE)</f>
        <v>Decaf</v>
      </c>
      <c r="S2247" s="15" t="str">
        <f>HLOOKUP(Coffee_data[[#This Row],[ProductId]],Product!$B$4:$O$7,3,FALSE)</f>
        <v>Herbal Tea</v>
      </c>
      <c r="T2247" s="15" t="str">
        <f>HLOOKUP(Coffee_data[[#This Row],[ProductId]],Product!$B$4:$O$7,4,FALSE)</f>
        <v>Chamomile</v>
      </c>
    </row>
    <row r="2248" spans="1:20" x14ac:dyDescent="0.2">
      <c r="A2248">
        <v>39</v>
      </c>
      <c r="B2248">
        <v>72</v>
      </c>
      <c r="C2248">
        <v>134</v>
      </c>
      <c r="D2248">
        <v>48</v>
      </c>
      <c r="E2248">
        <v>49</v>
      </c>
      <c r="F2248">
        <v>15</v>
      </c>
      <c r="G2248">
        <v>372</v>
      </c>
      <c r="H2248">
        <v>30</v>
      </c>
      <c r="I2248">
        <v>31</v>
      </c>
      <c r="J2248">
        <v>60</v>
      </c>
      <c r="K2248">
        <v>91</v>
      </c>
      <c r="L2248">
        <v>435</v>
      </c>
      <c r="M2248">
        <v>9</v>
      </c>
      <c r="N2248" s="25">
        <v>42004</v>
      </c>
      <c r="O2248" t="str">
        <f>VLOOKUP(Coffee_data[[#This Row],[Area Code]],Location!$B$1:$E$157,2,FALSE)</f>
        <v>Utah</v>
      </c>
      <c r="P2248" t="str">
        <f>VLOOKUP(Coffee_data[[#This Row],[Area Code]],Location!$B$1:$E$157,3,FALSE)</f>
        <v>West</v>
      </c>
      <c r="Q2248" t="str">
        <f>VLOOKUP(Coffee_data[[#This Row],[Area Code]],Location!$B$1:$E$157,4,FALSE)</f>
        <v>Small Market</v>
      </c>
      <c r="R2248" s="15" t="str">
        <f>HLOOKUP(Coffee_data[[#This Row],[ProductId]],Product!$B$4:$O$7,2,FALSE)</f>
        <v>Decaf</v>
      </c>
      <c r="S2248" s="15" t="str">
        <f>HLOOKUP(Coffee_data[[#This Row],[ProductId]],Product!$B$4:$O$7,3,FALSE)</f>
        <v>Herbal Tea</v>
      </c>
      <c r="T2248" s="15" t="str">
        <f>HLOOKUP(Coffee_data[[#This Row],[ProductId]],Product!$B$4:$O$7,4,FALSE)</f>
        <v>Lemon</v>
      </c>
    </row>
    <row r="2249" spans="1:20" x14ac:dyDescent="0.2">
      <c r="A2249">
        <v>-62</v>
      </c>
      <c r="B2249">
        <v>11</v>
      </c>
      <c r="C2249">
        <v>111</v>
      </c>
      <c r="D2249">
        <v>88</v>
      </c>
      <c r="E2249">
        <v>54</v>
      </c>
      <c r="F2249">
        <v>27</v>
      </c>
      <c r="G2249">
        <v>525</v>
      </c>
      <c r="H2249">
        <v>-30</v>
      </c>
      <c r="I2249">
        <v>70</v>
      </c>
      <c r="J2249">
        <v>10</v>
      </c>
      <c r="K2249">
        <v>90</v>
      </c>
      <c r="L2249">
        <v>435</v>
      </c>
      <c r="M2249">
        <v>10</v>
      </c>
      <c r="N2249" s="25">
        <v>42004</v>
      </c>
      <c r="O2249" t="str">
        <f>VLOOKUP(Coffee_data[[#This Row],[Area Code]],Location!$B$1:$E$157,2,FALSE)</f>
        <v>Utah</v>
      </c>
      <c r="P2249" t="str">
        <f>VLOOKUP(Coffee_data[[#This Row],[Area Code]],Location!$B$1:$E$157,3,FALSE)</f>
        <v>West</v>
      </c>
      <c r="Q2249" t="str">
        <f>VLOOKUP(Coffee_data[[#This Row],[Area Code]],Location!$B$1:$E$157,4,FALSE)</f>
        <v>Small Market</v>
      </c>
      <c r="R2249" s="15" t="str">
        <f>HLOOKUP(Coffee_data[[#This Row],[ProductId]],Product!$B$4:$O$7,2,FALSE)</f>
        <v>Decaf</v>
      </c>
      <c r="S2249" s="15" t="str">
        <f>HLOOKUP(Coffee_data[[#This Row],[ProductId]],Product!$B$4:$O$7,3,FALSE)</f>
        <v>Herbal Tea</v>
      </c>
      <c r="T2249" s="15" t="str">
        <f>HLOOKUP(Coffee_data[[#This Row],[ProductId]],Product!$B$4:$O$7,4,FALSE)</f>
        <v>Mint</v>
      </c>
    </row>
    <row r="2250" spans="1:20" x14ac:dyDescent="0.2">
      <c r="A2250">
        <v>-16</v>
      </c>
      <c r="B2250">
        <v>53</v>
      </c>
      <c r="C2250">
        <v>101</v>
      </c>
      <c r="D2250">
        <v>37</v>
      </c>
      <c r="E2250">
        <v>66</v>
      </c>
      <c r="F2250">
        <v>34</v>
      </c>
      <c r="G2250">
        <v>261</v>
      </c>
      <c r="H2250">
        <v>0</v>
      </c>
      <c r="I2250">
        <v>20</v>
      </c>
      <c r="J2250">
        <v>40</v>
      </c>
      <c r="K2250">
        <v>71</v>
      </c>
      <c r="L2250">
        <v>435</v>
      </c>
      <c r="M2250">
        <v>11</v>
      </c>
      <c r="N2250" s="25">
        <v>42004</v>
      </c>
      <c r="O2250" t="str">
        <f>VLOOKUP(Coffee_data[[#This Row],[Area Code]],Location!$B$1:$E$157,2,FALSE)</f>
        <v>Utah</v>
      </c>
      <c r="P2250" t="str">
        <f>VLOOKUP(Coffee_data[[#This Row],[Area Code]],Location!$B$1:$E$157,3,FALSE)</f>
        <v>West</v>
      </c>
      <c r="Q2250" t="str">
        <f>VLOOKUP(Coffee_data[[#This Row],[Area Code]],Location!$B$1:$E$157,4,FALSE)</f>
        <v>Small Market</v>
      </c>
      <c r="R2250" s="15" t="str">
        <f>HLOOKUP(Coffee_data[[#This Row],[ProductId]],Product!$B$4:$O$7,2,FALSE)</f>
        <v>Regular</v>
      </c>
      <c r="S2250" s="15" t="str">
        <f>HLOOKUP(Coffee_data[[#This Row],[ProductId]],Product!$B$4:$O$7,3,FALSE)</f>
        <v>Tea</v>
      </c>
      <c r="T2250" s="15" t="str">
        <f>HLOOKUP(Coffee_data[[#This Row],[ProductId]],Product!$B$4:$O$7,4,FALSE)</f>
        <v>Darjeeling</v>
      </c>
    </row>
    <row r="2251" spans="1:20" x14ac:dyDescent="0.2">
      <c r="A2251">
        <v>14</v>
      </c>
      <c r="B2251">
        <v>47</v>
      </c>
      <c r="C2251">
        <v>92</v>
      </c>
      <c r="D2251">
        <v>35</v>
      </c>
      <c r="E2251">
        <v>40</v>
      </c>
      <c r="F2251">
        <v>11</v>
      </c>
      <c r="G2251">
        <v>196</v>
      </c>
      <c r="H2251">
        <v>10</v>
      </c>
      <c r="I2251">
        <v>20</v>
      </c>
      <c r="J2251">
        <v>30</v>
      </c>
      <c r="K2251">
        <v>38</v>
      </c>
      <c r="L2251">
        <v>801</v>
      </c>
      <c r="M2251">
        <v>12</v>
      </c>
      <c r="N2251" s="25">
        <v>42004</v>
      </c>
      <c r="O2251" t="str">
        <f>VLOOKUP(Coffee_data[[#This Row],[Area Code]],Location!$B$1:$E$157,2,FALSE)</f>
        <v>Utah</v>
      </c>
      <c r="P2251" t="str">
        <f>VLOOKUP(Coffee_data[[#This Row],[Area Code]],Location!$B$1:$E$157,3,FALSE)</f>
        <v>West</v>
      </c>
      <c r="Q2251" t="str">
        <f>VLOOKUP(Coffee_data[[#This Row],[Area Code]],Location!$B$1:$E$157,4,FALSE)</f>
        <v>Small Market</v>
      </c>
      <c r="R2251" s="15" t="str">
        <f>HLOOKUP(Coffee_data[[#This Row],[ProductId]],Product!$B$4:$O$7,2,FALSE)</f>
        <v>Regular</v>
      </c>
      <c r="S2251" s="15" t="str">
        <f>HLOOKUP(Coffee_data[[#This Row],[ProductId]],Product!$B$4:$O$7,3,FALSE)</f>
        <v>Tea</v>
      </c>
      <c r="T2251" s="15" t="str">
        <f>HLOOKUP(Coffee_data[[#This Row],[ProductId]],Product!$B$4:$O$7,4,FALSE)</f>
        <v>Earl Grey</v>
      </c>
    </row>
    <row r="2252" spans="1:20" x14ac:dyDescent="0.2">
      <c r="A2252">
        <v>-14</v>
      </c>
      <c r="B2252">
        <v>36</v>
      </c>
      <c r="C2252">
        <v>73</v>
      </c>
      <c r="D2252">
        <v>29</v>
      </c>
      <c r="E2252">
        <v>47</v>
      </c>
      <c r="F2252">
        <v>11</v>
      </c>
      <c r="G2252">
        <v>169</v>
      </c>
      <c r="H2252">
        <v>10</v>
      </c>
      <c r="I2252">
        <v>10</v>
      </c>
      <c r="J2252">
        <v>30</v>
      </c>
      <c r="K2252">
        <v>53</v>
      </c>
      <c r="L2252">
        <v>435</v>
      </c>
      <c r="M2252">
        <v>13</v>
      </c>
      <c r="N2252" s="25">
        <v>42004</v>
      </c>
      <c r="O2252" t="str">
        <f>VLOOKUP(Coffee_data[[#This Row],[Area Code]],Location!$B$1:$E$157,2,FALSE)</f>
        <v>Utah</v>
      </c>
      <c r="P2252" t="str">
        <f>VLOOKUP(Coffee_data[[#This Row],[Area Code]],Location!$B$1:$E$157,3,FALSE)</f>
        <v>West</v>
      </c>
      <c r="Q2252" t="str">
        <f>VLOOKUP(Coffee_data[[#This Row],[Area Code]],Location!$B$1:$E$157,4,FALSE)</f>
        <v>Small Market</v>
      </c>
      <c r="R2252" s="15" t="str">
        <f>HLOOKUP(Coffee_data[[#This Row],[ProductId]],Product!$B$4:$O$7,2,FALSE)</f>
        <v>Regular</v>
      </c>
      <c r="S2252" s="15" t="str">
        <f>HLOOKUP(Coffee_data[[#This Row],[ProductId]],Product!$B$4:$O$7,3,FALSE)</f>
        <v>Tea</v>
      </c>
      <c r="T2252" s="15" t="str">
        <f>HLOOKUP(Coffee_data[[#This Row],[ProductId]],Product!$B$4:$O$7,4,FALSE)</f>
        <v>Green Tea</v>
      </c>
    </row>
    <row r="2253" spans="1:20" x14ac:dyDescent="0.2">
      <c r="A2253">
        <v>73</v>
      </c>
      <c r="B2253">
        <v>73</v>
      </c>
      <c r="C2253">
        <v>138</v>
      </c>
      <c r="D2253">
        <v>50</v>
      </c>
      <c r="E2253">
        <v>27</v>
      </c>
      <c r="F2253">
        <v>14</v>
      </c>
      <c r="G2253">
        <v>821</v>
      </c>
      <c r="H2253">
        <v>50</v>
      </c>
      <c r="I2253">
        <v>46</v>
      </c>
      <c r="J2253">
        <v>70</v>
      </c>
      <c r="K2253">
        <v>110</v>
      </c>
      <c r="L2253">
        <v>435</v>
      </c>
      <c r="M2253">
        <v>6</v>
      </c>
      <c r="N2253" s="25">
        <v>42004</v>
      </c>
      <c r="O2253" t="str">
        <f>VLOOKUP(Coffee_data[[#This Row],[Area Code]],Location!$B$1:$E$157,2,FALSE)</f>
        <v>Utah</v>
      </c>
      <c r="P2253" t="str">
        <f>VLOOKUP(Coffee_data[[#This Row],[Area Code]],Location!$B$1:$E$157,3,FALSE)</f>
        <v>West</v>
      </c>
      <c r="Q2253" t="str">
        <f>VLOOKUP(Coffee_data[[#This Row],[Area Code]],Location!$B$1:$E$157,4,FALSE)</f>
        <v>Small Market</v>
      </c>
      <c r="R2253" s="15" t="str">
        <f>HLOOKUP(Coffee_data[[#This Row],[ProductId]],Product!$B$4:$O$7,2,FALSE)</f>
        <v>Decaf</v>
      </c>
      <c r="S2253" s="15" t="str">
        <f>HLOOKUP(Coffee_data[[#This Row],[ProductId]],Product!$B$4:$O$7,3,FALSE)</f>
        <v>Espresso</v>
      </c>
      <c r="T2253" s="15" t="str">
        <f>HLOOKUP(Coffee_data[[#This Row],[ProductId]],Product!$B$4:$O$7,4,FALSE)</f>
        <v>Decaf Espresso</v>
      </c>
    </row>
    <row r="2254" spans="1:20" x14ac:dyDescent="0.2">
      <c r="A2254">
        <v>73</v>
      </c>
      <c r="B2254">
        <v>92</v>
      </c>
      <c r="C2254">
        <v>190</v>
      </c>
      <c r="D2254">
        <v>78</v>
      </c>
      <c r="E2254">
        <v>47</v>
      </c>
      <c r="F2254">
        <v>24</v>
      </c>
      <c r="G2254">
        <v>965</v>
      </c>
      <c r="H2254">
        <v>80</v>
      </c>
      <c r="I2254">
        <v>90</v>
      </c>
      <c r="J2254">
        <v>120</v>
      </c>
      <c r="K2254">
        <v>211</v>
      </c>
      <c r="L2254">
        <v>801</v>
      </c>
      <c r="M2254">
        <v>1</v>
      </c>
      <c r="N2254" s="25">
        <v>42004</v>
      </c>
      <c r="O2254" t="str">
        <f>VLOOKUP(Coffee_data[[#This Row],[Area Code]],Location!$B$1:$E$157,2,FALSE)</f>
        <v>Utah</v>
      </c>
      <c r="P2254" t="str">
        <f>VLOOKUP(Coffee_data[[#This Row],[Area Code]],Location!$B$1:$E$157,3,FALSE)</f>
        <v>West</v>
      </c>
      <c r="Q2254" t="str">
        <f>VLOOKUP(Coffee_data[[#This Row],[Area Code]],Location!$B$1:$E$157,4,FALSE)</f>
        <v>Small Market</v>
      </c>
      <c r="R2254" s="15" t="str">
        <f>HLOOKUP(Coffee_data[[#This Row],[ProductId]],Product!$B$4:$O$7,2,FALSE)</f>
        <v>Regular</v>
      </c>
      <c r="S2254" s="15" t="str">
        <f>HLOOKUP(Coffee_data[[#This Row],[ProductId]],Product!$B$4:$O$7,3,FALSE)</f>
        <v>Coffee</v>
      </c>
      <c r="T2254" s="15" t="str">
        <f>HLOOKUP(Coffee_data[[#This Row],[ProductId]],Product!$B$4:$O$7,4,FALSE)</f>
        <v>Amaretto</v>
      </c>
    </row>
    <row r="2255" spans="1:20" x14ac:dyDescent="0.2">
      <c r="A2255">
        <v>47</v>
      </c>
      <c r="B2255">
        <v>75</v>
      </c>
      <c r="C2255">
        <v>145</v>
      </c>
      <c r="D2255">
        <v>55</v>
      </c>
      <c r="E2255">
        <v>47</v>
      </c>
      <c r="F2255">
        <v>18</v>
      </c>
      <c r="G2255">
        <v>312</v>
      </c>
      <c r="H2255">
        <v>70</v>
      </c>
      <c r="I2255">
        <v>58</v>
      </c>
      <c r="J2255">
        <v>100</v>
      </c>
      <c r="K2255">
        <v>158</v>
      </c>
      <c r="L2255">
        <v>435</v>
      </c>
      <c r="M2255">
        <v>2</v>
      </c>
      <c r="N2255" s="25">
        <v>42004</v>
      </c>
      <c r="O2255" t="str">
        <f>VLOOKUP(Coffee_data[[#This Row],[Area Code]],Location!$B$1:$E$157,2,FALSE)</f>
        <v>Utah</v>
      </c>
      <c r="P2255" t="str">
        <f>VLOOKUP(Coffee_data[[#This Row],[Area Code]],Location!$B$1:$E$157,3,FALSE)</f>
        <v>West</v>
      </c>
      <c r="Q2255" t="str">
        <f>VLOOKUP(Coffee_data[[#This Row],[Area Code]],Location!$B$1:$E$157,4,FALSE)</f>
        <v>Small Market</v>
      </c>
      <c r="R2255" s="15" t="str">
        <f>HLOOKUP(Coffee_data[[#This Row],[ProductId]],Product!$B$4:$O$7,2,FALSE)</f>
        <v>Regular</v>
      </c>
      <c r="S2255" s="15" t="str">
        <f>HLOOKUP(Coffee_data[[#This Row],[ProductId]],Product!$B$4:$O$7,3,FALSE)</f>
        <v>Coffee</v>
      </c>
      <c r="T2255" s="15" t="str">
        <f>HLOOKUP(Coffee_data[[#This Row],[ProductId]],Product!$B$4:$O$7,4,FALSE)</f>
        <v>Columbian</v>
      </c>
    </row>
    <row r="2256" spans="1:20" x14ac:dyDescent="0.2">
      <c r="A2256">
        <v>61</v>
      </c>
      <c r="B2256">
        <v>105</v>
      </c>
      <c r="C2256">
        <v>213</v>
      </c>
      <c r="D2256">
        <v>85</v>
      </c>
      <c r="E2256">
        <v>69</v>
      </c>
      <c r="F2256">
        <v>32</v>
      </c>
      <c r="G2256">
        <v>494</v>
      </c>
      <c r="H2256">
        <v>70</v>
      </c>
      <c r="I2256">
        <v>119</v>
      </c>
      <c r="J2256">
        <v>130</v>
      </c>
      <c r="K2256">
        <v>227</v>
      </c>
      <c r="L2256">
        <v>801</v>
      </c>
      <c r="M2256">
        <v>3</v>
      </c>
      <c r="N2256" s="25">
        <v>42004</v>
      </c>
      <c r="O2256" t="str">
        <f>VLOOKUP(Coffee_data[[#This Row],[Area Code]],Location!$B$1:$E$157,2,FALSE)</f>
        <v>Utah</v>
      </c>
      <c r="P2256" t="str">
        <f>VLOOKUP(Coffee_data[[#This Row],[Area Code]],Location!$B$1:$E$157,3,FALSE)</f>
        <v>West</v>
      </c>
      <c r="Q2256" t="str">
        <f>VLOOKUP(Coffee_data[[#This Row],[Area Code]],Location!$B$1:$E$157,4,FALSE)</f>
        <v>Small Market</v>
      </c>
      <c r="R2256" s="15" t="str">
        <f>HLOOKUP(Coffee_data[[#This Row],[ProductId]],Product!$B$4:$O$7,2,FALSE)</f>
        <v>Decaf</v>
      </c>
      <c r="S2256" s="15" t="str">
        <f>HLOOKUP(Coffee_data[[#This Row],[ProductId]],Product!$B$4:$O$7,3,FALSE)</f>
        <v>Coffee</v>
      </c>
      <c r="T2256" s="15" t="str">
        <f>HLOOKUP(Coffee_data[[#This Row],[ProductId]],Product!$B$4:$O$7,4,FALSE)</f>
        <v>Decaf Irish Cream</v>
      </c>
    </row>
    <row r="2257" spans="1:20" x14ac:dyDescent="0.2">
      <c r="A2257">
        <v>69</v>
      </c>
      <c r="B2257">
        <v>68</v>
      </c>
      <c r="C2257">
        <v>128</v>
      </c>
      <c r="D2257">
        <v>46</v>
      </c>
      <c r="E2257">
        <v>25</v>
      </c>
      <c r="F2257">
        <v>12</v>
      </c>
      <c r="G2257">
        <v>777</v>
      </c>
      <c r="H2257">
        <v>40</v>
      </c>
      <c r="I2257">
        <v>44</v>
      </c>
      <c r="J2257">
        <v>60</v>
      </c>
      <c r="K2257">
        <v>104</v>
      </c>
      <c r="L2257">
        <v>435</v>
      </c>
      <c r="M2257">
        <v>4</v>
      </c>
      <c r="N2257" s="25">
        <v>42004</v>
      </c>
      <c r="O2257" t="str">
        <f>VLOOKUP(Coffee_data[[#This Row],[Area Code]],Location!$B$1:$E$157,2,FALSE)</f>
        <v>Utah</v>
      </c>
      <c r="P2257" t="str">
        <f>VLOOKUP(Coffee_data[[#This Row],[Area Code]],Location!$B$1:$E$157,3,FALSE)</f>
        <v>West</v>
      </c>
      <c r="Q2257" t="str">
        <f>VLOOKUP(Coffee_data[[#This Row],[Area Code]],Location!$B$1:$E$157,4,FALSE)</f>
        <v>Small Market</v>
      </c>
      <c r="R2257" s="15" t="str">
        <f>HLOOKUP(Coffee_data[[#This Row],[ProductId]],Product!$B$4:$O$7,2,FALSE)</f>
        <v>Regular</v>
      </c>
      <c r="S2257" s="15" t="str">
        <f>HLOOKUP(Coffee_data[[#This Row],[ProductId]],Product!$B$4:$O$7,3,FALSE)</f>
        <v>Espresso</v>
      </c>
      <c r="T2257" s="15" t="str">
        <f>HLOOKUP(Coffee_data[[#This Row],[ProductId]],Product!$B$4:$O$7,4,FALSE)</f>
        <v>Caffe Latte</v>
      </c>
    </row>
    <row r="2258" spans="1:20" x14ac:dyDescent="0.2">
      <c r="A2258">
        <v>53</v>
      </c>
      <c r="B2258">
        <v>63</v>
      </c>
      <c r="C2258">
        <v>125</v>
      </c>
      <c r="D2258">
        <v>49</v>
      </c>
      <c r="E2258">
        <v>30</v>
      </c>
      <c r="F2258">
        <v>16</v>
      </c>
      <c r="G2258">
        <v>623</v>
      </c>
      <c r="H2258">
        <v>40</v>
      </c>
      <c r="I2258">
        <v>35</v>
      </c>
      <c r="J2258">
        <v>60</v>
      </c>
      <c r="K2258">
        <v>95</v>
      </c>
      <c r="L2258">
        <v>435</v>
      </c>
      <c r="M2258">
        <v>5</v>
      </c>
      <c r="N2258" s="25">
        <v>42004</v>
      </c>
      <c r="O2258" t="str">
        <f>VLOOKUP(Coffee_data[[#This Row],[Area Code]],Location!$B$1:$E$157,2,FALSE)</f>
        <v>Utah</v>
      </c>
      <c r="P2258" t="str">
        <f>VLOOKUP(Coffee_data[[#This Row],[Area Code]],Location!$B$1:$E$157,3,FALSE)</f>
        <v>West</v>
      </c>
      <c r="Q2258" t="str">
        <f>VLOOKUP(Coffee_data[[#This Row],[Area Code]],Location!$B$1:$E$157,4,FALSE)</f>
        <v>Small Market</v>
      </c>
      <c r="R2258" s="15" t="str">
        <f>HLOOKUP(Coffee_data[[#This Row],[ProductId]],Product!$B$4:$O$7,2,FALSE)</f>
        <v>Regular</v>
      </c>
      <c r="S2258" s="15" t="str">
        <f>HLOOKUP(Coffee_data[[#This Row],[ProductId]],Product!$B$4:$O$7,3,FALSE)</f>
        <v>Espresso</v>
      </c>
      <c r="T2258" s="15" t="str">
        <f>HLOOKUP(Coffee_data[[#This Row],[ProductId]],Product!$B$4:$O$7,4,FALSE)</f>
        <v>Caffe Mocha</v>
      </c>
    </row>
    <row r="2259" spans="1:20" x14ac:dyDescent="0.2">
      <c r="A2259">
        <v>159</v>
      </c>
      <c r="B2259">
        <v>139</v>
      </c>
      <c r="C2259">
        <v>262</v>
      </c>
      <c r="D2259">
        <v>95</v>
      </c>
      <c r="E2259">
        <v>39</v>
      </c>
      <c r="F2259">
        <v>26</v>
      </c>
      <c r="G2259">
        <v>821</v>
      </c>
      <c r="H2259">
        <v>100</v>
      </c>
      <c r="I2259">
        <v>88</v>
      </c>
      <c r="J2259">
        <v>120</v>
      </c>
      <c r="K2259">
        <v>200</v>
      </c>
      <c r="L2259">
        <v>650</v>
      </c>
      <c r="M2259">
        <v>8</v>
      </c>
      <c r="N2259" s="25">
        <v>42004</v>
      </c>
      <c r="O2259" t="str">
        <f>VLOOKUP(Coffee_data[[#This Row],[Area Code]],Location!$B$1:$E$157,2,FALSE)</f>
        <v>California</v>
      </c>
      <c r="P2259" t="str">
        <f>VLOOKUP(Coffee_data[[#This Row],[Area Code]],Location!$B$1:$E$157,3,FALSE)</f>
        <v>West</v>
      </c>
      <c r="Q2259" t="str">
        <f>VLOOKUP(Coffee_data[[#This Row],[Area Code]],Location!$B$1:$E$157,4,FALSE)</f>
        <v>Major Market</v>
      </c>
      <c r="R2259" s="15" t="str">
        <f>HLOOKUP(Coffee_data[[#This Row],[ProductId]],Product!$B$4:$O$7,2,FALSE)</f>
        <v>Decaf</v>
      </c>
      <c r="S2259" s="15" t="str">
        <f>HLOOKUP(Coffee_data[[#This Row],[ProductId]],Product!$B$4:$O$7,3,FALSE)</f>
        <v>Herbal Tea</v>
      </c>
      <c r="T2259" s="15" t="str">
        <f>HLOOKUP(Coffee_data[[#This Row],[ProductId]],Product!$B$4:$O$7,4,FALSE)</f>
        <v>Chamomile</v>
      </c>
    </row>
    <row r="2260" spans="1:20" x14ac:dyDescent="0.2">
      <c r="A2260">
        <v>249</v>
      </c>
      <c r="B2260">
        <v>245</v>
      </c>
      <c r="C2260">
        <v>506</v>
      </c>
      <c r="D2260">
        <v>194</v>
      </c>
      <c r="E2260">
        <v>89</v>
      </c>
      <c r="F2260">
        <v>64</v>
      </c>
      <c r="G2260">
        <v>965</v>
      </c>
      <c r="H2260">
        <v>160</v>
      </c>
      <c r="I2260">
        <v>149</v>
      </c>
      <c r="J2260">
        <v>220</v>
      </c>
      <c r="K2260">
        <v>399</v>
      </c>
      <c r="L2260">
        <v>530</v>
      </c>
      <c r="M2260">
        <v>9</v>
      </c>
      <c r="N2260" s="25">
        <v>42004</v>
      </c>
      <c r="O2260" t="str">
        <f>VLOOKUP(Coffee_data[[#This Row],[Area Code]],Location!$B$1:$E$157,2,FALSE)</f>
        <v>California</v>
      </c>
      <c r="P2260" t="str">
        <f>VLOOKUP(Coffee_data[[#This Row],[Area Code]],Location!$B$1:$E$157,3,FALSE)</f>
        <v>West</v>
      </c>
      <c r="Q2260" t="str">
        <f>VLOOKUP(Coffee_data[[#This Row],[Area Code]],Location!$B$1:$E$157,4,FALSE)</f>
        <v>Major Market</v>
      </c>
      <c r="R2260" s="15" t="str">
        <f>HLOOKUP(Coffee_data[[#This Row],[ProductId]],Product!$B$4:$O$7,2,FALSE)</f>
        <v>Decaf</v>
      </c>
      <c r="S2260" s="15" t="str">
        <f>HLOOKUP(Coffee_data[[#This Row],[ProductId]],Product!$B$4:$O$7,3,FALSE)</f>
        <v>Herbal Tea</v>
      </c>
      <c r="T2260" s="15" t="str">
        <f>HLOOKUP(Coffee_data[[#This Row],[ProductId]],Product!$B$4:$O$7,4,FALSE)</f>
        <v>Lemon</v>
      </c>
    </row>
    <row r="2261" spans="1:20" x14ac:dyDescent="0.2">
      <c r="A2261">
        <v>104</v>
      </c>
      <c r="B2261">
        <v>107</v>
      </c>
      <c r="C2261">
        <v>213</v>
      </c>
      <c r="D2261">
        <v>83</v>
      </c>
      <c r="E2261">
        <v>42</v>
      </c>
      <c r="F2261">
        <v>27</v>
      </c>
      <c r="G2261">
        <v>623</v>
      </c>
      <c r="H2261">
        <v>60</v>
      </c>
      <c r="I2261">
        <v>70</v>
      </c>
      <c r="J2261">
        <v>90</v>
      </c>
      <c r="K2261">
        <v>160</v>
      </c>
      <c r="L2261">
        <v>650</v>
      </c>
      <c r="M2261">
        <v>10</v>
      </c>
      <c r="N2261" s="25">
        <v>42004</v>
      </c>
      <c r="O2261" t="str">
        <f>VLOOKUP(Coffee_data[[#This Row],[Area Code]],Location!$B$1:$E$157,2,FALSE)</f>
        <v>California</v>
      </c>
      <c r="P2261" t="str">
        <f>VLOOKUP(Coffee_data[[#This Row],[Area Code]],Location!$B$1:$E$157,3,FALSE)</f>
        <v>West</v>
      </c>
      <c r="Q2261" t="str">
        <f>VLOOKUP(Coffee_data[[#This Row],[Area Code]],Location!$B$1:$E$157,4,FALSE)</f>
        <v>Major Market</v>
      </c>
      <c r="R2261" s="15" t="str">
        <f>HLOOKUP(Coffee_data[[#This Row],[ProductId]],Product!$B$4:$O$7,2,FALSE)</f>
        <v>Decaf</v>
      </c>
      <c r="S2261" s="15" t="str">
        <f>HLOOKUP(Coffee_data[[#This Row],[ProductId]],Product!$B$4:$O$7,3,FALSE)</f>
        <v>Herbal Tea</v>
      </c>
      <c r="T2261" s="15" t="str">
        <f>HLOOKUP(Coffee_data[[#This Row],[ProductId]],Product!$B$4:$O$7,4,FALSE)</f>
        <v>Mint</v>
      </c>
    </row>
    <row r="2262" spans="1:20" x14ac:dyDescent="0.2">
      <c r="A2262">
        <v>146</v>
      </c>
      <c r="B2262">
        <v>130</v>
      </c>
      <c r="C2262">
        <v>245</v>
      </c>
      <c r="D2262">
        <v>89</v>
      </c>
      <c r="E2262">
        <v>38</v>
      </c>
      <c r="F2262">
        <v>24</v>
      </c>
      <c r="G2262">
        <v>777</v>
      </c>
      <c r="H2262">
        <v>80</v>
      </c>
      <c r="I2262">
        <v>61</v>
      </c>
      <c r="J2262">
        <v>90</v>
      </c>
      <c r="K2262">
        <v>140</v>
      </c>
      <c r="L2262">
        <v>562</v>
      </c>
      <c r="M2262">
        <v>11</v>
      </c>
      <c r="N2262" s="25">
        <v>42004</v>
      </c>
      <c r="O2262" t="str">
        <f>VLOOKUP(Coffee_data[[#This Row],[Area Code]],Location!$B$1:$E$157,2,FALSE)</f>
        <v>California</v>
      </c>
      <c r="P2262" t="str">
        <f>VLOOKUP(Coffee_data[[#This Row],[Area Code]],Location!$B$1:$E$157,3,FALSE)</f>
        <v>West</v>
      </c>
      <c r="Q2262" t="str">
        <f>VLOOKUP(Coffee_data[[#This Row],[Area Code]],Location!$B$1:$E$157,4,FALSE)</f>
        <v>Major Market</v>
      </c>
      <c r="R2262" s="15" t="str">
        <f>HLOOKUP(Coffee_data[[#This Row],[ProductId]],Product!$B$4:$O$7,2,FALSE)</f>
        <v>Regular</v>
      </c>
      <c r="S2262" s="15" t="str">
        <f>HLOOKUP(Coffee_data[[#This Row],[ProductId]],Product!$B$4:$O$7,3,FALSE)</f>
        <v>Tea</v>
      </c>
      <c r="T2262" s="15" t="str">
        <f>HLOOKUP(Coffee_data[[#This Row],[ProductId]],Product!$B$4:$O$7,4,FALSE)</f>
        <v>Darjeeling</v>
      </c>
    </row>
    <row r="2263" spans="1:20" x14ac:dyDescent="0.2">
      <c r="A2263">
        <v>84</v>
      </c>
      <c r="B2263">
        <v>80</v>
      </c>
      <c r="C2263">
        <v>150</v>
      </c>
      <c r="D2263">
        <v>54</v>
      </c>
      <c r="E2263">
        <v>27</v>
      </c>
      <c r="F2263">
        <v>15</v>
      </c>
      <c r="G2263">
        <v>456</v>
      </c>
      <c r="H2263">
        <v>60</v>
      </c>
      <c r="I2263">
        <v>42</v>
      </c>
      <c r="J2263">
        <v>60</v>
      </c>
      <c r="K2263">
        <v>90</v>
      </c>
      <c r="L2263">
        <v>707</v>
      </c>
      <c r="M2263">
        <v>12</v>
      </c>
      <c r="N2263" s="25">
        <v>42004</v>
      </c>
      <c r="O2263" t="str">
        <f>VLOOKUP(Coffee_data[[#This Row],[Area Code]],Location!$B$1:$E$157,2,FALSE)</f>
        <v>California</v>
      </c>
      <c r="P2263" t="str">
        <f>VLOOKUP(Coffee_data[[#This Row],[Area Code]],Location!$B$1:$E$157,3,FALSE)</f>
        <v>West</v>
      </c>
      <c r="Q2263" t="str">
        <f>VLOOKUP(Coffee_data[[#This Row],[Area Code]],Location!$B$1:$E$157,4,FALSE)</f>
        <v>Major Market</v>
      </c>
      <c r="R2263" s="15" t="str">
        <f>HLOOKUP(Coffee_data[[#This Row],[ProductId]],Product!$B$4:$O$7,2,FALSE)</f>
        <v>Regular</v>
      </c>
      <c r="S2263" s="15" t="str">
        <f>HLOOKUP(Coffee_data[[#This Row],[ProductId]],Product!$B$4:$O$7,3,FALSE)</f>
        <v>Tea</v>
      </c>
      <c r="T2263" s="15" t="str">
        <f>HLOOKUP(Coffee_data[[#This Row],[ProductId]],Product!$B$4:$O$7,4,FALSE)</f>
        <v>Earl Grey</v>
      </c>
    </row>
    <row r="2264" spans="1:20" x14ac:dyDescent="0.2">
      <c r="A2264">
        <v>84</v>
      </c>
      <c r="B2264">
        <v>108</v>
      </c>
      <c r="C2264">
        <v>201</v>
      </c>
      <c r="D2264">
        <v>72</v>
      </c>
      <c r="E2264">
        <v>57</v>
      </c>
      <c r="F2264">
        <v>23</v>
      </c>
      <c r="G2264">
        <v>558</v>
      </c>
      <c r="H2264">
        <v>50</v>
      </c>
      <c r="I2264">
        <v>53</v>
      </c>
      <c r="J2264">
        <v>80</v>
      </c>
      <c r="K2264">
        <v>133</v>
      </c>
      <c r="L2264">
        <v>650</v>
      </c>
      <c r="M2264">
        <v>13</v>
      </c>
      <c r="N2264" s="25">
        <v>42004</v>
      </c>
      <c r="O2264" t="str">
        <f>VLOOKUP(Coffee_data[[#This Row],[Area Code]],Location!$B$1:$E$157,2,FALSE)</f>
        <v>California</v>
      </c>
      <c r="P2264" t="str">
        <f>VLOOKUP(Coffee_data[[#This Row],[Area Code]],Location!$B$1:$E$157,3,FALSE)</f>
        <v>West</v>
      </c>
      <c r="Q2264" t="str">
        <f>VLOOKUP(Coffee_data[[#This Row],[Area Code]],Location!$B$1:$E$157,4,FALSE)</f>
        <v>Major Market</v>
      </c>
      <c r="R2264" s="15" t="str">
        <f>HLOOKUP(Coffee_data[[#This Row],[ProductId]],Product!$B$4:$O$7,2,FALSE)</f>
        <v>Regular</v>
      </c>
      <c r="S2264" s="15" t="str">
        <f>HLOOKUP(Coffee_data[[#This Row],[ProductId]],Product!$B$4:$O$7,3,FALSE)</f>
        <v>Tea</v>
      </c>
      <c r="T2264" s="15" t="str">
        <f>HLOOKUP(Coffee_data[[#This Row],[ProductId]],Product!$B$4:$O$7,4,FALSE)</f>
        <v>Green Tea</v>
      </c>
    </row>
    <row r="2265" spans="1:20" x14ac:dyDescent="0.2">
      <c r="A2265">
        <v>316</v>
      </c>
      <c r="B2265">
        <v>312</v>
      </c>
      <c r="C2265">
        <v>611</v>
      </c>
      <c r="D2265">
        <v>202</v>
      </c>
      <c r="E2265">
        <v>114</v>
      </c>
      <c r="F2265">
        <v>77</v>
      </c>
      <c r="G2265">
        <v>1310</v>
      </c>
      <c r="H2265">
        <v>200</v>
      </c>
      <c r="I2265">
        <v>188</v>
      </c>
      <c r="J2265">
        <v>300</v>
      </c>
      <c r="K2265">
        <v>514</v>
      </c>
      <c r="L2265">
        <v>951</v>
      </c>
      <c r="M2265">
        <v>6</v>
      </c>
      <c r="N2265" s="25">
        <v>42004</v>
      </c>
      <c r="O2265" t="str">
        <f>VLOOKUP(Coffee_data[[#This Row],[Area Code]],Location!$B$1:$E$157,2,FALSE)</f>
        <v>California</v>
      </c>
      <c r="P2265" t="str">
        <f>VLOOKUP(Coffee_data[[#This Row],[Area Code]],Location!$B$1:$E$157,3,FALSE)</f>
        <v>West</v>
      </c>
      <c r="Q2265" t="str">
        <f>VLOOKUP(Coffee_data[[#This Row],[Area Code]],Location!$B$1:$E$157,4,FALSE)</f>
        <v>Major Market</v>
      </c>
      <c r="R2265" s="15" t="str">
        <f>HLOOKUP(Coffee_data[[#This Row],[ProductId]],Product!$B$4:$O$7,2,FALSE)</f>
        <v>Decaf</v>
      </c>
      <c r="S2265" s="15" t="str">
        <f>HLOOKUP(Coffee_data[[#This Row],[ProductId]],Product!$B$4:$O$7,3,FALSE)</f>
        <v>Espresso</v>
      </c>
      <c r="T2265" s="15" t="str">
        <f>HLOOKUP(Coffee_data[[#This Row],[ProductId]],Product!$B$4:$O$7,4,FALSE)</f>
        <v>Decaf Espresso</v>
      </c>
    </row>
    <row r="2266" spans="1:20" x14ac:dyDescent="0.2">
      <c r="A2266">
        <v>-3</v>
      </c>
      <c r="B2266">
        <v>50</v>
      </c>
      <c r="C2266">
        <v>162</v>
      </c>
      <c r="D2266">
        <v>95</v>
      </c>
      <c r="E2266">
        <v>55</v>
      </c>
      <c r="F2266">
        <v>30</v>
      </c>
      <c r="G2266">
        <v>608</v>
      </c>
      <c r="H2266">
        <v>30</v>
      </c>
      <c r="I2266">
        <v>103</v>
      </c>
      <c r="J2266">
        <v>70</v>
      </c>
      <c r="K2266">
        <v>181</v>
      </c>
      <c r="L2266">
        <v>209</v>
      </c>
      <c r="M2266">
        <v>1</v>
      </c>
      <c r="N2266" s="25">
        <v>42004</v>
      </c>
      <c r="O2266" t="str">
        <f>VLOOKUP(Coffee_data[[#This Row],[Area Code]],Location!$B$1:$E$157,2,FALSE)</f>
        <v>California</v>
      </c>
      <c r="P2266" t="str">
        <f>VLOOKUP(Coffee_data[[#This Row],[Area Code]],Location!$B$1:$E$157,3,FALSE)</f>
        <v>West</v>
      </c>
      <c r="Q2266" t="str">
        <f>VLOOKUP(Coffee_data[[#This Row],[Area Code]],Location!$B$1:$E$157,4,FALSE)</f>
        <v>Major Market</v>
      </c>
      <c r="R2266" s="15" t="str">
        <f>HLOOKUP(Coffee_data[[#This Row],[ProductId]],Product!$B$4:$O$7,2,FALSE)</f>
        <v>Regular</v>
      </c>
      <c r="S2266" s="15" t="str">
        <f>HLOOKUP(Coffee_data[[#This Row],[ProductId]],Product!$B$4:$O$7,3,FALSE)</f>
        <v>Coffee</v>
      </c>
      <c r="T2266" s="15" t="str">
        <f>HLOOKUP(Coffee_data[[#This Row],[ProductId]],Product!$B$4:$O$7,4,FALSE)</f>
        <v>Amaretto</v>
      </c>
    </row>
    <row r="2267" spans="1:20" x14ac:dyDescent="0.2">
      <c r="A2267">
        <v>408</v>
      </c>
      <c r="B2267">
        <v>407</v>
      </c>
      <c r="C2267">
        <v>759</v>
      </c>
      <c r="D2267">
        <v>262</v>
      </c>
      <c r="E2267">
        <v>152</v>
      </c>
      <c r="F2267">
        <v>94</v>
      </c>
      <c r="G2267">
        <v>2101</v>
      </c>
      <c r="H2267">
        <v>370</v>
      </c>
      <c r="I2267">
        <v>310</v>
      </c>
      <c r="J2267">
        <v>500</v>
      </c>
      <c r="K2267">
        <v>838</v>
      </c>
      <c r="L2267">
        <v>949</v>
      </c>
      <c r="M2267">
        <v>2</v>
      </c>
      <c r="N2267" s="25">
        <v>42004</v>
      </c>
      <c r="O2267" t="str">
        <f>VLOOKUP(Coffee_data[[#This Row],[Area Code]],Location!$B$1:$E$157,2,FALSE)</f>
        <v>California</v>
      </c>
      <c r="P2267" t="str">
        <f>VLOOKUP(Coffee_data[[#This Row],[Area Code]],Location!$B$1:$E$157,3,FALSE)</f>
        <v>West</v>
      </c>
      <c r="Q2267" t="str">
        <f>VLOOKUP(Coffee_data[[#This Row],[Area Code]],Location!$B$1:$E$157,4,FALSE)</f>
        <v>Major Market</v>
      </c>
      <c r="R2267" s="15" t="str">
        <f>HLOOKUP(Coffee_data[[#This Row],[ProductId]],Product!$B$4:$O$7,2,FALSE)</f>
        <v>Regular</v>
      </c>
      <c r="S2267" s="15" t="str">
        <f>HLOOKUP(Coffee_data[[#This Row],[ProductId]],Product!$B$4:$O$7,3,FALSE)</f>
        <v>Coffee</v>
      </c>
      <c r="T2267" s="15" t="str">
        <f>HLOOKUP(Coffee_data[[#This Row],[ProductId]],Product!$B$4:$O$7,4,FALSE)</f>
        <v>Columbian</v>
      </c>
    </row>
    <row r="2268" spans="1:20" x14ac:dyDescent="0.2">
      <c r="A2268">
        <v>-182</v>
      </c>
      <c r="B2268">
        <v>-26</v>
      </c>
      <c r="C2268">
        <v>132</v>
      </c>
      <c r="D2268">
        <v>172</v>
      </c>
      <c r="E2268">
        <v>96</v>
      </c>
      <c r="F2268">
        <v>47</v>
      </c>
      <c r="G2268">
        <v>862</v>
      </c>
      <c r="H2268">
        <v>-120</v>
      </c>
      <c r="I2268">
        <v>161</v>
      </c>
      <c r="J2268">
        <v>-40</v>
      </c>
      <c r="K2268">
        <v>143</v>
      </c>
      <c r="L2268">
        <v>310</v>
      </c>
      <c r="M2268">
        <v>3</v>
      </c>
      <c r="N2268" s="25">
        <v>42004</v>
      </c>
      <c r="O2268" t="str">
        <f>VLOOKUP(Coffee_data[[#This Row],[Area Code]],Location!$B$1:$E$157,2,FALSE)</f>
        <v>California</v>
      </c>
      <c r="P2268" t="str">
        <f>VLOOKUP(Coffee_data[[#This Row],[Area Code]],Location!$B$1:$E$157,3,FALSE)</f>
        <v>West</v>
      </c>
      <c r="Q2268" t="str">
        <f>VLOOKUP(Coffee_data[[#This Row],[Area Code]],Location!$B$1:$E$157,4,FALSE)</f>
        <v>Major Market</v>
      </c>
      <c r="R2268" s="15" t="str">
        <f>HLOOKUP(Coffee_data[[#This Row],[ProductId]],Product!$B$4:$O$7,2,FALSE)</f>
        <v>Decaf</v>
      </c>
      <c r="S2268" s="15" t="str">
        <f>HLOOKUP(Coffee_data[[#This Row],[ProductId]],Product!$B$4:$O$7,3,FALSE)</f>
        <v>Coffee</v>
      </c>
      <c r="T2268" s="15" t="str">
        <f>HLOOKUP(Coffee_data[[#This Row],[ProductId]],Product!$B$4:$O$7,4,FALSE)</f>
        <v>Decaf Irish Cream</v>
      </c>
    </row>
    <row r="2269" spans="1:20" x14ac:dyDescent="0.2">
      <c r="A2269">
        <v>218</v>
      </c>
      <c r="B2269">
        <v>228</v>
      </c>
      <c r="C2269">
        <v>510</v>
      </c>
      <c r="D2269">
        <v>272</v>
      </c>
      <c r="E2269">
        <v>92</v>
      </c>
      <c r="F2269">
        <v>63</v>
      </c>
      <c r="G2269">
        <v>1459</v>
      </c>
      <c r="H2269">
        <v>150</v>
      </c>
      <c r="I2269">
        <v>191</v>
      </c>
      <c r="J2269">
        <v>220</v>
      </c>
      <c r="K2269">
        <v>426</v>
      </c>
      <c r="L2269">
        <v>323</v>
      </c>
      <c r="M2269">
        <v>4</v>
      </c>
      <c r="N2269" s="25">
        <v>42004</v>
      </c>
      <c r="O2269" t="str">
        <f>VLOOKUP(Coffee_data[[#This Row],[Area Code]],Location!$B$1:$E$157,2,FALSE)</f>
        <v>California</v>
      </c>
      <c r="P2269" t="str">
        <f>VLOOKUP(Coffee_data[[#This Row],[Area Code]],Location!$B$1:$E$157,3,FALSE)</f>
        <v>West</v>
      </c>
      <c r="Q2269" t="str">
        <f>VLOOKUP(Coffee_data[[#This Row],[Area Code]],Location!$B$1:$E$157,4,FALSE)</f>
        <v>Major Market</v>
      </c>
      <c r="R2269" s="15" t="str">
        <f>HLOOKUP(Coffee_data[[#This Row],[ProductId]],Product!$B$4:$O$7,2,FALSE)</f>
        <v>Regular</v>
      </c>
      <c r="S2269" s="15" t="str">
        <f>HLOOKUP(Coffee_data[[#This Row],[ProductId]],Product!$B$4:$O$7,3,FALSE)</f>
        <v>Espresso</v>
      </c>
      <c r="T2269" s="15" t="str">
        <f>HLOOKUP(Coffee_data[[#This Row],[ProductId]],Product!$B$4:$O$7,4,FALSE)</f>
        <v>Caffe Latte</v>
      </c>
    </row>
    <row r="2270" spans="1:20" x14ac:dyDescent="0.2">
      <c r="A2270">
        <v>26</v>
      </c>
      <c r="B2270">
        <v>145</v>
      </c>
      <c r="C2270">
        <v>280</v>
      </c>
      <c r="D2270">
        <v>94</v>
      </c>
      <c r="E2270">
        <v>134</v>
      </c>
      <c r="F2270">
        <v>95</v>
      </c>
      <c r="G2270">
        <v>725</v>
      </c>
      <c r="H2270">
        <v>20</v>
      </c>
      <c r="I2270">
        <v>93</v>
      </c>
      <c r="J2270">
        <v>140</v>
      </c>
      <c r="K2270">
        <v>240</v>
      </c>
      <c r="L2270">
        <v>530</v>
      </c>
      <c r="M2270">
        <v>5</v>
      </c>
      <c r="N2270" s="25">
        <v>42004</v>
      </c>
      <c r="O2270" t="str">
        <f>VLOOKUP(Coffee_data[[#This Row],[Area Code]],Location!$B$1:$E$157,2,FALSE)</f>
        <v>California</v>
      </c>
      <c r="P2270" t="str">
        <f>VLOOKUP(Coffee_data[[#This Row],[Area Code]],Location!$B$1:$E$157,3,FALSE)</f>
        <v>West</v>
      </c>
      <c r="Q2270" t="str">
        <f>VLOOKUP(Coffee_data[[#This Row],[Area Code]],Location!$B$1:$E$157,4,FALSE)</f>
        <v>Major Market</v>
      </c>
      <c r="R2270" s="15" t="str">
        <f>HLOOKUP(Coffee_data[[#This Row],[ProductId]],Product!$B$4:$O$7,2,FALSE)</f>
        <v>Regular</v>
      </c>
      <c r="S2270" s="15" t="str">
        <f>HLOOKUP(Coffee_data[[#This Row],[ProductId]],Product!$B$4:$O$7,3,FALSE)</f>
        <v>Espresso</v>
      </c>
      <c r="T2270" s="15" t="str">
        <f>HLOOKUP(Coffee_data[[#This Row],[ProductId]],Product!$B$4:$O$7,4,FALSE)</f>
        <v>Caffe Mocha</v>
      </c>
    </row>
    <row r="2271" spans="1:20" x14ac:dyDescent="0.2">
      <c r="A2271">
        <v>25</v>
      </c>
      <c r="B2271">
        <v>145</v>
      </c>
      <c r="C2271">
        <v>280</v>
      </c>
      <c r="D2271">
        <v>104</v>
      </c>
      <c r="E2271">
        <v>135</v>
      </c>
      <c r="F2271">
        <v>95</v>
      </c>
      <c r="G2271">
        <v>725</v>
      </c>
      <c r="H2271">
        <v>30</v>
      </c>
      <c r="I2271">
        <v>90</v>
      </c>
      <c r="J2271">
        <v>130</v>
      </c>
      <c r="K2271">
        <v>220</v>
      </c>
      <c r="L2271">
        <v>775</v>
      </c>
      <c r="M2271">
        <v>8</v>
      </c>
      <c r="N2271" s="25">
        <v>42004</v>
      </c>
      <c r="O2271" t="str">
        <f>VLOOKUP(Coffee_data[[#This Row],[Area Code]],Location!$B$1:$E$157,2,FALSE)</f>
        <v>Nevada</v>
      </c>
      <c r="P2271" t="str">
        <f>VLOOKUP(Coffee_data[[#This Row],[Area Code]],Location!$B$1:$E$157,3,FALSE)</f>
        <v>West</v>
      </c>
      <c r="Q2271" t="str">
        <f>VLOOKUP(Coffee_data[[#This Row],[Area Code]],Location!$B$1:$E$157,4,FALSE)</f>
        <v>Small Market</v>
      </c>
      <c r="R2271" s="15" t="str">
        <f>HLOOKUP(Coffee_data[[#This Row],[ProductId]],Product!$B$4:$O$7,2,FALSE)</f>
        <v>Decaf</v>
      </c>
      <c r="S2271" s="15" t="str">
        <f>HLOOKUP(Coffee_data[[#This Row],[ProductId]],Product!$B$4:$O$7,3,FALSE)</f>
        <v>Herbal Tea</v>
      </c>
      <c r="T2271" s="15" t="str">
        <f>HLOOKUP(Coffee_data[[#This Row],[ProductId]],Product!$B$4:$O$7,4,FALSE)</f>
        <v>Chamomile</v>
      </c>
    </row>
    <row r="2272" spans="1:20" x14ac:dyDescent="0.2">
      <c r="A2272">
        <v>173</v>
      </c>
      <c r="B2272">
        <v>201</v>
      </c>
      <c r="C2272">
        <v>386</v>
      </c>
      <c r="D2272">
        <v>143</v>
      </c>
      <c r="E2272">
        <v>94</v>
      </c>
      <c r="F2272">
        <v>47</v>
      </c>
      <c r="G2272">
        <v>862</v>
      </c>
      <c r="H2272">
        <v>120</v>
      </c>
      <c r="I2272">
        <v>148</v>
      </c>
      <c r="J2272">
        <v>180</v>
      </c>
      <c r="K2272">
        <v>300</v>
      </c>
      <c r="L2272">
        <v>775</v>
      </c>
      <c r="M2272">
        <v>9</v>
      </c>
      <c r="N2272" s="25">
        <v>42004</v>
      </c>
      <c r="O2272" t="str">
        <f>VLOOKUP(Coffee_data[[#This Row],[Area Code]],Location!$B$1:$E$157,2,FALSE)</f>
        <v>Nevada</v>
      </c>
      <c r="P2272" t="str">
        <f>VLOOKUP(Coffee_data[[#This Row],[Area Code]],Location!$B$1:$E$157,3,FALSE)</f>
        <v>West</v>
      </c>
      <c r="Q2272" t="str">
        <f>VLOOKUP(Coffee_data[[#This Row],[Area Code]],Location!$B$1:$E$157,4,FALSE)</f>
        <v>Small Market</v>
      </c>
      <c r="R2272" s="15" t="str">
        <f>HLOOKUP(Coffee_data[[#This Row],[ProductId]],Product!$B$4:$O$7,2,FALSE)</f>
        <v>Decaf</v>
      </c>
      <c r="S2272" s="15" t="str">
        <f>HLOOKUP(Coffee_data[[#This Row],[ProductId]],Product!$B$4:$O$7,3,FALSE)</f>
        <v>Herbal Tea</v>
      </c>
      <c r="T2272" s="15" t="str">
        <f>HLOOKUP(Coffee_data[[#This Row],[ProductId]],Product!$B$4:$O$7,4,FALSE)</f>
        <v>Lemon</v>
      </c>
    </row>
    <row r="2273" spans="1:20" x14ac:dyDescent="0.2">
      <c r="A2273">
        <v>134</v>
      </c>
      <c r="B2273">
        <v>139</v>
      </c>
      <c r="C2273">
        <v>262</v>
      </c>
      <c r="D2273">
        <v>95</v>
      </c>
      <c r="E2273">
        <v>56</v>
      </c>
      <c r="F2273">
        <v>30</v>
      </c>
      <c r="G2273">
        <v>608</v>
      </c>
      <c r="H2273">
        <v>90</v>
      </c>
      <c r="I2273">
        <v>80</v>
      </c>
      <c r="J2273">
        <v>120</v>
      </c>
      <c r="K2273">
        <v>210</v>
      </c>
      <c r="L2273">
        <v>775</v>
      </c>
      <c r="M2273">
        <v>10</v>
      </c>
      <c r="N2273" s="25">
        <v>42004</v>
      </c>
      <c r="O2273" t="str">
        <f>VLOOKUP(Coffee_data[[#This Row],[Area Code]],Location!$B$1:$E$157,2,FALSE)</f>
        <v>Nevada</v>
      </c>
      <c r="P2273" t="str">
        <f>VLOOKUP(Coffee_data[[#This Row],[Area Code]],Location!$B$1:$E$157,3,FALSE)</f>
        <v>West</v>
      </c>
      <c r="Q2273" t="str">
        <f>VLOOKUP(Coffee_data[[#This Row],[Area Code]],Location!$B$1:$E$157,4,FALSE)</f>
        <v>Small Market</v>
      </c>
      <c r="R2273" s="15" t="str">
        <f>HLOOKUP(Coffee_data[[#This Row],[ProductId]],Product!$B$4:$O$7,2,FALSE)</f>
        <v>Decaf</v>
      </c>
      <c r="S2273" s="15" t="str">
        <f>HLOOKUP(Coffee_data[[#This Row],[ProductId]],Product!$B$4:$O$7,3,FALSE)</f>
        <v>Herbal Tea</v>
      </c>
      <c r="T2273" s="15" t="str">
        <f>HLOOKUP(Coffee_data[[#This Row],[ProductId]],Product!$B$4:$O$7,4,FALSE)</f>
        <v>Mint</v>
      </c>
    </row>
    <row r="2274" spans="1:20" x14ac:dyDescent="0.2">
      <c r="A2274">
        <v>316</v>
      </c>
      <c r="B2274">
        <v>312</v>
      </c>
      <c r="C2274">
        <v>611</v>
      </c>
      <c r="D2274">
        <v>270</v>
      </c>
      <c r="E2274">
        <v>114</v>
      </c>
      <c r="F2274">
        <v>77</v>
      </c>
      <c r="G2274">
        <v>1310</v>
      </c>
      <c r="H2274">
        <v>150</v>
      </c>
      <c r="I2274">
        <v>115</v>
      </c>
      <c r="J2274">
        <v>220</v>
      </c>
      <c r="K2274">
        <v>359</v>
      </c>
      <c r="L2274">
        <v>702</v>
      </c>
      <c r="M2274">
        <v>11</v>
      </c>
      <c r="N2274" s="25">
        <v>42004</v>
      </c>
      <c r="O2274" t="str">
        <f>VLOOKUP(Coffee_data[[#This Row],[Area Code]],Location!$B$1:$E$157,2,FALSE)</f>
        <v>Nevada</v>
      </c>
      <c r="P2274" t="str">
        <f>VLOOKUP(Coffee_data[[#This Row],[Area Code]],Location!$B$1:$E$157,3,FALSE)</f>
        <v>West</v>
      </c>
      <c r="Q2274" t="str">
        <f>VLOOKUP(Coffee_data[[#This Row],[Area Code]],Location!$B$1:$E$157,4,FALSE)</f>
        <v>Small Market</v>
      </c>
      <c r="R2274" s="15" t="str">
        <f>HLOOKUP(Coffee_data[[#This Row],[ProductId]],Product!$B$4:$O$7,2,FALSE)</f>
        <v>Regular</v>
      </c>
      <c r="S2274" s="15" t="str">
        <f>HLOOKUP(Coffee_data[[#This Row],[ProductId]],Product!$B$4:$O$7,3,FALSE)</f>
        <v>Tea</v>
      </c>
      <c r="T2274" s="15" t="str">
        <f>HLOOKUP(Coffee_data[[#This Row],[ProductId]],Product!$B$4:$O$7,4,FALSE)</f>
        <v>Darjeeling</v>
      </c>
    </row>
    <row r="2275" spans="1:20" x14ac:dyDescent="0.2">
      <c r="A2275">
        <v>220</v>
      </c>
      <c r="B2275">
        <v>228</v>
      </c>
      <c r="C2275">
        <v>510</v>
      </c>
      <c r="D2275">
        <v>218</v>
      </c>
      <c r="E2275">
        <v>91</v>
      </c>
      <c r="F2275">
        <v>63</v>
      </c>
      <c r="G2275">
        <v>1459</v>
      </c>
      <c r="H2275">
        <v>100</v>
      </c>
      <c r="I2275">
        <v>134</v>
      </c>
      <c r="J2275">
        <v>160</v>
      </c>
      <c r="K2275">
        <v>322</v>
      </c>
      <c r="L2275">
        <v>775</v>
      </c>
      <c r="M2275">
        <v>12</v>
      </c>
      <c r="N2275" s="25">
        <v>42004</v>
      </c>
      <c r="O2275" t="str">
        <f>VLOOKUP(Coffee_data[[#This Row],[Area Code]],Location!$B$1:$E$157,2,FALSE)</f>
        <v>Nevada</v>
      </c>
      <c r="P2275" t="str">
        <f>VLOOKUP(Coffee_data[[#This Row],[Area Code]],Location!$B$1:$E$157,3,FALSE)</f>
        <v>West</v>
      </c>
      <c r="Q2275" t="str">
        <f>VLOOKUP(Coffee_data[[#This Row],[Area Code]],Location!$B$1:$E$157,4,FALSE)</f>
        <v>Small Market</v>
      </c>
      <c r="R2275" s="15" t="str">
        <f>HLOOKUP(Coffee_data[[#This Row],[ProductId]],Product!$B$4:$O$7,2,FALSE)</f>
        <v>Regular</v>
      </c>
      <c r="S2275" s="15" t="str">
        <f>HLOOKUP(Coffee_data[[#This Row],[ProductId]],Product!$B$4:$O$7,3,FALSE)</f>
        <v>Tea</v>
      </c>
      <c r="T2275" s="15" t="str">
        <f>HLOOKUP(Coffee_data[[#This Row],[ProductId]],Product!$B$4:$O$7,4,FALSE)</f>
        <v>Earl Grey</v>
      </c>
    </row>
    <row r="2276" spans="1:20" x14ac:dyDescent="0.2">
      <c r="A2276">
        <v>-552</v>
      </c>
      <c r="B2276">
        <v>-245</v>
      </c>
      <c r="C2276">
        <v>19</v>
      </c>
      <c r="D2276">
        <v>248</v>
      </c>
      <c r="E2276">
        <v>132</v>
      </c>
      <c r="F2276">
        <v>93</v>
      </c>
      <c r="G2276">
        <v>1419</v>
      </c>
      <c r="H2276">
        <v>-240</v>
      </c>
      <c r="I2276">
        <v>158</v>
      </c>
      <c r="J2276">
        <v>-160</v>
      </c>
      <c r="K2276">
        <v>0</v>
      </c>
      <c r="L2276">
        <v>775</v>
      </c>
      <c r="M2276">
        <v>13</v>
      </c>
      <c r="N2276" s="25">
        <v>42004</v>
      </c>
      <c r="O2276" t="str">
        <f>VLOOKUP(Coffee_data[[#This Row],[Area Code]],Location!$B$1:$E$157,2,FALSE)</f>
        <v>Nevada</v>
      </c>
      <c r="P2276" t="str">
        <f>VLOOKUP(Coffee_data[[#This Row],[Area Code]],Location!$B$1:$E$157,3,FALSE)</f>
        <v>West</v>
      </c>
      <c r="Q2276" t="str">
        <f>VLOOKUP(Coffee_data[[#This Row],[Area Code]],Location!$B$1:$E$157,4,FALSE)</f>
        <v>Small Market</v>
      </c>
      <c r="R2276" s="15" t="str">
        <f>HLOOKUP(Coffee_data[[#This Row],[ProductId]],Product!$B$4:$O$7,2,FALSE)</f>
        <v>Regular</v>
      </c>
      <c r="S2276" s="15" t="str">
        <f>HLOOKUP(Coffee_data[[#This Row],[ProductId]],Product!$B$4:$O$7,3,FALSE)</f>
        <v>Tea</v>
      </c>
      <c r="T2276" s="15" t="str">
        <f>HLOOKUP(Coffee_data[[#This Row],[ProductId]],Product!$B$4:$O$7,4,FALSE)</f>
        <v>Green Tea</v>
      </c>
    </row>
    <row r="2277" spans="1:20" x14ac:dyDescent="0.2">
      <c r="A2277">
        <v>17</v>
      </c>
      <c r="B2277">
        <v>26</v>
      </c>
      <c r="C2277">
        <v>48</v>
      </c>
      <c r="D2277">
        <v>17</v>
      </c>
      <c r="E2277">
        <v>16</v>
      </c>
      <c r="F2277">
        <v>4</v>
      </c>
      <c r="G2277">
        <v>777</v>
      </c>
      <c r="H2277">
        <v>20</v>
      </c>
      <c r="I2277">
        <v>10</v>
      </c>
      <c r="J2277">
        <v>30</v>
      </c>
      <c r="K2277">
        <v>46</v>
      </c>
      <c r="L2277">
        <v>702</v>
      </c>
      <c r="M2277">
        <v>6</v>
      </c>
      <c r="N2277" s="25">
        <v>42004</v>
      </c>
      <c r="O2277" t="str">
        <f>VLOOKUP(Coffee_data[[#This Row],[Area Code]],Location!$B$1:$E$157,2,FALSE)</f>
        <v>Nevada</v>
      </c>
      <c r="P2277" t="str">
        <f>VLOOKUP(Coffee_data[[#This Row],[Area Code]],Location!$B$1:$E$157,3,FALSE)</f>
        <v>West</v>
      </c>
      <c r="Q2277" t="str">
        <f>VLOOKUP(Coffee_data[[#This Row],[Area Code]],Location!$B$1:$E$157,4,FALSE)</f>
        <v>Small Market</v>
      </c>
      <c r="R2277" s="15" t="str">
        <f>HLOOKUP(Coffee_data[[#This Row],[ProductId]],Product!$B$4:$O$7,2,FALSE)</f>
        <v>Decaf</v>
      </c>
      <c r="S2277" s="15" t="str">
        <f>HLOOKUP(Coffee_data[[#This Row],[ProductId]],Product!$B$4:$O$7,3,FALSE)</f>
        <v>Espresso</v>
      </c>
      <c r="T2277" s="15" t="str">
        <f>HLOOKUP(Coffee_data[[#This Row],[ProductId]],Product!$B$4:$O$7,4,FALSE)</f>
        <v>Decaf Espresso</v>
      </c>
    </row>
    <row r="2278" spans="1:20" x14ac:dyDescent="0.2">
      <c r="A2278">
        <v>-5</v>
      </c>
      <c r="B2278">
        <v>42</v>
      </c>
      <c r="C2278">
        <v>85</v>
      </c>
      <c r="D2278">
        <v>34</v>
      </c>
      <c r="E2278">
        <v>47</v>
      </c>
      <c r="F2278">
        <v>12</v>
      </c>
      <c r="G2278">
        <v>197</v>
      </c>
      <c r="H2278">
        <v>10</v>
      </c>
      <c r="I2278">
        <v>42</v>
      </c>
      <c r="J2278">
        <v>50</v>
      </c>
      <c r="K2278">
        <v>92</v>
      </c>
      <c r="L2278">
        <v>775</v>
      </c>
      <c r="M2278">
        <v>2</v>
      </c>
      <c r="N2278" s="25">
        <v>42004</v>
      </c>
      <c r="O2278" t="str">
        <f>VLOOKUP(Coffee_data[[#This Row],[Area Code]],Location!$B$1:$E$157,2,FALSE)</f>
        <v>Nevada</v>
      </c>
      <c r="P2278" t="str">
        <f>VLOOKUP(Coffee_data[[#This Row],[Area Code]],Location!$B$1:$E$157,3,FALSE)</f>
        <v>West</v>
      </c>
      <c r="Q2278" t="str">
        <f>VLOOKUP(Coffee_data[[#This Row],[Area Code]],Location!$B$1:$E$157,4,FALSE)</f>
        <v>Small Market</v>
      </c>
      <c r="R2278" s="15" t="str">
        <f>HLOOKUP(Coffee_data[[#This Row],[ProductId]],Product!$B$4:$O$7,2,FALSE)</f>
        <v>Regular</v>
      </c>
      <c r="S2278" s="15" t="str">
        <f>HLOOKUP(Coffee_data[[#This Row],[ProductId]],Product!$B$4:$O$7,3,FALSE)</f>
        <v>Coffee</v>
      </c>
      <c r="T2278" s="15" t="str">
        <f>HLOOKUP(Coffee_data[[#This Row],[ProductId]],Product!$B$4:$O$7,4,FALSE)</f>
        <v>Columbian</v>
      </c>
    </row>
    <row r="2279" spans="1:20" x14ac:dyDescent="0.2">
      <c r="A2279">
        <v>6</v>
      </c>
      <c r="B2279">
        <v>34</v>
      </c>
      <c r="C2279">
        <v>69</v>
      </c>
      <c r="D2279">
        <v>28</v>
      </c>
      <c r="E2279">
        <v>32</v>
      </c>
      <c r="F2279">
        <v>8</v>
      </c>
      <c r="G2279">
        <v>965</v>
      </c>
      <c r="H2279">
        <v>20</v>
      </c>
      <c r="I2279">
        <v>30</v>
      </c>
      <c r="J2279">
        <v>40</v>
      </c>
      <c r="K2279">
        <v>67</v>
      </c>
      <c r="L2279">
        <v>702</v>
      </c>
      <c r="M2279">
        <v>3</v>
      </c>
      <c r="N2279" s="25">
        <v>42004</v>
      </c>
      <c r="O2279" t="str">
        <f>VLOOKUP(Coffee_data[[#This Row],[Area Code]],Location!$B$1:$E$157,2,FALSE)</f>
        <v>Nevada</v>
      </c>
      <c r="P2279" t="str">
        <f>VLOOKUP(Coffee_data[[#This Row],[Area Code]],Location!$B$1:$E$157,3,FALSE)</f>
        <v>West</v>
      </c>
      <c r="Q2279" t="str">
        <f>VLOOKUP(Coffee_data[[#This Row],[Area Code]],Location!$B$1:$E$157,4,FALSE)</f>
        <v>Small Market</v>
      </c>
      <c r="R2279" s="15" t="str">
        <f>HLOOKUP(Coffee_data[[#This Row],[ProductId]],Product!$B$4:$O$7,2,FALSE)</f>
        <v>Decaf</v>
      </c>
      <c r="S2279" s="15" t="str">
        <f>HLOOKUP(Coffee_data[[#This Row],[ProductId]],Product!$B$4:$O$7,3,FALSE)</f>
        <v>Coffee</v>
      </c>
      <c r="T2279" s="15" t="str">
        <f>HLOOKUP(Coffee_data[[#This Row],[ProductId]],Product!$B$4:$O$7,4,FALSE)</f>
        <v>Decaf Irish Cream</v>
      </c>
    </row>
    <row r="2280" spans="1:20" x14ac:dyDescent="0.2">
      <c r="A2280">
        <v>17</v>
      </c>
      <c r="B2280">
        <v>26</v>
      </c>
      <c r="C2280">
        <v>48</v>
      </c>
      <c r="D2280">
        <v>17</v>
      </c>
      <c r="E2280">
        <v>16</v>
      </c>
      <c r="F2280">
        <v>4</v>
      </c>
      <c r="G2280">
        <v>777</v>
      </c>
      <c r="H2280">
        <v>20</v>
      </c>
      <c r="I2280">
        <v>10</v>
      </c>
      <c r="J2280">
        <v>30</v>
      </c>
      <c r="K2280">
        <v>40</v>
      </c>
      <c r="L2280">
        <v>702</v>
      </c>
      <c r="M2280">
        <v>4</v>
      </c>
      <c r="N2280" s="25">
        <v>42004</v>
      </c>
      <c r="O2280" t="str">
        <f>VLOOKUP(Coffee_data[[#This Row],[Area Code]],Location!$B$1:$E$157,2,FALSE)</f>
        <v>Nevada</v>
      </c>
      <c r="P2280" t="str">
        <f>VLOOKUP(Coffee_data[[#This Row],[Area Code]],Location!$B$1:$E$157,3,FALSE)</f>
        <v>West</v>
      </c>
      <c r="Q2280" t="str">
        <f>VLOOKUP(Coffee_data[[#This Row],[Area Code]],Location!$B$1:$E$157,4,FALSE)</f>
        <v>Small Market</v>
      </c>
      <c r="R2280" s="15" t="str">
        <f>HLOOKUP(Coffee_data[[#This Row],[ProductId]],Product!$B$4:$O$7,2,FALSE)</f>
        <v>Regular</v>
      </c>
      <c r="S2280" s="15" t="str">
        <f>HLOOKUP(Coffee_data[[#This Row],[ProductId]],Product!$B$4:$O$7,3,FALSE)</f>
        <v>Espresso</v>
      </c>
      <c r="T2280" s="15" t="str">
        <f>HLOOKUP(Coffee_data[[#This Row],[ProductId]],Product!$B$4:$O$7,4,FALSE)</f>
        <v>Caffe Latte</v>
      </c>
    </row>
    <row r="2281" spans="1:20" x14ac:dyDescent="0.2">
      <c r="A2281">
        <v>16</v>
      </c>
      <c r="B2281">
        <v>27</v>
      </c>
      <c r="C2281">
        <v>50</v>
      </c>
      <c r="D2281">
        <v>18</v>
      </c>
      <c r="E2281">
        <v>18</v>
      </c>
      <c r="F2281">
        <v>5</v>
      </c>
      <c r="G2281">
        <v>821</v>
      </c>
      <c r="H2281">
        <v>20</v>
      </c>
      <c r="I2281">
        <v>10</v>
      </c>
      <c r="J2281">
        <v>30</v>
      </c>
      <c r="K2281">
        <v>35</v>
      </c>
      <c r="L2281">
        <v>775</v>
      </c>
      <c r="M2281">
        <v>5</v>
      </c>
      <c r="N2281" s="25">
        <v>42004</v>
      </c>
      <c r="O2281" t="str">
        <f>VLOOKUP(Coffee_data[[#This Row],[Area Code]],Location!$B$1:$E$157,2,FALSE)</f>
        <v>Nevada</v>
      </c>
      <c r="P2281" t="str">
        <f>VLOOKUP(Coffee_data[[#This Row],[Area Code]],Location!$B$1:$E$157,3,FALSE)</f>
        <v>West</v>
      </c>
      <c r="Q2281" t="str">
        <f>VLOOKUP(Coffee_data[[#This Row],[Area Code]],Location!$B$1:$E$157,4,FALSE)</f>
        <v>Small Market</v>
      </c>
      <c r="R2281" s="15" t="str">
        <f>HLOOKUP(Coffee_data[[#This Row],[ProductId]],Product!$B$4:$O$7,2,FALSE)</f>
        <v>Regular</v>
      </c>
      <c r="S2281" s="15" t="str">
        <f>HLOOKUP(Coffee_data[[#This Row],[ProductId]],Product!$B$4:$O$7,3,FALSE)</f>
        <v>Espresso</v>
      </c>
      <c r="T2281" s="15" t="str">
        <f>HLOOKUP(Coffee_data[[#This Row],[ProductId]],Product!$B$4:$O$7,4,FALSE)</f>
        <v>Caffe Mocha</v>
      </c>
    </row>
    <row r="2282" spans="1:20" x14ac:dyDescent="0.2">
      <c r="A2282">
        <v>51</v>
      </c>
      <c r="B2282">
        <v>54</v>
      </c>
      <c r="C2282">
        <v>101</v>
      </c>
      <c r="D2282">
        <v>36</v>
      </c>
      <c r="E2282">
        <v>22</v>
      </c>
      <c r="F2282">
        <v>10</v>
      </c>
      <c r="G2282">
        <v>777</v>
      </c>
      <c r="H2282">
        <v>40</v>
      </c>
      <c r="I2282">
        <v>30</v>
      </c>
      <c r="J2282">
        <v>40</v>
      </c>
      <c r="K2282">
        <v>62</v>
      </c>
      <c r="L2282">
        <v>503</v>
      </c>
      <c r="M2282">
        <v>8</v>
      </c>
      <c r="N2282" s="25">
        <v>42004</v>
      </c>
      <c r="O2282" t="str">
        <f>VLOOKUP(Coffee_data[[#This Row],[Area Code]],Location!$B$1:$E$157,2,FALSE)</f>
        <v>Oregon</v>
      </c>
      <c r="P2282" t="str">
        <f>VLOOKUP(Coffee_data[[#This Row],[Area Code]],Location!$B$1:$E$157,3,FALSE)</f>
        <v>West</v>
      </c>
      <c r="Q2282" t="str">
        <f>VLOOKUP(Coffee_data[[#This Row],[Area Code]],Location!$B$1:$E$157,4,FALSE)</f>
        <v>Small Market</v>
      </c>
      <c r="R2282" s="15" t="str">
        <f>HLOOKUP(Coffee_data[[#This Row],[ProductId]],Product!$B$4:$O$7,2,FALSE)</f>
        <v>Decaf</v>
      </c>
      <c r="S2282" s="15" t="str">
        <f>HLOOKUP(Coffee_data[[#This Row],[ProductId]],Product!$B$4:$O$7,3,FALSE)</f>
        <v>Herbal Tea</v>
      </c>
      <c r="T2282" s="15" t="str">
        <f>HLOOKUP(Coffee_data[[#This Row],[ProductId]],Product!$B$4:$O$7,4,FALSE)</f>
        <v>Chamomile</v>
      </c>
    </row>
    <row r="2283" spans="1:20" x14ac:dyDescent="0.2">
      <c r="A2283">
        <v>45</v>
      </c>
      <c r="B2283">
        <v>56</v>
      </c>
      <c r="C2283">
        <v>112</v>
      </c>
      <c r="D2283">
        <v>44</v>
      </c>
      <c r="E2283">
        <v>28</v>
      </c>
      <c r="F2283">
        <v>14</v>
      </c>
      <c r="G2283">
        <v>623</v>
      </c>
      <c r="H2283">
        <v>30</v>
      </c>
      <c r="I2283">
        <v>30</v>
      </c>
      <c r="J2283">
        <v>50</v>
      </c>
      <c r="K2283">
        <v>71</v>
      </c>
      <c r="L2283">
        <v>503</v>
      </c>
      <c r="M2283">
        <v>9</v>
      </c>
      <c r="N2283" s="25">
        <v>42004</v>
      </c>
      <c r="O2283" t="str">
        <f>VLOOKUP(Coffee_data[[#This Row],[Area Code]],Location!$B$1:$E$157,2,FALSE)</f>
        <v>Oregon</v>
      </c>
      <c r="P2283" t="str">
        <f>VLOOKUP(Coffee_data[[#This Row],[Area Code]],Location!$B$1:$E$157,3,FALSE)</f>
        <v>West</v>
      </c>
      <c r="Q2283" t="str">
        <f>VLOOKUP(Coffee_data[[#This Row],[Area Code]],Location!$B$1:$E$157,4,FALSE)</f>
        <v>Small Market</v>
      </c>
      <c r="R2283" s="15" t="str">
        <f>HLOOKUP(Coffee_data[[#This Row],[ProductId]],Product!$B$4:$O$7,2,FALSE)</f>
        <v>Decaf</v>
      </c>
      <c r="S2283" s="15" t="str">
        <f>HLOOKUP(Coffee_data[[#This Row],[ProductId]],Product!$B$4:$O$7,3,FALSE)</f>
        <v>Herbal Tea</v>
      </c>
      <c r="T2283" s="15" t="str">
        <f>HLOOKUP(Coffee_data[[#This Row],[ProductId]],Product!$B$4:$O$7,4,FALSE)</f>
        <v>Lemon</v>
      </c>
    </row>
    <row r="2284" spans="1:20" x14ac:dyDescent="0.2">
      <c r="A2284">
        <v>44</v>
      </c>
      <c r="B2284">
        <v>48</v>
      </c>
      <c r="C2284">
        <v>90</v>
      </c>
      <c r="D2284">
        <v>32</v>
      </c>
      <c r="E2284">
        <v>21</v>
      </c>
      <c r="F2284">
        <v>8</v>
      </c>
      <c r="G2284">
        <v>456</v>
      </c>
      <c r="H2284">
        <v>30</v>
      </c>
      <c r="I2284">
        <v>20</v>
      </c>
      <c r="J2284">
        <v>30</v>
      </c>
      <c r="K2284">
        <v>39</v>
      </c>
      <c r="L2284">
        <v>541</v>
      </c>
      <c r="M2284">
        <v>11</v>
      </c>
      <c r="N2284" s="25">
        <v>42004</v>
      </c>
      <c r="O2284" t="str">
        <f>VLOOKUP(Coffee_data[[#This Row],[Area Code]],Location!$B$1:$E$157,2,FALSE)</f>
        <v>Oregon</v>
      </c>
      <c r="P2284" t="str">
        <f>VLOOKUP(Coffee_data[[#This Row],[Area Code]],Location!$B$1:$E$157,3,FALSE)</f>
        <v>West</v>
      </c>
      <c r="Q2284" t="str">
        <f>VLOOKUP(Coffee_data[[#This Row],[Area Code]],Location!$B$1:$E$157,4,FALSE)</f>
        <v>Small Market</v>
      </c>
      <c r="R2284" s="15" t="str">
        <f>HLOOKUP(Coffee_data[[#This Row],[ProductId]],Product!$B$4:$O$7,2,FALSE)</f>
        <v>Regular</v>
      </c>
      <c r="S2284" s="15" t="str">
        <f>HLOOKUP(Coffee_data[[#This Row],[ProductId]],Product!$B$4:$O$7,3,FALSE)</f>
        <v>Tea</v>
      </c>
      <c r="T2284" s="15" t="str">
        <f>HLOOKUP(Coffee_data[[#This Row],[ProductId]],Product!$B$4:$O$7,4,FALSE)</f>
        <v>Darjeeling</v>
      </c>
    </row>
    <row r="2285" spans="1:20" x14ac:dyDescent="0.2">
      <c r="A2285">
        <v>106</v>
      </c>
      <c r="B2285">
        <v>126</v>
      </c>
      <c r="C2285">
        <v>235</v>
      </c>
      <c r="D2285">
        <v>84</v>
      </c>
      <c r="E2285">
        <v>61</v>
      </c>
      <c r="F2285">
        <v>27</v>
      </c>
      <c r="G2285">
        <v>651</v>
      </c>
      <c r="H2285">
        <v>60</v>
      </c>
      <c r="I2285">
        <v>62</v>
      </c>
      <c r="J2285">
        <v>90</v>
      </c>
      <c r="K2285">
        <v>152</v>
      </c>
      <c r="L2285">
        <v>503</v>
      </c>
      <c r="M2285">
        <v>12</v>
      </c>
      <c r="N2285" s="25">
        <v>42004</v>
      </c>
      <c r="O2285" t="str">
        <f>VLOOKUP(Coffee_data[[#This Row],[Area Code]],Location!$B$1:$E$157,2,FALSE)</f>
        <v>Oregon</v>
      </c>
      <c r="P2285" t="str">
        <f>VLOOKUP(Coffee_data[[#This Row],[Area Code]],Location!$B$1:$E$157,3,FALSE)</f>
        <v>West</v>
      </c>
      <c r="Q2285" t="str">
        <f>VLOOKUP(Coffee_data[[#This Row],[Area Code]],Location!$B$1:$E$157,4,FALSE)</f>
        <v>Small Market</v>
      </c>
      <c r="R2285" s="15" t="str">
        <f>HLOOKUP(Coffee_data[[#This Row],[ProductId]],Product!$B$4:$O$7,2,FALSE)</f>
        <v>Regular</v>
      </c>
      <c r="S2285" s="15" t="str">
        <f>HLOOKUP(Coffee_data[[#This Row],[ProductId]],Product!$B$4:$O$7,3,FALSE)</f>
        <v>Tea</v>
      </c>
      <c r="T2285" s="15" t="str">
        <f>HLOOKUP(Coffee_data[[#This Row],[ProductId]],Product!$B$4:$O$7,4,FALSE)</f>
        <v>Earl Grey</v>
      </c>
    </row>
    <row r="2286" spans="1:20" x14ac:dyDescent="0.2">
      <c r="A2286">
        <v>104</v>
      </c>
      <c r="B2286">
        <v>116</v>
      </c>
      <c r="C2286">
        <v>224</v>
      </c>
      <c r="D2286">
        <v>84</v>
      </c>
      <c r="E2286">
        <v>51</v>
      </c>
      <c r="F2286">
        <v>26</v>
      </c>
      <c r="G2286">
        <v>500</v>
      </c>
      <c r="H2286">
        <v>50</v>
      </c>
      <c r="I2286">
        <v>37</v>
      </c>
      <c r="J2286">
        <v>80</v>
      </c>
      <c r="K2286">
        <v>143</v>
      </c>
      <c r="L2286">
        <v>541</v>
      </c>
      <c r="M2286">
        <v>13</v>
      </c>
      <c r="N2286" s="25">
        <v>42004</v>
      </c>
      <c r="O2286" t="str">
        <f>VLOOKUP(Coffee_data[[#This Row],[Area Code]],Location!$B$1:$E$157,2,FALSE)</f>
        <v>Oregon</v>
      </c>
      <c r="P2286" t="str">
        <f>VLOOKUP(Coffee_data[[#This Row],[Area Code]],Location!$B$1:$E$157,3,FALSE)</f>
        <v>West</v>
      </c>
      <c r="Q2286" t="str">
        <f>VLOOKUP(Coffee_data[[#This Row],[Area Code]],Location!$B$1:$E$157,4,FALSE)</f>
        <v>Small Market</v>
      </c>
      <c r="R2286" s="15" t="str">
        <f>HLOOKUP(Coffee_data[[#This Row],[ProductId]],Product!$B$4:$O$7,2,FALSE)</f>
        <v>Regular</v>
      </c>
      <c r="S2286" s="15" t="str">
        <f>HLOOKUP(Coffee_data[[#This Row],[ProductId]],Product!$B$4:$O$7,3,FALSE)</f>
        <v>Tea</v>
      </c>
      <c r="T2286" s="15" t="str">
        <f>HLOOKUP(Coffee_data[[#This Row],[ProductId]],Product!$B$4:$O$7,4,FALSE)</f>
        <v>Green Tea</v>
      </c>
    </row>
    <row r="2287" spans="1:20" x14ac:dyDescent="0.2">
      <c r="A2287">
        <v>154</v>
      </c>
      <c r="B2287">
        <v>171</v>
      </c>
      <c r="C2287">
        <v>382</v>
      </c>
      <c r="D2287">
        <v>183</v>
      </c>
      <c r="E2287">
        <v>76</v>
      </c>
      <c r="F2287">
        <v>47</v>
      </c>
      <c r="G2287">
        <v>1091</v>
      </c>
      <c r="H2287">
        <v>100</v>
      </c>
      <c r="I2287">
        <v>177</v>
      </c>
      <c r="J2287">
        <v>160</v>
      </c>
      <c r="K2287">
        <v>314</v>
      </c>
      <c r="L2287">
        <v>971</v>
      </c>
      <c r="M2287">
        <v>6</v>
      </c>
      <c r="N2287" s="25">
        <v>42004</v>
      </c>
      <c r="O2287" t="str">
        <f>VLOOKUP(Coffee_data[[#This Row],[Area Code]],Location!$B$1:$E$157,2,FALSE)</f>
        <v>Oregon</v>
      </c>
      <c r="P2287" t="str">
        <f>VLOOKUP(Coffee_data[[#This Row],[Area Code]],Location!$B$1:$E$157,3,FALSE)</f>
        <v>West</v>
      </c>
      <c r="Q2287" t="str">
        <f>VLOOKUP(Coffee_data[[#This Row],[Area Code]],Location!$B$1:$E$157,4,FALSE)</f>
        <v>Small Market</v>
      </c>
      <c r="R2287" s="15" t="str">
        <f>HLOOKUP(Coffee_data[[#This Row],[ProductId]],Product!$B$4:$O$7,2,FALSE)</f>
        <v>Decaf</v>
      </c>
      <c r="S2287" s="15" t="str">
        <f>HLOOKUP(Coffee_data[[#This Row],[ProductId]],Product!$B$4:$O$7,3,FALSE)</f>
        <v>Espresso</v>
      </c>
      <c r="T2287" s="15" t="str">
        <f>HLOOKUP(Coffee_data[[#This Row],[ProductId]],Product!$B$4:$O$7,4,FALSE)</f>
        <v>Decaf Espresso</v>
      </c>
    </row>
    <row r="2288" spans="1:20" x14ac:dyDescent="0.2">
      <c r="A2288">
        <v>2</v>
      </c>
      <c r="B2288">
        <v>87</v>
      </c>
      <c r="C2288">
        <v>168</v>
      </c>
      <c r="D2288">
        <v>63</v>
      </c>
      <c r="E2288">
        <v>90</v>
      </c>
      <c r="F2288">
        <v>57</v>
      </c>
      <c r="G2288">
        <v>435</v>
      </c>
      <c r="H2288">
        <v>40</v>
      </c>
      <c r="I2288">
        <v>69</v>
      </c>
      <c r="J2288">
        <v>110</v>
      </c>
      <c r="K2288">
        <v>179</v>
      </c>
      <c r="L2288">
        <v>503</v>
      </c>
      <c r="M2288">
        <v>1</v>
      </c>
      <c r="N2288" s="25">
        <v>42004</v>
      </c>
      <c r="O2288" t="str">
        <f>VLOOKUP(Coffee_data[[#This Row],[Area Code]],Location!$B$1:$E$157,2,FALSE)</f>
        <v>Oregon</v>
      </c>
      <c r="P2288" t="str">
        <f>VLOOKUP(Coffee_data[[#This Row],[Area Code]],Location!$B$1:$E$157,3,FALSE)</f>
        <v>West</v>
      </c>
      <c r="Q2288" t="str">
        <f>VLOOKUP(Coffee_data[[#This Row],[Area Code]],Location!$B$1:$E$157,4,FALSE)</f>
        <v>Small Market</v>
      </c>
      <c r="R2288" s="15" t="str">
        <f>HLOOKUP(Coffee_data[[#This Row],[ProductId]],Product!$B$4:$O$7,2,FALSE)</f>
        <v>Regular</v>
      </c>
      <c r="S2288" s="15" t="str">
        <f>HLOOKUP(Coffee_data[[#This Row],[ProductId]],Product!$B$4:$O$7,3,FALSE)</f>
        <v>Coffee</v>
      </c>
      <c r="T2288" s="15" t="str">
        <f>HLOOKUP(Coffee_data[[#This Row],[ProductId]],Product!$B$4:$O$7,4,FALSE)</f>
        <v>Amaretto</v>
      </c>
    </row>
    <row r="2289" spans="1:20" x14ac:dyDescent="0.2">
      <c r="A2289">
        <v>44</v>
      </c>
      <c r="B2289">
        <v>93</v>
      </c>
      <c r="C2289">
        <v>179</v>
      </c>
      <c r="D2289">
        <v>67</v>
      </c>
      <c r="E2289">
        <v>68</v>
      </c>
      <c r="F2289">
        <v>22</v>
      </c>
      <c r="G2289">
        <v>400</v>
      </c>
      <c r="H2289">
        <v>60</v>
      </c>
      <c r="I2289">
        <v>82</v>
      </c>
      <c r="J2289">
        <v>120</v>
      </c>
      <c r="K2289">
        <v>202</v>
      </c>
      <c r="L2289">
        <v>503</v>
      </c>
      <c r="M2289">
        <v>2</v>
      </c>
      <c r="N2289" s="25">
        <v>42004</v>
      </c>
      <c r="O2289" t="str">
        <f>VLOOKUP(Coffee_data[[#This Row],[Area Code]],Location!$B$1:$E$157,2,FALSE)</f>
        <v>Oregon</v>
      </c>
      <c r="P2289" t="str">
        <f>VLOOKUP(Coffee_data[[#This Row],[Area Code]],Location!$B$1:$E$157,3,FALSE)</f>
        <v>West</v>
      </c>
      <c r="Q2289" t="str">
        <f>VLOOKUP(Coffee_data[[#This Row],[Area Code]],Location!$B$1:$E$157,4,FALSE)</f>
        <v>Small Market</v>
      </c>
      <c r="R2289" s="15" t="str">
        <f>HLOOKUP(Coffee_data[[#This Row],[ProductId]],Product!$B$4:$O$7,2,FALSE)</f>
        <v>Regular</v>
      </c>
      <c r="S2289" s="15" t="str">
        <f>HLOOKUP(Coffee_data[[#This Row],[ProductId]],Product!$B$4:$O$7,3,FALSE)</f>
        <v>Coffee</v>
      </c>
      <c r="T2289" s="15" t="str">
        <f>HLOOKUP(Coffee_data[[#This Row],[ProductId]],Product!$B$4:$O$7,4,FALSE)</f>
        <v>Columbian</v>
      </c>
    </row>
    <row r="2290" spans="1:20" x14ac:dyDescent="0.2">
      <c r="A2290">
        <v>65</v>
      </c>
      <c r="B2290">
        <v>83</v>
      </c>
      <c r="C2290">
        <v>157</v>
      </c>
      <c r="D2290">
        <v>57</v>
      </c>
      <c r="E2290">
        <v>43</v>
      </c>
      <c r="F2290">
        <v>18</v>
      </c>
      <c r="G2290">
        <v>364</v>
      </c>
      <c r="H2290">
        <v>70</v>
      </c>
      <c r="I2290">
        <v>67</v>
      </c>
      <c r="J2290">
        <v>100</v>
      </c>
      <c r="K2290">
        <v>167</v>
      </c>
      <c r="L2290">
        <v>971</v>
      </c>
      <c r="M2290">
        <v>3</v>
      </c>
      <c r="N2290" s="25">
        <v>42004</v>
      </c>
      <c r="O2290" t="str">
        <f>VLOOKUP(Coffee_data[[#This Row],[Area Code]],Location!$B$1:$E$157,2,FALSE)</f>
        <v>Oregon</v>
      </c>
      <c r="P2290" t="str">
        <f>VLOOKUP(Coffee_data[[#This Row],[Area Code]],Location!$B$1:$E$157,3,FALSE)</f>
        <v>West</v>
      </c>
      <c r="Q2290" t="str">
        <f>VLOOKUP(Coffee_data[[#This Row],[Area Code]],Location!$B$1:$E$157,4,FALSE)</f>
        <v>Small Market</v>
      </c>
      <c r="R2290" s="15" t="str">
        <f>HLOOKUP(Coffee_data[[#This Row],[ProductId]],Product!$B$4:$O$7,2,FALSE)</f>
        <v>Decaf</v>
      </c>
      <c r="S2290" s="15" t="str">
        <f>HLOOKUP(Coffee_data[[#This Row],[ProductId]],Product!$B$4:$O$7,3,FALSE)</f>
        <v>Coffee</v>
      </c>
      <c r="T2290" s="15" t="str">
        <f>HLOOKUP(Coffee_data[[#This Row],[ProductId]],Product!$B$4:$O$7,4,FALSE)</f>
        <v>Decaf Irish Cream</v>
      </c>
    </row>
    <row r="2291" spans="1:20" x14ac:dyDescent="0.2">
      <c r="A2291">
        <v>25</v>
      </c>
      <c r="B2291">
        <v>72</v>
      </c>
      <c r="C2291">
        <v>145</v>
      </c>
      <c r="D2291">
        <v>58</v>
      </c>
      <c r="E2291">
        <v>59</v>
      </c>
      <c r="F2291">
        <v>22</v>
      </c>
      <c r="G2291">
        <v>338</v>
      </c>
      <c r="H2291">
        <v>20</v>
      </c>
      <c r="I2291">
        <v>50</v>
      </c>
      <c r="J2291">
        <v>70</v>
      </c>
      <c r="K2291">
        <v>116</v>
      </c>
      <c r="L2291">
        <v>503</v>
      </c>
      <c r="M2291">
        <v>4</v>
      </c>
      <c r="N2291" s="25">
        <v>42004</v>
      </c>
      <c r="O2291" t="str">
        <f>VLOOKUP(Coffee_data[[#This Row],[Area Code]],Location!$B$1:$E$157,2,FALSE)</f>
        <v>Oregon</v>
      </c>
      <c r="P2291" t="str">
        <f>VLOOKUP(Coffee_data[[#This Row],[Area Code]],Location!$B$1:$E$157,3,FALSE)</f>
        <v>West</v>
      </c>
      <c r="Q2291" t="str">
        <f>VLOOKUP(Coffee_data[[#This Row],[Area Code]],Location!$B$1:$E$157,4,FALSE)</f>
        <v>Small Market</v>
      </c>
      <c r="R2291" s="15" t="str">
        <f>HLOOKUP(Coffee_data[[#This Row],[ProductId]],Product!$B$4:$O$7,2,FALSE)</f>
        <v>Regular</v>
      </c>
      <c r="S2291" s="15" t="str">
        <f>HLOOKUP(Coffee_data[[#This Row],[ProductId]],Product!$B$4:$O$7,3,FALSE)</f>
        <v>Espresso</v>
      </c>
      <c r="T2291" s="15" t="str">
        <f>HLOOKUP(Coffee_data[[#This Row],[ProductId]],Product!$B$4:$O$7,4,FALSE)</f>
        <v>Caffe Latte</v>
      </c>
    </row>
    <row r="2292" spans="1:20" x14ac:dyDescent="0.2">
      <c r="A2292">
        <v>51</v>
      </c>
      <c r="B2292">
        <v>80</v>
      </c>
      <c r="C2292">
        <v>157</v>
      </c>
      <c r="D2292">
        <v>60</v>
      </c>
      <c r="E2292">
        <v>49</v>
      </c>
      <c r="F2292">
        <v>19</v>
      </c>
      <c r="G2292">
        <v>336</v>
      </c>
      <c r="H2292">
        <v>50</v>
      </c>
      <c r="I2292">
        <v>55</v>
      </c>
      <c r="J2292">
        <v>80</v>
      </c>
      <c r="K2292">
        <v>135</v>
      </c>
      <c r="L2292">
        <v>503</v>
      </c>
      <c r="M2292">
        <v>5</v>
      </c>
      <c r="N2292" s="25">
        <v>42004</v>
      </c>
      <c r="O2292" t="str">
        <f>VLOOKUP(Coffee_data[[#This Row],[Area Code]],Location!$B$1:$E$157,2,FALSE)</f>
        <v>Oregon</v>
      </c>
      <c r="P2292" t="str">
        <f>VLOOKUP(Coffee_data[[#This Row],[Area Code]],Location!$B$1:$E$157,3,FALSE)</f>
        <v>West</v>
      </c>
      <c r="Q2292" t="str">
        <f>VLOOKUP(Coffee_data[[#This Row],[Area Code]],Location!$B$1:$E$157,4,FALSE)</f>
        <v>Small Market</v>
      </c>
      <c r="R2292" s="15" t="str">
        <f>HLOOKUP(Coffee_data[[#This Row],[ProductId]],Product!$B$4:$O$7,2,FALSE)</f>
        <v>Regular</v>
      </c>
      <c r="S2292" s="15" t="str">
        <f>HLOOKUP(Coffee_data[[#This Row],[ProductId]],Product!$B$4:$O$7,3,FALSE)</f>
        <v>Espresso</v>
      </c>
      <c r="T2292" s="15" t="str">
        <f>HLOOKUP(Coffee_data[[#This Row],[ProductId]],Product!$B$4:$O$7,4,FALSE)</f>
        <v>Caffe Mocha</v>
      </c>
    </row>
    <row r="2293" spans="1:20" x14ac:dyDescent="0.2">
      <c r="A2293">
        <v>179</v>
      </c>
      <c r="B2293">
        <v>186</v>
      </c>
      <c r="C2293">
        <v>347</v>
      </c>
      <c r="D2293">
        <v>135</v>
      </c>
      <c r="E2293">
        <v>75</v>
      </c>
      <c r="F2293">
        <v>40</v>
      </c>
      <c r="G2293">
        <v>961</v>
      </c>
      <c r="H2293">
        <v>120</v>
      </c>
      <c r="I2293">
        <v>73</v>
      </c>
      <c r="J2293">
        <v>170</v>
      </c>
      <c r="K2293">
        <v>262</v>
      </c>
      <c r="L2293">
        <v>509</v>
      </c>
      <c r="M2293">
        <v>8</v>
      </c>
      <c r="N2293" s="25">
        <v>42004</v>
      </c>
      <c r="O2293" t="str">
        <f>VLOOKUP(Coffee_data[[#This Row],[Area Code]],Location!$B$1:$E$157,2,FALSE)</f>
        <v>Washington</v>
      </c>
      <c r="P2293" t="str">
        <f>VLOOKUP(Coffee_data[[#This Row],[Area Code]],Location!$B$1:$E$157,3,FALSE)</f>
        <v>West</v>
      </c>
      <c r="Q2293" t="str">
        <f>VLOOKUP(Coffee_data[[#This Row],[Area Code]],Location!$B$1:$E$157,4,FALSE)</f>
        <v>Small Market</v>
      </c>
      <c r="R2293" s="15" t="str">
        <f>HLOOKUP(Coffee_data[[#This Row],[ProductId]],Product!$B$4:$O$7,2,FALSE)</f>
        <v>Decaf</v>
      </c>
      <c r="S2293" s="15" t="str">
        <f>HLOOKUP(Coffee_data[[#This Row],[ProductId]],Product!$B$4:$O$7,3,FALSE)</f>
        <v>Herbal Tea</v>
      </c>
      <c r="T2293" s="15" t="str">
        <f>HLOOKUP(Coffee_data[[#This Row],[ProductId]],Product!$B$4:$O$7,4,FALSE)</f>
        <v>Chamomile</v>
      </c>
    </row>
    <row r="2294" spans="1:20" x14ac:dyDescent="0.2">
      <c r="A2294">
        <v>47</v>
      </c>
      <c r="B2294">
        <v>51</v>
      </c>
      <c r="C2294">
        <v>95</v>
      </c>
      <c r="D2294">
        <v>34</v>
      </c>
      <c r="E2294">
        <v>22</v>
      </c>
      <c r="F2294">
        <v>9</v>
      </c>
      <c r="G2294">
        <v>777</v>
      </c>
      <c r="H2294">
        <v>50</v>
      </c>
      <c r="I2294">
        <v>20</v>
      </c>
      <c r="J2294">
        <v>50</v>
      </c>
      <c r="K2294">
        <v>79</v>
      </c>
      <c r="L2294">
        <v>360</v>
      </c>
      <c r="M2294">
        <v>9</v>
      </c>
      <c r="N2294" s="25">
        <v>42004</v>
      </c>
      <c r="O2294" t="str">
        <f>VLOOKUP(Coffee_data[[#This Row],[Area Code]],Location!$B$1:$E$157,2,FALSE)</f>
        <v>Washington</v>
      </c>
      <c r="P2294" t="str">
        <f>VLOOKUP(Coffee_data[[#This Row],[Area Code]],Location!$B$1:$E$157,3,FALSE)</f>
        <v>West</v>
      </c>
      <c r="Q2294" t="str">
        <f>VLOOKUP(Coffee_data[[#This Row],[Area Code]],Location!$B$1:$E$157,4,FALSE)</f>
        <v>Small Market</v>
      </c>
      <c r="R2294" s="15" t="str">
        <f>HLOOKUP(Coffee_data[[#This Row],[ProductId]],Product!$B$4:$O$7,2,FALSE)</f>
        <v>Decaf</v>
      </c>
      <c r="S2294" s="15" t="str">
        <f>HLOOKUP(Coffee_data[[#This Row],[ProductId]],Product!$B$4:$O$7,3,FALSE)</f>
        <v>Herbal Tea</v>
      </c>
      <c r="T2294" s="15" t="str">
        <f>HLOOKUP(Coffee_data[[#This Row],[ProductId]],Product!$B$4:$O$7,4,FALSE)</f>
        <v>Lemon</v>
      </c>
    </row>
    <row r="2295" spans="1:20" x14ac:dyDescent="0.2">
      <c r="A2295">
        <v>109</v>
      </c>
      <c r="B2295">
        <v>113</v>
      </c>
      <c r="C2295">
        <v>201</v>
      </c>
      <c r="D2295">
        <v>67</v>
      </c>
      <c r="E2295">
        <v>45</v>
      </c>
      <c r="F2295">
        <v>20</v>
      </c>
      <c r="G2295">
        <v>400</v>
      </c>
      <c r="H2295">
        <v>50</v>
      </c>
      <c r="I2295">
        <v>51</v>
      </c>
      <c r="J2295">
        <v>80</v>
      </c>
      <c r="K2295">
        <v>131</v>
      </c>
      <c r="L2295">
        <v>253</v>
      </c>
      <c r="M2295">
        <v>11</v>
      </c>
      <c r="N2295" s="25">
        <v>42004</v>
      </c>
      <c r="O2295" t="str">
        <f>VLOOKUP(Coffee_data[[#This Row],[Area Code]],Location!$B$1:$E$157,2,FALSE)</f>
        <v>Washington</v>
      </c>
      <c r="P2295" t="str">
        <f>VLOOKUP(Coffee_data[[#This Row],[Area Code]],Location!$B$1:$E$157,3,FALSE)</f>
        <v>West</v>
      </c>
      <c r="Q2295" t="str">
        <f>VLOOKUP(Coffee_data[[#This Row],[Area Code]],Location!$B$1:$E$157,4,FALSE)</f>
        <v>Small Market</v>
      </c>
      <c r="R2295" s="15" t="str">
        <f>HLOOKUP(Coffee_data[[#This Row],[ProductId]],Product!$B$4:$O$7,2,FALSE)</f>
        <v>Regular</v>
      </c>
      <c r="S2295" s="15" t="str">
        <f>HLOOKUP(Coffee_data[[#This Row],[ProductId]],Product!$B$4:$O$7,3,FALSE)</f>
        <v>Tea</v>
      </c>
      <c r="T2295" s="15" t="str">
        <f>HLOOKUP(Coffee_data[[#This Row],[ProductId]],Product!$B$4:$O$7,4,FALSE)</f>
        <v>Darjeeling</v>
      </c>
    </row>
    <row r="2296" spans="1:20" x14ac:dyDescent="0.2">
      <c r="A2296">
        <v>75</v>
      </c>
      <c r="B2296">
        <v>89</v>
      </c>
      <c r="C2296">
        <v>168</v>
      </c>
      <c r="D2296">
        <v>61</v>
      </c>
      <c r="E2296">
        <v>43</v>
      </c>
      <c r="F2296">
        <v>19</v>
      </c>
      <c r="G2296">
        <v>390</v>
      </c>
      <c r="H2296">
        <v>40</v>
      </c>
      <c r="I2296">
        <v>52</v>
      </c>
      <c r="J2296">
        <v>60</v>
      </c>
      <c r="K2296">
        <v>100</v>
      </c>
      <c r="L2296">
        <v>206</v>
      </c>
      <c r="M2296">
        <v>12</v>
      </c>
      <c r="N2296" s="25">
        <v>42004</v>
      </c>
      <c r="O2296" t="str">
        <f>VLOOKUP(Coffee_data[[#This Row],[Area Code]],Location!$B$1:$E$157,2,FALSE)</f>
        <v>Washington</v>
      </c>
      <c r="P2296" t="str">
        <f>VLOOKUP(Coffee_data[[#This Row],[Area Code]],Location!$B$1:$E$157,3,FALSE)</f>
        <v>West</v>
      </c>
      <c r="Q2296" t="str">
        <f>VLOOKUP(Coffee_data[[#This Row],[Area Code]],Location!$B$1:$E$157,4,FALSE)</f>
        <v>Small Market</v>
      </c>
      <c r="R2296" s="15" t="str">
        <f>HLOOKUP(Coffee_data[[#This Row],[ProductId]],Product!$B$4:$O$7,2,FALSE)</f>
        <v>Regular</v>
      </c>
      <c r="S2296" s="15" t="str">
        <f>HLOOKUP(Coffee_data[[#This Row],[ProductId]],Product!$B$4:$O$7,3,FALSE)</f>
        <v>Tea</v>
      </c>
      <c r="T2296" s="15" t="str">
        <f>HLOOKUP(Coffee_data[[#This Row],[ProductId]],Product!$B$4:$O$7,4,FALSE)</f>
        <v>Earl Grey</v>
      </c>
    </row>
    <row r="2297" spans="1:20" x14ac:dyDescent="0.2">
      <c r="A2297">
        <v>12</v>
      </c>
      <c r="B2297">
        <v>105</v>
      </c>
      <c r="C2297">
        <v>201</v>
      </c>
      <c r="D2297">
        <v>75</v>
      </c>
      <c r="E2297">
        <v>102</v>
      </c>
      <c r="F2297">
        <v>68</v>
      </c>
      <c r="G2297">
        <v>522</v>
      </c>
      <c r="H2297">
        <v>20</v>
      </c>
      <c r="I2297">
        <v>53</v>
      </c>
      <c r="J2297">
        <v>80</v>
      </c>
      <c r="K2297">
        <v>133</v>
      </c>
      <c r="L2297">
        <v>425</v>
      </c>
      <c r="M2297">
        <v>13</v>
      </c>
      <c r="N2297" s="25">
        <v>42004</v>
      </c>
      <c r="O2297" t="str">
        <f>VLOOKUP(Coffee_data[[#This Row],[Area Code]],Location!$B$1:$E$157,2,FALSE)</f>
        <v>Washington</v>
      </c>
      <c r="P2297" t="str">
        <f>VLOOKUP(Coffee_data[[#This Row],[Area Code]],Location!$B$1:$E$157,3,FALSE)</f>
        <v>West</v>
      </c>
      <c r="Q2297" t="str">
        <f>VLOOKUP(Coffee_data[[#This Row],[Area Code]],Location!$B$1:$E$157,4,FALSE)</f>
        <v>Small Market</v>
      </c>
      <c r="R2297" s="15" t="str">
        <f>HLOOKUP(Coffee_data[[#This Row],[ProductId]],Product!$B$4:$O$7,2,FALSE)</f>
        <v>Regular</v>
      </c>
      <c r="S2297" s="15" t="str">
        <f>HLOOKUP(Coffee_data[[#This Row],[ProductId]],Product!$B$4:$O$7,3,FALSE)</f>
        <v>Tea</v>
      </c>
      <c r="T2297" s="15" t="str">
        <f>HLOOKUP(Coffee_data[[#This Row],[ProductId]],Product!$B$4:$O$7,4,FALSE)</f>
        <v>Green Tea</v>
      </c>
    </row>
    <row r="2298" spans="1:20" x14ac:dyDescent="0.2">
      <c r="A2298">
        <v>55</v>
      </c>
      <c r="B2298">
        <v>62</v>
      </c>
      <c r="C2298">
        <v>123</v>
      </c>
      <c r="D2298">
        <v>48</v>
      </c>
      <c r="E2298">
        <v>28</v>
      </c>
      <c r="F2298">
        <v>15</v>
      </c>
      <c r="G2298">
        <v>623</v>
      </c>
      <c r="H2298">
        <v>40</v>
      </c>
      <c r="I2298">
        <v>40</v>
      </c>
      <c r="J2298">
        <v>60</v>
      </c>
      <c r="K2298">
        <v>96</v>
      </c>
      <c r="L2298">
        <v>206</v>
      </c>
      <c r="M2298">
        <v>4</v>
      </c>
      <c r="N2298" s="25">
        <v>42004</v>
      </c>
      <c r="O2298" t="str">
        <f>VLOOKUP(Coffee_data[[#This Row],[Area Code]],Location!$B$1:$E$157,2,FALSE)</f>
        <v>Washington</v>
      </c>
      <c r="P2298" t="str">
        <f>VLOOKUP(Coffee_data[[#This Row],[Area Code]],Location!$B$1:$E$157,3,FALSE)</f>
        <v>West</v>
      </c>
      <c r="Q2298" t="str">
        <f>VLOOKUP(Coffee_data[[#This Row],[Area Code]],Location!$B$1:$E$157,4,FALSE)</f>
        <v>Small Market</v>
      </c>
      <c r="R2298" s="15" t="str">
        <f>HLOOKUP(Coffee_data[[#This Row],[ProductId]],Product!$B$4:$O$7,2,FALSE)</f>
        <v>Regular</v>
      </c>
      <c r="S2298" s="15" t="str">
        <f>HLOOKUP(Coffee_data[[#This Row],[ProductId]],Product!$B$4:$O$7,3,FALSE)</f>
        <v>Espresso</v>
      </c>
      <c r="T2298" s="15" t="str">
        <f>HLOOKUP(Coffee_data[[#This Row],[ProductId]],Product!$B$4:$O$7,4,FALSE)</f>
        <v>Caffe Latte</v>
      </c>
    </row>
    <row r="2299" spans="1:20" x14ac:dyDescent="0.2">
      <c r="A2299">
        <v>20</v>
      </c>
      <c r="B2299">
        <v>66</v>
      </c>
      <c r="C2299">
        <v>134</v>
      </c>
      <c r="D2299">
        <v>54</v>
      </c>
      <c r="E2299">
        <v>56</v>
      </c>
      <c r="F2299">
        <v>20</v>
      </c>
      <c r="G2299">
        <v>312</v>
      </c>
      <c r="H2299">
        <v>20</v>
      </c>
      <c r="I2299">
        <v>45</v>
      </c>
      <c r="J2299">
        <v>60</v>
      </c>
      <c r="K2299">
        <v>105</v>
      </c>
      <c r="L2299">
        <v>206</v>
      </c>
      <c r="M2299">
        <v>5</v>
      </c>
      <c r="N2299" s="25">
        <v>42004</v>
      </c>
      <c r="O2299" t="str">
        <f>VLOOKUP(Coffee_data[[#This Row],[Area Code]],Location!$B$1:$E$157,2,FALSE)</f>
        <v>Washington</v>
      </c>
      <c r="P2299" t="str">
        <f>VLOOKUP(Coffee_data[[#This Row],[Area Code]],Location!$B$1:$E$157,3,FALSE)</f>
        <v>West</v>
      </c>
      <c r="Q2299" t="str">
        <f>VLOOKUP(Coffee_data[[#This Row],[Area Code]],Location!$B$1:$E$157,4,FALSE)</f>
        <v>Small Market</v>
      </c>
      <c r="R2299" s="15" t="str">
        <f>HLOOKUP(Coffee_data[[#This Row],[ProductId]],Product!$B$4:$O$7,2,FALSE)</f>
        <v>Regular</v>
      </c>
      <c r="S2299" s="15" t="str">
        <f>HLOOKUP(Coffee_data[[#This Row],[ProductId]],Product!$B$4:$O$7,3,FALSE)</f>
        <v>Espresso</v>
      </c>
      <c r="T2299" s="15" t="str">
        <f>HLOOKUP(Coffee_data[[#This Row],[ProductId]],Product!$B$4:$O$7,4,FALSE)</f>
        <v>Caffe Mocha</v>
      </c>
    </row>
    <row r="2300" spans="1:20" x14ac:dyDescent="0.2">
      <c r="A2300">
        <v>61</v>
      </c>
      <c r="B2300">
        <v>81</v>
      </c>
      <c r="C2300">
        <v>168</v>
      </c>
      <c r="D2300">
        <v>69</v>
      </c>
      <c r="E2300">
        <v>44</v>
      </c>
      <c r="F2300">
        <v>21</v>
      </c>
      <c r="G2300">
        <v>965</v>
      </c>
      <c r="H2300">
        <v>60</v>
      </c>
      <c r="I2300">
        <v>54</v>
      </c>
      <c r="J2300">
        <v>80</v>
      </c>
      <c r="K2300">
        <v>134</v>
      </c>
      <c r="L2300">
        <v>425</v>
      </c>
      <c r="M2300">
        <v>6</v>
      </c>
      <c r="N2300" s="25">
        <v>42004</v>
      </c>
      <c r="O2300" t="str">
        <f>VLOOKUP(Coffee_data[[#This Row],[Area Code]],Location!$B$1:$E$157,2,FALSE)</f>
        <v>Washington</v>
      </c>
      <c r="P2300" t="str">
        <f>VLOOKUP(Coffee_data[[#This Row],[Area Code]],Location!$B$1:$E$157,3,FALSE)</f>
        <v>West</v>
      </c>
      <c r="Q2300" t="str">
        <f>VLOOKUP(Coffee_data[[#This Row],[Area Code]],Location!$B$1:$E$157,4,FALSE)</f>
        <v>Small Market</v>
      </c>
      <c r="R2300" s="15" t="str">
        <f>HLOOKUP(Coffee_data[[#This Row],[ProductId]],Product!$B$4:$O$7,2,FALSE)</f>
        <v>Decaf</v>
      </c>
      <c r="S2300" s="15" t="str">
        <f>HLOOKUP(Coffee_data[[#This Row],[ProductId]],Product!$B$4:$O$7,3,FALSE)</f>
        <v>Espresso</v>
      </c>
      <c r="T2300" s="15" t="str">
        <f>HLOOKUP(Coffee_data[[#This Row],[ProductId]],Product!$B$4:$O$7,4,FALSE)</f>
        <v>Decaf Espresso</v>
      </c>
    </row>
    <row r="2301" spans="1:20" x14ac:dyDescent="0.2">
      <c r="A2301">
        <v>59</v>
      </c>
      <c r="B2301">
        <v>77</v>
      </c>
      <c r="C2301">
        <v>145</v>
      </c>
      <c r="D2301">
        <v>53</v>
      </c>
      <c r="E2301">
        <v>41</v>
      </c>
      <c r="F2301">
        <v>16</v>
      </c>
      <c r="G2301">
        <v>338</v>
      </c>
      <c r="H2301">
        <v>70</v>
      </c>
      <c r="I2301">
        <v>58</v>
      </c>
      <c r="J2301">
        <v>100</v>
      </c>
      <c r="K2301">
        <v>162</v>
      </c>
      <c r="L2301">
        <v>206</v>
      </c>
      <c r="M2301">
        <v>2</v>
      </c>
      <c r="N2301" s="25">
        <v>42004</v>
      </c>
      <c r="O2301" t="str">
        <f>VLOOKUP(Coffee_data[[#This Row],[Area Code]],Location!$B$1:$E$157,2,FALSE)</f>
        <v>Washington</v>
      </c>
      <c r="P2301" t="str">
        <f>VLOOKUP(Coffee_data[[#This Row],[Area Code]],Location!$B$1:$E$157,3,FALSE)</f>
        <v>West</v>
      </c>
      <c r="Q2301" t="str">
        <f>VLOOKUP(Coffee_data[[#This Row],[Area Code]],Location!$B$1:$E$157,4,FALSE)</f>
        <v>Small Market</v>
      </c>
      <c r="R2301" s="15" t="str">
        <f>HLOOKUP(Coffee_data[[#This Row],[ProductId]],Product!$B$4:$O$7,2,FALSE)</f>
        <v>Regular</v>
      </c>
      <c r="S2301" s="15" t="str">
        <f>HLOOKUP(Coffee_data[[#This Row],[ProductId]],Product!$B$4:$O$7,3,FALSE)</f>
        <v>Coffee</v>
      </c>
      <c r="T2301" s="15" t="str">
        <f>HLOOKUP(Coffee_data[[#This Row],[ProductId]],Product!$B$4:$O$7,4,FALSE)</f>
        <v>Columbian</v>
      </c>
    </row>
    <row r="2302" spans="1:20" x14ac:dyDescent="0.2">
      <c r="A2302">
        <v>14</v>
      </c>
      <c r="B2302">
        <v>111</v>
      </c>
      <c r="C2302">
        <v>213</v>
      </c>
      <c r="D2302">
        <v>79</v>
      </c>
      <c r="E2302">
        <v>107</v>
      </c>
      <c r="F2302">
        <v>72</v>
      </c>
      <c r="G2302">
        <v>551</v>
      </c>
      <c r="H2302">
        <v>60</v>
      </c>
      <c r="I2302">
        <v>90</v>
      </c>
      <c r="J2302">
        <v>140</v>
      </c>
      <c r="K2302">
        <v>227</v>
      </c>
      <c r="L2302">
        <v>509</v>
      </c>
      <c r="M2302">
        <v>3</v>
      </c>
      <c r="N2302" s="25">
        <v>42004</v>
      </c>
      <c r="O2302" t="str">
        <f>VLOOKUP(Coffee_data[[#This Row],[Area Code]],Location!$B$1:$E$157,2,FALSE)</f>
        <v>Washington</v>
      </c>
      <c r="P2302" t="str">
        <f>VLOOKUP(Coffee_data[[#This Row],[Area Code]],Location!$B$1:$E$157,3,FALSE)</f>
        <v>West</v>
      </c>
      <c r="Q2302" t="str">
        <f>VLOOKUP(Coffee_data[[#This Row],[Area Code]],Location!$B$1:$E$157,4,FALSE)</f>
        <v>Small Market</v>
      </c>
      <c r="R2302" s="15" t="str">
        <f>HLOOKUP(Coffee_data[[#This Row],[ProductId]],Product!$B$4:$O$7,2,FALSE)</f>
        <v>Decaf</v>
      </c>
      <c r="S2302" s="15" t="str">
        <f>HLOOKUP(Coffee_data[[#This Row],[ProductId]],Product!$B$4:$O$7,3,FALSE)</f>
        <v>Coffee</v>
      </c>
      <c r="T2302" s="15" t="str">
        <f>HLOOKUP(Coffee_data[[#This Row],[ProductId]],Product!$B$4:$O$7,4,FALSE)</f>
        <v>Decaf Irish Cream</v>
      </c>
    </row>
    <row r="2303" spans="1:20" x14ac:dyDescent="0.2">
      <c r="A2303">
        <v>147</v>
      </c>
      <c r="B2303">
        <v>170</v>
      </c>
      <c r="C2303">
        <v>362</v>
      </c>
      <c r="D2303">
        <v>168</v>
      </c>
      <c r="E2303">
        <v>71</v>
      </c>
      <c r="F2303">
        <v>47</v>
      </c>
      <c r="G2303">
        <v>1073</v>
      </c>
      <c r="H2303">
        <v>100</v>
      </c>
      <c r="I2303">
        <v>129</v>
      </c>
      <c r="J2303">
        <v>150</v>
      </c>
      <c r="K2303">
        <v>290</v>
      </c>
      <c r="L2303">
        <v>970</v>
      </c>
      <c r="M2303">
        <v>8</v>
      </c>
      <c r="N2303" s="25">
        <v>42035</v>
      </c>
      <c r="O2303" t="str">
        <f>VLOOKUP(Coffee_data[[#This Row],[Area Code]],Location!$B$1:$E$157,2,FALSE)</f>
        <v>Colorado</v>
      </c>
      <c r="P2303" t="str">
        <f>VLOOKUP(Coffee_data[[#This Row],[Area Code]],Location!$B$1:$E$157,3,FALSE)</f>
        <v>Central</v>
      </c>
      <c r="Q2303" t="str">
        <f>VLOOKUP(Coffee_data[[#This Row],[Area Code]],Location!$B$1:$E$157,4,FALSE)</f>
        <v>Major Market</v>
      </c>
      <c r="R2303" s="15" t="str">
        <f>HLOOKUP(Coffee_data[[#This Row],[ProductId]],Product!$B$4:$O$7,2,FALSE)</f>
        <v>Decaf</v>
      </c>
      <c r="S2303" s="15" t="str">
        <f>HLOOKUP(Coffee_data[[#This Row],[ProductId]],Product!$B$4:$O$7,3,FALSE)</f>
        <v>Herbal Tea</v>
      </c>
      <c r="T2303" s="15" t="str">
        <f>HLOOKUP(Coffee_data[[#This Row],[ProductId]],Product!$B$4:$O$7,4,FALSE)</f>
        <v>Chamomile</v>
      </c>
    </row>
    <row r="2304" spans="1:20" x14ac:dyDescent="0.2">
      <c r="A2304">
        <v>-4</v>
      </c>
      <c r="B2304">
        <v>75</v>
      </c>
      <c r="C2304">
        <v>137</v>
      </c>
      <c r="D2304">
        <v>54</v>
      </c>
      <c r="E2304">
        <v>78</v>
      </c>
      <c r="F2304">
        <v>49</v>
      </c>
      <c r="G2304">
        <v>427</v>
      </c>
      <c r="H2304">
        <v>10</v>
      </c>
      <c r="I2304">
        <v>49</v>
      </c>
      <c r="J2304">
        <v>70</v>
      </c>
      <c r="K2304">
        <v>110</v>
      </c>
      <c r="L2304">
        <v>970</v>
      </c>
      <c r="M2304">
        <v>9</v>
      </c>
      <c r="N2304" s="25">
        <v>42035</v>
      </c>
      <c r="O2304" t="str">
        <f>VLOOKUP(Coffee_data[[#This Row],[Area Code]],Location!$B$1:$E$157,2,FALSE)</f>
        <v>Colorado</v>
      </c>
      <c r="P2304" t="str">
        <f>VLOOKUP(Coffee_data[[#This Row],[Area Code]],Location!$B$1:$E$157,3,FALSE)</f>
        <v>Central</v>
      </c>
      <c r="Q2304" t="str">
        <f>VLOOKUP(Coffee_data[[#This Row],[Area Code]],Location!$B$1:$E$157,4,FALSE)</f>
        <v>Major Market</v>
      </c>
      <c r="R2304" s="15" t="str">
        <f>HLOOKUP(Coffee_data[[#This Row],[ProductId]],Product!$B$4:$O$7,2,FALSE)</f>
        <v>Decaf</v>
      </c>
      <c r="S2304" s="15" t="str">
        <f>HLOOKUP(Coffee_data[[#This Row],[ProductId]],Product!$B$4:$O$7,3,FALSE)</f>
        <v>Herbal Tea</v>
      </c>
      <c r="T2304" s="15" t="str">
        <f>HLOOKUP(Coffee_data[[#This Row],[ProductId]],Product!$B$4:$O$7,4,FALSE)</f>
        <v>Lemon</v>
      </c>
    </row>
    <row r="2305" spans="1:20" x14ac:dyDescent="0.2">
      <c r="A2305">
        <v>49</v>
      </c>
      <c r="B2305">
        <v>80</v>
      </c>
      <c r="C2305">
        <v>149</v>
      </c>
      <c r="D2305">
        <v>60</v>
      </c>
      <c r="E2305">
        <v>47</v>
      </c>
      <c r="F2305">
        <v>19</v>
      </c>
      <c r="G2305">
        <v>329</v>
      </c>
      <c r="H2305">
        <v>40</v>
      </c>
      <c r="I2305">
        <v>60</v>
      </c>
      <c r="J2305">
        <v>70</v>
      </c>
      <c r="K2305">
        <v>130</v>
      </c>
      <c r="L2305">
        <v>719</v>
      </c>
      <c r="M2305">
        <v>10</v>
      </c>
      <c r="N2305" s="25">
        <v>42035</v>
      </c>
      <c r="O2305" t="str">
        <f>VLOOKUP(Coffee_data[[#This Row],[Area Code]],Location!$B$1:$E$157,2,FALSE)</f>
        <v>Colorado</v>
      </c>
      <c r="P2305" t="str">
        <f>VLOOKUP(Coffee_data[[#This Row],[Area Code]],Location!$B$1:$E$157,3,FALSE)</f>
        <v>Central</v>
      </c>
      <c r="Q2305" t="str">
        <f>VLOOKUP(Coffee_data[[#This Row],[Area Code]],Location!$B$1:$E$157,4,FALSE)</f>
        <v>Major Market</v>
      </c>
      <c r="R2305" s="15" t="str">
        <f>HLOOKUP(Coffee_data[[#This Row],[ProductId]],Product!$B$4:$O$7,2,FALSE)</f>
        <v>Decaf</v>
      </c>
      <c r="S2305" s="15" t="str">
        <f>HLOOKUP(Coffee_data[[#This Row],[ProductId]],Product!$B$4:$O$7,3,FALSE)</f>
        <v>Herbal Tea</v>
      </c>
      <c r="T2305" s="15" t="str">
        <f>HLOOKUP(Coffee_data[[#This Row],[ProductId]],Product!$B$4:$O$7,4,FALSE)</f>
        <v>Mint</v>
      </c>
    </row>
    <row r="2306" spans="1:20" x14ac:dyDescent="0.2">
      <c r="A2306">
        <v>27</v>
      </c>
      <c r="B2306">
        <v>73</v>
      </c>
      <c r="C2306">
        <v>141</v>
      </c>
      <c r="D2306">
        <v>59</v>
      </c>
      <c r="E2306">
        <v>55</v>
      </c>
      <c r="F2306">
        <v>22</v>
      </c>
      <c r="G2306">
        <v>331</v>
      </c>
      <c r="H2306">
        <v>10</v>
      </c>
      <c r="I2306">
        <v>39</v>
      </c>
      <c r="J2306">
        <v>60</v>
      </c>
      <c r="K2306">
        <v>110</v>
      </c>
      <c r="L2306">
        <v>970</v>
      </c>
      <c r="M2306">
        <v>11</v>
      </c>
      <c r="N2306" s="25">
        <v>42035</v>
      </c>
      <c r="O2306" t="str">
        <f>VLOOKUP(Coffee_data[[#This Row],[Area Code]],Location!$B$1:$E$157,2,FALSE)</f>
        <v>Colorado</v>
      </c>
      <c r="P2306" t="str">
        <f>VLOOKUP(Coffee_data[[#This Row],[Area Code]],Location!$B$1:$E$157,3,FALSE)</f>
        <v>Central</v>
      </c>
      <c r="Q2306" t="str">
        <f>VLOOKUP(Coffee_data[[#This Row],[Area Code]],Location!$B$1:$E$157,4,FALSE)</f>
        <v>Major Market</v>
      </c>
      <c r="R2306" s="15" t="str">
        <f>HLOOKUP(Coffee_data[[#This Row],[ProductId]],Product!$B$4:$O$7,2,FALSE)</f>
        <v>Regular</v>
      </c>
      <c r="S2306" s="15" t="str">
        <f>HLOOKUP(Coffee_data[[#This Row],[ProductId]],Product!$B$4:$O$7,3,FALSE)</f>
        <v>Tea</v>
      </c>
      <c r="T2306" s="15" t="str">
        <f>HLOOKUP(Coffee_data[[#This Row],[ProductId]],Product!$B$4:$O$7,4,FALSE)</f>
        <v>Darjeeling</v>
      </c>
    </row>
    <row r="2307" spans="1:20" x14ac:dyDescent="0.2">
      <c r="A2307">
        <v>50</v>
      </c>
      <c r="B2307">
        <v>74</v>
      </c>
      <c r="C2307">
        <v>145</v>
      </c>
      <c r="D2307">
        <v>62</v>
      </c>
      <c r="E2307">
        <v>40</v>
      </c>
      <c r="F2307">
        <v>19</v>
      </c>
      <c r="G2307">
        <v>958</v>
      </c>
      <c r="H2307">
        <v>30</v>
      </c>
      <c r="I2307">
        <v>62</v>
      </c>
      <c r="J2307">
        <v>60</v>
      </c>
      <c r="K2307">
        <v>98</v>
      </c>
      <c r="L2307">
        <v>970</v>
      </c>
      <c r="M2307">
        <v>12</v>
      </c>
      <c r="N2307" s="25">
        <v>42035</v>
      </c>
      <c r="O2307" t="str">
        <f>VLOOKUP(Coffee_data[[#This Row],[Area Code]],Location!$B$1:$E$157,2,FALSE)</f>
        <v>Colorado</v>
      </c>
      <c r="P2307" t="str">
        <f>VLOOKUP(Coffee_data[[#This Row],[Area Code]],Location!$B$1:$E$157,3,FALSE)</f>
        <v>Central</v>
      </c>
      <c r="Q2307" t="str">
        <f>VLOOKUP(Coffee_data[[#This Row],[Area Code]],Location!$B$1:$E$157,4,FALSE)</f>
        <v>Major Market</v>
      </c>
      <c r="R2307" s="15" t="str">
        <f>HLOOKUP(Coffee_data[[#This Row],[ProductId]],Product!$B$4:$O$7,2,FALSE)</f>
        <v>Regular</v>
      </c>
      <c r="S2307" s="15" t="str">
        <f>HLOOKUP(Coffee_data[[#This Row],[ProductId]],Product!$B$4:$O$7,3,FALSE)</f>
        <v>Tea</v>
      </c>
      <c r="T2307" s="15" t="str">
        <f>HLOOKUP(Coffee_data[[#This Row],[ProductId]],Product!$B$4:$O$7,4,FALSE)</f>
        <v>Earl Grey</v>
      </c>
    </row>
    <row r="2308" spans="1:20" x14ac:dyDescent="0.2">
      <c r="A2308">
        <v>45</v>
      </c>
      <c r="B2308">
        <v>56</v>
      </c>
      <c r="C2308">
        <v>107</v>
      </c>
      <c r="D2308">
        <v>44</v>
      </c>
      <c r="E2308">
        <v>26</v>
      </c>
      <c r="F2308">
        <v>14</v>
      </c>
      <c r="G2308">
        <v>618</v>
      </c>
      <c r="H2308">
        <v>30</v>
      </c>
      <c r="I2308">
        <v>17</v>
      </c>
      <c r="J2308">
        <v>50</v>
      </c>
      <c r="K2308">
        <v>67</v>
      </c>
      <c r="L2308">
        <v>970</v>
      </c>
      <c r="M2308">
        <v>13</v>
      </c>
      <c r="N2308" s="25">
        <v>42035</v>
      </c>
      <c r="O2308" t="str">
        <f>VLOOKUP(Coffee_data[[#This Row],[Area Code]],Location!$B$1:$E$157,2,FALSE)</f>
        <v>Colorado</v>
      </c>
      <c r="P2308" t="str">
        <f>VLOOKUP(Coffee_data[[#This Row],[Area Code]],Location!$B$1:$E$157,3,FALSE)</f>
        <v>Central</v>
      </c>
      <c r="Q2308" t="str">
        <f>VLOOKUP(Coffee_data[[#This Row],[Area Code]],Location!$B$1:$E$157,4,FALSE)</f>
        <v>Major Market</v>
      </c>
      <c r="R2308" s="15" t="str">
        <f>HLOOKUP(Coffee_data[[#This Row],[ProductId]],Product!$B$4:$O$7,2,FALSE)</f>
        <v>Regular</v>
      </c>
      <c r="S2308" s="15" t="str">
        <f>HLOOKUP(Coffee_data[[#This Row],[ProductId]],Product!$B$4:$O$7,3,FALSE)</f>
        <v>Tea</v>
      </c>
      <c r="T2308" s="15" t="str">
        <f>HLOOKUP(Coffee_data[[#This Row],[ProductId]],Product!$B$4:$O$7,4,FALSE)</f>
        <v>Green Tea</v>
      </c>
    </row>
    <row r="2309" spans="1:20" x14ac:dyDescent="0.2">
      <c r="A2309">
        <v>119</v>
      </c>
      <c r="B2309">
        <v>112</v>
      </c>
      <c r="C2309">
        <v>201</v>
      </c>
      <c r="D2309">
        <v>77</v>
      </c>
      <c r="E2309">
        <v>32</v>
      </c>
      <c r="F2309">
        <v>21</v>
      </c>
      <c r="G2309">
        <v>449</v>
      </c>
      <c r="H2309">
        <v>110</v>
      </c>
      <c r="I2309">
        <v>75</v>
      </c>
      <c r="J2309">
        <v>140</v>
      </c>
      <c r="K2309">
        <v>225</v>
      </c>
      <c r="L2309">
        <v>303</v>
      </c>
      <c r="M2309">
        <v>5</v>
      </c>
      <c r="N2309" s="25">
        <v>42035</v>
      </c>
      <c r="O2309" t="str">
        <f>VLOOKUP(Coffee_data[[#This Row],[Area Code]],Location!$B$1:$E$157,2,FALSE)</f>
        <v>Colorado</v>
      </c>
      <c r="P2309" t="str">
        <f>VLOOKUP(Coffee_data[[#This Row],[Area Code]],Location!$B$1:$E$157,3,FALSE)</f>
        <v>Central</v>
      </c>
      <c r="Q2309" t="str">
        <f>VLOOKUP(Coffee_data[[#This Row],[Area Code]],Location!$B$1:$E$157,4,FALSE)</f>
        <v>Major Market</v>
      </c>
      <c r="R2309" s="15" t="str">
        <f>HLOOKUP(Coffee_data[[#This Row],[ProductId]],Product!$B$4:$O$7,2,FALSE)</f>
        <v>Regular</v>
      </c>
      <c r="S2309" s="15" t="str">
        <f>HLOOKUP(Coffee_data[[#This Row],[ProductId]],Product!$B$4:$O$7,3,FALSE)</f>
        <v>Espresso</v>
      </c>
      <c r="T2309" s="15" t="str">
        <f>HLOOKUP(Coffee_data[[#This Row],[ProductId]],Product!$B$4:$O$7,4,FALSE)</f>
        <v>Caffe Mocha</v>
      </c>
    </row>
    <row r="2310" spans="1:20" x14ac:dyDescent="0.2">
      <c r="A2310">
        <v>88</v>
      </c>
      <c r="B2310">
        <v>114</v>
      </c>
      <c r="C2310">
        <v>201</v>
      </c>
      <c r="D2310">
        <v>75</v>
      </c>
      <c r="E2310">
        <v>55</v>
      </c>
      <c r="F2310">
        <v>24</v>
      </c>
      <c r="G2310">
        <v>549</v>
      </c>
      <c r="H2310">
        <v>90</v>
      </c>
      <c r="I2310">
        <v>74</v>
      </c>
      <c r="J2310">
        <v>140</v>
      </c>
      <c r="K2310">
        <v>214</v>
      </c>
      <c r="L2310">
        <v>970</v>
      </c>
      <c r="M2310">
        <v>6</v>
      </c>
      <c r="N2310" s="25">
        <v>42035</v>
      </c>
      <c r="O2310" t="str">
        <f>VLOOKUP(Coffee_data[[#This Row],[Area Code]],Location!$B$1:$E$157,2,FALSE)</f>
        <v>Colorado</v>
      </c>
      <c r="P2310" t="str">
        <f>VLOOKUP(Coffee_data[[#This Row],[Area Code]],Location!$B$1:$E$157,3,FALSE)</f>
        <v>Central</v>
      </c>
      <c r="Q2310" t="str">
        <f>VLOOKUP(Coffee_data[[#This Row],[Area Code]],Location!$B$1:$E$157,4,FALSE)</f>
        <v>Major Market</v>
      </c>
      <c r="R2310" s="15" t="str">
        <f>HLOOKUP(Coffee_data[[#This Row],[ProductId]],Product!$B$4:$O$7,2,FALSE)</f>
        <v>Decaf</v>
      </c>
      <c r="S2310" s="15" t="str">
        <f>HLOOKUP(Coffee_data[[#This Row],[ProductId]],Product!$B$4:$O$7,3,FALSE)</f>
        <v>Espresso</v>
      </c>
      <c r="T2310" s="15" t="str">
        <f>HLOOKUP(Coffee_data[[#This Row],[ProductId]],Product!$B$4:$O$7,4,FALSE)</f>
        <v>Decaf Espresso</v>
      </c>
    </row>
    <row r="2311" spans="1:20" x14ac:dyDescent="0.2">
      <c r="A2311">
        <v>156</v>
      </c>
      <c r="B2311">
        <v>144</v>
      </c>
      <c r="C2311">
        <v>259</v>
      </c>
      <c r="D2311">
        <v>99</v>
      </c>
      <c r="E2311">
        <v>39</v>
      </c>
      <c r="F2311">
        <v>27</v>
      </c>
      <c r="G2311">
        <v>766</v>
      </c>
      <c r="H2311">
        <v>120</v>
      </c>
      <c r="I2311">
        <v>151</v>
      </c>
      <c r="J2311">
        <v>150</v>
      </c>
      <c r="K2311">
        <v>250</v>
      </c>
      <c r="L2311">
        <v>720</v>
      </c>
      <c r="M2311">
        <v>1</v>
      </c>
      <c r="N2311" s="25">
        <v>42035</v>
      </c>
      <c r="O2311" t="str">
        <f>VLOOKUP(Coffee_data[[#This Row],[Area Code]],Location!$B$1:$E$157,2,FALSE)</f>
        <v>Colorado</v>
      </c>
      <c r="P2311" t="str">
        <f>VLOOKUP(Coffee_data[[#This Row],[Area Code]],Location!$B$1:$E$157,3,FALSE)</f>
        <v>Central</v>
      </c>
      <c r="Q2311" t="str">
        <f>VLOOKUP(Coffee_data[[#This Row],[Area Code]],Location!$B$1:$E$157,4,FALSE)</f>
        <v>Major Market</v>
      </c>
      <c r="R2311" s="15" t="str">
        <f>HLOOKUP(Coffee_data[[#This Row],[ProductId]],Product!$B$4:$O$7,2,FALSE)</f>
        <v>Regular</v>
      </c>
      <c r="S2311" s="15" t="str">
        <f>HLOOKUP(Coffee_data[[#This Row],[ProductId]],Product!$B$4:$O$7,3,FALSE)</f>
        <v>Coffee</v>
      </c>
      <c r="T2311" s="15" t="str">
        <f>HLOOKUP(Coffee_data[[#This Row],[ProductId]],Product!$B$4:$O$7,4,FALSE)</f>
        <v>Amaretto</v>
      </c>
    </row>
    <row r="2312" spans="1:20" x14ac:dyDescent="0.2">
      <c r="A2312">
        <v>101</v>
      </c>
      <c r="B2312">
        <v>107</v>
      </c>
      <c r="C2312">
        <v>202</v>
      </c>
      <c r="D2312">
        <v>83</v>
      </c>
      <c r="E2312">
        <v>39</v>
      </c>
      <c r="F2312">
        <v>27</v>
      </c>
      <c r="G2312">
        <v>613</v>
      </c>
      <c r="H2312">
        <v>80</v>
      </c>
      <c r="I2312">
        <v>78</v>
      </c>
      <c r="J2312">
        <v>110</v>
      </c>
      <c r="K2312">
        <v>190</v>
      </c>
      <c r="L2312">
        <v>303</v>
      </c>
      <c r="M2312">
        <v>2</v>
      </c>
      <c r="N2312" s="25">
        <v>42035</v>
      </c>
      <c r="O2312" t="str">
        <f>VLOOKUP(Coffee_data[[#This Row],[Area Code]],Location!$B$1:$E$157,2,FALSE)</f>
        <v>Colorado</v>
      </c>
      <c r="P2312" t="str">
        <f>VLOOKUP(Coffee_data[[#This Row],[Area Code]],Location!$B$1:$E$157,3,FALSE)</f>
        <v>Central</v>
      </c>
      <c r="Q2312" t="str">
        <f>VLOOKUP(Coffee_data[[#This Row],[Area Code]],Location!$B$1:$E$157,4,FALSE)</f>
        <v>Major Market</v>
      </c>
      <c r="R2312" s="15" t="str">
        <f>HLOOKUP(Coffee_data[[#This Row],[ProductId]],Product!$B$4:$O$7,2,FALSE)</f>
        <v>Regular</v>
      </c>
      <c r="S2312" s="15" t="str">
        <f>HLOOKUP(Coffee_data[[#This Row],[ProductId]],Product!$B$4:$O$7,3,FALSE)</f>
        <v>Coffee</v>
      </c>
      <c r="T2312" s="15" t="str">
        <f>HLOOKUP(Coffee_data[[#This Row],[ProductId]],Product!$B$4:$O$7,4,FALSE)</f>
        <v>Columbian</v>
      </c>
    </row>
    <row r="2313" spans="1:20" x14ac:dyDescent="0.2">
      <c r="A2313">
        <v>147</v>
      </c>
      <c r="B2313">
        <v>137</v>
      </c>
      <c r="C2313">
        <v>247</v>
      </c>
      <c r="D2313">
        <v>95</v>
      </c>
      <c r="E2313">
        <v>38</v>
      </c>
      <c r="F2313">
        <v>26</v>
      </c>
      <c r="G2313">
        <v>809</v>
      </c>
      <c r="H2313">
        <v>110</v>
      </c>
      <c r="I2313">
        <v>92</v>
      </c>
      <c r="J2313">
        <v>140</v>
      </c>
      <c r="K2313">
        <v>243</v>
      </c>
      <c r="L2313">
        <v>303</v>
      </c>
      <c r="M2313">
        <v>3</v>
      </c>
      <c r="N2313" s="25">
        <v>42035</v>
      </c>
      <c r="O2313" t="str">
        <f>VLOOKUP(Coffee_data[[#This Row],[Area Code]],Location!$B$1:$E$157,2,FALSE)</f>
        <v>Colorado</v>
      </c>
      <c r="P2313" t="str">
        <f>VLOOKUP(Coffee_data[[#This Row],[Area Code]],Location!$B$1:$E$157,3,FALSE)</f>
        <v>Central</v>
      </c>
      <c r="Q2313" t="str">
        <f>VLOOKUP(Coffee_data[[#This Row],[Area Code]],Location!$B$1:$E$157,4,FALSE)</f>
        <v>Major Market</v>
      </c>
      <c r="R2313" s="15" t="str">
        <f>HLOOKUP(Coffee_data[[#This Row],[ProductId]],Product!$B$4:$O$7,2,FALSE)</f>
        <v>Decaf</v>
      </c>
      <c r="S2313" s="15" t="str">
        <f>HLOOKUP(Coffee_data[[#This Row],[ProductId]],Product!$B$4:$O$7,3,FALSE)</f>
        <v>Coffee</v>
      </c>
      <c r="T2313" s="15" t="str">
        <f>HLOOKUP(Coffee_data[[#This Row],[ProductId]],Product!$B$4:$O$7,4,FALSE)</f>
        <v>Decaf Irish Cream</v>
      </c>
    </row>
    <row r="2314" spans="1:20" x14ac:dyDescent="0.2">
      <c r="A2314">
        <v>156</v>
      </c>
      <c r="B2314">
        <v>144</v>
      </c>
      <c r="C2314">
        <v>259</v>
      </c>
      <c r="D2314">
        <v>99</v>
      </c>
      <c r="E2314">
        <v>39</v>
      </c>
      <c r="F2314">
        <v>27</v>
      </c>
      <c r="G2314">
        <v>766</v>
      </c>
      <c r="H2314">
        <v>110</v>
      </c>
      <c r="I2314">
        <v>72</v>
      </c>
      <c r="J2314">
        <v>130</v>
      </c>
      <c r="K2314">
        <v>218</v>
      </c>
      <c r="L2314">
        <v>630</v>
      </c>
      <c r="M2314">
        <v>8</v>
      </c>
      <c r="N2314" s="25">
        <v>42035</v>
      </c>
      <c r="O2314" t="str">
        <f>VLOOKUP(Coffee_data[[#This Row],[Area Code]],Location!$B$1:$E$157,2,FALSE)</f>
        <v>Illinois</v>
      </c>
      <c r="P2314" t="str">
        <f>VLOOKUP(Coffee_data[[#This Row],[Area Code]],Location!$B$1:$E$157,3,FALSE)</f>
        <v>Central</v>
      </c>
      <c r="Q2314" t="str">
        <f>VLOOKUP(Coffee_data[[#This Row],[Area Code]],Location!$B$1:$E$157,4,FALSE)</f>
        <v>Major Market</v>
      </c>
      <c r="R2314" s="15" t="str">
        <f>HLOOKUP(Coffee_data[[#This Row],[ProductId]],Product!$B$4:$O$7,2,FALSE)</f>
        <v>Decaf</v>
      </c>
      <c r="S2314" s="15" t="str">
        <f>HLOOKUP(Coffee_data[[#This Row],[ProductId]],Product!$B$4:$O$7,3,FALSE)</f>
        <v>Herbal Tea</v>
      </c>
      <c r="T2314" s="15" t="str">
        <f>HLOOKUP(Coffee_data[[#This Row],[ProductId]],Product!$B$4:$O$7,4,FALSE)</f>
        <v>Chamomile</v>
      </c>
    </row>
    <row r="2315" spans="1:20" x14ac:dyDescent="0.2">
      <c r="A2315">
        <v>101</v>
      </c>
      <c r="B2315">
        <v>107</v>
      </c>
      <c r="C2315">
        <v>202</v>
      </c>
      <c r="D2315">
        <v>83</v>
      </c>
      <c r="E2315">
        <v>39</v>
      </c>
      <c r="F2315">
        <v>27</v>
      </c>
      <c r="G2315">
        <v>613</v>
      </c>
      <c r="H2315">
        <v>60</v>
      </c>
      <c r="I2315">
        <v>79</v>
      </c>
      <c r="J2315">
        <v>90</v>
      </c>
      <c r="K2315">
        <v>160</v>
      </c>
      <c r="L2315">
        <v>773</v>
      </c>
      <c r="M2315">
        <v>9</v>
      </c>
      <c r="N2315" s="25">
        <v>42035</v>
      </c>
      <c r="O2315" t="str">
        <f>VLOOKUP(Coffee_data[[#This Row],[Area Code]],Location!$B$1:$E$157,2,FALSE)</f>
        <v>Illinois</v>
      </c>
      <c r="P2315" t="str">
        <f>VLOOKUP(Coffee_data[[#This Row],[Area Code]],Location!$B$1:$E$157,3,FALSE)</f>
        <v>Central</v>
      </c>
      <c r="Q2315" t="str">
        <f>VLOOKUP(Coffee_data[[#This Row],[Area Code]],Location!$B$1:$E$157,4,FALSE)</f>
        <v>Major Market</v>
      </c>
      <c r="R2315" s="15" t="str">
        <f>HLOOKUP(Coffee_data[[#This Row],[ProductId]],Product!$B$4:$O$7,2,FALSE)</f>
        <v>Decaf</v>
      </c>
      <c r="S2315" s="15" t="str">
        <f>HLOOKUP(Coffee_data[[#This Row],[ProductId]],Product!$B$4:$O$7,3,FALSE)</f>
        <v>Herbal Tea</v>
      </c>
      <c r="T2315" s="15" t="str">
        <f>HLOOKUP(Coffee_data[[#This Row],[ProductId]],Product!$B$4:$O$7,4,FALSE)</f>
        <v>Lemon</v>
      </c>
    </row>
    <row r="2316" spans="1:20" x14ac:dyDescent="0.2">
      <c r="A2316">
        <v>147</v>
      </c>
      <c r="B2316">
        <v>137</v>
      </c>
      <c r="C2316">
        <v>247</v>
      </c>
      <c r="D2316">
        <v>95</v>
      </c>
      <c r="E2316">
        <v>38</v>
      </c>
      <c r="F2316">
        <v>26</v>
      </c>
      <c r="G2316">
        <v>809</v>
      </c>
      <c r="H2316">
        <v>100</v>
      </c>
      <c r="I2316">
        <v>70</v>
      </c>
      <c r="J2316">
        <v>120</v>
      </c>
      <c r="K2316">
        <v>210</v>
      </c>
      <c r="L2316">
        <v>815</v>
      </c>
      <c r="M2316">
        <v>10</v>
      </c>
      <c r="N2316" s="25">
        <v>42035</v>
      </c>
      <c r="O2316" t="str">
        <f>VLOOKUP(Coffee_data[[#This Row],[Area Code]],Location!$B$1:$E$157,2,FALSE)</f>
        <v>Illinois</v>
      </c>
      <c r="P2316" t="str">
        <f>VLOOKUP(Coffee_data[[#This Row],[Area Code]],Location!$B$1:$E$157,3,FALSE)</f>
        <v>Central</v>
      </c>
      <c r="Q2316" t="str">
        <f>VLOOKUP(Coffee_data[[#This Row],[Area Code]],Location!$B$1:$E$157,4,FALSE)</f>
        <v>Major Market</v>
      </c>
      <c r="R2316" s="15" t="str">
        <f>HLOOKUP(Coffee_data[[#This Row],[ProductId]],Product!$B$4:$O$7,2,FALSE)</f>
        <v>Decaf</v>
      </c>
      <c r="S2316" s="15" t="str">
        <f>HLOOKUP(Coffee_data[[#This Row],[ProductId]],Product!$B$4:$O$7,3,FALSE)</f>
        <v>Herbal Tea</v>
      </c>
      <c r="T2316" s="15" t="str">
        <f>HLOOKUP(Coffee_data[[#This Row],[ProductId]],Product!$B$4:$O$7,4,FALSE)</f>
        <v>Mint</v>
      </c>
    </row>
    <row r="2317" spans="1:20" x14ac:dyDescent="0.2">
      <c r="A2317">
        <v>117</v>
      </c>
      <c r="B2317">
        <v>112</v>
      </c>
      <c r="C2317">
        <v>201</v>
      </c>
      <c r="D2317">
        <v>77</v>
      </c>
      <c r="E2317">
        <v>33</v>
      </c>
      <c r="F2317">
        <v>21</v>
      </c>
      <c r="G2317">
        <v>449</v>
      </c>
      <c r="H2317">
        <v>80</v>
      </c>
      <c r="I2317">
        <v>71</v>
      </c>
      <c r="J2317">
        <v>100</v>
      </c>
      <c r="K2317">
        <v>171</v>
      </c>
      <c r="L2317">
        <v>708</v>
      </c>
      <c r="M2317">
        <v>11</v>
      </c>
      <c r="N2317" s="25">
        <v>42035</v>
      </c>
      <c r="O2317" t="str">
        <f>VLOOKUP(Coffee_data[[#This Row],[Area Code]],Location!$B$1:$E$157,2,FALSE)</f>
        <v>Illinois</v>
      </c>
      <c r="P2317" t="str">
        <f>VLOOKUP(Coffee_data[[#This Row],[Area Code]],Location!$B$1:$E$157,3,FALSE)</f>
        <v>Central</v>
      </c>
      <c r="Q2317" t="str">
        <f>VLOOKUP(Coffee_data[[#This Row],[Area Code]],Location!$B$1:$E$157,4,FALSE)</f>
        <v>Major Market</v>
      </c>
      <c r="R2317" s="15" t="str">
        <f>HLOOKUP(Coffee_data[[#This Row],[ProductId]],Product!$B$4:$O$7,2,FALSE)</f>
        <v>Regular</v>
      </c>
      <c r="S2317" s="15" t="str">
        <f>HLOOKUP(Coffee_data[[#This Row],[ProductId]],Product!$B$4:$O$7,3,FALSE)</f>
        <v>Tea</v>
      </c>
      <c r="T2317" s="15" t="str">
        <f>HLOOKUP(Coffee_data[[#This Row],[ProductId]],Product!$B$4:$O$7,4,FALSE)</f>
        <v>Darjeeling</v>
      </c>
    </row>
    <row r="2318" spans="1:20" x14ac:dyDescent="0.2">
      <c r="A2318">
        <v>88</v>
      </c>
      <c r="B2318">
        <v>114</v>
      </c>
      <c r="C2318">
        <v>201</v>
      </c>
      <c r="D2318">
        <v>75</v>
      </c>
      <c r="E2318">
        <v>55</v>
      </c>
      <c r="F2318">
        <v>24</v>
      </c>
      <c r="G2318">
        <v>549</v>
      </c>
      <c r="H2318">
        <v>50</v>
      </c>
      <c r="I2318">
        <v>72</v>
      </c>
      <c r="J2318">
        <v>100</v>
      </c>
      <c r="K2318">
        <v>172</v>
      </c>
      <c r="L2318">
        <v>708</v>
      </c>
      <c r="M2318">
        <v>12</v>
      </c>
      <c r="N2318" s="25">
        <v>42035</v>
      </c>
      <c r="O2318" t="str">
        <f>VLOOKUP(Coffee_data[[#This Row],[Area Code]],Location!$B$1:$E$157,2,FALSE)</f>
        <v>Illinois</v>
      </c>
      <c r="P2318" t="str">
        <f>VLOOKUP(Coffee_data[[#This Row],[Area Code]],Location!$B$1:$E$157,3,FALSE)</f>
        <v>Central</v>
      </c>
      <c r="Q2318" t="str">
        <f>VLOOKUP(Coffee_data[[#This Row],[Area Code]],Location!$B$1:$E$157,4,FALSE)</f>
        <v>Major Market</v>
      </c>
      <c r="R2318" s="15" t="str">
        <f>HLOOKUP(Coffee_data[[#This Row],[ProductId]],Product!$B$4:$O$7,2,FALSE)</f>
        <v>Regular</v>
      </c>
      <c r="S2318" s="15" t="str">
        <f>HLOOKUP(Coffee_data[[#This Row],[ProductId]],Product!$B$4:$O$7,3,FALSE)</f>
        <v>Tea</v>
      </c>
      <c r="T2318" s="15" t="str">
        <f>HLOOKUP(Coffee_data[[#This Row],[ProductId]],Product!$B$4:$O$7,4,FALSE)</f>
        <v>Earl Grey</v>
      </c>
    </row>
    <row r="2319" spans="1:20" x14ac:dyDescent="0.2">
      <c r="A2319">
        <v>298</v>
      </c>
      <c r="B2319">
        <v>311</v>
      </c>
      <c r="C2319">
        <v>581</v>
      </c>
      <c r="D2319">
        <v>263</v>
      </c>
      <c r="E2319">
        <v>110</v>
      </c>
      <c r="F2319">
        <v>77</v>
      </c>
      <c r="G2319">
        <v>1282</v>
      </c>
      <c r="H2319">
        <v>260</v>
      </c>
      <c r="I2319">
        <v>239</v>
      </c>
      <c r="J2319">
        <v>370</v>
      </c>
      <c r="K2319">
        <v>635</v>
      </c>
      <c r="L2319">
        <v>815</v>
      </c>
      <c r="M2319">
        <v>5</v>
      </c>
      <c r="N2319" s="25">
        <v>42035</v>
      </c>
      <c r="O2319" t="str">
        <f>VLOOKUP(Coffee_data[[#This Row],[Area Code]],Location!$B$1:$E$157,2,FALSE)</f>
        <v>Illinois</v>
      </c>
      <c r="P2319" t="str">
        <f>VLOOKUP(Coffee_data[[#This Row],[Area Code]],Location!$B$1:$E$157,3,FALSE)</f>
        <v>Central</v>
      </c>
      <c r="Q2319" t="str">
        <f>VLOOKUP(Coffee_data[[#This Row],[Area Code]],Location!$B$1:$E$157,4,FALSE)</f>
        <v>Major Market</v>
      </c>
      <c r="R2319" s="15" t="str">
        <f>HLOOKUP(Coffee_data[[#This Row],[ProductId]],Product!$B$4:$O$7,2,FALSE)</f>
        <v>Regular</v>
      </c>
      <c r="S2319" s="15" t="str">
        <f>HLOOKUP(Coffee_data[[#This Row],[ProductId]],Product!$B$4:$O$7,3,FALSE)</f>
        <v>Espresso</v>
      </c>
      <c r="T2319" s="15" t="str">
        <f>HLOOKUP(Coffee_data[[#This Row],[ProductId]],Product!$B$4:$O$7,4,FALSE)</f>
        <v>Caffe Mocha</v>
      </c>
    </row>
    <row r="2320" spans="1:20" x14ac:dyDescent="0.2">
      <c r="A2320">
        <v>211</v>
      </c>
      <c r="B2320">
        <v>229</v>
      </c>
      <c r="C2320">
        <v>487</v>
      </c>
      <c r="D2320">
        <v>200</v>
      </c>
      <c r="E2320">
        <v>87</v>
      </c>
      <c r="F2320">
        <v>63</v>
      </c>
      <c r="G2320">
        <v>1436</v>
      </c>
      <c r="H2320">
        <v>180</v>
      </c>
      <c r="I2320">
        <v>193</v>
      </c>
      <c r="J2320">
        <v>270</v>
      </c>
      <c r="K2320">
        <v>536</v>
      </c>
      <c r="L2320">
        <v>630</v>
      </c>
      <c r="M2320">
        <v>6</v>
      </c>
      <c r="N2320" s="25">
        <v>42035</v>
      </c>
      <c r="O2320" t="str">
        <f>VLOOKUP(Coffee_data[[#This Row],[Area Code]],Location!$B$1:$E$157,2,FALSE)</f>
        <v>Illinois</v>
      </c>
      <c r="P2320" t="str">
        <f>VLOOKUP(Coffee_data[[#This Row],[Area Code]],Location!$B$1:$E$157,3,FALSE)</f>
        <v>Central</v>
      </c>
      <c r="Q2320" t="str">
        <f>VLOOKUP(Coffee_data[[#This Row],[Area Code]],Location!$B$1:$E$157,4,FALSE)</f>
        <v>Major Market</v>
      </c>
      <c r="R2320" s="15" t="str">
        <f>HLOOKUP(Coffee_data[[#This Row],[ProductId]],Product!$B$4:$O$7,2,FALSE)</f>
        <v>Decaf</v>
      </c>
      <c r="S2320" s="15" t="str">
        <f>HLOOKUP(Coffee_data[[#This Row],[ProductId]],Product!$B$4:$O$7,3,FALSE)</f>
        <v>Espresso</v>
      </c>
      <c r="T2320" s="15" t="str">
        <f>HLOOKUP(Coffee_data[[#This Row],[ProductId]],Product!$B$4:$O$7,4,FALSE)</f>
        <v>Decaf Espresso</v>
      </c>
    </row>
    <row r="2321" spans="1:20" x14ac:dyDescent="0.2">
      <c r="A2321">
        <v>171</v>
      </c>
      <c r="B2321">
        <v>206</v>
      </c>
      <c r="C2321">
        <v>377</v>
      </c>
      <c r="D2321">
        <v>159</v>
      </c>
      <c r="E2321">
        <v>91</v>
      </c>
      <c r="F2321">
        <v>48</v>
      </c>
      <c r="G2321">
        <v>844</v>
      </c>
      <c r="H2321">
        <v>140</v>
      </c>
      <c r="I2321">
        <v>188</v>
      </c>
      <c r="J2321">
        <v>220</v>
      </c>
      <c r="K2321">
        <v>370</v>
      </c>
      <c r="L2321">
        <v>312</v>
      </c>
      <c r="M2321">
        <v>2</v>
      </c>
      <c r="N2321" s="25">
        <v>42035</v>
      </c>
      <c r="O2321" t="str">
        <f>VLOOKUP(Coffee_data[[#This Row],[Area Code]],Location!$B$1:$E$157,2,FALSE)</f>
        <v>Illinois</v>
      </c>
      <c r="P2321" t="str">
        <f>VLOOKUP(Coffee_data[[#This Row],[Area Code]],Location!$B$1:$E$157,3,FALSE)</f>
        <v>Central</v>
      </c>
      <c r="Q2321" t="str">
        <f>VLOOKUP(Coffee_data[[#This Row],[Area Code]],Location!$B$1:$E$157,4,FALSE)</f>
        <v>Major Market</v>
      </c>
      <c r="R2321" s="15" t="str">
        <f>HLOOKUP(Coffee_data[[#This Row],[ProductId]],Product!$B$4:$O$7,2,FALSE)</f>
        <v>Regular</v>
      </c>
      <c r="S2321" s="15" t="str">
        <f>HLOOKUP(Coffee_data[[#This Row],[ProductId]],Product!$B$4:$O$7,3,FALSE)</f>
        <v>Coffee</v>
      </c>
      <c r="T2321" s="15" t="str">
        <f>HLOOKUP(Coffee_data[[#This Row],[ProductId]],Product!$B$4:$O$7,4,FALSE)</f>
        <v>Columbian</v>
      </c>
    </row>
    <row r="2322" spans="1:20" x14ac:dyDescent="0.2">
      <c r="A2322">
        <v>141</v>
      </c>
      <c r="B2322">
        <v>150</v>
      </c>
      <c r="C2322">
        <v>271</v>
      </c>
      <c r="D2322">
        <v>87</v>
      </c>
      <c r="E2322">
        <v>55</v>
      </c>
      <c r="F2322">
        <v>33</v>
      </c>
      <c r="G2322">
        <v>596</v>
      </c>
      <c r="H2322">
        <v>100</v>
      </c>
      <c r="I2322">
        <v>105</v>
      </c>
      <c r="J2322">
        <v>150</v>
      </c>
      <c r="K2322">
        <v>263</v>
      </c>
      <c r="L2322">
        <v>773</v>
      </c>
      <c r="M2322">
        <v>3</v>
      </c>
      <c r="N2322" s="25">
        <v>42035</v>
      </c>
      <c r="O2322" t="str">
        <f>VLOOKUP(Coffee_data[[#This Row],[Area Code]],Location!$B$1:$E$157,2,FALSE)</f>
        <v>Illinois</v>
      </c>
      <c r="P2322" t="str">
        <f>VLOOKUP(Coffee_data[[#This Row],[Area Code]],Location!$B$1:$E$157,3,FALSE)</f>
        <v>Central</v>
      </c>
      <c r="Q2322" t="str">
        <f>VLOOKUP(Coffee_data[[#This Row],[Area Code]],Location!$B$1:$E$157,4,FALSE)</f>
        <v>Major Market</v>
      </c>
      <c r="R2322" s="15" t="str">
        <f>HLOOKUP(Coffee_data[[#This Row],[ProductId]],Product!$B$4:$O$7,2,FALSE)</f>
        <v>Decaf</v>
      </c>
      <c r="S2322" s="15" t="str">
        <f>HLOOKUP(Coffee_data[[#This Row],[ProductId]],Product!$B$4:$O$7,3,FALSE)</f>
        <v>Coffee</v>
      </c>
      <c r="T2322" s="15" t="str">
        <f>HLOOKUP(Coffee_data[[#This Row],[ProductId]],Product!$B$4:$O$7,4,FALSE)</f>
        <v>Decaf Irish Cream</v>
      </c>
    </row>
    <row r="2323" spans="1:20" x14ac:dyDescent="0.2">
      <c r="A2323">
        <v>298</v>
      </c>
      <c r="B2323">
        <v>311</v>
      </c>
      <c r="C2323">
        <v>581</v>
      </c>
      <c r="D2323">
        <v>294</v>
      </c>
      <c r="E2323">
        <v>110</v>
      </c>
      <c r="F2323">
        <v>77</v>
      </c>
      <c r="G2323">
        <v>1282</v>
      </c>
      <c r="H2323">
        <v>190</v>
      </c>
      <c r="I2323">
        <v>170</v>
      </c>
      <c r="J2323">
        <v>270</v>
      </c>
      <c r="K2323">
        <v>470</v>
      </c>
      <c r="L2323">
        <v>563</v>
      </c>
      <c r="M2323">
        <v>8</v>
      </c>
      <c r="N2323" s="25">
        <v>42035</v>
      </c>
      <c r="O2323" t="str">
        <f>VLOOKUP(Coffee_data[[#This Row],[Area Code]],Location!$B$1:$E$157,2,FALSE)</f>
        <v>Iowa</v>
      </c>
      <c r="P2323" t="str">
        <f>VLOOKUP(Coffee_data[[#This Row],[Area Code]],Location!$B$1:$E$157,3,FALSE)</f>
        <v>Central</v>
      </c>
      <c r="Q2323" t="str">
        <f>VLOOKUP(Coffee_data[[#This Row],[Area Code]],Location!$B$1:$E$157,4,FALSE)</f>
        <v>Small Market</v>
      </c>
      <c r="R2323" s="15" t="str">
        <f>HLOOKUP(Coffee_data[[#This Row],[ProductId]],Product!$B$4:$O$7,2,FALSE)</f>
        <v>Decaf</v>
      </c>
      <c r="S2323" s="15" t="str">
        <f>HLOOKUP(Coffee_data[[#This Row],[ProductId]],Product!$B$4:$O$7,3,FALSE)</f>
        <v>Herbal Tea</v>
      </c>
      <c r="T2323" s="15" t="str">
        <f>HLOOKUP(Coffee_data[[#This Row],[ProductId]],Product!$B$4:$O$7,4,FALSE)</f>
        <v>Chamomile</v>
      </c>
    </row>
    <row r="2324" spans="1:20" x14ac:dyDescent="0.2">
      <c r="A2324">
        <v>141</v>
      </c>
      <c r="B2324">
        <v>150</v>
      </c>
      <c r="C2324">
        <v>271</v>
      </c>
      <c r="D2324">
        <v>95</v>
      </c>
      <c r="E2324">
        <v>55</v>
      </c>
      <c r="F2324">
        <v>33</v>
      </c>
      <c r="G2324">
        <v>596</v>
      </c>
      <c r="H2324">
        <v>110</v>
      </c>
      <c r="I2324">
        <v>71</v>
      </c>
      <c r="J2324">
        <v>140</v>
      </c>
      <c r="K2324">
        <v>220</v>
      </c>
      <c r="L2324">
        <v>712</v>
      </c>
      <c r="M2324">
        <v>9</v>
      </c>
      <c r="N2324" s="25">
        <v>42035</v>
      </c>
      <c r="O2324" t="str">
        <f>VLOOKUP(Coffee_data[[#This Row],[Area Code]],Location!$B$1:$E$157,2,FALSE)</f>
        <v>Iowa</v>
      </c>
      <c r="P2324" t="str">
        <f>VLOOKUP(Coffee_data[[#This Row],[Area Code]],Location!$B$1:$E$157,3,FALSE)</f>
        <v>Central</v>
      </c>
      <c r="Q2324" t="str">
        <f>VLOOKUP(Coffee_data[[#This Row],[Area Code]],Location!$B$1:$E$157,4,FALSE)</f>
        <v>Small Market</v>
      </c>
      <c r="R2324" s="15" t="str">
        <f>HLOOKUP(Coffee_data[[#This Row],[ProductId]],Product!$B$4:$O$7,2,FALSE)</f>
        <v>Decaf</v>
      </c>
      <c r="S2324" s="15" t="str">
        <f>HLOOKUP(Coffee_data[[#This Row],[ProductId]],Product!$B$4:$O$7,3,FALSE)</f>
        <v>Herbal Tea</v>
      </c>
      <c r="T2324" s="15" t="str">
        <f>HLOOKUP(Coffee_data[[#This Row],[ProductId]],Product!$B$4:$O$7,4,FALSE)</f>
        <v>Lemon</v>
      </c>
    </row>
    <row r="2325" spans="1:20" x14ac:dyDescent="0.2">
      <c r="A2325">
        <v>209</v>
      </c>
      <c r="B2325">
        <v>229</v>
      </c>
      <c r="C2325">
        <v>487</v>
      </c>
      <c r="D2325">
        <v>224</v>
      </c>
      <c r="E2325">
        <v>88</v>
      </c>
      <c r="F2325">
        <v>63</v>
      </c>
      <c r="G2325">
        <v>1436</v>
      </c>
      <c r="H2325">
        <v>140</v>
      </c>
      <c r="I2325">
        <v>162</v>
      </c>
      <c r="J2325">
        <v>210</v>
      </c>
      <c r="K2325">
        <v>411</v>
      </c>
      <c r="L2325">
        <v>641</v>
      </c>
      <c r="M2325">
        <v>11</v>
      </c>
      <c r="N2325" s="25">
        <v>42035</v>
      </c>
      <c r="O2325" t="str">
        <f>VLOOKUP(Coffee_data[[#This Row],[Area Code]],Location!$B$1:$E$157,2,FALSE)</f>
        <v>Iowa</v>
      </c>
      <c r="P2325" t="str">
        <f>VLOOKUP(Coffee_data[[#This Row],[Area Code]],Location!$B$1:$E$157,3,FALSE)</f>
        <v>Central</v>
      </c>
      <c r="Q2325" t="str">
        <f>VLOOKUP(Coffee_data[[#This Row],[Area Code]],Location!$B$1:$E$157,4,FALSE)</f>
        <v>Small Market</v>
      </c>
      <c r="R2325" s="15" t="str">
        <f>HLOOKUP(Coffee_data[[#This Row],[ProductId]],Product!$B$4:$O$7,2,FALSE)</f>
        <v>Regular</v>
      </c>
      <c r="S2325" s="15" t="str">
        <f>HLOOKUP(Coffee_data[[#This Row],[ProductId]],Product!$B$4:$O$7,3,FALSE)</f>
        <v>Tea</v>
      </c>
      <c r="T2325" s="15" t="str">
        <f>HLOOKUP(Coffee_data[[#This Row],[ProductId]],Product!$B$4:$O$7,4,FALSE)</f>
        <v>Darjeeling</v>
      </c>
    </row>
    <row r="2326" spans="1:20" x14ac:dyDescent="0.2">
      <c r="A2326">
        <v>251</v>
      </c>
      <c r="B2326">
        <v>294</v>
      </c>
      <c r="C2326">
        <v>569</v>
      </c>
      <c r="D2326">
        <v>268</v>
      </c>
      <c r="E2326">
        <v>125</v>
      </c>
      <c r="F2326">
        <v>91</v>
      </c>
      <c r="G2326">
        <v>1391</v>
      </c>
      <c r="H2326">
        <v>150</v>
      </c>
      <c r="I2326">
        <v>210</v>
      </c>
      <c r="J2326">
        <v>260</v>
      </c>
      <c r="K2326">
        <v>460</v>
      </c>
      <c r="L2326">
        <v>641</v>
      </c>
      <c r="M2326">
        <v>12</v>
      </c>
      <c r="N2326" s="25">
        <v>42035</v>
      </c>
      <c r="O2326" t="str">
        <f>VLOOKUP(Coffee_data[[#This Row],[Area Code]],Location!$B$1:$E$157,2,FALSE)</f>
        <v>Iowa</v>
      </c>
      <c r="P2326" t="str">
        <f>VLOOKUP(Coffee_data[[#This Row],[Area Code]],Location!$B$1:$E$157,3,FALSE)</f>
        <v>Central</v>
      </c>
      <c r="Q2326" t="str">
        <f>VLOOKUP(Coffee_data[[#This Row],[Area Code]],Location!$B$1:$E$157,4,FALSE)</f>
        <v>Small Market</v>
      </c>
      <c r="R2326" s="15" t="str">
        <f>HLOOKUP(Coffee_data[[#This Row],[ProductId]],Product!$B$4:$O$7,2,FALSE)</f>
        <v>Regular</v>
      </c>
      <c r="S2326" s="15" t="str">
        <f>HLOOKUP(Coffee_data[[#This Row],[ProductId]],Product!$B$4:$O$7,3,FALSE)</f>
        <v>Tea</v>
      </c>
      <c r="T2326" s="15" t="str">
        <f>HLOOKUP(Coffee_data[[#This Row],[ProductId]],Product!$B$4:$O$7,4,FALSE)</f>
        <v>Earl Grey</v>
      </c>
    </row>
    <row r="2327" spans="1:20" x14ac:dyDescent="0.2">
      <c r="A2327">
        <v>16</v>
      </c>
      <c r="B2327">
        <v>28</v>
      </c>
      <c r="C2327">
        <v>50</v>
      </c>
      <c r="D2327">
        <v>19</v>
      </c>
      <c r="E2327">
        <v>17</v>
      </c>
      <c r="F2327">
        <v>5</v>
      </c>
      <c r="G2327">
        <v>774</v>
      </c>
      <c r="H2327">
        <v>20</v>
      </c>
      <c r="I2327">
        <v>20</v>
      </c>
      <c r="J2327">
        <v>30</v>
      </c>
      <c r="K2327">
        <v>50</v>
      </c>
      <c r="L2327">
        <v>712</v>
      </c>
      <c r="M2327">
        <v>5</v>
      </c>
      <c r="N2327" s="25">
        <v>42035</v>
      </c>
      <c r="O2327" t="str">
        <f>VLOOKUP(Coffee_data[[#This Row],[Area Code]],Location!$B$1:$E$157,2,FALSE)</f>
        <v>Iowa</v>
      </c>
      <c r="P2327" t="str">
        <f>VLOOKUP(Coffee_data[[#This Row],[Area Code]],Location!$B$1:$E$157,3,FALSE)</f>
        <v>Central</v>
      </c>
      <c r="Q2327" t="str">
        <f>VLOOKUP(Coffee_data[[#This Row],[Area Code]],Location!$B$1:$E$157,4,FALSE)</f>
        <v>Small Market</v>
      </c>
      <c r="R2327" s="15" t="str">
        <f>HLOOKUP(Coffee_data[[#This Row],[ProductId]],Product!$B$4:$O$7,2,FALSE)</f>
        <v>Regular</v>
      </c>
      <c r="S2327" s="15" t="str">
        <f>HLOOKUP(Coffee_data[[#This Row],[ProductId]],Product!$B$4:$O$7,3,FALSE)</f>
        <v>Espresso</v>
      </c>
      <c r="T2327" s="15" t="str">
        <f>HLOOKUP(Coffee_data[[#This Row],[ProductId]],Product!$B$4:$O$7,4,FALSE)</f>
        <v>Caffe Mocha</v>
      </c>
    </row>
    <row r="2328" spans="1:20" x14ac:dyDescent="0.2">
      <c r="A2328">
        <v>47</v>
      </c>
      <c r="B2328">
        <v>43</v>
      </c>
      <c r="C2328">
        <v>46</v>
      </c>
      <c r="D2328">
        <v>0</v>
      </c>
      <c r="E2328">
        <v>11</v>
      </c>
      <c r="F2328">
        <v>0</v>
      </c>
      <c r="G2328">
        <v>774</v>
      </c>
      <c r="H2328">
        <v>40</v>
      </c>
      <c r="I2328">
        <v>0</v>
      </c>
      <c r="J2328">
        <v>50</v>
      </c>
      <c r="K2328">
        <v>56</v>
      </c>
      <c r="L2328">
        <v>319</v>
      </c>
      <c r="M2328">
        <v>6</v>
      </c>
      <c r="N2328" s="25">
        <v>42035</v>
      </c>
      <c r="O2328" t="str">
        <f>VLOOKUP(Coffee_data[[#This Row],[Area Code]],Location!$B$1:$E$157,2,FALSE)</f>
        <v>Iowa</v>
      </c>
      <c r="P2328" t="str">
        <f>VLOOKUP(Coffee_data[[#This Row],[Area Code]],Location!$B$1:$E$157,3,FALSE)</f>
        <v>Central</v>
      </c>
      <c r="Q2328" t="str">
        <f>VLOOKUP(Coffee_data[[#This Row],[Area Code]],Location!$B$1:$E$157,4,FALSE)</f>
        <v>Small Market</v>
      </c>
      <c r="R2328" s="15" t="str">
        <f>HLOOKUP(Coffee_data[[#This Row],[ProductId]],Product!$B$4:$O$7,2,FALSE)</f>
        <v>Decaf</v>
      </c>
      <c r="S2328" s="15" t="str">
        <f>HLOOKUP(Coffee_data[[#This Row],[ProductId]],Product!$B$4:$O$7,3,FALSE)</f>
        <v>Espresso</v>
      </c>
      <c r="T2328" s="15" t="str">
        <f>HLOOKUP(Coffee_data[[#This Row],[ProductId]],Product!$B$4:$O$7,4,FALSE)</f>
        <v>Decaf Espresso</v>
      </c>
    </row>
    <row r="2329" spans="1:20" x14ac:dyDescent="0.2">
      <c r="A2329">
        <v>15</v>
      </c>
      <c r="B2329">
        <v>27</v>
      </c>
      <c r="C2329">
        <v>48</v>
      </c>
      <c r="D2329">
        <v>18</v>
      </c>
      <c r="E2329">
        <v>17</v>
      </c>
      <c r="F2329">
        <v>5</v>
      </c>
      <c r="G2329">
        <v>818</v>
      </c>
      <c r="H2329">
        <v>20</v>
      </c>
      <c r="I2329">
        <v>10</v>
      </c>
      <c r="J2329">
        <v>30</v>
      </c>
      <c r="K2329">
        <v>39</v>
      </c>
      <c r="L2329">
        <v>319</v>
      </c>
      <c r="M2329">
        <v>1</v>
      </c>
      <c r="N2329" s="25">
        <v>42035</v>
      </c>
      <c r="O2329" t="str">
        <f>VLOOKUP(Coffee_data[[#This Row],[Area Code]],Location!$B$1:$E$157,2,FALSE)</f>
        <v>Iowa</v>
      </c>
      <c r="P2329" t="str">
        <f>VLOOKUP(Coffee_data[[#This Row],[Area Code]],Location!$B$1:$E$157,3,FALSE)</f>
        <v>Central</v>
      </c>
      <c r="Q2329" t="str">
        <f>VLOOKUP(Coffee_data[[#This Row],[Area Code]],Location!$B$1:$E$157,4,FALSE)</f>
        <v>Small Market</v>
      </c>
      <c r="R2329" s="15" t="str">
        <f>HLOOKUP(Coffee_data[[#This Row],[ProductId]],Product!$B$4:$O$7,2,FALSE)</f>
        <v>Regular</v>
      </c>
      <c r="S2329" s="15" t="str">
        <f>HLOOKUP(Coffee_data[[#This Row],[ProductId]],Product!$B$4:$O$7,3,FALSE)</f>
        <v>Coffee</v>
      </c>
      <c r="T2329" s="15" t="str">
        <f>HLOOKUP(Coffee_data[[#This Row],[ProductId]],Product!$B$4:$O$7,4,FALSE)</f>
        <v>Amaretto</v>
      </c>
    </row>
    <row r="2330" spans="1:20" x14ac:dyDescent="0.2">
      <c r="A2330">
        <v>9</v>
      </c>
      <c r="B2330">
        <v>35</v>
      </c>
      <c r="C2330">
        <v>67</v>
      </c>
      <c r="D2330">
        <v>28</v>
      </c>
      <c r="E2330">
        <v>29</v>
      </c>
      <c r="F2330">
        <v>8</v>
      </c>
      <c r="G2330">
        <v>961</v>
      </c>
      <c r="H2330">
        <v>20</v>
      </c>
      <c r="I2330">
        <v>20</v>
      </c>
      <c r="J2330">
        <v>40</v>
      </c>
      <c r="K2330">
        <v>62</v>
      </c>
      <c r="L2330">
        <v>641</v>
      </c>
      <c r="M2330">
        <v>2</v>
      </c>
      <c r="N2330" s="25">
        <v>42035</v>
      </c>
      <c r="O2330" t="str">
        <f>VLOOKUP(Coffee_data[[#This Row],[Area Code]],Location!$B$1:$E$157,2,FALSE)</f>
        <v>Iowa</v>
      </c>
      <c r="P2330" t="str">
        <f>VLOOKUP(Coffee_data[[#This Row],[Area Code]],Location!$B$1:$E$157,3,FALSE)</f>
        <v>Central</v>
      </c>
      <c r="Q2330" t="str">
        <f>VLOOKUP(Coffee_data[[#This Row],[Area Code]],Location!$B$1:$E$157,4,FALSE)</f>
        <v>Small Market</v>
      </c>
      <c r="R2330" s="15" t="str">
        <f>HLOOKUP(Coffee_data[[#This Row],[ProductId]],Product!$B$4:$O$7,2,FALSE)</f>
        <v>Regular</v>
      </c>
      <c r="S2330" s="15" t="str">
        <f>HLOOKUP(Coffee_data[[#This Row],[ProductId]],Product!$B$4:$O$7,3,FALSE)</f>
        <v>Coffee</v>
      </c>
      <c r="T2330" s="15" t="str">
        <f>HLOOKUP(Coffee_data[[#This Row],[ProductId]],Product!$B$4:$O$7,4,FALSE)</f>
        <v>Columbian</v>
      </c>
    </row>
    <row r="2331" spans="1:20" x14ac:dyDescent="0.2">
      <c r="A2331">
        <v>18</v>
      </c>
      <c r="B2331">
        <v>31</v>
      </c>
      <c r="C2331">
        <v>58</v>
      </c>
      <c r="D2331">
        <v>23</v>
      </c>
      <c r="E2331">
        <v>19</v>
      </c>
      <c r="F2331">
        <v>7</v>
      </c>
      <c r="G2331">
        <v>620</v>
      </c>
      <c r="H2331">
        <v>20</v>
      </c>
      <c r="I2331">
        <v>20</v>
      </c>
      <c r="J2331">
        <v>30</v>
      </c>
      <c r="K2331">
        <v>53</v>
      </c>
      <c r="L2331">
        <v>641</v>
      </c>
      <c r="M2331">
        <v>3</v>
      </c>
      <c r="N2331" s="25">
        <v>42035</v>
      </c>
      <c r="O2331" t="str">
        <f>VLOOKUP(Coffee_data[[#This Row],[Area Code]],Location!$B$1:$E$157,2,FALSE)</f>
        <v>Iowa</v>
      </c>
      <c r="P2331" t="str">
        <f>VLOOKUP(Coffee_data[[#This Row],[Area Code]],Location!$B$1:$E$157,3,FALSE)</f>
        <v>Central</v>
      </c>
      <c r="Q2331" t="str">
        <f>VLOOKUP(Coffee_data[[#This Row],[Area Code]],Location!$B$1:$E$157,4,FALSE)</f>
        <v>Small Market</v>
      </c>
      <c r="R2331" s="15" t="str">
        <f>HLOOKUP(Coffee_data[[#This Row],[ProductId]],Product!$B$4:$O$7,2,FALSE)</f>
        <v>Decaf</v>
      </c>
      <c r="S2331" s="15" t="str">
        <f>HLOOKUP(Coffee_data[[#This Row],[ProductId]],Product!$B$4:$O$7,3,FALSE)</f>
        <v>Coffee</v>
      </c>
      <c r="T2331" s="15" t="str">
        <f>HLOOKUP(Coffee_data[[#This Row],[ProductId]],Product!$B$4:$O$7,4,FALSE)</f>
        <v>Decaf Irish Cream</v>
      </c>
    </row>
    <row r="2332" spans="1:20" x14ac:dyDescent="0.2">
      <c r="A2332">
        <v>-12</v>
      </c>
      <c r="B2332">
        <v>61</v>
      </c>
      <c r="C2332">
        <v>111</v>
      </c>
      <c r="D2332">
        <v>43</v>
      </c>
      <c r="E2332">
        <v>69</v>
      </c>
      <c r="F2332">
        <v>39</v>
      </c>
      <c r="G2332">
        <v>256</v>
      </c>
      <c r="H2332">
        <v>10</v>
      </c>
      <c r="I2332">
        <v>38</v>
      </c>
      <c r="J2332">
        <v>60</v>
      </c>
      <c r="K2332">
        <v>98</v>
      </c>
      <c r="L2332">
        <v>573</v>
      </c>
      <c r="M2332">
        <v>8</v>
      </c>
      <c r="N2332" s="25">
        <v>42035</v>
      </c>
      <c r="O2332" t="str">
        <f>VLOOKUP(Coffee_data[[#This Row],[Area Code]],Location!$B$1:$E$157,2,FALSE)</f>
        <v>Missouri</v>
      </c>
      <c r="P2332" t="str">
        <f>VLOOKUP(Coffee_data[[#This Row],[Area Code]],Location!$B$1:$E$157,3,FALSE)</f>
        <v>Central</v>
      </c>
      <c r="Q2332" t="str">
        <f>VLOOKUP(Coffee_data[[#This Row],[Area Code]],Location!$B$1:$E$157,4,FALSE)</f>
        <v>Small Market</v>
      </c>
      <c r="R2332" s="15" t="str">
        <f>HLOOKUP(Coffee_data[[#This Row],[ProductId]],Product!$B$4:$O$7,2,FALSE)</f>
        <v>Decaf</v>
      </c>
      <c r="S2332" s="15" t="str">
        <f>HLOOKUP(Coffee_data[[#This Row],[ProductId]],Product!$B$4:$O$7,3,FALSE)</f>
        <v>Herbal Tea</v>
      </c>
      <c r="T2332" s="15" t="str">
        <f>HLOOKUP(Coffee_data[[#This Row],[ProductId]],Product!$B$4:$O$7,4,FALSE)</f>
        <v>Chamomile</v>
      </c>
    </row>
    <row r="2333" spans="1:20" x14ac:dyDescent="0.2">
      <c r="A2333">
        <v>-47</v>
      </c>
      <c r="B2333">
        <v>18</v>
      </c>
      <c r="C2333">
        <v>109</v>
      </c>
      <c r="D2333">
        <v>84</v>
      </c>
      <c r="E2333">
        <v>50</v>
      </c>
      <c r="F2333">
        <v>26</v>
      </c>
      <c r="G2333">
        <v>625</v>
      </c>
      <c r="H2333">
        <v>-20</v>
      </c>
      <c r="I2333">
        <v>61</v>
      </c>
      <c r="J2333">
        <v>10</v>
      </c>
      <c r="K2333">
        <v>71</v>
      </c>
      <c r="L2333">
        <v>573</v>
      </c>
      <c r="M2333">
        <v>9</v>
      </c>
      <c r="N2333" s="25">
        <v>42035</v>
      </c>
      <c r="O2333" t="str">
        <f>VLOOKUP(Coffee_data[[#This Row],[Area Code]],Location!$B$1:$E$157,2,FALSE)</f>
        <v>Missouri</v>
      </c>
      <c r="P2333" t="str">
        <f>VLOOKUP(Coffee_data[[#This Row],[Area Code]],Location!$B$1:$E$157,3,FALSE)</f>
        <v>Central</v>
      </c>
      <c r="Q2333" t="str">
        <f>VLOOKUP(Coffee_data[[#This Row],[Area Code]],Location!$B$1:$E$157,4,FALSE)</f>
        <v>Small Market</v>
      </c>
      <c r="R2333" s="15" t="str">
        <f>HLOOKUP(Coffee_data[[#This Row],[ProductId]],Product!$B$4:$O$7,2,FALSE)</f>
        <v>Decaf</v>
      </c>
      <c r="S2333" s="15" t="str">
        <f>HLOOKUP(Coffee_data[[#This Row],[ProductId]],Product!$B$4:$O$7,3,FALSE)</f>
        <v>Herbal Tea</v>
      </c>
      <c r="T2333" s="15" t="str">
        <f>HLOOKUP(Coffee_data[[#This Row],[ProductId]],Product!$B$4:$O$7,4,FALSE)</f>
        <v>Lemon</v>
      </c>
    </row>
    <row r="2334" spans="1:20" x14ac:dyDescent="0.2">
      <c r="A2334">
        <v>13</v>
      </c>
      <c r="B2334">
        <v>47</v>
      </c>
      <c r="C2334">
        <v>87</v>
      </c>
      <c r="D2334">
        <v>35</v>
      </c>
      <c r="E2334">
        <v>38</v>
      </c>
      <c r="F2334">
        <v>11</v>
      </c>
      <c r="G2334">
        <v>191</v>
      </c>
      <c r="H2334">
        <v>10</v>
      </c>
      <c r="I2334">
        <v>41</v>
      </c>
      <c r="J2334">
        <v>40</v>
      </c>
      <c r="K2334">
        <v>59</v>
      </c>
      <c r="L2334">
        <v>417</v>
      </c>
      <c r="M2334">
        <v>11</v>
      </c>
      <c r="N2334" s="25">
        <v>42035</v>
      </c>
      <c r="O2334" t="str">
        <f>VLOOKUP(Coffee_data[[#This Row],[Area Code]],Location!$B$1:$E$157,2,FALSE)</f>
        <v>Missouri</v>
      </c>
      <c r="P2334" t="str">
        <f>VLOOKUP(Coffee_data[[#This Row],[Area Code]],Location!$B$1:$E$157,3,FALSE)</f>
        <v>Central</v>
      </c>
      <c r="Q2334" t="str">
        <f>VLOOKUP(Coffee_data[[#This Row],[Area Code]],Location!$B$1:$E$157,4,FALSE)</f>
        <v>Small Market</v>
      </c>
      <c r="R2334" s="15" t="str">
        <f>HLOOKUP(Coffee_data[[#This Row],[ProductId]],Product!$B$4:$O$7,2,FALSE)</f>
        <v>Regular</v>
      </c>
      <c r="S2334" s="15" t="str">
        <f>HLOOKUP(Coffee_data[[#This Row],[ProductId]],Product!$B$4:$O$7,3,FALSE)</f>
        <v>Tea</v>
      </c>
      <c r="T2334" s="15" t="str">
        <f>HLOOKUP(Coffee_data[[#This Row],[ProductId]],Product!$B$4:$O$7,4,FALSE)</f>
        <v>Darjeeling</v>
      </c>
    </row>
    <row r="2335" spans="1:20" x14ac:dyDescent="0.2">
      <c r="A2335">
        <v>-10</v>
      </c>
      <c r="B2335">
        <v>38</v>
      </c>
      <c r="C2335">
        <v>72</v>
      </c>
      <c r="D2335">
        <v>30</v>
      </c>
      <c r="E2335">
        <v>45</v>
      </c>
      <c r="F2335">
        <v>11</v>
      </c>
      <c r="G2335">
        <v>165</v>
      </c>
      <c r="H2335">
        <v>-10</v>
      </c>
      <c r="I2335">
        <v>20</v>
      </c>
      <c r="J2335">
        <v>30</v>
      </c>
      <c r="K2335">
        <v>50</v>
      </c>
      <c r="L2335">
        <v>573</v>
      </c>
      <c r="M2335">
        <v>12</v>
      </c>
      <c r="N2335" s="25">
        <v>42035</v>
      </c>
      <c r="O2335" t="str">
        <f>VLOOKUP(Coffee_data[[#This Row],[Area Code]],Location!$B$1:$E$157,2,FALSE)</f>
        <v>Missouri</v>
      </c>
      <c r="P2335" t="str">
        <f>VLOOKUP(Coffee_data[[#This Row],[Area Code]],Location!$B$1:$E$157,3,FALSE)</f>
        <v>Central</v>
      </c>
      <c r="Q2335" t="str">
        <f>VLOOKUP(Coffee_data[[#This Row],[Area Code]],Location!$B$1:$E$157,4,FALSE)</f>
        <v>Small Market</v>
      </c>
      <c r="R2335" s="15" t="str">
        <f>HLOOKUP(Coffee_data[[#This Row],[ProductId]],Product!$B$4:$O$7,2,FALSE)</f>
        <v>Regular</v>
      </c>
      <c r="S2335" s="15" t="str">
        <f>HLOOKUP(Coffee_data[[#This Row],[ProductId]],Product!$B$4:$O$7,3,FALSE)</f>
        <v>Tea</v>
      </c>
      <c r="T2335" s="15" t="str">
        <f>HLOOKUP(Coffee_data[[#This Row],[ProductId]],Product!$B$4:$O$7,4,FALSE)</f>
        <v>Earl Grey</v>
      </c>
    </row>
    <row r="2336" spans="1:20" x14ac:dyDescent="0.2">
      <c r="A2336">
        <v>-6</v>
      </c>
      <c r="B2336">
        <v>41</v>
      </c>
      <c r="C2336">
        <v>79</v>
      </c>
      <c r="D2336">
        <v>33</v>
      </c>
      <c r="E2336">
        <v>45</v>
      </c>
      <c r="F2336">
        <v>12</v>
      </c>
      <c r="G2336">
        <v>193</v>
      </c>
      <c r="H2336">
        <v>0</v>
      </c>
      <c r="I2336">
        <v>20</v>
      </c>
      <c r="J2336">
        <v>40</v>
      </c>
      <c r="K2336">
        <v>47</v>
      </c>
      <c r="L2336">
        <v>573</v>
      </c>
      <c r="M2336">
        <v>13</v>
      </c>
      <c r="N2336" s="25">
        <v>42035</v>
      </c>
      <c r="O2336" t="str">
        <f>VLOOKUP(Coffee_data[[#This Row],[Area Code]],Location!$B$1:$E$157,2,FALSE)</f>
        <v>Missouri</v>
      </c>
      <c r="P2336" t="str">
        <f>VLOOKUP(Coffee_data[[#This Row],[Area Code]],Location!$B$1:$E$157,3,FALSE)</f>
        <v>Central</v>
      </c>
      <c r="Q2336" t="str">
        <f>VLOOKUP(Coffee_data[[#This Row],[Area Code]],Location!$B$1:$E$157,4,FALSE)</f>
        <v>Small Market</v>
      </c>
      <c r="R2336" s="15" t="str">
        <f>HLOOKUP(Coffee_data[[#This Row],[ProductId]],Product!$B$4:$O$7,2,FALSE)</f>
        <v>Regular</v>
      </c>
      <c r="S2336" s="15" t="str">
        <f>HLOOKUP(Coffee_data[[#This Row],[ProductId]],Product!$B$4:$O$7,3,FALSE)</f>
        <v>Tea</v>
      </c>
      <c r="T2336" s="15" t="str">
        <f>HLOOKUP(Coffee_data[[#This Row],[ProductId]],Product!$B$4:$O$7,4,FALSE)</f>
        <v>Green Tea</v>
      </c>
    </row>
    <row r="2337" spans="1:20" x14ac:dyDescent="0.2">
      <c r="A2337">
        <v>71</v>
      </c>
      <c r="B2337">
        <v>73</v>
      </c>
      <c r="C2337">
        <v>131</v>
      </c>
      <c r="D2337">
        <v>50</v>
      </c>
      <c r="E2337">
        <v>25</v>
      </c>
      <c r="F2337">
        <v>14</v>
      </c>
      <c r="G2337">
        <v>814</v>
      </c>
      <c r="H2337">
        <v>70</v>
      </c>
      <c r="I2337">
        <v>55</v>
      </c>
      <c r="J2337">
        <v>90</v>
      </c>
      <c r="K2337">
        <v>135</v>
      </c>
      <c r="L2337">
        <v>314</v>
      </c>
      <c r="M2337">
        <v>5</v>
      </c>
      <c r="N2337" s="25">
        <v>42035</v>
      </c>
      <c r="O2337" t="str">
        <f>VLOOKUP(Coffee_data[[#This Row],[Area Code]],Location!$B$1:$E$157,2,FALSE)</f>
        <v>Missouri</v>
      </c>
      <c r="P2337" t="str">
        <f>VLOOKUP(Coffee_data[[#This Row],[Area Code]],Location!$B$1:$E$157,3,FALSE)</f>
        <v>Central</v>
      </c>
      <c r="Q2337" t="str">
        <f>VLOOKUP(Coffee_data[[#This Row],[Area Code]],Location!$B$1:$E$157,4,FALSE)</f>
        <v>Small Market</v>
      </c>
      <c r="R2337" s="15" t="str">
        <f>HLOOKUP(Coffee_data[[#This Row],[ProductId]],Product!$B$4:$O$7,2,FALSE)</f>
        <v>Regular</v>
      </c>
      <c r="S2337" s="15" t="str">
        <f>HLOOKUP(Coffee_data[[#This Row],[ProductId]],Product!$B$4:$O$7,3,FALSE)</f>
        <v>Espresso</v>
      </c>
      <c r="T2337" s="15" t="str">
        <f>HLOOKUP(Coffee_data[[#This Row],[ProductId]],Product!$B$4:$O$7,4,FALSE)</f>
        <v>Caffe Mocha</v>
      </c>
    </row>
    <row r="2338" spans="1:20" x14ac:dyDescent="0.2">
      <c r="A2338">
        <v>56</v>
      </c>
      <c r="B2338">
        <v>61</v>
      </c>
      <c r="C2338">
        <v>110</v>
      </c>
      <c r="D2338">
        <v>42</v>
      </c>
      <c r="E2338">
        <v>23</v>
      </c>
      <c r="F2338">
        <v>11</v>
      </c>
      <c r="G2338">
        <v>771</v>
      </c>
      <c r="H2338">
        <v>60</v>
      </c>
      <c r="I2338">
        <v>34</v>
      </c>
      <c r="J2338">
        <v>80</v>
      </c>
      <c r="K2338">
        <v>126</v>
      </c>
      <c r="L2338">
        <v>636</v>
      </c>
      <c r="M2338">
        <v>6</v>
      </c>
      <c r="N2338" s="25">
        <v>42035</v>
      </c>
      <c r="O2338" t="str">
        <f>VLOOKUP(Coffee_data[[#This Row],[Area Code]],Location!$B$1:$E$157,2,FALSE)</f>
        <v>Missouri</v>
      </c>
      <c r="P2338" t="str">
        <f>VLOOKUP(Coffee_data[[#This Row],[Area Code]],Location!$B$1:$E$157,3,FALSE)</f>
        <v>Central</v>
      </c>
      <c r="Q2338" t="str">
        <f>VLOOKUP(Coffee_data[[#This Row],[Area Code]],Location!$B$1:$E$157,4,FALSE)</f>
        <v>Small Market</v>
      </c>
      <c r="R2338" s="15" t="str">
        <f>HLOOKUP(Coffee_data[[#This Row],[ProductId]],Product!$B$4:$O$7,2,FALSE)</f>
        <v>Decaf</v>
      </c>
      <c r="S2338" s="15" t="str">
        <f>HLOOKUP(Coffee_data[[#This Row],[ProductId]],Product!$B$4:$O$7,3,FALSE)</f>
        <v>Espresso</v>
      </c>
      <c r="T2338" s="15" t="str">
        <f>HLOOKUP(Coffee_data[[#This Row],[ProductId]],Product!$B$4:$O$7,4,FALSE)</f>
        <v>Decaf Espresso</v>
      </c>
    </row>
    <row r="2339" spans="1:20" x14ac:dyDescent="0.2">
      <c r="A2339">
        <v>62</v>
      </c>
      <c r="B2339">
        <v>107</v>
      </c>
      <c r="C2339">
        <v>206</v>
      </c>
      <c r="D2339">
        <v>86</v>
      </c>
      <c r="E2339">
        <v>65</v>
      </c>
      <c r="F2339">
        <v>32</v>
      </c>
      <c r="G2339">
        <v>484</v>
      </c>
      <c r="H2339">
        <v>50</v>
      </c>
      <c r="I2339">
        <v>92</v>
      </c>
      <c r="J2339">
        <v>110</v>
      </c>
      <c r="K2339">
        <v>198</v>
      </c>
      <c r="L2339">
        <v>573</v>
      </c>
      <c r="M2339">
        <v>2</v>
      </c>
      <c r="N2339" s="25">
        <v>42035</v>
      </c>
      <c r="O2339" t="str">
        <f>VLOOKUP(Coffee_data[[#This Row],[Area Code]],Location!$B$1:$E$157,2,FALSE)</f>
        <v>Missouri</v>
      </c>
      <c r="P2339" t="str">
        <f>VLOOKUP(Coffee_data[[#This Row],[Area Code]],Location!$B$1:$E$157,3,FALSE)</f>
        <v>Central</v>
      </c>
      <c r="Q2339" t="str">
        <f>VLOOKUP(Coffee_data[[#This Row],[Area Code]],Location!$B$1:$E$157,4,FALSE)</f>
        <v>Small Market</v>
      </c>
      <c r="R2339" s="15" t="str">
        <f>HLOOKUP(Coffee_data[[#This Row],[ProductId]],Product!$B$4:$O$7,2,FALSE)</f>
        <v>Regular</v>
      </c>
      <c r="S2339" s="15" t="str">
        <f>HLOOKUP(Coffee_data[[#This Row],[ProductId]],Product!$B$4:$O$7,3,FALSE)</f>
        <v>Coffee</v>
      </c>
      <c r="T2339" s="15" t="str">
        <f>HLOOKUP(Coffee_data[[#This Row],[ProductId]],Product!$B$4:$O$7,4,FALSE)</f>
        <v>Columbian</v>
      </c>
    </row>
    <row r="2340" spans="1:20" x14ac:dyDescent="0.2">
      <c r="A2340">
        <v>68</v>
      </c>
      <c r="B2340">
        <v>90</v>
      </c>
      <c r="C2340">
        <v>176</v>
      </c>
      <c r="D2340">
        <v>75</v>
      </c>
      <c r="E2340">
        <v>44</v>
      </c>
      <c r="F2340">
        <v>23</v>
      </c>
      <c r="G2340">
        <v>956</v>
      </c>
      <c r="H2340">
        <v>60</v>
      </c>
      <c r="I2340">
        <v>67</v>
      </c>
      <c r="J2340">
        <v>100</v>
      </c>
      <c r="K2340">
        <v>170</v>
      </c>
      <c r="L2340">
        <v>636</v>
      </c>
      <c r="M2340">
        <v>3</v>
      </c>
      <c r="N2340" s="25">
        <v>42035</v>
      </c>
      <c r="O2340" t="str">
        <f>VLOOKUP(Coffee_data[[#This Row],[Area Code]],Location!$B$1:$E$157,2,FALSE)</f>
        <v>Missouri</v>
      </c>
      <c r="P2340" t="str">
        <f>VLOOKUP(Coffee_data[[#This Row],[Area Code]],Location!$B$1:$E$157,3,FALSE)</f>
        <v>Central</v>
      </c>
      <c r="Q2340" t="str">
        <f>VLOOKUP(Coffee_data[[#This Row],[Area Code]],Location!$B$1:$E$157,4,FALSE)</f>
        <v>Small Market</v>
      </c>
      <c r="R2340" s="15" t="str">
        <f>HLOOKUP(Coffee_data[[#This Row],[ProductId]],Product!$B$4:$O$7,2,FALSE)</f>
        <v>Decaf</v>
      </c>
      <c r="S2340" s="15" t="str">
        <f>HLOOKUP(Coffee_data[[#This Row],[ProductId]],Product!$B$4:$O$7,3,FALSE)</f>
        <v>Coffee</v>
      </c>
      <c r="T2340" s="15" t="str">
        <f>HLOOKUP(Coffee_data[[#This Row],[ProductId]],Product!$B$4:$O$7,4,FALSE)</f>
        <v>Decaf Irish Cream</v>
      </c>
    </row>
    <row r="2341" spans="1:20" x14ac:dyDescent="0.2">
      <c r="A2341">
        <v>25</v>
      </c>
      <c r="B2341">
        <v>34</v>
      </c>
      <c r="C2341">
        <v>60</v>
      </c>
      <c r="D2341">
        <v>22</v>
      </c>
      <c r="E2341">
        <v>17</v>
      </c>
      <c r="F2341">
        <v>6</v>
      </c>
      <c r="G2341">
        <v>452</v>
      </c>
      <c r="H2341">
        <v>30</v>
      </c>
      <c r="I2341">
        <v>10</v>
      </c>
      <c r="J2341">
        <v>30</v>
      </c>
      <c r="K2341">
        <v>32</v>
      </c>
      <c r="L2341">
        <v>419</v>
      </c>
      <c r="M2341">
        <v>8</v>
      </c>
      <c r="N2341" s="25">
        <v>42035</v>
      </c>
      <c r="O2341" t="str">
        <f>VLOOKUP(Coffee_data[[#This Row],[Area Code]],Location!$B$1:$E$157,2,FALSE)</f>
        <v>Ohio</v>
      </c>
      <c r="P2341" t="str">
        <f>VLOOKUP(Coffee_data[[#This Row],[Area Code]],Location!$B$1:$E$157,3,FALSE)</f>
        <v>Central</v>
      </c>
      <c r="Q2341" t="str">
        <f>VLOOKUP(Coffee_data[[#This Row],[Area Code]],Location!$B$1:$E$157,4,FALSE)</f>
        <v>Major Market</v>
      </c>
      <c r="R2341" s="15" t="str">
        <f>HLOOKUP(Coffee_data[[#This Row],[ProductId]],Product!$B$4:$O$7,2,FALSE)</f>
        <v>Decaf</v>
      </c>
      <c r="S2341" s="15" t="str">
        <f>HLOOKUP(Coffee_data[[#This Row],[ProductId]],Product!$B$4:$O$7,3,FALSE)</f>
        <v>Herbal Tea</v>
      </c>
      <c r="T2341" s="15" t="str">
        <f>HLOOKUP(Coffee_data[[#This Row],[ProductId]],Product!$B$4:$O$7,4,FALSE)</f>
        <v>Chamomile</v>
      </c>
    </row>
    <row r="2342" spans="1:20" x14ac:dyDescent="0.2">
      <c r="A2342">
        <v>42</v>
      </c>
      <c r="B2342">
        <v>48</v>
      </c>
      <c r="C2342">
        <v>85</v>
      </c>
      <c r="D2342">
        <v>32</v>
      </c>
      <c r="E2342">
        <v>20</v>
      </c>
      <c r="F2342">
        <v>8</v>
      </c>
      <c r="G2342">
        <v>817</v>
      </c>
      <c r="H2342">
        <v>50</v>
      </c>
      <c r="I2342">
        <v>20</v>
      </c>
      <c r="J2342">
        <v>50</v>
      </c>
      <c r="K2342">
        <v>79</v>
      </c>
      <c r="L2342">
        <v>513</v>
      </c>
      <c r="M2342">
        <v>9</v>
      </c>
      <c r="N2342" s="25">
        <v>42035</v>
      </c>
      <c r="O2342" t="str">
        <f>VLOOKUP(Coffee_data[[#This Row],[Area Code]],Location!$B$1:$E$157,2,FALSE)</f>
        <v>Ohio</v>
      </c>
      <c r="P2342" t="str">
        <f>VLOOKUP(Coffee_data[[#This Row],[Area Code]],Location!$B$1:$E$157,3,FALSE)</f>
        <v>Central</v>
      </c>
      <c r="Q2342" t="str">
        <f>VLOOKUP(Coffee_data[[#This Row],[Area Code]],Location!$B$1:$E$157,4,FALSE)</f>
        <v>Major Market</v>
      </c>
      <c r="R2342" s="15" t="str">
        <f>HLOOKUP(Coffee_data[[#This Row],[ProductId]],Product!$B$4:$O$7,2,FALSE)</f>
        <v>Decaf</v>
      </c>
      <c r="S2342" s="15" t="str">
        <f>HLOOKUP(Coffee_data[[#This Row],[ProductId]],Product!$B$4:$O$7,3,FALSE)</f>
        <v>Herbal Tea</v>
      </c>
      <c r="T2342" s="15" t="str">
        <f>HLOOKUP(Coffee_data[[#This Row],[ProductId]],Product!$B$4:$O$7,4,FALSE)</f>
        <v>Lemon</v>
      </c>
    </row>
    <row r="2343" spans="1:20" x14ac:dyDescent="0.2">
      <c r="A2343">
        <v>92</v>
      </c>
      <c r="B2343">
        <v>120</v>
      </c>
      <c r="C2343">
        <v>213</v>
      </c>
      <c r="D2343">
        <v>80</v>
      </c>
      <c r="E2343">
        <v>58</v>
      </c>
      <c r="F2343">
        <v>26</v>
      </c>
      <c r="G2343">
        <v>640</v>
      </c>
      <c r="H2343">
        <v>60</v>
      </c>
      <c r="I2343">
        <v>71</v>
      </c>
      <c r="J2343">
        <v>110</v>
      </c>
      <c r="K2343">
        <v>159</v>
      </c>
      <c r="L2343">
        <v>614</v>
      </c>
      <c r="M2343">
        <v>11</v>
      </c>
      <c r="N2343" s="25">
        <v>42035</v>
      </c>
      <c r="O2343" t="str">
        <f>VLOOKUP(Coffee_data[[#This Row],[Area Code]],Location!$B$1:$E$157,2,FALSE)</f>
        <v>Ohio</v>
      </c>
      <c r="P2343" t="str">
        <f>VLOOKUP(Coffee_data[[#This Row],[Area Code]],Location!$B$1:$E$157,3,FALSE)</f>
        <v>Central</v>
      </c>
      <c r="Q2343" t="str">
        <f>VLOOKUP(Coffee_data[[#This Row],[Area Code]],Location!$B$1:$E$157,4,FALSE)</f>
        <v>Major Market</v>
      </c>
      <c r="R2343" s="15" t="str">
        <f>HLOOKUP(Coffee_data[[#This Row],[ProductId]],Product!$B$4:$O$7,2,FALSE)</f>
        <v>Regular</v>
      </c>
      <c r="S2343" s="15" t="str">
        <f>HLOOKUP(Coffee_data[[#This Row],[ProductId]],Product!$B$4:$O$7,3,FALSE)</f>
        <v>Tea</v>
      </c>
      <c r="T2343" s="15" t="str">
        <f>HLOOKUP(Coffee_data[[#This Row],[ProductId]],Product!$B$4:$O$7,4,FALSE)</f>
        <v>Darjeeling</v>
      </c>
    </row>
    <row r="2344" spans="1:20" x14ac:dyDescent="0.2">
      <c r="A2344">
        <v>105</v>
      </c>
      <c r="B2344">
        <v>120</v>
      </c>
      <c r="C2344">
        <v>220</v>
      </c>
      <c r="D2344">
        <v>86</v>
      </c>
      <c r="E2344">
        <v>49</v>
      </c>
      <c r="F2344">
        <v>26</v>
      </c>
      <c r="G2344">
        <v>490</v>
      </c>
      <c r="H2344">
        <v>70</v>
      </c>
      <c r="I2344">
        <v>58</v>
      </c>
      <c r="J2344">
        <v>110</v>
      </c>
      <c r="K2344">
        <v>180</v>
      </c>
      <c r="L2344">
        <v>740</v>
      </c>
      <c r="M2344">
        <v>12</v>
      </c>
      <c r="N2344" s="25">
        <v>42035</v>
      </c>
      <c r="O2344" t="str">
        <f>VLOOKUP(Coffee_data[[#This Row],[Area Code]],Location!$B$1:$E$157,2,FALSE)</f>
        <v>Ohio</v>
      </c>
      <c r="P2344" t="str">
        <f>VLOOKUP(Coffee_data[[#This Row],[Area Code]],Location!$B$1:$E$157,3,FALSE)</f>
        <v>Central</v>
      </c>
      <c r="Q2344" t="str">
        <f>VLOOKUP(Coffee_data[[#This Row],[Area Code]],Location!$B$1:$E$157,4,FALSE)</f>
        <v>Major Market</v>
      </c>
      <c r="R2344" s="15" t="str">
        <f>HLOOKUP(Coffee_data[[#This Row],[ProductId]],Product!$B$4:$O$7,2,FALSE)</f>
        <v>Regular</v>
      </c>
      <c r="S2344" s="15" t="str">
        <f>HLOOKUP(Coffee_data[[#This Row],[ProductId]],Product!$B$4:$O$7,3,FALSE)</f>
        <v>Tea</v>
      </c>
      <c r="T2344" s="15" t="str">
        <f>HLOOKUP(Coffee_data[[#This Row],[ProductId]],Product!$B$4:$O$7,4,FALSE)</f>
        <v>Earl Grey</v>
      </c>
    </row>
    <row r="2345" spans="1:20" x14ac:dyDescent="0.2">
      <c r="A2345">
        <v>145</v>
      </c>
      <c r="B2345">
        <v>170</v>
      </c>
      <c r="C2345">
        <v>362</v>
      </c>
      <c r="D2345">
        <v>142</v>
      </c>
      <c r="E2345">
        <v>72</v>
      </c>
      <c r="F2345">
        <v>47</v>
      </c>
      <c r="G2345">
        <v>1073</v>
      </c>
      <c r="H2345">
        <v>140</v>
      </c>
      <c r="I2345">
        <v>202</v>
      </c>
      <c r="J2345">
        <v>210</v>
      </c>
      <c r="K2345">
        <v>400</v>
      </c>
      <c r="L2345">
        <v>513</v>
      </c>
      <c r="M2345">
        <v>5</v>
      </c>
      <c r="N2345" s="25">
        <v>42035</v>
      </c>
      <c r="O2345" t="str">
        <f>VLOOKUP(Coffee_data[[#This Row],[Area Code]],Location!$B$1:$E$157,2,FALSE)</f>
        <v>Ohio</v>
      </c>
      <c r="P2345" t="str">
        <f>VLOOKUP(Coffee_data[[#This Row],[Area Code]],Location!$B$1:$E$157,3,FALSE)</f>
        <v>Central</v>
      </c>
      <c r="Q2345" t="str">
        <f>VLOOKUP(Coffee_data[[#This Row],[Area Code]],Location!$B$1:$E$157,4,FALSE)</f>
        <v>Major Market</v>
      </c>
      <c r="R2345" s="15" t="str">
        <f>HLOOKUP(Coffee_data[[#This Row],[ProductId]],Product!$B$4:$O$7,2,FALSE)</f>
        <v>Regular</v>
      </c>
      <c r="S2345" s="15" t="str">
        <f>HLOOKUP(Coffee_data[[#This Row],[ProductId]],Product!$B$4:$O$7,3,FALSE)</f>
        <v>Espresso</v>
      </c>
      <c r="T2345" s="15" t="str">
        <f>HLOOKUP(Coffee_data[[#This Row],[ProductId]],Product!$B$4:$O$7,4,FALSE)</f>
        <v>Caffe Mocha</v>
      </c>
    </row>
    <row r="2346" spans="1:20" x14ac:dyDescent="0.2">
      <c r="A2346">
        <v>27</v>
      </c>
      <c r="B2346">
        <v>73</v>
      </c>
      <c r="C2346">
        <v>141</v>
      </c>
      <c r="D2346">
        <v>59</v>
      </c>
      <c r="E2346">
        <v>55</v>
      </c>
      <c r="F2346">
        <v>22</v>
      </c>
      <c r="G2346">
        <v>331</v>
      </c>
      <c r="H2346">
        <v>40</v>
      </c>
      <c r="I2346">
        <v>66</v>
      </c>
      <c r="J2346">
        <v>90</v>
      </c>
      <c r="K2346">
        <v>156</v>
      </c>
      <c r="L2346">
        <v>513</v>
      </c>
      <c r="M2346">
        <v>6</v>
      </c>
      <c r="N2346" s="25">
        <v>42035</v>
      </c>
      <c r="O2346" t="str">
        <f>VLOOKUP(Coffee_data[[#This Row],[Area Code]],Location!$B$1:$E$157,2,FALSE)</f>
        <v>Ohio</v>
      </c>
      <c r="P2346" t="str">
        <f>VLOOKUP(Coffee_data[[#This Row],[Area Code]],Location!$B$1:$E$157,3,FALSE)</f>
        <v>Central</v>
      </c>
      <c r="Q2346" t="str">
        <f>VLOOKUP(Coffee_data[[#This Row],[Area Code]],Location!$B$1:$E$157,4,FALSE)</f>
        <v>Major Market</v>
      </c>
      <c r="R2346" s="15" t="str">
        <f>HLOOKUP(Coffee_data[[#This Row],[ProductId]],Product!$B$4:$O$7,2,FALSE)</f>
        <v>Decaf</v>
      </c>
      <c r="S2346" s="15" t="str">
        <f>HLOOKUP(Coffee_data[[#This Row],[ProductId]],Product!$B$4:$O$7,3,FALSE)</f>
        <v>Espresso</v>
      </c>
      <c r="T2346" s="15" t="str">
        <f>HLOOKUP(Coffee_data[[#This Row],[ProductId]],Product!$B$4:$O$7,4,FALSE)</f>
        <v>Decaf Espresso</v>
      </c>
    </row>
    <row r="2347" spans="1:20" x14ac:dyDescent="0.2">
      <c r="A2347">
        <v>49</v>
      </c>
      <c r="B2347">
        <v>80</v>
      </c>
      <c r="C2347">
        <v>149</v>
      </c>
      <c r="D2347">
        <v>60</v>
      </c>
      <c r="E2347">
        <v>47</v>
      </c>
      <c r="F2347">
        <v>19</v>
      </c>
      <c r="G2347">
        <v>329</v>
      </c>
      <c r="H2347">
        <v>50</v>
      </c>
      <c r="I2347">
        <v>59</v>
      </c>
      <c r="J2347">
        <v>80</v>
      </c>
      <c r="K2347">
        <v>140</v>
      </c>
      <c r="L2347">
        <v>330</v>
      </c>
      <c r="M2347">
        <v>1</v>
      </c>
      <c r="N2347" s="25">
        <v>42035</v>
      </c>
      <c r="O2347" t="str">
        <f>VLOOKUP(Coffee_data[[#This Row],[Area Code]],Location!$B$1:$E$157,2,FALSE)</f>
        <v>Ohio</v>
      </c>
      <c r="P2347" t="str">
        <f>VLOOKUP(Coffee_data[[#This Row],[Area Code]],Location!$B$1:$E$157,3,FALSE)</f>
        <v>Central</v>
      </c>
      <c r="Q2347" t="str">
        <f>VLOOKUP(Coffee_data[[#This Row],[Area Code]],Location!$B$1:$E$157,4,FALSE)</f>
        <v>Major Market</v>
      </c>
      <c r="R2347" s="15" t="str">
        <f>HLOOKUP(Coffee_data[[#This Row],[ProductId]],Product!$B$4:$O$7,2,FALSE)</f>
        <v>Regular</v>
      </c>
      <c r="S2347" s="15" t="str">
        <f>HLOOKUP(Coffee_data[[#This Row],[ProductId]],Product!$B$4:$O$7,3,FALSE)</f>
        <v>Coffee</v>
      </c>
      <c r="T2347" s="15" t="str">
        <f>HLOOKUP(Coffee_data[[#This Row],[ProductId]],Product!$B$4:$O$7,4,FALSE)</f>
        <v>Amaretto</v>
      </c>
    </row>
    <row r="2348" spans="1:20" x14ac:dyDescent="0.2">
      <c r="A2348">
        <v>56</v>
      </c>
      <c r="B2348">
        <v>76</v>
      </c>
      <c r="C2348">
        <v>136</v>
      </c>
      <c r="D2348">
        <v>52</v>
      </c>
      <c r="E2348">
        <v>38</v>
      </c>
      <c r="F2348">
        <v>16</v>
      </c>
      <c r="G2348">
        <v>357</v>
      </c>
      <c r="H2348">
        <v>50</v>
      </c>
      <c r="I2348">
        <v>50</v>
      </c>
      <c r="J2348">
        <v>80</v>
      </c>
      <c r="K2348">
        <v>132</v>
      </c>
      <c r="L2348">
        <v>330</v>
      </c>
      <c r="M2348">
        <v>2</v>
      </c>
      <c r="N2348" s="25">
        <v>42035</v>
      </c>
      <c r="O2348" t="str">
        <f>VLOOKUP(Coffee_data[[#This Row],[Area Code]],Location!$B$1:$E$157,2,FALSE)</f>
        <v>Ohio</v>
      </c>
      <c r="P2348" t="str">
        <f>VLOOKUP(Coffee_data[[#This Row],[Area Code]],Location!$B$1:$E$157,3,FALSE)</f>
        <v>Central</v>
      </c>
      <c r="Q2348" t="str">
        <f>VLOOKUP(Coffee_data[[#This Row],[Area Code]],Location!$B$1:$E$157,4,FALSE)</f>
        <v>Major Market</v>
      </c>
      <c r="R2348" s="15" t="str">
        <f>HLOOKUP(Coffee_data[[#This Row],[ProductId]],Product!$B$4:$O$7,2,FALSE)</f>
        <v>Regular</v>
      </c>
      <c r="S2348" s="15" t="str">
        <f>HLOOKUP(Coffee_data[[#This Row],[ProductId]],Product!$B$4:$O$7,3,FALSE)</f>
        <v>Coffee</v>
      </c>
      <c r="T2348" s="15" t="str">
        <f>HLOOKUP(Coffee_data[[#This Row],[ProductId]],Product!$B$4:$O$7,4,FALSE)</f>
        <v>Columbian</v>
      </c>
    </row>
    <row r="2349" spans="1:20" x14ac:dyDescent="0.2">
      <c r="A2349">
        <v>-4</v>
      </c>
      <c r="B2349">
        <v>75</v>
      </c>
      <c r="C2349">
        <v>137</v>
      </c>
      <c r="D2349">
        <v>54</v>
      </c>
      <c r="E2349">
        <v>78</v>
      </c>
      <c r="F2349">
        <v>49</v>
      </c>
      <c r="G2349">
        <v>427</v>
      </c>
      <c r="H2349">
        <v>20</v>
      </c>
      <c r="I2349">
        <v>50</v>
      </c>
      <c r="J2349">
        <v>80</v>
      </c>
      <c r="K2349">
        <v>133</v>
      </c>
      <c r="L2349">
        <v>513</v>
      </c>
      <c r="M2349">
        <v>3</v>
      </c>
      <c r="N2349" s="25">
        <v>42035</v>
      </c>
      <c r="O2349" t="str">
        <f>VLOOKUP(Coffee_data[[#This Row],[Area Code]],Location!$B$1:$E$157,2,FALSE)</f>
        <v>Ohio</v>
      </c>
      <c r="P2349" t="str">
        <f>VLOOKUP(Coffee_data[[#This Row],[Area Code]],Location!$B$1:$E$157,3,FALSE)</f>
        <v>Central</v>
      </c>
      <c r="Q2349" t="str">
        <f>VLOOKUP(Coffee_data[[#This Row],[Area Code]],Location!$B$1:$E$157,4,FALSE)</f>
        <v>Major Market</v>
      </c>
      <c r="R2349" s="15" t="str">
        <f>HLOOKUP(Coffee_data[[#This Row],[ProductId]],Product!$B$4:$O$7,2,FALSE)</f>
        <v>Decaf</v>
      </c>
      <c r="S2349" s="15" t="str">
        <f>HLOOKUP(Coffee_data[[#This Row],[ProductId]],Product!$B$4:$O$7,3,FALSE)</f>
        <v>Coffee</v>
      </c>
      <c r="T2349" s="15" t="str">
        <f>HLOOKUP(Coffee_data[[#This Row],[ProductId]],Product!$B$4:$O$7,4,FALSE)</f>
        <v>Decaf Irish Cream</v>
      </c>
    </row>
    <row r="2350" spans="1:20" x14ac:dyDescent="0.2">
      <c r="A2350">
        <v>98</v>
      </c>
      <c r="B2350">
        <v>109</v>
      </c>
      <c r="C2350">
        <v>185</v>
      </c>
      <c r="D2350">
        <v>65</v>
      </c>
      <c r="E2350">
        <v>43</v>
      </c>
      <c r="F2350">
        <v>20</v>
      </c>
      <c r="G2350">
        <v>372</v>
      </c>
      <c r="H2350">
        <v>80</v>
      </c>
      <c r="I2350">
        <v>42</v>
      </c>
      <c r="J2350">
        <v>100</v>
      </c>
      <c r="K2350">
        <v>158</v>
      </c>
      <c r="L2350">
        <v>715</v>
      </c>
      <c r="M2350">
        <v>8</v>
      </c>
      <c r="N2350" s="25">
        <v>42035</v>
      </c>
      <c r="O2350" t="str">
        <f>VLOOKUP(Coffee_data[[#This Row],[Area Code]],Location!$B$1:$E$157,2,FALSE)</f>
        <v>Wisconsin</v>
      </c>
      <c r="P2350" t="str">
        <f>VLOOKUP(Coffee_data[[#This Row],[Area Code]],Location!$B$1:$E$157,3,FALSE)</f>
        <v>Central</v>
      </c>
      <c r="Q2350" t="str">
        <f>VLOOKUP(Coffee_data[[#This Row],[Area Code]],Location!$B$1:$E$157,4,FALSE)</f>
        <v>Small Market</v>
      </c>
      <c r="R2350" s="15" t="str">
        <f>HLOOKUP(Coffee_data[[#This Row],[ProductId]],Product!$B$4:$O$7,2,FALSE)</f>
        <v>Decaf</v>
      </c>
      <c r="S2350" s="15" t="str">
        <f>HLOOKUP(Coffee_data[[#This Row],[ProductId]],Product!$B$4:$O$7,3,FALSE)</f>
        <v>Herbal Tea</v>
      </c>
      <c r="T2350" s="15" t="str">
        <f>HLOOKUP(Coffee_data[[#This Row],[ProductId]],Product!$B$4:$O$7,4,FALSE)</f>
        <v>Chamomile</v>
      </c>
    </row>
    <row r="2351" spans="1:20" x14ac:dyDescent="0.2">
      <c r="A2351">
        <v>64</v>
      </c>
      <c r="B2351">
        <v>68</v>
      </c>
      <c r="C2351">
        <v>123</v>
      </c>
      <c r="D2351">
        <v>47</v>
      </c>
      <c r="E2351">
        <v>25</v>
      </c>
      <c r="F2351">
        <v>13</v>
      </c>
      <c r="G2351">
        <v>772</v>
      </c>
      <c r="H2351">
        <v>50</v>
      </c>
      <c r="I2351">
        <v>40</v>
      </c>
      <c r="J2351">
        <v>60</v>
      </c>
      <c r="K2351">
        <v>100</v>
      </c>
      <c r="L2351">
        <v>920</v>
      </c>
      <c r="M2351">
        <v>9</v>
      </c>
      <c r="N2351" s="25">
        <v>42035</v>
      </c>
      <c r="O2351" t="str">
        <f>VLOOKUP(Coffee_data[[#This Row],[Area Code]],Location!$B$1:$E$157,2,FALSE)</f>
        <v>Wisconsin</v>
      </c>
      <c r="P2351" t="str">
        <f>VLOOKUP(Coffee_data[[#This Row],[Area Code]],Location!$B$1:$E$157,3,FALSE)</f>
        <v>Central</v>
      </c>
      <c r="Q2351" t="str">
        <f>VLOOKUP(Coffee_data[[#This Row],[Area Code]],Location!$B$1:$E$157,4,FALSE)</f>
        <v>Small Market</v>
      </c>
      <c r="R2351" s="15" t="str">
        <f>HLOOKUP(Coffee_data[[#This Row],[ProductId]],Product!$B$4:$O$7,2,FALSE)</f>
        <v>Decaf</v>
      </c>
      <c r="S2351" s="15" t="str">
        <f>HLOOKUP(Coffee_data[[#This Row],[ProductId]],Product!$B$4:$O$7,3,FALSE)</f>
        <v>Herbal Tea</v>
      </c>
      <c r="T2351" s="15" t="str">
        <f>HLOOKUP(Coffee_data[[#This Row],[ProductId]],Product!$B$4:$O$7,4,FALSE)</f>
        <v>Lemon</v>
      </c>
    </row>
    <row r="2352" spans="1:20" x14ac:dyDescent="0.2">
      <c r="A2352">
        <v>61</v>
      </c>
      <c r="B2352">
        <v>81</v>
      </c>
      <c r="C2352">
        <v>146</v>
      </c>
      <c r="D2352">
        <v>56</v>
      </c>
      <c r="E2352">
        <v>40</v>
      </c>
      <c r="F2352">
        <v>17</v>
      </c>
      <c r="G2352">
        <v>382</v>
      </c>
      <c r="H2352">
        <v>50</v>
      </c>
      <c r="I2352">
        <v>29</v>
      </c>
      <c r="J2352">
        <v>80</v>
      </c>
      <c r="K2352">
        <v>109</v>
      </c>
      <c r="L2352">
        <v>715</v>
      </c>
      <c r="M2352">
        <v>11</v>
      </c>
      <c r="N2352" s="25">
        <v>42035</v>
      </c>
      <c r="O2352" t="str">
        <f>VLOOKUP(Coffee_data[[#This Row],[Area Code]],Location!$B$1:$E$157,2,FALSE)</f>
        <v>Wisconsin</v>
      </c>
      <c r="P2352" t="str">
        <f>VLOOKUP(Coffee_data[[#This Row],[Area Code]],Location!$B$1:$E$157,3,FALSE)</f>
        <v>Central</v>
      </c>
      <c r="Q2352" t="str">
        <f>VLOOKUP(Coffee_data[[#This Row],[Area Code]],Location!$B$1:$E$157,4,FALSE)</f>
        <v>Small Market</v>
      </c>
      <c r="R2352" s="15" t="str">
        <f>HLOOKUP(Coffee_data[[#This Row],[ProductId]],Product!$B$4:$O$7,2,FALSE)</f>
        <v>Regular</v>
      </c>
      <c r="S2352" s="15" t="str">
        <f>HLOOKUP(Coffee_data[[#This Row],[ProductId]],Product!$B$4:$O$7,3,FALSE)</f>
        <v>Tea</v>
      </c>
      <c r="T2352" s="15" t="str">
        <f>HLOOKUP(Coffee_data[[#This Row],[ProductId]],Product!$B$4:$O$7,4,FALSE)</f>
        <v>Darjeeling</v>
      </c>
    </row>
    <row r="2353" spans="1:20" x14ac:dyDescent="0.2">
      <c r="A2353">
        <v>4</v>
      </c>
      <c r="B2353">
        <v>90</v>
      </c>
      <c r="C2353">
        <v>165</v>
      </c>
      <c r="D2353">
        <v>65</v>
      </c>
      <c r="E2353">
        <v>87</v>
      </c>
      <c r="F2353">
        <v>58</v>
      </c>
      <c r="G2353">
        <v>513</v>
      </c>
      <c r="H2353">
        <v>10</v>
      </c>
      <c r="I2353">
        <v>38</v>
      </c>
      <c r="J2353">
        <v>80</v>
      </c>
      <c r="K2353">
        <v>118</v>
      </c>
      <c r="L2353">
        <v>920</v>
      </c>
      <c r="M2353">
        <v>12</v>
      </c>
      <c r="N2353" s="25">
        <v>42035</v>
      </c>
      <c r="O2353" t="str">
        <f>VLOOKUP(Coffee_data[[#This Row],[Area Code]],Location!$B$1:$E$157,2,FALSE)</f>
        <v>Wisconsin</v>
      </c>
      <c r="P2353" t="str">
        <f>VLOOKUP(Coffee_data[[#This Row],[Area Code]],Location!$B$1:$E$157,3,FALSE)</f>
        <v>Central</v>
      </c>
      <c r="Q2353" t="str">
        <f>VLOOKUP(Coffee_data[[#This Row],[Area Code]],Location!$B$1:$E$157,4,FALSE)</f>
        <v>Small Market</v>
      </c>
      <c r="R2353" s="15" t="str">
        <f>HLOOKUP(Coffee_data[[#This Row],[ProductId]],Product!$B$4:$O$7,2,FALSE)</f>
        <v>Regular</v>
      </c>
      <c r="S2353" s="15" t="str">
        <f>HLOOKUP(Coffee_data[[#This Row],[ProductId]],Product!$B$4:$O$7,3,FALSE)</f>
        <v>Tea</v>
      </c>
      <c r="T2353" s="15" t="str">
        <f>HLOOKUP(Coffee_data[[#This Row],[ProductId]],Product!$B$4:$O$7,4,FALSE)</f>
        <v>Earl Grey</v>
      </c>
    </row>
    <row r="2354" spans="1:20" x14ac:dyDescent="0.2">
      <c r="A2354">
        <v>62</v>
      </c>
      <c r="B2354">
        <v>84</v>
      </c>
      <c r="C2354">
        <v>164</v>
      </c>
      <c r="D2354">
        <v>70</v>
      </c>
      <c r="E2354">
        <v>42</v>
      </c>
      <c r="F2354">
        <v>21</v>
      </c>
      <c r="G2354">
        <v>957</v>
      </c>
      <c r="H2354">
        <v>60</v>
      </c>
      <c r="I2354">
        <v>85</v>
      </c>
      <c r="J2354">
        <v>100</v>
      </c>
      <c r="K2354">
        <v>175</v>
      </c>
      <c r="L2354">
        <v>262</v>
      </c>
      <c r="M2354">
        <v>5</v>
      </c>
      <c r="N2354" s="25">
        <v>42035</v>
      </c>
      <c r="O2354" t="str">
        <f>VLOOKUP(Coffee_data[[#This Row],[Area Code]],Location!$B$1:$E$157,2,FALSE)</f>
        <v>Wisconsin</v>
      </c>
      <c r="P2354" t="str">
        <f>VLOOKUP(Coffee_data[[#This Row],[Area Code]],Location!$B$1:$E$157,3,FALSE)</f>
        <v>Central</v>
      </c>
      <c r="Q2354" t="str">
        <f>VLOOKUP(Coffee_data[[#This Row],[Area Code]],Location!$B$1:$E$157,4,FALSE)</f>
        <v>Small Market</v>
      </c>
      <c r="R2354" s="15" t="str">
        <f>HLOOKUP(Coffee_data[[#This Row],[ProductId]],Product!$B$4:$O$7,2,FALSE)</f>
        <v>Regular</v>
      </c>
      <c r="S2354" s="15" t="str">
        <f>HLOOKUP(Coffee_data[[#This Row],[ProductId]],Product!$B$4:$O$7,3,FALSE)</f>
        <v>Espresso</v>
      </c>
      <c r="T2354" s="15" t="str">
        <f>HLOOKUP(Coffee_data[[#This Row],[ProductId]],Product!$B$4:$O$7,4,FALSE)</f>
        <v>Caffe Mocha</v>
      </c>
    </row>
    <row r="2355" spans="1:20" x14ac:dyDescent="0.2">
      <c r="A2355">
        <v>52</v>
      </c>
      <c r="B2355">
        <v>62</v>
      </c>
      <c r="C2355">
        <v>117</v>
      </c>
      <c r="D2355">
        <v>48</v>
      </c>
      <c r="E2355">
        <v>27</v>
      </c>
      <c r="F2355">
        <v>15</v>
      </c>
      <c r="G2355">
        <v>617</v>
      </c>
      <c r="H2355">
        <v>50</v>
      </c>
      <c r="I2355">
        <v>56</v>
      </c>
      <c r="J2355">
        <v>70</v>
      </c>
      <c r="K2355">
        <v>126</v>
      </c>
      <c r="L2355">
        <v>715</v>
      </c>
      <c r="M2355">
        <v>6</v>
      </c>
      <c r="N2355" s="25">
        <v>42035</v>
      </c>
      <c r="O2355" t="str">
        <f>VLOOKUP(Coffee_data[[#This Row],[Area Code]],Location!$B$1:$E$157,2,FALSE)</f>
        <v>Wisconsin</v>
      </c>
      <c r="P2355" t="str">
        <f>VLOOKUP(Coffee_data[[#This Row],[Area Code]],Location!$B$1:$E$157,3,FALSE)</f>
        <v>Central</v>
      </c>
      <c r="Q2355" t="str">
        <f>VLOOKUP(Coffee_data[[#This Row],[Area Code]],Location!$B$1:$E$157,4,FALSE)</f>
        <v>Small Market</v>
      </c>
      <c r="R2355" s="15" t="str">
        <f>HLOOKUP(Coffee_data[[#This Row],[ProductId]],Product!$B$4:$O$7,2,FALSE)</f>
        <v>Decaf</v>
      </c>
      <c r="S2355" s="15" t="str">
        <f>HLOOKUP(Coffee_data[[#This Row],[ProductId]],Product!$B$4:$O$7,3,FALSE)</f>
        <v>Espresso</v>
      </c>
      <c r="T2355" s="15" t="str">
        <f>HLOOKUP(Coffee_data[[#This Row],[ProductId]],Product!$B$4:$O$7,4,FALSE)</f>
        <v>Decaf Espresso</v>
      </c>
    </row>
    <row r="2356" spans="1:20" x14ac:dyDescent="0.2">
      <c r="A2356">
        <v>18</v>
      </c>
      <c r="B2356">
        <v>65</v>
      </c>
      <c r="C2356">
        <v>126</v>
      </c>
      <c r="D2356">
        <v>53</v>
      </c>
      <c r="E2356">
        <v>53</v>
      </c>
      <c r="F2356">
        <v>20</v>
      </c>
      <c r="G2356">
        <v>306</v>
      </c>
      <c r="H2356">
        <v>30</v>
      </c>
      <c r="I2356">
        <v>50</v>
      </c>
      <c r="J2356">
        <v>70</v>
      </c>
      <c r="K2356">
        <v>119</v>
      </c>
      <c r="L2356">
        <v>715</v>
      </c>
      <c r="M2356">
        <v>1</v>
      </c>
      <c r="N2356" s="25">
        <v>42035</v>
      </c>
      <c r="O2356" t="str">
        <f>VLOOKUP(Coffee_data[[#This Row],[Area Code]],Location!$B$1:$E$157,2,FALSE)</f>
        <v>Wisconsin</v>
      </c>
      <c r="P2356" t="str">
        <f>VLOOKUP(Coffee_data[[#This Row],[Area Code]],Location!$B$1:$E$157,3,FALSE)</f>
        <v>Central</v>
      </c>
      <c r="Q2356" t="str">
        <f>VLOOKUP(Coffee_data[[#This Row],[Area Code]],Location!$B$1:$E$157,4,FALSE)</f>
        <v>Small Market</v>
      </c>
      <c r="R2356" s="15" t="str">
        <f>HLOOKUP(Coffee_data[[#This Row],[ProductId]],Product!$B$4:$O$7,2,FALSE)</f>
        <v>Regular</v>
      </c>
      <c r="S2356" s="15" t="str">
        <f>HLOOKUP(Coffee_data[[#This Row],[ProductId]],Product!$B$4:$O$7,3,FALSE)</f>
        <v>Coffee</v>
      </c>
      <c r="T2356" s="15" t="str">
        <f>HLOOKUP(Coffee_data[[#This Row],[ProductId]],Product!$B$4:$O$7,4,FALSE)</f>
        <v>Amaretto</v>
      </c>
    </row>
    <row r="2357" spans="1:20" x14ac:dyDescent="0.2">
      <c r="A2357">
        <v>22</v>
      </c>
      <c r="B2357">
        <v>128</v>
      </c>
      <c r="C2357">
        <v>234</v>
      </c>
      <c r="D2357">
        <v>92</v>
      </c>
      <c r="E2357">
        <v>113</v>
      </c>
      <c r="F2357">
        <v>83</v>
      </c>
      <c r="G2357">
        <v>541</v>
      </c>
      <c r="H2357">
        <v>40</v>
      </c>
      <c r="I2357">
        <v>92</v>
      </c>
      <c r="J2357">
        <v>140</v>
      </c>
      <c r="K2357">
        <v>230</v>
      </c>
      <c r="L2357">
        <v>715</v>
      </c>
      <c r="M2357">
        <v>2</v>
      </c>
      <c r="N2357" s="25">
        <v>42035</v>
      </c>
      <c r="O2357" t="str">
        <f>VLOOKUP(Coffee_data[[#This Row],[Area Code]],Location!$B$1:$E$157,2,FALSE)</f>
        <v>Wisconsin</v>
      </c>
      <c r="P2357" t="str">
        <f>VLOOKUP(Coffee_data[[#This Row],[Area Code]],Location!$B$1:$E$157,3,FALSE)</f>
        <v>Central</v>
      </c>
      <c r="Q2357" t="str">
        <f>VLOOKUP(Coffee_data[[#This Row],[Area Code]],Location!$B$1:$E$157,4,FALSE)</f>
        <v>Small Market</v>
      </c>
      <c r="R2357" s="15" t="str">
        <f>HLOOKUP(Coffee_data[[#This Row],[ProductId]],Product!$B$4:$O$7,2,FALSE)</f>
        <v>Regular</v>
      </c>
      <c r="S2357" s="15" t="str">
        <f>HLOOKUP(Coffee_data[[#This Row],[ProductId]],Product!$B$4:$O$7,3,FALSE)</f>
        <v>Coffee</v>
      </c>
      <c r="T2357" s="15" t="str">
        <f>HLOOKUP(Coffee_data[[#This Row],[ProductId]],Product!$B$4:$O$7,4,FALSE)</f>
        <v>Columbian</v>
      </c>
    </row>
    <row r="2358" spans="1:20" x14ac:dyDescent="0.2">
      <c r="A2358">
        <v>74</v>
      </c>
      <c r="B2358">
        <v>103</v>
      </c>
      <c r="C2358">
        <v>192</v>
      </c>
      <c r="D2358">
        <v>77</v>
      </c>
      <c r="E2358">
        <v>53</v>
      </c>
      <c r="F2358">
        <v>25</v>
      </c>
      <c r="G2358">
        <v>423</v>
      </c>
      <c r="H2358">
        <v>60</v>
      </c>
      <c r="I2358">
        <v>83</v>
      </c>
      <c r="J2358">
        <v>100</v>
      </c>
      <c r="K2358">
        <v>177</v>
      </c>
      <c r="L2358">
        <v>262</v>
      </c>
      <c r="M2358">
        <v>3</v>
      </c>
      <c r="N2358" s="25">
        <v>42035</v>
      </c>
      <c r="O2358" t="str">
        <f>VLOOKUP(Coffee_data[[#This Row],[Area Code]],Location!$B$1:$E$157,2,FALSE)</f>
        <v>Wisconsin</v>
      </c>
      <c r="P2358" t="str">
        <f>VLOOKUP(Coffee_data[[#This Row],[Area Code]],Location!$B$1:$E$157,3,FALSE)</f>
        <v>Central</v>
      </c>
      <c r="Q2358" t="str">
        <f>VLOOKUP(Coffee_data[[#This Row],[Area Code]],Location!$B$1:$E$157,4,FALSE)</f>
        <v>Small Market</v>
      </c>
      <c r="R2358" s="15" t="str">
        <f>HLOOKUP(Coffee_data[[#This Row],[ProductId]],Product!$B$4:$O$7,2,FALSE)</f>
        <v>Decaf</v>
      </c>
      <c r="S2358" s="15" t="str">
        <f>HLOOKUP(Coffee_data[[#This Row],[ProductId]],Product!$B$4:$O$7,3,FALSE)</f>
        <v>Coffee</v>
      </c>
      <c r="T2358" s="15" t="str">
        <f>HLOOKUP(Coffee_data[[#This Row],[ProductId]],Product!$B$4:$O$7,4,FALSE)</f>
        <v>Decaf Irish Cream</v>
      </c>
    </row>
    <row r="2359" spans="1:20" x14ac:dyDescent="0.2">
      <c r="A2359">
        <v>61</v>
      </c>
      <c r="B2359">
        <v>107</v>
      </c>
      <c r="C2359">
        <v>206</v>
      </c>
      <c r="D2359">
        <v>86</v>
      </c>
      <c r="E2359">
        <v>66</v>
      </c>
      <c r="F2359">
        <v>32</v>
      </c>
      <c r="G2359">
        <v>484</v>
      </c>
      <c r="H2359">
        <v>50</v>
      </c>
      <c r="I2359">
        <v>60</v>
      </c>
      <c r="J2359">
        <v>90</v>
      </c>
      <c r="K2359">
        <v>150</v>
      </c>
      <c r="L2359">
        <v>475</v>
      </c>
      <c r="M2359">
        <v>9</v>
      </c>
      <c r="N2359" s="25">
        <v>42035</v>
      </c>
      <c r="O2359" t="str">
        <f>VLOOKUP(Coffee_data[[#This Row],[Area Code]],Location!$B$1:$E$157,2,FALSE)</f>
        <v>Connecticut</v>
      </c>
      <c r="P2359" t="str">
        <f>VLOOKUP(Coffee_data[[#This Row],[Area Code]],Location!$B$1:$E$157,3,FALSE)</f>
        <v>East</v>
      </c>
      <c r="Q2359" t="str">
        <f>VLOOKUP(Coffee_data[[#This Row],[Area Code]],Location!$B$1:$E$157,4,FALSE)</f>
        <v>Small Market</v>
      </c>
      <c r="R2359" s="15" t="str">
        <f>HLOOKUP(Coffee_data[[#This Row],[ProductId]],Product!$B$4:$O$7,2,FALSE)</f>
        <v>Decaf</v>
      </c>
      <c r="S2359" s="15" t="str">
        <f>HLOOKUP(Coffee_data[[#This Row],[ProductId]],Product!$B$4:$O$7,3,FALSE)</f>
        <v>Herbal Tea</v>
      </c>
      <c r="T2359" s="15" t="str">
        <f>HLOOKUP(Coffee_data[[#This Row],[ProductId]],Product!$B$4:$O$7,4,FALSE)</f>
        <v>Lemon</v>
      </c>
    </row>
    <row r="2360" spans="1:20" x14ac:dyDescent="0.2">
      <c r="A2360">
        <v>68</v>
      </c>
      <c r="B2360">
        <v>90</v>
      </c>
      <c r="C2360">
        <v>176</v>
      </c>
      <c r="D2360">
        <v>75</v>
      </c>
      <c r="E2360">
        <v>44</v>
      </c>
      <c r="F2360">
        <v>23</v>
      </c>
      <c r="G2360">
        <v>956</v>
      </c>
      <c r="H2360">
        <v>50</v>
      </c>
      <c r="I2360">
        <v>50</v>
      </c>
      <c r="J2360">
        <v>70</v>
      </c>
      <c r="K2360">
        <v>130</v>
      </c>
      <c r="L2360">
        <v>203</v>
      </c>
      <c r="M2360">
        <v>10</v>
      </c>
      <c r="N2360" s="25">
        <v>42035</v>
      </c>
      <c r="O2360" t="str">
        <f>VLOOKUP(Coffee_data[[#This Row],[Area Code]],Location!$B$1:$E$157,2,FALSE)</f>
        <v>Connecticut</v>
      </c>
      <c r="P2360" t="str">
        <f>VLOOKUP(Coffee_data[[#This Row],[Area Code]],Location!$B$1:$E$157,3,FALSE)</f>
        <v>East</v>
      </c>
      <c r="Q2360" t="str">
        <f>VLOOKUP(Coffee_data[[#This Row],[Area Code]],Location!$B$1:$E$157,4,FALSE)</f>
        <v>Small Market</v>
      </c>
      <c r="R2360" s="15" t="str">
        <f>HLOOKUP(Coffee_data[[#This Row],[ProductId]],Product!$B$4:$O$7,2,FALSE)</f>
        <v>Decaf</v>
      </c>
      <c r="S2360" s="15" t="str">
        <f>HLOOKUP(Coffee_data[[#This Row],[ProductId]],Product!$B$4:$O$7,3,FALSE)</f>
        <v>Herbal Tea</v>
      </c>
      <c r="T2360" s="15" t="str">
        <f>HLOOKUP(Coffee_data[[#This Row],[ProductId]],Product!$B$4:$O$7,4,FALSE)</f>
        <v>Mint</v>
      </c>
    </row>
    <row r="2361" spans="1:20" x14ac:dyDescent="0.2">
      <c r="A2361">
        <v>71</v>
      </c>
      <c r="B2361">
        <v>73</v>
      </c>
      <c r="C2361">
        <v>131</v>
      </c>
      <c r="D2361">
        <v>50</v>
      </c>
      <c r="E2361">
        <v>25</v>
      </c>
      <c r="F2361">
        <v>14</v>
      </c>
      <c r="G2361">
        <v>814</v>
      </c>
      <c r="H2361">
        <v>60</v>
      </c>
      <c r="I2361">
        <v>50</v>
      </c>
      <c r="J2361">
        <v>80</v>
      </c>
      <c r="K2361">
        <v>119</v>
      </c>
      <c r="L2361">
        <v>475</v>
      </c>
      <c r="M2361">
        <v>11</v>
      </c>
      <c r="N2361" s="25">
        <v>42035</v>
      </c>
      <c r="O2361" t="str">
        <f>VLOOKUP(Coffee_data[[#This Row],[Area Code]],Location!$B$1:$E$157,2,FALSE)</f>
        <v>Connecticut</v>
      </c>
      <c r="P2361" t="str">
        <f>VLOOKUP(Coffee_data[[#This Row],[Area Code]],Location!$B$1:$E$157,3,FALSE)</f>
        <v>East</v>
      </c>
      <c r="Q2361" t="str">
        <f>VLOOKUP(Coffee_data[[#This Row],[Area Code]],Location!$B$1:$E$157,4,FALSE)</f>
        <v>Small Market</v>
      </c>
      <c r="R2361" s="15" t="str">
        <f>HLOOKUP(Coffee_data[[#This Row],[ProductId]],Product!$B$4:$O$7,2,FALSE)</f>
        <v>Regular</v>
      </c>
      <c r="S2361" s="15" t="str">
        <f>HLOOKUP(Coffee_data[[#This Row],[ProductId]],Product!$B$4:$O$7,3,FALSE)</f>
        <v>Tea</v>
      </c>
      <c r="T2361" s="15" t="str">
        <f>HLOOKUP(Coffee_data[[#This Row],[ProductId]],Product!$B$4:$O$7,4,FALSE)</f>
        <v>Darjeeling</v>
      </c>
    </row>
    <row r="2362" spans="1:20" x14ac:dyDescent="0.2">
      <c r="A2362">
        <v>31</v>
      </c>
      <c r="B2362">
        <v>39</v>
      </c>
      <c r="C2362">
        <v>70</v>
      </c>
      <c r="D2362">
        <v>27</v>
      </c>
      <c r="E2362">
        <v>18</v>
      </c>
      <c r="F2362">
        <v>7</v>
      </c>
      <c r="G2362">
        <v>772</v>
      </c>
      <c r="H2362">
        <v>40</v>
      </c>
      <c r="I2362">
        <v>20</v>
      </c>
      <c r="J2362">
        <v>50</v>
      </c>
      <c r="K2362">
        <v>57</v>
      </c>
      <c r="L2362">
        <v>959</v>
      </c>
      <c r="M2362">
        <v>13</v>
      </c>
      <c r="N2362" s="25">
        <v>42035</v>
      </c>
      <c r="O2362" t="str">
        <f>VLOOKUP(Coffee_data[[#This Row],[Area Code]],Location!$B$1:$E$157,2,FALSE)</f>
        <v>Connecticut</v>
      </c>
      <c r="P2362" t="str">
        <f>VLOOKUP(Coffee_data[[#This Row],[Area Code]],Location!$B$1:$E$157,3,FALSE)</f>
        <v>East</v>
      </c>
      <c r="Q2362" t="str">
        <f>VLOOKUP(Coffee_data[[#This Row],[Area Code]],Location!$B$1:$E$157,4,FALSE)</f>
        <v>Small Market</v>
      </c>
      <c r="R2362" s="15" t="str">
        <f>HLOOKUP(Coffee_data[[#This Row],[ProductId]],Product!$B$4:$O$7,2,FALSE)</f>
        <v>Regular</v>
      </c>
      <c r="S2362" s="15" t="str">
        <f>HLOOKUP(Coffee_data[[#This Row],[ProductId]],Product!$B$4:$O$7,3,FALSE)</f>
        <v>Tea</v>
      </c>
      <c r="T2362" s="15" t="str">
        <f>HLOOKUP(Coffee_data[[#This Row],[ProductId]],Product!$B$4:$O$7,4,FALSE)</f>
        <v>Green Tea</v>
      </c>
    </row>
    <row r="2363" spans="1:20" x14ac:dyDescent="0.2">
      <c r="A2363">
        <v>4</v>
      </c>
      <c r="B2363">
        <v>90</v>
      </c>
      <c r="C2363">
        <v>165</v>
      </c>
      <c r="D2363">
        <v>65</v>
      </c>
      <c r="E2363">
        <v>87</v>
      </c>
      <c r="F2363">
        <v>58</v>
      </c>
      <c r="G2363">
        <v>513</v>
      </c>
      <c r="H2363">
        <v>20</v>
      </c>
      <c r="I2363">
        <v>65</v>
      </c>
      <c r="J2363">
        <v>90</v>
      </c>
      <c r="K2363">
        <v>155</v>
      </c>
      <c r="L2363">
        <v>203</v>
      </c>
      <c r="M2363">
        <v>5</v>
      </c>
      <c r="N2363" s="25">
        <v>42035</v>
      </c>
      <c r="O2363" t="str">
        <f>VLOOKUP(Coffee_data[[#This Row],[Area Code]],Location!$B$1:$E$157,2,FALSE)</f>
        <v>Connecticut</v>
      </c>
      <c r="P2363" t="str">
        <f>VLOOKUP(Coffee_data[[#This Row],[Area Code]],Location!$B$1:$E$157,3,FALSE)</f>
        <v>East</v>
      </c>
      <c r="Q2363" t="str">
        <f>VLOOKUP(Coffee_data[[#This Row],[Area Code]],Location!$B$1:$E$157,4,FALSE)</f>
        <v>Small Market</v>
      </c>
      <c r="R2363" s="15" t="str">
        <f>HLOOKUP(Coffee_data[[#This Row],[ProductId]],Product!$B$4:$O$7,2,FALSE)</f>
        <v>Regular</v>
      </c>
      <c r="S2363" s="15" t="str">
        <f>HLOOKUP(Coffee_data[[#This Row],[ProductId]],Product!$B$4:$O$7,3,FALSE)</f>
        <v>Espresso</v>
      </c>
      <c r="T2363" s="15" t="str">
        <f>HLOOKUP(Coffee_data[[#This Row],[ProductId]],Product!$B$4:$O$7,4,FALSE)</f>
        <v>Caffe Mocha</v>
      </c>
    </row>
    <row r="2364" spans="1:20" x14ac:dyDescent="0.2">
      <c r="A2364">
        <v>43</v>
      </c>
      <c r="B2364">
        <v>75</v>
      </c>
      <c r="C2364">
        <v>139</v>
      </c>
      <c r="D2364">
        <v>55</v>
      </c>
      <c r="E2364">
        <v>46</v>
      </c>
      <c r="F2364">
        <v>18</v>
      </c>
      <c r="G2364">
        <v>305</v>
      </c>
      <c r="H2364">
        <v>40</v>
      </c>
      <c r="I2364">
        <v>56</v>
      </c>
      <c r="J2364">
        <v>70</v>
      </c>
      <c r="K2364">
        <v>126</v>
      </c>
      <c r="L2364">
        <v>959</v>
      </c>
      <c r="M2364">
        <v>6</v>
      </c>
      <c r="N2364" s="25">
        <v>42035</v>
      </c>
      <c r="O2364" t="str">
        <f>VLOOKUP(Coffee_data[[#This Row],[Area Code]],Location!$B$1:$E$157,2,FALSE)</f>
        <v>Connecticut</v>
      </c>
      <c r="P2364" t="str">
        <f>VLOOKUP(Coffee_data[[#This Row],[Area Code]],Location!$B$1:$E$157,3,FALSE)</f>
        <v>East</v>
      </c>
      <c r="Q2364" t="str">
        <f>VLOOKUP(Coffee_data[[#This Row],[Area Code]],Location!$B$1:$E$157,4,FALSE)</f>
        <v>Small Market</v>
      </c>
      <c r="R2364" s="15" t="str">
        <f>HLOOKUP(Coffee_data[[#This Row],[ProductId]],Product!$B$4:$O$7,2,FALSE)</f>
        <v>Decaf</v>
      </c>
      <c r="S2364" s="15" t="str">
        <f>HLOOKUP(Coffee_data[[#This Row],[ProductId]],Product!$B$4:$O$7,3,FALSE)</f>
        <v>Espresso</v>
      </c>
      <c r="T2364" s="15" t="str">
        <f>HLOOKUP(Coffee_data[[#This Row],[ProductId]],Product!$B$4:$O$7,4,FALSE)</f>
        <v>Decaf Espresso</v>
      </c>
    </row>
    <row r="2365" spans="1:20" x14ac:dyDescent="0.2">
      <c r="A2365">
        <v>180</v>
      </c>
      <c r="B2365">
        <v>195</v>
      </c>
      <c r="C2365">
        <v>346</v>
      </c>
      <c r="D2365">
        <v>149</v>
      </c>
      <c r="E2365">
        <v>74</v>
      </c>
      <c r="F2365">
        <v>42</v>
      </c>
      <c r="G2365">
        <v>945</v>
      </c>
      <c r="H2365">
        <v>130</v>
      </c>
      <c r="I2365">
        <v>77</v>
      </c>
      <c r="J2365">
        <v>180</v>
      </c>
      <c r="K2365">
        <v>300</v>
      </c>
      <c r="L2365">
        <v>860</v>
      </c>
      <c r="M2365">
        <v>2</v>
      </c>
      <c r="N2365" s="25">
        <v>42035</v>
      </c>
      <c r="O2365" t="str">
        <f>VLOOKUP(Coffee_data[[#This Row],[Area Code]],Location!$B$1:$E$157,2,FALSE)</f>
        <v>Connecticut</v>
      </c>
      <c r="P2365" t="str">
        <f>VLOOKUP(Coffee_data[[#This Row],[Area Code]],Location!$B$1:$E$157,3,FALSE)</f>
        <v>East</v>
      </c>
      <c r="Q2365" t="str">
        <f>VLOOKUP(Coffee_data[[#This Row],[Area Code]],Location!$B$1:$E$157,4,FALSE)</f>
        <v>Small Market</v>
      </c>
      <c r="R2365" s="15" t="str">
        <f>HLOOKUP(Coffee_data[[#This Row],[ProductId]],Product!$B$4:$O$7,2,FALSE)</f>
        <v>Regular</v>
      </c>
      <c r="S2365" s="15" t="str">
        <f>HLOOKUP(Coffee_data[[#This Row],[ProductId]],Product!$B$4:$O$7,3,FALSE)</f>
        <v>Coffee</v>
      </c>
      <c r="T2365" s="15" t="str">
        <f>HLOOKUP(Coffee_data[[#This Row],[ProductId]],Product!$B$4:$O$7,4,FALSE)</f>
        <v>Columbian</v>
      </c>
    </row>
    <row r="2366" spans="1:20" x14ac:dyDescent="0.2">
      <c r="A2366">
        <v>50</v>
      </c>
      <c r="B2366">
        <v>62</v>
      </c>
      <c r="C2366">
        <v>117</v>
      </c>
      <c r="D2366">
        <v>48</v>
      </c>
      <c r="E2366">
        <v>28</v>
      </c>
      <c r="F2366">
        <v>15</v>
      </c>
      <c r="G2366">
        <v>617</v>
      </c>
      <c r="H2366">
        <v>30</v>
      </c>
      <c r="I2366">
        <v>22</v>
      </c>
      <c r="J2366">
        <v>50</v>
      </c>
      <c r="K2366">
        <v>88</v>
      </c>
      <c r="L2366">
        <v>754</v>
      </c>
      <c r="M2366">
        <v>8</v>
      </c>
      <c r="N2366" s="25">
        <v>42035</v>
      </c>
      <c r="O2366" t="str">
        <f>VLOOKUP(Coffee_data[[#This Row],[Area Code]],Location!$B$1:$E$157,2,FALSE)</f>
        <v>Florida</v>
      </c>
      <c r="P2366" t="str">
        <f>VLOOKUP(Coffee_data[[#This Row],[Area Code]],Location!$B$1:$E$157,3,FALSE)</f>
        <v>East</v>
      </c>
      <c r="Q2366" t="str">
        <f>VLOOKUP(Coffee_data[[#This Row],[Area Code]],Location!$B$1:$E$157,4,FALSE)</f>
        <v>Major Market</v>
      </c>
      <c r="R2366" s="15" t="str">
        <f>HLOOKUP(Coffee_data[[#This Row],[ProductId]],Product!$B$4:$O$7,2,FALSE)</f>
        <v>Decaf</v>
      </c>
      <c r="S2366" s="15" t="str">
        <f>HLOOKUP(Coffee_data[[#This Row],[ProductId]],Product!$B$4:$O$7,3,FALSE)</f>
        <v>Herbal Tea</v>
      </c>
      <c r="T2366" s="15" t="str">
        <f>HLOOKUP(Coffee_data[[#This Row],[ProductId]],Product!$B$4:$O$7,4,FALSE)</f>
        <v>Chamomile</v>
      </c>
    </row>
    <row r="2367" spans="1:20" x14ac:dyDescent="0.2">
      <c r="A2367">
        <v>18</v>
      </c>
      <c r="B2367">
        <v>65</v>
      </c>
      <c r="C2367">
        <v>126</v>
      </c>
      <c r="D2367">
        <v>53</v>
      </c>
      <c r="E2367">
        <v>53</v>
      </c>
      <c r="F2367">
        <v>20</v>
      </c>
      <c r="G2367">
        <v>306</v>
      </c>
      <c r="H2367">
        <v>20</v>
      </c>
      <c r="I2367">
        <v>40</v>
      </c>
      <c r="J2367">
        <v>50</v>
      </c>
      <c r="K2367">
        <v>99</v>
      </c>
      <c r="L2367">
        <v>904</v>
      </c>
      <c r="M2367">
        <v>9</v>
      </c>
      <c r="N2367" s="25">
        <v>42035</v>
      </c>
      <c r="O2367" t="str">
        <f>VLOOKUP(Coffee_data[[#This Row],[Area Code]],Location!$B$1:$E$157,2,FALSE)</f>
        <v>Florida</v>
      </c>
      <c r="P2367" t="str">
        <f>VLOOKUP(Coffee_data[[#This Row],[Area Code]],Location!$B$1:$E$157,3,FALSE)</f>
        <v>East</v>
      </c>
      <c r="Q2367" t="str">
        <f>VLOOKUP(Coffee_data[[#This Row],[Area Code]],Location!$B$1:$E$157,4,FALSE)</f>
        <v>Major Market</v>
      </c>
      <c r="R2367" s="15" t="str">
        <f>HLOOKUP(Coffee_data[[#This Row],[ProductId]],Product!$B$4:$O$7,2,FALSE)</f>
        <v>Decaf</v>
      </c>
      <c r="S2367" s="15" t="str">
        <f>HLOOKUP(Coffee_data[[#This Row],[ProductId]],Product!$B$4:$O$7,3,FALSE)</f>
        <v>Herbal Tea</v>
      </c>
      <c r="T2367" s="15" t="str">
        <f>HLOOKUP(Coffee_data[[#This Row],[ProductId]],Product!$B$4:$O$7,4,FALSE)</f>
        <v>Lemon</v>
      </c>
    </row>
    <row r="2368" spans="1:20" x14ac:dyDescent="0.2">
      <c r="A2368">
        <v>62</v>
      </c>
      <c r="B2368">
        <v>84</v>
      </c>
      <c r="C2368">
        <v>164</v>
      </c>
      <c r="D2368">
        <v>70</v>
      </c>
      <c r="E2368">
        <v>42</v>
      </c>
      <c r="F2368">
        <v>21</v>
      </c>
      <c r="G2368">
        <v>957</v>
      </c>
      <c r="H2368">
        <v>50</v>
      </c>
      <c r="I2368">
        <v>60</v>
      </c>
      <c r="J2368">
        <v>70</v>
      </c>
      <c r="K2368">
        <v>120</v>
      </c>
      <c r="L2368">
        <v>352</v>
      </c>
      <c r="M2368">
        <v>10</v>
      </c>
      <c r="N2368" s="25">
        <v>42035</v>
      </c>
      <c r="O2368" t="str">
        <f>VLOOKUP(Coffee_data[[#This Row],[Area Code]],Location!$B$1:$E$157,2,FALSE)</f>
        <v>Florida</v>
      </c>
      <c r="P2368" t="str">
        <f>VLOOKUP(Coffee_data[[#This Row],[Area Code]],Location!$B$1:$E$157,3,FALSE)</f>
        <v>East</v>
      </c>
      <c r="Q2368" t="str">
        <f>VLOOKUP(Coffee_data[[#This Row],[Area Code]],Location!$B$1:$E$157,4,FALSE)</f>
        <v>Major Market</v>
      </c>
      <c r="R2368" s="15" t="str">
        <f>HLOOKUP(Coffee_data[[#This Row],[ProductId]],Product!$B$4:$O$7,2,FALSE)</f>
        <v>Decaf</v>
      </c>
      <c r="S2368" s="15" t="str">
        <f>HLOOKUP(Coffee_data[[#This Row],[ProductId]],Product!$B$4:$O$7,3,FALSE)</f>
        <v>Herbal Tea</v>
      </c>
      <c r="T2368" s="15" t="str">
        <f>HLOOKUP(Coffee_data[[#This Row],[ProductId]],Product!$B$4:$O$7,4,FALSE)</f>
        <v>Mint</v>
      </c>
    </row>
    <row r="2369" spans="1:20" x14ac:dyDescent="0.2">
      <c r="A2369">
        <v>42</v>
      </c>
      <c r="B2369">
        <v>48</v>
      </c>
      <c r="C2369">
        <v>85</v>
      </c>
      <c r="D2369">
        <v>32</v>
      </c>
      <c r="E2369">
        <v>20</v>
      </c>
      <c r="F2369">
        <v>8</v>
      </c>
      <c r="G2369">
        <v>817</v>
      </c>
      <c r="H2369">
        <v>40</v>
      </c>
      <c r="I2369">
        <v>30</v>
      </c>
      <c r="J2369">
        <v>50</v>
      </c>
      <c r="K2369">
        <v>80</v>
      </c>
      <c r="L2369">
        <v>850</v>
      </c>
      <c r="M2369">
        <v>11</v>
      </c>
      <c r="N2369" s="25">
        <v>42035</v>
      </c>
      <c r="O2369" t="str">
        <f>VLOOKUP(Coffee_data[[#This Row],[Area Code]],Location!$B$1:$E$157,2,FALSE)</f>
        <v>Florida</v>
      </c>
      <c r="P2369" t="str">
        <f>VLOOKUP(Coffee_data[[#This Row],[Area Code]],Location!$B$1:$E$157,3,FALSE)</f>
        <v>East</v>
      </c>
      <c r="Q2369" t="str">
        <f>VLOOKUP(Coffee_data[[#This Row],[Area Code]],Location!$B$1:$E$157,4,FALSE)</f>
        <v>Major Market</v>
      </c>
      <c r="R2369" s="15" t="str">
        <f>HLOOKUP(Coffee_data[[#This Row],[ProductId]],Product!$B$4:$O$7,2,FALSE)</f>
        <v>Regular</v>
      </c>
      <c r="S2369" s="15" t="str">
        <f>HLOOKUP(Coffee_data[[#This Row],[ProductId]],Product!$B$4:$O$7,3,FALSE)</f>
        <v>Tea</v>
      </c>
      <c r="T2369" s="15" t="str">
        <f>HLOOKUP(Coffee_data[[#This Row],[ProductId]],Product!$B$4:$O$7,4,FALSE)</f>
        <v>Darjeeling</v>
      </c>
    </row>
    <row r="2370" spans="1:20" x14ac:dyDescent="0.2">
      <c r="A2370">
        <v>65</v>
      </c>
      <c r="B2370">
        <v>68</v>
      </c>
      <c r="C2370">
        <v>123</v>
      </c>
      <c r="D2370">
        <v>47</v>
      </c>
      <c r="E2370">
        <v>24</v>
      </c>
      <c r="F2370">
        <v>13</v>
      </c>
      <c r="G2370">
        <v>772</v>
      </c>
      <c r="H2370">
        <v>60</v>
      </c>
      <c r="I2370">
        <v>53</v>
      </c>
      <c r="J2370">
        <v>80</v>
      </c>
      <c r="K2370">
        <v>107</v>
      </c>
      <c r="L2370">
        <v>850</v>
      </c>
      <c r="M2370">
        <v>13</v>
      </c>
      <c r="N2370" s="25">
        <v>42035</v>
      </c>
      <c r="O2370" t="str">
        <f>VLOOKUP(Coffee_data[[#This Row],[Area Code]],Location!$B$1:$E$157,2,FALSE)</f>
        <v>Florida</v>
      </c>
      <c r="P2370" t="str">
        <f>VLOOKUP(Coffee_data[[#This Row],[Area Code]],Location!$B$1:$E$157,3,FALSE)</f>
        <v>East</v>
      </c>
      <c r="Q2370" t="str">
        <f>VLOOKUP(Coffee_data[[#This Row],[Area Code]],Location!$B$1:$E$157,4,FALSE)</f>
        <v>Major Market</v>
      </c>
      <c r="R2370" s="15" t="str">
        <f>HLOOKUP(Coffee_data[[#This Row],[ProductId]],Product!$B$4:$O$7,2,FALSE)</f>
        <v>Regular</v>
      </c>
      <c r="S2370" s="15" t="str">
        <f>HLOOKUP(Coffee_data[[#This Row],[ProductId]],Product!$B$4:$O$7,3,FALSE)</f>
        <v>Tea</v>
      </c>
      <c r="T2370" s="15" t="str">
        <f>HLOOKUP(Coffee_data[[#This Row],[ProductId]],Product!$B$4:$O$7,4,FALSE)</f>
        <v>Green Tea</v>
      </c>
    </row>
    <row r="2371" spans="1:20" x14ac:dyDescent="0.2">
      <c r="A2371">
        <v>24</v>
      </c>
      <c r="B2371">
        <v>128</v>
      </c>
      <c r="C2371">
        <v>234</v>
      </c>
      <c r="D2371">
        <v>92</v>
      </c>
      <c r="E2371">
        <v>112</v>
      </c>
      <c r="F2371">
        <v>83</v>
      </c>
      <c r="G2371">
        <v>541</v>
      </c>
      <c r="H2371">
        <v>40</v>
      </c>
      <c r="I2371">
        <v>75</v>
      </c>
      <c r="J2371">
        <v>130</v>
      </c>
      <c r="K2371">
        <v>205</v>
      </c>
      <c r="L2371">
        <v>850</v>
      </c>
      <c r="M2371">
        <v>5</v>
      </c>
      <c r="N2371" s="25">
        <v>42035</v>
      </c>
      <c r="O2371" t="str">
        <f>VLOOKUP(Coffee_data[[#This Row],[Area Code]],Location!$B$1:$E$157,2,FALSE)</f>
        <v>Florida</v>
      </c>
      <c r="P2371" t="str">
        <f>VLOOKUP(Coffee_data[[#This Row],[Area Code]],Location!$B$1:$E$157,3,FALSE)</f>
        <v>East</v>
      </c>
      <c r="Q2371" t="str">
        <f>VLOOKUP(Coffee_data[[#This Row],[Area Code]],Location!$B$1:$E$157,4,FALSE)</f>
        <v>Major Market</v>
      </c>
      <c r="R2371" s="15" t="str">
        <f>HLOOKUP(Coffee_data[[#This Row],[ProductId]],Product!$B$4:$O$7,2,FALSE)</f>
        <v>Regular</v>
      </c>
      <c r="S2371" s="15" t="str">
        <f>HLOOKUP(Coffee_data[[#This Row],[ProductId]],Product!$B$4:$O$7,3,FALSE)</f>
        <v>Espresso</v>
      </c>
      <c r="T2371" s="15" t="str">
        <f>HLOOKUP(Coffee_data[[#This Row],[ProductId]],Product!$B$4:$O$7,4,FALSE)</f>
        <v>Caffe Mocha</v>
      </c>
    </row>
    <row r="2372" spans="1:20" x14ac:dyDescent="0.2">
      <c r="A2372">
        <v>76</v>
      </c>
      <c r="B2372">
        <v>103</v>
      </c>
      <c r="C2372">
        <v>192</v>
      </c>
      <c r="D2372">
        <v>77</v>
      </c>
      <c r="E2372">
        <v>52</v>
      </c>
      <c r="F2372">
        <v>25</v>
      </c>
      <c r="G2372">
        <v>423</v>
      </c>
      <c r="H2372">
        <v>60</v>
      </c>
      <c r="I2372">
        <v>64</v>
      </c>
      <c r="J2372">
        <v>100</v>
      </c>
      <c r="K2372">
        <v>170</v>
      </c>
      <c r="L2372">
        <v>352</v>
      </c>
      <c r="M2372">
        <v>6</v>
      </c>
      <c r="N2372" s="25">
        <v>42035</v>
      </c>
      <c r="O2372" t="str">
        <f>VLOOKUP(Coffee_data[[#This Row],[Area Code]],Location!$B$1:$E$157,2,FALSE)</f>
        <v>Florida</v>
      </c>
      <c r="P2372" t="str">
        <f>VLOOKUP(Coffee_data[[#This Row],[Area Code]],Location!$B$1:$E$157,3,FALSE)</f>
        <v>East</v>
      </c>
      <c r="Q2372" t="str">
        <f>VLOOKUP(Coffee_data[[#This Row],[Area Code]],Location!$B$1:$E$157,4,FALSE)</f>
        <v>Major Market</v>
      </c>
      <c r="R2372" s="15" t="str">
        <f>HLOOKUP(Coffee_data[[#This Row],[ProductId]],Product!$B$4:$O$7,2,FALSE)</f>
        <v>Decaf</v>
      </c>
      <c r="S2372" s="15" t="str">
        <f>HLOOKUP(Coffee_data[[#This Row],[ProductId]],Product!$B$4:$O$7,3,FALSE)</f>
        <v>Espresso</v>
      </c>
      <c r="T2372" s="15" t="str">
        <f>HLOOKUP(Coffee_data[[#This Row],[ProductId]],Product!$B$4:$O$7,4,FALSE)</f>
        <v>Decaf Espresso</v>
      </c>
    </row>
    <row r="2373" spans="1:20" x14ac:dyDescent="0.2">
      <c r="A2373">
        <v>93</v>
      </c>
      <c r="B2373">
        <v>120</v>
      </c>
      <c r="C2373">
        <v>213</v>
      </c>
      <c r="D2373">
        <v>80</v>
      </c>
      <c r="E2373">
        <v>57</v>
      </c>
      <c r="F2373">
        <v>26</v>
      </c>
      <c r="G2373">
        <v>640</v>
      </c>
      <c r="H2373">
        <v>80</v>
      </c>
      <c r="I2373">
        <v>72</v>
      </c>
      <c r="J2373">
        <v>120</v>
      </c>
      <c r="K2373">
        <v>190</v>
      </c>
      <c r="L2373">
        <v>561</v>
      </c>
      <c r="M2373">
        <v>2</v>
      </c>
      <c r="N2373" s="25">
        <v>42035</v>
      </c>
      <c r="O2373" t="str">
        <f>VLOOKUP(Coffee_data[[#This Row],[Area Code]],Location!$B$1:$E$157,2,FALSE)</f>
        <v>Florida</v>
      </c>
      <c r="P2373" t="str">
        <f>VLOOKUP(Coffee_data[[#This Row],[Area Code]],Location!$B$1:$E$157,3,FALSE)</f>
        <v>East</v>
      </c>
      <c r="Q2373" t="str">
        <f>VLOOKUP(Coffee_data[[#This Row],[Area Code]],Location!$B$1:$E$157,4,FALSE)</f>
        <v>Major Market</v>
      </c>
      <c r="R2373" s="15" t="str">
        <f>HLOOKUP(Coffee_data[[#This Row],[ProductId]],Product!$B$4:$O$7,2,FALSE)</f>
        <v>Regular</v>
      </c>
      <c r="S2373" s="15" t="str">
        <f>HLOOKUP(Coffee_data[[#This Row],[ProductId]],Product!$B$4:$O$7,3,FALSE)</f>
        <v>Coffee</v>
      </c>
      <c r="T2373" s="15" t="str">
        <f>HLOOKUP(Coffee_data[[#This Row],[ProductId]],Product!$B$4:$O$7,4,FALSE)</f>
        <v>Columbian</v>
      </c>
    </row>
    <row r="2374" spans="1:20" x14ac:dyDescent="0.2">
      <c r="A2374">
        <v>105</v>
      </c>
      <c r="B2374">
        <v>120</v>
      </c>
      <c r="C2374">
        <v>220</v>
      </c>
      <c r="D2374">
        <v>86</v>
      </c>
      <c r="E2374">
        <v>49</v>
      </c>
      <c r="F2374">
        <v>26</v>
      </c>
      <c r="G2374">
        <v>490</v>
      </c>
      <c r="H2374">
        <v>70</v>
      </c>
      <c r="I2374">
        <v>80</v>
      </c>
      <c r="J2374">
        <v>110</v>
      </c>
      <c r="K2374">
        <v>187</v>
      </c>
      <c r="L2374">
        <v>352</v>
      </c>
      <c r="M2374">
        <v>3</v>
      </c>
      <c r="N2374" s="25">
        <v>42035</v>
      </c>
      <c r="O2374" t="str">
        <f>VLOOKUP(Coffee_data[[#This Row],[Area Code]],Location!$B$1:$E$157,2,FALSE)</f>
        <v>Florida</v>
      </c>
      <c r="P2374" t="str">
        <f>VLOOKUP(Coffee_data[[#This Row],[Area Code]],Location!$B$1:$E$157,3,FALSE)</f>
        <v>East</v>
      </c>
      <c r="Q2374" t="str">
        <f>VLOOKUP(Coffee_data[[#This Row],[Area Code]],Location!$B$1:$E$157,4,FALSE)</f>
        <v>Major Market</v>
      </c>
      <c r="R2374" s="15" t="str">
        <f>HLOOKUP(Coffee_data[[#This Row],[ProductId]],Product!$B$4:$O$7,2,FALSE)</f>
        <v>Decaf</v>
      </c>
      <c r="S2374" s="15" t="str">
        <f>HLOOKUP(Coffee_data[[#This Row],[ProductId]],Product!$B$4:$O$7,3,FALSE)</f>
        <v>Coffee</v>
      </c>
      <c r="T2374" s="15" t="str">
        <f>HLOOKUP(Coffee_data[[#This Row],[ProductId]],Product!$B$4:$O$7,4,FALSE)</f>
        <v>Decaf Irish Cream</v>
      </c>
    </row>
    <row r="2375" spans="1:20" x14ac:dyDescent="0.2">
      <c r="A2375">
        <v>27</v>
      </c>
      <c r="B2375">
        <v>73</v>
      </c>
      <c r="C2375">
        <v>141</v>
      </c>
      <c r="D2375">
        <v>59</v>
      </c>
      <c r="E2375">
        <v>55</v>
      </c>
      <c r="F2375">
        <v>22</v>
      </c>
      <c r="G2375">
        <v>331</v>
      </c>
      <c r="H2375">
        <v>30</v>
      </c>
      <c r="I2375">
        <v>31</v>
      </c>
      <c r="J2375">
        <v>60</v>
      </c>
      <c r="K2375">
        <v>91</v>
      </c>
      <c r="L2375">
        <v>508</v>
      </c>
      <c r="M2375">
        <v>9</v>
      </c>
      <c r="N2375" s="25">
        <v>42035</v>
      </c>
      <c r="O2375" t="str">
        <f>VLOOKUP(Coffee_data[[#This Row],[Area Code]],Location!$B$1:$E$157,2,FALSE)</f>
        <v>Massachusetts</v>
      </c>
      <c r="P2375" t="str">
        <f>VLOOKUP(Coffee_data[[#This Row],[Area Code]],Location!$B$1:$E$157,3,FALSE)</f>
        <v>East</v>
      </c>
      <c r="Q2375" t="str">
        <f>VLOOKUP(Coffee_data[[#This Row],[Area Code]],Location!$B$1:$E$157,4,FALSE)</f>
        <v>Major Market</v>
      </c>
      <c r="R2375" s="15" t="str">
        <f>HLOOKUP(Coffee_data[[#This Row],[ProductId]],Product!$B$4:$O$7,2,FALSE)</f>
        <v>Decaf</v>
      </c>
      <c r="S2375" s="15" t="str">
        <f>HLOOKUP(Coffee_data[[#This Row],[ProductId]],Product!$B$4:$O$7,3,FALSE)</f>
        <v>Herbal Tea</v>
      </c>
      <c r="T2375" s="15" t="str">
        <f>HLOOKUP(Coffee_data[[#This Row],[ProductId]],Product!$B$4:$O$7,4,FALSE)</f>
        <v>Lemon</v>
      </c>
    </row>
    <row r="2376" spans="1:20" x14ac:dyDescent="0.2">
      <c r="A2376">
        <v>42</v>
      </c>
      <c r="B2376">
        <v>48</v>
      </c>
      <c r="C2376">
        <v>85</v>
      </c>
      <c r="D2376">
        <v>32</v>
      </c>
      <c r="E2376">
        <v>20</v>
      </c>
      <c r="F2376">
        <v>8</v>
      </c>
      <c r="G2376">
        <v>817</v>
      </c>
      <c r="H2376">
        <v>40</v>
      </c>
      <c r="I2376">
        <v>41</v>
      </c>
      <c r="J2376">
        <v>50</v>
      </c>
      <c r="K2376">
        <v>80</v>
      </c>
      <c r="L2376">
        <v>508</v>
      </c>
      <c r="M2376">
        <v>11</v>
      </c>
      <c r="N2376" s="25">
        <v>42035</v>
      </c>
      <c r="O2376" t="str">
        <f>VLOOKUP(Coffee_data[[#This Row],[Area Code]],Location!$B$1:$E$157,2,FALSE)</f>
        <v>Massachusetts</v>
      </c>
      <c r="P2376" t="str">
        <f>VLOOKUP(Coffee_data[[#This Row],[Area Code]],Location!$B$1:$E$157,3,FALSE)</f>
        <v>East</v>
      </c>
      <c r="Q2376" t="str">
        <f>VLOOKUP(Coffee_data[[#This Row],[Area Code]],Location!$B$1:$E$157,4,FALSE)</f>
        <v>Major Market</v>
      </c>
      <c r="R2376" s="15" t="str">
        <f>HLOOKUP(Coffee_data[[#This Row],[ProductId]],Product!$B$4:$O$7,2,FALSE)</f>
        <v>Regular</v>
      </c>
      <c r="S2376" s="15" t="str">
        <f>HLOOKUP(Coffee_data[[#This Row],[ProductId]],Product!$B$4:$O$7,3,FALSE)</f>
        <v>Tea</v>
      </c>
      <c r="T2376" s="15" t="str">
        <f>HLOOKUP(Coffee_data[[#This Row],[ProductId]],Product!$B$4:$O$7,4,FALSE)</f>
        <v>Darjeeling</v>
      </c>
    </row>
    <row r="2377" spans="1:20" x14ac:dyDescent="0.2">
      <c r="A2377">
        <v>25</v>
      </c>
      <c r="B2377">
        <v>34</v>
      </c>
      <c r="C2377">
        <v>60</v>
      </c>
      <c r="D2377">
        <v>22</v>
      </c>
      <c r="E2377">
        <v>17</v>
      </c>
      <c r="F2377">
        <v>6</v>
      </c>
      <c r="G2377">
        <v>452</v>
      </c>
      <c r="H2377">
        <v>30</v>
      </c>
      <c r="I2377">
        <v>20</v>
      </c>
      <c r="J2377">
        <v>40</v>
      </c>
      <c r="K2377">
        <v>60</v>
      </c>
      <c r="L2377">
        <v>978</v>
      </c>
      <c r="M2377">
        <v>13</v>
      </c>
      <c r="N2377" s="25">
        <v>42035</v>
      </c>
      <c r="O2377" t="str">
        <f>VLOOKUP(Coffee_data[[#This Row],[Area Code]],Location!$B$1:$E$157,2,FALSE)</f>
        <v>Massachusetts</v>
      </c>
      <c r="P2377" t="str">
        <f>VLOOKUP(Coffee_data[[#This Row],[Area Code]],Location!$B$1:$E$157,3,FALSE)</f>
        <v>East</v>
      </c>
      <c r="Q2377" t="str">
        <f>VLOOKUP(Coffee_data[[#This Row],[Area Code]],Location!$B$1:$E$157,4,FALSE)</f>
        <v>Major Market</v>
      </c>
      <c r="R2377" s="15" t="str">
        <f>HLOOKUP(Coffee_data[[#This Row],[ProductId]],Product!$B$4:$O$7,2,FALSE)</f>
        <v>Regular</v>
      </c>
      <c r="S2377" s="15" t="str">
        <f>HLOOKUP(Coffee_data[[#This Row],[ProductId]],Product!$B$4:$O$7,3,FALSE)</f>
        <v>Tea</v>
      </c>
      <c r="T2377" s="15" t="str">
        <f>HLOOKUP(Coffee_data[[#This Row],[ProductId]],Product!$B$4:$O$7,4,FALSE)</f>
        <v>Green Tea</v>
      </c>
    </row>
    <row r="2378" spans="1:20" x14ac:dyDescent="0.2">
      <c r="A2378">
        <v>-6</v>
      </c>
      <c r="B2378">
        <v>74</v>
      </c>
      <c r="C2378">
        <v>136</v>
      </c>
      <c r="D2378">
        <v>54</v>
      </c>
      <c r="E2378">
        <v>78</v>
      </c>
      <c r="F2378">
        <v>49</v>
      </c>
      <c r="G2378">
        <v>451</v>
      </c>
      <c r="H2378">
        <v>10</v>
      </c>
      <c r="I2378">
        <v>50</v>
      </c>
      <c r="J2378">
        <v>70</v>
      </c>
      <c r="K2378">
        <v>115</v>
      </c>
      <c r="L2378">
        <v>774</v>
      </c>
      <c r="M2378">
        <v>5</v>
      </c>
      <c r="N2378" s="25">
        <v>42035</v>
      </c>
      <c r="O2378" t="str">
        <f>VLOOKUP(Coffee_data[[#This Row],[Area Code]],Location!$B$1:$E$157,2,FALSE)</f>
        <v>Massachusetts</v>
      </c>
      <c r="P2378" t="str">
        <f>VLOOKUP(Coffee_data[[#This Row],[Area Code]],Location!$B$1:$E$157,3,FALSE)</f>
        <v>East</v>
      </c>
      <c r="Q2378" t="str">
        <f>VLOOKUP(Coffee_data[[#This Row],[Area Code]],Location!$B$1:$E$157,4,FALSE)</f>
        <v>Major Market</v>
      </c>
      <c r="R2378" s="15" t="str">
        <f>HLOOKUP(Coffee_data[[#This Row],[ProductId]],Product!$B$4:$O$7,2,FALSE)</f>
        <v>Regular</v>
      </c>
      <c r="S2378" s="15" t="str">
        <f>HLOOKUP(Coffee_data[[#This Row],[ProductId]],Product!$B$4:$O$7,3,FALSE)</f>
        <v>Espresso</v>
      </c>
      <c r="T2378" s="15" t="str">
        <f>HLOOKUP(Coffee_data[[#This Row],[ProductId]],Product!$B$4:$O$7,4,FALSE)</f>
        <v>Caffe Mocha</v>
      </c>
    </row>
    <row r="2379" spans="1:20" x14ac:dyDescent="0.2">
      <c r="A2379">
        <v>147</v>
      </c>
      <c r="B2379">
        <v>170</v>
      </c>
      <c r="C2379">
        <v>362</v>
      </c>
      <c r="D2379">
        <v>136</v>
      </c>
      <c r="E2379">
        <v>71</v>
      </c>
      <c r="F2379">
        <v>47</v>
      </c>
      <c r="G2379">
        <v>1073</v>
      </c>
      <c r="H2379">
        <v>110</v>
      </c>
      <c r="I2379">
        <v>142</v>
      </c>
      <c r="J2379">
        <v>170</v>
      </c>
      <c r="K2379">
        <v>337</v>
      </c>
      <c r="L2379">
        <v>774</v>
      </c>
      <c r="M2379">
        <v>7</v>
      </c>
      <c r="N2379" s="25">
        <v>42035</v>
      </c>
      <c r="O2379" t="str">
        <f>VLOOKUP(Coffee_data[[#This Row],[Area Code]],Location!$B$1:$E$157,2,FALSE)</f>
        <v>Massachusetts</v>
      </c>
      <c r="P2379" t="str">
        <f>VLOOKUP(Coffee_data[[#This Row],[Area Code]],Location!$B$1:$E$157,3,FALSE)</f>
        <v>East</v>
      </c>
      <c r="Q2379" t="str">
        <f>VLOOKUP(Coffee_data[[#This Row],[Area Code]],Location!$B$1:$E$157,4,FALSE)</f>
        <v>Major Market</v>
      </c>
      <c r="R2379" s="15" t="str">
        <f>HLOOKUP(Coffee_data[[#This Row],[ProductId]],Product!$B$4:$O$7,2,FALSE)</f>
        <v>Regular</v>
      </c>
      <c r="S2379" s="15" t="str">
        <f>HLOOKUP(Coffee_data[[#This Row],[ProductId]],Product!$B$4:$O$7,3,FALSE)</f>
        <v>Espresso</v>
      </c>
      <c r="T2379" s="15" t="str">
        <f>HLOOKUP(Coffee_data[[#This Row],[ProductId]],Product!$B$4:$O$7,4,FALSE)</f>
        <v>Regular Espresso</v>
      </c>
    </row>
    <row r="2380" spans="1:20" x14ac:dyDescent="0.2">
      <c r="A2380">
        <v>505</v>
      </c>
      <c r="B2380">
        <v>395</v>
      </c>
      <c r="C2380">
        <v>501</v>
      </c>
      <c r="D2380">
        <v>75</v>
      </c>
      <c r="E2380">
        <v>55</v>
      </c>
      <c r="F2380">
        <v>24</v>
      </c>
      <c r="G2380">
        <v>235</v>
      </c>
      <c r="H2380">
        <v>330</v>
      </c>
      <c r="I2380">
        <v>72</v>
      </c>
      <c r="J2380">
        <v>370</v>
      </c>
      <c r="K2380">
        <v>442</v>
      </c>
      <c r="L2380">
        <v>857</v>
      </c>
      <c r="M2380">
        <v>2</v>
      </c>
      <c r="N2380" s="25">
        <v>42035</v>
      </c>
      <c r="O2380" t="str">
        <f>VLOOKUP(Coffee_data[[#This Row],[Area Code]],Location!$B$1:$E$157,2,FALSE)</f>
        <v>Massachusetts</v>
      </c>
      <c r="P2380" t="str">
        <f>VLOOKUP(Coffee_data[[#This Row],[Area Code]],Location!$B$1:$E$157,3,FALSE)</f>
        <v>East</v>
      </c>
      <c r="Q2380" t="str">
        <f>VLOOKUP(Coffee_data[[#This Row],[Area Code]],Location!$B$1:$E$157,4,FALSE)</f>
        <v>Major Market</v>
      </c>
      <c r="R2380" s="15" t="str">
        <f>HLOOKUP(Coffee_data[[#This Row],[ProductId]],Product!$B$4:$O$7,2,FALSE)</f>
        <v>Regular</v>
      </c>
      <c r="S2380" s="15" t="str">
        <f>HLOOKUP(Coffee_data[[#This Row],[ProductId]],Product!$B$4:$O$7,3,FALSE)</f>
        <v>Coffee</v>
      </c>
      <c r="T2380" s="15" t="str">
        <f>HLOOKUP(Coffee_data[[#This Row],[ProductId]],Product!$B$4:$O$7,4,FALSE)</f>
        <v>Columbian</v>
      </c>
    </row>
    <row r="2381" spans="1:20" x14ac:dyDescent="0.2">
      <c r="A2381">
        <v>-6</v>
      </c>
      <c r="B2381">
        <v>41</v>
      </c>
      <c r="C2381">
        <v>79</v>
      </c>
      <c r="D2381">
        <v>33</v>
      </c>
      <c r="E2381">
        <v>45</v>
      </c>
      <c r="F2381">
        <v>12</v>
      </c>
      <c r="G2381">
        <v>193</v>
      </c>
      <c r="H2381">
        <v>0</v>
      </c>
      <c r="I2381">
        <v>20</v>
      </c>
      <c r="J2381">
        <v>30</v>
      </c>
      <c r="K2381">
        <v>50</v>
      </c>
      <c r="L2381">
        <v>603</v>
      </c>
      <c r="M2381">
        <v>9</v>
      </c>
      <c r="N2381" s="25">
        <v>42035</v>
      </c>
      <c r="O2381" t="str">
        <f>VLOOKUP(Coffee_data[[#This Row],[Area Code]],Location!$B$1:$E$157,2,FALSE)</f>
        <v>New Hampshire</v>
      </c>
      <c r="P2381" t="str">
        <f>VLOOKUP(Coffee_data[[#This Row],[Area Code]],Location!$B$1:$E$157,3,FALSE)</f>
        <v>East</v>
      </c>
      <c r="Q2381" t="str">
        <f>VLOOKUP(Coffee_data[[#This Row],[Area Code]],Location!$B$1:$E$157,4,FALSE)</f>
        <v>Small Market</v>
      </c>
      <c r="R2381" s="15" t="str">
        <f>HLOOKUP(Coffee_data[[#This Row],[ProductId]],Product!$B$4:$O$7,2,FALSE)</f>
        <v>Decaf</v>
      </c>
      <c r="S2381" s="15" t="str">
        <f>HLOOKUP(Coffee_data[[#This Row],[ProductId]],Product!$B$4:$O$7,3,FALSE)</f>
        <v>Herbal Tea</v>
      </c>
      <c r="T2381" s="15" t="str">
        <f>HLOOKUP(Coffee_data[[#This Row],[ProductId]],Product!$B$4:$O$7,4,FALSE)</f>
        <v>Lemon</v>
      </c>
    </row>
    <row r="2382" spans="1:20" x14ac:dyDescent="0.2">
      <c r="A2382">
        <v>16</v>
      </c>
      <c r="B2382">
        <v>27</v>
      </c>
      <c r="C2382">
        <v>48</v>
      </c>
      <c r="D2382">
        <v>18</v>
      </c>
      <c r="E2382">
        <v>16</v>
      </c>
      <c r="F2382">
        <v>5</v>
      </c>
      <c r="G2382">
        <v>818</v>
      </c>
      <c r="H2382">
        <v>20</v>
      </c>
      <c r="I2382">
        <v>10</v>
      </c>
      <c r="J2382">
        <v>30</v>
      </c>
      <c r="K2382">
        <v>51</v>
      </c>
      <c r="L2382">
        <v>603</v>
      </c>
      <c r="M2382">
        <v>11</v>
      </c>
      <c r="N2382" s="25">
        <v>42035</v>
      </c>
      <c r="O2382" t="str">
        <f>VLOOKUP(Coffee_data[[#This Row],[Area Code]],Location!$B$1:$E$157,2,FALSE)</f>
        <v>New Hampshire</v>
      </c>
      <c r="P2382" t="str">
        <f>VLOOKUP(Coffee_data[[#This Row],[Area Code]],Location!$B$1:$E$157,3,FALSE)</f>
        <v>East</v>
      </c>
      <c r="Q2382" t="str">
        <f>VLOOKUP(Coffee_data[[#This Row],[Area Code]],Location!$B$1:$E$157,4,FALSE)</f>
        <v>Small Market</v>
      </c>
      <c r="R2382" s="15" t="str">
        <f>HLOOKUP(Coffee_data[[#This Row],[ProductId]],Product!$B$4:$O$7,2,FALSE)</f>
        <v>Regular</v>
      </c>
      <c r="S2382" s="15" t="str">
        <f>HLOOKUP(Coffee_data[[#This Row],[ProductId]],Product!$B$4:$O$7,3,FALSE)</f>
        <v>Tea</v>
      </c>
      <c r="T2382" s="15" t="str">
        <f>HLOOKUP(Coffee_data[[#This Row],[ProductId]],Product!$B$4:$O$7,4,FALSE)</f>
        <v>Darjeeling</v>
      </c>
    </row>
    <row r="2383" spans="1:20" x14ac:dyDescent="0.2">
      <c r="A2383">
        <v>47</v>
      </c>
      <c r="B2383">
        <v>43</v>
      </c>
      <c r="C2383">
        <v>46</v>
      </c>
      <c r="D2383">
        <v>0</v>
      </c>
      <c r="E2383">
        <v>11</v>
      </c>
      <c r="F2383">
        <v>0</v>
      </c>
      <c r="G2383">
        <v>774</v>
      </c>
      <c r="H2383">
        <v>30</v>
      </c>
      <c r="I2383">
        <v>0</v>
      </c>
      <c r="J2383">
        <v>40</v>
      </c>
      <c r="K2383">
        <v>27</v>
      </c>
      <c r="L2383">
        <v>603</v>
      </c>
      <c r="M2383">
        <v>13</v>
      </c>
      <c r="N2383" s="25">
        <v>42035</v>
      </c>
      <c r="O2383" t="str">
        <f>VLOOKUP(Coffee_data[[#This Row],[Area Code]],Location!$B$1:$E$157,2,FALSE)</f>
        <v>New Hampshire</v>
      </c>
      <c r="P2383" t="str">
        <f>VLOOKUP(Coffee_data[[#This Row],[Area Code]],Location!$B$1:$E$157,3,FALSE)</f>
        <v>East</v>
      </c>
      <c r="Q2383" t="str">
        <f>VLOOKUP(Coffee_data[[#This Row],[Area Code]],Location!$B$1:$E$157,4,FALSE)</f>
        <v>Small Market</v>
      </c>
      <c r="R2383" s="15" t="str">
        <f>HLOOKUP(Coffee_data[[#This Row],[ProductId]],Product!$B$4:$O$7,2,FALSE)</f>
        <v>Regular</v>
      </c>
      <c r="S2383" s="15" t="str">
        <f>HLOOKUP(Coffee_data[[#This Row],[ProductId]],Product!$B$4:$O$7,3,FALSE)</f>
        <v>Tea</v>
      </c>
      <c r="T2383" s="15" t="str">
        <f>HLOOKUP(Coffee_data[[#This Row],[ProductId]],Product!$B$4:$O$7,4,FALSE)</f>
        <v>Green Tea</v>
      </c>
    </row>
    <row r="2384" spans="1:20" x14ac:dyDescent="0.2">
      <c r="A2384">
        <v>-10</v>
      </c>
      <c r="B2384">
        <v>61</v>
      </c>
      <c r="C2384">
        <v>111</v>
      </c>
      <c r="D2384">
        <v>43</v>
      </c>
      <c r="E2384">
        <v>68</v>
      </c>
      <c r="F2384">
        <v>39</v>
      </c>
      <c r="G2384">
        <v>256</v>
      </c>
      <c r="H2384">
        <v>10</v>
      </c>
      <c r="I2384">
        <v>35</v>
      </c>
      <c r="J2384">
        <v>60</v>
      </c>
      <c r="K2384">
        <v>95</v>
      </c>
      <c r="L2384">
        <v>603</v>
      </c>
      <c r="M2384">
        <v>5</v>
      </c>
      <c r="N2384" s="25">
        <v>42035</v>
      </c>
      <c r="O2384" t="str">
        <f>VLOOKUP(Coffee_data[[#This Row],[Area Code]],Location!$B$1:$E$157,2,FALSE)</f>
        <v>New Hampshire</v>
      </c>
      <c r="P2384" t="str">
        <f>VLOOKUP(Coffee_data[[#This Row],[Area Code]],Location!$B$1:$E$157,3,FALSE)</f>
        <v>East</v>
      </c>
      <c r="Q2384" t="str">
        <f>VLOOKUP(Coffee_data[[#This Row],[Area Code]],Location!$B$1:$E$157,4,FALSE)</f>
        <v>Small Market</v>
      </c>
      <c r="R2384" s="15" t="str">
        <f>HLOOKUP(Coffee_data[[#This Row],[ProductId]],Product!$B$4:$O$7,2,FALSE)</f>
        <v>Regular</v>
      </c>
      <c r="S2384" s="15" t="str">
        <f>HLOOKUP(Coffee_data[[#This Row],[ProductId]],Product!$B$4:$O$7,3,FALSE)</f>
        <v>Espresso</v>
      </c>
      <c r="T2384" s="15" t="str">
        <f>HLOOKUP(Coffee_data[[#This Row],[ProductId]],Product!$B$4:$O$7,4,FALSE)</f>
        <v>Caffe Mocha</v>
      </c>
    </row>
    <row r="2385" spans="1:20" x14ac:dyDescent="0.2">
      <c r="A2385">
        <v>-9</v>
      </c>
      <c r="B2385">
        <v>38</v>
      </c>
      <c r="C2385">
        <v>72</v>
      </c>
      <c r="D2385">
        <v>30</v>
      </c>
      <c r="E2385">
        <v>44</v>
      </c>
      <c r="F2385">
        <v>11</v>
      </c>
      <c r="G2385">
        <v>165</v>
      </c>
      <c r="H2385">
        <v>0</v>
      </c>
      <c r="I2385">
        <v>20</v>
      </c>
      <c r="J2385">
        <v>40</v>
      </c>
      <c r="K2385">
        <v>53</v>
      </c>
      <c r="L2385">
        <v>603</v>
      </c>
      <c r="M2385">
        <v>7</v>
      </c>
      <c r="N2385" s="25">
        <v>42035</v>
      </c>
      <c r="O2385" t="str">
        <f>VLOOKUP(Coffee_data[[#This Row],[Area Code]],Location!$B$1:$E$157,2,FALSE)</f>
        <v>New Hampshire</v>
      </c>
      <c r="P2385" t="str">
        <f>VLOOKUP(Coffee_data[[#This Row],[Area Code]],Location!$B$1:$E$157,3,FALSE)</f>
        <v>East</v>
      </c>
      <c r="Q2385" t="str">
        <f>VLOOKUP(Coffee_data[[#This Row],[Area Code]],Location!$B$1:$E$157,4,FALSE)</f>
        <v>Small Market</v>
      </c>
      <c r="R2385" s="15" t="str">
        <f>HLOOKUP(Coffee_data[[#This Row],[ProductId]],Product!$B$4:$O$7,2,FALSE)</f>
        <v>Regular</v>
      </c>
      <c r="S2385" s="15" t="str">
        <f>HLOOKUP(Coffee_data[[#This Row],[ProductId]],Product!$B$4:$O$7,3,FALSE)</f>
        <v>Espresso</v>
      </c>
      <c r="T2385" s="15" t="str">
        <f>HLOOKUP(Coffee_data[[#This Row],[ProductId]],Product!$B$4:$O$7,4,FALSE)</f>
        <v>Regular Espresso</v>
      </c>
    </row>
    <row r="2386" spans="1:20" x14ac:dyDescent="0.2">
      <c r="A2386">
        <v>37</v>
      </c>
      <c r="B2386">
        <v>60</v>
      </c>
      <c r="C2386">
        <v>108</v>
      </c>
      <c r="D2386">
        <v>41</v>
      </c>
      <c r="E2386">
        <v>35</v>
      </c>
      <c r="F2386">
        <v>13</v>
      </c>
      <c r="G2386">
        <v>236</v>
      </c>
      <c r="H2386">
        <v>40</v>
      </c>
      <c r="I2386">
        <v>30</v>
      </c>
      <c r="J2386">
        <v>60</v>
      </c>
      <c r="K2386">
        <v>89</v>
      </c>
      <c r="L2386">
        <v>603</v>
      </c>
      <c r="M2386">
        <v>1</v>
      </c>
      <c r="N2386" s="25">
        <v>42035</v>
      </c>
      <c r="O2386" t="str">
        <f>VLOOKUP(Coffee_data[[#This Row],[Area Code]],Location!$B$1:$E$157,2,FALSE)</f>
        <v>New Hampshire</v>
      </c>
      <c r="P2386" t="str">
        <f>VLOOKUP(Coffee_data[[#This Row],[Area Code]],Location!$B$1:$E$157,3,FALSE)</f>
        <v>East</v>
      </c>
      <c r="Q2386" t="str">
        <f>VLOOKUP(Coffee_data[[#This Row],[Area Code]],Location!$B$1:$E$157,4,FALSE)</f>
        <v>Small Market</v>
      </c>
      <c r="R2386" s="15" t="str">
        <f>HLOOKUP(Coffee_data[[#This Row],[ProductId]],Product!$B$4:$O$7,2,FALSE)</f>
        <v>Regular</v>
      </c>
      <c r="S2386" s="15" t="str">
        <f>HLOOKUP(Coffee_data[[#This Row],[ProductId]],Product!$B$4:$O$7,3,FALSE)</f>
        <v>Coffee</v>
      </c>
      <c r="T2386" s="15" t="str">
        <f>HLOOKUP(Coffee_data[[#This Row],[ProductId]],Product!$B$4:$O$7,4,FALSE)</f>
        <v>Amaretto</v>
      </c>
    </row>
    <row r="2387" spans="1:20" x14ac:dyDescent="0.2">
      <c r="A2387">
        <v>34</v>
      </c>
      <c r="B2387">
        <v>69</v>
      </c>
      <c r="C2387">
        <v>121</v>
      </c>
      <c r="D2387">
        <v>45</v>
      </c>
      <c r="E2387">
        <v>46</v>
      </c>
      <c r="F2387">
        <v>14</v>
      </c>
      <c r="G2387">
        <v>366</v>
      </c>
      <c r="H2387">
        <v>30</v>
      </c>
      <c r="I2387">
        <v>42</v>
      </c>
      <c r="J2387">
        <v>60</v>
      </c>
      <c r="K2387">
        <v>98</v>
      </c>
      <c r="L2387">
        <v>603</v>
      </c>
      <c r="M2387">
        <v>2</v>
      </c>
      <c r="N2387" s="25">
        <v>42035</v>
      </c>
      <c r="O2387" t="str">
        <f>VLOOKUP(Coffee_data[[#This Row],[Area Code]],Location!$B$1:$E$157,2,FALSE)</f>
        <v>New Hampshire</v>
      </c>
      <c r="P2387" t="str">
        <f>VLOOKUP(Coffee_data[[#This Row],[Area Code]],Location!$B$1:$E$157,3,FALSE)</f>
        <v>East</v>
      </c>
      <c r="Q2387" t="str">
        <f>VLOOKUP(Coffee_data[[#This Row],[Area Code]],Location!$B$1:$E$157,4,FALSE)</f>
        <v>Small Market</v>
      </c>
      <c r="R2387" s="15" t="str">
        <f>HLOOKUP(Coffee_data[[#This Row],[ProductId]],Product!$B$4:$O$7,2,FALSE)</f>
        <v>Regular</v>
      </c>
      <c r="S2387" s="15" t="str">
        <f>HLOOKUP(Coffee_data[[#This Row],[ProductId]],Product!$B$4:$O$7,3,FALSE)</f>
        <v>Coffee</v>
      </c>
      <c r="T2387" s="15" t="str">
        <f>HLOOKUP(Coffee_data[[#This Row],[ProductId]],Product!$B$4:$O$7,4,FALSE)</f>
        <v>Columbian</v>
      </c>
    </row>
    <row r="2388" spans="1:20" x14ac:dyDescent="0.2">
      <c r="A2388">
        <v>194</v>
      </c>
      <c r="B2388">
        <v>255</v>
      </c>
      <c r="C2388">
        <v>528</v>
      </c>
      <c r="D2388">
        <v>266</v>
      </c>
      <c r="E2388">
        <v>124</v>
      </c>
      <c r="F2388">
        <v>91</v>
      </c>
      <c r="G2388">
        <v>1454</v>
      </c>
      <c r="H2388">
        <v>110</v>
      </c>
      <c r="I2388">
        <v>162</v>
      </c>
      <c r="J2388">
        <v>200</v>
      </c>
      <c r="K2388">
        <v>380</v>
      </c>
      <c r="L2388">
        <v>518</v>
      </c>
      <c r="M2388">
        <v>9</v>
      </c>
      <c r="N2388" s="25">
        <v>42035</v>
      </c>
      <c r="O2388" t="str">
        <f>VLOOKUP(Coffee_data[[#This Row],[Area Code]],Location!$B$1:$E$157,2,FALSE)</f>
        <v>New York</v>
      </c>
      <c r="P2388" t="str">
        <f>VLOOKUP(Coffee_data[[#This Row],[Area Code]],Location!$B$1:$E$157,3,FALSE)</f>
        <v>East</v>
      </c>
      <c r="Q2388" t="str">
        <f>VLOOKUP(Coffee_data[[#This Row],[Area Code]],Location!$B$1:$E$157,4,FALSE)</f>
        <v>Major Market</v>
      </c>
      <c r="R2388" s="15" t="str">
        <f>HLOOKUP(Coffee_data[[#This Row],[ProductId]],Product!$B$4:$O$7,2,FALSE)</f>
        <v>Decaf</v>
      </c>
      <c r="S2388" s="15" t="str">
        <f>HLOOKUP(Coffee_data[[#This Row],[ProductId]],Product!$B$4:$O$7,3,FALSE)</f>
        <v>Herbal Tea</v>
      </c>
      <c r="T2388" s="15" t="str">
        <f>HLOOKUP(Coffee_data[[#This Row],[ProductId]],Product!$B$4:$O$7,4,FALSE)</f>
        <v>Lemon</v>
      </c>
    </row>
    <row r="2389" spans="1:20" x14ac:dyDescent="0.2">
      <c r="A2389">
        <v>-178</v>
      </c>
      <c r="B2389">
        <v>-33</v>
      </c>
      <c r="C2389">
        <v>192</v>
      </c>
      <c r="D2389">
        <v>258</v>
      </c>
      <c r="E2389">
        <v>87</v>
      </c>
      <c r="F2389">
        <v>66</v>
      </c>
      <c r="G2389">
        <v>1214</v>
      </c>
      <c r="H2389">
        <v>-80</v>
      </c>
      <c r="I2389">
        <v>120</v>
      </c>
      <c r="J2389">
        <v>-20</v>
      </c>
      <c r="K2389">
        <v>150</v>
      </c>
      <c r="L2389">
        <v>845</v>
      </c>
      <c r="M2389">
        <v>10</v>
      </c>
      <c r="N2389" s="25">
        <v>42035</v>
      </c>
      <c r="O2389" t="str">
        <f>VLOOKUP(Coffee_data[[#This Row],[Area Code]],Location!$B$1:$E$157,2,FALSE)</f>
        <v>New York</v>
      </c>
      <c r="P2389" t="str">
        <f>VLOOKUP(Coffee_data[[#This Row],[Area Code]],Location!$B$1:$E$157,3,FALSE)</f>
        <v>East</v>
      </c>
      <c r="Q2389" t="str">
        <f>VLOOKUP(Coffee_data[[#This Row],[Area Code]],Location!$B$1:$E$157,4,FALSE)</f>
        <v>Major Market</v>
      </c>
      <c r="R2389" s="15" t="str">
        <f>HLOOKUP(Coffee_data[[#This Row],[ProductId]],Product!$B$4:$O$7,2,FALSE)</f>
        <v>Decaf</v>
      </c>
      <c r="S2389" s="15" t="str">
        <f>HLOOKUP(Coffee_data[[#This Row],[ProductId]],Product!$B$4:$O$7,3,FALSE)</f>
        <v>Herbal Tea</v>
      </c>
      <c r="T2389" s="15" t="str">
        <f>HLOOKUP(Coffee_data[[#This Row],[ProductId]],Product!$B$4:$O$7,4,FALSE)</f>
        <v>Mint</v>
      </c>
    </row>
    <row r="2390" spans="1:20" x14ac:dyDescent="0.2">
      <c r="A2390">
        <v>148</v>
      </c>
      <c r="B2390">
        <v>137</v>
      </c>
      <c r="C2390">
        <v>247</v>
      </c>
      <c r="D2390">
        <v>95</v>
      </c>
      <c r="E2390">
        <v>37</v>
      </c>
      <c r="F2390">
        <v>26</v>
      </c>
      <c r="G2390">
        <v>809</v>
      </c>
      <c r="H2390">
        <v>120</v>
      </c>
      <c r="I2390">
        <v>90</v>
      </c>
      <c r="J2390">
        <v>150</v>
      </c>
      <c r="K2390">
        <v>250</v>
      </c>
      <c r="L2390">
        <v>347</v>
      </c>
      <c r="M2390">
        <v>11</v>
      </c>
      <c r="N2390" s="25">
        <v>42035</v>
      </c>
      <c r="O2390" t="str">
        <f>VLOOKUP(Coffee_data[[#This Row],[Area Code]],Location!$B$1:$E$157,2,FALSE)</f>
        <v>New York</v>
      </c>
      <c r="P2390" t="str">
        <f>VLOOKUP(Coffee_data[[#This Row],[Area Code]],Location!$B$1:$E$157,3,FALSE)</f>
        <v>East</v>
      </c>
      <c r="Q2390" t="str">
        <f>VLOOKUP(Coffee_data[[#This Row],[Area Code]],Location!$B$1:$E$157,4,FALSE)</f>
        <v>Major Market</v>
      </c>
      <c r="R2390" s="15" t="str">
        <f>HLOOKUP(Coffee_data[[#This Row],[ProductId]],Product!$B$4:$O$7,2,FALSE)</f>
        <v>Regular</v>
      </c>
      <c r="S2390" s="15" t="str">
        <f>HLOOKUP(Coffee_data[[#This Row],[ProductId]],Product!$B$4:$O$7,3,FALSE)</f>
        <v>Tea</v>
      </c>
      <c r="T2390" s="15" t="str">
        <f>HLOOKUP(Coffee_data[[#This Row],[ProductId]],Product!$B$4:$O$7,4,FALSE)</f>
        <v>Darjeeling</v>
      </c>
    </row>
    <row r="2391" spans="1:20" x14ac:dyDescent="0.2">
      <c r="A2391">
        <v>156</v>
      </c>
      <c r="B2391">
        <v>144</v>
      </c>
      <c r="C2391">
        <v>259</v>
      </c>
      <c r="D2391">
        <v>99</v>
      </c>
      <c r="E2391">
        <v>39</v>
      </c>
      <c r="F2391">
        <v>27</v>
      </c>
      <c r="G2391">
        <v>766</v>
      </c>
      <c r="H2391">
        <v>130</v>
      </c>
      <c r="I2391">
        <v>127</v>
      </c>
      <c r="J2391">
        <v>160</v>
      </c>
      <c r="K2391">
        <v>260</v>
      </c>
      <c r="L2391">
        <v>631</v>
      </c>
      <c r="M2391">
        <v>12</v>
      </c>
      <c r="N2391" s="25">
        <v>42035</v>
      </c>
      <c r="O2391" t="str">
        <f>VLOOKUP(Coffee_data[[#This Row],[Area Code]],Location!$B$1:$E$157,2,FALSE)</f>
        <v>New York</v>
      </c>
      <c r="P2391" t="str">
        <f>VLOOKUP(Coffee_data[[#This Row],[Area Code]],Location!$B$1:$E$157,3,FALSE)</f>
        <v>East</v>
      </c>
      <c r="Q2391" t="str">
        <f>VLOOKUP(Coffee_data[[#This Row],[Area Code]],Location!$B$1:$E$157,4,FALSE)</f>
        <v>Major Market</v>
      </c>
      <c r="R2391" s="15" t="str">
        <f>HLOOKUP(Coffee_data[[#This Row],[ProductId]],Product!$B$4:$O$7,2,FALSE)</f>
        <v>Regular</v>
      </c>
      <c r="S2391" s="15" t="str">
        <f>HLOOKUP(Coffee_data[[#This Row],[ProductId]],Product!$B$4:$O$7,3,FALSE)</f>
        <v>Tea</v>
      </c>
      <c r="T2391" s="15" t="str">
        <f>HLOOKUP(Coffee_data[[#This Row],[ProductId]],Product!$B$4:$O$7,4,FALSE)</f>
        <v>Earl Grey</v>
      </c>
    </row>
    <row r="2392" spans="1:20" x14ac:dyDescent="0.2">
      <c r="A2392">
        <v>117</v>
      </c>
      <c r="B2392">
        <v>112</v>
      </c>
      <c r="C2392">
        <v>201</v>
      </c>
      <c r="D2392">
        <v>77</v>
      </c>
      <c r="E2392">
        <v>33</v>
      </c>
      <c r="F2392">
        <v>21</v>
      </c>
      <c r="G2392">
        <v>449</v>
      </c>
      <c r="H2392">
        <v>90</v>
      </c>
      <c r="I2392">
        <v>67</v>
      </c>
      <c r="J2392">
        <v>120</v>
      </c>
      <c r="K2392">
        <v>187</v>
      </c>
      <c r="L2392">
        <v>347</v>
      </c>
      <c r="M2392">
        <v>13</v>
      </c>
      <c r="N2392" s="25">
        <v>42035</v>
      </c>
      <c r="O2392" t="str">
        <f>VLOOKUP(Coffee_data[[#This Row],[Area Code]],Location!$B$1:$E$157,2,FALSE)</f>
        <v>New York</v>
      </c>
      <c r="P2392" t="str">
        <f>VLOOKUP(Coffee_data[[#This Row],[Area Code]],Location!$B$1:$E$157,3,FALSE)</f>
        <v>East</v>
      </c>
      <c r="Q2392" t="str">
        <f>VLOOKUP(Coffee_data[[#This Row],[Area Code]],Location!$B$1:$E$157,4,FALSE)</f>
        <v>Major Market</v>
      </c>
      <c r="R2392" s="15" t="str">
        <f>HLOOKUP(Coffee_data[[#This Row],[ProductId]],Product!$B$4:$O$7,2,FALSE)</f>
        <v>Regular</v>
      </c>
      <c r="S2392" s="15" t="str">
        <f>HLOOKUP(Coffee_data[[#This Row],[ProductId]],Product!$B$4:$O$7,3,FALSE)</f>
        <v>Tea</v>
      </c>
      <c r="T2392" s="15" t="str">
        <f>HLOOKUP(Coffee_data[[#This Row],[ProductId]],Product!$B$4:$O$7,4,FALSE)</f>
        <v>Green Tea</v>
      </c>
    </row>
    <row r="2393" spans="1:20" x14ac:dyDescent="0.2">
      <c r="A2393">
        <v>-301</v>
      </c>
      <c r="B2393">
        <v>-60</v>
      </c>
      <c r="C2393">
        <v>65</v>
      </c>
      <c r="D2393">
        <v>146</v>
      </c>
      <c r="E2393">
        <v>143</v>
      </c>
      <c r="F2393">
        <v>110</v>
      </c>
      <c r="G2393">
        <v>901</v>
      </c>
      <c r="H2393">
        <v>-190</v>
      </c>
      <c r="I2393">
        <v>146</v>
      </c>
      <c r="J2393">
        <v>-60</v>
      </c>
      <c r="K2393">
        <v>55</v>
      </c>
      <c r="L2393">
        <v>585</v>
      </c>
      <c r="M2393">
        <v>5</v>
      </c>
      <c r="N2393" s="25">
        <v>42035</v>
      </c>
      <c r="O2393" t="str">
        <f>VLOOKUP(Coffee_data[[#This Row],[Area Code]],Location!$B$1:$E$157,2,FALSE)</f>
        <v>New York</v>
      </c>
      <c r="P2393" t="str">
        <f>VLOOKUP(Coffee_data[[#This Row],[Area Code]],Location!$B$1:$E$157,3,FALSE)</f>
        <v>East</v>
      </c>
      <c r="Q2393" t="str">
        <f>VLOOKUP(Coffee_data[[#This Row],[Area Code]],Location!$B$1:$E$157,4,FALSE)</f>
        <v>Major Market</v>
      </c>
      <c r="R2393" s="15" t="str">
        <f>HLOOKUP(Coffee_data[[#This Row],[ProductId]],Product!$B$4:$O$7,2,FALSE)</f>
        <v>Regular</v>
      </c>
      <c r="S2393" s="15" t="str">
        <f>HLOOKUP(Coffee_data[[#This Row],[ProductId]],Product!$B$4:$O$7,3,FALSE)</f>
        <v>Espresso</v>
      </c>
      <c r="T2393" s="15" t="str">
        <f>HLOOKUP(Coffee_data[[#This Row],[ProductId]],Product!$B$4:$O$7,4,FALSE)</f>
        <v>Caffe Mocha</v>
      </c>
    </row>
    <row r="2394" spans="1:20" x14ac:dyDescent="0.2">
      <c r="A2394">
        <v>392</v>
      </c>
      <c r="B2394">
        <v>352</v>
      </c>
      <c r="C2394">
        <v>618</v>
      </c>
      <c r="D2394">
        <v>236</v>
      </c>
      <c r="E2394">
        <v>88</v>
      </c>
      <c r="F2394">
        <v>63</v>
      </c>
      <c r="G2394">
        <v>1402</v>
      </c>
      <c r="H2394">
        <v>280</v>
      </c>
      <c r="I2394">
        <v>200</v>
      </c>
      <c r="J2394">
        <v>350</v>
      </c>
      <c r="K2394">
        <v>567</v>
      </c>
      <c r="L2394">
        <v>917</v>
      </c>
      <c r="M2394">
        <v>7</v>
      </c>
      <c r="N2394" s="25">
        <v>42035</v>
      </c>
      <c r="O2394" t="str">
        <f>VLOOKUP(Coffee_data[[#This Row],[Area Code]],Location!$B$1:$E$157,2,FALSE)</f>
        <v>New York</v>
      </c>
      <c r="P2394" t="str">
        <f>VLOOKUP(Coffee_data[[#This Row],[Area Code]],Location!$B$1:$E$157,3,FALSE)</f>
        <v>East</v>
      </c>
      <c r="Q2394" t="str">
        <f>VLOOKUP(Coffee_data[[#This Row],[Area Code]],Location!$B$1:$E$157,4,FALSE)</f>
        <v>Major Market</v>
      </c>
      <c r="R2394" s="15" t="str">
        <f>HLOOKUP(Coffee_data[[#This Row],[ProductId]],Product!$B$4:$O$7,2,FALSE)</f>
        <v>Regular</v>
      </c>
      <c r="S2394" s="15" t="str">
        <f>HLOOKUP(Coffee_data[[#This Row],[ProductId]],Product!$B$4:$O$7,3,FALSE)</f>
        <v>Espresso</v>
      </c>
      <c r="T2394" s="15" t="str">
        <f>HLOOKUP(Coffee_data[[#This Row],[ProductId]],Product!$B$4:$O$7,4,FALSE)</f>
        <v>Regular Espresso</v>
      </c>
    </row>
    <row r="2395" spans="1:20" x14ac:dyDescent="0.2">
      <c r="A2395">
        <v>364</v>
      </c>
      <c r="B2395">
        <v>387</v>
      </c>
      <c r="C2395">
        <v>687</v>
      </c>
      <c r="D2395">
        <v>306</v>
      </c>
      <c r="E2395">
        <v>142</v>
      </c>
      <c r="F2395">
        <v>90</v>
      </c>
      <c r="G2395">
        <v>2067</v>
      </c>
      <c r="H2395">
        <v>250</v>
      </c>
      <c r="I2395">
        <v>163</v>
      </c>
      <c r="J2395">
        <v>370</v>
      </c>
      <c r="K2395">
        <v>612</v>
      </c>
      <c r="L2395">
        <v>718</v>
      </c>
      <c r="M2395">
        <v>2</v>
      </c>
      <c r="N2395" s="25">
        <v>42035</v>
      </c>
      <c r="O2395" t="str">
        <f>VLOOKUP(Coffee_data[[#This Row],[Area Code]],Location!$B$1:$E$157,2,FALSE)</f>
        <v>New York</v>
      </c>
      <c r="P2395" t="str">
        <f>VLOOKUP(Coffee_data[[#This Row],[Area Code]],Location!$B$1:$E$157,3,FALSE)</f>
        <v>East</v>
      </c>
      <c r="Q2395" t="str">
        <f>VLOOKUP(Coffee_data[[#This Row],[Area Code]],Location!$B$1:$E$157,4,FALSE)</f>
        <v>Major Market</v>
      </c>
      <c r="R2395" s="15" t="str">
        <f>HLOOKUP(Coffee_data[[#This Row],[ProductId]],Product!$B$4:$O$7,2,FALSE)</f>
        <v>Regular</v>
      </c>
      <c r="S2395" s="15" t="str">
        <f>HLOOKUP(Coffee_data[[#This Row],[ProductId]],Product!$B$4:$O$7,3,FALSE)</f>
        <v>Coffee</v>
      </c>
      <c r="T2395" s="15" t="str">
        <f>HLOOKUP(Coffee_data[[#This Row],[ProductId]],Product!$B$4:$O$7,4,FALSE)</f>
        <v>Columbian</v>
      </c>
    </row>
    <row r="2396" spans="1:20" x14ac:dyDescent="0.2">
      <c r="A2396">
        <v>52</v>
      </c>
      <c r="B2396">
        <v>63</v>
      </c>
      <c r="C2396">
        <v>119</v>
      </c>
      <c r="D2396">
        <v>49</v>
      </c>
      <c r="E2396">
        <v>28</v>
      </c>
      <c r="F2396">
        <v>16</v>
      </c>
      <c r="G2396">
        <v>617</v>
      </c>
      <c r="H2396">
        <v>40</v>
      </c>
      <c r="I2396">
        <v>32</v>
      </c>
      <c r="J2396">
        <v>60</v>
      </c>
      <c r="K2396">
        <v>108</v>
      </c>
      <c r="L2396">
        <v>318</v>
      </c>
      <c r="M2396">
        <v>8</v>
      </c>
      <c r="N2396" s="25">
        <v>42035</v>
      </c>
      <c r="O2396" t="str">
        <f>VLOOKUP(Coffee_data[[#This Row],[Area Code]],Location!$B$1:$E$157,2,FALSE)</f>
        <v>Louisiana</v>
      </c>
      <c r="P2396" t="str">
        <f>VLOOKUP(Coffee_data[[#This Row],[Area Code]],Location!$B$1:$E$157,3,FALSE)</f>
        <v>South</v>
      </c>
      <c r="Q2396" t="str">
        <f>VLOOKUP(Coffee_data[[#This Row],[Area Code]],Location!$B$1:$E$157,4,FALSE)</f>
        <v>Small Market</v>
      </c>
      <c r="R2396" s="15" t="str">
        <f>HLOOKUP(Coffee_data[[#This Row],[ProductId]],Product!$B$4:$O$7,2,FALSE)</f>
        <v>Decaf</v>
      </c>
      <c r="S2396" s="15" t="str">
        <f>HLOOKUP(Coffee_data[[#This Row],[ProductId]],Product!$B$4:$O$7,3,FALSE)</f>
        <v>Herbal Tea</v>
      </c>
      <c r="T2396" s="15" t="str">
        <f>HLOOKUP(Coffee_data[[#This Row],[ProductId]],Product!$B$4:$O$7,4,FALSE)</f>
        <v>Chamomile</v>
      </c>
    </row>
    <row r="2397" spans="1:20" x14ac:dyDescent="0.2">
      <c r="A2397">
        <v>62</v>
      </c>
      <c r="B2397">
        <v>107</v>
      </c>
      <c r="C2397">
        <v>206</v>
      </c>
      <c r="D2397">
        <v>86</v>
      </c>
      <c r="E2397">
        <v>65</v>
      </c>
      <c r="F2397">
        <v>32</v>
      </c>
      <c r="G2397">
        <v>484</v>
      </c>
      <c r="H2397">
        <v>40</v>
      </c>
      <c r="I2397">
        <v>80</v>
      </c>
      <c r="J2397">
        <v>100</v>
      </c>
      <c r="K2397">
        <v>180</v>
      </c>
      <c r="L2397">
        <v>985</v>
      </c>
      <c r="M2397">
        <v>9</v>
      </c>
      <c r="N2397" s="25">
        <v>42035</v>
      </c>
      <c r="O2397" t="str">
        <f>VLOOKUP(Coffee_data[[#This Row],[Area Code]],Location!$B$1:$E$157,2,FALSE)</f>
        <v>Louisiana</v>
      </c>
      <c r="P2397" t="str">
        <f>VLOOKUP(Coffee_data[[#This Row],[Area Code]],Location!$B$1:$E$157,3,FALSE)</f>
        <v>South</v>
      </c>
      <c r="Q2397" t="str">
        <f>VLOOKUP(Coffee_data[[#This Row],[Area Code]],Location!$B$1:$E$157,4,FALSE)</f>
        <v>Small Market</v>
      </c>
      <c r="R2397" s="15" t="str">
        <f>HLOOKUP(Coffee_data[[#This Row],[ProductId]],Product!$B$4:$O$7,2,FALSE)</f>
        <v>Decaf</v>
      </c>
      <c r="S2397" s="15" t="str">
        <f>HLOOKUP(Coffee_data[[#This Row],[ProductId]],Product!$B$4:$O$7,3,FALSE)</f>
        <v>Herbal Tea</v>
      </c>
      <c r="T2397" s="15" t="str">
        <f>HLOOKUP(Coffee_data[[#This Row],[ProductId]],Product!$B$4:$O$7,4,FALSE)</f>
        <v>Lemon</v>
      </c>
    </row>
    <row r="2398" spans="1:20" x14ac:dyDescent="0.2">
      <c r="A2398">
        <v>50</v>
      </c>
      <c r="B2398">
        <v>56</v>
      </c>
      <c r="C2398">
        <v>100</v>
      </c>
      <c r="D2398">
        <v>38</v>
      </c>
      <c r="E2398">
        <v>22</v>
      </c>
      <c r="F2398">
        <v>10</v>
      </c>
      <c r="G2398">
        <v>772</v>
      </c>
      <c r="H2398">
        <v>60</v>
      </c>
      <c r="I2398">
        <v>42</v>
      </c>
      <c r="J2398">
        <v>70</v>
      </c>
      <c r="K2398">
        <v>108</v>
      </c>
      <c r="L2398">
        <v>504</v>
      </c>
      <c r="M2398">
        <v>2</v>
      </c>
      <c r="N2398" s="25">
        <v>42035</v>
      </c>
      <c r="O2398" t="str">
        <f>VLOOKUP(Coffee_data[[#This Row],[Area Code]],Location!$B$1:$E$157,2,FALSE)</f>
        <v>Louisiana</v>
      </c>
      <c r="P2398" t="str">
        <f>VLOOKUP(Coffee_data[[#This Row],[Area Code]],Location!$B$1:$E$157,3,FALSE)</f>
        <v>South</v>
      </c>
      <c r="Q2398" t="str">
        <f>VLOOKUP(Coffee_data[[#This Row],[Area Code]],Location!$B$1:$E$157,4,FALSE)</f>
        <v>Small Market</v>
      </c>
      <c r="R2398" s="15" t="str">
        <f>HLOOKUP(Coffee_data[[#This Row],[ProductId]],Product!$B$4:$O$7,2,FALSE)</f>
        <v>Regular</v>
      </c>
      <c r="S2398" s="15" t="str">
        <f>HLOOKUP(Coffee_data[[#This Row],[ProductId]],Product!$B$4:$O$7,3,FALSE)</f>
        <v>Coffee</v>
      </c>
      <c r="T2398" s="15" t="str">
        <f>HLOOKUP(Coffee_data[[#This Row],[ProductId]],Product!$B$4:$O$7,4,FALSE)</f>
        <v>Columbian</v>
      </c>
    </row>
    <row r="2399" spans="1:20" x14ac:dyDescent="0.2">
      <c r="A2399">
        <v>65</v>
      </c>
      <c r="B2399">
        <v>68</v>
      </c>
      <c r="C2399">
        <v>123</v>
      </c>
      <c r="D2399">
        <v>47</v>
      </c>
      <c r="E2399">
        <v>24</v>
      </c>
      <c r="F2399">
        <v>13</v>
      </c>
      <c r="G2399">
        <v>772</v>
      </c>
      <c r="H2399">
        <v>70</v>
      </c>
      <c r="I2399">
        <v>50</v>
      </c>
      <c r="J2399">
        <v>90</v>
      </c>
      <c r="K2399">
        <v>143</v>
      </c>
      <c r="L2399">
        <v>504</v>
      </c>
      <c r="M2399">
        <v>3</v>
      </c>
      <c r="N2399" s="25">
        <v>42035</v>
      </c>
      <c r="O2399" t="str">
        <f>VLOOKUP(Coffee_data[[#This Row],[Area Code]],Location!$B$1:$E$157,2,FALSE)</f>
        <v>Louisiana</v>
      </c>
      <c r="P2399" t="str">
        <f>VLOOKUP(Coffee_data[[#This Row],[Area Code]],Location!$B$1:$E$157,3,FALSE)</f>
        <v>South</v>
      </c>
      <c r="Q2399" t="str">
        <f>VLOOKUP(Coffee_data[[#This Row],[Area Code]],Location!$B$1:$E$157,4,FALSE)</f>
        <v>Small Market</v>
      </c>
      <c r="R2399" s="15" t="str">
        <f>HLOOKUP(Coffee_data[[#This Row],[ProductId]],Product!$B$4:$O$7,2,FALSE)</f>
        <v>Decaf</v>
      </c>
      <c r="S2399" s="15" t="str">
        <f>HLOOKUP(Coffee_data[[#This Row],[ProductId]],Product!$B$4:$O$7,3,FALSE)</f>
        <v>Coffee</v>
      </c>
      <c r="T2399" s="15" t="str">
        <f>HLOOKUP(Coffee_data[[#This Row],[ProductId]],Product!$B$4:$O$7,4,FALSE)</f>
        <v>Decaf Irish Cream</v>
      </c>
    </row>
    <row r="2400" spans="1:20" x14ac:dyDescent="0.2">
      <c r="A2400">
        <v>3</v>
      </c>
      <c r="B2400">
        <v>90</v>
      </c>
      <c r="C2400">
        <v>165</v>
      </c>
      <c r="D2400">
        <v>65</v>
      </c>
      <c r="E2400">
        <v>88</v>
      </c>
      <c r="F2400">
        <v>58</v>
      </c>
      <c r="G2400">
        <v>342</v>
      </c>
      <c r="H2400">
        <v>10</v>
      </c>
      <c r="I2400">
        <v>54</v>
      </c>
      <c r="J2400">
        <v>80</v>
      </c>
      <c r="K2400">
        <v>130</v>
      </c>
      <c r="L2400">
        <v>318</v>
      </c>
      <c r="M2400">
        <v>4</v>
      </c>
      <c r="N2400" s="25">
        <v>42035</v>
      </c>
      <c r="O2400" t="str">
        <f>VLOOKUP(Coffee_data[[#This Row],[Area Code]],Location!$B$1:$E$157,2,FALSE)</f>
        <v>Louisiana</v>
      </c>
      <c r="P2400" t="str">
        <f>VLOOKUP(Coffee_data[[#This Row],[Area Code]],Location!$B$1:$E$157,3,FALSE)</f>
        <v>South</v>
      </c>
      <c r="Q2400" t="str">
        <f>VLOOKUP(Coffee_data[[#This Row],[Area Code]],Location!$B$1:$E$157,4,FALSE)</f>
        <v>Small Market</v>
      </c>
      <c r="R2400" s="15" t="str">
        <f>HLOOKUP(Coffee_data[[#This Row],[ProductId]],Product!$B$4:$O$7,2,FALSE)</f>
        <v>Regular</v>
      </c>
      <c r="S2400" s="15" t="str">
        <f>HLOOKUP(Coffee_data[[#This Row],[ProductId]],Product!$B$4:$O$7,3,FALSE)</f>
        <v>Espresso</v>
      </c>
      <c r="T2400" s="15" t="str">
        <f>HLOOKUP(Coffee_data[[#This Row],[ProductId]],Product!$B$4:$O$7,4,FALSE)</f>
        <v>Caffe Latte</v>
      </c>
    </row>
    <row r="2401" spans="1:20" x14ac:dyDescent="0.2">
      <c r="A2401">
        <v>96</v>
      </c>
      <c r="B2401">
        <v>109</v>
      </c>
      <c r="C2401">
        <v>185</v>
      </c>
      <c r="D2401">
        <v>65</v>
      </c>
      <c r="E2401">
        <v>44</v>
      </c>
      <c r="F2401">
        <v>20</v>
      </c>
      <c r="G2401">
        <v>372</v>
      </c>
      <c r="H2401">
        <v>70</v>
      </c>
      <c r="I2401">
        <v>45</v>
      </c>
      <c r="J2401">
        <v>90</v>
      </c>
      <c r="K2401">
        <v>145</v>
      </c>
      <c r="L2401">
        <v>225</v>
      </c>
      <c r="M2401">
        <v>5</v>
      </c>
      <c r="N2401" s="25">
        <v>42035</v>
      </c>
      <c r="O2401" t="str">
        <f>VLOOKUP(Coffee_data[[#This Row],[Area Code]],Location!$B$1:$E$157,2,FALSE)</f>
        <v>Louisiana</v>
      </c>
      <c r="P2401" t="str">
        <f>VLOOKUP(Coffee_data[[#This Row],[Area Code]],Location!$B$1:$E$157,3,FALSE)</f>
        <v>South</v>
      </c>
      <c r="Q2401" t="str">
        <f>VLOOKUP(Coffee_data[[#This Row],[Area Code]],Location!$B$1:$E$157,4,FALSE)</f>
        <v>Small Market</v>
      </c>
      <c r="R2401" s="15" t="str">
        <f>HLOOKUP(Coffee_data[[#This Row],[ProductId]],Product!$B$4:$O$7,2,FALSE)</f>
        <v>Regular</v>
      </c>
      <c r="S2401" s="15" t="str">
        <f>HLOOKUP(Coffee_data[[#This Row],[ProductId]],Product!$B$4:$O$7,3,FALSE)</f>
        <v>Espresso</v>
      </c>
      <c r="T2401" s="15" t="str">
        <f>HLOOKUP(Coffee_data[[#This Row],[ProductId]],Product!$B$4:$O$7,4,FALSE)</f>
        <v>Caffe Mocha</v>
      </c>
    </row>
    <row r="2402" spans="1:20" x14ac:dyDescent="0.2">
      <c r="A2402">
        <v>61</v>
      </c>
      <c r="B2402">
        <v>81</v>
      </c>
      <c r="C2402">
        <v>146</v>
      </c>
      <c r="D2402">
        <v>56</v>
      </c>
      <c r="E2402">
        <v>40</v>
      </c>
      <c r="F2402">
        <v>17</v>
      </c>
      <c r="G2402">
        <v>382</v>
      </c>
      <c r="H2402">
        <v>50</v>
      </c>
      <c r="I2402">
        <v>46</v>
      </c>
      <c r="J2402">
        <v>70</v>
      </c>
      <c r="K2402">
        <v>110</v>
      </c>
      <c r="L2402">
        <v>985</v>
      </c>
      <c r="M2402">
        <v>6</v>
      </c>
      <c r="N2402" s="25">
        <v>42035</v>
      </c>
      <c r="O2402" t="str">
        <f>VLOOKUP(Coffee_data[[#This Row],[Area Code]],Location!$B$1:$E$157,2,FALSE)</f>
        <v>Louisiana</v>
      </c>
      <c r="P2402" t="str">
        <f>VLOOKUP(Coffee_data[[#This Row],[Area Code]],Location!$B$1:$E$157,3,FALSE)</f>
        <v>South</v>
      </c>
      <c r="Q2402" t="str">
        <f>VLOOKUP(Coffee_data[[#This Row],[Area Code]],Location!$B$1:$E$157,4,FALSE)</f>
        <v>Small Market</v>
      </c>
      <c r="R2402" s="15" t="str">
        <f>HLOOKUP(Coffee_data[[#This Row],[ProductId]],Product!$B$4:$O$7,2,FALSE)</f>
        <v>Decaf</v>
      </c>
      <c r="S2402" s="15" t="str">
        <f>HLOOKUP(Coffee_data[[#This Row],[ProductId]],Product!$B$4:$O$7,3,FALSE)</f>
        <v>Espresso</v>
      </c>
      <c r="T2402" s="15" t="str">
        <f>HLOOKUP(Coffee_data[[#This Row],[ProductId]],Product!$B$4:$O$7,4,FALSE)</f>
        <v>Decaf Espresso</v>
      </c>
    </row>
    <row r="2403" spans="1:20" x14ac:dyDescent="0.2">
      <c r="A2403">
        <v>15</v>
      </c>
      <c r="B2403">
        <v>27</v>
      </c>
      <c r="C2403">
        <v>48</v>
      </c>
      <c r="D2403">
        <v>18</v>
      </c>
      <c r="E2403">
        <v>17</v>
      </c>
      <c r="F2403">
        <v>5</v>
      </c>
      <c r="G2403">
        <v>818</v>
      </c>
      <c r="H2403">
        <v>20</v>
      </c>
      <c r="I2403">
        <v>10</v>
      </c>
      <c r="J2403">
        <v>30</v>
      </c>
      <c r="K2403">
        <v>32</v>
      </c>
      <c r="L2403">
        <v>505</v>
      </c>
      <c r="M2403">
        <v>8</v>
      </c>
      <c r="N2403" s="25">
        <v>42035</v>
      </c>
      <c r="O2403" t="str">
        <f>VLOOKUP(Coffee_data[[#This Row],[Area Code]],Location!$B$1:$E$157,2,FALSE)</f>
        <v>New Mexico</v>
      </c>
      <c r="P2403" t="str">
        <f>VLOOKUP(Coffee_data[[#This Row],[Area Code]],Location!$B$1:$E$157,3,FALSE)</f>
        <v>South</v>
      </c>
      <c r="Q2403" t="str">
        <f>VLOOKUP(Coffee_data[[#This Row],[Area Code]],Location!$B$1:$E$157,4,FALSE)</f>
        <v>Small Market</v>
      </c>
      <c r="R2403" s="15" t="str">
        <f>HLOOKUP(Coffee_data[[#This Row],[ProductId]],Product!$B$4:$O$7,2,FALSE)</f>
        <v>Decaf</v>
      </c>
      <c r="S2403" s="15" t="str">
        <f>HLOOKUP(Coffee_data[[#This Row],[ProductId]],Product!$B$4:$O$7,3,FALSE)</f>
        <v>Herbal Tea</v>
      </c>
      <c r="T2403" s="15" t="str">
        <f>HLOOKUP(Coffee_data[[#This Row],[ProductId]],Product!$B$4:$O$7,4,FALSE)</f>
        <v>Chamomile</v>
      </c>
    </row>
    <row r="2404" spans="1:20" x14ac:dyDescent="0.2">
      <c r="A2404">
        <v>7</v>
      </c>
      <c r="B2404">
        <v>35</v>
      </c>
      <c r="C2404">
        <v>67</v>
      </c>
      <c r="D2404">
        <v>28</v>
      </c>
      <c r="E2404">
        <v>30</v>
      </c>
      <c r="F2404">
        <v>8</v>
      </c>
      <c r="G2404">
        <v>961</v>
      </c>
      <c r="H2404">
        <v>20</v>
      </c>
      <c r="I2404">
        <v>20</v>
      </c>
      <c r="J2404">
        <v>40</v>
      </c>
      <c r="K2404">
        <v>51</v>
      </c>
      <c r="L2404">
        <v>505</v>
      </c>
      <c r="M2404">
        <v>9</v>
      </c>
      <c r="N2404" s="25">
        <v>42035</v>
      </c>
      <c r="O2404" t="str">
        <f>VLOOKUP(Coffee_data[[#This Row],[Area Code]],Location!$B$1:$E$157,2,FALSE)</f>
        <v>New Mexico</v>
      </c>
      <c r="P2404" t="str">
        <f>VLOOKUP(Coffee_data[[#This Row],[Area Code]],Location!$B$1:$E$157,3,FALSE)</f>
        <v>South</v>
      </c>
      <c r="Q2404" t="str">
        <f>VLOOKUP(Coffee_data[[#This Row],[Area Code]],Location!$B$1:$E$157,4,FALSE)</f>
        <v>Small Market</v>
      </c>
      <c r="R2404" s="15" t="str">
        <f>HLOOKUP(Coffee_data[[#This Row],[ProductId]],Product!$B$4:$O$7,2,FALSE)</f>
        <v>Decaf</v>
      </c>
      <c r="S2404" s="15" t="str">
        <f>HLOOKUP(Coffee_data[[#This Row],[ProductId]],Product!$B$4:$O$7,3,FALSE)</f>
        <v>Herbal Tea</v>
      </c>
      <c r="T2404" s="15" t="str">
        <f>HLOOKUP(Coffee_data[[#This Row],[ProductId]],Product!$B$4:$O$7,4,FALSE)</f>
        <v>Lemon</v>
      </c>
    </row>
    <row r="2405" spans="1:20" x14ac:dyDescent="0.2">
      <c r="A2405">
        <v>36</v>
      </c>
      <c r="B2405">
        <v>69</v>
      </c>
      <c r="C2405">
        <v>121</v>
      </c>
      <c r="D2405">
        <v>45</v>
      </c>
      <c r="E2405">
        <v>45</v>
      </c>
      <c r="F2405">
        <v>14</v>
      </c>
      <c r="G2405">
        <v>366</v>
      </c>
      <c r="H2405">
        <v>50</v>
      </c>
      <c r="I2405">
        <v>52</v>
      </c>
      <c r="J2405">
        <v>90</v>
      </c>
      <c r="K2405">
        <v>140</v>
      </c>
      <c r="L2405">
        <v>505</v>
      </c>
      <c r="M2405">
        <v>2</v>
      </c>
      <c r="N2405" s="25">
        <v>42035</v>
      </c>
      <c r="O2405" t="str">
        <f>VLOOKUP(Coffee_data[[#This Row],[Area Code]],Location!$B$1:$E$157,2,FALSE)</f>
        <v>New Mexico</v>
      </c>
      <c r="P2405" t="str">
        <f>VLOOKUP(Coffee_data[[#This Row],[Area Code]],Location!$B$1:$E$157,3,FALSE)</f>
        <v>South</v>
      </c>
      <c r="Q2405" t="str">
        <f>VLOOKUP(Coffee_data[[#This Row],[Area Code]],Location!$B$1:$E$157,4,FALSE)</f>
        <v>Small Market</v>
      </c>
      <c r="R2405" s="15" t="str">
        <f>HLOOKUP(Coffee_data[[#This Row],[ProductId]],Product!$B$4:$O$7,2,FALSE)</f>
        <v>Regular</v>
      </c>
      <c r="S2405" s="15" t="str">
        <f>HLOOKUP(Coffee_data[[#This Row],[ProductId]],Product!$B$4:$O$7,3,FALSE)</f>
        <v>Coffee</v>
      </c>
      <c r="T2405" s="15" t="str">
        <f>HLOOKUP(Coffee_data[[#This Row],[ProductId]],Product!$B$4:$O$7,4,FALSE)</f>
        <v>Columbian</v>
      </c>
    </row>
    <row r="2406" spans="1:20" x14ac:dyDescent="0.2">
      <c r="A2406">
        <v>-46</v>
      </c>
      <c r="B2406">
        <v>18</v>
      </c>
      <c r="C2406">
        <v>109</v>
      </c>
      <c r="D2406">
        <v>84</v>
      </c>
      <c r="E2406">
        <v>49</v>
      </c>
      <c r="F2406">
        <v>26</v>
      </c>
      <c r="G2406">
        <v>625</v>
      </c>
      <c r="H2406">
        <v>-20</v>
      </c>
      <c r="I2406">
        <v>95</v>
      </c>
      <c r="J2406">
        <v>20</v>
      </c>
      <c r="K2406">
        <v>120</v>
      </c>
      <c r="L2406">
        <v>505</v>
      </c>
      <c r="M2406">
        <v>3</v>
      </c>
      <c r="N2406" s="25">
        <v>42035</v>
      </c>
      <c r="O2406" t="str">
        <f>VLOOKUP(Coffee_data[[#This Row],[Area Code]],Location!$B$1:$E$157,2,FALSE)</f>
        <v>New Mexico</v>
      </c>
      <c r="P2406" t="str">
        <f>VLOOKUP(Coffee_data[[#This Row],[Area Code]],Location!$B$1:$E$157,3,FALSE)</f>
        <v>South</v>
      </c>
      <c r="Q2406" t="str">
        <f>VLOOKUP(Coffee_data[[#This Row],[Area Code]],Location!$B$1:$E$157,4,FALSE)</f>
        <v>Small Market</v>
      </c>
      <c r="R2406" s="15" t="str">
        <f>HLOOKUP(Coffee_data[[#This Row],[ProductId]],Product!$B$4:$O$7,2,FALSE)</f>
        <v>Decaf</v>
      </c>
      <c r="S2406" s="15" t="str">
        <f>HLOOKUP(Coffee_data[[#This Row],[ProductId]],Product!$B$4:$O$7,3,FALSE)</f>
        <v>Coffee</v>
      </c>
      <c r="T2406" s="15" t="str">
        <f>HLOOKUP(Coffee_data[[#This Row],[ProductId]],Product!$B$4:$O$7,4,FALSE)</f>
        <v>Decaf Irish Cream</v>
      </c>
    </row>
    <row r="2407" spans="1:20" x14ac:dyDescent="0.2">
      <c r="A2407">
        <v>-10</v>
      </c>
      <c r="B2407">
        <v>38</v>
      </c>
      <c r="C2407">
        <v>72</v>
      </c>
      <c r="D2407">
        <v>30</v>
      </c>
      <c r="E2407">
        <v>45</v>
      </c>
      <c r="F2407">
        <v>11</v>
      </c>
      <c r="G2407">
        <v>104</v>
      </c>
      <c r="H2407">
        <v>0</v>
      </c>
      <c r="I2407">
        <v>20</v>
      </c>
      <c r="J2407">
        <v>30</v>
      </c>
      <c r="K2407">
        <v>46</v>
      </c>
      <c r="L2407">
        <v>505</v>
      </c>
      <c r="M2407">
        <v>4</v>
      </c>
      <c r="N2407" s="25">
        <v>42035</v>
      </c>
      <c r="O2407" t="str">
        <f>VLOOKUP(Coffee_data[[#This Row],[Area Code]],Location!$B$1:$E$157,2,FALSE)</f>
        <v>New Mexico</v>
      </c>
      <c r="P2407" t="str">
        <f>VLOOKUP(Coffee_data[[#This Row],[Area Code]],Location!$B$1:$E$157,3,FALSE)</f>
        <v>South</v>
      </c>
      <c r="Q2407" t="str">
        <f>VLOOKUP(Coffee_data[[#This Row],[Area Code]],Location!$B$1:$E$157,4,FALSE)</f>
        <v>Small Market</v>
      </c>
      <c r="R2407" s="15" t="str">
        <f>HLOOKUP(Coffee_data[[#This Row],[ProductId]],Product!$B$4:$O$7,2,FALSE)</f>
        <v>Regular</v>
      </c>
      <c r="S2407" s="15" t="str">
        <f>HLOOKUP(Coffee_data[[#This Row],[ProductId]],Product!$B$4:$O$7,3,FALSE)</f>
        <v>Espresso</v>
      </c>
      <c r="T2407" s="15" t="str">
        <f>HLOOKUP(Coffee_data[[#This Row],[ProductId]],Product!$B$4:$O$7,4,FALSE)</f>
        <v>Caffe Latte</v>
      </c>
    </row>
    <row r="2408" spans="1:20" x14ac:dyDescent="0.2">
      <c r="A2408">
        <v>-10</v>
      </c>
      <c r="B2408">
        <v>61</v>
      </c>
      <c r="C2408">
        <v>111</v>
      </c>
      <c r="D2408">
        <v>43</v>
      </c>
      <c r="E2408">
        <v>68</v>
      </c>
      <c r="F2408">
        <v>39</v>
      </c>
      <c r="G2408">
        <v>256</v>
      </c>
      <c r="H2408">
        <v>0</v>
      </c>
      <c r="I2408">
        <v>25</v>
      </c>
      <c r="J2408">
        <v>50</v>
      </c>
      <c r="K2408">
        <v>80</v>
      </c>
      <c r="L2408">
        <v>505</v>
      </c>
      <c r="M2408">
        <v>5</v>
      </c>
      <c r="N2408" s="25">
        <v>42035</v>
      </c>
      <c r="O2408" t="str">
        <f>VLOOKUP(Coffee_data[[#This Row],[Area Code]],Location!$B$1:$E$157,2,FALSE)</f>
        <v>New Mexico</v>
      </c>
      <c r="P2408" t="str">
        <f>VLOOKUP(Coffee_data[[#This Row],[Area Code]],Location!$B$1:$E$157,3,FALSE)</f>
        <v>South</v>
      </c>
      <c r="Q2408" t="str">
        <f>VLOOKUP(Coffee_data[[#This Row],[Area Code]],Location!$B$1:$E$157,4,FALSE)</f>
        <v>Small Market</v>
      </c>
      <c r="R2408" s="15" t="str">
        <f>HLOOKUP(Coffee_data[[#This Row],[ProductId]],Product!$B$4:$O$7,2,FALSE)</f>
        <v>Regular</v>
      </c>
      <c r="S2408" s="15" t="str">
        <f>HLOOKUP(Coffee_data[[#This Row],[ProductId]],Product!$B$4:$O$7,3,FALSE)</f>
        <v>Espresso</v>
      </c>
      <c r="T2408" s="15" t="str">
        <f>HLOOKUP(Coffee_data[[#This Row],[ProductId]],Product!$B$4:$O$7,4,FALSE)</f>
        <v>Caffe Mocha</v>
      </c>
    </row>
    <row r="2409" spans="1:20" x14ac:dyDescent="0.2">
      <c r="A2409">
        <v>12</v>
      </c>
      <c r="B2409">
        <v>47</v>
      </c>
      <c r="C2409">
        <v>87</v>
      </c>
      <c r="D2409">
        <v>35</v>
      </c>
      <c r="E2409">
        <v>39</v>
      </c>
      <c r="F2409">
        <v>11</v>
      </c>
      <c r="G2409">
        <v>191</v>
      </c>
      <c r="H2409">
        <v>10</v>
      </c>
      <c r="I2409">
        <v>24</v>
      </c>
      <c r="J2409">
        <v>40</v>
      </c>
      <c r="K2409">
        <v>76</v>
      </c>
      <c r="L2409">
        <v>505</v>
      </c>
      <c r="M2409">
        <v>6</v>
      </c>
      <c r="N2409" s="25">
        <v>42035</v>
      </c>
      <c r="O2409" t="str">
        <f>VLOOKUP(Coffee_data[[#This Row],[Area Code]],Location!$B$1:$E$157,2,FALSE)</f>
        <v>New Mexico</v>
      </c>
      <c r="P2409" t="str">
        <f>VLOOKUP(Coffee_data[[#This Row],[Area Code]],Location!$B$1:$E$157,3,FALSE)</f>
        <v>South</v>
      </c>
      <c r="Q2409" t="str">
        <f>VLOOKUP(Coffee_data[[#This Row],[Area Code]],Location!$B$1:$E$157,4,FALSE)</f>
        <v>Small Market</v>
      </c>
      <c r="R2409" s="15" t="str">
        <f>HLOOKUP(Coffee_data[[#This Row],[ProductId]],Product!$B$4:$O$7,2,FALSE)</f>
        <v>Decaf</v>
      </c>
      <c r="S2409" s="15" t="str">
        <f>HLOOKUP(Coffee_data[[#This Row],[ProductId]],Product!$B$4:$O$7,3,FALSE)</f>
        <v>Espresso</v>
      </c>
      <c r="T2409" s="15" t="str">
        <f>HLOOKUP(Coffee_data[[#This Row],[ProductId]],Product!$B$4:$O$7,4,FALSE)</f>
        <v>Decaf Espresso</v>
      </c>
    </row>
    <row r="2410" spans="1:20" x14ac:dyDescent="0.2">
      <c r="A2410">
        <v>16</v>
      </c>
      <c r="B2410">
        <v>65</v>
      </c>
      <c r="C2410">
        <v>126</v>
      </c>
      <c r="D2410">
        <v>53</v>
      </c>
      <c r="E2410">
        <v>54</v>
      </c>
      <c r="F2410">
        <v>20</v>
      </c>
      <c r="G2410">
        <v>306</v>
      </c>
      <c r="H2410">
        <v>20</v>
      </c>
      <c r="I2410">
        <v>42</v>
      </c>
      <c r="J2410">
        <v>60</v>
      </c>
      <c r="K2410">
        <v>118</v>
      </c>
      <c r="L2410">
        <v>580</v>
      </c>
      <c r="M2410">
        <v>8</v>
      </c>
      <c r="N2410" s="25">
        <v>42035</v>
      </c>
      <c r="O2410" t="str">
        <f>VLOOKUP(Coffee_data[[#This Row],[Area Code]],Location!$B$1:$E$157,2,FALSE)</f>
        <v>Oklahoma</v>
      </c>
      <c r="P2410" t="str">
        <f>VLOOKUP(Coffee_data[[#This Row],[Area Code]],Location!$B$1:$E$157,3,FALSE)</f>
        <v>South</v>
      </c>
      <c r="Q2410" t="str">
        <f>VLOOKUP(Coffee_data[[#This Row],[Area Code]],Location!$B$1:$E$157,4,FALSE)</f>
        <v>Small Market</v>
      </c>
      <c r="R2410" s="15" t="str">
        <f>HLOOKUP(Coffee_data[[#This Row],[ProductId]],Product!$B$4:$O$7,2,FALSE)</f>
        <v>Decaf</v>
      </c>
      <c r="S2410" s="15" t="str">
        <f>HLOOKUP(Coffee_data[[#This Row],[ProductId]],Product!$B$4:$O$7,3,FALSE)</f>
        <v>Herbal Tea</v>
      </c>
      <c r="T2410" s="15" t="str">
        <f>HLOOKUP(Coffee_data[[#This Row],[ProductId]],Product!$B$4:$O$7,4,FALSE)</f>
        <v>Chamomile</v>
      </c>
    </row>
    <row r="2411" spans="1:20" x14ac:dyDescent="0.2">
      <c r="A2411">
        <v>22</v>
      </c>
      <c r="B2411">
        <v>128</v>
      </c>
      <c r="C2411">
        <v>234</v>
      </c>
      <c r="D2411">
        <v>92</v>
      </c>
      <c r="E2411">
        <v>113</v>
      </c>
      <c r="F2411">
        <v>83</v>
      </c>
      <c r="G2411">
        <v>541</v>
      </c>
      <c r="H2411">
        <v>40</v>
      </c>
      <c r="I2411">
        <v>71</v>
      </c>
      <c r="J2411">
        <v>130</v>
      </c>
      <c r="K2411">
        <v>210</v>
      </c>
      <c r="L2411">
        <v>405</v>
      </c>
      <c r="M2411">
        <v>9</v>
      </c>
      <c r="N2411" s="25">
        <v>42035</v>
      </c>
      <c r="O2411" t="str">
        <f>VLOOKUP(Coffee_data[[#This Row],[Area Code]],Location!$B$1:$E$157,2,FALSE)</f>
        <v>Oklahoma</v>
      </c>
      <c r="P2411" t="str">
        <f>VLOOKUP(Coffee_data[[#This Row],[Area Code]],Location!$B$1:$E$157,3,FALSE)</f>
        <v>South</v>
      </c>
      <c r="Q2411" t="str">
        <f>VLOOKUP(Coffee_data[[#This Row],[Area Code]],Location!$B$1:$E$157,4,FALSE)</f>
        <v>Small Market</v>
      </c>
      <c r="R2411" s="15" t="str">
        <f>HLOOKUP(Coffee_data[[#This Row],[ProductId]],Product!$B$4:$O$7,2,FALSE)</f>
        <v>Decaf</v>
      </c>
      <c r="S2411" s="15" t="str">
        <f>HLOOKUP(Coffee_data[[#This Row],[ProductId]],Product!$B$4:$O$7,3,FALSE)</f>
        <v>Herbal Tea</v>
      </c>
      <c r="T2411" s="15" t="str">
        <f>HLOOKUP(Coffee_data[[#This Row],[ProductId]],Product!$B$4:$O$7,4,FALSE)</f>
        <v>Lemon</v>
      </c>
    </row>
    <row r="2412" spans="1:20" x14ac:dyDescent="0.2">
      <c r="A2412">
        <v>43</v>
      </c>
      <c r="B2412">
        <v>56</v>
      </c>
      <c r="C2412">
        <v>107</v>
      </c>
      <c r="D2412">
        <v>44</v>
      </c>
      <c r="E2412">
        <v>27</v>
      </c>
      <c r="F2412">
        <v>14</v>
      </c>
      <c r="G2412">
        <v>618</v>
      </c>
      <c r="H2412">
        <v>50</v>
      </c>
      <c r="I2412">
        <v>48</v>
      </c>
      <c r="J2412">
        <v>70</v>
      </c>
      <c r="K2412">
        <v>122</v>
      </c>
      <c r="L2412">
        <v>405</v>
      </c>
      <c r="M2412">
        <v>2</v>
      </c>
      <c r="N2412" s="25">
        <v>42035</v>
      </c>
      <c r="O2412" t="str">
        <f>VLOOKUP(Coffee_data[[#This Row],[Area Code]],Location!$B$1:$E$157,2,FALSE)</f>
        <v>Oklahoma</v>
      </c>
      <c r="P2412" t="str">
        <f>VLOOKUP(Coffee_data[[#This Row],[Area Code]],Location!$B$1:$E$157,3,FALSE)</f>
        <v>South</v>
      </c>
      <c r="Q2412" t="str">
        <f>VLOOKUP(Coffee_data[[#This Row],[Area Code]],Location!$B$1:$E$157,4,FALSE)</f>
        <v>Small Market</v>
      </c>
      <c r="R2412" s="15" t="str">
        <f>HLOOKUP(Coffee_data[[#This Row],[ProductId]],Product!$B$4:$O$7,2,FALSE)</f>
        <v>Regular</v>
      </c>
      <c r="S2412" s="15" t="str">
        <f>HLOOKUP(Coffee_data[[#This Row],[ProductId]],Product!$B$4:$O$7,3,FALSE)</f>
        <v>Coffee</v>
      </c>
      <c r="T2412" s="15" t="str">
        <f>HLOOKUP(Coffee_data[[#This Row],[ProductId]],Product!$B$4:$O$7,4,FALSE)</f>
        <v>Columbian</v>
      </c>
    </row>
    <row r="2413" spans="1:20" x14ac:dyDescent="0.2">
      <c r="A2413">
        <v>43</v>
      </c>
      <c r="B2413">
        <v>48</v>
      </c>
      <c r="C2413">
        <v>85</v>
      </c>
      <c r="D2413">
        <v>32</v>
      </c>
      <c r="E2413">
        <v>19</v>
      </c>
      <c r="F2413">
        <v>8</v>
      </c>
      <c r="G2413">
        <v>817</v>
      </c>
      <c r="H2413">
        <v>50</v>
      </c>
      <c r="I2413">
        <v>43</v>
      </c>
      <c r="J2413">
        <v>60</v>
      </c>
      <c r="K2413">
        <v>100</v>
      </c>
      <c r="L2413">
        <v>580</v>
      </c>
      <c r="M2413">
        <v>3</v>
      </c>
      <c r="N2413" s="25">
        <v>42035</v>
      </c>
      <c r="O2413" t="str">
        <f>VLOOKUP(Coffee_data[[#This Row],[Area Code]],Location!$B$1:$E$157,2,FALSE)</f>
        <v>Oklahoma</v>
      </c>
      <c r="P2413" t="str">
        <f>VLOOKUP(Coffee_data[[#This Row],[Area Code]],Location!$B$1:$E$157,3,FALSE)</f>
        <v>South</v>
      </c>
      <c r="Q2413" t="str">
        <f>VLOOKUP(Coffee_data[[#This Row],[Area Code]],Location!$B$1:$E$157,4,FALSE)</f>
        <v>Small Market</v>
      </c>
      <c r="R2413" s="15" t="str">
        <f>HLOOKUP(Coffee_data[[#This Row],[ProductId]],Product!$B$4:$O$7,2,FALSE)</f>
        <v>Decaf</v>
      </c>
      <c r="S2413" s="15" t="str">
        <f>HLOOKUP(Coffee_data[[#This Row],[ProductId]],Product!$B$4:$O$7,3,FALSE)</f>
        <v>Coffee</v>
      </c>
      <c r="T2413" s="15" t="str">
        <f>HLOOKUP(Coffee_data[[#This Row],[ProductId]],Product!$B$4:$O$7,4,FALSE)</f>
        <v>Decaf Irish Cream</v>
      </c>
    </row>
    <row r="2414" spans="1:20" x14ac:dyDescent="0.2">
      <c r="A2414">
        <v>104</v>
      </c>
      <c r="B2414">
        <v>120</v>
      </c>
      <c r="C2414">
        <v>220</v>
      </c>
      <c r="D2414">
        <v>86</v>
      </c>
      <c r="E2414">
        <v>50</v>
      </c>
      <c r="F2414">
        <v>26</v>
      </c>
      <c r="G2414">
        <v>300</v>
      </c>
      <c r="H2414">
        <v>70</v>
      </c>
      <c r="I2414">
        <v>66</v>
      </c>
      <c r="J2414">
        <v>100</v>
      </c>
      <c r="K2414">
        <v>166</v>
      </c>
      <c r="L2414">
        <v>580</v>
      </c>
      <c r="M2414">
        <v>4</v>
      </c>
      <c r="N2414" s="25">
        <v>42035</v>
      </c>
      <c r="O2414" t="str">
        <f>VLOOKUP(Coffee_data[[#This Row],[Area Code]],Location!$B$1:$E$157,2,FALSE)</f>
        <v>Oklahoma</v>
      </c>
      <c r="P2414" t="str">
        <f>VLOOKUP(Coffee_data[[#This Row],[Area Code]],Location!$B$1:$E$157,3,FALSE)</f>
        <v>South</v>
      </c>
      <c r="Q2414" t="str">
        <f>VLOOKUP(Coffee_data[[#This Row],[Area Code]],Location!$B$1:$E$157,4,FALSE)</f>
        <v>Small Market</v>
      </c>
      <c r="R2414" s="15" t="str">
        <f>HLOOKUP(Coffee_data[[#This Row],[ProductId]],Product!$B$4:$O$7,2,FALSE)</f>
        <v>Regular</v>
      </c>
      <c r="S2414" s="15" t="str">
        <f>HLOOKUP(Coffee_data[[#This Row],[ProductId]],Product!$B$4:$O$7,3,FALSE)</f>
        <v>Espresso</v>
      </c>
      <c r="T2414" s="15" t="str">
        <f>HLOOKUP(Coffee_data[[#This Row],[ProductId]],Product!$B$4:$O$7,4,FALSE)</f>
        <v>Caffe Latte</v>
      </c>
    </row>
    <row r="2415" spans="1:20" x14ac:dyDescent="0.2">
      <c r="A2415">
        <v>25</v>
      </c>
      <c r="B2415">
        <v>34</v>
      </c>
      <c r="C2415">
        <v>60</v>
      </c>
      <c r="D2415">
        <v>22</v>
      </c>
      <c r="E2415">
        <v>17</v>
      </c>
      <c r="F2415">
        <v>6</v>
      </c>
      <c r="G2415">
        <v>452</v>
      </c>
      <c r="H2415">
        <v>30</v>
      </c>
      <c r="I2415">
        <v>10</v>
      </c>
      <c r="J2415">
        <v>30</v>
      </c>
      <c r="K2415">
        <v>40</v>
      </c>
      <c r="L2415">
        <v>580</v>
      </c>
      <c r="M2415">
        <v>5</v>
      </c>
      <c r="N2415" s="25">
        <v>42035</v>
      </c>
      <c r="O2415" t="str">
        <f>VLOOKUP(Coffee_data[[#This Row],[Area Code]],Location!$B$1:$E$157,2,FALSE)</f>
        <v>Oklahoma</v>
      </c>
      <c r="P2415" t="str">
        <f>VLOOKUP(Coffee_data[[#This Row],[Area Code]],Location!$B$1:$E$157,3,FALSE)</f>
        <v>South</v>
      </c>
      <c r="Q2415" t="str">
        <f>VLOOKUP(Coffee_data[[#This Row],[Area Code]],Location!$B$1:$E$157,4,FALSE)</f>
        <v>Small Market</v>
      </c>
      <c r="R2415" s="15" t="str">
        <f>HLOOKUP(Coffee_data[[#This Row],[ProductId]],Product!$B$4:$O$7,2,FALSE)</f>
        <v>Regular</v>
      </c>
      <c r="S2415" s="15" t="str">
        <f>HLOOKUP(Coffee_data[[#This Row],[ProductId]],Product!$B$4:$O$7,3,FALSE)</f>
        <v>Espresso</v>
      </c>
      <c r="T2415" s="15" t="str">
        <f>HLOOKUP(Coffee_data[[#This Row],[ProductId]],Product!$B$4:$O$7,4,FALSE)</f>
        <v>Caffe Mocha</v>
      </c>
    </row>
    <row r="2416" spans="1:20" x14ac:dyDescent="0.2">
      <c r="A2416">
        <v>93</v>
      </c>
      <c r="B2416">
        <v>120</v>
      </c>
      <c r="C2416">
        <v>213</v>
      </c>
      <c r="D2416">
        <v>80</v>
      </c>
      <c r="E2416">
        <v>57</v>
      </c>
      <c r="F2416">
        <v>26</v>
      </c>
      <c r="G2416">
        <v>640</v>
      </c>
      <c r="H2416">
        <v>70</v>
      </c>
      <c r="I2416">
        <v>54</v>
      </c>
      <c r="J2416">
        <v>110</v>
      </c>
      <c r="K2416">
        <v>170</v>
      </c>
      <c r="L2416">
        <v>405</v>
      </c>
      <c r="M2416">
        <v>6</v>
      </c>
      <c r="N2416" s="25">
        <v>42035</v>
      </c>
      <c r="O2416" t="str">
        <f>VLOOKUP(Coffee_data[[#This Row],[Area Code]],Location!$B$1:$E$157,2,FALSE)</f>
        <v>Oklahoma</v>
      </c>
      <c r="P2416" t="str">
        <f>VLOOKUP(Coffee_data[[#This Row],[Area Code]],Location!$B$1:$E$157,3,FALSE)</f>
        <v>South</v>
      </c>
      <c r="Q2416" t="str">
        <f>VLOOKUP(Coffee_data[[#This Row],[Area Code]],Location!$B$1:$E$157,4,FALSE)</f>
        <v>Small Market</v>
      </c>
      <c r="R2416" s="15" t="str">
        <f>HLOOKUP(Coffee_data[[#This Row],[ProductId]],Product!$B$4:$O$7,2,FALSE)</f>
        <v>Decaf</v>
      </c>
      <c r="S2416" s="15" t="str">
        <f>HLOOKUP(Coffee_data[[#This Row],[ProductId]],Product!$B$4:$O$7,3,FALSE)</f>
        <v>Espresso</v>
      </c>
      <c r="T2416" s="15" t="str">
        <f>HLOOKUP(Coffee_data[[#This Row],[ProductId]],Product!$B$4:$O$7,4,FALSE)</f>
        <v>Decaf Espresso</v>
      </c>
    </row>
    <row r="2417" spans="1:20" x14ac:dyDescent="0.2">
      <c r="A2417">
        <v>49</v>
      </c>
      <c r="B2417">
        <v>80</v>
      </c>
      <c r="C2417">
        <v>149</v>
      </c>
      <c r="D2417">
        <v>60</v>
      </c>
      <c r="E2417">
        <v>47</v>
      </c>
      <c r="F2417">
        <v>19</v>
      </c>
      <c r="G2417">
        <v>329</v>
      </c>
      <c r="H2417">
        <v>50</v>
      </c>
      <c r="I2417">
        <v>42</v>
      </c>
      <c r="J2417">
        <v>80</v>
      </c>
      <c r="K2417">
        <v>122</v>
      </c>
      <c r="L2417">
        <v>915</v>
      </c>
      <c r="M2417">
        <v>8</v>
      </c>
      <c r="N2417" s="25">
        <v>42035</v>
      </c>
      <c r="O2417" t="str">
        <f>VLOOKUP(Coffee_data[[#This Row],[Area Code]],Location!$B$1:$E$157,2,FALSE)</f>
        <v>Texas</v>
      </c>
      <c r="P2417" t="str">
        <f>VLOOKUP(Coffee_data[[#This Row],[Area Code]],Location!$B$1:$E$157,3,FALSE)</f>
        <v>South</v>
      </c>
      <c r="Q2417" t="str">
        <f>VLOOKUP(Coffee_data[[#This Row],[Area Code]],Location!$B$1:$E$157,4,FALSE)</f>
        <v>Major Market</v>
      </c>
      <c r="R2417" s="15" t="str">
        <f>HLOOKUP(Coffee_data[[#This Row],[ProductId]],Product!$B$4:$O$7,2,FALSE)</f>
        <v>Decaf</v>
      </c>
      <c r="S2417" s="15" t="str">
        <f>HLOOKUP(Coffee_data[[#This Row],[ProductId]],Product!$B$4:$O$7,3,FALSE)</f>
        <v>Herbal Tea</v>
      </c>
      <c r="T2417" s="15" t="str">
        <f>HLOOKUP(Coffee_data[[#This Row],[ProductId]],Product!$B$4:$O$7,4,FALSE)</f>
        <v>Chamomile</v>
      </c>
    </row>
    <row r="2418" spans="1:20" x14ac:dyDescent="0.2">
      <c r="A2418">
        <v>56</v>
      </c>
      <c r="B2418">
        <v>76</v>
      </c>
      <c r="C2418">
        <v>136</v>
      </c>
      <c r="D2418">
        <v>52</v>
      </c>
      <c r="E2418">
        <v>38</v>
      </c>
      <c r="F2418">
        <v>16</v>
      </c>
      <c r="G2418">
        <v>357</v>
      </c>
      <c r="H2418">
        <v>50</v>
      </c>
      <c r="I2418">
        <v>49</v>
      </c>
      <c r="J2418">
        <v>80</v>
      </c>
      <c r="K2418">
        <v>129</v>
      </c>
      <c r="L2418">
        <v>325</v>
      </c>
      <c r="M2418">
        <v>9</v>
      </c>
      <c r="N2418" s="25">
        <v>42035</v>
      </c>
      <c r="O2418" t="str">
        <f>VLOOKUP(Coffee_data[[#This Row],[Area Code]],Location!$B$1:$E$157,2,FALSE)</f>
        <v>Texas</v>
      </c>
      <c r="P2418" t="str">
        <f>VLOOKUP(Coffee_data[[#This Row],[Area Code]],Location!$B$1:$E$157,3,FALSE)</f>
        <v>South</v>
      </c>
      <c r="Q2418" t="str">
        <f>VLOOKUP(Coffee_data[[#This Row],[Area Code]],Location!$B$1:$E$157,4,FALSE)</f>
        <v>Major Market</v>
      </c>
      <c r="R2418" s="15" t="str">
        <f>HLOOKUP(Coffee_data[[#This Row],[ProductId]],Product!$B$4:$O$7,2,FALSE)</f>
        <v>Decaf</v>
      </c>
      <c r="S2418" s="15" t="str">
        <f>HLOOKUP(Coffee_data[[#This Row],[ProductId]],Product!$B$4:$O$7,3,FALSE)</f>
        <v>Herbal Tea</v>
      </c>
      <c r="T2418" s="15" t="str">
        <f>HLOOKUP(Coffee_data[[#This Row],[ProductId]],Product!$B$4:$O$7,4,FALSE)</f>
        <v>Lemon</v>
      </c>
    </row>
    <row r="2419" spans="1:20" x14ac:dyDescent="0.2">
      <c r="A2419">
        <v>243</v>
      </c>
      <c r="B2419">
        <v>252</v>
      </c>
      <c r="C2419">
        <v>496</v>
      </c>
      <c r="D2419">
        <v>180</v>
      </c>
      <c r="E2419">
        <v>88</v>
      </c>
      <c r="F2419">
        <v>66</v>
      </c>
      <c r="G2419">
        <v>942</v>
      </c>
      <c r="H2419">
        <v>240</v>
      </c>
      <c r="I2419">
        <v>257</v>
      </c>
      <c r="J2419">
        <v>320</v>
      </c>
      <c r="K2419">
        <v>582</v>
      </c>
      <c r="L2419">
        <v>430</v>
      </c>
      <c r="M2419">
        <v>2</v>
      </c>
      <c r="N2419" s="25">
        <v>42035</v>
      </c>
      <c r="O2419" t="str">
        <f>VLOOKUP(Coffee_data[[#This Row],[Area Code]],Location!$B$1:$E$157,2,FALSE)</f>
        <v>Texas</v>
      </c>
      <c r="P2419" t="str">
        <f>VLOOKUP(Coffee_data[[#This Row],[Area Code]],Location!$B$1:$E$157,3,FALSE)</f>
        <v>South</v>
      </c>
      <c r="Q2419" t="str">
        <f>VLOOKUP(Coffee_data[[#This Row],[Area Code]],Location!$B$1:$E$157,4,FALSE)</f>
        <v>Major Market</v>
      </c>
      <c r="R2419" s="15" t="str">
        <f>HLOOKUP(Coffee_data[[#This Row],[ProductId]],Product!$B$4:$O$7,2,FALSE)</f>
        <v>Regular</v>
      </c>
      <c r="S2419" s="15" t="str">
        <f>HLOOKUP(Coffee_data[[#This Row],[ProductId]],Product!$B$4:$O$7,3,FALSE)</f>
        <v>Coffee</v>
      </c>
      <c r="T2419" s="15" t="str">
        <f>HLOOKUP(Coffee_data[[#This Row],[ProductId]],Product!$B$4:$O$7,4,FALSE)</f>
        <v>Columbian</v>
      </c>
    </row>
    <row r="2420" spans="1:20" x14ac:dyDescent="0.2">
      <c r="A2420">
        <v>101</v>
      </c>
      <c r="B2420">
        <v>107</v>
      </c>
      <c r="C2420">
        <v>202</v>
      </c>
      <c r="D2420">
        <v>83</v>
      </c>
      <c r="E2420">
        <v>39</v>
      </c>
      <c r="F2420">
        <v>27</v>
      </c>
      <c r="G2420">
        <v>613</v>
      </c>
      <c r="H2420">
        <v>100</v>
      </c>
      <c r="I2420">
        <v>89</v>
      </c>
      <c r="J2420">
        <v>130</v>
      </c>
      <c r="K2420">
        <v>230</v>
      </c>
      <c r="L2420">
        <v>430</v>
      </c>
      <c r="M2420">
        <v>3</v>
      </c>
      <c r="N2420" s="25">
        <v>42035</v>
      </c>
      <c r="O2420" t="str">
        <f>VLOOKUP(Coffee_data[[#This Row],[Area Code]],Location!$B$1:$E$157,2,FALSE)</f>
        <v>Texas</v>
      </c>
      <c r="P2420" t="str">
        <f>VLOOKUP(Coffee_data[[#This Row],[Area Code]],Location!$B$1:$E$157,3,FALSE)</f>
        <v>South</v>
      </c>
      <c r="Q2420" t="str">
        <f>VLOOKUP(Coffee_data[[#This Row],[Area Code]],Location!$B$1:$E$157,4,FALSE)</f>
        <v>Major Market</v>
      </c>
      <c r="R2420" s="15" t="str">
        <f>HLOOKUP(Coffee_data[[#This Row],[ProductId]],Product!$B$4:$O$7,2,FALSE)</f>
        <v>Decaf</v>
      </c>
      <c r="S2420" s="15" t="str">
        <f>HLOOKUP(Coffee_data[[#This Row],[ProductId]],Product!$B$4:$O$7,3,FALSE)</f>
        <v>Coffee</v>
      </c>
      <c r="T2420" s="15" t="str">
        <f>HLOOKUP(Coffee_data[[#This Row],[ProductId]],Product!$B$4:$O$7,4,FALSE)</f>
        <v>Decaf Irish Cream</v>
      </c>
    </row>
    <row r="2421" spans="1:20" x14ac:dyDescent="0.2">
      <c r="A2421">
        <v>86</v>
      </c>
      <c r="B2421">
        <v>114</v>
      </c>
      <c r="C2421">
        <v>201</v>
      </c>
      <c r="D2421">
        <v>75</v>
      </c>
      <c r="E2421">
        <v>56</v>
      </c>
      <c r="F2421">
        <v>24</v>
      </c>
      <c r="G2421">
        <v>378</v>
      </c>
      <c r="H2421">
        <v>60</v>
      </c>
      <c r="I2421">
        <v>56</v>
      </c>
      <c r="J2421">
        <v>100</v>
      </c>
      <c r="K2421">
        <v>164</v>
      </c>
      <c r="L2421">
        <v>956</v>
      </c>
      <c r="M2421">
        <v>4</v>
      </c>
      <c r="N2421" s="25">
        <v>42035</v>
      </c>
      <c r="O2421" t="str">
        <f>VLOOKUP(Coffee_data[[#This Row],[Area Code]],Location!$B$1:$E$157,2,FALSE)</f>
        <v>Texas</v>
      </c>
      <c r="P2421" t="str">
        <f>VLOOKUP(Coffee_data[[#This Row],[Area Code]],Location!$B$1:$E$157,3,FALSE)</f>
        <v>South</v>
      </c>
      <c r="Q2421" t="str">
        <f>VLOOKUP(Coffee_data[[#This Row],[Area Code]],Location!$B$1:$E$157,4,FALSE)</f>
        <v>Major Market</v>
      </c>
      <c r="R2421" s="15" t="str">
        <f>HLOOKUP(Coffee_data[[#This Row],[ProductId]],Product!$B$4:$O$7,2,FALSE)</f>
        <v>Regular</v>
      </c>
      <c r="S2421" s="15" t="str">
        <f>HLOOKUP(Coffee_data[[#This Row],[ProductId]],Product!$B$4:$O$7,3,FALSE)</f>
        <v>Espresso</v>
      </c>
      <c r="T2421" s="15" t="str">
        <f>HLOOKUP(Coffee_data[[#This Row],[ProductId]],Product!$B$4:$O$7,4,FALSE)</f>
        <v>Caffe Latte</v>
      </c>
    </row>
    <row r="2422" spans="1:20" x14ac:dyDescent="0.2">
      <c r="A2422">
        <v>157</v>
      </c>
      <c r="B2422">
        <v>144</v>
      </c>
      <c r="C2422">
        <v>259</v>
      </c>
      <c r="D2422">
        <v>99</v>
      </c>
      <c r="E2422">
        <v>38</v>
      </c>
      <c r="F2422">
        <v>27</v>
      </c>
      <c r="G2422">
        <v>766</v>
      </c>
      <c r="H2422">
        <v>100</v>
      </c>
      <c r="I2422">
        <v>80</v>
      </c>
      <c r="J2422">
        <v>120</v>
      </c>
      <c r="K2422">
        <v>200</v>
      </c>
      <c r="L2422">
        <v>409</v>
      </c>
      <c r="M2422">
        <v>5</v>
      </c>
      <c r="N2422" s="25">
        <v>42035</v>
      </c>
      <c r="O2422" t="str">
        <f>VLOOKUP(Coffee_data[[#This Row],[Area Code]],Location!$B$1:$E$157,2,FALSE)</f>
        <v>Texas</v>
      </c>
      <c r="P2422" t="str">
        <f>VLOOKUP(Coffee_data[[#This Row],[Area Code]],Location!$B$1:$E$157,3,FALSE)</f>
        <v>South</v>
      </c>
      <c r="Q2422" t="str">
        <f>VLOOKUP(Coffee_data[[#This Row],[Area Code]],Location!$B$1:$E$157,4,FALSE)</f>
        <v>Major Market</v>
      </c>
      <c r="R2422" s="15" t="str">
        <f>HLOOKUP(Coffee_data[[#This Row],[ProductId]],Product!$B$4:$O$7,2,FALSE)</f>
        <v>Regular</v>
      </c>
      <c r="S2422" s="15" t="str">
        <f>HLOOKUP(Coffee_data[[#This Row],[ProductId]],Product!$B$4:$O$7,3,FALSE)</f>
        <v>Espresso</v>
      </c>
      <c r="T2422" s="15" t="str">
        <f>HLOOKUP(Coffee_data[[#This Row],[ProductId]],Product!$B$4:$O$7,4,FALSE)</f>
        <v>Caffe Mocha</v>
      </c>
    </row>
    <row r="2423" spans="1:20" x14ac:dyDescent="0.2">
      <c r="A2423">
        <v>119</v>
      </c>
      <c r="B2423">
        <v>112</v>
      </c>
      <c r="C2423">
        <v>201</v>
      </c>
      <c r="D2423">
        <v>77</v>
      </c>
      <c r="E2423">
        <v>32</v>
      </c>
      <c r="F2423">
        <v>21</v>
      </c>
      <c r="G2423">
        <v>449</v>
      </c>
      <c r="H2423">
        <v>90</v>
      </c>
      <c r="I2423">
        <v>60</v>
      </c>
      <c r="J2423">
        <v>100</v>
      </c>
      <c r="K2423">
        <v>160</v>
      </c>
      <c r="L2423">
        <v>214</v>
      </c>
      <c r="M2423">
        <v>6</v>
      </c>
      <c r="N2423" s="25">
        <v>42035</v>
      </c>
      <c r="O2423" t="str">
        <f>VLOOKUP(Coffee_data[[#This Row],[Area Code]],Location!$B$1:$E$157,2,FALSE)</f>
        <v>Texas</v>
      </c>
      <c r="P2423" t="str">
        <f>VLOOKUP(Coffee_data[[#This Row],[Area Code]],Location!$B$1:$E$157,3,FALSE)</f>
        <v>South</v>
      </c>
      <c r="Q2423" t="str">
        <f>VLOOKUP(Coffee_data[[#This Row],[Area Code]],Location!$B$1:$E$157,4,FALSE)</f>
        <v>Major Market</v>
      </c>
      <c r="R2423" s="15" t="str">
        <f>HLOOKUP(Coffee_data[[#This Row],[ProductId]],Product!$B$4:$O$7,2,FALSE)</f>
        <v>Decaf</v>
      </c>
      <c r="S2423" s="15" t="str">
        <f>HLOOKUP(Coffee_data[[#This Row],[ProductId]],Product!$B$4:$O$7,3,FALSE)</f>
        <v>Espresso</v>
      </c>
      <c r="T2423" s="15" t="str">
        <f>HLOOKUP(Coffee_data[[#This Row],[ProductId]],Product!$B$4:$O$7,4,FALSE)</f>
        <v>Decaf Espresso</v>
      </c>
    </row>
    <row r="2424" spans="1:20" x14ac:dyDescent="0.2">
      <c r="A2424">
        <v>36</v>
      </c>
      <c r="B2424">
        <v>60</v>
      </c>
      <c r="C2424">
        <v>108</v>
      </c>
      <c r="D2424">
        <v>41</v>
      </c>
      <c r="E2424">
        <v>36</v>
      </c>
      <c r="F2424">
        <v>13</v>
      </c>
      <c r="G2424">
        <v>236</v>
      </c>
      <c r="H2424">
        <v>30</v>
      </c>
      <c r="I2424">
        <v>30</v>
      </c>
      <c r="J2424">
        <v>50</v>
      </c>
      <c r="K2424">
        <v>72</v>
      </c>
      <c r="L2424">
        <v>435</v>
      </c>
      <c r="M2424">
        <v>8</v>
      </c>
      <c r="N2424" s="25">
        <v>42035</v>
      </c>
      <c r="O2424" t="str">
        <f>VLOOKUP(Coffee_data[[#This Row],[Area Code]],Location!$B$1:$E$157,2,FALSE)</f>
        <v>Utah</v>
      </c>
      <c r="P2424" t="str">
        <f>VLOOKUP(Coffee_data[[#This Row],[Area Code]],Location!$B$1:$E$157,3,FALSE)</f>
        <v>West</v>
      </c>
      <c r="Q2424" t="str">
        <f>VLOOKUP(Coffee_data[[#This Row],[Area Code]],Location!$B$1:$E$157,4,FALSE)</f>
        <v>Small Market</v>
      </c>
      <c r="R2424" s="15" t="str">
        <f>HLOOKUP(Coffee_data[[#This Row],[ProductId]],Product!$B$4:$O$7,2,FALSE)</f>
        <v>Decaf</v>
      </c>
      <c r="S2424" s="15" t="str">
        <f>HLOOKUP(Coffee_data[[#This Row],[ProductId]],Product!$B$4:$O$7,3,FALSE)</f>
        <v>Herbal Tea</v>
      </c>
      <c r="T2424" s="15" t="str">
        <f>HLOOKUP(Coffee_data[[#This Row],[ProductId]],Product!$B$4:$O$7,4,FALSE)</f>
        <v>Chamomile</v>
      </c>
    </row>
    <row r="2425" spans="1:20" x14ac:dyDescent="0.2">
      <c r="A2425">
        <v>36</v>
      </c>
      <c r="B2425">
        <v>69</v>
      </c>
      <c r="C2425">
        <v>121</v>
      </c>
      <c r="D2425">
        <v>45</v>
      </c>
      <c r="E2425">
        <v>45</v>
      </c>
      <c r="F2425">
        <v>14</v>
      </c>
      <c r="G2425">
        <v>366</v>
      </c>
      <c r="H2425">
        <v>40</v>
      </c>
      <c r="I2425">
        <v>30</v>
      </c>
      <c r="J2425">
        <v>70</v>
      </c>
      <c r="K2425">
        <v>109</v>
      </c>
      <c r="L2425">
        <v>435</v>
      </c>
      <c r="M2425">
        <v>9</v>
      </c>
      <c r="N2425" s="25">
        <v>42035</v>
      </c>
      <c r="O2425" t="str">
        <f>VLOOKUP(Coffee_data[[#This Row],[Area Code]],Location!$B$1:$E$157,2,FALSE)</f>
        <v>Utah</v>
      </c>
      <c r="P2425" t="str">
        <f>VLOOKUP(Coffee_data[[#This Row],[Area Code]],Location!$B$1:$E$157,3,FALSE)</f>
        <v>West</v>
      </c>
      <c r="Q2425" t="str">
        <f>VLOOKUP(Coffee_data[[#This Row],[Area Code]],Location!$B$1:$E$157,4,FALSE)</f>
        <v>Small Market</v>
      </c>
      <c r="R2425" s="15" t="str">
        <f>HLOOKUP(Coffee_data[[#This Row],[ProductId]],Product!$B$4:$O$7,2,FALSE)</f>
        <v>Decaf</v>
      </c>
      <c r="S2425" s="15" t="str">
        <f>HLOOKUP(Coffee_data[[#This Row],[ProductId]],Product!$B$4:$O$7,3,FALSE)</f>
        <v>Herbal Tea</v>
      </c>
      <c r="T2425" s="15" t="str">
        <f>HLOOKUP(Coffee_data[[#This Row],[ProductId]],Product!$B$4:$O$7,4,FALSE)</f>
        <v>Lemon</v>
      </c>
    </row>
    <row r="2426" spans="1:20" x14ac:dyDescent="0.2">
      <c r="A2426">
        <v>-46</v>
      </c>
      <c r="B2426">
        <v>18</v>
      </c>
      <c r="C2426">
        <v>109</v>
      </c>
      <c r="D2426">
        <v>84</v>
      </c>
      <c r="E2426">
        <v>49</v>
      </c>
      <c r="F2426">
        <v>26</v>
      </c>
      <c r="G2426">
        <v>625</v>
      </c>
      <c r="H2426">
        <v>-30</v>
      </c>
      <c r="I2426">
        <v>80</v>
      </c>
      <c r="J2426">
        <v>10</v>
      </c>
      <c r="K2426">
        <v>70</v>
      </c>
      <c r="L2426">
        <v>435</v>
      </c>
      <c r="M2426">
        <v>10</v>
      </c>
      <c r="N2426" s="25">
        <v>42035</v>
      </c>
      <c r="O2426" t="str">
        <f>VLOOKUP(Coffee_data[[#This Row],[Area Code]],Location!$B$1:$E$157,2,FALSE)</f>
        <v>Utah</v>
      </c>
      <c r="P2426" t="str">
        <f>VLOOKUP(Coffee_data[[#This Row],[Area Code]],Location!$B$1:$E$157,3,FALSE)</f>
        <v>West</v>
      </c>
      <c r="Q2426" t="str">
        <f>VLOOKUP(Coffee_data[[#This Row],[Area Code]],Location!$B$1:$E$157,4,FALSE)</f>
        <v>Small Market</v>
      </c>
      <c r="R2426" s="15" t="str">
        <f>HLOOKUP(Coffee_data[[#This Row],[ProductId]],Product!$B$4:$O$7,2,FALSE)</f>
        <v>Decaf</v>
      </c>
      <c r="S2426" s="15" t="str">
        <f>HLOOKUP(Coffee_data[[#This Row],[ProductId]],Product!$B$4:$O$7,3,FALSE)</f>
        <v>Herbal Tea</v>
      </c>
      <c r="T2426" s="15" t="str">
        <f>HLOOKUP(Coffee_data[[#This Row],[ProductId]],Product!$B$4:$O$7,4,FALSE)</f>
        <v>Mint</v>
      </c>
    </row>
    <row r="2427" spans="1:20" x14ac:dyDescent="0.2">
      <c r="A2427">
        <v>-10</v>
      </c>
      <c r="B2427">
        <v>61</v>
      </c>
      <c r="C2427">
        <v>111</v>
      </c>
      <c r="D2427">
        <v>43</v>
      </c>
      <c r="E2427">
        <v>68</v>
      </c>
      <c r="F2427">
        <v>39</v>
      </c>
      <c r="G2427">
        <v>256</v>
      </c>
      <c r="H2427">
        <v>10</v>
      </c>
      <c r="I2427">
        <v>20</v>
      </c>
      <c r="J2427">
        <v>50</v>
      </c>
      <c r="K2427">
        <v>70</v>
      </c>
      <c r="L2427">
        <v>801</v>
      </c>
      <c r="M2427">
        <v>11</v>
      </c>
      <c r="N2427" s="25">
        <v>42035</v>
      </c>
      <c r="O2427" t="str">
        <f>VLOOKUP(Coffee_data[[#This Row],[Area Code]],Location!$B$1:$E$157,2,FALSE)</f>
        <v>Utah</v>
      </c>
      <c r="P2427" t="str">
        <f>VLOOKUP(Coffee_data[[#This Row],[Area Code]],Location!$B$1:$E$157,3,FALSE)</f>
        <v>West</v>
      </c>
      <c r="Q2427" t="str">
        <f>VLOOKUP(Coffee_data[[#This Row],[Area Code]],Location!$B$1:$E$157,4,FALSE)</f>
        <v>Small Market</v>
      </c>
      <c r="R2427" s="15" t="str">
        <f>HLOOKUP(Coffee_data[[#This Row],[ProductId]],Product!$B$4:$O$7,2,FALSE)</f>
        <v>Regular</v>
      </c>
      <c r="S2427" s="15" t="str">
        <f>HLOOKUP(Coffee_data[[#This Row],[ProductId]],Product!$B$4:$O$7,3,FALSE)</f>
        <v>Tea</v>
      </c>
      <c r="T2427" s="15" t="str">
        <f>HLOOKUP(Coffee_data[[#This Row],[ProductId]],Product!$B$4:$O$7,4,FALSE)</f>
        <v>Darjeeling</v>
      </c>
    </row>
    <row r="2428" spans="1:20" x14ac:dyDescent="0.2">
      <c r="A2428">
        <v>13</v>
      </c>
      <c r="B2428">
        <v>47</v>
      </c>
      <c r="C2428">
        <v>87</v>
      </c>
      <c r="D2428">
        <v>35</v>
      </c>
      <c r="E2428">
        <v>38</v>
      </c>
      <c r="F2428">
        <v>11</v>
      </c>
      <c r="G2428">
        <v>191</v>
      </c>
      <c r="H2428">
        <v>10</v>
      </c>
      <c r="I2428">
        <v>20</v>
      </c>
      <c r="J2428">
        <v>30</v>
      </c>
      <c r="K2428">
        <v>62</v>
      </c>
      <c r="L2428">
        <v>801</v>
      </c>
      <c r="M2428">
        <v>12</v>
      </c>
      <c r="N2428" s="25">
        <v>42035</v>
      </c>
      <c r="O2428" t="str">
        <f>VLOOKUP(Coffee_data[[#This Row],[Area Code]],Location!$B$1:$E$157,2,FALSE)</f>
        <v>Utah</v>
      </c>
      <c r="P2428" t="str">
        <f>VLOOKUP(Coffee_data[[#This Row],[Area Code]],Location!$B$1:$E$157,3,FALSE)</f>
        <v>West</v>
      </c>
      <c r="Q2428" t="str">
        <f>VLOOKUP(Coffee_data[[#This Row],[Area Code]],Location!$B$1:$E$157,4,FALSE)</f>
        <v>Small Market</v>
      </c>
      <c r="R2428" s="15" t="str">
        <f>HLOOKUP(Coffee_data[[#This Row],[ProductId]],Product!$B$4:$O$7,2,FALSE)</f>
        <v>Regular</v>
      </c>
      <c r="S2428" s="15" t="str">
        <f>HLOOKUP(Coffee_data[[#This Row],[ProductId]],Product!$B$4:$O$7,3,FALSE)</f>
        <v>Tea</v>
      </c>
      <c r="T2428" s="15" t="str">
        <f>HLOOKUP(Coffee_data[[#This Row],[ProductId]],Product!$B$4:$O$7,4,FALSE)</f>
        <v>Earl Grey</v>
      </c>
    </row>
    <row r="2429" spans="1:20" x14ac:dyDescent="0.2">
      <c r="A2429">
        <v>-9</v>
      </c>
      <c r="B2429">
        <v>38</v>
      </c>
      <c r="C2429">
        <v>72</v>
      </c>
      <c r="D2429">
        <v>30</v>
      </c>
      <c r="E2429">
        <v>44</v>
      </c>
      <c r="F2429">
        <v>11</v>
      </c>
      <c r="G2429">
        <v>165</v>
      </c>
      <c r="H2429">
        <v>10</v>
      </c>
      <c r="I2429">
        <v>10</v>
      </c>
      <c r="J2429">
        <v>30</v>
      </c>
      <c r="K2429">
        <v>40</v>
      </c>
      <c r="L2429">
        <v>435</v>
      </c>
      <c r="M2429">
        <v>13</v>
      </c>
      <c r="N2429" s="25">
        <v>42035</v>
      </c>
      <c r="O2429" t="str">
        <f>VLOOKUP(Coffee_data[[#This Row],[Area Code]],Location!$B$1:$E$157,2,FALSE)</f>
        <v>Utah</v>
      </c>
      <c r="P2429" t="str">
        <f>VLOOKUP(Coffee_data[[#This Row],[Area Code]],Location!$B$1:$E$157,3,FALSE)</f>
        <v>West</v>
      </c>
      <c r="Q2429" t="str">
        <f>VLOOKUP(Coffee_data[[#This Row],[Area Code]],Location!$B$1:$E$157,4,FALSE)</f>
        <v>Small Market</v>
      </c>
      <c r="R2429" s="15" t="str">
        <f>HLOOKUP(Coffee_data[[#This Row],[ProductId]],Product!$B$4:$O$7,2,FALSE)</f>
        <v>Regular</v>
      </c>
      <c r="S2429" s="15" t="str">
        <f>HLOOKUP(Coffee_data[[#This Row],[ProductId]],Product!$B$4:$O$7,3,FALSE)</f>
        <v>Tea</v>
      </c>
      <c r="T2429" s="15" t="str">
        <f>HLOOKUP(Coffee_data[[#This Row],[ProductId]],Product!$B$4:$O$7,4,FALSE)</f>
        <v>Green Tea</v>
      </c>
    </row>
    <row r="2430" spans="1:20" x14ac:dyDescent="0.2">
      <c r="A2430">
        <v>71</v>
      </c>
      <c r="B2430">
        <v>73</v>
      </c>
      <c r="C2430">
        <v>131</v>
      </c>
      <c r="D2430">
        <v>50</v>
      </c>
      <c r="E2430">
        <v>25</v>
      </c>
      <c r="F2430">
        <v>14</v>
      </c>
      <c r="G2430">
        <v>814</v>
      </c>
      <c r="H2430">
        <v>50</v>
      </c>
      <c r="I2430">
        <v>46</v>
      </c>
      <c r="J2430">
        <v>70</v>
      </c>
      <c r="K2430">
        <v>104</v>
      </c>
      <c r="L2430">
        <v>435</v>
      </c>
      <c r="M2430">
        <v>6</v>
      </c>
      <c r="N2430" s="25">
        <v>42035</v>
      </c>
      <c r="O2430" t="str">
        <f>VLOOKUP(Coffee_data[[#This Row],[Area Code]],Location!$B$1:$E$157,2,FALSE)</f>
        <v>Utah</v>
      </c>
      <c r="P2430" t="str">
        <f>VLOOKUP(Coffee_data[[#This Row],[Area Code]],Location!$B$1:$E$157,3,FALSE)</f>
        <v>West</v>
      </c>
      <c r="Q2430" t="str">
        <f>VLOOKUP(Coffee_data[[#This Row],[Area Code]],Location!$B$1:$E$157,4,FALSE)</f>
        <v>Small Market</v>
      </c>
      <c r="R2430" s="15" t="str">
        <f>HLOOKUP(Coffee_data[[#This Row],[ProductId]],Product!$B$4:$O$7,2,FALSE)</f>
        <v>Decaf</v>
      </c>
      <c r="S2430" s="15" t="str">
        <f>HLOOKUP(Coffee_data[[#This Row],[ProductId]],Product!$B$4:$O$7,3,FALSE)</f>
        <v>Espresso</v>
      </c>
      <c r="T2430" s="15" t="str">
        <f>HLOOKUP(Coffee_data[[#This Row],[ProductId]],Product!$B$4:$O$7,4,FALSE)</f>
        <v>Decaf Espresso</v>
      </c>
    </row>
    <row r="2431" spans="1:20" x14ac:dyDescent="0.2">
      <c r="A2431">
        <v>68</v>
      </c>
      <c r="B2431">
        <v>90</v>
      </c>
      <c r="C2431">
        <v>176</v>
      </c>
      <c r="D2431">
        <v>75</v>
      </c>
      <c r="E2431">
        <v>44</v>
      </c>
      <c r="F2431">
        <v>23</v>
      </c>
      <c r="G2431">
        <v>956</v>
      </c>
      <c r="H2431">
        <v>70</v>
      </c>
      <c r="I2431">
        <v>90</v>
      </c>
      <c r="J2431">
        <v>110</v>
      </c>
      <c r="K2431">
        <v>199</v>
      </c>
      <c r="L2431">
        <v>801</v>
      </c>
      <c r="M2431">
        <v>1</v>
      </c>
      <c r="N2431" s="25">
        <v>42035</v>
      </c>
      <c r="O2431" t="str">
        <f>VLOOKUP(Coffee_data[[#This Row],[Area Code]],Location!$B$1:$E$157,2,FALSE)</f>
        <v>Utah</v>
      </c>
      <c r="P2431" t="str">
        <f>VLOOKUP(Coffee_data[[#This Row],[Area Code]],Location!$B$1:$E$157,3,FALSE)</f>
        <v>West</v>
      </c>
      <c r="Q2431" t="str">
        <f>VLOOKUP(Coffee_data[[#This Row],[Area Code]],Location!$B$1:$E$157,4,FALSE)</f>
        <v>Small Market</v>
      </c>
      <c r="R2431" s="15" t="str">
        <f>HLOOKUP(Coffee_data[[#This Row],[ProductId]],Product!$B$4:$O$7,2,FALSE)</f>
        <v>Regular</v>
      </c>
      <c r="S2431" s="15" t="str">
        <f>HLOOKUP(Coffee_data[[#This Row],[ProductId]],Product!$B$4:$O$7,3,FALSE)</f>
        <v>Coffee</v>
      </c>
      <c r="T2431" s="15" t="str">
        <f>HLOOKUP(Coffee_data[[#This Row],[ProductId]],Product!$B$4:$O$7,4,FALSE)</f>
        <v>Amaretto</v>
      </c>
    </row>
    <row r="2432" spans="1:20" x14ac:dyDescent="0.2">
      <c r="A2432">
        <v>45</v>
      </c>
      <c r="B2432">
        <v>75</v>
      </c>
      <c r="C2432">
        <v>139</v>
      </c>
      <c r="D2432">
        <v>55</v>
      </c>
      <c r="E2432">
        <v>45</v>
      </c>
      <c r="F2432">
        <v>18</v>
      </c>
      <c r="G2432">
        <v>305</v>
      </c>
      <c r="H2432">
        <v>70</v>
      </c>
      <c r="I2432">
        <v>62</v>
      </c>
      <c r="J2432">
        <v>100</v>
      </c>
      <c r="K2432">
        <v>160</v>
      </c>
      <c r="L2432">
        <v>435</v>
      </c>
      <c r="M2432">
        <v>2</v>
      </c>
      <c r="N2432" s="25">
        <v>42035</v>
      </c>
      <c r="O2432" t="str">
        <f>VLOOKUP(Coffee_data[[#This Row],[Area Code]],Location!$B$1:$E$157,2,FALSE)</f>
        <v>Utah</v>
      </c>
      <c r="P2432" t="str">
        <f>VLOOKUP(Coffee_data[[#This Row],[Area Code]],Location!$B$1:$E$157,3,FALSE)</f>
        <v>West</v>
      </c>
      <c r="Q2432" t="str">
        <f>VLOOKUP(Coffee_data[[#This Row],[Area Code]],Location!$B$1:$E$157,4,FALSE)</f>
        <v>Small Market</v>
      </c>
      <c r="R2432" s="15" t="str">
        <f>HLOOKUP(Coffee_data[[#This Row],[ProductId]],Product!$B$4:$O$7,2,FALSE)</f>
        <v>Regular</v>
      </c>
      <c r="S2432" s="15" t="str">
        <f>HLOOKUP(Coffee_data[[#This Row],[ProductId]],Product!$B$4:$O$7,3,FALSE)</f>
        <v>Coffee</v>
      </c>
      <c r="T2432" s="15" t="str">
        <f>HLOOKUP(Coffee_data[[#This Row],[ProductId]],Product!$B$4:$O$7,4,FALSE)</f>
        <v>Columbian</v>
      </c>
    </row>
    <row r="2433" spans="1:20" x14ac:dyDescent="0.2">
      <c r="A2433">
        <v>61</v>
      </c>
      <c r="B2433">
        <v>107</v>
      </c>
      <c r="C2433">
        <v>206</v>
      </c>
      <c r="D2433">
        <v>86</v>
      </c>
      <c r="E2433">
        <v>66</v>
      </c>
      <c r="F2433">
        <v>32</v>
      </c>
      <c r="G2433">
        <v>484</v>
      </c>
      <c r="H2433">
        <v>80</v>
      </c>
      <c r="I2433">
        <v>99</v>
      </c>
      <c r="J2433">
        <v>140</v>
      </c>
      <c r="K2433">
        <v>237</v>
      </c>
      <c r="L2433">
        <v>435</v>
      </c>
      <c r="M2433">
        <v>3</v>
      </c>
      <c r="N2433" s="25">
        <v>42035</v>
      </c>
      <c r="O2433" t="str">
        <f>VLOOKUP(Coffee_data[[#This Row],[Area Code]],Location!$B$1:$E$157,2,FALSE)</f>
        <v>Utah</v>
      </c>
      <c r="P2433" t="str">
        <f>VLOOKUP(Coffee_data[[#This Row],[Area Code]],Location!$B$1:$E$157,3,FALSE)</f>
        <v>West</v>
      </c>
      <c r="Q2433" t="str">
        <f>VLOOKUP(Coffee_data[[#This Row],[Area Code]],Location!$B$1:$E$157,4,FALSE)</f>
        <v>Small Market</v>
      </c>
      <c r="R2433" s="15" t="str">
        <f>HLOOKUP(Coffee_data[[#This Row],[ProductId]],Product!$B$4:$O$7,2,FALSE)</f>
        <v>Decaf</v>
      </c>
      <c r="S2433" s="15" t="str">
        <f>HLOOKUP(Coffee_data[[#This Row],[ProductId]],Product!$B$4:$O$7,3,FALSE)</f>
        <v>Coffee</v>
      </c>
      <c r="T2433" s="15" t="str">
        <f>HLOOKUP(Coffee_data[[#This Row],[ProductId]],Product!$B$4:$O$7,4,FALSE)</f>
        <v>Decaf Irish Cream</v>
      </c>
    </row>
    <row r="2434" spans="1:20" x14ac:dyDescent="0.2">
      <c r="A2434">
        <v>56</v>
      </c>
      <c r="B2434">
        <v>61</v>
      </c>
      <c r="C2434">
        <v>110</v>
      </c>
      <c r="D2434">
        <v>42</v>
      </c>
      <c r="E2434">
        <v>23</v>
      </c>
      <c r="F2434">
        <v>11</v>
      </c>
      <c r="G2434">
        <v>771</v>
      </c>
      <c r="H2434">
        <v>30</v>
      </c>
      <c r="I2434">
        <v>40</v>
      </c>
      <c r="J2434">
        <v>50</v>
      </c>
      <c r="K2434">
        <v>86</v>
      </c>
      <c r="L2434">
        <v>435</v>
      </c>
      <c r="M2434">
        <v>4</v>
      </c>
      <c r="N2434" s="25">
        <v>42035</v>
      </c>
      <c r="O2434" t="str">
        <f>VLOOKUP(Coffee_data[[#This Row],[Area Code]],Location!$B$1:$E$157,2,FALSE)</f>
        <v>Utah</v>
      </c>
      <c r="P2434" t="str">
        <f>VLOOKUP(Coffee_data[[#This Row],[Area Code]],Location!$B$1:$E$157,3,FALSE)</f>
        <v>West</v>
      </c>
      <c r="Q2434" t="str">
        <f>VLOOKUP(Coffee_data[[#This Row],[Area Code]],Location!$B$1:$E$157,4,FALSE)</f>
        <v>Small Market</v>
      </c>
      <c r="R2434" s="15" t="str">
        <f>HLOOKUP(Coffee_data[[#This Row],[ProductId]],Product!$B$4:$O$7,2,FALSE)</f>
        <v>Regular</v>
      </c>
      <c r="S2434" s="15" t="str">
        <f>HLOOKUP(Coffee_data[[#This Row],[ProductId]],Product!$B$4:$O$7,3,FALSE)</f>
        <v>Espresso</v>
      </c>
      <c r="T2434" s="15" t="str">
        <f>HLOOKUP(Coffee_data[[#This Row],[ProductId]],Product!$B$4:$O$7,4,FALSE)</f>
        <v>Caffe Latte</v>
      </c>
    </row>
    <row r="2435" spans="1:20" x14ac:dyDescent="0.2">
      <c r="A2435">
        <v>52</v>
      </c>
      <c r="B2435">
        <v>63</v>
      </c>
      <c r="C2435">
        <v>119</v>
      </c>
      <c r="D2435">
        <v>49</v>
      </c>
      <c r="E2435">
        <v>28</v>
      </c>
      <c r="F2435">
        <v>16</v>
      </c>
      <c r="G2435">
        <v>617</v>
      </c>
      <c r="H2435">
        <v>40</v>
      </c>
      <c r="I2435">
        <v>40</v>
      </c>
      <c r="J2435">
        <v>60</v>
      </c>
      <c r="K2435">
        <v>105</v>
      </c>
      <c r="L2435">
        <v>435</v>
      </c>
      <c r="M2435">
        <v>5</v>
      </c>
      <c r="N2435" s="25">
        <v>42035</v>
      </c>
      <c r="O2435" t="str">
        <f>VLOOKUP(Coffee_data[[#This Row],[Area Code]],Location!$B$1:$E$157,2,FALSE)</f>
        <v>Utah</v>
      </c>
      <c r="P2435" t="str">
        <f>VLOOKUP(Coffee_data[[#This Row],[Area Code]],Location!$B$1:$E$157,3,FALSE)</f>
        <v>West</v>
      </c>
      <c r="Q2435" t="str">
        <f>VLOOKUP(Coffee_data[[#This Row],[Area Code]],Location!$B$1:$E$157,4,FALSE)</f>
        <v>Small Market</v>
      </c>
      <c r="R2435" s="15" t="str">
        <f>HLOOKUP(Coffee_data[[#This Row],[ProductId]],Product!$B$4:$O$7,2,FALSE)</f>
        <v>Regular</v>
      </c>
      <c r="S2435" s="15" t="str">
        <f>HLOOKUP(Coffee_data[[#This Row],[ProductId]],Product!$B$4:$O$7,3,FALSE)</f>
        <v>Espresso</v>
      </c>
      <c r="T2435" s="15" t="str">
        <f>HLOOKUP(Coffee_data[[#This Row],[ProductId]],Product!$B$4:$O$7,4,FALSE)</f>
        <v>Caffe Mocha</v>
      </c>
    </row>
    <row r="2436" spans="1:20" x14ac:dyDescent="0.2">
      <c r="A2436">
        <v>148</v>
      </c>
      <c r="B2436">
        <v>137</v>
      </c>
      <c r="C2436">
        <v>247</v>
      </c>
      <c r="D2436">
        <v>95</v>
      </c>
      <c r="E2436">
        <v>37</v>
      </c>
      <c r="F2436">
        <v>26</v>
      </c>
      <c r="G2436">
        <v>809</v>
      </c>
      <c r="H2436">
        <v>100</v>
      </c>
      <c r="I2436">
        <v>80</v>
      </c>
      <c r="J2436">
        <v>120</v>
      </c>
      <c r="K2436">
        <v>192</v>
      </c>
      <c r="L2436">
        <v>209</v>
      </c>
      <c r="M2436">
        <v>8</v>
      </c>
      <c r="N2436" s="25">
        <v>42035</v>
      </c>
      <c r="O2436" t="str">
        <f>VLOOKUP(Coffee_data[[#This Row],[Area Code]],Location!$B$1:$E$157,2,FALSE)</f>
        <v>California</v>
      </c>
      <c r="P2436" t="str">
        <f>VLOOKUP(Coffee_data[[#This Row],[Area Code]],Location!$B$1:$E$157,3,FALSE)</f>
        <v>West</v>
      </c>
      <c r="Q2436" t="str">
        <f>VLOOKUP(Coffee_data[[#This Row],[Area Code]],Location!$B$1:$E$157,4,FALSE)</f>
        <v>Major Market</v>
      </c>
      <c r="R2436" s="15" t="str">
        <f>HLOOKUP(Coffee_data[[#This Row],[ProductId]],Product!$B$4:$O$7,2,FALSE)</f>
        <v>Decaf</v>
      </c>
      <c r="S2436" s="15" t="str">
        <f>HLOOKUP(Coffee_data[[#This Row],[ProductId]],Product!$B$4:$O$7,3,FALSE)</f>
        <v>Herbal Tea</v>
      </c>
      <c r="T2436" s="15" t="str">
        <f>HLOOKUP(Coffee_data[[#This Row],[ProductId]],Product!$B$4:$O$7,4,FALSE)</f>
        <v>Chamomile</v>
      </c>
    </row>
    <row r="2437" spans="1:20" x14ac:dyDescent="0.2">
      <c r="A2437">
        <v>243</v>
      </c>
      <c r="B2437">
        <v>252</v>
      </c>
      <c r="C2437">
        <v>496</v>
      </c>
      <c r="D2437">
        <v>257</v>
      </c>
      <c r="E2437">
        <v>88</v>
      </c>
      <c r="F2437">
        <v>66</v>
      </c>
      <c r="G2437">
        <v>942</v>
      </c>
      <c r="H2437">
        <v>160</v>
      </c>
      <c r="I2437">
        <v>178</v>
      </c>
      <c r="J2437">
        <v>220</v>
      </c>
      <c r="K2437">
        <v>409</v>
      </c>
      <c r="L2437">
        <v>559</v>
      </c>
      <c r="M2437">
        <v>9</v>
      </c>
      <c r="N2437" s="25">
        <v>42035</v>
      </c>
      <c r="O2437" t="str">
        <f>VLOOKUP(Coffee_data[[#This Row],[Area Code]],Location!$B$1:$E$157,2,FALSE)</f>
        <v>California</v>
      </c>
      <c r="P2437" t="str">
        <f>VLOOKUP(Coffee_data[[#This Row],[Area Code]],Location!$B$1:$E$157,3,FALSE)</f>
        <v>West</v>
      </c>
      <c r="Q2437" t="str">
        <f>VLOOKUP(Coffee_data[[#This Row],[Area Code]],Location!$B$1:$E$157,4,FALSE)</f>
        <v>Major Market</v>
      </c>
      <c r="R2437" s="15" t="str">
        <f>HLOOKUP(Coffee_data[[#This Row],[ProductId]],Product!$B$4:$O$7,2,FALSE)</f>
        <v>Decaf</v>
      </c>
      <c r="S2437" s="15" t="str">
        <f>HLOOKUP(Coffee_data[[#This Row],[ProductId]],Product!$B$4:$O$7,3,FALSE)</f>
        <v>Herbal Tea</v>
      </c>
      <c r="T2437" s="15" t="str">
        <f>HLOOKUP(Coffee_data[[#This Row],[ProductId]],Product!$B$4:$O$7,4,FALSE)</f>
        <v>Lemon</v>
      </c>
    </row>
    <row r="2438" spans="1:20" x14ac:dyDescent="0.2">
      <c r="A2438">
        <v>101</v>
      </c>
      <c r="B2438">
        <v>107</v>
      </c>
      <c r="C2438">
        <v>202</v>
      </c>
      <c r="D2438">
        <v>83</v>
      </c>
      <c r="E2438">
        <v>39</v>
      </c>
      <c r="F2438">
        <v>27</v>
      </c>
      <c r="G2438">
        <v>613</v>
      </c>
      <c r="H2438">
        <v>60</v>
      </c>
      <c r="I2438">
        <v>60</v>
      </c>
      <c r="J2438">
        <v>90</v>
      </c>
      <c r="K2438">
        <v>160</v>
      </c>
      <c r="L2438">
        <v>408</v>
      </c>
      <c r="M2438">
        <v>10</v>
      </c>
      <c r="N2438" s="25">
        <v>42035</v>
      </c>
      <c r="O2438" t="str">
        <f>VLOOKUP(Coffee_data[[#This Row],[Area Code]],Location!$B$1:$E$157,2,FALSE)</f>
        <v>California</v>
      </c>
      <c r="P2438" t="str">
        <f>VLOOKUP(Coffee_data[[#This Row],[Area Code]],Location!$B$1:$E$157,3,FALSE)</f>
        <v>West</v>
      </c>
      <c r="Q2438" t="str">
        <f>VLOOKUP(Coffee_data[[#This Row],[Area Code]],Location!$B$1:$E$157,4,FALSE)</f>
        <v>Major Market</v>
      </c>
      <c r="R2438" s="15" t="str">
        <f>HLOOKUP(Coffee_data[[#This Row],[ProductId]],Product!$B$4:$O$7,2,FALSE)</f>
        <v>Decaf</v>
      </c>
      <c r="S2438" s="15" t="str">
        <f>HLOOKUP(Coffee_data[[#This Row],[ProductId]],Product!$B$4:$O$7,3,FALSE)</f>
        <v>Herbal Tea</v>
      </c>
      <c r="T2438" s="15" t="str">
        <f>HLOOKUP(Coffee_data[[#This Row],[ProductId]],Product!$B$4:$O$7,4,FALSE)</f>
        <v>Mint</v>
      </c>
    </row>
    <row r="2439" spans="1:20" x14ac:dyDescent="0.2">
      <c r="A2439">
        <v>157</v>
      </c>
      <c r="B2439">
        <v>144</v>
      </c>
      <c r="C2439">
        <v>259</v>
      </c>
      <c r="D2439">
        <v>99</v>
      </c>
      <c r="E2439">
        <v>38</v>
      </c>
      <c r="F2439">
        <v>27</v>
      </c>
      <c r="G2439">
        <v>766</v>
      </c>
      <c r="H2439">
        <v>90</v>
      </c>
      <c r="I2439">
        <v>71</v>
      </c>
      <c r="J2439">
        <v>100</v>
      </c>
      <c r="K2439">
        <v>160</v>
      </c>
      <c r="L2439">
        <v>805</v>
      </c>
      <c r="M2439">
        <v>11</v>
      </c>
      <c r="N2439" s="25">
        <v>42035</v>
      </c>
      <c r="O2439" t="str">
        <f>VLOOKUP(Coffee_data[[#This Row],[Area Code]],Location!$B$1:$E$157,2,FALSE)</f>
        <v>California</v>
      </c>
      <c r="P2439" t="str">
        <f>VLOOKUP(Coffee_data[[#This Row],[Area Code]],Location!$B$1:$E$157,3,FALSE)</f>
        <v>West</v>
      </c>
      <c r="Q2439" t="str">
        <f>VLOOKUP(Coffee_data[[#This Row],[Area Code]],Location!$B$1:$E$157,4,FALSE)</f>
        <v>Major Market</v>
      </c>
      <c r="R2439" s="15" t="str">
        <f>HLOOKUP(Coffee_data[[#This Row],[ProductId]],Product!$B$4:$O$7,2,FALSE)</f>
        <v>Regular</v>
      </c>
      <c r="S2439" s="15" t="str">
        <f>HLOOKUP(Coffee_data[[#This Row],[ProductId]],Product!$B$4:$O$7,3,FALSE)</f>
        <v>Tea</v>
      </c>
      <c r="T2439" s="15" t="str">
        <f>HLOOKUP(Coffee_data[[#This Row],[ProductId]],Product!$B$4:$O$7,4,FALSE)</f>
        <v>Darjeeling</v>
      </c>
    </row>
    <row r="2440" spans="1:20" x14ac:dyDescent="0.2">
      <c r="A2440">
        <v>119</v>
      </c>
      <c r="B2440">
        <v>112</v>
      </c>
      <c r="C2440">
        <v>201</v>
      </c>
      <c r="D2440">
        <v>77</v>
      </c>
      <c r="E2440">
        <v>32</v>
      </c>
      <c r="F2440">
        <v>21</v>
      </c>
      <c r="G2440">
        <v>449</v>
      </c>
      <c r="H2440">
        <v>60</v>
      </c>
      <c r="I2440">
        <v>38</v>
      </c>
      <c r="J2440">
        <v>70</v>
      </c>
      <c r="K2440">
        <v>120</v>
      </c>
      <c r="L2440">
        <v>707</v>
      </c>
      <c r="M2440">
        <v>12</v>
      </c>
      <c r="N2440" s="25">
        <v>42035</v>
      </c>
      <c r="O2440" t="str">
        <f>VLOOKUP(Coffee_data[[#This Row],[Area Code]],Location!$B$1:$E$157,2,FALSE)</f>
        <v>California</v>
      </c>
      <c r="P2440" t="str">
        <f>VLOOKUP(Coffee_data[[#This Row],[Area Code]],Location!$B$1:$E$157,3,FALSE)</f>
        <v>West</v>
      </c>
      <c r="Q2440" t="str">
        <f>VLOOKUP(Coffee_data[[#This Row],[Area Code]],Location!$B$1:$E$157,4,FALSE)</f>
        <v>Major Market</v>
      </c>
      <c r="R2440" s="15" t="str">
        <f>HLOOKUP(Coffee_data[[#This Row],[ProductId]],Product!$B$4:$O$7,2,FALSE)</f>
        <v>Regular</v>
      </c>
      <c r="S2440" s="15" t="str">
        <f>HLOOKUP(Coffee_data[[#This Row],[ProductId]],Product!$B$4:$O$7,3,FALSE)</f>
        <v>Tea</v>
      </c>
      <c r="T2440" s="15" t="str">
        <f>HLOOKUP(Coffee_data[[#This Row],[ProductId]],Product!$B$4:$O$7,4,FALSE)</f>
        <v>Earl Grey</v>
      </c>
    </row>
    <row r="2441" spans="1:20" x14ac:dyDescent="0.2">
      <c r="A2441">
        <v>86</v>
      </c>
      <c r="B2441">
        <v>114</v>
      </c>
      <c r="C2441">
        <v>201</v>
      </c>
      <c r="D2441">
        <v>75</v>
      </c>
      <c r="E2441">
        <v>56</v>
      </c>
      <c r="F2441">
        <v>24</v>
      </c>
      <c r="G2441">
        <v>549</v>
      </c>
      <c r="H2441">
        <v>50</v>
      </c>
      <c r="I2441">
        <v>53</v>
      </c>
      <c r="J2441">
        <v>80</v>
      </c>
      <c r="K2441">
        <v>107</v>
      </c>
      <c r="L2441">
        <v>530</v>
      </c>
      <c r="M2441">
        <v>13</v>
      </c>
      <c r="N2441" s="25">
        <v>42035</v>
      </c>
      <c r="O2441" t="str">
        <f>VLOOKUP(Coffee_data[[#This Row],[Area Code]],Location!$B$1:$E$157,2,FALSE)</f>
        <v>California</v>
      </c>
      <c r="P2441" t="str">
        <f>VLOOKUP(Coffee_data[[#This Row],[Area Code]],Location!$B$1:$E$157,3,FALSE)</f>
        <v>West</v>
      </c>
      <c r="Q2441" t="str">
        <f>VLOOKUP(Coffee_data[[#This Row],[Area Code]],Location!$B$1:$E$157,4,FALSE)</f>
        <v>Major Market</v>
      </c>
      <c r="R2441" s="15" t="str">
        <f>HLOOKUP(Coffee_data[[#This Row],[ProductId]],Product!$B$4:$O$7,2,FALSE)</f>
        <v>Regular</v>
      </c>
      <c r="S2441" s="15" t="str">
        <f>HLOOKUP(Coffee_data[[#This Row],[ProductId]],Product!$B$4:$O$7,3,FALSE)</f>
        <v>Tea</v>
      </c>
      <c r="T2441" s="15" t="str">
        <f>HLOOKUP(Coffee_data[[#This Row],[ProductId]],Product!$B$4:$O$7,4,FALSE)</f>
        <v>Green Tea</v>
      </c>
    </row>
    <row r="2442" spans="1:20" x14ac:dyDescent="0.2">
      <c r="A2442">
        <v>300</v>
      </c>
      <c r="B2442">
        <v>311</v>
      </c>
      <c r="C2442">
        <v>581</v>
      </c>
      <c r="D2442">
        <v>203</v>
      </c>
      <c r="E2442">
        <v>109</v>
      </c>
      <c r="F2442">
        <v>77</v>
      </c>
      <c r="G2442">
        <v>1282</v>
      </c>
      <c r="H2442">
        <v>200</v>
      </c>
      <c r="I2442">
        <v>196</v>
      </c>
      <c r="J2442">
        <v>300</v>
      </c>
      <c r="K2442">
        <v>514</v>
      </c>
      <c r="L2442">
        <v>707</v>
      </c>
      <c r="M2442">
        <v>6</v>
      </c>
      <c r="N2442" s="25">
        <v>42035</v>
      </c>
      <c r="O2442" t="str">
        <f>VLOOKUP(Coffee_data[[#This Row],[Area Code]],Location!$B$1:$E$157,2,FALSE)</f>
        <v>California</v>
      </c>
      <c r="P2442" t="str">
        <f>VLOOKUP(Coffee_data[[#This Row],[Area Code]],Location!$B$1:$E$157,3,FALSE)</f>
        <v>West</v>
      </c>
      <c r="Q2442" t="str">
        <f>VLOOKUP(Coffee_data[[#This Row],[Area Code]],Location!$B$1:$E$157,4,FALSE)</f>
        <v>Major Market</v>
      </c>
      <c r="R2442" s="15" t="str">
        <f>HLOOKUP(Coffee_data[[#This Row],[ProductId]],Product!$B$4:$O$7,2,FALSE)</f>
        <v>Decaf</v>
      </c>
      <c r="S2442" s="15" t="str">
        <f>HLOOKUP(Coffee_data[[#This Row],[ProductId]],Product!$B$4:$O$7,3,FALSE)</f>
        <v>Espresso</v>
      </c>
      <c r="T2442" s="15" t="str">
        <f>HLOOKUP(Coffee_data[[#This Row],[ProductId]],Product!$B$4:$O$7,4,FALSE)</f>
        <v>Decaf Espresso</v>
      </c>
    </row>
    <row r="2443" spans="1:20" x14ac:dyDescent="0.2">
      <c r="A2443">
        <v>-40</v>
      </c>
      <c r="B2443">
        <v>28</v>
      </c>
      <c r="C2443">
        <v>141</v>
      </c>
      <c r="D2443">
        <v>150</v>
      </c>
      <c r="E2443">
        <v>55</v>
      </c>
      <c r="F2443">
        <v>33</v>
      </c>
      <c r="G2443">
        <v>685</v>
      </c>
      <c r="H2443">
        <v>-20</v>
      </c>
      <c r="I2443">
        <v>129</v>
      </c>
      <c r="J2443">
        <v>30</v>
      </c>
      <c r="K2443">
        <v>161</v>
      </c>
      <c r="L2443">
        <v>626</v>
      </c>
      <c r="M2443">
        <v>1</v>
      </c>
      <c r="N2443" s="25">
        <v>42035</v>
      </c>
      <c r="O2443" t="str">
        <f>VLOOKUP(Coffee_data[[#This Row],[Area Code]],Location!$B$1:$E$157,2,FALSE)</f>
        <v>California</v>
      </c>
      <c r="P2443" t="str">
        <f>VLOOKUP(Coffee_data[[#This Row],[Area Code]],Location!$B$1:$E$157,3,FALSE)</f>
        <v>West</v>
      </c>
      <c r="Q2443" t="str">
        <f>VLOOKUP(Coffee_data[[#This Row],[Area Code]],Location!$B$1:$E$157,4,FALSE)</f>
        <v>Major Market</v>
      </c>
      <c r="R2443" s="15" t="str">
        <f>HLOOKUP(Coffee_data[[#This Row],[ProductId]],Product!$B$4:$O$7,2,FALSE)</f>
        <v>Regular</v>
      </c>
      <c r="S2443" s="15" t="str">
        <f>HLOOKUP(Coffee_data[[#This Row],[ProductId]],Product!$B$4:$O$7,3,FALSE)</f>
        <v>Coffee</v>
      </c>
      <c r="T2443" s="15" t="str">
        <f>HLOOKUP(Coffee_data[[#This Row],[ProductId]],Product!$B$4:$O$7,4,FALSE)</f>
        <v>Amaretto</v>
      </c>
    </row>
    <row r="2444" spans="1:20" x14ac:dyDescent="0.2">
      <c r="A2444">
        <v>364</v>
      </c>
      <c r="B2444">
        <v>387</v>
      </c>
      <c r="C2444">
        <v>687</v>
      </c>
      <c r="D2444">
        <v>274</v>
      </c>
      <c r="E2444">
        <v>142</v>
      </c>
      <c r="F2444">
        <v>90</v>
      </c>
      <c r="G2444">
        <v>2067</v>
      </c>
      <c r="H2444">
        <v>360</v>
      </c>
      <c r="I2444">
        <v>254</v>
      </c>
      <c r="J2444">
        <v>480</v>
      </c>
      <c r="K2444">
        <v>798</v>
      </c>
      <c r="L2444">
        <v>213</v>
      </c>
      <c r="M2444">
        <v>2</v>
      </c>
      <c r="N2444" s="25">
        <v>42035</v>
      </c>
      <c r="O2444" t="str">
        <f>VLOOKUP(Coffee_data[[#This Row],[Area Code]],Location!$B$1:$E$157,2,FALSE)</f>
        <v>California</v>
      </c>
      <c r="P2444" t="str">
        <f>VLOOKUP(Coffee_data[[#This Row],[Area Code]],Location!$B$1:$E$157,3,FALSE)</f>
        <v>West</v>
      </c>
      <c r="Q2444" t="str">
        <f>VLOOKUP(Coffee_data[[#This Row],[Area Code]],Location!$B$1:$E$157,4,FALSE)</f>
        <v>Major Market</v>
      </c>
      <c r="R2444" s="15" t="str">
        <f>HLOOKUP(Coffee_data[[#This Row],[ProductId]],Product!$B$4:$O$7,2,FALSE)</f>
        <v>Regular</v>
      </c>
      <c r="S2444" s="15" t="str">
        <f>HLOOKUP(Coffee_data[[#This Row],[ProductId]],Product!$B$4:$O$7,3,FALSE)</f>
        <v>Coffee</v>
      </c>
      <c r="T2444" s="15" t="str">
        <f>HLOOKUP(Coffee_data[[#This Row],[ProductId]],Product!$B$4:$O$7,4,FALSE)</f>
        <v>Columbian</v>
      </c>
    </row>
    <row r="2445" spans="1:20" x14ac:dyDescent="0.2">
      <c r="A2445">
        <v>-174</v>
      </c>
      <c r="B2445">
        <v>-26</v>
      </c>
      <c r="C2445">
        <v>130</v>
      </c>
      <c r="D2445">
        <v>109</v>
      </c>
      <c r="E2445">
        <v>91</v>
      </c>
      <c r="F2445">
        <v>48</v>
      </c>
      <c r="G2445">
        <v>1071</v>
      </c>
      <c r="H2445">
        <v>-110</v>
      </c>
      <c r="I2445">
        <v>165</v>
      </c>
      <c r="J2445">
        <v>-30</v>
      </c>
      <c r="K2445">
        <v>147</v>
      </c>
      <c r="L2445">
        <v>925</v>
      </c>
      <c r="M2445">
        <v>3</v>
      </c>
      <c r="N2445" s="25">
        <v>42035</v>
      </c>
      <c r="O2445" t="str">
        <f>VLOOKUP(Coffee_data[[#This Row],[Area Code]],Location!$B$1:$E$157,2,FALSE)</f>
        <v>California</v>
      </c>
      <c r="P2445" t="str">
        <f>VLOOKUP(Coffee_data[[#This Row],[Area Code]],Location!$B$1:$E$157,3,FALSE)</f>
        <v>West</v>
      </c>
      <c r="Q2445" t="str">
        <f>VLOOKUP(Coffee_data[[#This Row],[Area Code]],Location!$B$1:$E$157,4,FALSE)</f>
        <v>Major Market</v>
      </c>
      <c r="R2445" s="15" t="str">
        <f>HLOOKUP(Coffee_data[[#This Row],[ProductId]],Product!$B$4:$O$7,2,FALSE)</f>
        <v>Decaf</v>
      </c>
      <c r="S2445" s="15" t="str">
        <f>HLOOKUP(Coffee_data[[#This Row],[ProductId]],Product!$B$4:$O$7,3,FALSE)</f>
        <v>Coffee</v>
      </c>
      <c r="T2445" s="15" t="str">
        <f>HLOOKUP(Coffee_data[[#This Row],[ProductId]],Product!$B$4:$O$7,4,FALSE)</f>
        <v>Decaf Irish Cream</v>
      </c>
    </row>
    <row r="2446" spans="1:20" x14ac:dyDescent="0.2">
      <c r="A2446">
        <v>211</v>
      </c>
      <c r="B2446">
        <v>229</v>
      </c>
      <c r="C2446">
        <v>487</v>
      </c>
      <c r="D2446">
        <v>214</v>
      </c>
      <c r="E2446">
        <v>87</v>
      </c>
      <c r="F2446">
        <v>63</v>
      </c>
      <c r="G2446">
        <v>1436</v>
      </c>
      <c r="H2446">
        <v>150</v>
      </c>
      <c r="I2446">
        <v>162</v>
      </c>
      <c r="J2446">
        <v>220</v>
      </c>
      <c r="K2446">
        <v>434</v>
      </c>
      <c r="L2446">
        <v>619</v>
      </c>
      <c r="M2446">
        <v>4</v>
      </c>
      <c r="N2446" s="25">
        <v>42035</v>
      </c>
      <c r="O2446" t="str">
        <f>VLOOKUP(Coffee_data[[#This Row],[Area Code]],Location!$B$1:$E$157,2,FALSE)</f>
        <v>California</v>
      </c>
      <c r="P2446" t="str">
        <f>VLOOKUP(Coffee_data[[#This Row],[Area Code]],Location!$B$1:$E$157,3,FALSE)</f>
        <v>West</v>
      </c>
      <c r="Q2446" t="str">
        <f>VLOOKUP(Coffee_data[[#This Row],[Area Code]],Location!$B$1:$E$157,4,FALSE)</f>
        <v>Major Market</v>
      </c>
      <c r="R2446" s="15" t="str">
        <f>HLOOKUP(Coffee_data[[#This Row],[ProductId]],Product!$B$4:$O$7,2,FALSE)</f>
        <v>Regular</v>
      </c>
      <c r="S2446" s="15" t="str">
        <f>HLOOKUP(Coffee_data[[#This Row],[ProductId]],Product!$B$4:$O$7,3,FALSE)</f>
        <v>Espresso</v>
      </c>
      <c r="T2446" s="15" t="str">
        <f>HLOOKUP(Coffee_data[[#This Row],[ProductId]],Product!$B$4:$O$7,4,FALSE)</f>
        <v>Caffe Latte</v>
      </c>
    </row>
    <row r="2447" spans="1:20" x14ac:dyDescent="0.2">
      <c r="A2447">
        <v>39</v>
      </c>
      <c r="B2447">
        <v>169</v>
      </c>
      <c r="C2447">
        <v>309</v>
      </c>
      <c r="D2447">
        <v>155</v>
      </c>
      <c r="E2447">
        <v>143</v>
      </c>
      <c r="F2447">
        <v>110</v>
      </c>
      <c r="G2447">
        <v>712</v>
      </c>
      <c r="H2447">
        <v>30</v>
      </c>
      <c r="I2447">
        <v>91</v>
      </c>
      <c r="J2447">
        <v>160</v>
      </c>
      <c r="K2447">
        <v>270</v>
      </c>
      <c r="L2447">
        <v>916</v>
      </c>
      <c r="M2447">
        <v>5</v>
      </c>
      <c r="N2447" s="25">
        <v>42035</v>
      </c>
      <c r="O2447" t="str">
        <f>VLOOKUP(Coffee_data[[#This Row],[Area Code]],Location!$B$1:$E$157,2,FALSE)</f>
        <v>California</v>
      </c>
      <c r="P2447" t="str">
        <f>VLOOKUP(Coffee_data[[#This Row],[Area Code]],Location!$B$1:$E$157,3,FALSE)</f>
        <v>West</v>
      </c>
      <c r="Q2447" t="str">
        <f>VLOOKUP(Coffee_data[[#This Row],[Area Code]],Location!$B$1:$E$157,4,FALSE)</f>
        <v>Major Market</v>
      </c>
      <c r="R2447" s="15" t="str">
        <f>HLOOKUP(Coffee_data[[#This Row],[ProductId]],Product!$B$4:$O$7,2,FALSE)</f>
        <v>Regular</v>
      </c>
      <c r="S2447" s="15" t="str">
        <f>HLOOKUP(Coffee_data[[#This Row],[ProductId]],Product!$B$4:$O$7,3,FALSE)</f>
        <v>Espresso</v>
      </c>
      <c r="T2447" s="15" t="str">
        <f>HLOOKUP(Coffee_data[[#This Row],[ProductId]],Product!$B$4:$O$7,4,FALSE)</f>
        <v>Caffe Mocha</v>
      </c>
    </row>
    <row r="2448" spans="1:20" x14ac:dyDescent="0.2">
      <c r="A2448">
        <v>39</v>
      </c>
      <c r="B2448">
        <v>169</v>
      </c>
      <c r="C2448">
        <v>309</v>
      </c>
      <c r="D2448">
        <v>99</v>
      </c>
      <c r="E2448">
        <v>143</v>
      </c>
      <c r="F2448">
        <v>110</v>
      </c>
      <c r="G2448">
        <v>712</v>
      </c>
      <c r="H2448">
        <v>40</v>
      </c>
      <c r="I2448">
        <v>139</v>
      </c>
      <c r="J2448">
        <v>150</v>
      </c>
      <c r="K2448">
        <v>258</v>
      </c>
      <c r="L2448">
        <v>702</v>
      </c>
      <c r="M2448">
        <v>8</v>
      </c>
      <c r="N2448" s="25">
        <v>42035</v>
      </c>
      <c r="O2448" t="str">
        <f>VLOOKUP(Coffee_data[[#This Row],[Area Code]],Location!$B$1:$E$157,2,FALSE)</f>
        <v>Nevada</v>
      </c>
      <c r="P2448" t="str">
        <f>VLOOKUP(Coffee_data[[#This Row],[Area Code]],Location!$B$1:$E$157,3,FALSE)</f>
        <v>West</v>
      </c>
      <c r="Q2448" t="str">
        <f>VLOOKUP(Coffee_data[[#This Row],[Area Code]],Location!$B$1:$E$157,4,FALSE)</f>
        <v>Small Market</v>
      </c>
      <c r="R2448" s="15" t="str">
        <f>HLOOKUP(Coffee_data[[#This Row],[ProductId]],Product!$B$4:$O$7,2,FALSE)</f>
        <v>Decaf</v>
      </c>
      <c r="S2448" s="15" t="str">
        <f>HLOOKUP(Coffee_data[[#This Row],[ProductId]],Product!$B$4:$O$7,3,FALSE)</f>
        <v>Herbal Tea</v>
      </c>
      <c r="T2448" s="15" t="str">
        <f>HLOOKUP(Coffee_data[[#This Row],[ProductId]],Product!$B$4:$O$7,4,FALSE)</f>
        <v>Chamomile</v>
      </c>
    </row>
    <row r="2449" spans="1:20" x14ac:dyDescent="0.2">
      <c r="A2449">
        <v>171</v>
      </c>
      <c r="B2449">
        <v>206</v>
      </c>
      <c r="C2449">
        <v>377</v>
      </c>
      <c r="D2449">
        <v>119</v>
      </c>
      <c r="E2449">
        <v>91</v>
      </c>
      <c r="F2449">
        <v>48</v>
      </c>
      <c r="G2449">
        <v>844</v>
      </c>
      <c r="H2449">
        <v>120</v>
      </c>
      <c r="I2449">
        <v>103</v>
      </c>
      <c r="J2449">
        <v>190</v>
      </c>
      <c r="K2449">
        <v>319</v>
      </c>
      <c r="L2449">
        <v>775</v>
      </c>
      <c r="M2449">
        <v>9</v>
      </c>
      <c r="N2449" s="25">
        <v>42035</v>
      </c>
      <c r="O2449" t="str">
        <f>VLOOKUP(Coffee_data[[#This Row],[Area Code]],Location!$B$1:$E$157,2,FALSE)</f>
        <v>Nevada</v>
      </c>
      <c r="P2449" t="str">
        <f>VLOOKUP(Coffee_data[[#This Row],[Area Code]],Location!$B$1:$E$157,3,FALSE)</f>
        <v>West</v>
      </c>
      <c r="Q2449" t="str">
        <f>VLOOKUP(Coffee_data[[#This Row],[Area Code]],Location!$B$1:$E$157,4,FALSE)</f>
        <v>Small Market</v>
      </c>
      <c r="R2449" s="15" t="str">
        <f>HLOOKUP(Coffee_data[[#This Row],[ProductId]],Product!$B$4:$O$7,2,FALSE)</f>
        <v>Decaf</v>
      </c>
      <c r="S2449" s="15" t="str">
        <f>HLOOKUP(Coffee_data[[#This Row],[ProductId]],Product!$B$4:$O$7,3,FALSE)</f>
        <v>Herbal Tea</v>
      </c>
      <c r="T2449" s="15" t="str">
        <f>HLOOKUP(Coffee_data[[#This Row],[ProductId]],Product!$B$4:$O$7,4,FALSE)</f>
        <v>Lemon</v>
      </c>
    </row>
    <row r="2450" spans="1:20" x14ac:dyDescent="0.2">
      <c r="A2450">
        <v>140</v>
      </c>
      <c r="B2450">
        <v>150</v>
      </c>
      <c r="C2450">
        <v>271</v>
      </c>
      <c r="D2450">
        <v>95</v>
      </c>
      <c r="E2450">
        <v>56</v>
      </c>
      <c r="F2450">
        <v>33</v>
      </c>
      <c r="G2450">
        <v>596</v>
      </c>
      <c r="H2450">
        <v>110</v>
      </c>
      <c r="I2450">
        <v>70</v>
      </c>
      <c r="J2450">
        <v>140</v>
      </c>
      <c r="K2450">
        <v>220</v>
      </c>
      <c r="L2450">
        <v>775</v>
      </c>
      <c r="M2450">
        <v>10</v>
      </c>
      <c r="N2450" s="25">
        <v>42035</v>
      </c>
      <c r="O2450" t="str">
        <f>VLOOKUP(Coffee_data[[#This Row],[Area Code]],Location!$B$1:$E$157,2,FALSE)</f>
        <v>Nevada</v>
      </c>
      <c r="P2450" t="str">
        <f>VLOOKUP(Coffee_data[[#This Row],[Area Code]],Location!$B$1:$E$157,3,FALSE)</f>
        <v>West</v>
      </c>
      <c r="Q2450" t="str">
        <f>VLOOKUP(Coffee_data[[#This Row],[Area Code]],Location!$B$1:$E$157,4,FALSE)</f>
        <v>Small Market</v>
      </c>
      <c r="R2450" s="15" t="str">
        <f>HLOOKUP(Coffee_data[[#This Row],[ProductId]],Product!$B$4:$O$7,2,FALSE)</f>
        <v>Decaf</v>
      </c>
      <c r="S2450" s="15" t="str">
        <f>HLOOKUP(Coffee_data[[#This Row],[ProductId]],Product!$B$4:$O$7,3,FALSE)</f>
        <v>Herbal Tea</v>
      </c>
      <c r="T2450" s="15" t="str">
        <f>HLOOKUP(Coffee_data[[#This Row],[ProductId]],Product!$B$4:$O$7,4,FALSE)</f>
        <v>Mint</v>
      </c>
    </row>
    <row r="2451" spans="1:20" x14ac:dyDescent="0.2">
      <c r="A2451">
        <v>300</v>
      </c>
      <c r="B2451">
        <v>311</v>
      </c>
      <c r="C2451">
        <v>581</v>
      </c>
      <c r="D2451">
        <v>247</v>
      </c>
      <c r="E2451">
        <v>109</v>
      </c>
      <c r="F2451">
        <v>77</v>
      </c>
      <c r="G2451">
        <v>1282</v>
      </c>
      <c r="H2451">
        <v>150</v>
      </c>
      <c r="I2451">
        <v>160</v>
      </c>
      <c r="J2451">
        <v>220</v>
      </c>
      <c r="K2451">
        <v>359</v>
      </c>
      <c r="L2451">
        <v>702</v>
      </c>
      <c r="M2451">
        <v>11</v>
      </c>
      <c r="N2451" s="25">
        <v>42035</v>
      </c>
      <c r="O2451" t="str">
        <f>VLOOKUP(Coffee_data[[#This Row],[Area Code]],Location!$B$1:$E$157,2,FALSE)</f>
        <v>Nevada</v>
      </c>
      <c r="P2451" t="str">
        <f>VLOOKUP(Coffee_data[[#This Row],[Area Code]],Location!$B$1:$E$157,3,FALSE)</f>
        <v>West</v>
      </c>
      <c r="Q2451" t="str">
        <f>VLOOKUP(Coffee_data[[#This Row],[Area Code]],Location!$B$1:$E$157,4,FALSE)</f>
        <v>Small Market</v>
      </c>
      <c r="R2451" s="15" t="str">
        <f>HLOOKUP(Coffee_data[[#This Row],[ProductId]],Product!$B$4:$O$7,2,FALSE)</f>
        <v>Regular</v>
      </c>
      <c r="S2451" s="15" t="str">
        <f>HLOOKUP(Coffee_data[[#This Row],[ProductId]],Product!$B$4:$O$7,3,FALSE)</f>
        <v>Tea</v>
      </c>
      <c r="T2451" s="15" t="str">
        <f>HLOOKUP(Coffee_data[[#This Row],[ProductId]],Product!$B$4:$O$7,4,FALSE)</f>
        <v>Darjeeling</v>
      </c>
    </row>
    <row r="2452" spans="1:20" x14ac:dyDescent="0.2">
      <c r="A2452">
        <v>211</v>
      </c>
      <c r="B2452">
        <v>229</v>
      </c>
      <c r="C2452">
        <v>487</v>
      </c>
      <c r="D2452">
        <v>235</v>
      </c>
      <c r="E2452">
        <v>87</v>
      </c>
      <c r="F2452">
        <v>63</v>
      </c>
      <c r="G2452">
        <v>1436</v>
      </c>
      <c r="H2452">
        <v>100</v>
      </c>
      <c r="I2452">
        <v>126</v>
      </c>
      <c r="J2452">
        <v>160</v>
      </c>
      <c r="K2452">
        <v>298</v>
      </c>
      <c r="L2452">
        <v>775</v>
      </c>
      <c r="M2452">
        <v>12</v>
      </c>
      <c r="N2452" s="25">
        <v>42035</v>
      </c>
      <c r="O2452" t="str">
        <f>VLOOKUP(Coffee_data[[#This Row],[Area Code]],Location!$B$1:$E$157,2,FALSE)</f>
        <v>Nevada</v>
      </c>
      <c r="P2452" t="str">
        <f>VLOOKUP(Coffee_data[[#This Row],[Area Code]],Location!$B$1:$E$157,3,FALSE)</f>
        <v>West</v>
      </c>
      <c r="Q2452" t="str">
        <f>VLOOKUP(Coffee_data[[#This Row],[Area Code]],Location!$B$1:$E$157,4,FALSE)</f>
        <v>Small Market</v>
      </c>
      <c r="R2452" s="15" t="str">
        <f>HLOOKUP(Coffee_data[[#This Row],[ProductId]],Product!$B$4:$O$7,2,FALSE)</f>
        <v>Regular</v>
      </c>
      <c r="S2452" s="15" t="str">
        <f>HLOOKUP(Coffee_data[[#This Row],[ProductId]],Product!$B$4:$O$7,3,FALSE)</f>
        <v>Tea</v>
      </c>
      <c r="T2452" s="15" t="str">
        <f>HLOOKUP(Coffee_data[[#This Row],[ProductId]],Product!$B$4:$O$7,4,FALSE)</f>
        <v>Earl Grey</v>
      </c>
    </row>
    <row r="2453" spans="1:20" x14ac:dyDescent="0.2">
      <c r="A2453">
        <v>-508</v>
      </c>
      <c r="B2453">
        <v>-240</v>
      </c>
      <c r="C2453">
        <v>25</v>
      </c>
      <c r="D2453">
        <v>208</v>
      </c>
      <c r="E2453">
        <v>125</v>
      </c>
      <c r="F2453">
        <v>91</v>
      </c>
      <c r="G2453">
        <v>1937</v>
      </c>
      <c r="H2453">
        <v>-220</v>
      </c>
      <c r="I2453">
        <v>100</v>
      </c>
      <c r="J2453">
        <v>-150</v>
      </c>
      <c r="K2453">
        <v>13</v>
      </c>
      <c r="L2453">
        <v>775</v>
      </c>
      <c r="M2453">
        <v>13</v>
      </c>
      <c r="N2453" s="25">
        <v>42035</v>
      </c>
      <c r="O2453" t="str">
        <f>VLOOKUP(Coffee_data[[#This Row],[Area Code]],Location!$B$1:$E$157,2,FALSE)</f>
        <v>Nevada</v>
      </c>
      <c r="P2453" t="str">
        <f>VLOOKUP(Coffee_data[[#This Row],[Area Code]],Location!$B$1:$E$157,3,FALSE)</f>
        <v>West</v>
      </c>
      <c r="Q2453" t="str">
        <f>VLOOKUP(Coffee_data[[#This Row],[Area Code]],Location!$B$1:$E$157,4,FALSE)</f>
        <v>Small Market</v>
      </c>
      <c r="R2453" s="15" t="str">
        <f>HLOOKUP(Coffee_data[[#This Row],[ProductId]],Product!$B$4:$O$7,2,FALSE)</f>
        <v>Regular</v>
      </c>
      <c r="S2453" s="15" t="str">
        <f>HLOOKUP(Coffee_data[[#This Row],[ProductId]],Product!$B$4:$O$7,3,FALSE)</f>
        <v>Tea</v>
      </c>
      <c r="T2453" s="15" t="str">
        <f>HLOOKUP(Coffee_data[[#This Row],[ProductId]],Product!$B$4:$O$7,4,FALSE)</f>
        <v>Green Tea</v>
      </c>
    </row>
    <row r="2454" spans="1:20" x14ac:dyDescent="0.2">
      <c r="A2454">
        <v>16</v>
      </c>
      <c r="B2454">
        <v>28</v>
      </c>
      <c r="C2454">
        <v>50</v>
      </c>
      <c r="D2454">
        <v>19</v>
      </c>
      <c r="E2454">
        <v>17</v>
      </c>
      <c r="F2454">
        <v>5</v>
      </c>
      <c r="G2454">
        <v>774</v>
      </c>
      <c r="H2454">
        <v>20</v>
      </c>
      <c r="I2454">
        <v>10</v>
      </c>
      <c r="J2454">
        <v>30</v>
      </c>
      <c r="K2454">
        <v>46</v>
      </c>
      <c r="L2454">
        <v>702</v>
      </c>
      <c r="M2454">
        <v>6</v>
      </c>
      <c r="N2454" s="25">
        <v>42035</v>
      </c>
      <c r="O2454" t="str">
        <f>VLOOKUP(Coffee_data[[#This Row],[Area Code]],Location!$B$1:$E$157,2,FALSE)</f>
        <v>Nevada</v>
      </c>
      <c r="P2454" t="str">
        <f>VLOOKUP(Coffee_data[[#This Row],[Area Code]],Location!$B$1:$E$157,3,FALSE)</f>
        <v>West</v>
      </c>
      <c r="Q2454" t="str">
        <f>VLOOKUP(Coffee_data[[#This Row],[Area Code]],Location!$B$1:$E$157,4,FALSE)</f>
        <v>Small Market</v>
      </c>
      <c r="R2454" s="15" t="str">
        <f>HLOOKUP(Coffee_data[[#This Row],[ProductId]],Product!$B$4:$O$7,2,FALSE)</f>
        <v>Decaf</v>
      </c>
      <c r="S2454" s="15" t="str">
        <f>HLOOKUP(Coffee_data[[#This Row],[ProductId]],Product!$B$4:$O$7,3,FALSE)</f>
        <v>Espresso</v>
      </c>
      <c r="T2454" s="15" t="str">
        <f>HLOOKUP(Coffee_data[[#This Row],[ProductId]],Product!$B$4:$O$7,4,FALSE)</f>
        <v>Decaf Espresso</v>
      </c>
    </row>
    <row r="2455" spans="1:20" x14ac:dyDescent="0.2">
      <c r="A2455">
        <v>-7</v>
      </c>
      <c r="B2455">
        <v>41</v>
      </c>
      <c r="C2455">
        <v>79</v>
      </c>
      <c r="D2455">
        <v>33</v>
      </c>
      <c r="E2455">
        <v>46</v>
      </c>
      <c r="F2455">
        <v>12</v>
      </c>
      <c r="G2455">
        <v>193</v>
      </c>
      <c r="H2455">
        <v>10</v>
      </c>
      <c r="I2455">
        <v>38</v>
      </c>
      <c r="J2455">
        <v>50</v>
      </c>
      <c r="K2455">
        <v>88</v>
      </c>
      <c r="L2455">
        <v>702</v>
      </c>
      <c r="M2455">
        <v>2</v>
      </c>
      <c r="N2455" s="25">
        <v>42035</v>
      </c>
      <c r="O2455" t="str">
        <f>VLOOKUP(Coffee_data[[#This Row],[Area Code]],Location!$B$1:$E$157,2,FALSE)</f>
        <v>Nevada</v>
      </c>
      <c r="P2455" t="str">
        <f>VLOOKUP(Coffee_data[[#This Row],[Area Code]],Location!$B$1:$E$157,3,FALSE)</f>
        <v>West</v>
      </c>
      <c r="Q2455" t="str">
        <f>VLOOKUP(Coffee_data[[#This Row],[Area Code]],Location!$B$1:$E$157,4,FALSE)</f>
        <v>Small Market</v>
      </c>
      <c r="R2455" s="15" t="str">
        <f>HLOOKUP(Coffee_data[[#This Row],[ProductId]],Product!$B$4:$O$7,2,FALSE)</f>
        <v>Regular</v>
      </c>
      <c r="S2455" s="15" t="str">
        <f>HLOOKUP(Coffee_data[[#This Row],[ProductId]],Product!$B$4:$O$7,3,FALSE)</f>
        <v>Coffee</v>
      </c>
      <c r="T2455" s="15" t="str">
        <f>HLOOKUP(Coffee_data[[#This Row],[ProductId]],Product!$B$4:$O$7,4,FALSE)</f>
        <v>Columbian</v>
      </c>
    </row>
    <row r="2456" spans="1:20" x14ac:dyDescent="0.2">
      <c r="A2456">
        <v>9</v>
      </c>
      <c r="B2456">
        <v>35</v>
      </c>
      <c r="C2456">
        <v>67</v>
      </c>
      <c r="D2456">
        <v>28</v>
      </c>
      <c r="E2456">
        <v>29</v>
      </c>
      <c r="F2456">
        <v>8</v>
      </c>
      <c r="G2456">
        <v>961</v>
      </c>
      <c r="H2456">
        <v>20</v>
      </c>
      <c r="I2456">
        <v>33</v>
      </c>
      <c r="J2456">
        <v>40</v>
      </c>
      <c r="K2456">
        <v>67</v>
      </c>
      <c r="L2456">
        <v>775</v>
      </c>
      <c r="M2456">
        <v>3</v>
      </c>
      <c r="N2456" s="25">
        <v>42035</v>
      </c>
      <c r="O2456" t="str">
        <f>VLOOKUP(Coffee_data[[#This Row],[Area Code]],Location!$B$1:$E$157,2,FALSE)</f>
        <v>Nevada</v>
      </c>
      <c r="P2456" t="str">
        <f>VLOOKUP(Coffee_data[[#This Row],[Area Code]],Location!$B$1:$E$157,3,FALSE)</f>
        <v>West</v>
      </c>
      <c r="Q2456" t="str">
        <f>VLOOKUP(Coffee_data[[#This Row],[Area Code]],Location!$B$1:$E$157,4,FALSE)</f>
        <v>Small Market</v>
      </c>
      <c r="R2456" s="15" t="str">
        <f>HLOOKUP(Coffee_data[[#This Row],[ProductId]],Product!$B$4:$O$7,2,FALSE)</f>
        <v>Decaf</v>
      </c>
      <c r="S2456" s="15" t="str">
        <f>HLOOKUP(Coffee_data[[#This Row],[ProductId]],Product!$B$4:$O$7,3,FALSE)</f>
        <v>Coffee</v>
      </c>
      <c r="T2456" s="15" t="str">
        <f>HLOOKUP(Coffee_data[[#This Row],[ProductId]],Product!$B$4:$O$7,4,FALSE)</f>
        <v>Decaf Irish Cream</v>
      </c>
    </row>
    <row r="2457" spans="1:20" x14ac:dyDescent="0.2">
      <c r="A2457">
        <v>46</v>
      </c>
      <c r="B2457">
        <v>43</v>
      </c>
      <c r="C2457">
        <v>46</v>
      </c>
      <c r="D2457">
        <v>0</v>
      </c>
      <c r="E2457">
        <v>12</v>
      </c>
      <c r="F2457">
        <v>0</v>
      </c>
      <c r="G2457">
        <v>774</v>
      </c>
      <c r="H2457">
        <v>30</v>
      </c>
      <c r="I2457">
        <v>0</v>
      </c>
      <c r="J2457">
        <v>40</v>
      </c>
      <c r="K2457">
        <v>36</v>
      </c>
      <c r="L2457">
        <v>775</v>
      </c>
      <c r="M2457">
        <v>4</v>
      </c>
      <c r="N2457" s="25">
        <v>42035</v>
      </c>
      <c r="O2457" t="str">
        <f>VLOOKUP(Coffee_data[[#This Row],[Area Code]],Location!$B$1:$E$157,2,FALSE)</f>
        <v>Nevada</v>
      </c>
      <c r="P2457" t="str">
        <f>VLOOKUP(Coffee_data[[#This Row],[Area Code]],Location!$B$1:$E$157,3,FALSE)</f>
        <v>West</v>
      </c>
      <c r="Q2457" t="str">
        <f>VLOOKUP(Coffee_data[[#This Row],[Area Code]],Location!$B$1:$E$157,4,FALSE)</f>
        <v>Small Market</v>
      </c>
      <c r="R2457" s="15" t="str">
        <f>HLOOKUP(Coffee_data[[#This Row],[ProductId]],Product!$B$4:$O$7,2,FALSE)</f>
        <v>Regular</v>
      </c>
      <c r="S2457" s="15" t="str">
        <f>HLOOKUP(Coffee_data[[#This Row],[ProductId]],Product!$B$4:$O$7,3,FALSE)</f>
        <v>Espresso</v>
      </c>
      <c r="T2457" s="15" t="str">
        <f>HLOOKUP(Coffee_data[[#This Row],[ProductId]],Product!$B$4:$O$7,4,FALSE)</f>
        <v>Caffe Latte</v>
      </c>
    </row>
    <row r="2458" spans="1:20" x14ac:dyDescent="0.2">
      <c r="A2458">
        <v>15</v>
      </c>
      <c r="B2458">
        <v>27</v>
      </c>
      <c r="C2458">
        <v>48</v>
      </c>
      <c r="D2458">
        <v>18</v>
      </c>
      <c r="E2458">
        <v>17</v>
      </c>
      <c r="F2458">
        <v>5</v>
      </c>
      <c r="G2458">
        <v>818</v>
      </c>
      <c r="H2458">
        <v>20</v>
      </c>
      <c r="I2458">
        <v>10</v>
      </c>
      <c r="J2458">
        <v>30</v>
      </c>
      <c r="K2458">
        <v>35</v>
      </c>
      <c r="L2458">
        <v>775</v>
      </c>
      <c r="M2458">
        <v>5</v>
      </c>
      <c r="N2458" s="25">
        <v>42035</v>
      </c>
      <c r="O2458" t="str">
        <f>VLOOKUP(Coffee_data[[#This Row],[Area Code]],Location!$B$1:$E$157,2,FALSE)</f>
        <v>Nevada</v>
      </c>
      <c r="P2458" t="str">
        <f>VLOOKUP(Coffee_data[[#This Row],[Area Code]],Location!$B$1:$E$157,3,FALSE)</f>
        <v>West</v>
      </c>
      <c r="Q2458" t="str">
        <f>VLOOKUP(Coffee_data[[#This Row],[Area Code]],Location!$B$1:$E$157,4,FALSE)</f>
        <v>Small Market</v>
      </c>
      <c r="R2458" s="15" t="str">
        <f>HLOOKUP(Coffee_data[[#This Row],[ProductId]],Product!$B$4:$O$7,2,FALSE)</f>
        <v>Regular</v>
      </c>
      <c r="S2458" s="15" t="str">
        <f>HLOOKUP(Coffee_data[[#This Row],[ProductId]],Product!$B$4:$O$7,3,FALSE)</f>
        <v>Espresso</v>
      </c>
      <c r="T2458" s="15" t="str">
        <f>HLOOKUP(Coffee_data[[#This Row],[ProductId]],Product!$B$4:$O$7,4,FALSE)</f>
        <v>Caffe Mocha</v>
      </c>
    </row>
    <row r="2459" spans="1:20" x14ac:dyDescent="0.2">
      <c r="A2459">
        <v>42</v>
      </c>
      <c r="B2459">
        <v>48</v>
      </c>
      <c r="C2459">
        <v>86</v>
      </c>
      <c r="D2459">
        <v>33</v>
      </c>
      <c r="E2459">
        <v>20</v>
      </c>
      <c r="F2459">
        <v>9</v>
      </c>
      <c r="G2459">
        <v>772</v>
      </c>
      <c r="H2459">
        <v>50</v>
      </c>
      <c r="I2459">
        <v>20</v>
      </c>
      <c r="J2459">
        <v>50</v>
      </c>
      <c r="K2459">
        <v>62</v>
      </c>
      <c r="L2459">
        <v>503</v>
      </c>
      <c r="M2459">
        <v>8</v>
      </c>
      <c r="N2459" s="25">
        <v>42035</v>
      </c>
      <c r="O2459" t="str">
        <f>VLOOKUP(Coffee_data[[#This Row],[Area Code]],Location!$B$1:$E$157,2,FALSE)</f>
        <v>Oregon</v>
      </c>
      <c r="P2459" t="str">
        <f>VLOOKUP(Coffee_data[[#This Row],[Area Code]],Location!$B$1:$E$157,3,FALSE)</f>
        <v>West</v>
      </c>
      <c r="Q2459" t="str">
        <f>VLOOKUP(Coffee_data[[#This Row],[Area Code]],Location!$B$1:$E$157,4,FALSE)</f>
        <v>Small Market</v>
      </c>
      <c r="R2459" s="15" t="str">
        <f>HLOOKUP(Coffee_data[[#This Row],[ProductId]],Product!$B$4:$O$7,2,FALSE)</f>
        <v>Decaf</v>
      </c>
      <c r="S2459" s="15" t="str">
        <f>HLOOKUP(Coffee_data[[#This Row],[ProductId]],Product!$B$4:$O$7,3,FALSE)</f>
        <v>Herbal Tea</v>
      </c>
      <c r="T2459" s="15" t="str">
        <f>HLOOKUP(Coffee_data[[#This Row],[ProductId]],Product!$B$4:$O$7,4,FALSE)</f>
        <v>Chamomile</v>
      </c>
    </row>
    <row r="2460" spans="1:20" x14ac:dyDescent="0.2">
      <c r="A2460">
        <v>45</v>
      </c>
      <c r="B2460">
        <v>56</v>
      </c>
      <c r="C2460">
        <v>107</v>
      </c>
      <c r="D2460">
        <v>44</v>
      </c>
      <c r="E2460">
        <v>26</v>
      </c>
      <c r="F2460">
        <v>14</v>
      </c>
      <c r="G2460">
        <v>618</v>
      </c>
      <c r="H2460">
        <v>30</v>
      </c>
      <c r="I2460">
        <v>39</v>
      </c>
      <c r="J2460">
        <v>50</v>
      </c>
      <c r="K2460">
        <v>89</v>
      </c>
      <c r="L2460">
        <v>503</v>
      </c>
      <c r="M2460">
        <v>9</v>
      </c>
      <c r="N2460" s="25">
        <v>42035</v>
      </c>
      <c r="O2460" t="str">
        <f>VLOOKUP(Coffee_data[[#This Row],[Area Code]],Location!$B$1:$E$157,2,FALSE)</f>
        <v>Oregon</v>
      </c>
      <c r="P2460" t="str">
        <f>VLOOKUP(Coffee_data[[#This Row],[Area Code]],Location!$B$1:$E$157,3,FALSE)</f>
        <v>West</v>
      </c>
      <c r="Q2460" t="str">
        <f>VLOOKUP(Coffee_data[[#This Row],[Area Code]],Location!$B$1:$E$157,4,FALSE)</f>
        <v>Small Market</v>
      </c>
      <c r="R2460" s="15" t="str">
        <f>HLOOKUP(Coffee_data[[#This Row],[ProductId]],Product!$B$4:$O$7,2,FALSE)</f>
        <v>Decaf</v>
      </c>
      <c r="S2460" s="15" t="str">
        <f>HLOOKUP(Coffee_data[[#This Row],[ProductId]],Product!$B$4:$O$7,3,FALSE)</f>
        <v>Herbal Tea</v>
      </c>
      <c r="T2460" s="15" t="str">
        <f>HLOOKUP(Coffee_data[[#This Row],[ProductId]],Product!$B$4:$O$7,4,FALSE)</f>
        <v>Lemon</v>
      </c>
    </row>
    <row r="2461" spans="1:20" x14ac:dyDescent="0.2">
      <c r="A2461">
        <v>25</v>
      </c>
      <c r="B2461">
        <v>34</v>
      </c>
      <c r="C2461">
        <v>60</v>
      </c>
      <c r="D2461">
        <v>22</v>
      </c>
      <c r="E2461">
        <v>17</v>
      </c>
      <c r="F2461">
        <v>6</v>
      </c>
      <c r="G2461">
        <v>452</v>
      </c>
      <c r="H2461">
        <v>20</v>
      </c>
      <c r="I2461">
        <v>10</v>
      </c>
      <c r="J2461">
        <v>20</v>
      </c>
      <c r="K2461">
        <v>41</v>
      </c>
      <c r="L2461">
        <v>503</v>
      </c>
      <c r="M2461">
        <v>11</v>
      </c>
      <c r="N2461" s="25">
        <v>42035</v>
      </c>
      <c r="O2461" t="str">
        <f>VLOOKUP(Coffee_data[[#This Row],[Area Code]],Location!$B$1:$E$157,2,FALSE)</f>
        <v>Oregon</v>
      </c>
      <c r="P2461" t="str">
        <f>VLOOKUP(Coffee_data[[#This Row],[Area Code]],Location!$B$1:$E$157,3,FALSE)</f>
        <v>West</v>
      </c>
      <c r="Q2461" t="str">
        <f>VLOOKUP(Coffee_data[[#This Row],[Area Code]],Location!$B$1:$E$157,4,FALSE)</f>
        <v>Small Market</v>
      </c>
      <c r="R2461" s="15" t="str">
        <f>HLOOKUP(Coffee_data[[#This Row],[ProductId]],Product!$B$4:$O$7,2,FALSE)</f>
        <v>Regular</v>
      </c>
      <c r="S2461" s="15" t="str">
        <f>HLOOKUP(Coffee_data[[#This Row],[ProductId]],Product!$B$4:$O$7,3,FALSE)</f>
        <v>Tea</v>
      </c>
      <c r="T2461" s="15" t="str">
        <f>HLOOKUP(Coffee_data[[#This Row],[ProductId]],Product!$B$4:$O$7,4,FALSE)</f>
        <v>Darjeeling</v>
      </c>
    </row>
    <row r="2462" spans="1:20" x14ac:dyDescent="0.2">
      <c r="A2462">
        <v>92</v>
      </c>
      <c r="B2462">
        <v>120</v>
      </c>
      <c r="C2462">
        <v>213</v>
      </c>
      <c r="D2462">
        <v>80</v>
      </c>
      <c r="E2462">
        <v>58</v>
      </c>
      <c r="F2462">
        <v>26</v>
      </c>
      <c r="G2462">
        <v>640</v>
      </c>
      <c r="H2462">
        <v>50</v>
      </c>
      <c r="I2462">
        <v>50</v>
      </c>
      <c r="J2462">
        <v>80</v>
      </c>
      <c r="K2462">
        <v>130</v>
      </c>
      <c r="L2462">
        <v>503</v>
      </c>
      <c r="M2462">
        <v>12</v>
      </c>
      <c r="N2462" s="25">
        <v>42035</v>
      </c>
      <c r="O2462" t="str">
        <f>VLOOKUP(Coffee_data[[#This Row],[Area Code]],Location!$B$1:$E$157,2,FALSE)</f>
        <v>Oregon</v>
      </c>
      <c r="P2462" t="str">
        <f>VLOOKUP(Coffee_data[[#This Row],[Area Code]],Location!$B$1:$E$157,3,FALSE)</f>
        <v>West</v>
      </c>
      <c r="Q2462" t="str">
        <f>VLOOKUP(Coffee_data[[#This Row],[Area Code]],Location!$B$1:$E$157,4,FALSE)</f>
        <v>Small Market</v>
      </c>
      <c r="R2462" s="15" t="str">
        <f>HLOOKUP(Coffee_data[[#This Row],[ProductId]],Product!$B$4:$O$7,2,FALSE)</f>
        <v>Regular</v>
      </c>
      <c r="S2462" s="15" t="str">
        <f>HLOOKUP(Coffee_data[[#This Row],[ProductId]],Product!$B$4:$O$7,3,FALSE)</f>
        <v>Tea</v>
      </c>
      <c r="T2462" s="15" t="str">
        <f>HLOOKUP(Coffee_data[[#This Row],[ProductId]],Product!$B$4:$O$7,4,FALSE)</f>
        <v>Earl Grey</v>
      </c>
    </row>
    <row r="2463" spans="1:20" x14ac:dyDescent="0.2">
      <c r="A2463">
        <v>105</v>
      </c>
      <c r="B2463">
        <v>120</v>
      </c>
      <c r="C2463">
        <v>220</v>
      </c>
      <c r="D2463">
        <v>86</v>
      </c>
      <c r="E2463">
        <v>49</v>
      </c>
      <c r="F2463">
        <v>26</v>
      </c>
      <c r="G2463">
        <v>490</v>
      </c>
      <c r="H2463">
        <v>60</v>
      </c>
      <c r="I2463">
        <v>63</v>
      </c>
      <c r="J2463">
        <v>90</v>
      </c>
      <c r="K2463">
        <v>140</v>
      </c>
      <c r="L2463">
        <v>971</v>
      </c>
      <c r="M2463">
        <v>13</v>
      </c>
      <c r="N2463" s="25">
        <v>42035</v>
      </c>
      <c r="O2463" t="str">
        <f>VLOOKUP(Coffee_data[[#This Row],[Area Code]],Location!$B$1:$E$157,2,FALSE)</f>
        <v>Oregon</v>
      </c>
      <c r="P2463" t="str">
        <f>VLOOKUP(Coffee_data[[#This Row],[Area Code]],Location!$B$1:$E$157,3,FALSE)</f>
        <v>West</v>
      </c>
      <c r="Q2463" t="str">
        <f>VLOOKUP(Coffee_data[[#This Row],[Area Code]],Location!$B$1:$E$157,4,FALSE)</f>
        <v>Small Market</v>
      </c>
      <c r="R2463" s="15" t="str">
        <f>HLOOKUP(Coffee_data[[#This Row],[ProductId]],Product!$B$4:$O$7,2,FALSE)</f>
        <v>Regular</v>
      </c>
      <c r="S2463" s="15" t="str">
        <f>HLOOKUP(Coffee_data[[#This Row],[ProductId]],Product!$B$4:$O$7,3,FALSE)</f>
        <v>Tea</v>
      </c>
      <c r="T2463" s="15" t="str">
        <f>HLOOKUP(Coffee_data[[#This Row],[ProductId]],Product!$B$4:$O$7,4,FALSE)</f>
        <v>Green Tea</v>
      </c>
    </row>
    <row r="2464" spans="1:20" x14ac:dyDescent="0.2">
      <c r="A2464">
        <v>147</v>
      </c>
      <c r="B2464">
        <v>170</v>
      </c>
      <c r="C2464">
        <v>362</v>
      </c>
      <c r="D2464">
        <v>148</v>
      </c>
      <c r="E2464">
        <v>71</v>
      </c>
      <c r="F2464">
        <v>47</v>
      </c>
      <c r="G2464">
        <v>1073</v>
      </c>
      <c r="H2464">
        <v>100</v>
      </c>
      <c r="I2464">
        <v>121</v>
      </c>
      <c r="J2464">
        <v>160</v>
      </c>
      <c r="K2464">
        <v>320</v>
      </c>
      <c r="L2464">
        <v>503</v>
      </c>
      <c r="M2464">
        <v>6</v>
      </c>
      <c r="N2464" s="25">
        <v>42035</v>
      </c>
      <c r="O2464" t="str">
        <f>VLOOKUP(Coffee_data[[#This Row],[Area Code]],Location!$B$1:$E$157,2,FALSE)</f>
        <v>Oregon</v>
      </c>
      <c r="P2464" t="str">
        <f>VLOOKUP(Coffee_data[[#This Row],[Area Code]],Location!$B$1:$E$157,3,FALSE)</f>
        <v>West</v>
      </c>
      <c r="Q2464" t="str">
        <f>VLOOKUP(Coffee_data[[#This Row],[Area Code]],Location!$B$1:$E$157,4,FALSE)</f>
        <v>Small Market</v>
      </c>
      <c r="R2464" s="15" t="str">
        <f>HLOOKUP(Coffee_data[[#This Row],[ProductId]],Product!$B$4:$O$7,2,FALSE)</f>
        <v>Decaf</v>
      </c>
      <c r="S2464" s="15" t="str">
        <f>HLOOKUP(Coffee_data[[#This Row],[ProductId]],Product!$B$4:$O$7,3,FALSE)</f>
        <v>Espresso</v>
      </c>
      <c r="T2464" s="15" t="str">
        <f>HLOOKUP(Coffee_data[[#This Row],[ProductId]],Product!$B$4:$O$7,4,FALSE)</f>
        <v>Decaf Espresso</v>
      </c>
    </row>
    <row r="2465" spans="1:20" x14ac:dyDescent="0.2">
      <c r="A2465">
        <v>-6</v>
      </c>
      <c r="B2465">
        <v>75</v>
      </c>
      <c r="C2465">
        <v>137</v>
      </c>
      <c r="D2465">
        <v>54</v>
      </c>
      <c r="E2465">
        <v>79</v>
      </c>
      <c r="F2465">
        <v>49</v>
      </c>
      <c r="G2465">
        <v>427</v>
      </c>
      <c r="H2465">
        <v>40</v>
      </c>
      <c r="I2465">
        <v>59</v>
      </c>
      <c r="J2465">
        <v>100</v>
      </c>
      <c r="K2465">
        <v>159</v>
      </c>
      <c r="L2465">
        <v>541</v>
      </c>
      <c r="M2465">
        <v>1</v>
      </c>
      <c r="N2465" s="25">
        <v>42035</v>
      </c>
      <c r="O2465" t="str">
        <f>VLOOKUP(Coffee_data[[#This Row],[Area Code]],Location!$B$1:$E$157,2,FALSE)</f>
        <v>Oregon</v>
      </c>
      <c r="P2465" t="str">
        <f>VLOOKUP(Coffee_data[[#This Row],[Area Code]],Location!$B$1:$E$157,3,FALSE)</f>
        <v>West</v>
      </c>
      <c r="Q2465" t="str">
        <f>VLOOKUP(Coffee_data[[#This Row],[Area Code]],Location!$B$1:$E$157,4,FALSE)</f>
        <v>Small Market</v>
      </c>
      <c r="R2465" s="15" t="str">
        <f>HLOOKUP(Coffee_data[[#This Row],[ProductId]],Product!$B$4:$O$7,2,FALSE)</f>
        <v>Regular</v>
      </c>
      <c r="S2465" s="15" t="str">
        <f>HLOOKUP(Coffee_data[[#This Row],[ProductId]],Product!$B$4:$O$7,3,FALSE)</f>
        <v>Coffee</v>
      </c>
      <c r="T2465" s="15" t="str">
        <f>HLOOKUP(Coffee_data[[#This Row],[ProductId]],Product!$B$4:$O$7,4,FALSE)</f>
        <v>Amaretto</v>
      </c>
    </row>
    <row r="2466" spans="1:20" x14ac:dyDescent="0.2">
      <c r="A2466">
        <v>37</v>
      </c>
      <c r="B2466">
        <v>90</v>
      </c>
      <c r="C2466">
        <v>165</v>
      </c>
      <c r="D2466">
        <v>65</v>
      </c>
      <c r="E2466">
        <v>65</v>
      </c>
      <c r="F2466">
        <v>21</v>
      </c>
      <c r="G2466">
        <v>392</v>
      </c>
      <c r="H2466">
        <v>50</v>
      </c>
      <c r="I2466">
        <v>80</v>
      </c>
      <c r="J2466">
        <v>110</v>
      </c>
      <c r="K2466">
        <v>192</v>
      </c>
      <c r="L2466">
        <v>503</v>
      </c>
      <c r="M2466">
        <v>2</v>
      </c>
      <c r="N2466" s="25">
        <v>42035</v>
      </c>
      <c r="O2466" t="str">
        <f>VLOOKUP(Coffee_data[[#This Row],[Area Code]],Location!$B$1:$E$157,2,FALSE)</f>
        <v>Oregon</v>
      </c>
      <c r="P2466" t="str">
        <f>VLOOKUP(Coffee_data[[#This Row],[Area Code]],Location!$B$1:$E$157,3,FALSE)</f>
        <v>West</v>
      </c>
      <c r="Q2466" t="str">
        <f>VLOOKUP(Coffee_data[[#This Row],[Area Code]],Location!$B$1:$E$157,4,FALSE)</f>
        <v>Small Market</v>
      </c>
      <c r="R2466" s="15" t="str">
        <f>HLOOKUP(Coffee_data[[#This Row],[ProductId]],Product!$B$4:$O$7,2,FALSE)</f>
        <v>Regular</v>
      </c>
      <c r="S2466" s="15" t="str">
        <f>HLOOKUP(Coffee_data[[#This Row],[ProductId]],Product!$B$4:$O$7,3,FALSE)</f>
        <v>Coffee</v>
      </c>
      <c r="T2466" s="15" t="str">
        <f>HLOOKUP(Coffee_data[[#This Row],[ProductId]],Product!$B$4:$O$7,4,FALSE)</f>
        <v>Columbian</v>
      </c>
    </row>
    <row r="2467" spans="1:20" x14ac:dyDescent="0.2">
      <c r="A2467">
        <v>56</v>
      </c>
      <c r="B2467">
        <v>76</v>
      </c>
      <c r="C2467">
        <v>136</v>
      </c>
      <c r="D2467">
        <v>52</v>
      </c>
      <c r="E2467">
        <v>38</v>
      </c>
      <c r="F2467">
        <v>16</v>
      </c>
      <c r="G2467">
        <v>357</v>
      </c>
      <c r="H2467">
        <v>70</v>
      </c>
      <c r="I2467">
        <v>57</v>
      </c>
      <c r="J2467">
        <v>100</v>
      </c>
      <c r="K2467">
        <v>160</v>
      </c>
      <c r="L2467">
        <v>971</v>
      </c>
      <c r="M2467">
        <v>3</v>
      </c>
      <c r="N2467" s="25">
        <v>42035</v>
      </c>
      <c r="O2467" t="str">
        <f>VLOOKUP(Coffee_data[[#This Row],[Area Code]],Location!$B$1:$E$157,2,FALSE)</f>
        <v>Oregon</v>
      </c>
      <c r="P2467" t="str">
        <f>VLOOKUP(Coffee_data[[#This Row],[Area Code]],Location!$B$1:$E$157,3,FALSE)</f>
        <v>West</v>
      </c>
      <c r="Q2467" t="str">
        <f>VLOOKUP(Coffee_data[[#This Row],[Area Code]],Location!$B$1:$E$157,4,FALSE)</f>
        <v>Small Market</v>
      </c>
      <c r="R2467" s="15" t="str">
        <f>HLOOKUP(Coffee_data[[#This Row],[ProductId]],Product!$B$4:$O$7,2,FALSE)</f>
        <v>Decaf</v>
      </c>
      <c r="S2467" s="15" t="str">
        <f>HLOOKUP(Coffee_data[[#This Row],[ProductId]],Product!$B$4:$O$7,3,FALSE)</f>
        <v>Coffee</v>
      </c>
      <c r="T2467" s="15" t="str">
        <f>HLOOKUP(Coffee_data[[#This Row],[ProductId]],Product!$B$4:$O$7,4,FALSE)</f>
        <v>Decaf Irish Cream</v>
      </c>
    </row>
    <row r="2468" spans="1:20" x14ac:dyDescent="0.2">
      <c r="A2468">
        <v>27</v>
      </c>
      <c r="B2468">
        <v>73</v>
      </c>
      <c r="C2468">
        <v>141</v>
      </c>
      <c r="D2468">
        <v>59</v>
      </c>
      <c r="E2468">
        <v>55</v>
      </c>
      <c r="F2468">
        <v>22</v>
      </c>
      <c r="G2468">
        <v>331</v>
      </c>
      <c r="H2468">
        <v>20</v>
      </c>
      <c r="I2468">
        <v>54</v>
      </c>
      <c r="J2468">
        <v>70</v>
      </c>
      <c r="K2468">
        <v>116</v>
      </c>
      <c r="L2468">
        <v>541</v>
      </c>
      <c r="M2468">
        <v>4</v>
      </c>
      <c r="N2468" s="25">
        <v>42035</v>
      </c>
      <c r="O2468" t="str">
        <f>VLOOKUP(Coffee_data[[#This Row],[Area Code]],Location!$B$1:$E$157,2,FALSE)</f>
        <v>Oregon</v>
      </c>
      <c r="P2468" t="str">
        <f>VLOOKUP(Coffee_data[[#This Row],[Area Code]],Location!$B$1:$E$157,3,FALSE)</f>
        <v>West</v>
      </c>
      <c r="Q2468" t="str">
        <f>VLOOKUP(Coffee_data[[#This Row],[Area Code]],Location!$B$1:$E$157,4,FALSE)</f>
        <v>Small Market</v>
      </c>
      <c r="R2468" s="15" t="str">
        <f>HLOOKUP(Coffee_data[[#This Row],[ProductId]],Product!$B$4:$O$7,2,FALSE)</f>
        <v>Regular</v>
      </c>
      <c r="S2468" s="15" t="str">
        <f>HLOOKUP(Coffee_data[[#This Row],[ProductId]],Product!$B$4:$O$7,3,FALSE)</f>
        <v>Espresso</v>
      </c>
      <c r="T2468" s="15" t="str">
        <f>HLOOKUP(Coffee_data[[#This Row],[ProductId]],Product!$B$4:$O$7,4,FALSE)</f>
        <v>Caffe Latte</v>
      </c>
    </row>
    <row r="2469" spans="1:20" x14ac:dyDescent="0.2">
      <c r="A2469">
        <v>49</v>
      </c>
      <c r="B2469">
        <v>80</v>
      </c>
      <c r="C2469">
        <v>149</v>
      </c>
      <c r="D2469">
        <v>60</v>
      </c>
      <c r="E2469">
        <v>47</v>
      </c>
      <c r="F2469">
        <v>19</v>
      </c>
      <c r="G2469">
        <v>329</v>
      </c>
      <c r="H2469">
        <v>50</v>
      </c>
      <c r="I2469">
        <v>55</v>
      </c>
      <c r="J2469">
        <v>80</v>
      </c>
      <c r="K2469">
        <v>130</v>
      </c>
      <c r="L2469">
        <v>541</v>
      </c>
      <c r="M2469">
        <v>5</v>
      </c>
      <c r="N2469" s="25">
        <v>42035</v>
      </c>
      <c r="O2469" t="str">
        <f>VLOOKUP(Coffee_data[[#This Row],[Area Code]],Location!$B$1:$E$157,2,FALSE)</f>
        <v>Oregon</v>
      </c>
      <c r="P2469" t="str">
        <f>VLOOKUP(Coffee_data[[#This Row],[Area Code]],Location!$B$1:$E$157,3,FALSE)</f>
        <v>West</v>
      </c>
      <c r="Q2469" t="str">
        <f>VLOOKUP(Coffee_data[[#This Row],[Area Code]],Location!$B$1:$E$157,4,FALSE)</f>
        <v>Small Market</v>
      </c>
      <c r="R2469" s="15" t="str">
        <f>HLOOKUP(Coffee_data[[#This Row],[ProductId]],Product!$B$4:$O$7,2,FALSE)</f>
        <v>Regular</v>
      </c>
      <c r="S2469" s="15" t="str">
        <f>HLOOKUP(Coffee_data[[#This Row],[ProductId]],Product!$B$4:$O$7,3,FALSE)</f>
        <v>Espresso</v>
      </c>
      <c r="T2469" s="15" t="str">
        <f>HLOOKUP(Coffee_data[[#This Row],[ProductId]],Product!$B$4:$O$7,4,FALSE)</f>
        <v>Caffe Mocha</v>
      </c>
    </row>
    <row r="2470" spans="1:20" x14ac:dyDescent="0.2">
      <c r="A2470">
        <v>180</v>
      </c>
      <c r="B2470">
        <v>195</v>
      </c>
      <c r="C2470">
        <v>346</v>
      </c>
      <c r="D2470">
        <v>82</v>
      </c>
      <c r="E2470">
        <v>74</v>
      </c>
      <c r="F2470">
        <v>42</v>
      </c>
      <c r="G2470">
        <v>945</v>
      </c>
      <c r="H2470">
        <v>120</v>
      </c>
      <c r="I2470">
        <v>134</v>
      </c>
      <c r="J2470">
        <v>170</v>
      </c>
      <c r="K2470">
        <v>288</v>
      </c>
      <c r="L2470">
        <v>206</v>
      </c>
      <c r="M2470">
        <v>8</v>
      </c>
      <c r="N2470" s="25">
        <v>42035</v>
      </c>
      <c r="O2470" t="str">
        <f>VLOOKUP(Coffee_data[[#This Row],[Area Code]],Location!$B$1:$E$157,2,FALSE)</f>
        <v>Washington</v>
      </c>
      <c r="P2470" t="str">
        <f>VLOOKUP(Coffee_data[[#This Row],[Area Code]],Location!$B$1:$E$157,3,FALSE)</f>
        <v>West</v>
      </c>
      <c r="Q2470" t="str">
        <f>VLOOKUP(Coffee_data[[#This Row],[Area Code]],Location!$B$1:$E$157,4,FALSE)</f>
        <v>Small Market</v>
      </c>
      <c r="R2470" s="15" t="str">
        <f>HLOOKUP(Coffee_data[[#This Row],[ProductId]],Product!$B$4:$O$7,2,FALSE)</f>
        <v>Decaf</v>
      </c>
      <c r="S2470" s="15" t="str">
        <f>HLOOKUP(Coffee_data[[#This Row],[ProductId]],Product!$B$4:$O$7,3,FALSE)</f>
        <v>Herbal Tea</v>
      </c>
      <c r="T2470" s="15" t="str">
        <f>HLOOKUP(Coffee_data[[#This Row],[ProductId]],Product!$B$4:$O$7,4,FALSE)</f>
        <v>Chamomile</v>
      </c>
    </row>
    <row r="2471" spans="1:20" x14ac:dyDescent="0.2">
      <c r="A2471">
        <v>50</v>
      </c>
      <c r="B2471">
        <v>56</v>
      </c>
      <c r="C2471">
        <v>100</v>
      </c>
      <c r="D2471">
        <v>38</v>
      </c>
      <c r="E2471">
        <v>22</v>
      </c>
      <c r="F2471">
        <v>10</v>
      </c>
      <c r="G2471">
        <v>772</v>
      </c>
      <c r="H2471">
        <v>50</v>
      </c>
      <c r="I2471">
        <v>39</v>
      </c>
      <c r="J2471">
        <v>50</v>
      </c>
      <c r="K2471">
        <v>89</v>
      </c>
      <c r="L2471">
        <v>509</v>
      </c>
      <c r="M2471">
        <v>9</v>
      </c>
      <c r="N2471" s="25">
        <v>42035</v>
      </c>
      <c r="O2471" t="str">
        <f>VLOOKUP(Coffee_data[[#This Row],[Area Code]],Location!$B$1:$E$157,2,FALSE)</f>
        <v>Washington</v>
      </c>
      <c r="P2471" t="str">
        <f>VLOOKUP(Coffee_data[[#This Row],[Area Code]],Location!$B$1:$E$157,3,FALSE)</f>
        <v>West</v>
      </c>
      <c r="Q2471" t="str">
        <f>VLOOKUP(Coffee_data[[#This Row],[Area Code]],Location!$B$1:$E$157,4,FALSE)</f>
        <v>Small Market</v>
      </c>
      <c r="R2471" s="15" t="str">
        <f>HLOOKUP(Coffee_data[[#This Row],[ProductId]],Product!$B$4:$O$7,2,FALSE)</f>
        <v>Decaf</v>
      </c>
      <c r="S2471" s="15" t="str">
        <f>HLOOKUP(Coffee_data[[#This Row],[ProductId]],Product!$B$4:$O$7,3,FALSE)</f>
        <v>Herbal Tea</v>
      </c>
      <c r="T2471" s="15" t="str">
        <f>HLOOKUP(Coffee_data[[#This Row],[ProductId]],Product!$B$4:$O$7,4,FALSE)</f>
        <v>Lemon</v>
      </c>
    </row>
    <row r="2472" spans="1:20" x14ac:dyDescent="0.2">
      <c r="A2472">
        <v>98</v>
      </c>
      <c r="B2472">
        <v>109</v>
      </c>
      <c r="C2472">
        <v>185</v>
      </c>
      <c r="D2472">
        <v>65</v>
      </c>
      <c r="E2472">
        <v>43</v>
      </c>
      <c r="F2472">
        <v>20</v>
      </c>
      <c r="G2472">
        <v>372</v>
      </c>
      <c r="H2472">
        <v>40</v>
      </c>
      <c r="I2472">
        <v>40</v>
      </c>
      <c r="J2472">
        <v>70</v>
      </c>
      <c r="K2472">
        <v>99</v>
      </c>
      <c r="L2472">
        <v>206</v>
      </c>
      <c r="M2472">
        <v>11</v>
      </c>
      <c r="N2472" s="25">
        <v>42035</v>
      </c>
      <c r="O2472" t="str">
        <f>VLOOKUP(Coffee_data[[#This Row],[Area Code]],Location!$B$1:$E$157,2,FALSE)</f>
        <v>Washington</v>
      </c>
      <c r="P2472" t="str">
        <f>VLOOKUP(Coffee_data[[#This Row],[Area Code]],Location!$B$1:$E$157,3,FALSE)</f>
        <v>West</v>
      </c>
      <c r="Q2472" t="str">
        <f>VLOOKUP(Coffee_data[[#This Row],[Area Code]],Location!$B$1:$E$157,4,FALSE)</f>
        <v>Small Market</v>
      </c>
      <c r="R2472" s="15" t="str">
        <f>HLOOKUP(Coffee_data[[#This Row],[ProductId]],Product!$B$4:$O$7,2,FALSE)</f>
        <v>Regular</v>
      </c>
      <c r="S2472" s="15" t="str">
        <f>HLOOKUP(Coffee_data[[#This Row],[ProductId]],Product!$B$4:$O$7,3,FALSE)</f>
        <v>Tea</v>
      </c>
      <c r="T2472" s="15" t="str">
        <f>HLOOKUP(Coffee_data[[#This Row],[ProductId]],Product!$B$4:$O$7,4,FALSE)</f>
        <v>Darjeeling</v>
      </c>
    </row>
    <row r="2473" spans="1:20" x14ac:dyDescent="0.2">
      <c r="A2473">
        <v>61</v>
      </c>
      <c r="B2473">
        <v>81</v>
      </c>
      <c r="C2473">
        <v>146</v>
      </c>
      <c r="D2473">
        <v>56</v>
      </c>
      <c r="E2473">
        <v>40</v>
      </c>
      <c r="F2473">
        <v>17</v>
      </c>
      <c r="G2473">
        <v>382</v>
      </c>
      <c r="H2473">
        <v>40</v>
      </c>
      <c r="I2473">
        <v>42</v>
      </c>
      <c r="J2473">
        <v>60</v>
      </c>
      <c r="K2473">
        <v>90</v>
      </c>
      <c r="L2473">
        <v>425</v>
      </c>
      <c r="M2473">
        <v>12</v>
      </c>
      <c r="N2473" s="25">
        <v>42035</v>
      </c>
      <c r="O2473" t="str">
        <f>VLOOKUP(Coffee_data[[#This Row],[Area Code]],Location!$B$1:$E$157,2,FALSE)</f>
        <v>Washington</v>
      </c>
      <c r="P2473" t="str">
        <f>VLOOKUP(Coffee_data[[#This Row],[Area Code]],Location!$B$1:$E$157,3,FALSE)</f>
        <v>West</v>
      </c>
      <c r="Q2473" t="str">
        <f>VLOOKUP(Coffee_data[[#This Row],[Area Code]],Location!$B$1:$E$157,4,FALSE)</f>
        <v>Small Market</v>
      </c>
      <c r="R2473" s="15" t="str">
        <f>HLOOKUP(Coffee_data[[#This Row],[ProductId]],Product!$B$4:$O$7,2,FALSE)</f>
        <v>Regular</v>
      </c>
      <c r="S2473" s="15" t="str">
        <f>HLOOKUP(Coffee_data[[#This Row],[ProductId]],Product!$B$4:$O$7,3,FALSE)</f>
        <v>Tea</v>
      </c>
      <c r="T2473" s="15" t="str">
        <f>HLOOKUP(Coffee_data[[#This Row],[ProductId]],Product!$B$4:$O$7,4,FALSE)</f>
        <v>Earl Grey</v>
      </c>
    </row>
    <row r="2474" spans="1:20" x14ac:dyDescent="0.2">
      <c r="A2474">
        <v>4</v>
      </c>
      <c r="B2474">
        <v>90</v>
      </c>
      <c r="C2474">
        <v>165</v>
      </c>
      <c r="D2474">
        <v>65</v>
      </c>
      <c r="E2474">
        <v>87</v>
      </c>
      <c r="F2474">
        <v>58</v>
      </c>
      <c r="G2474">
        <v>513</v>
      </c>
      <c r="H2474">
        <v>10</v>
      </c>
      <c r="I2474">
        <v>53</v>
      </c>
      <c r="J2474">
        <v>60</v>
      </c>
      <c r="K2474">
        <v>113</v>
      </c>
      <c r="L2474">
        <v>425</v>
      </c>
      <c r="M2474">
        <v>13</v>
      </c>
      <c r="N2474" s="25">
        <v>42035</v>
      </c>
      <c r="O2474" t="str">
        <f>VLOOKUP(Coffee_data[[#This Row],[Area Code]],Location!$B$1:$E$157,2,FALSE)</f>
        <v>Washington</v>
      </c>
      <c r="P2474" t="str">
        <f>VLOOKUP(Coffee_data[[#This Row],[Area Code]],Location!$B$1:$E$157,3,FALSE)</f>
        <v>West</v>
      </c>
      <c r="Q2474" t="str">
        <f>VLOOKUP(Coffee_data[[#This Row],[Area Code]],Location!$B$1:$E$157,4,FALSE)</f>
        <v>Small Market</v>
      </c>
      <c r="R2474" s="15" t="str">
        <f>HLOOKUP(Coffee_data[[#This Row],[ProductId]],Product!$B$4:$O$7,2,FALSE)</f>
        <v>Regular</v>
      </c>
      <c r="S2474" s="15" t="str">
        <f>HLOOKUP(Coffee_data[[#This Row],[ProductId]],Product!$B$4:$O$7,3,FALSE)</f>
        <v>Tea</v>
      </c>
      <c r="T2474" s="15" t="str">
        <f>HLOOKUP(Coffee_data[[#This Row],[ProductId]],Product!$B$4:$O$7,4,FALSE)</f>
        <v>Green Tea</v>
      </c>
    </row>
    <row r="2475" spans="1:20" x14ac:dyDescent="0.2">
      <c r="A2475">
        <v>52</v>
      </c>
      <c r="B2475">
        <v>62</v>
      </c>
      <c r="C2475">
        <v>117</v>
      </c>
      <c r="D2475">
        <v>48</v>
      </c>
      <c r="E2475">
        <v>27</v>
      </c>
      <c r="F2475">
        <v>15</v>
      </c>
      <c r="G2475">
        <v>617</v>
      </c>
      <c r="H2475">
        <v>40</v>
      </c>
      <c r="I2475">
        <v>40</v>
      </c>
      <c r="J2475">
        <v>60</v>
      </c>
      <c r="K2475">
        <v>100</v>
      </c>
      <c r="L2475">
        <v>253</v>
      </c>
      <c r="M2475">
        <v>4</v>
      </c>
      <c r="N2475" s="25">
        <v>42035</v>
      </c>
      <c r="O2475" t="str">
        <f>VLOOKUP(Coffee_data[[#This Row],[Area Code]],Location!$B$1:$E$157,2,FALSE)</f>
        <v>Washington</v>
      </c>
      <c r="P2475" t="str">
        <f>VLOOKUP(Coffee_data[[#This Row],[Area Code]],Location!$B$1:$E$157,3,FALSE)</f>
        <v>West</v>
      </c>
      <c r="Q2475" t="str">
        <f>VLOOKUP(Coffee_data[[#This Row],[Area Code]],Location!$B$1:$E$157,4,FALSE)</f>
        <v>Small Market</v>
      </c>
      <c r="R2475" s="15" t="str">
        <f>HLOOKUP(Coffee_data[[#This Row],[ProductId]],Product!$B$4:$O$7,2,FALSE)</f>
        <v>Regular</v>
      </c>
      <c r="S2475" s="15" t="str">
        <f>HLOOKUP(Coffee_data[[#This Row],[ProductId]],Product!$B$4:$O$7,3,FALSE)</f>
        <v>Espresso</v>
      </c>
      <c r="T2475" s="15" t="str">
        <f>HLOOKUP(Coffee_data[[#This Row],[ProductId]],Product!$B$4:$O$7,4,FALSE)</f>
        <v>Caffe Latte</v>
      </c>
    </row>
    <row r="2476" spans="1:20" x14ac:dyDescent="0.2">
      <c r="A2476">
        <v>18</v>
      </c>
      <c r="B2476">
        <v>65</v>
      </c>
      <c r="C2476">
        <v>126</v>
      </c>
      <c r="D2476">
        <v>53</v>
      </c>
      <c r="E2476">
        <v>53</v>
      </c>
      <c r="F2476">
        <v>20</v>
      </c>
      <c r="G2476">
        <v>306</v>
      </c>
      <c r="H2476">
        <v>20</v>
      </c>
      <c r="I2476">
        <v>55</v>
      </c>
      <c r="J2476">
        <v>60</v>
      </c>
      <c r="K2476">
        <v>110</v>
      </c>
      <c r="L2476">
        <v>206</v>
      </c>
      <c r="M2476">
        <v>5</v>
      </c>
      <c r="N2476" s="25">
        <v>42035</v>
      </c>
      <c r="O2476" t="str">
        <f>VLOOKUP(Coffee_data[[#This Row],[Area Code]],Location!$B$1:$E$157,2,FALSE)</f>
        <v>Washington</v>
      </c>
      <c r="P2476" t="str">
        <f>VLOOKUP(Coffee_data[[#This Row],[Area Code]],Location!$B$1:$E$157,3,FALSE)</f>
        <v>West</v>
      </c>
      <c r="Q2476" t="str">
        <f>VLOOKUP(Coffee_data[[#This Row],[Area Code]],Location!$B$1:$E$157,4,FALSE)</f>
        <v>Small Market</v>
      </c>
      <c r="R2476" s="15" t="str">
        <f>HLOOKUP(Coffee_data[[#This Row],[ProductId]],Product!$B$4:$O$7,2,FALSE)</f>
        <v>Regular</v>
      </c>
      <c r="S2476" s="15" t="str">
        <f>HLOOKUP(Coffee_data[[#This Row],[ProductId]],Product!$B$4:$O$7,3,FALSE)</f>
        <v>Espresso</v>
      </c>
      <c r="T2476" s="15" t="str">
        <f>HLOOKUP(Coffee_data[[#This Row],[ProductId]],Product!$B$4:$O$7,4,FALSE)</f>
        <v>Caffe Mocha</v>
      </c>
    </row>
    <row r="2477" spans="1:20" x14ac:dyDescent="0.2">
      <c r="A2477">
        <v>61</v>
      </c>
      <c r="B2477">
        <v>84</v>
      </c>
      <c r="C2477">
        <v>164</v>
      </c>
      <c r="D2477">
        <v>70</v>
      </c>
      <c r="E2477">
        <v>43</v>
      </c>
      <c r="F2477">
        <v>21</v>
      </c>
      <c r="G2477">
        <v>957</v>
      </c>
      <c r="H2477">
        <v>60</v>
      </c>
      <c r="I2477">
        <v>60</v>
      </c>
      <c r="J2477">
        <v>80</v>
      </c>
      <c r="K2477">
        <v>146</v>
      </c>
      <c r="L2477">
        <v>425</v>
      </c>
      <c r="M2477">
        <v>6</v>
      </c>
      <c r="N2477" s="25">
        <v>42035</v>
      </c>
      <c r="O2477" t="str">
        <f>VLOOKUP(Coffee_data[[#This Row],[Area Code]],Location!$B$1:$E$157,2,FALSE)</f>
        <v>Washington</v>
      </c>
      <c r="P2477" t="str">
        <f>VLOOKUP(Coffee_data[[#This Row],[Area Code]],Location!$B$1:$E$157,3,FALSE)</f>
        <v>West</v>
      </c>
      <c r="Q2477" t="str">
        <f>VLOOKUP(Coffee_data[[#This Row],[Area Code]],Location!$B$1:$E$157,4,FALSE)</f>
        <v>Small Market</v>
      </c>
      <c r="R2477" s="15" t="str">
        <f>HLOOKUP(Coffee_data[[#This Row],[ProductId]],Product!$B$4:$O$7,2,FALSE)</f>
        <v>Decaf</v>
      </c>
      <c r="S2477" s="15" t="str">
        <f>HLOOKUP(Coffee_data[[#This Row],[ProductId]],Product!$B$4:$O$7,3,FALSE)</f>
        <v>Espresso</v>
      </c>
      <c r="T2477" s="15" t="str">
        <f>HLOOKUP(Coffee_data[[#This Row],[ProductId]],Product!$B$4:$O$7,4,FALSE)</f>
        <v>Decaf Espresso</v>
      </c>
    </row>
    <row r="2478" spans="1:20" x14ac:dyDescent="0.2">
      <c r="A2478">
        <v>65</v>
      </c>
      <c r="B2478">
        <v>84</v>
      </c>
      <c r="C2478">
        <v>151</v>
      </c>
      <c r="D2478">
        <v>58</v>
      </c>
      <c r="E2478">
        <v>40</v>
      </c>
      <c r="F2478">
        <v>18</v>
      </c>
      <c r="G2478">
        <v>331</v>
      </c>
      <c r="H2478">
        <v>70</v>
      </c>
      <c r="I2478">
        <v>70</v>
      </c>
      <c r="J2478">
        <v>100</v>
      </c>
      <c r="K2478">
        <v>168</v>
      </c>
      <c r="L2478">
        <v>360</v>
      </c>
      <c r="M2478">
        <v>2</v>
      </c>
      <c r="N2478" s="25">
        <v>42035</v>
      </c>
      <c r="O2478" t="str">
        <f>VLOOKUP(Coffee_data[[#This Row],[Area Code]],Location!$B$1:$E$157,2,FALSE)</f>
        <v>Washington</v>
      </c>
      <c r="P2478" t="str">
        <f>VLOOKUP(Coffee_data[[#This Row],[Area Code]],Location!$B$1:$E$157,3,FALSE)</f>
        <v>West</v>
      </c>
      <c r="Q2478" t="str">
        <f>VLOOKUP(Coffee_data[[#This Row],[Area Code]],Location!$B$1:$E$157,4,FALSE)</f>
        <v>Small Market</v>
      </c>
      <c r="R2478" s="15" t="str">
        <f>HLOOKUP(Coffee_data[[#This Row],[ProductId]],Product!$B$4:$O$7,2,FALSE)</f>
        <v>Regular</v>
      </c>
      <c r="S2478" s="15" t="str">
        <f>HLOOKUP(Coffee_data[[#This Row],[ProductId]],Product!$B$4:$O$7,3,FALSE)</f>
        <v>Coffee</v>
      </c>
      <c r="T2478" s="15" t="str">
        <f>HLOOKUP(Coffee_data[[#This Row],[ProductId]],Product!$B$4:$O$7,4,FALSE)</f>
        <v>Columbian</v>
      </c>
    </row>
    <row r="2479" spans="1:20" x14ac:dyDescent="0.2">
      <c r="A2479">
        <v>22</v>
      </c>
      <c r="B2479">
        <v>128</v>
      </c>
      <c r="C2479">
        <v>234</v>
      </c>
      <c r="D2479">
        <v>92</v>
      </c>
      <c r="E2479">
        <v>113</v>
      </c>
      <c r="F2479">
        <v>83</v>
      </c>
      <c r="G2479">
        <v>541</v>
      </c>
      <c r="H2479">
        <v>60</v>
      </c>
      <c r="I2479">
        <v>100</v>
      </c>
      <c r="J2479">
        <v>160</v>
      </c>
      <c r="K2479">
        <v>273</v>
      </c>
      <c r="L2479">
        <v>253</v>
      </c>
      <c r="M2479">
        <v>3</v>
      </c>
      <c r="N2479" s="25">
        <v>42035</v>
      </c>
      <c r="O2479" t="str">
        <f>VLOOKUP(Coffee_data[[#This Row],[Area Code]],Location!$B$1:$E$157,2,FALSE)</f>
        <v>Washington</v>
      </c>
      <c r="P2479" t="str">
        <f>VLOOKUP(Coffee_data[[#This Row],[Area Code]],Location!$B$1:$E$157,3,FALSE)</f>
        <v>West</v>
      </c>
      <c r="Q2479" t="str">
        <f>VLOOKUP(Coffee_data[[#This Row],[Area Code]],Location!$B$1:$E$157,4,FALSE)</f>
        <v>Small Market</v>
      </c>
      <c r="R2479" s="15" t="str">
        <f>HLOOKUP(Coffee_data[[#This Row],[ProductId]],Product!$B$4:$O$7,2,FALSE)</f>
        <v>Decaf</v>
      </c>
      <c r="S2479" s="15" t="str">
        <f>HLOOKUP(Coffee_data[[#This Row],[ProductId]],Product!$B$4:$O$7,3,FALSE)</f>
        <v>Coffee</v>
      </c>
      <c r="T2479" s="15" t="str">
        <f>HLOOKUP(Coffee_data[[#This Row],[ProductId]],Product!$B$4:$O$7,4,FALSE)</f>
        <v>Decaf Irish Cream</v>
      </c>
    </row>
    <row r="2480" spans="1:20" x14ac:dyDescent="0.2">
      <c r="A2480">
        <v>140</v>
      </c>
      <c r="B2480">
        <v>163</v>
      </c>
      <c r="C2480">
        <v>346</v>
      </c>
      <c r="D2480">
        <v>191</v>
      </c>
      <c r="E2480">
        <v>69</v>
      </c>
      <c r="F2480">
        <v>45</v>
      </c>
      <c r="G2480">
        <v>1059</v>
      </c>
      <c r="H2480">
        <v>100</v>
      </c>
      <c r="I2480">
        <v>135</v>
      </c>
      <c r="J2480">
        <v>150</v>
      </c>
      <c r="K2480">
        <v>280</v>
      </c>
      <c r="L2480">
        <v>970</v>
      </c>
      <c r="M2480">
        <v>8</v>
      </c>
      <c r="N2480" s="25">
        <v>42063</v>
      </c>
      <c r="O2480" t="str">
        <f>VLOOKUP(Coffee_data[[#This Row],[Area Code]],Location!$B$1:$E$157,2,FALSE)</f>
        <v>Colorado</v>
      </c>
      <c r="P2480" t="str">
        <f>VLOOKUP(Coffee_data[[#This Row],[Area Code]],Location!$B$1:$E$157,3,FALSE)</f>
        <v>Central</v>
      </c>
      <c r="Q2480" t="str">
        <f>VLOOKUP(Coffee_data[[#This Row],[Area Code]],Location!$B$1:$E$157,4,FALSE)</f>
        <v>Major Market</v>
      </c>
      <c r="R2480" s="15" t="str">
        <f>HLOOKUP(Coffee_data[[#This Row],[ProductId]],Product!$B$4:$O$7,2,FALSE)</f>
        <v>Decaf</v>
      </c>
      <c r="S2480" s="15" t="str">
        <f>HLOOKUP(Coffee_data[[#This Row],[ProductId]],Product!$B$4:$O$7,3,FALSE)</f>
        <v>Herbal Tea</v>
      </c>
      <c r="T2480" s="15" t="str">
        <f>HLOOKUP(Coffee_data[[#This Row],[ProductId]],Product!$B$4:$O$7,4,FALSE)</f>
        <v>Chamomile</v>
      </c>
    </row>
    <row r="2481" spans="1:20" x14ac:dyDescent="0.2">
      <c r="A2481">
        <v>-6</v>
      </c>
      <c r="B2481">
        <v>73</v>
      </c>
      <c r="C2481">
        <v>133</v>
      </c>
      <c r="D2481">
        <v>52</v>
      </c>
      <c r="E2481">
        <v>77</v>
      </c>
      <c r="F2481">
        <v>47</v>
      </c>
      <c r="G2481">
        <v>421</v>
      </c>
      <c r="H2481">
        <v>20</v>
      </c>
      <c r="I2481">
        <v>40</v>
      </c>
      <c r="J2481">
        <v>70</v>
      </c>
      <c r="K2481">
        <v>110</v>
      </c>
      <c r="L2481">
        <v>303</v>
      </c>
      <c r="M2481">
        <v>9</v>
      </c>
      <c r="N2481" s="25">
        <v>42063</v>
      </c>
      <c r="O2481" t="str">
        <f>VLOOKUP(Coffee_data[[#This Row],[Area Code]],Location!$B$1:$E$157,2,FALSE)</f>
        <v>Colorado</v>
      </c>
      <c r="P2481" t="str">
        <f>VLOOKUP(Coffee_data[[#This Row],[Area Code]],Location!$B$1:$E$157,3,FALSE)</f>
        <v>Central</v>
      </c>
      <c r="Q2481" t="str">
        <f>VLOOKUP(Coffee_data[[#This Row],[Area Code]],Location!$B$1:$E$157,4,FALSE)</f>
        <v>Major Market</v>
      </c>
      <c r="R2481" s="15" t="str">
        <f>HLOOKUP(Coffee_data[[#This Row],[ProductId]],Product!$B$4:$O$7,2,FALSE)</f>
        <v>Decaf</v>
      </c>
      <c r="S2481" s="15" t="str">
        <f>HLOOKUP(Coffee_data[[#This Row],[ProductId]],Product!$B$4:$O$7,3,FALSE)</f>
        <v>Herbal Tea</v>
      </c>
      <c r="T2481" s="15" t="str">
        <f>HLOOKUP(Coffee_data[[#This Row],[ProductId]],Product!$B$4:$O$7,4,FALSE)</f>
        <v>Lemon</v>
      </c>
    </row>
    <row r="2482" spans="1:20" x14ac:dyDescent="0.2">
      <c r="A2482">
        <v>46</v>
      </c>
      <c r="B2482">
        <v>77</v>
      </c>
      <c r="C2482">
        <v>143</v>
      </c>
      <c r="D2482">
        <v>57</v>
      </c>
      <c r="E2482">
        <v>46</v>
      </c>
      <c r="F2482">
        <v>18</v>
      </c>
      <c r="G2482">
        <v>323</v>
      </c>
      <c r="H2482">
        <v>40</v>
      </c>
      <c r="I2482">
        <v>40</v>
      </c>
      <c r="J2482">
        <v>70</v>
      </c>
      <c r="K2482">
        <v>120</v>
      </c>
      <c r="L2482">
        <v>970</v>
      </c>
      <c r="M2482">
        <v>10</v>
      </c>
      <c r="N2482" s="25">
        <v>42063</v>
      </c>
      <c r="O2482" t="str">
        <f>VLOOKUP(Coffee_data[[#This Row],[Area Code]],Location!$B$1:$E$157,2,FALSE)</f>
        <v>Colorado</v>
      </c>
      <c r="P2482" t="str">
        <f>VLOOKUP(Coffee_data[[#This Row],[Area Code]],Location!$B$1:$E$157,3,FALSE)</f>
        <v>Central</v>
      </c>
      <c r="Q2482" t="str">
        <f>VLOOKUP(Coffee_data[[#This Row],[Area Code]],Location!$B$1:$E$157,4,FALSE)</f>
        <v>Major Market</v>
      </c>
      <c r="R2482" s="15" t="str">
        <f>HLOOKUP(Coffee_data[[#This Row],[ProductId]],Product!$B$4:$O$7,2,FALSE)</f>
        <v>Decaf</v>
      </c>
      <c r="S2482" s="15" t="str">
        <f>HLOOKUP(Coffee_data[[#This Row],[ProductId]],Product!$B$4:$O$7,3,FALSE)</f>
        <v>Herbal Tea</v>
      </c>
      <c r="T2482" s="15" t="str">
        <f>HLOOKUP(Coffee_data[[#This Row],[ProductId]],Product!$B$4:$O$7,4,FALSE)</f>
        <v>Mint</v>
      </c>
    </row>
    <row r="2483" spans="1:20" x14ac:dyDescent="0.2">
      <c r="A2483">
        <v>24</v>
      </c>
      <c r="B2483">
        <v>71</v>
      </c>
      <c r="C2483">
        <v>137</v>
      </c>
      <c r="D2483">
        <v>58</v>
      </c>
      <c r="E2483">
        <v>55</v>
      </c>
      <c r="F2483">
        <v>22</v>
      </c>
      <c r="G2483">
        <v>325</v>
      </c>
      <c r="H2483">
        <v>20</v>
      </c>
      <c r="I2483">
        <v>51</v>
      </c>
      <c r="J2483">
        <v>70</v>
      </c>
      <c r="K2483">
        <v>99</v>
      </c>
      <c r="L2483">
        <v>970</v>
      </c>
      <c r="M2483">
        <v>11</v>
      </c>
      <c r="N2483" s="25">
        <v>42063</v>
      </c>
      <c r="O2483" t="str">
        <f>VLOOKUP(Coffee_data[[#This Row],[Area Code]],Location!$B$1:$E$157,2,FALSE)</f>
        <v>Colorado</v>
      </c>
      <c r="P2483" t="str">
        <f>VLOOKUP(Coffee_data[[#This Row],[Area Code]],Location!$B$1:$E$157,3,FALSE)</f>
        <v>Central</v>
      </c>
      <c r="Q2483" t="str">
        <f>VLOOKUP(Coffee_data[[#This Row],[Area Code]],Location!$B$1:$E$157,4,FALSE)</f>
        <v>Major Market</v>
      </c>
      <c r="R2483" s="15" t="str">
        <f>HLOOKUP(Coffee_data[[#This Row],[ProductId]],Product!$B$4:$O$7,2,FALSE)</f>
        <v>Regular</v>
      </c>
      <c r="S2483" s="15" t="str">
        <f>HLOOKUP(Coffee_data[[#This Row],[ProductId]],Product!$B$4:$O$7,3,FALSE)</f>
        <v>Tea</v>
      </c>
      <c r="T2483" s="15" t="str">
        <f>HLOOKUP(Coffee_data[[#This Row],[ProductId]],Product!$B$4:$O$7,4,FALSE)</f>
        <v>Darjeeling</v>
      </c>
    </row>
    <row r="2484" spans="1:20" x14ac:dyDescent="0.2">
      <c r="A2484">
        <v>47</v>
      </c>
      <c r="B2484">
        <v>73</v>
      </c>
      <c r="C2484">
        <v>144</v>
      </c>
      <c r="D2484">
        <v>62</v>
      </c>
      <c r="E2484">
        <v>41</v>
      </c>
      <c r="F2484">
        <v>19</v>
      </c>
      <c r="G2484">
        <v>952</v>
      </c>
      <c r="H2484">
        <v>30</v>
      </c>
      <c r="I2484">
        <v>38</v>
      </c>
      <c r="J2484">
        <v>60</v>
      </c>
      <c r="K2484">
        <v>110</v>
      </c>
      <c r="L2484">
        <v>970</v>
      </c>
      <c r="M2484">
        <v>12</v>
      </c>
      <c r="N2484" s="25">
        <v>42063</v>
      </c>
      <c r="O2484" t="str">
        <f>VLOOKUP(Coffee_data[[#This Row],[Area Code]],Location!$B$1:$E$157,2,FALSE)</f>
        <v>Colorado</v>
      </c>
      <c r="P2484" t="str">
        <f>VLOOKUP(Coffee_data[[#This Row],[Area Code]],Location!$B$1:$E$157,3,FALSE)</f>
        <v>Central</v>
      </c>
      <c r="Q2484" t="str">
        <f>VLOOKUP(Coffee_data[[#This Row],[Area Code]],Location!$B$1:$E$157,4,FALSE)</f>
        <v>Major Market</v>
      </c>
      <c r="R2484" s="15" t="str">
        <f>HLOOKUP(Coffee_data[[#This Row],[ProductId]],Product!$B$4:$O$7,2,FALSE)</f>
        <v>Regular</v>
      </c>
      <c r="S2484" s="15" t="str">
        <f>HLOOKUP(Coffee_data[[#This Row],[ProductId]],Product!$B$4:$O$7,3,FALSE)</f>
        <v>Tea</v>
      </c>
      <c r="T2484" s="15" t="str">
        <f>HLOOKUP(Coffee_data[[#This Row],[ProductId]],Product!$B$4:$O$7,4,FALSE)</f>
        <v>Earl Grey</v>
      </c>
    </row>
    <row r="2485" spans="1:20" x14ac:dyDescent="0.2">
      <c r="A2485">
        <v>43</v>
      </c>
      <c r="B2485">
        <v>55</v>
      </c>
      <c r="C2485">
        <v>104</v>
      </c>
      <c r="D2485">
        <v>43</v>
      </c>
      <c r="E2485">
        <v>26</v>
      </c>
      <c r="F2485">
        <v>14</v>
      </c>
      <c r="G2485">
        <v>613</v>
      </c>
      <c r="H2485">
        <v>30</v>
      </c>
      <c r="I2485">
        <v>30</v>
      </c>
      <c r="J2485">
        <v>50</v>
      </c>
      <c r="K2485">
        <v>80</v>
      </c>
      <c r="L2485">
        <v>719</v>
      </c>
      <c r="M2485">
        <v>13</v>
      </c>
      <c r="N2485" s="25">
        <v>42063</v>
      </c>
      <c r="O2485" t="str">
        <f>VLOOKUP(Coffee_data[[#This Row],[Area Code]],Location!$B$1:$E$157,2,FALSE)</f>
        <v>Colorado</v>
      </c>
      <c r="P2485" t="str">
        <f>VLOOKUP(Coffee_data[[#This Row],[Area Code]],Location!$B$1:$E$157,3,FALSE)</f>
        <v>Central</v>
      </c>
      <c r="Q2485" t="str">
        <f>VLOOKUP(Coffee_data[[#This Row],[Area Code]],Location!$B$1:$E$157,4,FALSE)</f>
        <v>Major Market</v>
      </c>
      <c r="R2485" s="15" t="str">
        <f>HLOOKUP(Coffee_data[[#This Row],[ProductId]],Product!$B$4:$O$7,2,FALSE)</f>
        <v>Regular</v>
      </c>
      <c r="S2485" s="15" t="str">
        <f>HLOOKUP(Coffee_data[[#This Row],[ProductId]],Product!$B$4:$O$7,3,FALSE)</f>
        <v>Tea</v>
      </c>
      <c r="T2485" s="15" t="str">
        <f>HLOOKUP(Coffee_data[[#This Row],[ProductId]],Product!$B$4:$O$7,4,FALSE)</f>
        <v>Green Tea</v>
      </c>
    </row>
    <row r="2486" spans="1:20" x14ac:dyDescent="0.2">
      <c r="A2486">
        <v>125</v>
      </c>
      <c r="B2486">
        <v>117</v>
      </c>
      <c r="C2486">
        <v>211</v>
      </c>
      <c r="D2486">
        <v>81</v>
      </c>
      <c r="E2486">
        <v>33</v>
      </c>
      <c r="F2486">
        <v>22</v>
      </c>
      <c r="G2486">
        <v>441</v>
      </c>
      <c r="H2486">
        <v>110</v>
      </c>
      <c r="I2486">
        <v>95</v>
      </c>
      <c r="J2486">
        <v>140</v>
      </c>
      <c r="K2486">
        <v>225</v>
      </c>
      <c r="L2486">
        <v>720</v>
      </c>
      <c r="M2486">
        <v>5</v>
      </c>
      <c r="N2486" s="25">
        <v>42063</v>
      </c>
      <c r="O2486" t="str">
        <f>VLOOKUP(Coffee_data[[#This Row],[Area Code]],Location!$B$1:$E$157,2,FALSE)</f>
        <v>Colorado</v>
      </c>
      <c r="P2486" t="str">
        <f>VLOOKUP(Coffee_data[[#This Row],[Area Code]],Location!$B$1:$E$157,3,FALSE)</f>
        <v>Central</v>
      </c>
      <c r="Q2486" t="str">
        <f>VLOOKUP(Coffee_data[[#This Row],[Area Code]],Location!$B$1:$E$157,4,FALSE)</f>
        <v>Major Market</v>
      </c>
      <c r="R2486" s="15" t="str">
        <f>HLOOKUP(Coffee_data[[#This Row],[ProductId]],Product!$B$4:$O$7,2,FALSE)</f>
        <v>Regular</v>
      </c>
      <c r="S2486" s="15" t="str">
        <f>HLOOKUP(Coffee_data[[#This Row],[ProductId]],Product!$B$4:$O$7,3,FALSE)</f>
        <v>Espresso</v>
      </c>
      <c r="T2486" s="15" t="str">
        <f>HLOOKUP(Coffee_data[[#This Row],[ProductId]],Product!$B$4:$O$7,4,FALSE)</f>
        <v>Caffe Mocha</v>
      </c>
    </row>
    <row r="2487" spans="1:20" x14ac:dyDescent="0.2">
      <c r="A2487">
        <v>80</v>
      </c>
      <c r="B2487">
        <v>108</v>
      </c>
      <c r="C2487">
        <v>192</v>
      </c>
      <c r="D2487">
        <v>72</v>
      </c>
      <c r="E2487">
        <v>54</v>
      </c>
      <c r="F2487">
        <v>23</v>
      </c>
      <c r="G2487">
        <v>541</v>
      </c>
      <c r="H2487">
        <v>80</v>
      </c>
      <c r="I2487">
        <v>74</v>
      </c>
      <c r="J2487">
        <v>130</v>
      </c>
      <c r="K2487">
        <v>216</v>
      </c>
      <c r="L2487">
        <v>970</v>
      </c>
      <c r="M2487">
        <v>6</v>
      </c>
      <c r="N2487" s="25">
        <v>42063</v>
      </c>
      <c r="O2487" t="str">
        <f>VLOOKUP(Coffee_data[[#This Row],[Area Code]],Location!$B$1:$E$157,2,FALSE)</f>
        <v>Colorado</v>
      </c>
      <c r="P2487" t="str">
        <f>VLOOKUP(Coffee_data[[#This Row],[Area Code]],Location!$B$1:$E$157,3,FALSE)</f>
        <v>Central</v>
      </c>
      <c r="Q2487" t="str">
        <f>VLOOKUP(Coffee_data[[#This Row],[Area Code]],Location!$B$1:$E$157,4,FALSE)</f>
        <v>Major Market</v>
      </c>
      <c r="R2487" s="15" t="str">
        <f>HLOOKUP(Coffee_data[[#This Row],[ProductId]],Product!$B$4:$O$7,2,FALSE)</f>
        <v>Decaf</v>
      </c>
      <c r="S2487" s="15" t="str">
        <f>HLOOKUP(Coffee_data[[#This Row],[ProductId]],Product!$B$4:$O$7,3,FALSE)</f>
        <v>Espresso</v>
      </c>
      <c r="T2487" s="15" t="str">
        <f>HLOOKUP(Coffee_data[[#This Row],[ProductId]],Product!$B$4:$O$7,4,FALSE)</f>
        <v>Decaf Espresso</v>
      </c>
    </row>
    <row r="2488" spans="1:20" x14ac:dyDescent="0.2">
      <c r="A2488">
        <v>134</v>
      </c>
      <c r="B2488">
        <v>126</v>
      </c>
      <c r="C2488">
        <v>227</v>
      </c>
      <c r="D2488">
        <v>87</v>
      </c>
      <c r="E2488">
        <v>36</v>
      </c>
      <c r="F2488">
        <v>24</v>
      </c>
      <c r="G2488">
        <v>756</v>
      </c>
      <c r="H2488">
        <v>100</v>
      </c>
      <c r="I2488">
        <v>89</v>
      </c>
      <c r="J2488">
        <v>130</v>
      </c>
      <c r="K2488">
        <v>221</v>
      </c>
      <c r="L2488">
        <v>303</v>
      </c>
      <c r="M2488">
        <v>1</v>
      </c>
      <c r="N2488" s="25">
        <v>42063</v>
      </c>
      <c r="O2488" t="str">
        <f>VLOOKUP(Coffee_data[[#This Row],[Area Code]],Location!$B$1:$E$157,2,FALSE)</f>
        <v>Colorado</v>
      </c>
      <c r="P2488" t="str">
        <f>VLOOKUP(Coffee_data[[#This Row],[Area Code]],Location!$B$1:$E$157,3,FALSE)</f>
        <v>Central</v>
      </c>
      <c r="Q2488" t="str">
        <f>VLOOKUP(Coffee_data[[#This Row],[Area Code]],Location!$B$1:$E$157,4,FALSE)</f>
        <v>Major Market</v>
      </c>
      <c r="R2488" s="15" t="str">
        <f>HLOOKUP(Coffee_data[[#This Row],[ProductId]],Product!$B$4:$O$7,2,FALSE)</f>
        <v>Regular</v>
      </c>
      <c r="S2488" s="15" t="str">
        <f>HLOOKUP(Coffee_data[[#This Row],[ProductId]],Product!$B$4:$O$7,3,FALSE)</f>
        <v>Coffee</v>
      </c>
      <c r="T2488" s="15" t="str">
        <f>HLOOKUP(Coffee_data[[#This Row],[ProductId]],Product!$B$4:$O$7,4,FALSE)</f>
        <v>Amaretto</v>
      </c>
    </row>
    <row r="2489" spans="1:20" x14ac:dyDescent="0.2">
      <c r="A2489">
        <v>102</v>
      </c>
      <c r="B2489">
        <v>109</v>
      </c>
      <c r="C2489">
        <v>206</v>
      </c>
      <c r="D2489">
        <v>84</v>
      </c>
      <c r="E2489">
        <v>40</v>
      </c>
      <c r="F2489">
        <v>27</v>
      </c>
      <c r="G2489">
        <v>603</v>
      </c>
      <c r="H2489">
        <v>90</v>
      </c>
      <c r="I2489">
        <v>78</v>
      </c>
      <c r="J2489">
        <v>120</v>
      </c>
      <c r="K2489">
        <v>202</v>
      </c>
      <c r="L2489">
        <v>970</v>
      </c>
      <c r="M2489">
        <v>2</v>
      </c>
      <c r="N2489" s="25">
        <v>42063</v>
      </c>
      <c r="O2489" t="str">
        <f>VLOOKUP(Coffee_data[[#This Row],[Area Code]],Location!$B$1:$E$157,2,FALSE)</f>
        <v>Colorado</v>
      </c>
      <c r="P2489" t="str">
        <f>VLOOKUP(Coffee_data[[#This Row],[Area Code]],Location!$B$1:$E$157,3,FALSE)</f>
        <v>Central</v>
      </c>
      <c r="Q2489" t="str">
        <f>VLOOKUP(Coffee_data[[#This Row],[Area Code]],Location!$B$1:$E$157,4,FALSE)</f>
        <v>Major Market</v>
      </c>
      <c r="R2489" s="15" t="str">
        <f>HLOOKUP(Coffee_data[[#This Row],[ProductId]],Product!$B$4:$O$7,2,FALSE)</f>
        <v>Regular</v>
      </c>
      <c r="S2489" s="15" t="str">
        <f>HLOOKUP(Coffee_data[[#This Row],[ProductId]],Product!$B$4:$O$7,3,FALSE)</f>
        <v>Coffee</v>
      </c>
      <c r="T2489" s="15" t="str">
        <f>HLOOKUP(Coffee_data[[#This Row],[ProductId]],Product!$B$4:$O$7,4,FALSE)</f>
        <v>Columbian</v>
      </c>
    </row>
    <row r="2490" spans="1:20" x14ac:dyDescent="0.2">
      <c r="A2490">
        <v>150</v>
      </c>
      <c r="B2490">
        <v>139</v>
      </c>
      <c r="C2490">
        <v>249</v>
      </c>
      <c r="D2490">
        <v>95</v>
      </c>
      <c r="E2490">
        <v>38</v>
      </c>
      <c r="F2490">
        <v>26</v>
      </c>
      <c r="G2490">
        <v>799</v>
      </c>
      <c r="H2490">
        <v>110</v>
      </c>
      <c r="I2490">
        <v>96</v>
      </c>
      <c r="J2490">
        <v>140</v>
      </c>
      <c r="K2490">
        <v>240</v>
      </c>
      <c r="L2490">
        <v>303</v>
      </c>
      <c r="M2490">
        <v>3</v>
      </c>
      <c r="N2490" s="25">
        <v>42063</v>
      </c>
      <c r="O2490" t="str">
        <f>VLOOKUP(Coffee_data[[#This Row],[Area Code]],Location!$B$1:$E$157,2,FALSE)</f>
        <v>Colorado</v>
      </c>
      <c r="P2490" t="str">
        <f>VLOOKUP(Coffee_data[[#This Row],[Area Code]],Location!$B$1:$E$157,3,FALSE)</f>
        <v>Central</v>
      </c>
      <c r="Q2490" t="str">
        <f>VLOOKUP(Coffee_data[[#This Row],[Area Code]],Location!$B$1:$E$157,4,FALSE)</f>
        <v>Major Market</v>
      </c>
      <c r="R2490" s="15" t="str">
        <f>HLOOKUP(Coffee_data[[#This Row],[ProductId]],Product!$B$4:$O$7,2,FALSE)</f>
        <v>Decaf</v>
      </c>
      <c r="S2490" s="15" t="str">
        <f>HLOOKUP(Coffee_data[[#This Row],[ProductId]],Product!$B$4:$O$7,3,FALSE)</f>
        <v>Coffee</v>
      </c>
      <c r="T2490" s="15" t="str">
        <f>HLOOKUP(Coffee_data[[#This Row],[ProductId]],Product!$B$4:$O$7,4,FALSE)</f>
        <v>Decaf Irish Cream</v>
      </c>
    </row>
    <row r="2491" spans="1:20" x14ac:dyDescent="0.2">
      <c r="A2491">
        <v>135</v>
      </c>
      <c r="B2491">
        <v>126</v>
      </c>
      <c r="C2491">
        <v>227</v>
      </c>
      <c r="D2491">
        <v>87</v>
      </c>
      <c r="E2491">
        <v>35</v>
      </c>
      <c r="F2491">
        <v>24</v>
      </c>
      <c r="G2491">
        <v>756</v>
      </c>
      <c r="H2491">
        <v>90</v>
      </c>
      <c r="I2491">
        <v>62</v>
      </c>
      <c r="J2491">
        <v>110</v>
      </c>
      <c r="K2491">
        <v>180</v>
      </c>
      <c r="L2491">
        <v>312</v>
      </c>
      <c r="M2491">
        <v>8</v>
      </c>
      <c r="N2491" s="25">
        <v>42063</v>
      </c>
      <c r="O2491" t="str">
        <f>VLOOKUP(Coffee_data[[#This Row],[Area Code]],Location!$B$1:$E$157,2,FALSE)</f>
        <v>Illinois</v>
      </c>
      <c r="P2491" t="str">
        <f>VLOOKUP(Coffee_data[[#This Row],[Area Code]],Location!$B$1:$E$157,3,FALSE)</f>
        <v>Central</v>
      </c>
      <c r="Q2491" t="str">
        <f>VLOOKUP(Coffee_data[[#This Row],[Area Code]],Location!$B$1:$E$157,4,FALSE)</f>
        <v>Major Market</v>
      </c>
      <c r="R2491" s="15" t="str">
        <f>HLOOKUP(Coffee_data[[#This Row],[ProductId]],Product!$B$4:$O$7,2,FALSE)</f>
        <v>Decaf</v>
      </c>
      <c r="S2491" s="15" t="str">
        <f>HLOOKUP(Coffee_data[[#This Row],[ProductId]],Product!$B$4:$O$7,3,FALSE)</f>
        <v>Herbal Tea</v>
      </c>
      <c r="T2491" s="15" t="str">
        <f>HLOOKUP(Coffee_data[[#This Row],[ProductId]],Product!$B$4:$O$7,4,FALSE)</f>
        <v>Chamomile</v>
      </c>
    </row>
    <row r="2492" spans="1:20" x14ac:dyDescent="0.2">
      <c r="A2492">
        <v>104</v>
      </c>
      <c r="B2492">
        <v>109</v>
      </c>
      <c r="C2492">
        <v>206</v>
      </c>
      <c r="D2492">
        <v>84</v>
      </c>
      <c r="E2492">
        <v>39</v>
      </c>
      <c r="F2492">
        <v>27</v>
      </c>
      <c r="G2492">
        <v>603</v>
      </c>
      <c r="H2492">
        <v>60</v>
      </c>
      <c r="I2492">
        <v>79</v>
      </c>
      <c r="J2492">
        <v>90</v>
      </c>
      <c r="K2492">
        <v>151</v>
      </c>
      <c r="L2492">
        <v>630</v>
      </c>
      <c r="M2492">
        <v>9</v>
      </c>
      <c r="N2492" s="25">
        <v>42063</v>
      </c>
      <c r="O2492" t="str">
        <f>VLOOKUP(Coffee_data[[#This Row],[Area Code]],Location!$B$1:$E$157,2,FALSE)</f>
        <v>Illinois</v>
      </c>
      <c r="P2492" t="str">
        <f>VLOOKUP(Coffee_data[[#This Row],[Area Code]],Location!$B$1:$E$157,3,FALSE)</f>
        <v>Central</v>
      </c>
      <c r="Q2492" t="str">
        <f>VLOOKUP(Coffee_data[[#This Row],[Area Code]],Location!$B$1:$E$157,4,FALSE)</f>
        <v>Major Market</v>
      </c>
      <c r="R2492" s="15" t="str">
        <f>HLOOKUP(Coffee_data[[#This Row],[ProductId]],Product!$B$4:$O$7,2,FALSE)</f>
        <v>Decaf</v>
      </c>
      <c r="S2492" s="15" t="str">
        <f>HLOOKUP(Coffee_data[[#This Row],[ProductId]],Product!$B$4:$O$7,3,FALSE)</f>
        <v>Herbal Tea</v>
      </c>
      <c r="T2492" s="15" t="str">
        <f>HLOOKUP(Coffee_data[[#This Row],[ProductId]],Product!$B$4:$O$7,4,FALSE)</f>
        <v>Lemon</v>
      </c>
    </row>
    <row r="2493" spans="1:20" x14ac:dyDescent="0.2">
      <c r="A2493">
        <v>151</v>
      </c>
      <c r="B2493">
        <v>139</v>
      </c>
      <c r="C2493">
        <v>249</v>
      </c>
      <c r="D2493">
        <v>95</v>
      </c>
      <c r="E2493">
        <v>37</v>
      </c>
      <c r="F2493">
        <v>26</v>
      </c>
      <c r="G2493">
        <v>799</v>
      </c>
      <c r="H2493">
        <v>100</v>
      </c>
      <c r="I2493">
        <v>70</v>
      </c>
      <c r="J2493">
        <v>120</v>
      </c>
      <c r="K2493">
        <v>200</v>
      </c>
      <c r="L2493">
        <v>309</v>
      </c>
      <c r="M2493">
        <v>10</v>
      </c>
      <c r="N2493" s="25">
        <v>42063</v>
      </c>
      <c r="O2493" t="str">
        <f>VLOOKUP(Coffee_data[[#This Row],[Area Code]],Location!$B$1:$E$157,2,FALSE)</f>
        <v>Illinois</v>
      </c>
      <c r="P2493" t="str">
        <f>VLOOKUP(Coffee_data[[#This Row],[Area Code]],Location!$B$1:$E$157,3,FALSE)</f>
        <v>Central</v>
      </c>
      <c r="Q2493" t="str">
        <f>VLOOKUP(Coffee_data[[#This Row],[Area Code]],Location!$B$1:$E$157,4,FALSE)</f>
        <v>Major Market</v>
      </c>
      <c r="R2493" s="15" t="str">
        <f>HLOOKUP(Coffee_data[[#This Row],[ProductId]],Product!$B$4:$O$7,2,FALSE)</f>
        <v>Decaf</v>
      </c>
      <c r="S2493" s="15" t="str">
        <f>HLOOKUP(Coffee_data[[#This Row],[ProductId]],Product!$B$4:$O$7,3,FALSE)</f>
        <v>Herbal Tea</v>
      </c>
      <c r="T2493" s="15" t="str">
        <f>HLOOKUP(Coffee_data[[#This Row],[ProductId]],Product!$B$4:$O$7,4,FALSE)</f>
        <v>Mint</v>
      </c>
    </row>
    <row r="2494" spans="1:20" x14ac:dyDescent="0.2">
      <c r="A2494">
        <v>125</v>
      </c>
      <c r="B2494">
        <v>117</v>
      </c>
      <c r="C2494">
        <v>211</v>
      </c>
      <c r="D2494">
        <v>81</v>
      </c>
      <c r="E2494">
        <v>33</v>
      </c>
      <c r="F2494">
        <v>22</v>
      </c>
      <c r="G2494">
        <v>441</v>
      </c>
      <c r="H2494">
        <v>80</v>
      </c>
      <c r="I2494">
        <v>49</v>
      </c>
      <c r="J2494">
        <v>110</v>
      </c>
      <c r="K2494">
        <v>159</v>
      </c>
      <c r="L2494">
        <v>708</v>
      </c>
      <c r="M2494">
        <v>11</v>
      </c>
      <c r="N2494" s="25">
        <v>42063</v>
      </c>
      <c r="O2494" t="str">
        <f>VLOOKUP(Coffee_data[[#This Row],[Area Code]],Location!$B$1:$E$157,2,FALSE)</f>
        <v>Illinois</v>
      </c>
      <c r="P2494" t="str">
        <f>VLOOKUP(Coffee_data[[#This Row],[Area Code]],Location!$B$1:$E$157,3,FALSE)</f>
        <v>Central</v>
      </c>
      <c r="Q2494" t="str">
        <f>VLOOKUP(Coffee_data[[#This Row],[Area Code]],Location!$B$1:$E$157,4,FALSE)</f>
        <v>Major Market</v>
      </c>
      <c r="R2494" s="15" t="str">
        <f>HLOOKUP(Coffee_data[[#This Row],[ProductId]],Product!$B$4:$O$7,2,FALSE)</f>
        <v>Regular</v>
      </c>
      <c r="S2494" s="15" t="str">
        <f>HLOOKUP(Coffee_data[[#This Row],[ProductId]],Product!$B$4:$O$7,3,FALSE)</f>
        <v>Tea</v>
      </c>
      <c r="T2494" s="15" t="str">
        <f>HLOOKUP(Coffee_data[[#This Row],[ProductId]],Product!$B$4:$O$7,4,FALSE)</f>
        <v>Darjeeling</v>
      </c>
    </row>
    <row r="2495" spans="1:20" x14ac:dyDescent="0.2">
      <c r="A2495">
        <v>79</v>
      </c>
      <c r="B2495">
        <v>108</v>
      </c>
      <c r="C2495">
        <v>192</v>
      </c>
      <c r="D2495">
        <v>72</v>
      </c>
      <c r="E2495">
        <v>55</v>
      </c>
      <c r="F2495">
        <v>23</v>
      </c>
      <c r="G2495">
        <v>541</v>
      </c>
      <c r="H2495">
        <v>40</v>
      </c>
      <c r="I2495">
        <v>48</v>
      </c>
      <c r="J2495">
        <v>90</v>
      </c>
      <c r="K2495">
        <v>162</v>
      </c>
      <c r="L2495">
        <v>815</v>
      </c>
      <c r="M2495">
        <v>12</v>
      </c>
      <c r="N2495" s="25">
        <v>42063</v>
      </c>
      <c r="O2495" t="str">
        <f>VLOOKUP(Coffee_data[[#This Row],[Area Code]],Location!$B$1:$E$157,2,FALSE)</f>
        <v>Illinois</v>
      </c>
      <c r="P2495" t="str">
        <f>VLOOKUP(Coffee_data[[#This Row],[Area Code]],Location!$B$1:$E$157,3,FALSE)</f>
        <v>Central</v>
      </c>
      <c r="Q2495" t="str">
        <f>VLOOKUP(Coffee_data[[#This Row],[Area Code]],Location!$B$1:$E$157,4,FALSE)</f>
        <v>Major Market</v>
      </c>
      <c r="R2495" s="15" t="str">
        <f>HLOOKUP(Coffee_data[[#This Row],[ProductId]],Product!$B$4:$O$7,2,FALSE)</f>
        <v>Regular</v>
      </c>
      <c r="S2495" s="15" t="str">
        <f>HLOOKUP(Coffee_data[[#This Row],[ProductId]],Product!$B$4:$O$7,3,FALSE)</f>
        <v>Tea</v>
      </c>
      <c r="T2495" s="15" t="str">
        <f>HLOOKUP(Coffee_data[[#This Row],[ProductId]],Product!$B$4:$O$7,4,FALSE)</f>
        <v>Earl Grey</v>
      </c>
    </row>
    <row r="2496" spans="1:20" x14ac:dyDescent="0.2">
      <c r="A2496">
        <v>313</v>
      </c>
      <c r="B2496">
        <v>324</v>
      </c>
      <c r="C2496">
        <v>604</v>
      </c>
      <c r="D2496">
        <v>214</v>
      </c>
      <c r="E2496">
        <v>113</v>
      </c>
      <c r="F2496">
        <v>80</v>
      </c>
      <c r="G2496">
        <v>1260</v>
      </c>
      <c r="H2496">
        <v>260</v>
      </c>
      <c r="I2496">
        <v>288</v>
      </c>
      <c r="J2496">
        <v>380</v>
      </c>
      <c r="K2496">
        <v>660</v>
      </c>
      <c r="L2496">
        <v>217</v>
      </c>
      <c r="M2496">
        <v>5</v>
      </c>
      <c r="N2496" s="25">
        <v>42063</v>
      </c>
      <c r="O2496" t="str">
        <f>VLOOKUP(Coffee_data[[#This Row],[Area Code]],Location!$B$1:$E$157,2,FALSE)</f>
        <v>Illinois</v>
      </c>
      <c r="P2496" t="str">
        <f>VLOOKUP(Coffee_data[[#This Row],[Area Code]],Location!$B$1:$E$157,3,FALSE)</f>
        <v>Central</v>
      </c>
      <c r="Q2496" t="str">
        <f>VLOOKUP(Coffee_data[[#This Row],[Area Code]],Location!$B$1:$E$157,4,FALSE)</f>
        <v>Major Market</v>
      </c>
      <c r="R2496" s="15" t="str">
        <f>HLOOKUP(Coffee_data[[#This Row],[ProductId]],Product!$B$4:$O$7,2,FALSE)</f>
        <v>Regular</v>
      </c>
      <c r="S2496" s="15" t="str">
        <f>HLOOKUP(Coffee_data[[#This Row],[ProductId]],Product!$B$4:$O$7,3,FALSE)</f>
        <v>Espresso</v>
      </c>
      <c r="T2496" s="15" t="str">
        <f>HLOOKUP(Coffee_data[[#This Row],[ProductId]],Product!$B$4:$O$7,4,FALSE)</f>
        <v>Caffe Mocha</v>
      </c>
    </row>
    <row r="2497" spans="1:20" x14ac:dyDescent="0.2">
      <c r="A2497">
        <v>220</v>
      </c>
      <c r="B2497">
        <v>239</v>
      </c>
      <c r="C2497">
        <v>509</v>
      </c>
      <c r="D2497">
        <v>177</v>
      </c>
      <c r="E2497">
        <v>91</v>
      </c>
      <c r="F2497">
        <v>66</v>
      </c>
      <c r="G2497">
        <v>1417</v>
      </c>
      <c r="H2497">
        <v>200</v>
      </c>
      <c r="I2497">
        <v>185</v>
      </c>
      <c r="J2497">
        <v>290</v>
      </c>
      <c r="K2497">
        <v>554</v>
      </c>
      <c r="L2497">
        <v>630</v>
      </c>
      <c r="M2497">
        <v>6</v>
      </c>
      <c r="N2497" s="25">
        <v>42063</v>
      </c>
      <c r="O2497" t="str">
        <f>VLOOKUP(Coffee_data[[#This Row],[Area Code]],Location!$B$1:$E$157,2,FALSE)</f>
        <v>Illinois</v>
      </c>
      <c r="P2497" t="str">
        <f>VLOOKUP(Coffee_data[[#This Row],[Area Code]],Location!$B$1:$E$157,3,FALSE)</f>
        <v>Central</v>
      </c>
      <c r="Q2497" t="str">
        <f>VLOOKUP(Coffee_data[[#This Row],[Area Code]],Location!$B$1:$E$157,4,FALSE)</f>
        <v>Major Market</v>
      </c>
      <c r="R2497" s="15" t="str">
        <f>HLOOKUP(Coffee_data[[#This Row],[ProductId]],Product!$B$4:$O$7,2,FALSE)</f>
        <v>Decaf</v>
      </c>
      <c r="S2497" s="15" t="str">
        <f>HLOOKUP(Coffee_data[[#This Row],[ProductId]],Product!$B$4:$O$7,3,FALSE)</f>
        <v>Espresso</v>
      </c>
      <c r="T2497" s="15" t="str">
        <f>HLOOKUP(Coffee_data[[#This Row],[ProductId]],Product!$B$4:$O$7,4,FALSE)</f>
        <v>Decaf Espresso</v>
      </c>
    </row>
    <row r="2498" spans="1:20" x14ac:dyDescent="0.2">
      <c r="A2498">
        <v>177</v>
      </c>
      <c r="B2498">
        <v>213</v>
      </c>
      <c r="C2498">
        <v>391</v>
      </c>
      <c r="D2498">
        <v>154</v>
      </c>
      <c r="E2498">
        <v>94</v>
      </c>
      <c r="F2498">
        <v>50</v>
      </c>
      <c r="G2498">
        <v>829</v>
      </c>
      <c r="H2498">
        <v>140</v>
      </c>
      <c r="I2498">
        <v>155</v>
      </c>
      <c r="J2498">
        <v>220</v>
      </c>
      <c r="K2498">
        <v>378</v>
      </c>
      <c r="L2498">
        <v>773</v>
      </c>
      <c r="M2498">
        <v>2</v>
      </c>
      <c r="N2498" s="25">
        <v>42063</v>
      </c>
      <c r="O2498" t="str">
        <f>VLOOKUP(Coffee_data[[#This Row],[Area Code]],Location!$B$1:$E$157,2,FALSE)</f>
        <v>Illinois</v>
      </c>
      <c r="P2498" t="str">
        <f>VLOOKUP(Coffee_data[[#This Row],[Area Code]],Location!$B$1:$E$157,3,FALSE)</f>
        <v>Central</v>
      </c>
      <c r="Q2498" t="str">
        <f>VLOOKUP(Coffee_data[[#This Row],[Area Code]],Location!$B$1:$E$157,4,FALSE)</f>
        <v>Major Market</v>
      </c>
      <c r="R2498" s="15" t="str">
        <f>HLOOKUP(Coffee_data[[#This Row],[ProductId]],Product!$B$4:$O$7,2,FALSE)</f>
        <v>Regular</v>
      </c>
      <c r="S2498" s="15" t="str">
        <f>HLOOKUP(Coffee_data[[#This Row],[ProductId]],Product!$B$4:$O$7,3,FALSE)</f>
        <v>Coffee</v>
      </c>
      <c r="T2498" s="15" t="str">
        <f>HLOOKUP(Coffee_data[[#This Row],[ProductId]],Product!$B$4:$O$7,4,FALSE)</f>
        <v>Columbian</v>
      </c>
    </row>
    <row r="2499" spans="1:20" x14ac:dyDescent="0.2">
      <c r="A2499">
        <v>151</v>
      </c>
      <c r="B2499">
        <v>158</v>
      </c>
      <c r="C2499">
        <v>285</v>
      </c>
      <c r="D2499">
        <v>119</v>
      </c>
      <c r="E2499">
        <v>56</v>
      </c>
      <c r="F2499">
        <v>34</v>
      </c>
      <c r="G2499">
        <v>585</v>
      </c>
      <c r="H2499">
        <v>120</v>
      </c>
      <c r="I2499">
        <v>92</v>
      </c>
      <c r="J2499">
        <v>170</v>
      </c>
      <c r="K2499">
        <v>280</v>
      </c>
      <c r="L2499">
        <v>815</v>
      </c>
      <c r="M2499">
        <v>3</v>
      </c>
      <c r="N2499" s="25">
        <v>42063</v>
      </c>
      <c r="O2499" t="str">
        <f>VLOOKUP(Coffee_data[[#This Row],[Area Code]],Location!$B$1:$E$157,2,FALSE)</f>
        <v>Illinois</v>
      </c>
      <c r="P2499" t="str">
        <f>VLOOKUP(Coffee_data[[#This Row],[Area Code]],Location!$B$1:$E$157,3,FALSE)</f>
        <v>Central</v>
      </c>
      <c r="Q2499" t="str">
        <f>VLOOKUP(Coffee_data[[#This Row],[Area Code]],Location!$B$1:$E$157,4,FALSE)</f>
        <v>Major Market</v>
      </c>
      <c r="R2499" s="15" t="str">
        <f>HLOOKUP(Coffee_data[[#This Row],[ProductId]],Product!$B$4:$O$7,2,FALSE)</f>
        <v>Decaf</v>
      </c>
      <c r="S2499" s="15" t="str">
        <f>HLOOKUP(Coffee_data[[#This Row],[ProductId]],Product!$B$4:$O$7,3,FALSE)</f>
        <v>Coffee</v>
      </c>
      <c r="T2499" s="15" t="str">
        <f>HLOOKUP(Coffee_data[[#This Row],[ProductId]],Product!$B$4:$O$7,4,FALSE)</f>
        <v>Decaf Irish Cream</v>
      </c>
    </row>
    <row r="2500" spans="1:20" x14ac:dyDescent="0.2">
      <c r="A2500">
        <v>315</v>
      </c>
      <c r="B2500">
        <v>324</v>
      </c>
      <c r="C2500">
        <v>604</v>
      </c>
      <c r="D2500">
        <v>249</v>
      </c>
      <c r="E2500">
        <v>112</v>
      </c>
      <c r="F2500">
        <v>80</v>
      </c>
      <c r="G2500">
        <v>1260</v>
      </c>
      <c r="H2500">
        <v>210</v>
      </c>
      <c r="I2500">
        <v>195</v>
      </c>
      <c r="J2500">
        <v>290</v>
      </c>
      <c r="K2500">
        <v>490</v>
      </c>
      <c r="L2500">
        <v>563</v>
      </c>
      <c r="M2500">
        <v>8</v>
      </c>
      <c r="N2500" s="25">
        <v>42063</v>
      </c>
      <c r="O2500" t="str">
        <f>VLOOKUP(Coffee_data[[#This Row],[Area Code]],Location!$B$1:$E$157,2,FALSE)</f>
        <v>Iowa</v>
      </c>
      <c r="P2500" t="str">
        <f>VLOOKUP(Coffee_data[[#This Row],[Area Code]],Location!$B$1:$E$157,3,FALSE)</f>
        <v>Central</v>
      </c>
      <c r="Q2500" t="str">
        <f>VLOOKUP(Coffee_data[[#This Row],[Area Code]],Location!$B$1:$E$157,4,FALSE)</f>
        <v>Small Market</v>
      </c>
      <c r="R2500" s="15" t="str">
        <f>HLOOKUP(Coffee_data[[#This Row],[ProductId]],Product!$B$4:$O$7,2,FALSE)</f>
        <v>Decaf</v>
      </c>
      <c r="S2500" s="15" t="str">
        <f>HLOOKUP(Coffee_data[[#This Row],[ProductId]],Product!$B$4:$O$7,3,FALSE)</f>
        <v>Herbal Tea</v>
      </c>
      <c r="T2500" s="15" t="str">
        <f>HLOOKUP(Coffee_data[[#This Row],[ProductId]],Product!$B$4:$O$7,4,FALSE)</f>
        <v>Chamomile</v>
      </c>
    </row>
    <row r="2501" spans="1:20" x14ac:dyDescent="0.2">
      <c r="A2501">
        <v>151</v>
      </c>
      <c r="B2501">
        <v>158</v>
      </c>
      <c r="C2501">
        <v>285</v>
      </c>
      <c r="D2501">
        <v>121</v>
      </c>
      <c r="E2501">
        <v>56</v>
      </c>
      <c r="F2501">
        <v>34</v>
      </c>
      <c r="G2501">
        <v>585</v>
      </c>
      <c r="H2501">
        <v>110</v>
      </c>
      <c r="I2501">
        <v>99</v>
      </c>
      <c r="J2501">
        <v>140</v>
      </c>
      <c r="K2501">
        <v>230</v>
      </c>
      <c r="L2501">
        <v>641</v>
      </c>
      <c r="M2501">
        <v>9</v>
      </c>
      <c r="N2501" s="25">
        <v>42063</v>
      </c>
      <c r="O2501" t="str">
        <f>VLOOKUP(Coffee_data[[#This Row],[Area Code]],Location!$B$1:$E$157,2,FALSE)</f>
        <v>Iowa</v>
      </c>
      <c r="P2501" t="str">
        <f>VLOOKUP(Coffee_data[[#This Row],[Area Code]],Location!$B$1:$E$157,3,FALSE)</f>
        <v>Central</v>
      </c>
      <c r="Q2501" t="str">
        <f>VLOOKUP(Coffee_data[[#This Row],[Area Code]],Location!$B$1:$E$157,4,FALSE)</f>
        <v>Small Market</v>
      </c>
      <c r="R2501" s="15" t="str">
        <f>HLOOKUP(Coffee_data[[#This Row],[ProductId]],Product!$B$4:$O$7,2,FALSE)</f>
        <v>Decaf</v>
      </c>
      <c r="S2501" s="15" t="str">
        <f>HLOOKUP(Coffee_data[[#This Row],[ProductId]],Product!$B$4:$O$7,3,FALSE)</f>
        <v>Herbal Tea</v>
      </c>
      <c r="T2501" s="15" t="str">
        <f>HLOOKUP(Coffee_data[[#This Row],[ProductId]],Product!$B$4:$O$7,4,FALSE)</f>
        <v>Lemon</v>
      </c>
    </row>
    <row r="2502" spans="1:20" x14ac:dyDescent="0.2">
      <c r="A2502">
        <v>220</v>
      </c>
      <c r="B2502">
        <v>239</v>
      </c>
      <c r="C2502">
        <v>509</v>
      </c>
      <c r="D2502">
        <v>189</v>
      </c>
      <c r="E2502">
        <v>91</v>
      </c>
      <c r="F2502">
        <v>66</v>
      </c>
      <c r="G2502">
        <v>1417</v>
      </c>
      <c r="H2502">
        <v>140</v>
      </c>
      <c r="I2502">
        <v>206</v>
      </c>
      <c r="J2502">
        <v>220</v>
      </c>
      <c r="K2502">
        <v>409</v>
      </c>
      <c r="L2502">
        <v>712</v>
      </c>
      <c r="M2502">
        <v>11</v>
      </c>
      <c r="N2502" s="25">
        <v>42063</v>
      </c>
      <c r="O2502" t="str">
        <f>VLOOKUP(Coffee_data[[#This Row],[Area Code]],Location!$B$1:$E$157,2,FALSE)</f>
        <v>Iowa</v>
      </c>
      <c r="P2502" t="str">
        <f>VLOOKUP(Coffee_data[[#This Row],[Area Code]],Location!$B$1:$E$157,3,FALSE)</f>
        <v>Central</v>
      </c>
      <c r="Q2502" t="str">
        <f>VLOOKUP(Coffee_data[[#This Row],[Area Code]],Location!$B$1:$E$157,4,FALSE)</f>
        <v>Small Market</v>
      </c>
      <c r="R2502" s="15" t="str">
        <f>HLOOKUP(Coffee_data[[#This Row],[ProductId]],Product!$B$4:$O$7,2,FALSE)</f>
        <v>Regular</v>
      </c>
      <c r="S2502" s="15" t="str">
        <f>HLOOKUP(Coffee_data[[#This Row],[ProductId]],Product!$B$4:$O$7,3,FALSE)</f>
        <v>Tea</v>
      </c>
      <c r="T2502" s="15" t="str">
        <f>HLOOKUP(Coffee_data[[#This Row],[ProductId]],Product!$B$4:$O$7,4,FALSE)</f>
        <v>Darjeeling</v>
      </c>
    </row>
    <row r="2503" spans="1:20" x14ac:dyDescent="0.2">
      <c r="A2503">
        <v>260</v>
      </c>
      <c r="B2503">
        <v>301</v>
      </c>
      <c r="C2503">
        <v>582</v>
      </c>
      <c r="D2503">
        <v>307</v>
      </c>
      <c r="E2503">
        <v>126</v>
      </c>
      <c r="F2503">
        <v>93</v>
      </c>
      <c r="G2503">
        <v>1369</v>
      </c>
      <c r="H2503">
        <v>160</v>
      </c>
      <c r="I2503">
        <v>144</v>
      </c>
      <c r="J2503">
        <v>270</v>
      </c>
      <c r="K2503">
        <v>492</v>
      </c>
      <c r="L2503">
        <v>563</v>
      </c>
      <c r="M2503">
        <v>12</v>
      </c>
      <c r="N2503" s="25">
        <v>42063</v>
      </c>
      <c r="O2503" t="str">
        <f>VLOOKUP(Coffee_data[[#This Row],[Area Code]],Location!$B$1:$E$157,2,FALSE)</f>
        <v>Iowa</v>
      </c>
      <c r="P2503" t="str">
        <f>VLOOKUP(Coffee_data[[#This Row],[Area Code]],Location!$B$1:$E$157,3,FALSE)</f>
        <v>Central</v>
      </c>
      <c r="Q2503" t="str">
        <f>VLOOKUP(Coffee_data[[#This Row],[Area Code]],Location!$B$1:$E$157,4,FALSE)</f>
        <v>Small Market</v>
      </c>
      <c r="R2503" s="15" t="str">
        <f>HLOOKUP(Coffee_data[[#This Row],[ProductId]],Product!$B$4:$O$7,2,FALSE)</f>
        <v>Regular</v>
      </c>
      <c r="S2503" s="15" t="str">
        <f>HLOOKUP(Coffee_data[[#This Row],[ProductId]],Product!$B$4:$O$7,3,FALSE)</f>
        <v>Tea</v>
      </c>
      <c r="T2503" s="15" t="str">
        <f>HLOOKUP(Coffee_data[[#This Row],[ProductId]],Product!$B$4:$O$7,4,FALSE)</f>
        <v>Earl Grey</v>
      </c>
    </row>
    <row r="2504" spans="1:20" x14ac:dyDescent="0.2">
      <c r="A2504">
        <v>13</v>
      </c>
      <c r="B2504">
        <v>25</v>
      </c>
      <c r="C2504">
        <v>44</v>
      </c>
      <c r="D2504">
        <v>16</v>
      </c>
      <c r="E2504">
        <v>16</v>
      </c>
      <c r="F2504">
        <v>4</v>
      </c>
      <c r="G2504">
        <v>772</v>
      </c>
      <c r="H2504">
        <v>20</v>
      </c>
      <c r="I2504">
        <v>10</v>
      </c>
      <c r="J2504">
        <v>30</v>
      </c>
      <c r="K2504">
        <v>40</v>
      </c>
      <c r="L2504">
        <v>515</v>
      </c>
      <c r="M2504">
        <v>5</v>
      </c>
      <c r="N2504" s="25">
        <v>42063</v>
      </c>
      <c r="O2504" t="str">
        <f>VLOOKUP(Coffee_data[[#This Row],[Area Code]],Location!$B$1:$E$157,2,FALSE)</f>
        <v>Iowa</v>
      </c>
      <c r="P2504" t="str">
        <f>VLOOKUP(Coffee_data[[#This Row],[Area Code]],Location!$B$1:$E$157,3,FALSE)</f>
        <v>Central</v>
      </c>
      <c r="Q2504" t="str">
        <f>VLOOKUP(Coffee_data[[#This Row],[Area Code]],Location!$B$1:$E$157,4,FALSE)</f>
        <v>Small Market</v>
      </c>
      <c r="R2504" s="15" t="str">
        <f>HLOOKUP(Coffee_data[[#This Row],[ProductId]],Product!$B$4:$O$7,2,FALSE)</f>
        <v>Regular</v>
      </c>
      <c r="S2504" s="15" t="str">
        <f>HLOOKUP(Coffee_data[[#This Row],[ProductId]],Product!$B$4:$O$7,3,FALSE)</f>
        <v>Espresso</v>
      </c>
      <c r="T2504" s="15" t="str">
        <f>HLOOKUP(Coffee_data[[#This Row],[ProductId]],Product!$B$4:$O$7,4,FALSE)</f>
        <v>Caffe Mocha</v>
      </c>
    </row>
    <row r="2505" spans="1:20" x14ac:dyDescent="0.2">
      <c r="A2505">
        <v>47</v>
      </c>
      <c r="B2505">
        <v>43</v>
      </c>
      <c r="C2505">
        <v>46</v>
      </c>
      <c r="D2505">
        <v>0</v>
      </c>
      <c r="E2505">
        <v>11</v>
      </c>
      <c r="F2505">
        <v>0</v>
      </c>
      <c r="G2505">
        <v>731</v>
      </c>
      <c r="H2505">
        <v>40</v>
      </c>
      <c r="I2505">
        <v>0</v>
      </c>
      <c r="J2505">
        <v>50</v>
      </c>
      <c r="K2505">
        <v>50</v>
      </c>
      <c r="L2505">
        <v>712</v>
      </c>
      <c r="M2505">
        <v>6</v>
      </c>
      <c r="N2505" s="25">
        <v>42063</v>
      </c>
      <c r="O2505" t="str">
        <f>VLOOKUP(Coffee_data[[#This Row],[Area Code]],Location!$B$1:$E$157,2,FALSE)</f>
        <v>Iowa</v>
      </c>
      <c r="P2505" t="str">
        <f>VLOOKUP(Coffee_data[[#This Row],[Area Code]],Location!$B$1:$E$157,3,FALSE)</f>
        <v>Central</v>
      </c>
      <c r="Q2505" t="str">
        <f>VLOOKUP(Coffee_data[[#This Row],[Area Code]],Location!$B$1:$E$157,4,FALSE)</f>
        <v>Small Market</v>
      </c>
      <c r="R2505" s="15" t="str">
        <f>HLOOKUP(Coffee_data[[#This Row],[ProductId]],Product!$B$4:$O$7,2,FALSE)</f>
        <v>Decaf</v>
      </c>
      <c r="S2505" s="15" t="str">
        <f>HLOOKUP(Coffee_data[[#This Row],[ProductId]],Product!$B$4:$O$7,3,FALSE)</f>
        <v>Espresso</v>
      </c>
      <c r="T2505" s="15" t="str">
        <f>HLOOKUP(Coffee_data[[#This Row],[ProductId]],Product!$B$4:$O$7,4,FALSE)</f>
        <v>Decaf Espresso</v>
      </c>
    </row>
    <row r="2506" spans="1:20" x14ac:dyDescent="0.2">
      <c r="A2506">
        <v>15</v>
      </c>
      <c r="B2506">
        <v>27</v>
      </c>
      <c r="C2506">
        <v>48</v>
      </c>
      <c r="D2506">
        <v>18</v>
      </c>
      <c r="E2506">
        <v>17</v>
      </c>
      <c r="F2506">
        <v>5</v>
      </c>
      <c r="G2506">
        <v>816</v>
      </c>
      <c r="H2506">
        <v>20</v>
      </c>
      <c r="I2506">
        <v>10</v>
      </c>
      <c r="J2506">
        <v>30</v>
      </c>
      <c r="K2506">
        <v>39</v>
      </c>
      <c r="L2506">
        <v>712</v>
      </c>
      <c r="M2506">
        <v>1</v>
      </c>
      <c r="N2506" s="25">
        <v>42063</v>
      </c>
      <c r="O2506" t="str">
        <f>VLOOKUP(Coffee_data[[#This Row],[Area Code]],Location!$B$1:$E$157,2,FALSE)</f>
        <v>Iowa</v>
      </c>
      <c r="P2506" t="str">
        <f>VLOOKUP(Coffee_data[[#This Row],[Area Code]],Location!$B$1:$E$157,3,FALSE)</f>
        <v>Central</v>
      </c>
      <c r="Q2506" t="str">
        <f>VLOOKUP(Coffee_data[[#This Row],[Area Code]],Location!$B$1:$E$157,4,FALSE)</f>
        <v>Small Market</v>
      </c>
      <c r="R2506" s="15" t="str">
        <f>HLOOKUP(Coffee_data[[#This Row],[ProductId]],Product!$B$4:$O$7,2,FALSE)</f>
        <v>Regular</v>
      </c>
      <c r="S2506" s="15" t="str">
        <f>HLOOKUP(Coffee_data[[#This Row],[ProductId]],Product!$B$4:$O$7,3,FALSE)</f>
        <v>Coffee</v>
      </c>
      <c r="T2506" s="15" t="str">
        <f>HLOOKUP(Coffee_data[[#This Row],[ProductId]],Product!$B$4:$O$7,4,FALSE)</f>
        <v>Amaretto</v>
      </c>
    </row>
    <row r="2507" spans="1:20" x14ac:dyDescent="0.2">
      <c r="A2507">
        <v>9</v>
      </c>
      <c r="B2507">
        <v>35</v>
      </c>
      <c r="C2507">
        <v>67</v>
      </c>
      <c r="D2507">
        <v>28</v>
      </c>
      <c r="E2507">
        <v>29</v>
      </c>
      <c r="F2507">
        <v>8</v>
      </c>
      <c r="G2507">
        <v>958</v>
      </c>
      <c r="H2507">
        <v>20</v>
      </c>
      <c r="I2507">
        <v>20</v>
      </c>
      <c r="J2507">
        <v>40</v>
      </c>
      <c r="K2507">
        <v>58</v>
      </c>
      <c r="L2507">
        <v>515</v>
      </c>
      <c r="M2507">
        <v>2</v>
      </c>
      <c r="N2507" s="25">
        <v>42063</v>
      </c>
      <c r="O2507" t="str">
        <f>VLOOKUP(Coffee_data[[#This Row],[Area Code]],Location!$B$1:$E$157,2,FALSE)</f>
        <v>Iowa</v>
      </c>
      <c r="P2507" t="str">
        <f>VLOOKUP(Coffee_data[[#This Row],[Area Code]],Location!$B$1:$E$157,3,FALSE)</f>
        <v>Central</v>
      </c>
      <c r="Q2507" t="str">
        <f>VLOOKUP(Coffee_data[[#This Row],[Area Code]],Location!$B$1:$E$157,4,FALSE)</f>
        <v>Small Market</v>
      </c>
      <c r="R2507" s="15" t="str">
        <f>HLOOKUP(Coffee_data[[#This Row],[ProductId]],Product!$B$4:$O$7,2,FALSE)</f>
        <v>Regular</v>
      </c>
      <c r="S2507" s="15" t="str">
        <f>HLOOKUP(Coffee_data[[#This Row],[ProductId]],Product!$B$4:$O$7,3,FALSE)</f>
        <v>Coffee</v>
      </c>
      <c r="T2507" s="15" t="str">
        <f>HLOOKUP(Coffee_data[[#This Row],[ProductId]],Product!$B$4:$O$7,4,FALSE)</f>
        <v>Columbian</v>
      </c>
    </row>
    <row r="2508" spans="1:20" x14ac:dyDescent="0.2">
      <c r="A2508">
        <v>18</v>
      </c>
      <c r="B2508">
        <v>31</v>
      </c>
      <c r="C2508">
        <v>58</v>
      </c>
      <c r="D2508">
        <v>23</v>
      </c>
      <c r="E2508">
        <v>19</v>
      </c>
      <c r="F2508">
        <v>7</v>
      </c>
      <c r="G2508">
        <v>617</v>
      </c>
      <c r="H2508">
        <v>20</v>
      </c>
      <c r="I2508">
        <v>20</v>
      </c>
      <c r="J2508">
        <v>30</v>
      </c>
      <c r="K2508">
        <v>50</v>
      </c>
      <c r="L2508">
        <v>319</v>
      </c>
      <c r="M2508">
        <v>3</v>
      </c>
      <c r="N2508" s="25">
        <v>42063</v>
      </c>
      <c r="O2508" t="str">
        <f>VLOOKUP(Coffee_data[[#This Row],[Area Code]],Location!$B$1:$E$157,2,FALSE)</f>
        <v>Iowa</v>
      </c>
      <c r="P2508" t="str">
        <f>VLOOKUP(Coffee_data[[#This Row],[Area Code]],Location!$B$1:$E$157,3,FALSE)</f>
        <v>Central</v>
      </c>
      <c r="Q2508" t="str">
        <f>VLOOKUP(Coffee_data[[#This Row],[Area Code]],Location!$B$1:$E$157,4,FALSE)</f>
        <v>Small Market</v>
      </c>
      <c r="R2508" s="15" t="str">
        <f>HLOOKUP(Coffee_data[[#This Row],[ProductId]],Product!$B$4:$O$7,2,FALSE)</f>
        <v>Decaf</v>
      </c>
      <c r="S2508" s="15" t="str">
        <f>HLOOKUP(Coffee_data[[#This Row],[ProductId]],Product!$B$4:$O$7,3,FALSE)</f>
        <v>Coffee</v>
      </c>
      <c r="T2508" s="15" t="str">
        <f>HLOOKUP(Coffee_data[[#This Row],[ProductId]],Product!$B$4:$O$7,4,FALSE)</f>
        <v>Decaf Irish Cream</v>
      </c>
    </row>
    <row r="2509" spans="1:20" x14ac:dyDescent="0.2">
      <c r="A2509">
        <v>-9</v>
      </c>
      <c r="B2509">
        <v>63</v>
      </c>
      <c r="C2509">
        <v>114</v>
      </c>
      <c r="D2509">
        <v>44</v>
      </c>
      <c r="E2509">
        <v>69</v>
      </c>
      <c r="F2509">
        <v>40</v>
      </c>
      <c r="G2509">
        <v>251</v>
      </c>
      <c r="H2509">
        <v>10</v>
      </c>
      <c r="I2509">
        <v>30</v>
      </c>
      <c r="J2509">
        <v>60</v>
      </c>
      <c r="K2509">
        <v>98</v>
      </c>
      <c r="L2509">
        <v>417</v>
      </c>
      <c r="M2509">
        <v>8</v>
      </c>
      <c r="N2509" s="25">
        <v>42063</v>
      </c>
      <c r="O2509" t="str">
        <f>VLOOKUP(Coffee_data[[#This Row],[Area Code]],Location!$B$1:$E$157,2,FALSE)</f>
        <v>Missouri</v>
      </c>
      <c r="P2509" t="str">
        <f>VLOOKUP(Coffee_data[[#This Row],[Area Code]],Location!$B$1:$E$157,3,FALSE)</f>
        <v>Central</v>
      </c>
      <c r="Q2509" t="str">
        <f>VLOOKUP(Coffee_data[[#This Row],[Area Code]],Location!$B$1:$E$157,4,FALSE)</f>
        <v>Small Market</v>
      </c>
      <c r="R2509" s="15" t="str">
        <f>HLOOKUP(Coffee_data[[#This Row],[ProductId]],Product!$B$4:$O$7,2,FALSE)</f>
        <v>Decaf</v>
      </c>
      <c r="S2509" s="15" t="str">
        <f>HLOOKUP(Coffee_data[[#This Row],[ProductId]],Product!$B$4:$O$7,3,FALSE)</f>
        <v>Herbal Tea</v>
      </c>
      <c r="T2509" s="15" t="str">
        <f>HLOOKUP(Coffee_data[[#This Row],[ProductId]],Product!$B$4:$O$7,4,FALSE)</f>
        <v>Chamomile</v>
      </c>
    </row>
    <row r="2510" spans="1:20" x14ac:dyDescent="0.2">
      <c r="A2510">
        <v>-47</v>
      </c>
      <c r="B2510">
        <v>18</v>
      </c>
      <c r="C2510">
        <v>113</v>
      </c>
      <c r="D2510">
        <v>88</v>
      </c>
      <c r="E2510">
        <v>50</v>
      </c>
      <c r="F2510">
        <v>27</v>
      </c>
      <c r="G2510">
        <v>715</v>
      </c>
      <c r="H2510">
        <v>-10</v>
      </c>
      <c r="I2510">
        <v>79</v>
      </c>
      <c r="J2510">
        <v>20</v>
      </c>
      <c r="K2510">
        <v>90</v>
      </c>
      <c r="L2510">
        <v>816</v>
      </c>
      <c r="M2510">
        <v>9</v>
      </c>
      <c r="N2510" s="25">
        <v>42063</v>
      </c>
      <c r="O2510" t="str">
        <f>VLOOKUP(Coffee_data[[#This Row],[Area Code]],Location!$B$1:$E$157,2,FALSE)</f>
        <v>Missouri</v>
      </c>
      <c r="P2510" t="str">
        <f>VLOOKUP(Coffee_data[[#This Row],[Area Code]],Location!$B$1:$E$157,3,FALSE)</f>
        <v>Central</v>
      </c>
      <c r="Q2510" t="str">
        <f>VLOOKUP(Coffee_data[[#This Row],[Area Code]],Location!$B$1:$E$157,4,FALSE)</f>
        <v>Small Market</v>
      </c>
      <c r="R2510" s="15" t="str">
        <f>HLOOKUP(Coffee_data[[#This Row],[ProductId]],Product!$B$4:$O$7,2,FALSE)</f>
        <v>Decaf</v>
      </c>
      <c r="S2510" s="15" t="str">
        <f>HLOOKUP(Coffee_data[[#This Row],[ProductId]],Product!$B$4:$O$7,3,FALSE)</f>
        <v>Herbal Tea</v>
      </c>
      <c r="T2510" s="15" t="str">
        <f>HLOOKUP(Coffee_data[[#This Row],[ProductId]],Product!$B$4:$O$7,4,FALSE)</f>
        <v>Lemon</v>
      </c>
    </row>
    <row r="2511" spans="1:20" x14ac:dyDescent="0.2">
      <c r="A2511">
        <v>16</v>
      </c>
      <c r="B2511">
        <v>49</v>
      </c>
      <c r="C2511">
        <v>91</v>
      </c>
      <c r="D2511">
        <v>36</v>
      </c>
      <c r="E2511">
        <v>38</v>
      </c>
      <c r="F2511">
        <v>11</v>
      </c>
      <c r="G2511">
        <v>187</v>
      </c>
      <c r="H2511">
        <v>10</v>
      </c>
      <c r="I2511">
        <v>19</v>
      </c>
      <c r="J2511">
        <v>40</v>
      </c>
      <c r="K2511">
        <v>59</v>
      </c>
      <c r="L2511">
        <v>314</v>
      </c>
      <c r="M2511">
        <v>11</v>
      </c>
      <c r="N2511" s="25">
        <v>42063</v>
      </c>
      <c r="O2511" t="str">
        <f>VLOOKUP(Coffee_data[[#This Row],[Area Code]],Location!$B$1:$E$157,2,FALSE)</f>
        <v>Missouri</v>
      </c>
      <c r="P2511" t="str">
        <f>VLOOKUP(Coffee_data[[#This Row],[Area Code]],Location!$B$1:$E$157,3,FALSE)</f>
        <v>Central</v>
      </c>
      <c r="Q2511" t="str">
        <f>VLOOKUP(Coffee_data[[#This Row],[Area Code]],Location!$B$1:$E$157,4,FALSE)</f>
        <v>Small Market</v>
      </c>
      <c r="R2511" s="15" t="str">
        <f>HLOOKUP(Coffee_data[[#This Row],[ProductId]],Product!$B$4:$O$7,2,FALSE)</f>
        <v>Regular</v>
      </c>
      <c r="S2511" s="15" t="str">
        <f>HLOOKUP(Coffee_data[[#This Row],[ProductId]],Product!$B$4:$O$7,3,FALSE)</f>
        <v>Tea</v>
      </c>
      <c r="T2511" s="15" t="str">
        <f>HLOOKUP(Coffee_data[[#This Row],[ProductId]],Product!$B$4:$O$7,4,FALSE)</f>
        <v>Darjeeling</v>
      </c>
    </row>
    <row r="2512" spans="1:20" x14ac:dyDescent="0.2">
      <c r="A2512">
        <v>-4</v>
      </c>
      <c r="B2512">
        <v>42</v>
      </c>
      <c r="C2512">
        <v>80</v>
      </c>
      <c r="D2512">
        <v>33</v>
      </c>
      <c r="E2512">
        <v>45</v>
      </c>
      <c r="F2512">
        <v>12</v>
      </c>
      <c r="G2512">
        <v>162</v>
      </c>
      <c r="H2512">
        <v>0</v>
      </c>
      <c r="I2512">
        <v>20</v>
      </c>
      <c r="J2512">
        <v>40</v>
      </c>
      <c r="K2512">
        <v>60</v>
      </c>
      <c r="L2512">
        <v>660</v>
      </c>
      <c r="M2512">
        <v>12</v>
      </c>
      <c r="N2512" s="25">
        <v>42063</v>
      </c>
      <c r="O2512" t="str">
        <f>VLOOKUP(Coffee_data[[#This Row],[Area Code]],Location!$B$1:$E$157,2,FALSE)</f>
        <v>Missouri</v>
      </c>
      <c r="P2512" t="str">
        <f>VLOOKUP(Coffee_data[[#This Row],[Area Code]],Location!$B$1:$E$157,3,FALSE)</f>
        <v>Central</v>
      </c>
      <c r="Q2512" t="str">
        <f>VLOOKUP(Coffee_data[[#This Row],[Area Code]],Location!$B$1:$E$157,4,FALSE)</f>
        <v>Small Market</v>
      </c>
      <c r="R2512" s="15" t="str">
        <f>HLOOKUP(Coffee_data[[#This Row],[ProductId]],Product!$B$4:$O$7,2,FALSE)</f>
        <v>Regular</v>
      </c>
      <c r="S2512" s="15" t="str">
        <f>HLOOKUP(Coffee_data[[#This Row],[ProductId]],Product!$B$4:$O$7,3,FALSE)</f>
        <v>Tea</v>
      </c>
      <c r="T2512" s="15" t="str">
        <f>HLOOKUP(Coffee_data[[#This Row],[ProductId]],Product!$B$4:$O$7,4,FALSE)</f>
        <v>Earl Grey</v>
      </c>
    </row>
    <row r="2513" spans="1:20" x14ac:dyDescent="0.2">
      <c r="A2513">
        <v>-6</v>
      </c>
      <c r="B2513">
        <v>42</v>
      </c>
      <c r="C2513">
        <v>80</v>
      </c>
      <c r="D2513">
        <v>33</v>
      </c>
      <c r="E2513">
        <v>46</v>
      </c>
      <c r="F2513">
        <v>12</v>
      </c>
      <c r="G2513">
        <v>190</v>
      </c>
      <c r="H2513">
        <v>0</v>
      </c>
      <c r="I2513">
        <v>20</v>
      </c>
      <c r="J2513">
        <v>40</v>
      </c>
      <c r="K2513">
        <v>60</v>
      </c>
      <c r="L2513">
        <v>636</v>
      </c>
      <c r="M2513">
        <v>13</v>
      </c>
      <c r="N2513" s="25">
        <v>42063</v>
      </c>
      <c r="O2513" t="str">
        <f>VLOOKUP(Coffee_data[[#This Row],[Area Code]],Location!$B$1:$E$157,2,FALSE)</f>
        <v>Missouri</v>
      </c>
      <c r="P2513" t="str">
        <f>VLOOKUP(Coffee_data[[#This Row],[Area Code]],Location!$B$1:$E$157,3,FALSE)</f>
        <v>Central</v>
      </c>
      <c r="Q2513" t="str">
        <f>VLOOKUP(Coffee_data[[#This Row],[Area Code]],Location!$B$1:$E$157,4,FALSE)</f>
        <v>Small Market</v>
      </c>
      <c r="R2513" s="15" t="str">
        <f>HLOOKUP(Coffee_data[[#This Row],[ProductId]],Product!$B$4:$O$7,2,FALSE)</f>
        <v>Regular</v>
      </c>
      <c r="S2513" s="15" t="str">
        <f>HLOOKUP(Coffee_data[[#This Row],[ProductId]],Product!$B$4:$O$7,3,FALSE)</f>
        <v>Tea</v>
      </c>
      <c r="T2513" s="15" t="str">
        <f>HLOOKUP(Coffee_data[[#This Row],[ProductId]],Product!$B$4:$O$7,4,FALSE)</f>
        <v>Green Tea</v>
      </c>
    </row>
    <row r="2514" spans="1:20" x14ac:dyDescent="0.2">
      <c r="A2514">
        <v>70</v>
      </c>
      <c r="B2514">
        <v>72</v>
      </c>
      <c r="C2514">
        <v>129</v>
      </c>
      <c r="D2514">
        <v>49</v>
      </c>
      <c r="E2514">
        <v>25</v>
      </c>
      <c r="F2514">
        <v>13</v>
      </c>
      <c r="G2514">
        <v>809</v>
      </c>
      <c r="H2514">
        <v>70</v>
      </c>
      <c r="I2514">
        <v>50</v>
      </c>
      <c r="J2514">
        <v>90</v>
      </c>
      <c r="K2514">
        <v>140</v>
      </c>
      <c r="L2514">
        <v>573</v>
      </c>
      <c r="M2514">
        <v>5</v>
      </c>
      <c r="N2514" s="25">
        <v>42063</v>
      </c>
      <c r="O2514" t="str">
        <f>VLOOKUP(Coffee_data[[#This Row],[Area Code]],Location!$B$1:$E$157,2,FALSE)</f>
        <v>Missouri</v>
      </c>
      <c r="P2514" t="str">
        <f>VLOOKUP(Coffee_data[[#This Row],[Area Code]],Location!$B$1:$E$157,3,FALSE)</f>
        <v>Central</v>
      </c>
      <c r="Q2514" t="str">
        <f>VLOOKUP(Coffee_data[[#This Row],[Area Code]],Location!$B$1:$E$157,4,FALSE)</f>
        <v>Small Market</v>
      </c>
      <c r="R2514" s="15" t="str">
        <f>HLOOKUP(Coffee_data[[#This Row],[ProductId]],Product!$B$4:$O$7,2,FALSE)</f>
        <v>Regular</v>
      </c>
      <c r="S2514" s="15" t="str">
        <f>HLOOKUP(Coffee_data[[#This Row],[ProductId]],Product!$B$4:$O$7,3,FALSE)</f>
        <v>Espresso</v>
      </c>
      <c r="T2514" s="15" t="str">
        <f>HLOOKUP(Coffee_data[[#This Row],[ProductId]],Product!$B$4:$O$7,4,FALSE)</f>
        <v>Caffe Mocha</v>
      </c>
    </row>
    <row r="2515" spans="1:20" x14ac:dyDescent="0.2">
      <c r="A2515">
        <v>67</v>
      </c>
      <c r="B2515">
        <v>70</v>
      </c>
      <c r="C2515">
        <v>126</v>
      </c>
      <c r="D2515">
        <v>48</v>
      </c>
      <c r="E2515">
        <v>25</v>
      </c>
      <c r="F2515">
        <v>13</v>
      </c>
      <c r="G2515">
        <v>766</v>
      </c>
      <c r="H2515">
        <v>60</v>
      </c>
      <c r="I2515">
        <v>56</v>
      </c>
      <c r="J2515">
        <v>80</v>
      </c>
      <c r="K2515">
        <v>136</v>
      </c>
      <c r="L2515">
        <v>573</v>
      </c>
      <c r="M2515">
        <v>6</v>
      </c>
      <c r="N2515" s="25">
        <v>42063</v>
      </c>
      <c r="O2515" t="str">
        <f>VLOOKUP(Coffee_data[[#This Row],[Area Code]],Location!$B$1:$E$157,2,FALSE)</f>
        <v>Missouri</v>
      </c>
      <c r="P2515" t="str">
        <f>VLOOKUP(Coffee_data[[#This Row],[Area Code]],Location!$B$1:$E$157,3,FALSE)</f>
        <v>Central</v>
      </c>
      <c r="Q2515" t="str">
        <f>VLOOKUP(Coffee_data[[#This Row],[Area Code]],Location!$B$1:$E$157,4,FALSE)</f>
        <v>Small Market</v>
      </c>
      <c r="R2515" s="15" t="str">
        <f>HLOOKUP(Coffee_data[[#This Row],[ProductId]],Product!$B$4:$O$7,2,FALSE)</f>
        <v>Decaf</v>
      </c>
      <c r="S2515" s="15" t="str">
        <f>HLOOKUP(Coffee_data[[#This Row],[ProductId]],Product!$B$4:$O$7,3,FALSE)</f>
        <v>Espresso</v>
      </c>
      <c r="T2515" s="15" t="str">
        <f>HLOOKUP(Coffee_data[[#This Row],[ProductId]],Product!$B$4:$O$7,4,FALSE)</f>
        <v>Decaf Espresso</v>
      </c>
    </row>
    <row r="2516" spans="1:20" x14ac:dyDescent="0.2">
      <c r="A2516">
        <v>58</v>
      </c>
      <c r="B2516">
        <v>104</v>
      </c>
      <c r="C2516">
        <v>201</v>
      </c>
      <c r="D2516">
        <v>85</v>
      </c>
      <c r="E2516">
        <v>65</v>
      </c>
      <c r="F2516">
        <v>32</v>
      </c>
      <c r="G2516">
        <v>476</v>
      </c>
      <c r="H2516">
        <v>40</v>
      </c>
      <c r="I2516">
        <v>92</v>
      </c>
      <c r="J2516">
        <v>100</v>
      </c>
      <c r="K2516">
        <v>192</v>
      </c>
      <c r="L2516">
        <v>314</v>
      </c>
      <c r="M2516">
        <v>2</v>
      </c>
      <c r="N2516" s="25">
        <v>42063</v>
      </c>
      <c r="O2516" t="str">
        <f>VLOOKUP(Coffee_data[[#This Row],[Area Code]],Location!$B$1:$E$157,2,FALSE)</f>
        <v>Missouri</v>
      </c>
      <c r="P2516" t="str">
        <f>VLOOKUP(Coffee_data[[#This Row],[Area Code]],Location!$B$1:$E$157,3,FALSE)</f>
        <v>Central</v>
      </c>
      <c r="Q2516" t="str">
        <f>VLOOKUP(Coffee_data[[#This Row],[Area Code]],Location!$B$1:$E$157,4,FALSE)</f>
        <v>Small Market</v>
      </c>
      <c r="R2516" s="15" t="str">
        <f>HLOOKUP(Coffee_data[[#This Row],[ProductId]],Product!$B$4:$O$7,2,FALSE)</f>
        <v>Regular</v>
      </c>
      <c r="S2516" s="15" t="str">
        <f>HLOOKUP(Coffee_data[[#This Row],[ProductId]],Product!$B$4:$O$7,3,FALSE)</f>
        <v>Coffee</v>
      </c>
      <c r="T2516" s="15" t="str">
        <f>HLOOKUP(Coffee_data[[#This Row],[ProductId]],Product!$B$4:$O$7,4,FALSE)</f>
        <v>Columbian</v>
      </c>
    </row>
    <row r="2517" spans="1:20" x14ac:dyDescent="0.2">
      <c r="A2517">
        <v>67</v>
      </c>
      <c r="B2517">
        <v>89</v>
      </c>
      <c r="C2517">
        <v>174</v>
      </c>
      <c r="D2517">
        <v>74</v>
      </c>
      <c r="E2517">
        <v>44</v>
      </c>
      <c r="F2517">
        <v>22</v>
      </c>
      <c r="G2517">
        <v>949</v>
      </c>
      <c r="H2517">
        <v>60</v>
      </c>
      <c r="I2517">
        <v>67</v>
      </c>
      <c r="J2517">
        <v>100</v>
      </c>
      <c r="K2517">
        <v>173</v>
      </c>
      <c r="L2517">
        <v>314</v>
      </c>
      <c r="M2517">
        <v>3</v>
      </c>
      <c r="N2517" s="25">
        <v>42063</v>
      </c>
      <c r="O2517" t="str">
        <f>VLOOKUP(Coffee_data[[#This Row],[Area Code]],Location!$B$1:$E$157,2,FALSE)</f>
        <v>Missouri</v>
      </c>
      <c r="P2517" t="str">
        <f>VLOOKUP(Coffee_data[[#This Row],[Area Code]],Location!$B$1:$E$157,3,FALSE)</f>
        <v>Central</v>
      </c>
      <c r="Q2517" t="str">
        <f>VLOOKUP(Coffee_data[[#This Row],[Area Code]],Location!$B$1:$E$157,4,FALSE)</f>
        <v>Small Market</v>
      </c>
      <c r="R2517" s="15" t="str">
        <f>HLOOKUP(Coffee_data[[#This Row],[ProductId]],Product!$B$4:$O$7,2,FALSE)</f>
        <v>Decaf</v>
      </c>
      <c r="S2517" s="15" t="str">
        <f>HLOOKUP(Coffee_data[[#This Row],[ProductId]],Product!$B$4:$O$7,3,FALSE)</f>
        <v>Coffee</v>
      </c>
      <c r="T2517" s="15" t="str">
        <f>HLOOKUP(Coffee_data[[#This Row],[ProductId]],Product!$B$4:$O$7,4,FALSE)</f>
        <v>Decaf Irish Cream</v>
      </c>
    </row>
    <row r="2518" spans="1:20" x14ac:dyDescent="0.2">
      <c r="A2518">
        <v>22</v>
      </c>
      <c r="B2518">
        <v>32</v>
      </c>
      <c r="C2518">
        <v>56</v>
      </c>
      <c r="D2518">
        <v>21</v>
      </c>
      <c r="E2518">
        <v>17</v>
      </c>
      <c r="F2518">
        <v>5</v>
      </c>
      <c r="G2518">
        <v>449</v>
      </c>
      <c r="H2518">
        <v>30</v>
      </c>
      <c r="I2518">
        <v>10</v>
      </c>
      <c r="J2518">
        <v>30</v>
      </c>
      <c r="K2518">
        <v>40</v>
      </c>
      <c r="L2518">
        <v>234</v>
      </c>
      <c r="M2518">
        <v>8</v>
      </c>
      <c r="N2518" s="25">
        <v>42063</v>
      </c>
      <c r="O2518" t="str">
        <f>VLOOKUP(Coffee_data[[#This Row],[Area Code]],Location!$B$1:$E$157,2,FALSE)</f>
        <v>Ohio</v>
      </c>
      <c r="P2518" t="str">
        <f>VLOOKUP(Coffee_data[[#This Row],[Area Code]],Location!$B$1:$E$157,3,FALSE)</f>
        <v>Central</v>
      </c>
      <c r="Q2518" t="str">
        <f>VLOOKUP(Coffee_data[[#This Row],[Area Code]],Location!$B$1:$E$157,4,FALSE)</f>
        <v>Major Market</v>
      </c>
      <c r="R2518" s="15" t="str">
        <f>HLOOKUP(Coffee_data[[#This Row],[ProductId]],Product!$B$4:$O$7,2,FALSE)</f>
        <v>Decaf</v>
      </c>
      <c r="S2518" s="15" t="str">
        <f>HLOOKUP(Coffee_data[[#This Row],[ProductId]],Product!$B$4:$O$7,3,FALSE)</f>
        <v>Herbal Tea</v>
      </c>
      <c r="T2518" s="15" t="str">
        <f>HLOOKUP(Coffee_data[[#This Row],[ProductId]],Product!$B$4:$O$7,4,FALSE)</f>
        <v>Chamomile</v>
      </c>
    </row>
    <row r="2519" spans="1:20" x14ac:dyDescent="0.2">
      <c r="A2519">
        <v>42</v>
      </c>
      <c r="B2519">
        <v>47</v>
      </c>
      <c r="C2519">
        <v>84</v>
      </c>
      <c r="D2519">
        <v>32</v>
      </c>
      <c r="E2519">
        <v>19</v>
      </c>
      <c r="F2519">
        <v>8</v>
      </c>
      <c r="G2519">
        <v>813</v>
      </c>
      <c r="H2519">
        <v>40</v>
      </c>
      <c r="I2519">
        <v>20</v>
      </c>
      <c r="J2519">
        <v>40</v>
      </c>
      <c r="K2519">
        <v>60</v>
      </c>
      <c r="L2519">
        <v>513</v>
      </c>
      <c r="M2519">
        <v>9</v>
      </c>
      <c r="N2519" s="25">
        <v>42063</v>
      </c>
      <c r="O2519" t="str">
        <f>VLOOKUP(Coffee_data[[#This Row],[Area Code]],Location!$B$1:$E$157,2,FALSE)</f>
        <v>Ohio</v>
      </c>
      <c r="P2519" t="str">
        <f>VLOOKUP(Coffee_data[[#This Row],[Area Code]],Location!$B$1:$E$157,3,FALSE)</f>
        <v>Central</v>
      </c>
      <c r="Q2519" t="str">
        <f>VLOOKUP(Coffee_data[[#This Row],[Area Code]],Location!$B$1:$E$157,4,FALSE)</f>
        <v>Major Market</v>
      </c>
      <c r="R2519" s="15" t="str">
        <f>HLOOKUP(Coffee_data[[#This Row],[ProductId]],Product!$B$4:$O$7,2,FALSE)</f>
        <v>Decaf</v>
      </c>
      <c r="S2519" s="15" t="str">
        <f>HLOOKUP(Coffee_data[[#This Row],[ProductId]],Product!$B$4:$O$7,3,FALSE)</f>
        <v>Herbal Tea</v>
      </c>
      <c r="T2519" s="15" t="str">
        <f>HLOOKUP(Coffee_data[[#This Row],[ProductId]],Product!$B$4:$O$7,4,FALSE)</f>
        <v>Lemon</v>
      </c>
    </row>
    <row r="2520" spans="1:20" x14ac:dyDescent="0.2">
      <c r="A2520">
        <v>101</v>
      </c>
      <c r="B2520">
        <v>126</v>
      </c>
      <c r="C2520">
        <v>224</v>
      </c>
      <c r="D2520">
        <v>84</v>
      </c>
      <c r="E2520">
        <v>58</v>
      </c>
      <c r="F2520">
        <v>27</v>
      </c>
      <c r="G2520">
        <v>632</v>
      </c>
      <c r="H2520">
        <v>60</v>
      </c>
      <c r="I2520">
        <v>59</v>
      </c>
      <c r="J2520">
        <v>110</v>
      </c>
      <c r="K2520">
        <v>191</v>
      </c>
      <c r="L2520">
        <v>513</v>
      </c>
      <c r="M2520">
        <v>11</v>
      </c>
      <c r="N2520" s="25">
        <v>42063</v>
      </c>
      <c r="O2520" t="str">
        <f>VLOOKUP(Coffee_data[[#This Row],[Area Code]],Location!$B$1:$E$157,2,FALSE)</f>
        <v>Ohio</v>
      </c>
      <c r="P2520" t="str">
        <f>VLOOKUP(Coffee_data[[#This Row],[Area Code]],Location!$B$1:$E$157,3,FALSE)</f>
        <v>Central</v>
      </c>
      <c r="Q2520" t="str">
        <f>VLOOKUP(Coffee_data[[#This Row],[Area Code]],Location!$B$1:$E$157,4,FALSE)</f>
        <v>Major Market</v>
      </c>
      <c r="R2520" s="15" t="str">
        <f>HLOOKUP(Coffee_data[[#This Row],[ProductId]],Product!$B$4:$O$7,2,FALSE)</f>
        <v>Regular</v>
      </c>
      <c r="S2520" s="15" t="str">
        <f>HLOOKUP(Coffee_data[[#This Row],[ProductId]],Product!$B$4:$O$7,3,FALSE)</f>
        <v>Tea</v>
      </c>
      <c r="T2520" s="15" t="str">
        <f>HLOOKUP(Coffee_data[[#This Row],[ProductId]],Product!$B$4:$O$7,4,FALSE)</f>
        <v>Darjeeling</v>
      </c>
    </row>
    <row r="2521" spans="1:20" x14ac:dyDescent="0.2">
      <c r="A2521">
        <v>110</v>
      </c>
      <c r="B2521">
        <v>125</v>
      </c>
      <c r="C2521">
        <v>228</v>
      </c>
      <c r="D2521">
        <v>89</v>
      </c>
      <c r="E2521">
        <v>51</v>
      </c>
      <c r="F2521">
        <v>27</v>
      </c>
      <c r="G2521">
        <v>481</v>
      </c>
      <c r="H2521">
        <v>70</v>
      </c>
      <c r="I2521">
        <v>82</v>
      </c>
      <c r="J2521">
        <v>110</v>
      </c>
      <c r="K2521">
        <v>192</v>
      </c>
      <c r="L2521">
        <v>419</v>
      </c>
      <c r="M2521">
        <v>12</v>
      </c>
      <c r="N2521" s="25">
        <v>42063</v>
      </c>
      <c r="O2521" t="str">
        <f>VLOOKUP(Coffee_data[[#This Row],[Area Code]],Location!$B$1:$E$157,2,FALSE)</f>
        <v>Ohio</v>
      </c>
      <c r="P2521" t="str">
        <f>VLOOKUP(Coffee_data[[#This Row],[Area Code]],Location!$B$1:$E$157,3,FALSE)</f>
        <v>Central</v>
      </c>
      <c r="Q2521" t="str">
        <f>VLOOKUP(Coffee_data[[#This Row],[Area Code]],Location!$B$1:$E$157,4,FALSE)</f>
        <v>Major Market</v>
      </c>
      <c r="R2521" s="15" t="str">
        <f>HLOOKUP(Coffee_data[[#This Row],[ProductId]],Product!$B$4:$O$7,2,FALSE)</f>
        <v>Regular</v>
      </c>
      <c r="S2521" s="15" t="str">
        <f>HLOOKUP(Coffee_data[[#This Row],[ProductId]],Product!$B$4:$O$7,3,FALSE)</f>
        <v>Tea</v>
      </c>
      <c r="T2521" s="15" t="str">
        <f>HLOOKUP(Coffee_data[[#This Row],[ProductId]],Product!$B$4:$O$7,4,FALSE)</f>
        <v>Earl Grey</v>
      </c>
    </row>
    <row r="2522" spans="1:20" x14ac:dyDescent="0.2">
      <c r="A2522">
        <v>140</v>
      </c>
      <c r="B2522">
        <v>163</v>
      </c>
      <c r="C2522">
        <v>346</v>
      </c>
      <c r="D2522">
        <v>193</v>
      </c>
      <c r="E2522">
        <v>69</v>
      </c>
      <c r="F2522">
        <v>45</v>
      </c>
      <c r="G2522">
        <v>1059</v>
      </c>
      <c r="H2522">
        <v>130</v>
      </c>
      <c r="I2522">
        <v>186</v>
      </c>
      <c r="J2522">
        <v>200</v>
      </c>
      <c r="K2522">
        <v>380</v>
      </c>
      <c r="L2522">
        <v>614</v>
      </c>
      <c r="M2522">
        <v>5</v>
      </c>
      <c r="N2522" s="25">
        <v>42063</v>
      </c>
      <c r="O2522" t="str">
        <f>VLOOKUP(Coffee_data[[#This Row],[Area Code]],Location!$B$1:$E$157,2,FALSE)</f>
        <v>Ohio</v>
      </c>
      <c r="P2522" t="str">
        <f>VLOOKUP(Coffee_data[[#This Row],[Area Code]],Location!$B$1:$E$157,3,FALSE)</f>
        <v>Central</v>
      </c>
      <c r="Q2522" t="str">
        <f>VLOOKUP(Coffee_data[[#This Row],[Area Code]],Location!$B$1:$E$157,4,FALSE)</f>
        <v>Major Market</v>
      </c>
      <c r="R2522" s="15" t="str">
        <f>HLOOKUP(Coffee_data[[#This Row],[ProductId]],Product!$B$4:$O$7,2,FALSE)</f>
        <v>Regular</v>
      </c>
      <c r="S2522" s="15" t="str">
        <f>HLOOKUP(Coffee_data[[#This Row],[ProductId]],Product!$B$4:$O$7,3,FALSE)</f>
        <v>Espresso</v>
      </c>
      <c r="T2522" s="15" t="str">
        <f>HLOOKUP(Coffee_data[[#This Row],[ProductId]],Product!$B$4:$O$7,4,FALSE)</f>
        <v>Caffe Mocha</v>
      </c>
    </row>
    <row r="2523" spans="1:20" x14ac:dyDescent="0.2">
      <c r="A2523">
        <v>22</v>
      </c>
      <c r="B2523">
        <v>71</v>
      </c>
      <c r="C2523">
        <v>137</v>
      </c>
      <c r="D2523">
        <v>58</v>
      </c>
      <c r="E2523">
        <v>56</v>
      </c>
      <c r="F2523">
        <v>22</v>
      </c>
      <c r="G2523">
        <v>325</v>
      </c>
      <c r="H2523">
        <v>40</v>
      </c>
      <c r="I2523">
        <v>54</v>
      </c>
      <c r="J2523">
        <v>90</v>
      </c>
      <c r="K2523">
        <v>156</v>
      </c>
      <c r="L2523">
        <v>330</v>
      </c>
      <c r="M2523">
        <v>6</v>
      </c>
      <c r="N2523" s="25">
        <v>42063</v>
      </c>
      <c r="O2523" t="str">
        <f>VLOOKUP(Coffee_data[[#This Row],[Area Code]],Location!$B$1:$E$157,2,FALSE)</f>
        <v>Ohio</v>
      </c>
      <c r="P2523" t="str">
        <f>VLOOKUP(Coffee_data[[#This Row],[Area Code]],Location!$B$1:$E$157,3,FALSE)</f>
        <v>Central</v>
      </c>
      <c r="Q2523" t="str">
        <f>VLOOKUP(Coffee_data[[#This Row],[Area Code]],Location!$B$1:$E$157,4,FALSE)</f>
        <v>Major Market</v>
      </c>
      <c r="R2523" s="15" t="str">
        <f>HLOOKUP(Coffee_data[[#This Row],[ProductId]],Product!$B$4:$O$7,2,FALSE)</f>
        <v>Decaf</v>
      </c>
      <c r="S2523" s="15" t="str">
        <f>HLOOKUP(Coffee_data[[#This Row],[ProductId]],Product!$B$4:$O$7,3,FALSE)</f>
        <v>Espresso</v>
      </c>
      <c r="T2523" s="15" t="str">
        <f>HLOOKUP(Coffee_data[[#This Row],[ProductId]],Product!$B$4:$O$7,4,FALSE)</f>
        <v>Decaf Espresso</v>
      </c>
    </row>
    <row r="2524" spans="1:20" x14ac:dyDescent="0.2">
      <c r="A2524">
        <v>47</v>
      </c>
      <c r="B2524">
        <v>77</v>
      </c>
      <c r="C2524">
        <v>143</v>
      </c>
      <c r="D2524">
        <v>57</v>
      </c>
      <c r="E2524">
        <v>45</v>
      </c>
      <c r="F2524">
        <v>18</v>
      </c>
      <c r="G2524">
        <v>323</v>
      </c>
      <c r="H2524">
        <v>50</v>
      </c>
      <c r="I2524">
        <v>61</v>
      </c>
      <c r="J2524">
        <v>80</v>
      </c>
      <c r="K2524">
        <v>140</v>
      </c>
      <c r="L2524">
        <v>614</v>
      </c>
      <c r="M2524">
        <v>1</v>
      </c>
      <c r="N2524" s="25">
        <v>42063</v>
      </c>
      <c r="O2524" t="str">
        <f>VLOOKUP(Coffee_data[[#This Row],[Area Code]],Location!$B$1:$E$157,2,FALSE)</f>
        <v>Ohio</v>
      </c>
      <c r="P2524" t="str">
        <f>VLOOKUP(Coffee_data[[#This Row],[Area Code]],Location!$B$1:$E$157,3,FALSE)</f>
        <v>Central</v>
      </c>
      <c r="Q2524" t="str">
        <f>VLOOKUP(Coffee_data[[#This Row],[Area Code]],Location!$B$1:$E$157,4,FALSE)</f>
        <v>Major Market</v>
      </c>
      <c r="R2524" s="15" t="str">
        <f>HLOOKUP(Coffee_data[[#This Row],[ProductId]],Product!$B$4:$O$7,2,FALSE)</f>
        <v>Regular</v>
      </c>
      <c r="S2524" s="15" t="str">
        <f>HLOOKUP(Coffee_data[[#This Row],[ProductId]],Product!$B$4:$O$7,3,FALSE)</f>
        <v>Coffee</v>
      </c>
      <c r="T2524" s="15" t="str">
        <f>HLOOKUP(Coffee_data[[#This Row],[ProductId]],Product!$B$4:$O$7,4,FALSE)</f>
        <v>Amaretto</v>
      </c>
    </row>
    <row r="2525" spans="1:20" x14ac:dyDescent="0.2">
      <c r="A2525">
        <v>52</v>
      </c>
      <c r="B2525">
        <v>72</v>
      </c>
      <c r="C2525">
        <v>129</v>
      </c>
      <c r="D2525">
        <v>49</v>
      </c>
      <c r="E2525">
        <v>37</v>
      </c>
      <c r="F2525">
        <v>15</v>
      </c>
      <c r="G2525">
        <v>351</v>
      </c>
      <c r="H2525">
        <v>40</v>
      </c>
      <c r="I2525">
        <v>48</v>
      </c>
      <c r="J2525">
        <v>70</v>
      </c>
      <c r="K2525">
        <v>120</v>
      </c>
      <c r="L2525">
        <v>330</v>
      </c>
      <c r="M2525">
        <v>2</v>
      </c>
      <c r="N2525" s="25">
        <v>42063</v>
      </c>
      <c r="O2525" t="str">
        <f>VLOOKUP(Coffee_data[[#This Row],[Area Code]],Location!$B$1:$E$157,2,FALSE)</f>
        <v>Ohio</v>
      </c>
      <c r="P2525" t="str">
        <f>VLOOKUP(Coffee_data[[#This Row],[Area Code]],Location!$B$1:$E$157,3,FALSE)</f>
        <v>Central</v>
      </c>
      <c r="Q2525" t="str">
        <f>VLOOKUP(Coffee_data[[#This Row],[Area Code]],Location!$B$1:$E$157,4,FALSE)</f>
        <v>Major Market</v>
      </c>
      <c r="R2525" s="15" t="str">
        <f>HLOOKUP(Coffee_data[[#This Row],[ProductId]],Product!$B$4:$O$7,2,FALSE)</f>
        <v>Regular</v>
      </c>
      <c r="S2525" s="15" t="str">
        <f>HLOOKUP(Coffee_data[[#This Row],[ProductId]],Product!$B$4:$O$7,3,FALSE)</f>
        <v>Coffee</v>
      </c>
      <c r="T2525" s="15" t="str">
        <f>HLOOKUP(Coffee_data[[#This Row],[ProductId]],Product!$B$4:$O$7,4,FALSE)</f>
        <v>Columbian</v>
      </c>
    </row>
    <row r="2526" spans="1:20" x14ac:dyDescent="0.2">
      <c r="A2526">
        <v>-6</v>
      </c>
      <c r="B2526">
        <v>73</v>
      </c>
      <c r="C2526">
        <v>133</v>
      </c>
      <c r="D2526">
        <v>52</v>
      </c>
      <c r="E2526">
        <v>77</v>
      </c>
      <c r="F2526">
        <v>47</v>
      </c>
      <c r="G2526">
        <v>421</v>
      </c>
      <c r="H2526">
        <v>20</v>
      </c>
      <c r="I2526">
        <v>47</v>
      </c>
      <c r="J2526">
        <v>80</v>
      </c>
      <c r="K2526">
        <v>133</v>
      </c>
      <c r="L2526">
        <v>440</v>
      </c>
      <c r="M2526">
        <v>3</v>
      </c>
      <c r="N2526" s="25">
        <v>42063</v>
      </c>
      <c r="O2526" t="str">
        <f>VLOOKUP(Coffee_data[[#This Row],[Area Code]],Location!$B$1:$E$157,2,FALSE)</f>
        <v>Ohio</v>
      </c>
      <c r="P2526" t="str">
        <f>VLOOKUP(Coffee_data[[#This Row],[Area Code]],Location!$B$1:$E$157,3,FALSE)</f>
        <v>Central</v>
      </c>
      <c r="Q2526" t="str">
        <f>VLOOKUP(Coffee_data[[#This Row],[Area Code]],Location!$B$1:$E$157,4,FALSE)</f>
        <v>Major Market</v>
      </c>
      <c r="R2526" s="15" t="str">
        <f>HLOOKUP(Coffee_data[[#This Row],[ProductId]],Product!$B$4:$O$7,2,FALSE)</f>
        <v>Decaf</v>
      </c>
      <c r="S2526" s="15" t="str">
        <f>HLOOKUP(Coffee_data[[#This Row],[ProductId]],Product!$B$4:$O$7,3,FALSE)</f>
        <v>Coffee</v>
      </c>
      <c r="T2526" s="15" t="str">
        <f>HLOOKUP(Coffee_data[[#This Row],[ProductId]],Product!$B$4:$O$7,4,FALSE)</f>
        <v>Decaf Irish Cream</v>
      </c>
    </row>
    <row r="2527" spans="1:20" x14ac:dyDescent="0.2">
      <c r="A2527">
        <v>93</v>
      </c>
      <c r="B2527">
        <v>105</v>
      </c>
      <c r="C2527">
        <v>178</v>
      </c>
      <c r="D2527">
        <v>62</v>
      </c>
      <c r="E2527">
        <v>42</v>
      </c>
      <c r="F2527">
        <v>19</v>
      </c>
      <c r="G2527">
        <v>346</v>
      </c>
      <c r="H2527">
        <v>70</v>
      </c>
      <c r="I2527">
        <v>58</v>
      </c>
      <c r="J2527">
        <v>90</v>
      </c>
      <c r="K2527">
        <v>140</v>
      </c>
      <c r="L2527">
        <v>920</v>
      </c>
      <c r="M2527">
        <v>8</v>
      </c>
      <c r="N2527" s="25">
        <v>42063</v>
      </c>
      <c r="O2527" t="str">
        <f>VLOOKUP(Coffee_data[[#This Row],[Area Code]],Location!$B$1:$E$157,2,FALSE)</f>
        <v>Wisconsin</v>
      </c>
      <c r="P2527" t="str">
        <f>VLOOKUP(Coffee_data[[#This Row],[Area Code]],Location!$B$1:$E$157,3,FALSE)</f>
        <v>Central</v>
      </c>
      <c r="Q2527" t="str">
        <f>VLOOKUP(Coffee_data[[#This Row],[Area Code]],Location!$B$1:$E$157,4,FALSE)</f>
        <v>Small Market</v>
      </c>
      <c r="R2527" s="15" t="str">
        <f>HLOOKUP(Coffee_data[[#This Row],[ProductId]],Product!$B$4:$O$7,2,FALSE)</f>
        <v>Decaf</v>
      </c>
      <c r="S2527" s="15" t="str">
        <f>HLOOKUP(Coffee_data[[#This Row],[ProductId]],Product!$B$4:$O$7,3,FALSE)</f>
        <v>Herbal Tea</v>
      </c>
      <c r="T2527" s="15" t="str">
        <f>HLOOKUP(Coffee_data[[#This Row],[ProductId]],Product!$B$4:$O$7,4,FALSE)</f>
        <v>Chamomile</v>
      </c>
    </row>
    <row r="2528" spans="1:20" x14ac:dyDescent="0.2">
      <c r="A2528">
        <v>70</v>
      </c>
      <c r="B2528">
        <v>72</v>
      </c>
      <c r="C2528">
        <v>129</v>
      </c>
      <c r="D2528">
        <v>49</v>
      </c>
      <c r="E2528">
        <v>25</v>
      </c>
      <c r="F2528">
        <v>13</v>
      </c>
      <c r="G2528">
        <v>767</v>
      </c>
      <c r="H2528">
        <v>50</v>
      </c>
      <c r="I2528">
        <v>31</v>
      </c>
      <c r="J2528">
        <v>60</v>
      </c>
      <c r="K2528">
        <v>91</v>
      </c>
      <c r="L2528">
        <v>715</v>
      </c>
      <c r="M2528">
        <v>9</v>
      </c>
      <c r="N2528" s="25">
        <v>42063</v>
      </c>
      <c r="O2528" t="str">
        <f>VLOOKUP(Coffee_data[[#This Row],[Area Code]],Location!$B$1:$E$157,2,FALSE)</f>
        <v>Wisconsin</v>
      </c>
      <c r="P2528" t="str">
        <f>VLOOKUP(Coffee_data[[#This Row],[Area Code]],Location!$B$1:$E$157,3,FALSE)</f>
        <v>Central</v>
      </c>
      <c r="Q2528" t="str">
        <f>VLOOKUP(Coffee_data[[#This Row],[Area Code]],Location!$B$1:$E$157,4,FALSE)</f>
        <v>Small Market</v>
      </c>
      <c r="R2528" s="15" t="str">
        <f>HLOOKUP(Coffee_data[[#This Row],[ProductId]],Product!$B$4:$O$7,2,FALSE)</f>
        <v>Decaf</v>
      </c>
      <c r="S2528" s="15" t="str">
        <f>HLOOKUP(Coffee_data[[#This Row],[ProductId]],Product!$B$4:$O$7,3,FALSE)</f>
        <v>Herbal Tea</v>
      </c>
      <c r="T2528" s="15" t="str">
        <f>HLOOKUP(Coffee_data[[#This Row],[ProductId]],Product!$B$4:$O$7,4,FALSE)</f>
        <v>Lemon</v>
      </c>
    </row>
    <row r="2529" spans="1:20" x14ac:dyDescent="0.2">
      <c r="A2529">
        <v>56</v>
      </c>
      <c r="B2529">
        <v>77</v>
      </c>
      <c r="C2529">
        <v>137</v>
      </c>
      <c r="D2529">
        <v>52</v>
      </c>
      <c r="E2529">
        <v>39</v>
      </c>
      <c r="F2529">
        <v>16</v>
      </c>
      <c r="G2529">
        <v>376</v>
      </c>
      <c r="H2529">
        <v>40</v>
      </c>
      <c r="I2529">
        <v>40</v>
      </c>
      <c r="J2529">
        <v>70</v>
      </c>
      <c r="K2529">
        <v>99</v>
      </c>
      <c r="L2529">
        <v>608</v>
      </c>
      <c r="M2529">
        <v>11</v>
      </c>
      <c r="N2529" s="25">
        <v>42063</v>
      </c>
      <c r="O2529" t="str">
        <f>VLOOKUP(Coffee_data[[#This Row],[Area Code]],Location!$B$1:$E$157,2,FALSE)</f>
        <v>Wisconsin</v>
      </c>
      <c r="P2529" t="str">
        <f>VLOOKUP(Coffee_data[[#This Row],[Area Code]],Location!$B$1:$E$157,3,FALSE)</f>
        <v>Central</v>
      </c>
      <c r="Q2529" t="str">
        <f>VLOOKUP(Coffee_data[[#This Row],[Area Code]],Location!$B$1:$E$157,4,FALSE)</f>
        <v>Small Market</v>
      </c>
      <c r="R2529" s="15" t="str">
        <f>HLOOKUP(Coffee_data[[#This Row],[ProductId]],Product!$B$4:$O$7,2,FALSE)</f>
        <v>Regular</v>
      </c>
      <c r="S2529" s="15" t="str">
        <f>HLOOKUP(Coffee_data[[#This Row],[ProductId]],Product!$B$4:$O$7,3,FALSE)</f>
        <v>Tea</v>
      </c>
      <c r="T2529" s="15" t="str">
        <f>HLOOKUP(Coffee_data[[#This Row],[ProductId]],Product!$B$4:$O$7,4,FALSE)</f>
        <v>Darjeeling</v>
      </c>
    </row>
    <row r="2530" spans="1:20" x14ac:dyDescent="0.2">
      <c r="A2530">
        <v>1</v>
      </c>
      <c r="B2530">
        <v>87</v>
      </c>
      <c r="C2530">
        <v>160</v>
      </c>
      <c r="D2530">
        <v>63</v>
      </c>
      <c r="E2530">
        <v>86</v>
      </c>
      <c r="F2530">
        <v>57</v>
      </c>
      <c r="G2530">
        <v>506</v>
      </c>
      <c r="H2530">
        <v>10</v>
      </c>
      <c r="I2530">
        <v>62</v>
      </c>
      <c r="J2530">
        <v>80</v>
      </c>
      <c r="K2530">
        <v>130</v>
      </c>
      <c r="L2530">
        <v>262</v>
      </c>
      <c r="M2530">
        <v>12</v>
      </c>
      <c r="N2530" s="25">
        <v>42063</v>
      </c>
      <c r="O2530" t="str">
        <f>VLOOKUP(Coffee_data[[#This Row],[Area Code]],Location!$B$1:$E$157,2,FALSE)</f>
        <v>Wisconsin</v>
      </c>
      <c r="P2530" t="str">
        <f>VLOOKUP(Coffee_data[[#This Row],[Area Code]],Location!$B$1:$E$157,3,FALSE)</f>
        <v>Central</v>
      </c>
      <c r="Q2530" t="str">
        <f>VLOOKUP(Coffee_data[[#This Row],[Area Code]],Location!$B$1:$E$157,4,FALSE)</f>
        <v>Small Market</v>
      </c>
      <c r="R2530" s="15" t="str">
        <f>HLOOKUP(Coffee_data[[#This Row],[ProductId]],Product!$B$4:$O$7,2,FALSE)</f>
        <v>Regular</v>
      </c>
      <c r="S2530" s="15" t="str">
        <f>HLOOKUP(Coffee_data[[#This Row],[ProductId]],Product!$B$4:$O$7,3,FALSE)</f>
        <v>Tea</v>
      </c>
      <c r="T2530" s="15" t="str">
        <f>HLOOKUP(Coffee_data[[#This Row],[ProductId]],Product!$B$4:$O$7,4,FALSE)</f>
        <v>Earl Grey</v>
      </c>
    </row>
    <row r="2531" spans="1:20" x14ac:dyDescent="0.2">
      <c r="A2531">
        <v>61</v>
      </c>
      <c r="B2531">
        <v>84</v>
      </c>
      <c r="C2531">
        <v>165</v>
      </c>
      <c r="D2531">
        <v>71</v>
      </c>
      <c r="E2531">
        <v>43</v>
      </c>
      <c r="F2531">
        <v>22</v>
      </c>
      <c r="G2531">
        <v>950</v>
      </c>
      <c r="H2531">
        <v>60</v>
      </c>
      <c r="I2531">
        <v>85</v>
      </c>
      <c r="J2531">
        <v>100</v>
      </c>
      <c r="K2531">
        <v>185</v>
      </c>
      <c r="L2531">
        <v>414</v>
      </c>
      <c r="M2531">
        <v>5</v>
      </c>
      <c r="N2531" s="25">
        <v>42063</v>
      </c>
      <c r="O2531" t="str">
        <f>VLOOKUP(Coffee_data[[#This Row],[Area Code]],Location!$B$1:$E$157,2,FALSE)</f>
        <v>Wisconsin</v>
      </c>
      <c r="P2531" t="str">
        <f>VLOOKUP(Coffee_data[[#This Row],[Area Code]],Location!$B$1:$E$157,3,FALSE)</f>
        <v>Central</v>
      </c>
      <c r="Q2531" t="str">
        <f>VLOOKUP(Coffee_data[[#This Row],[Area Code]],Location!$B$1:$E$157,4,FALSE)</f>
        <v>Small Market</v>
      </c>
      <c r="R2531" s="15" t="str">
        <f>HLOOKUP(Coffee_data[[#This Row],[ProductId]],Product!$B$4:$O$7,2,FALSE)</f>
        <v>Regular</v>
      </c>
      <c r="S2531" s="15" t="str">
        <f>HLOOKUP(Coffee_data[[#This Row],[ProductId]],Product!$B$4:$O$7,3,FALSE)</f>
        <v>Espresso</v>
      </c>
      <c r="T2531" s="15" t="str">
        <f>HLOOKUP(Coffee_data[[#This Row],[ProductId]],Product!$B$4:$O$7,4,FALSE)</f>
        <v>Caffe Mocha</v>
      </c>
    </row>
    <row r="2532" spans="1:20" x14ac:dyDescent="0.2">
      <c r="A2532">
        <v>50</v>
      </c>
      <c r="B2532">
        <v>63</v>
      </c>
      <c r="C2532">
        <v>119</v>
      </c>
      <c r="D2532">
        <v>49</v>
      </c>
      <c r="E2532">
        <v>29</v>
      </c>
      <c r="F2532">
        <v>16</v>
      </c>
      <c r="G2532">
        <v>611</v>
      </c>
      <c r="H2532">
        <v>60</v>
      </c>
      <c r="I2532">
        <v>56</v>
      </c>
      <c r="J2532">
        <v>80</v>
      </c>
      <c r="K2532">
        <v>136</v>
      </c>
      <c r="L2532">
        <v>262</v>
      </c>
      <c r="M2532">
        <v>6</v>
      </c>
      <c r="N2532" s="25">
        <v>42063</v>
      </c>
      <c r="O2532" t="str">
        <f>VLOOKUP(Coffee_data[[#This Row],[Area Code]],Location!$B$1:$E$157,2,FALSE)</f>
        <v>Wisconsin</v>
      </c>
      <c r="P2532" t="str">
        <f>VLOOKUP(Coffee_data[[#This Row],[Area Code]],Location!$B$1:$E$157,3,FALSE)</f>
        <v>Central</v>
      </c>
      <c r="Q2532" t="str">
        <f>VLOOKUP(Coffee_data[[#This Row],[Area Code]],Location!$B$1:$E$157,4,FALSE)</f>
        <v>Small Market</v>
      </c>
      <c r="R2532" s="15" t="str">
        <f>HLOOKUP(Coffee_data[[#This Row],[ProductId]],Product!$B$4:$O$7,2,FALSE)</f>
        <v>Decaf</v>
      </c>
      <c r="S2532" s="15" t="str">
        <f>HLOOKUP(Coffee_data[[#This Row],[ProductId]],Product!$B$4:$O$7,3,FALSE)</f>
        <v>Espresso</v>
      </c>
      <c r="T2532" s="15" t="str">
        <f>HLOOKUP(Coffee_data[[#This Row],[ProductId]],Product!$B$4:$O$7,4,FALSE)</f>
        <v>Decaf Espresso</v>
      </c>
    </row>
    <row r="2533" spans="1:20" x14ac:dyDescent="0.2">
      <c r="A2533">
        <v>19</v>
      </c>
      <c r="B2533">
        <v>66</v>
      </c>
      <c r="C2533">
        <v>128</v>
      </c>
      <c r="D2533">
        <v>54</v>
      </c>
      <c r="E2533">
        <v>53</v>
      </c>
      <c r="F2533">
        <v>20</v>
      </c>
      <c r="G2533">
        <v>301</v>
      </c>
      <c r="H2533">
        <v>30</v>
      </c>
      <c r="I2533">
        <v>51</v>
      </c>
      <c r="J2533">
        <v>70</v>
      </c>
      <c r="K2533">
        <v>121</v>
      </c>
      <c r="L2533">
        <v>262</v>
      </c>
      <c r="M2533">
        <v>1</v>
      </c>
      <c r="N2533" s="25">
        <v>42063</v>
      </c>
      <c r="O2533" t="str">
        <f>VLOOKUP(Coffee_data[[#This Row],[Area Code]],Location!$B$1:$E$157,2,FALSE)</f>
        <v>Wisconsin</v>
      </c>
      <c r="P2533" t="str">
        <f>VLOOKUP(Coffee_data[[#This Row],[Area Code]],Location!$B$1:$E$157,3,FALSE)</f>
        <v>Central</v>
      </c>
      <c r="Q2533" t="str">
        <f>VLOOKUP(Coffee_data[[#This Row],[Area Code]],Location!$B$1:$E$157,4,FALSE)</f>
        <v>Small Market</v>
      </c>
      <c r="R2533" s="15" t="str">
        <f>HLOOKUP(Coffee_data[[#This Row],[ProductId]],Product!$B$4:$O$7,2,FALSE)</f>
        <v>Regular</v>
      </c>
      <c r="S2533" s="15" t="str">
        <f>HLOOKUP(Coffee_data[[#This Row],[ProductId]],Product!$B$4:$O$7,3,FALSE)</f>
        <v>Coffee</v>
      </c>
      <c r="T2533" s="15" t="str">
        <f>HLOOKUP(Coffee_data[[#This Row],[ProductId]],Product!$B$4:$O$7,4,FALSE)</f>
        <v>Amaretto</v>
      </c>
    </row>
    <row r="2534" spans="1:20" x14ac:dyDescent="0.2">
      <c r="A2534">
        <v>25</v>
      </c>
      <c r="B2534">
        <v>132</v>
      </c>
      <c r="C2534">
        <v>242</v>
      </c>
      <c r="D2534">
        <v>95</v>
      </c>
      <c r="E2534">
        <v>115</v>
      </c>
      <c r="F2534">
        <v>86</v>
      </c>
      <c r="G2534">
        <v>532</v>
      </c>
      <c r="H2534">
        <v>30</v>
      </c>
      <c r="I2534">
        <v>96</v>
      </c>
      <c r="J2534">
        <v>130</v>
      </c>
      <c r="K2534">
        <v>232</v>
      </c>
      <c r="L2534">
        <v>715</v>
      </c>
      <c r="M2534">
        <v>2</v>
      </c>
      <c r="N2534" s="25">
        <v>42063</v>
      </c>
      <c r="O2534" t="str">
        <f>VLOOKUP(Coffee_data[[#This Row],[Area Code]],Location!$B$1:$E$157,2,FALSE)</f>
        <v>Wisconsin</v>
      </c>
      <c r="P2534" t="str">
        <f>VLOOKUP(Coffee_data[[#This Row],[Area Code]],Location!$B$1:$E$157,3,FALSE)</f>
        <v>Central</v>
      </c>
      <c r="Q2534" t="str">
        <f>VLOOKUP(Coffee_data[[#This Row],[Area Code]],Location!$B$1:$E$157,4,FALSE)</f>
        <v>Small Market</v>
      </c>
      <c r="R2534" s="15" t="str">
        <f>HLOOKUP(Coffee_data[[#This Row],[ProductId]],Product!$B$4:$O$7,2,FALSE)</f>
        <v>Regular</v>
      </c>
      <c r="S2534" s="15" t="str">
        <f>HLOOKUP(Coffee_data[[#This Row],[ProductId]],Product!$B$4:$O$7,3,FALSE)</f>
        <v>Coffee</v>
      </c>
      <c r="T2534" s="15" t="str">
        <f>HLOOKUP(Coffee_data[[#This Row],[ProductId]],Product!$B$4:$O$7,4,FALSE)</f>
        <v>Columbian</v>
      </c>
    </row>
    <row r="2535" spans="1:20" x14ac:dyDescent="0.2">
      <c r="A2535">
        <v>82</v>
      </c>
      <c r="B2535">
        <v>108</v>
      </c>
      <c r="C2535">
        <v>200</v>
      </c>
      <c r="D2535">
        <v>80</v>
      </c>
      <c r="E2535">
        <v>53</v>
      </c>
      <c r="F2535">
        <v>26</v>
      </c>
      <c r="G2535">
        <v>415</v>
      </c>
      <c r="H2535">
        <v>70</v>
      </c>
      <c r="I2535">
        <v>83</v>
      </c>
      <c r="J2535">
        <v>110</v>
      </c>
      <c r="K2535">
        <v>187</v>
      </c>
      <c r="L2535">
        <v>715</v>
      </c>
      <c r="M2535">
        <v>3</v>
      </c>
      <c r="N2535" s="25">
        <v>42063</v>
      </c>
      <c r="O2535" t="str">
        <f>VLOOKUP(Coffee_data[[#This Row],[Area Code]],Location!$B$1:$E$157,2,FALSE)</f>
        <v>Wisconsin</v>
      </c>
      <c r="P2535" t="str">
        <f>VLOOKUP(Coffee_data[[#This Row],[Area Code]],Location!$B$1:$E$157,3,FALSE)</f>
        <v>Central</v>
      </c>
      <c r="Q2535" t="str">
        <f>VLOOKUP(Coffee_data[[#This Row],[Area Code]],Location!$B$1:$E$157,4,FALSE)</f>
        <v>Small Market</v>
      </c>
      <c r="R2535" s="15" t="str">
        <f>HLOOKUP(Coffee_data[[#This Row],[ProductId]],Product!$B$4:$O$7,2,FALSE)</f>
        <v>Decaf</v>
      </c>
      <c r="S2535" s="15" t="str">
        <f>HLOOKUP(Coffee_data[[#This Row],[ProductId]],Product!$B$4:$O$7,3,FALSE)</f>
        <v>Coffee</v>
      </c>
      <c r="T2535" s="15" t="str">
        <f>HLOOKUP(Coffee_data[[#This Row],[ProductId]],Product!$B$4:$O$7,4,FALSE)</f>
        <v>Decaf Irish Cream</v>
      </c>
    </row>
    <row r="2536" spans="1:20" x14ac:dyDescent="0.2">
      <c r="A2536">
        <v>58</v>
      </c>
      <c r="B2536">
        <v>104</v>
      </c>
      <c r="C2536">
        <v>201</v>
      </c>
      <c r="D2536">
        <v>85</v>
      </c>
      <c r="E2536">
        <v>65</v>
      </c>
      <c r="F2536">
        <v>32</v>
      </c>
      <c r="G2536">
        <v>476</v>
      </c>
      <c r="H2536">
        <v>40</v>
      </c>
      <c r="I2536">
        <v>69</v>
      </c>
      <c r="J2536">
        <v>80</v>
      </c>
      <c r="K2536">
        <v>140</v>
      </c>
      <c r="L2536">
        <v>959</v>
      </c>
      <c r="M2536">
        <v>9</v>
      </c>
      <c r="N2536" s="25">
        <v>42063</v>
      </c>
      <c r="O2536" t="str">
        <f>VLOOKUP(Coffee_data[[#This Row],[Area Code]],Location!$B$1:$E$157,2,FALSE)</f>
        <v>Connecticut</v>
      </c>
      <c r="P2536" t="str">
        <f>VLOOKUP(Coffee_data[[#This Row],[Area Code]],Location!$B$1:$E$157,3,FALSE)</f>
        <v>East</v>
      </c>
      <c r="Q2536" t="str">
        <f>VLOOKUP(Coffee_data[[#This Row],[Area Code]],Location!$B$1:$E$157,4,FALSE)</f>
        <v>Small Market</v>
      </c>
      <c r="R2536" s="15" t="str">
        <f>HLOOKUP(Coffee_data[[#This Row],[ProductId]],Product!$B$4:$O$7,2,FALSE)</f>
        <v>Decaf</v>
      </c>
      <c r="S2536" s="15" t="str">
        <f>HLOOKUP(Coffee_data[[#This Row],[ProductId]],Product!$B$4:$O$7,3,FALSE)</f>
        <v>Herbal Tea</v>
      </c>
      <c r="T2536" s="15" t="str">
        <f>HLOOKUP(Coffee_data[[#This Row],[ProductId]],Product!$B$4:$O$7,4,FALSE)</f>
        <v>Lemon</v>
      </c>
    </row>
    <row r="2537" spans="1:20" x14ac:dyDescent="0.2">
      <c r="A2537">
        <v>68</v>
      </c>
      <c r="B2537">
        <v>89</v>
      </c>
      <c r="C2537">
        <v>174</v>
      </c>
      <c r="D2537">
        <v>74</v>
      </c>
      <c r="E2537">
        <v>43</v>
      </c>
      <c r="F2537">
        <v>22</v>
      </c>
      <c r="G2537">
        <v>949</v>
      </c>
      <c r="H2537">
        <v>50</v>
      </c>
      <c r="I2537">
        <v>40</v>
      </c>
      <c r="J2537">
        <v>70</v>
      </c>
      <c r="K2537">
        <v>120</v>
      </c>
      <c r="L2537">
        <v>475</v>
      </c>
      <c r="M2537">
        <v>10</v>
      </c>
      <c r="N2537" s="25">
        <v>42063</v>
      </c>
      <c r="O2537" t="str">
        <f>VLOOKUP(Coffee_data[[#This Row],[Area Code]],Location!$B$1:$E$157,2,FALSE)</f>
        <v>Connecticut</v>
      </c>
      <c r="P2537" t="str">
        <f>VLOOKUP(Coffee_data[[#This Row],[Area Code]],Location!$B$1:$E$157,3,FALSE)</f>
        <v>East</v>
      </c>
      <c r="Q2537" t="str">
        <f>VLOOKUP(Coffee_data[[#This Row],[Area Code]],Location!$B$1:$E$157,4,FALSE)</f>
        <v>Small Market</v>
      </c>
      <c r="R2537" s="15" t="str">
        <f>HLOOKUP(Coffee_data[[#This Row],[ProductId]],Product!$B$4:$O$7,2,FALSE)</f>
        <v>Decaf</v>
      </c>
      <c r="S2537" s="15" t="str">
        <f>HLOOKUP(Coffee_data[[#This Row],[ProductId]],Product!$B$4:$O$7,3,FALSE)</f>
        <v>Herbal Tea</v>
      </c>
      <c r="T2537" s="15" t="str">
        <f>HLOOKUP(Coffee_data[[#This Row],[ProductId]],Product!$B$4:$O$7,4,FALSE)</f>
        <v>Mint</v>
      </c>
    </row>
    <row r="2538" spans="1:20" x14ac:dyDescent="0.2">
      <c r="A2538">
        <v>70</v>
      </c>
      <c r="B2538">
        <v>72</v>
      </c>
      <c r="C2538">
        <v>129</v>
      </c>
      <c r="D2538">
        <v>49</v>
      </c>
      <c r="E2538">
        <v>25</v>
      </c>
      <c r="F2538">
        <v>13</v>
      </c>
      <c r="G2538">
        <v>809</v>
      </c>
      <c r="H2538">
        <v>60</v>
      </c>
      <c r="I2538">
        <v>39</v>
      </c>
      <c r="J2538">
        <v>80</v>
      </c>
      <c r="K2538">
        <v>119</v>
      </c>
      <c r="L2538">
        <v>860</v>
      </c>
      <c r="M2538">
        <v>11</v>
      </c>
      <c r="N2538" s="25">
        <v>42063</v>
      </c>
      <c r="O2538" t="str">
        <f>VLOOKUP(Coffee_data[[#This Row],[Area Code]],Location!$B$1:$E$157,2,FALSE)</f>
        <v>Connecticut</v>
      </c>
      <c r="P2538" t="str">
        <f>VLOOKUP(Coffee_data[[#This Row],[Area Code]],Location!$B$1:$E$157,3,FALSE)</f>
        <v>East</v>
      </c>
      <c r="Q2538" t="str">
        <f>VLOOKUP(Coffee_data[[#This Row],[Area Code]],Location!$B$1:$E$157,4,FALSE)</f>
        <v>Small Market</v>
      </c>
      <c r="R2538" s="15" t="str">
        <f>HLOOKUP(Coffee_data[[#This Row],[ProductId]],Product!$B$4:$O$7,2,FALSE)</f>
        <v>Regular</v>
      </c>
      <c r="S2538" s="15" t="str">
        <f>HLOOKUP(Coffee_data[[#This Row],[ProductId]],Product!$B$4:$O$7,3,FALSE)</f>
        <v>Tea</v>
      </c>
      <c r="T2538" s="15" t="str">
        <f>HLOOKUP(Coffee_data[[#This Row],[ProductId]],Product!$B$4:$O$7,4,FALSE)</f>
        <v>Darjeeling</v>
      </c>
    </row>
    <row r="2539" spans="1:20" x14ac:dyDescent="0.2">
      <c r="A2539">
        <v>27</v>
      </c>
      <c r="B2539">
        <v>37</v>
      </c>
      <c r="C2539">
        <v>66</v>
      </c>
      <c r="D2539">
        <v>25</v>
      </c>
      <c r="E2539">
        <v>19</v>
      </c>
      <c r="F2539">
        <v>7</v>
      </c>
      <c r="G2539">
        <v>769</v>
      </c>
      <c r="H2539">
        <v>30</v>
      </c>
      <c r="I2539">
        <v>20</v>
      </c>
      <c r="J2539">
        <v>40</v>
      </c>
      <c r="K2539">
        <v>73</v>
      </c>
      <c r="L2539">
        <v>475</v>
      </c>
      <c r="M2539">
        <v>13</v>
      </c>
      <c r="N2539" s="25">
        <v>42063</v>
      </c>
      <c r="O2539" t="str">
        <f>VLOOKUP(Coffee_data[[#This Row],[Area Code]],Location!$B$1:$E$157,2,FALSE)</f>
        <v>Connecticut</v>
      </c>
      <c r="P2539" t="str">
        <f>VLOOKUP(Coffee_data[[#This Row],[Area Code]],Location!$B$1:$E$157,3,FALSE)</f>
        <v>East</v>
      </c>
      <c r="Q2539" t="str">
        <f>VLOOKUP(Coffee_data[[#This Row],[Area Code]],Location!$B$1:$E$157,4,FALSE)</f>
        <v>Small Market</v>
      </c>
      <c r="R2539" s="15" t="str">
        <f>HLOOKUP(Coffee_data[[#This Row],[ProductId]],Product!$B$4:$O$7,2,FALSE)</f>
        <v>Regular</v>
      </c>
      <c r="S2539" s="15" t="str">
        <f>HLOOKUP(Coffee_data[[#This Row],[ProductId]],Product!$B$4:$O$7,3,FALSE)</f>
        <v>Tea</v>
      </c>
      <c r="T2539" s="15" t="str">
        <f>HLOOKUP(Coffee_data[[#This Row],[ProductId]],Product!$B$4:$O$7,4,FALSE)</f>
        <v>Green Tea</v>
      </c>
    </row>
    <row r="2540" spans="1:20" x14ac:dyDescent="0.2">
      <c r="A2540">
        <v>0</v>
      </c>
      <c r="B2540">
        <v>87</v>
      </c>
      <c r="C2540">
        <v>160</v>
      </c>
      <c r="D2540">
        <v>63</v>
      </c>
      <c r="E2540">
        <v>87</v>
      </c>
      <c r="F2540">
        <v>57</v>
      </c>
      <c r="G2540">
        <v>506</v>
      </c>
      <c r="H2540">
        <v>10</v>
      </c>
      <c r="I2540">
        <v>65</v>
      </c>
      <c r="J2540">
        <v>80</v>
      </c>
      <c r="K2540">
        <v>140</v>
      </c>
      <c r="L2540">
        <v>203</v>
      </c>
      <c r="M2540">
        <v>5</v>
      </c>
      <c r="N2540" s="25">
        <v>42063</v>
      </c>
      <c r="O2540" t="str">
        <f>VLOOKUP(Coffee_data[[#This Row],[Area Code]],Location!$B$1:$E$157,2,FALSE)</f>
        <v>Connecticut</v>
      </c>
      <c r="P2540" t="str">
        <f>VLOOKUP(Coffee_data[[#This Row],[Area Code]],Location!$B$1:$E$157,3,FALSE)</f>
        <v>East</v>
      </c>
      <c r="Q2540" t="str">
        <f>VLOOKUP(Coffee_data[[#This Row],[Area Code]],Location!$B$1:$E$157,4,FALSE)</f>
        <v>Small Market</v>
      </c>
      <c r="R2540" s="15" t="str">
        <f>HLOOKUP(Coffee_data[[#This Row],[ProductId]],Product!$B$4:$O$7,2,FALSE)</f>
        <v>Regular</v>
      </c>
      <c r="S2540" s="15" t="str">
        <f>HLOOKUP(Coffee_data[[#This Row],[ProductId]],Product!$B$4:$O$7,3,FALSE)</f>
        <v>Espresso</v>
      </c>
      <c r="T2540" s="15" t="str">
        <f>HLOOKUP(Coffee_data[[#This Row],[ProductId]],Product!$B$4:$O$7,4,FALSE)</f>
        <v>Caffe Mocha</v>
      </c>
    </row>
    <row r="2541" spans="1:20" x14ac:dyDescent="0.2">
      <c r="A2541">
        <v>39</v>
      </c>
      <c r="B2541">
        <v>71</v>
      </c>
      <c r="C2541">
        <v>132</v>
      </c>
      <c r="D2541">
        <v>53</v>
      </c>
      <c r="E2541">
        <v>45</v>
      </c>
      <c r="F2541">
        <v>17</v>
      </c>
      <c r="G2541">
        <v>299</v>
      </c>
      <c r="H2541">
        <v>40</v>
      </c>
      <c r="I2541">
        <v>44</v>
      </c>
      <c r="J2541">
        <v>70</v>
      </c>
      <c r="K2541">
        <v>120</v>
      </c>
      <c r="L2541">
        <v>203</v>
      </c>
      <c r="M2541">
        <v>6</v>
      </c>
      <c r="N2541" s="25">
        <v>42063</v>
      </c>
      <c r="O2541" t="str">
        <f>VLOOKUP(Coffee_data[[#This Row],[Area Code]],Location!$B$1:$E$157,2,FALSE)</f>
        <v>Connecticut</v>
      </c>
      <c r="P2541" t="str">
        <f>VLOOKUP(Coffee_data[[#This Row],[Area Code]],Location!$B$1:$E$157,3,FALSE)</f>
        <v>East</v>
      </c>
      <c r="Q2541" t="str">
        <f>VLOOKUP(Coffee_data[[#This Row],[Area Code]],Location!$B$1:$E$157,4,FALSE)</f>
        <v>Small Market</v>
      </c>
      <c r="R2541" s="15" t="str">
        <f>HLOOKUP(Coffee_data[[#This Row],[ProductId]],Product!$B$4:$O$7,2,FALSE)</f>
        <v>Decaf</v>
      </c>
      <c r="S2541" s="15" t="str">
        <f>HLOOKUP(Coffee_data[[#This Row],[ProductId]],Product!$B$4:$O$7,3,FALSE)</f>
        <v>Espresso</v>
      </c>
      <c r="T2541" s="15" t="str">
        <f>HLOOKUP(Coffee_data[[#This Row],[ProductId]],Product!$B$4:$O$7,4,FALSE)</f>
        <v>Decaf Espresso</v>
      </c>
    </row>
    <row r="2542" spans="1:20" x14ac:dyDescent="0.2">
      <c r="A2542">
        <v>169</v>
      </c>
      <c r="B2542">
        <v>186</v>
      </c>
      <c r="C2542">
        <v>329</v>
      </c>
      <c r="D2542">
        <v>150</v>
      </c>
      <c r="E2542">
        <v>72</v>
      </c>
      <c r="F2542">
        <v>40</v>
      </c>
      <c r="G2542">
        <v>932</v>
      </c>
      <c r="H2542">
        <v>130</v>
      </c>
      <c r="I2542">
        <v>110</v>
      </c>
      <c r="J2542">
        <v>180</v>
      </c>
      <c r="K2542">
        <v>292</v>
      </c>
      <c r="L2542">
        <v>860</v>
      </c>
      <c r="M2542">
        <v>2</v>
      </c>
      <c r="N2542" s="25">
        <v>42063</v>
      </c>
      <c r="O2542" t="str">
        <f>VLOOKUP(Coffee_data[[#This Row],[Area Code]],Location!$B$1:$E$157,2,FALSE)</f>
        <v>Connecticut</v>
      </c>
      <c r="P2542" t="str">
        <f>VLOOKUP(Coffee_data[[#This Row],[Area Code]],Location!$B$1:$E$157,3,FALSE)</f>
        <v>East</v>
      </c>
      <c r="Q2542" t="str">
        <f>VLOOKUP(Coffee_data[[#This Row],[Area Code]],Location!$B$1:$E$157,4,FALSE)</f>
        <v>Small Market</v>
      </c>
      <c r="R2542" s="15" t="str">
        <f>HLOOKUP(Coffee_data[[#This Row],[ProductId]],Product!$B$4:$O$7,2,FALSE)</f>
        <v>Regular</v>
      </c>
      <c r="S2542" s="15" t="str">
        <f>HLOOKUP(Coffee_data[[#This Row],[ProductId]],Product!$B$4:$O$7,3,FALSE)</f>
        <v>Coffee</v>
      </c>
      <c r="T2542" s="15" t="str">
        <f>HLOOKUP(Coffee_data[[#This Row],[ProductId]],Product!$B$4:$O$7,4,FALSE)</f>
        <v>Columbian</v>
      </c>
    </row>
    <row r="2543" spans="1:20" x14ac:dyDescent="0.2">
      <c r="A2543">
        <v>52</v>
      </c>
      <c r="B2543">
        <v>63</v>
      </c>
      <c r="C2543">
        <v>119</v>
      </c>
      <c r="D2543">
        <v>49</v>
      </c>
      <c r="E2543">
        <v>28</v>
      </c>
      <c r="F2543">
        <v>16</v>
      </c>
      <c r="G2543">
        <v>611</v>
      </c>
      <c r="H2543">
        <v>30</v>
      </c>
      <c r="I2543">
        <v>30</v>
      </c>
      <c r="J2543">
        <v>50</v>
      </c>
      <c r="K2543">
        <v>88</v>
      </c>
      <c r="L2543">
        <v>352</v>
      </c>
      <c r="M2543">
        <v>8</v>
      </c>
      <c r="N2543" s="25">
        <v>42063</v>
      </c>
      <c r="O2543" t="str">
        <f>VLOOKUP(Coffee_data[[#This Row],[Area Code]],Location!$B$1:$E$157,2,FALSE)</f>
        <v>Florida</v>
      </c>
      <c r="P2543" t="str">
        <f>VLOOKUP(Coffee_data[[#This Row],[Area Code]],Location!$B$1:$E$157,3,FALSE)</f>
        <v>East</v>
      </c>
      <c r="Q2543" t="str">
        <f>VLOOKUP(Coffee_data[[#This Row],[Area Code]],Location!$B$1:$E$157,4,FALSE)</f>
        <v>Major Market</v>
      </c>
      <c r="R2543" s="15" t="str">
        <f>HLOOKUP(Coffee_data[[#This Row],[ProductId]],Product!$B$4:$O$7,2,FALSE)</f>
        <v>Decaf</v>
      </c>
      <c r="S2543" s="15" t="str">
        <f>HLOOKUP(Coffee_data[[#This Row],[ProductId]],Product!$B$4:$O$7,3,FALSE)</f>
        <v>Herbal Tea</v>
      </c>
      <c r="T2543" s="15" t="str">
        <f>HLOOKUP(Coffee_data[[#This Row],[ProductId]],Product!$B$4:$O$7,4,FALSE)</f>
        <v>Chamomile</v>
      </c>
    </row>
    <row r="2544" spans="1:20" x14ac:dyDescent="0.2">
      <c r="A2544">
        <v>18</v>
      </c>
      <c r="B2544">
        <v>66</v>
      </c>
      <c r="C2544">
        <v>128</v>
      </c>
      <c r="D2544">
        <v>54</v>
      </c>
      <c r="E2544">
        <v>54</v>
      </c>
      <c r="F2544">
        <v>20</v>
      </c>
      <c r="G2544">
        <v>301</v>
      </c>
      <c r="H2544">
        <v>20</v>
      </c>
      <c r="I2544">
        <v>49</v>
      </c>
      <c r="J2544">
        <v>50</v>
      </c>
      <c r="K2544">
        <v>99</v>
      </c>
      <c r="L2544">
        <v>727</v>
      </c>
      <c r="M2544">
        <v>9</v>
      </c>
      <c r="N2544" s="25">
        <v>42063</v>
      </c>
      <c r="O2544" t="str">
        <f>VLOOKUP(Coffee_data[[#This Row],[Area Code]],Location!$B$1:$E$157,2,FALSE)</f>
        <v>Florida</v>
      </c>
      <c r="P2544" t="str">
        <f>VLOOKUP(Coffee_data[[#This Row],[Area Code]],Location!$B$1:$E$157,3,FALSE)</f>
        <v>East</v>
      </c>
      <c r="Q2544" t="str">
        <f>VLOOKUP(Coffee_data[[#This Row],[Area Code]],Location!$B$1:$E$157,4,FALSE)</f>
        <v>Major Market</v>
      </c>
      <c r="R2544" s="15" t="str">
        <f>HLOOKUP(Coffee_data[[#This Row],[ProductId]],Product!$B$4:$O$7,2,FALSE)</f>
        <v>Decaf</v>
      </c>
      <c r="S2544" s="15" t="str">
        <f>HLOOKUP(Coffee_data[[#This Row],[ProductId]],Product!$B$4:$O$7,3,FALSE)</f>
        <v>Herbal Tea</v>
      </c>
      <c r="T2544" s="15" t="str">
        <f>HLOOKUP(Coffee_data[[#This Row],[ProductId]],Product!$B$4:$O$7,4,FALSE)</f>
        <v>Lemon</v>
      </c>
    </row>
    <row r="2545" spans="1:20" x14ac:dyDescent="0.2">
      <c r="A2545">
        <v>59</v>
      </c>
      <c r="B2545">
        <v>84</v>
      </c>
      <c r="C2545">
        <v>165</v>
      </c>
      <c r="D2545">
        <v>71</v>
      </c>
      <c r="E2545">
        <v>44</v>
      </c>
      <c r="F2545">
        <v>22</v>
      </c>
      <c r="G2545">
        <v>950</v>
      </c>
      <c r="H2545">
        <v>50</v>
      </c>
      <c r="I2545">
        <v>40</v>
      </c>
      <c r="J2545">
        <v>70</v>
      </c>
      <c r="K2545">
        <v>120</v>
      </c>
      <c r="L2545">
        <v>813</v>
      </c>
      <c r="M2545">
        <v>10</v>
      </c>
      <c r="N2545" s="25">
        <v>42063</v>
      </c>
      <c r="O2545" t="str">
        <f>VLOOKUP(Coffee_data[[#This Row],[Area Code]],Location!$B$1:$E$157,2,FALSE)</f>
        <v>Florida</v>
      </c>
      <c r="P2545" t="str">
        <f>VLOOKUP(Coffee_data[[#This Row],[Area Code]],Location!$B$1:$E$157,3,FALSE)</f>
        <v>East</v>
      </c>
      <c r="Q2545" t="str">
        <f>VLOOKUP(Coffee_data[[#This Row],[Area Code]],Location!$B$1:$E$157,4,FALSE)</f>
        <v>Major Market</v>
      </c>
      <c r="R2545" s="15" t="str">
        <f>HLOOKUP(Coffee_data[[#This Row],[ProductId]],Product!$B$4:$O$7,2,FALSE)</f>
        <v>Decaf</v>
      </c>
      <c r="S2545" s="15" t="str">
        <f>HLOOKUP(Coffee_data[[#This Row],[ProductId]],Product!$B$4:$O$7,3,FALSE)</f>
        <v>Herbal Tea</v>
      </c>
      <c r="T2545" s="15" t="str">
        <f>HLOOKUP(Coffee_data[[#This Row],[ProductId]],Product!$B$4:$O$7,4,FALSE)</f>
        <v>Mint</v>
      </c>
    </row>
    <row r="2546" spans="1:20" x14ac:dyDescent="0.2">
      <c r="A2546">
        <v>40</v>
      </c>
      <c r="B2546">
        <v>48</v>
      </c>
      <c r="C2546">
        <v>86</v>
      </c>
      <c r="D2546">
        <v>33</v>
      </c>
      <c r="E2546">
        <v>21</v>
      </c>
      <c r="F2546">
        <v>9</v>
      </c>
      <c r="G2546">
        <v>813</v>
      </c>
      <c r="H2546">
        <v>40</v>
      </c>
      <c r="I2546">
        <v>41</v>
      </c>
      <c r="J2546">
        <v>50</v>
      </c>
      <c r="K2546">
        <v>80</v>
      </c>
      <c r="L2546">
        <v>863</v>
      </c>
      <c r="M2546">
        <v>11</v>
      </c>
      <c r="N2546" s="25">
        <v>42063</v>
      </c>
      <c r="O2546" t="str">
        <f>VLOOKUP(Coffee_data[[#This Row],[Area Code]],Location!$B$1:$E$157,2,FALSE)</f>
        <v>Florida</v>
      </c>
      <c r="P2546" t="str">
        <f>VLOOKUP(Coffee_data[[#This Row],[Area Code]],Location!$B$1:$E$157,3,FALSE)</f>
        <v>East</v>
      </c>
      <c r="Q2546" t="str">
        <f>VLOOKUP(Coffee_data[[#This Row],[Area Code]],Location!$B$1:$E$157,4,FALSE)</f>
        <v>Major Market</v>
      </c>
      <c r="R2546" s="15" t="str">
        <f>HLOOKUP(Coffee_data[[#This Row],[ProductId]],Product!$B$4:$O$7,2,FALSE)</f>
        <v>Regular</v>
      </c>
      <c r="S2546" s="15" t="str">
        <f>HLOOKUP(Coffee_data[[#This Row],[ProductId]],Product!$B$4:$O$7,3,FALSE)</f>
        <v>Tea</v>
      </c>
      <c r="T2546" s="15" t="str">
        <f>HLOOKUP(Coffee_data[[#This Row],[ProductId]],Product!$B$4:$O$7,4,FALSE)</f>
        <v>Darjeeling</v>
      </c>
    </row>
    <row r="2547" spans="1:20" x14ac:dyDescent="0.2">
      <c r="A2547">
        <v>70</v>
      </c>
      <c r="B2547">
        <v>72</v>
      </c>
      <c r="C2547">
        <v>129</v>
      </c>
      <c r="D2547">
        <v>49</v>
      </c>
      <c r="E2547">
        <v>25</v>
      </c>
      <c r="F2547">
        <v>13</v>
      </c>
      <c r="G2547">
        <v>767</v>
      </c>
      <c r="H2547">
        <v>60</v>
      </c>
      <c r="I2547">
        <v>37</v>
      </c>
      <c r="J2547">
        <v>80</v>
      </c>
      <c r="K2547">
        <v>130</v>
      </c>
      <c r="L2547">
        <v>904</v>
      </c>
      <c r="M2547">
        <v>13</v>
      </c>
      <c r="N2547" s="25">
        <v>42063</v>
      </c>
      <c r="O2547" t="str">
        <f>VLOOKUP(Coffee_data[[#This Row],[Area Code]],Location!$B$1:$E$157,2,FALSE)</f>
        <v>Florida</v>
      </c>
      <c r="P2547" t="str">
        <f>VLOOKUP(Coffee_data[[#This Row],[Area Code]],Location!$B$1:$E$157,3,FALSE)</f>
        <v>East</v>
      </c>
      <c r="Q2547" t="str">
        <f>VLOOKUP(Coffee_data[[#This Row],[Area Code]],Location!$B$1:$E$157,4,FALSE)</f>
        <v>Major Market</v>
      </c>
      <c r="R2547" s="15" t="str">
        <f>HLOOKUP(Coffee_data[[#This Row],[ProductId]],Product!$B$4:$O$7,2,FALSE)</f>
        <v>Regular</v>
      </c>
      <c r="S2547" s="15" t="str">
        <f>HLOOKUP(Coffee_data[[#This Row],[ProductId]],Product!$B$4:$O$7,3,FALSE)</f>
        <v>Tea</v>
      </c>
      <c r="T2547" s="15" t="str">
        <f>HLOOKUP(Coffee_data[[#This Row],[ProductId]],Product!$B$4:$O$7,4,FALSE)</f>
        <v>Green Tea</v>
      </c>
    </row>
    <row r="2548" spans="1:20" x14ac:dyDescent="0.2">
      <c r="A2548">
        <v>110</v>
      </c>
      <c r="B2548">
        <v>125</v>
      </c>
      <c r="C2548">
        <v>228</v>
      </c>
      <c r="D2548">
        <v>89</v>
      </c>
      <c r="E2548">
        <v>51</v>
      </c>
      <c r="F2548">
        <v>27</v>
      </c>
      <c r="G2548">
        <v>481</v>
      </c>
      <c r="H2548">
        <v>80</v>
      </c>
      <c r="I2548">
        <v>80</v>
      </c>
      <c r="J2548">
        <v>120</v>
      </c>
      <c r="K2548">
        <v>200</v>
      </c>
      <c r="L2548">
        <v>863</v>
      </c>
      <c r="M2548">
        <v>3</v>
      </c>
      <c r="N2548" s="25">
        <v>42063</v>
      </c>
      <c r="O2548" t="str">
        <f>VLOOKUP(Coffee_data[[#This Row],[Area Code]],Location!$B$1:$E$157,2,FALSE)</f>
        <v>Florida</v>
      </c>
      <c r="P2548" t="str">
        <f>VLOOKUP(Coffee_data[[#This Row],[Area Code]],Location!$B$1:$E$157,3,FALSE)</f>
        <v>East</v>
      </c>
      <c r="Q2548" t="str">
        <f>VLOOKUP(Coffee_data[[#This Row],[Area Code]],Location!$B$1:$E$157,4,FALSE)</f>
        <v>Major Market</v>
      </c>
      <c r="R2548" s="15" t="str">
        <f>HLOOKUP(Coffee_data[[#This Row],[ProductId]],Product!$B$4:$O$7,2,FALSE)</f>
        <v>Decaf</v>
      </c>
      <c r="S2548" s="15" t="str">
        <f>HLOOKUP(Coffee_data[[#This Row],[ProductId]],Product!$B$4:$O$7,3,FALSE)</f>
        <v>Coffee</v>
      </c>
      <c r="T2548" s="15" t="str">
        <f>HLOOKUP(Coffee_data[[#This Row],[ProductId]],Product!$B$4:$O$7,4,FALSE)</f>
        <v>Decaf Irish Cream</v>
      </c>
    </row>
    <row r="2549" spans="1:20" x14ac:dyDescent="0.2">
      <c r="A2549">
        <v>25</v>
      </c>
      <c r="B2549">
        <v>132</v>
      </c>
      <c r="C2549">
        <v>242</v>
      </c>
      <c r="D2549">
        <v>95</v>
      </c>
      <c r="E2549">
        <v>115</v>
      </c>
      <c r="F2549">
        <v>86</v>
      </c>
      <c r="G2549">
        <v>532</v>
      </c>
      <c r="H2549">
        <v>30</v>
      </c>
      <c r="I2549">
        <v>85</v>
      </c>
      <c r="J2549">
        <v>130</v>
      </c>
      <c r="K2549">
        <v>220</v>
      </c>
      <c r="L2549">
        <v>321</v>
      </c>
      <c r="M2549">
        <v>5</v>
      </c>
      <c r="N2549" s="25">
        <v>42063</v>
      </c>
      <c r="O2549" t="str">
        <f>VLOOKUP(Coffee_data[[#This Row],[Area Code]],Location!$B$1:$E$157,2,FALSE)</f>
        <v>Florida</v>
      </c>
      <c r="P2549" t="str">
        <f>VLOOKUP(Coffee_data[[#This Row],[Area Code]],Location!$B$1:$E$157,3,FALSE)</f>
        <v>East</v>
      </c>
      <c r="Q2549" t="str">
        <f>VLOOKUP(Coffee_data[[#This Row],[Area Code]],Location!$B$1:$E$157,4,FALSE)</f>
        <v>Major Market</v>
      </c>
      <c r="R2549" s="15" t="str">
        <f>HLOOKUP(Coffee_data[[#This Row],[ProductId]],Product!$B$4:$O$7,2,FALSE)</f>
        <v>Regular</v>
      </c>
      <c r="S2549" s="15" t="str">
        <f>HLOOKUP(Coffee_data[[#This Row],[ProductId]],Product!$B$4:$O$7,3,FALSE)</f>
        <v>Espresso</v>
      </c>
      <c r="T2549" s="15" t="str">
        <f>HLOOKUP(Coffee_data[[#This Row],[ProductId]],Product!$B$4:$O$7,4,FALSE)</f>
        <v>Caffe Mocha</v>
      </c>
    </row>
    <row r="2550" spans="1:20" x14ac:dyDescent="0.2">
      <c r="A2550">
        <v>80</v>
      </c>
      <c r="B2550">
        <v>108</v>
      </c>
      <c r="C2550">
        <v>200</v>
      </c>
      <c r="D2550">
        <v>80</v>
      </c>
      <c r="E2550">
        <v>54</v>
      </c>
      <c r="F2550">
        <v>26</v>
      </c>
      <c r="G2550">
        <v>415</v>
      </c>
      <c r="H2550">
        <v>70</v>
      </c>
      <c r="I2550">
        <v>70</v>
      </c>
      <c r="J2550">
        <v>110</v>
      </c>
      <c r="K2550">
        <v>186</v>
      </c>
      <c r="L2550">
        <v>813</v>
      </c>
      <c r="M2550">
        <v>6</v>
      </c>
      <c r="N2550" s="25">
        <v>42063</v>
      </c>
      <c r="O2550" t="str">
        <f>VLOOKUP(Coffee_data[[#This Row],[Area Code]],Location!$B$1:$E$157,2,FALSE)</f>
        <v>Florida</v>
      </c>
      <c r="P2550" t="str">
        <f>VLOOKUP(Coffee_data[[#This Row],[Area Code]],Location!$B$1:$E$157,3,FALSE)</f>
        <v>East</v>
      </c>
      <c r="Q2550" t="str">
        <f>VLOOKUP(Coffee_data[[#This Row],[Area Code]],Location!$B$1:$E$157,4,FALSE)</f>
        <v>Major Market</v>
      </c>
      <c r="R2550" s="15" t="str">
        <f>HLOOKUP(Coffee_data[[#This Row],[ProductId]],Product!$B$4:$O$7,2,FALSE)</f>
        <v>Decaf</v>
      </c>
      <c r="S2550" s="15" t="str">
        <f>HLOOKUP(Coffee_data[[#This Row],[ProductId]],Product!$B$4:$O$7,3,FALSE)</f>
        <v>Espresso</v>
      </c>
      <c r="T2550" s="15" t="str">
        <f>HLOOKUP(Coffee_data[[#This Row],[ProductId]],Product!$B$4:$O$7,4,FALSE)</f>
        <v>Decaf Espresso</v>
      </c>
    </row>
    <row r="2551" spans="1:20" x14ac:dyDescent="0.2">
      <c r="A2551">
        <v>99</v>
      </c>
      <c r="B2551">
        <v>126</v>
      </c>
      <c r="C2551">
        <v>224</v>
      </c>
      <c r="D2551">
        <v>84</v>
      </c>
      <c r="E2551">
        <v>59</v>
      </c>
      <c r="F2551">
        <v>27</v>
      </c>
      <c r="G2551">
        <v>632</v>
      </c>
      <c r="H2551">
        <v>70</v>
      </c>
      <c r="I2551">
        <v>78</v>
      </c>
      <c r="J2551">
        <v>110</v>
      </c>
      <c r="K2551">
        <v>190</v>
      </c>
      <c r="L2551">
        <v>904</v>
      </c>
      <c r="M2551">
        <v>2</v>
      </c>
      <c r="N2551" s="25">
        <v>42063</v>
      </c>
      <c r="O2551" t="str">
        <f>VLOOKUP(Coffee_data[[#This Row],[Area Code]],Location!$B$1:$E$157,2,FALSE)</f>
        <v>Florida</v>
      </c>
      <c r="P2551" t="str">
        <f>VLOOKUP(Coffee_data[[#This Row],[Area Code]],Location!$B$1:$E$157,3,FALSE)</f>
        <v>East</v>
      </c>
      <c r="Q2551" t="str">
        <f>VLOOKUP(Coffee_data[[#This Row],[Area Code]],Location!$B$1:$E$157,4,FALSE)</f>
        <v>Major Market</v>
      </c>
      <c r="R2551" s="15" t="str">
        <f>HLOOKUP(Coffee_data[[#This Row],[ProductId]],Product!$B$4:$O$7,2,FALSE)</f>
        <v>Regular</v>
      </c>
      <c r="S2551" s="15" t="str">
        <f>HLOOKUP(Coffee_data[[#This Row],[ProductId]],Product!$B$4:$O$7,3,FALSE)</f>
        <v>Coffee</v>
      </c>
      <c r="T2551" s="15" t="str">
        <f>HLOOKUP(Coffee_data[[#This Row],[ProductId]],Product!$B$4:$O$7,4,FALSE)</f>
        <v>Columbian</v>
      </c>
    </row>
    <row r="2552" spans="1:20" x14ac:dyDescent="0.2">
      <c r="A2552">
        <v>24</v>
      </c>
      <c r="B2552">
        <v>71</v>
      </c>
      <c r="C2552">
        <v>137</v>
      </c>
      <c r="D2552">
        <v>58</v>
      </c>
      <c r="E2552">
        <v>55</v>
      </c>
      <c r="F2552">
        <v>22</v>
      </c>
      <c r="G2552">
        <v>325</v>
      </c>
      <c r="H2552">
        <v>30</v>
      </c>
      <c r="I2552">
        <v>31</v>
      </c>
      <c r="J2552">
        <v>60</v>
      </c>
      <c r="K2552">
        <v>109</v>
      </c>
      <c r="L2552">
        <v>781</v>
      </c>
      <c r="M2552">
        <v>9</v>
      </c>
      <c r="N2552" s="25">
        <v>42063</v>
      </c>
      <c r="O2552" t="str">
        <f>VLOOKUP(Coffee_data[[#This Row],[Area Code]],Location!$B$1:$E$157,2,FALSE)</f>
        <v>Massachusetts</v>
      </c>
      <c r="P2552" t="str">
        <f>VLOOKUP(Coffee_data[[#This Row],[Area Code]],Location!$B$1:$E$157,3,FALSE)</f>
        <v>East</v>
      </c>
      <c r="Q2552" t="str">
        <f>VLOOKUP(Coffee_data[[#This Row],[Area Code]],Location!$B$1:$E$157,4,FALSE)</f>
        <v>Major Market</v>
      </c>
      <c r="R2552" s="15" t="str">
        <f>HLOOKUP(Coffee_data[[#This Row],[ProductId]],Product!$B$4:$O$7,2,FALSE)</f>
        <v>Decaf</v>
      </c>
      <c r="S2552" s="15" t="str">
        <f>HLOOKUP(Coffee_data[[#This Row],[ProductId]],Product!$B$4:$O$7,3,FALSE)</f>
        <v>Herbal Tea</v>
      </c>
      <c r="T2552" s="15" t="str">
        <f>HLOOKUP(Coffee_data[[#This Row],[ProductId]],Product!$B$4:$O$7,4,FALSE)</f>
        <v>Lemon</v>
      </c>
    </row>
    <row r="2553" spans="1:20" x14ac:dyDescent="0.2">
      <c r="A2553">
        <v>42</v>
      </c>
      <c r="B2553">
        <v>47</v>
      </c>
      <c r="C2553">
        <v>84</v>
      </c>
      <c r="D2553">
        <v>32</v>
      </c>
      <c r="E2553">
        <v>19</v>
      </c>
      <c r="F2553">
        <v>8</v>
      </c>
      <c r="G2553">
        <v>813</v>
      </c>
      <c r="H2553">
        <v>40</v>
      </c>
      <c r="I2553">
        <v>41</v>
      </c>
      <c r="J2553">
        <v>50</v>
      </c>
      <c r="K2553">
        <v>91</v>
      </c>
      <c r="L2553">
        <v>413</v>
      </c>
      <c r="M2553">
        <v>11</v>
      </c>
      <c r="N2553" s="25">
        <v>42063</v>
      </c>
      <c r="O2553" t="str">
        <f>VLOOKUP(Coffee_data[[#This Row],[Area Code]],Location!$B$1:$E$157,2,FALSE)</f>
        <v>Massachusetts</v>
      </c>
      <c r="P2553" t="str">
        <f>VLOOKUP(Coffee_data[[#This Row],[Area Code]],Location!$B$1:$E$157,3,FALSE)</f>
        <v>East</v>
      </c>
      <c r="Q2553" t="str">
        <f>VLOOKUP(Coffee_data[[#This Row],[Area Code]],Location!$B$1:$E$157,4,FALSE)</f>
        <v>Major Market</v>
      </c>
      <c r="R2553" s="15" t="str">
        <f>HLOOKUP(Coffee_data[[#This Row],[ProductId]],Product!$B$4:$O$7,2,FALSE)</f>
        <v>Regular</v>
      </c>
      <c r="S2553" s="15" t="str">
        <f>HLOOKUP(Coffee_data[[#This Row],[ProductId]],Product!$B$4:$O$7,3,FALSE)</f>
        <v>Tea</v>
      </c>
      <c r="T2553" s="15" t="str">
        <f>HLOOKUP(Coffee_data[[#This Row],[ProductId]],Product!$B$4:$O$7,4,FALSE)</f>
        <v>Darjeeling</v>
      </c>
    </row>
    <row r="2554" spans="1:20" x14ac:dyDescent="0.2">
      <c r="A2554">
        <v>22</v>
      </c>
      <c r="B2554">
        <v>32</v>
      </c>
      <c r="C2554">
        <v>56</v>
      </c>
      <c r="D2554">
        <v>21</v>
      </c>
      <c r="E2554">
        <v>17</v>
      </c>
      <c r="F2554">
        <v>5</v>
      </c>
      <c r="G2554">
        <v>449</v>
      </c>
      <c r="H2554">
        <v>20</v>
      </c>
      <c r="I2554">
        <v>20</v>
      </c>
      <c r="J2554">
        <v>30</v>
      </c>
      <c r="K2554">
        <v>63</v>
      </c>
      <c r="L2554">
        <v>781</v>
      </c>
      <c r="M2554">
        <v>13</v>
      </c>
      <c r="N2554" s="25">
        <v>42063</v>
      </c>
      <c r="O2554" t="str">
        <f>VLOOKUP(Coffee_data[[#This Row],[Area Code]],Location!$B$1:$E$157,2,FALSE)</f>
        <v>Massachusetts</v>
      </c>
      <c r="P2554" t="str">
        <f>VLOOKUP(Coffee_data[[#This Row],[Area Code]],Location!$B$1:$E$157,3,FALSE)</f>
        <v>East</v>
      </c>
      <c r="Q2554" t="str">
        <f>VLOOKUP(Coffee_data[[#This Row],[Area Code]],Location!$B$1:$E$157,4,FALSE)</f>
        <v>Major Market</v>
      </c>
      <c r="R2554" s="15" t="str">
        <f>HLOOKUP(Coffee_data[[#This Row],[ProductId]],Product!$B$4:$O$7,2,FALSE)</f>
        <v>Regular</v>
      </c>
      <c r="S2554" s="15" t="str">
        <f>HLOOKUP(Coffee_data[[#This Row],[ProductId]],Product!$B$4:$O$7,3,FALSE)</f>
        <v>Tea</v>
      </c>
      <c r="T2554" s="15" t="str">
        <f>HLOOKUP(Coffee_data[[#This Row],[ProductId]],Product!$B$4:$O$7,4,FALSE)</f>
        <v>Green Tea</v>
      </c>
    </row>
    <row r="2555" spans="1:20" x14ac:dyDescent="0.2">
      <c r="A2555">
        <v>-6</v>
      </c>
      <c r="B2555">
        <v>73</v>
      </c>
      <c r="C2555">
        <v>133</v>
      </c>
      <c r="D2555">
        <v>52</v>
      </c>
      <c r="E2555">
        <v>77</v>
      </c>
      <c r="F2555">
        <v>47</v>
      </c>
      <c r="G2555">
        <v>446</v>
      </c>
      <c r="H2555">
        <v>20</v>
      </c>
      <c r="I2555">
        <v>40</v>
      </c>
      <c r="J2555">
        <v>80</v>
      </c>
      <c r="K2555">
        <v>115</v>
      </c>
      <c r="L2555">
        <v>774</v>
      </c>
      <c r="M2555">
        <v>5</v>
      </c>
      <c r="N2555" s="25">
        <v>42063</v>
      </c>
      <c r="O2555" t="str">
        <f>VLOOKUP(Coffee_data[[#This Row],[Area Code]],Location!$B$1:$E$157,2,FALSE)</f>
        <v>Massachusetts</v>
      </c>
      <c r="P2555" t="str">
        <f>VLOOKUP(Coffee_data[[#This Row],[Area Code]],Location!$B$1:$E$157,3,FALSE)</f>
        <v>East</v>
      </c>
      <c r="Q2555" t="str">
        <f>VLOOKUP(Coffee_data[[#This Row],[Area Code]],Location!$B$1:$E$157,4,FALSE)</f>
        <v>Major Market</v>
      </c>
      <c r="R2555" s="15" t="str">
        <f>HLOOKUP(Coffee_data[[#This Row],[ProductId]],Product!$B$4:$O$7,2,FALSE)</f>
        <v>Regular</v>
      </c>
      <c r="S2555" s="15" t="str">
        <f>HLOOKUP(Coffee_data[[#This Row],[ProductId]],Product!$B$4:$O$7,3,FALSE)</f>
        <v>Espresso</v>
      </c>
      <c r="T2555" s="15" t="str">
        <f>HLOOKUP(Coffee_data[[#This Row],[ProductId]],Product!$B$4:$O$7,4,FALSE)</f>
        <v>Caffe Mocha</v>
      </c>
    </row>
    <row r="2556" spans="1:20" x14ac:dyDescent="0.2">
      <c r="A2556">
        <v>140</v>
      </c>
      <c r="B2556">
        <v>163</v>
      </c>
      <c r="C2556">
        <v>346</v>
      </c>
      <c r="D2556">
        <v>194</v>
      </c>
      <c r="E2556">
        <v>69</v>
      </c>
      <c r="F2556">
        <v>45</v>
      </c>
      <c r="G2556">
        <v>1059</v>
      </c>
      <c r="H2556">
        <v>100</v>
      </c>
      <c r="I2556">
        <v>107</v>
      </c>
      <c r="J2556">
        <v>160</v>
      </c>
      <c r="K2556">
        <v>303</v>
      </c>
      <c r="L2556">
        <v>774</v>
      </c>
      <c r="M2556">
        <v>7</v>
      </c>
      <c r="N2556" s="25">
        <v>42063</v>
      </c>
      <c r="O2556" t="str">
        <f>VLOOKUP(Coffee_data[[#This Row],[Area Code]],Location!$B$1:$E$157,2,FALSE)</f>
        <v>Massachusetts</v>
      </c>
      <c r="P2556" t="str">
        <f>VLOOKUP(Coffee_data[[#This Row],[Area Code]],Location!$B$1:$E$157,3,FALSE)</f>
        <v>East</v>
      </c>
      <c r="Q2556" t="str">
        <f>VLOOKUP(Coffee_data[[#This Row],[Area Code]],Location!$B$1:$E$157,4,FALSE)</f>
        <v>Major Market</v>
      </c>
      <c r="R2556" s="15" t="str">
        <f>HLOOKUP(Coffee_data[[#This Row],[ProductId]],Product!$B$4:$O$7,2,FALSE)</f>
        <v>Regular</v>
      </c>
      <c r="S2556" s="15" t="str">
        <f>HLOOKUP(Coffee_data[[#This Row],[ProductId]],Product!$B$4:$O$7,3,FALSE)</f>
        <v>Espresso</v>
      </c>
      <c r="T2556" s="15" t="str">
        <f>HLOOKUP(Coffee_data[[#This Row],[ProductId]],Product!$B$4:$O$7,4,FALSE)</f>
        <v>Regular Espresso</v>
      </c>
    </row>
    <row r="2557" spans="1:20" x14ac:dyDescent="0.2">
      <c r="A2557">
        <v>543</v>
      </c>
      <c r="B2557">
        <v>420</v>
      </c>
      <c r="C2557">
        <v>524</v>
      </c>
      <c r="D2557">
        <v>72</v>
      </c>
      <c r="E2557">
        <v>54</v>
      </c>
      <c r="F2557">
        <v>23</v>
      </c>
      <c r="G2557">
        <v>-54</v>
      </c>
      <c r="H2557">
        <v>360</v>
      </c>
      <c r="I2557">
        <v>62</v>
      </c>
      <c r="J2557">
        <v>400</v>
      </c>
      <c r="K2557">
        <v>460</v>
      </c>
      <c r="L2557">
        <v>774</v>
      </c>
      <c r="M2557">
        <v>2</v>
      </c>
      <c r="N2557" s="25">
        <v>42063</v>
      </c>
      <c r="O2557" t="str">
        <f>VLOOKUP(Coffee_data[[#This Row],[Area Code]],Location!$B$1:$E$157,2,FALSE)</f>
        <v>Massachusetts</v>
      </c>
      <c r="P2557" t="str">
        <f>VLOOKUP(Coffee_data[[#This Row],[Area Code]],Location!$B$1:$E$157,3,FALSE)</f>
        <v>East</v>
      </c>
      <c r="Q2557" t="str">
        <f>VLOOKUP(Coffee_data[[#This Row],[Area Code]],Location!$B$1:$E$157,4,FALSE)</f>
        <v>Major Market</v>
      </c>
      <c r="R2557" s="15" t="str">
        <f>HLOOKUP(Coffee_data[[#This Row],[ProductId]],Product!$B$4:$O$7,2,FALSE)</f>
        <v>Regular</v>
      </c>
      <c r="S2557" s="15" t="str">
        <f>HLOOKUP(Coffee_data[[#This Row],[ProductId]],Product!$B$4:$O$7,3,FALSE)</f>
        <v>Coffee</v>
      </c>
      <c r="T2557" s="15" t="str">
        <f>HLOOKUP(Coffee_data[[#This Row],[ProductId]],Product!$B$4:$O$7,4,FALSE)</f>
        <v>Columbian</v>
      </c>
    </row>
    <row r="2558" spans="1:20" x14ac:dyDescent="0.2">
      <c r="A2558">
        <v>-4</v>
      </c>
      <c r="B2558">
        <v>42</v>
      </c>
      <c r="C2558">
        <v>80</v>
      </c>
      <c r="D2558">
        <v>33</v>
      </c>
      <c r="E2558">
        <v>45</v>
      </c>
      <c r="F2558">
        <v>12</v>
      </c>
      <c r="G2558">
        <v>190</v>
      </c>
      <c r="H2558">
        <v>0</v>
      </c>
      <c r="I2558">
        <v>20</v>
      </c>
      <c r="J2558">
        <v>30</v>
      </c>
      <c r="K2558">
        <v>50</v>
      </c>
      <c r="L2558">
        <v>603</v>
      </c>
      <c r="M2558">
        <v>9</v>
      </c>
      <c r="N2558" s="25">
        <v>42063</v>
      </c>
      <c r="O2558" t="str">
        <f>VLOOKUP(Coffee_data[[#This Row],[Area Code]],Location!$B$1:$E$157,2,FALSE)</f>
        <v>New Hampshire</v>
      </c>
      <c r="P2558" t="str">
        <f>VLOOKUP(Coffee_data[[#This Row],[Area Code]],Location!$B$1:$E$157,3,FALSE)</f>
        <v>East</v>
      </c>
      <c r="Q2558" t="str">
        <f>VLOOKUP(Coffee_data[[#This Row],[Area Code]],Location!$B$1:$E$157,4,FALSE)</f>
        <v>Small Market</v>
      </c>
      <c r="R2558" s="15" t="str">
        <f>HLOOKUP(Coffee_data[[#This Row],[ProductId]],Product!$B$4:$O$7,2,FALSE)</f>
        <v>Decaf</v>
      </c>
      <c r="S2558" s="15" t="str">
        <f>HLOOKUP(Coffee_data[[#This Row],[ProductId]],Product!$B$4:$O$7,3,FALSE)</f>
        <v>Herbal Tea</v>
      </c>
      <c r="T2558" s="15" t="str">
        <f>HLOOKUP(Coffee_data[[#This Row],[ProductId]],Product!$B$4:$O$7,4,FALSE)</f>
        <v>Lemon</v>
      </c>
    </row>
    <row r="2559" spans="1:20" x14ac:dyDescent="0.2">
      <c r="A2559">
        <v>16</v>
      </c>
      <c r="B2559">
        <v>27</v>
      </c>
      <c r="C2559">
        <v>48</v>
      </c>
      <c r="D2559">
        <v>18</v>
      </c>
      <c r="E2559">
        <v>16</v>
      </c>
      <c r="F2559">
        <v>5</v>
      </c>
      <c r="G2559">
        <v>816</v>
      </c>
      <c r="H2559">
        <v>20</v>
      </c>
      <c r="I2559">
        <v>10</v>
      </c>
      <c r="J2559">
        <v>30</v>
      </c>
      <c r="K2559">
        <v>51</v>
      </c>
      <c r="L2559">
        <v>603</v>
      </c>
      <c r="M2559">
        <v>11</v>
      </c>
      <c r="N2559" s="25">
        <v>42063</v>
      </c>
      <c r="O2559" t="str">
        <f>VLOOKUP(Coffee_data[[#This Row],[Area Code]],Location!$B$1:$E$157,2,FALSE)</f>
        <v>New Hampshire</v>
      </c>
      <c r="P2559" t="str">
        <f>VLOOKUP(Coffee_data[[#This Row],[Area Code]],Location!$B$1:$E$157,3,FALSE)</f>
        <v>East</v>
      </c>
      <c r="Q2559" t="str">
        <f>VLOOKUP(Coffee_data[[#This Row],[Area Code]],Location!$B$1:$E$157,4,FALSE)</f>
        <v>Small Market</v>
      </c>
      <c r="R2559" s="15" t="str">
        <f>HLOOKUP(Coffee_data[[#This Row],[ProductId]],Product!$B$4:$O$7,2,FALSE)</f>
        <v>Regular</v>
      </c>
      <c r="S2559" s="15" t="str">
        <f>HLOOKUP(Coffee_data[[#This Row],[ProductId]],Product!$B$4:$O$7,3,FALSE)</f>
        <v>Tea</v>
      </c>
      <c r="T2559" s="15" t="str">
        <f>HLOOKUP(Coffee_data[[#This Row],[ProductId]],Product!$B$4:$O$7,4,FALSE)</f>
        <v>Darjeeling</v>
      </c>
    </row>
    <row r="2560" spans="1:20" x14ac:dyDescent="0.2">
      <c r="A2560">
        <v>47</v>
      </c>
      <c r="B2560">
        <v>43</v>
      </c>
      <c r="C2560">
        <v>46</v>
      </c>
      <c r="D2560">
        <v>0</v>
      </c>
      <c r="E2560">
        <v>11</v>
      </c>
      <c r="F2560">
        <v>0</v>
      </c>
      <c r="G2560">
        <v>731</v>
      </c>
      <c r="H2560">
        <v>30</v>
      </c>
      <c r="I2560">
        <v>0</v>
      </c>
      <c r="J2560">
        <v>40</v>
      </c>
      <c r="K2560">
        <v>53</v>
      </c>
      <c r="L2560">
        <v>603</v>
      </c>
      <c r="M2560">
        <v>13</v>
      </c>
      <c r="N2560" s="25">
        <v>42063</v>
      </c>
      <c r="O2560" t="str">
        <f>VLOOKUP(Coffee_data[[#This Row],[Area Code]],Location!$B$1:$E$157,2,FALSE)</f>
        <v>New Hampshire</v>
      </c>
      <c r="P2560" t="str">
        <f>VLOOKUP(Coffee_data[[#This Row],[Area Code]],Location!$B$1:$E$157,3,FALSE)</f>
        <v>East</v>
      </c>
      <c r="Q2560" t="str">
        <f>VLOOKUP(Coffee_data[[#This Row],[Area Code]],Location!$B$1:$E$157,4,FALSE)</f>
        <v>Small Market</v>
      </c>
      <c r="R2560" s="15" t="str">
        <f>HLOOKUP(Coffee_data[[#This Row],[ProductId]],Product!$B$4:$O$7,2,FALSE)</f>
        <v>Regular</v>
      </c>
      <c r="S2560" s="15" t="str">
        <f>HLOOKUP(Coffee_data[[#This Row],[ProductId]],Product!$B$4:$O$7,3,FALSE)</f>
        <v>Tea</v>
      </c>
      <c r="T2560" s="15" t="str">
        <f>HLOOKUP(Coffee_data[[#This Row],[ProductId]],Product!$B$4:$O$7,4,FALSE)</f>
        <v>Green Tea</v>
      </c>
    </row>
    <row r="2561" spans="1:20" x14ac:dyDescent="0.2">
      <c r="A2561">
        <v>-10</v>
      </c>
      <c r="B2561">
        <v>63</v>
      </c>
      <c r="C2561">
        <v>114</v>
      </c>
      <c r="D2561">
        <v>44</v>
      </c>
      <c r="E2561">
        <v>70</v>
      </c>
      <c r="F2561">
        <v>40</v>
      </c>
      <c r="G2561">
        <v>251</v>
      </c>
      <c r="H2561">
        <v>10</v>
      </c>
      <c r="I2561">
        <v>45</v>
      </c>
      <c r="J2561">
        <v>60</v>
      </c>
      <c r="K2561">
        <v>100</v>
      </c>
      <c r="L2561">
        <v>603</v>
      </c>
      <c r="M2561">
        <v>5</v>
      </c>
      <c r="N2561" s="25">
        <v>42063</v>
      </c>
      <c r="O2561" t="str">
        <f>VLOOKUP(Coffee_data[[#This Row],[Area Code]],Location!$B$1:$E$157,2,FALSE)</f>
        <v>New Hampshire</v>
      </c>
      <c r="P2561" t="str">
        <f>VLOOKUP(Coffee_data[[#This Row],[Area Code]],Location!$B$1:$E$157,3,FALSE)</f>
        <v>East</v>
      </c>
      <c r="Q2561" t="str">
        <f>VLOOKUP(Coffee_data[[#This Row],[Area Code]],Location!$B$1:$E$157,4,FALSE)</f>
        <v>Small Market</v>
      </c>
      <c r="R2561" s="15" t="str">
        <f>HLOOKUP(Coffee_data[[#This Row],[ProductId]],Product!$B$4:$O$7,2,FALSE)</f>
        <v>Regular</v>
      </c>
      <c r="S2561" s="15" t="str">
        <f>HLOOKUP(Coffee_data[[#This Row],[ProductId]],Product!$B$4:$O$7,3,FALSE)</f>
        <v>Espresso</v>
      </c>
      <c r="T2561" s="15" t="str">
        <f>HLOOKUP(Coffee_data[[#This Row],[ProductId]],Product!$B$4:$O$7,4,FALSE)</f>
        <v>Caffe Mocha</v>
      </c>
    </row>
    <row r="2562" spans="1:20" x14ac:dyDescent="0.2">
      <c r="A2562">
        <v>-6</v>
      </c>
      <c r="B2562">
        <v>42</v>
      </c>
      <c r="C2562">
        <v>80</v>
      </c>
      <c r="D2562">
        <v>33</v>
      </c>
      <c r="E2562">
        <v>46</v>
      </c>
      <c r="F2562">
        <v>12</v>
      </c>
      <c r="G2562">
        <v>162</v>
      </c>
      <c r="H2562">
        <v>0</v>
      </c>
      <c r="I2562">
        <v>37</v>
      </c>
      <c r="J2562">
        <v>40</v>
      </c>
      <c r="K2562">
        <v>63</v>
      </c>
      <c r="L2562">
        <v>603</v>
      </c>
      <c r="M2562">
        <v>7</v>
      </c>
      <c r="N2562" s="25">
        <v>42063</v>
      </c>
      <c r="O2562" t="str">
        <f>VLOOKUP(Coffee_data[[#This Row],[Area Code]],Location!$B$1:$E$157,2,FALSE)</f>
        <v>New Hampshire</v>
      </c>
      <c r="P2562" t="str">
        <f>VLOOKUP(Coffee_data[[#This Row],[Area Code]],Location!$B$1:$E$157,3,FALSE)</f>
        <v>East</v>
      </c>
      <c r="Q2562" t="str">
        <f>VLOOKUP(Coffee_data[[#This Row],[Area Code]],Location!$B$1:$E$157,4,FALSE)</f>
        <v>Small Market</v>
      </c>
      <c r="R2562" s="15" t="str">
        <f>HLOOKUP(Coffee_data[[#This Row],[ProductId]],Product!$B$4:$O$7,2,FALSE)</f>
        <v>Regular</v>
      </c>
      <c r="S2562" s="15" t="str">
        <f>HLOOKUP(Coffee_data[[#This Row],[ProductId]],Product!$B$4:$O$7,3,FALSE)</f>
        <v>Espresso</v>
      </c>
      <c r="T2562" s="15" t="str">
        <f>HLOOKUP(Coffee_data[[#This Row],[ProductId]],Product!$B$4:$O$7,4,FALSE)</f>
        <v>Regular Espresso</v>
      </c>
    </row>
    <row r="2563" spans="1:20" x14ac:dyDescent="0.2">
      <c r="A2563">
        <v>43</v>
      </c>
      <c r="B2563">
        <v>64</v>
      </c>
      <c r="C2563">
        <v>114</v>
      </c>
      <c r="D2563">
        <v>43</v>
      </c>
      <c r="E2563">
        <v>35</v>
      </c>
      <c r="F2563">
        <v>13</v>
      </c>
      <c r="G2563">
        <v>231</v>
      </c>
      <c r="H2563">
        <v>40</v>
      </c>
      <c r="I2563">
        <v>40</v>
      </c>
      <c r="J2563">
        <v>60</v>
      </c>
      <c r="K2563">
        <v>99</v>
      </c>
      <c r="L2563">
        <v>603</v>
      </c>
      <c r="M2563">
        <v>1</v>
      </c>
      <c r="N2563" s="25">
        <v>42063</v>
      </c>
      <c r="O2563" t="str">
        <f>VLOOKUP(Coffee_data[[#This Row],[Area Code]],Location!$B$1:$E$157,2,FALSE)</f>
        <v>New Hampshire</v>
      </c>
      <c r="P2563" t="str">
        <f>VLOOKUP(Coffee_data[[#This Row],[Area Code]],Location!$B$1:$E$157,3,FALSE)</f>
        <v>East</v>
      </c>
      <c r="Q2563" t="str">
        <f>VLOOKUP(Coffee_data[[#This Row],[Area Code]],Location!$B$1:$E$157,4,FALSE)</f>
        <v>Small Market</v>
      </c>
      <c r="R2563" s="15" t="str">
        <f>HLOOKUP(Coffee_data[[#This Row],[ProductId]],Product!$B$4:$O$7,2,FALSE)</f>
        <v>Regular</v>
      </c>
      <c r="S2563" s="15" t="str">
        <f>HLOOKUP(Coffee_data[[#This Row],[ProductId]],Product!$B$4:$O$7,3,FALSE)</f>
        <v>Coffee</v>
      </c>
      <c r="T2563" s="15" t="str">
        <f>HLOOKUP(Coffee_data[[#This Row],[ProductId]],Product!$B$4:$O$7,4,FALSE)</f>
        <v>Amaretto</v>
      </c>
    </row>
    <row r="2564" spans="1:20" x14ac:dyDescent="0.2">
      <c r="A2564">
        <v>39</v>
      </c>
      <c r="B2564">
        <v>72</v>
      </c>
      <c r="C2564">
        <v>127</v>
      </c>
      <c r="D2564">
        <v>47</v>
      </c>
      <c r="E2564">
        <v>46</v>
      </c>
      <c r="F2564">
        <v>15</v>
      </c>
      <c r="G2564">
        <v>361</v>
      </c>
      <c r="H2564">
        <v>40</v>
      </c>
      <c r="I2564">
        <v>40</v>
      </c>
      <c r="J2564">
        <v>70</v>
      </c>
      <c r="K2564">
        <v>110</v>
      </c>
      <c r="L2564">
        <v>603</v>
      </c>
      <c r="M2564">
        <v>2</v>
      </c>
      <c r="N2564" s="25">
        <v>42063</v>
      </c>
      <c r="O2564" t="str">
        <f>VLOOKUP(Coffee_data[[#This Row],[Area Code]],Location!$B$1:$E$157,2,FALSE)</f>
        <v>New Hampshire</v>
      </c>
      <c r="P2564" t="str">
        <f>VLOOKUP(Coffee_data[[#This Row],[Area Code]],Location!$B$1:$E$157,3,FALSE)</f>
        <v>East</v>
      </c>
      <c r="Q2564" t="str">
        <f>VLOOKUP(Coffee_data[[#This Row],[Area Code]],Location!$B$1:$E$157,4,FALSE)</f>
        <v>Small Market</v>
      </c>
      <c r="R2564" s="15" t="str">
        <f>HLOOKUP(Coffee_data[[#This Row],[ProductId]],Product!$B$4:$O$7,2,FALSE)</f>
        <v>Regular</v>
      </c>
      <c r="S2564" s="15" t="str">
        <f>HLOOKUP(Coffee_data[[#This Row],[ProductId]],Product!$B$4:$O$7,3,FALSE)</f>
        <v>Coffee</v>
      </c>
      <c r="T2564" s="15" t="str">
        <f>HLOOKUP(Coffee_data[[#This Row],[ProductId]],Product!$B$4:$O$7,4,FALSE)</f>
        <v>Columbian</v>
      </c>
    </row>
    <row r="2565" spans="1:20" x14ac:dyDescent="0.2">
      <c r="A2565">
        <v>209</v>
      </c>
      <c r="B2565">
        <v>268</v>
      </c>
      <c r="C2565">
        <v>547</v>
      </c>
      <c r="D2565">
        <v>231</v>
      </c>
      <c r="E2565">
        <v>127</v>
      </c>
      <c r="F2565">
        <v>93</v>
      </c>
      <c r="G2565">
        <v>1471</v>
      </c>
      <c r="H2565">
        <v>130</v>
      </c>
      <c r="I2565">
        <v>173</v>
      </c>
      <c r="J2565">
        <v>220</v>
      </c>
      <c r="K2565">
        <v>400</v>
      </c>
      <c r="L2565">
        <v>718</v>
      </c>
      <c r="M2565">
        <v>9</v>
      </c>
      <c r="N2565" s="25">
        <v>42063</v>
      </c>
      <c r="O2565" t="str">
        <f>VLOOKUP(Coffee_data[[#This Row],[Area Code]],Location!$B$1:$E$157,2,FALSE)</f>
        <v>New York</v>
      </c>
      <c r="P2565" t="str">
        <f>VLOOKUP(Coffee_data[[#This Row],[Area Code]],Location!$B$1:$E$157,3,FALSE)</f>
        <v>East</v>
      </c>
      <c r="Q2565" t="str">
        <f>VLOOKUP(Coffee_data[[#This Row],[Area Code]],Location!$B$1:$E$157,4,FALSE)</f>
        <v>Major Market</v>
      </c>
      <c r="R2565" s="15" t="str">
        <f>HLOOKUP(Coffee_data[[#This Row],[ProductId]],Product!$B$4:$O$7,2,FALSE)</f>
        <v>Decaf</v>
      </c>
      <c r="S2565" s="15" t="str">
        <f>HLOOKUP(Coffee_data[[#This Row],[ProductId]],Product!$B$4:$O$7,3,FALSE)</f>
        <v>Herbal Tea</v>
      </c>
      <c r="T2565" s="15" t="str">
        <f>HLOOKUP(Coffee_data[[#This Row],[ProductId]],Product!$B$4:$O$7,4,FALSE)</f>
        <v>Lemon</v>
      </c>
    </row>
    <row r="2566" spans="1:20" x14ac:dyDescent="0.2">
      <c r="A2566">
        <v>-177</v>
      </c>
      <c r="B2566">
        <v>-32</v>
      </c>
      <c r="C2566">
        <v>194</v>
      </c>
      <c r="D2566">
        <v>185</v>
      </c>
      <c r="E2566">
        <v>87</v>
      </c>
      <c r="F2566">
        <v>66</v>
      </c>
      <c r="G2566">
        <v>1480</v>
      </c>
      <c r="H2566">
        <v>-80</v>
      </c>
      <c r="I2566">
        <v>145</v>
      </c>
      <c r="J2566">
        <v>-20</v>
      </c>
      <c r="K2566">
        <v>140</v>
      </c>
      <c r="L2566">
        <v>347</v>
      </c>
      <c r="M2566">
        <v>10</v>
      </c>
      <c r="N2566" s="25">
        <v>42063</v>
      </c>
      <c r="O2566" t="str">
        <f>VLOOKUP(Coffee_data[[#This Row],[Area Code]],Location!$B$1:$E$157,2,FALSE)</f>
        <v>New York</v>
      </c>
      <c r="P2566" t="str">
        <f>VLOOKUP(Coffee_data[[#This Row],[Area Code]],Location!$B$1:$E$157,3,FALSE)</f>
        <v>East</v>
      </c>
      <c r="Q2566" t="str">
        <f>VLOOKUP(Coffee_data[[#This Row],[Area Code]],Location!$B$1:$E$157,4,FALSE)</f>
        <v>Major Market</v>
      </c>
      <c r="R2566" s="15" t="str">
        <f>HLOOKUP(Coffee_data[[#This Row],[ProductId]],Product!$B$4:$O$7,2,FALSE)</f>
        <v>Decaf</v>
      </c>
      <c r="S2566" s="15" t="str">
        <f>HLOOKUP(Coffee_data[[#This Row],[ProductId]],Product!$B$4:$O$7,3,FALSE)</f>
        <v>Herbal Tea</v>
      </c>
      <c r="T2566" s="15" t="str">
        <f>HLOOKUP(Coffee_data[[#This Row],[ProductId]],Product!$B$4:$O$7,4,FALSE)</f>
        <v>Mint</v>
      </c>
    </row>
    <row r="2567" spans="1:20" x14ac:dyDescent="0.2">
      <c r="A2567">
        <v>151</v>
      </c>
      <c r="B2567">
        <v>139</v>
      </c>
      <c r="C2567">
        <v>249</v>
      </c>
      <c r="D2567">
        <v>95</v>
      </c>
      <c r="E2567">
        <v>37</v>
      </c>
      <c r="F2567">
        <v>26</v>
      </c>
      <c r="G2567">
        <v>799</v>
      </c>
      <c r="H2567">
        <v>120</v>
      </c>
      <c r="I2567">
        <v>71</v>
      </c>
      <c r="J2567">
        <v>150</v>
      </c>
      <c r="K2567">
        <v>239</v>
      </c>
      <c r="L2567">
        <v>347</v>
      </c>
      <c r="M2567">
        <v>11</v>
      </c>
      <c r="N2567" s="25">
        <v>42063</v>
      </c>
      <c r="O2567" t="str">
        <f>VLOOKUP(Coffee_data[[#This Row],[Area Code]],Location!$B$1:$E$157,2,FALSE)</f>
        <v>New York</v>
      </c>
      <c r="P2567" t="str">
        <f>VLOOKUP(Coffee_data[[#This Row],[Area Code]],Location!$B$1:$E$157,3,FALSE)</f>
        <v>East</v>
      </c>
      <c r="Q2567" t="str">
        <f>VLOOKUP(Coffee_data[[#This Row],[Area Code]],Location!$B$1:$E$157,4,FALSE)</f>
        <v>Major Market</v>
      </c>
      <c r="R2567" s="15" t="str">
        <f>HLOOKUP(Coffee_data[[#This Row],[ProductId]],Product!$B$4:$O$7,2,FALSE)</f>
        <v>Regular</v>
      </c>
      <c r="S2567" s="15" t="str">
        <f>HLOOKUP(Coffee_data[[#This Row],[ProductId]],Product!$B$4:$O$7,3,FALSE)</f>
        <v>Tea</v>
      </c>
      <c r="T2567" s="15" t="str">
        <f>HLOOKUP(Coffee_data[[#This Row],[ProductId]],Product!$B$4:$O$7,4,FALSE)</f>
        <v>Darjeeling</v>
      </c>
    </row>
    <row r="2568" spans="1:20" x14ac:dyDescent="0.2">
      <c r="A2568">
        <v>135</v>
      </c>
      <c r="B2568">
        <v>126</v>
      </c>
      <c r="C2568">
        <v>227</v>
      </c>
      <c r="D2568">
        <v>87</v>
      </c>
      <c r="E2568">
        <v>35</v>
      </c>
      <c r="F2568">
        <v>24</v>
      </c>
      <c r="G2568">
        <v>756</v>
      </c>
      <c r="H2568">
        <v>110</v>
      </c>
      <c r="I2568">
        <v>78</v>
      </c>
      <c r="J2568">
        <v>140</v>
      </c>
      <c r="K2568">
        <v>218</v>
      </c>
      <c r="L2568">
        <v>585</v>
      </c>
      <c r="M2568">
        <v>12</v>
      </c>
      <c r="N2568" s="25">
        <v>42063</v>
      </c>
      <c r="O2568" t="str">
        <f>VLOOKUP(Coffee_data[[#This Row],[Area Code]],Location!$B$1:$E$157,2,FALSE)</f>
        <v>New York</v>
      </c>
      <c r="P2568" t="str">
        <f>VLOOKUP(Coffee_data[[#This Row],[Area Code]],Location!$B$1:$E$157,3,FALSE)</f>
        <v>East</v>
      </c>
      <c r="Q2568" t="str">
        <f>VLOOKUP(Coffee_data[[#This Row],[Area Code]],Location!$B$1:$E$157,4,FALSE)</f>
        <v>Major Market</v>
      </c>
      <c r="R2568" s="15" t="str">
        <f>HLOOKUP(Coffee_data[[#This Row],[ProductId]],Product!$B$4:$O$7,2,FALSE)</f>
        <v>Regular</v>
      </c>
      <c r="S2568" s="15" t="str">
        <f>HLOOKUP(Coffee_data[[#This Row],[ProductId]],Product!$B$4:$O$7,3,FALSE)</f>
        <v>Tea</v>
      </c>
      <c r="T2568" s="15" t="str">
        <f>HLOOKUP(Coffee_data[[#This Row],[ProductId]],Product!$B$4:$O$7,4,FALSE)</f>
        <v>Earl Grey</v>
      </c>
    </row>
    <row r="2569" spans="1:20" x14ac:dyDescent="0.2">
      <c r="A2569">
        <v>123</v>
      </c>
      <c r="B2569">
        <v>117</v>
      </c>
      <c r="C2569">
        <v>211</v>
      </c>
      <c r="D2569">
        <v>81</v>
      </c>
      <c r="E2569">
        <v>34</v>
      </c>
      <c r="F2569">
        <v>22</v>
      </c>
      <c r="G2569">
        <v>441</v>
      </c>
      <c r="H2569">
        <v>100</v>
      </c>
      <c r="I2569">
        <v>67</v>
      </c>
      <c r="J2569">
        <v>130</v>
      </c>
      <c r="K2569">
        <v>197</v>
      </c>
      <c r="L2569">
        <v>646</v>
      </c>
      <c r="M2569">
        <v>13</v>
      </c>
      <c r="N2569" s="25">
        <v>42063</v>
      </c>
      <c r="O2569" t="str">
        <f>VLOOKUP(Coffee_data[[#This Row],[Area Code]],Location!$B$1:$E$157,2,FALSE)</f>
        <v>New York</v>
      </c>
      <c r="P2569" t="str">
        <f>VLOOKUP(Coffee_data[[#This Row],[Area Code]],Location!$B$1:$E$157,3,FALSE)</f>
        <v>East</v>
      </c>
      <c r="Q2569" t="str">
        <f>VLOOKUP(Coffee_data[[#This Row],[Area Code]],Location!$B$1:$E$157,4,FALSE)</f>
        <v>Major Market</v>
      </c>
      <c r="R2569" s="15" t="str">
        <f>HLOOKUP(Coffee_data[[#This Row],[ProductId]],Product!$B$4:$O$7,2,FALSE)</f>
        <v>Regular</v>
      </c>
      <c r="S2569" s="15" t="str">
        <f>HLOOKUP(Coffee_data[[#This Row],[ProductId]],Product!$B$4:$O$7,3,FALSE)</f>
        <v>Tea</v>
      </c>
      <c r="T2569" s="15" t="str">
        <f>HLOOKUP(Coffee_data[[#This Row],[ProductId]],Product!$B$4:$O$7,4,FALSE)</f>
        <v>Green Tea</v>
      </c>
    </row>
    <row r="2570" spans="1:20" x14ac:dyDescent="0.2">
      <c r="A2570">
        <v>-309</v>
      </c>
      <c r="B2570">
        <v>-62</v>
      </c>
      <c r="C2570">
        <v>67</v>
      </c>
      <c r="D2570">
        <v>112</v>
      </c>
      <c r="E2570">
        <v>146</v>
      </c>
      <c r="F2570">
        <v>113</v>
      </c>
      <c r="G2570">
        <v>1118</v>
      </c>
      <c r="H2570">
        <v>-190</v>
      </c>
      <c r="I2570">
        <v>166</v>
      </c>
      <c r="J2570">
        <v>-60</v>
      </c>
      <c r="K2570">
        <v>55</v>
      </c>
      <c r="L2570">
        <v>845</v>
      </c>
      <c r="M2570">
        <v>5</v>
      </c>
      <c r="N2570" s="25">
        <v>42063</v>
      </c>
      <c r="O2570" t="str">
        <f>VLOOKUP(Coffee_data[[#This Row],[Area Code]],Location!$B$1:$E$157,2,FALSE)</f>
        <v>New York</v>
      </c>
      <c r="P2570" t="str">
        <f>VLOOKUP(Coffee_data[[#This Row],[Area Code]],Location!$B$1:$E$157,3,FALSE)</f>
        <v>East</v>
      </c>
      <c r="Q2570" t="str">
        <f>VLOOKUP(Coffee_data[[#This Row],[Area Code]],Location!$B$1:$E$157,4,FALSE)</f>
        <v>Major Market</v>
      </c>
      <c r="R2570" s="15" t="str">
        <f>HLOOKUP(Coffee_data[[#This Row],[ProductId]],Product!$B$4:$O$7,2,FALSE)</f>
        <v>Regular</v>
      </c>
      <c r="S2570" s="15" t="str">
        <f>HLOOKUP(Coffee_data[[#This Row],[ProductId]],Product!$B$4:$O$7,3,FALSE)</f>
        <v>Espresso</v>
      </c>
      <c r="T2570" s="15" t="str">
        <f>HLOOKUP(Coffee_data[[#This Row],[ProductId]],Product!$B$4:$O$7,4,FALSE)</f>
        <v>Caffe Mocha</v>
      </c>
    </row>
    <row r="2571" spans="1:20" x14ac:dyDescent="0.2">
      <c r="A2571">
        <v>288</v>
      </c>
      <c r="B2571">
        <v>284</v>
      </c>
      <c r="C2571">
        <v>557</v>
      </c>
      <c r="D2571">
        <v>274</v>
      </c>
      <c r="E2571">
        <v>90</v>
      </c>
      <c r="F2571">
        <v>66</v>
      </c>
      <c r="G2571">
        <v>1260</v>
      </c>
      <c r="H2571">
        <v>210</v>
      </c>
      <c r="I2571">
        <v>191</v>
      </c>
      <c r="J2571">
        <v>290</v>
      </c>
      <c r="K2571">
        <v>517</v>
      </c>
      <c r="L2571">
        <v>347</v>
      </c>
      <c r="M2571">
        <v>7</v>
      </c>
      <c r="N2571" s="25">
        <v>42063</v>
      </c>
      <c r="O2571" t="str">
        <f>VLOOKUP(Coffee_data[[#This Row],[Area Code]],Location!$B$1:$E$157,2,FALSE)</f>
        <v>New York</v>
      </c>
      <c r="P2571" t="str">
        <f>VLOOKUP(Coffee_data[[#This Row],[Area Code]],Location!$B$1:$E$157,3,FALSE)</f>
        <v>East</v>
      </c>
      <c r="Q2571" t="str">
        <f>VLOOKUP(Coffee_data[[#This Row],[Area Code]],Location!$B$1:$E$157,4,FALSE)</f>
        <v>Major Market</v>
      </c>
      <c r="R2571" s="15" t="str">
        <f>HLOOKUP(Coffee_data[[#This Row],[ProductId]],Product!$B$4:$O$7,2,FALSE)</f>
        <v>Regular</v>
      </c>
      <c r="S2571" s="15" t="str">
        <f>HLOOKUP(Coffee_data[[#This Row],[ProductId]],Product!$B$4:$O$7,3,FALSE)</f>
        <v>Espresso</v>
      </c>
      <c r="T2571" s="15" t="str">
        <f>HLOOKUP(Coffee_data[[#This Row],[ProductId]],Product!$B$4:$O$7,4,FALSE)</f>
        <v>Regular Espresso</v>
      </c>
    </row>
    <row r="2572" spans="1:20" x14ac:dyDescent="0.2">
      <c r="A2572">
        <v>384</v>
      </c>
      <c r="B2572">
        <v>405</v>
      </c>
      <c r="C2572">
        <v>719</v>
      </c>
      <c r="D2572">
        <v>231</v>
      </c>
      <c r="E2572">
        <v>146</v>
      </c>
      <c r="F2572">
        <v>94</v>
      </c>
      <c r="G2572">
        <v>2041</v>
      </c>
      <c r="H2572">
        <v>270</v>
      </c>
      <c r="I2572">
        <v>181</v>
      </c>
      <c r="J2572">
        <v>390</v>
      </c>
      <c r="K2572">
        <v>638</v>
      </c>
      <c r="L2572">
        <v>718</v>
      </c>
      <c r="M2572">
        <v>2</v>
      </c>
      <c r="N2572" s="25">
        <v>42063</v>
      </c>
      <c r="O2572" t="str">
        <f>VLOOKUP(Coffee_data[[#This Row],[Area Code]],Location!$B$1:$E$157,2,FALSE)</f>
        <v>New York</v>
      </c>
      <c r="P2572" t="str">
        <f>VLOOKUP(Coffee_data[[#This Row],[Area Code]],Location!$B$1:$E$157,3,FALSE)</f>
        <v>East</v>
      </c>
      <c r="Q2572" t="str">
        <f>VLOOKUP(Coffee_data[[#This Row],[Area Code]],Location!$B$1:$E$157,4,FALSE)</f>
        <v>Major Market</v>
      </c>
      <c r="R2572" s="15" t="str">
        <f>HLOOKUP(Coffee_data[[#This Row],[ProductId]],Product!$B$4:$O$7,2,FALSE)</f>
        <v>Regular</v>
      </c>
      <c r="S2572" s="15" t="str">
        <f>HLOOKUP(Coffee_data[[#This Row],[ProductId]],Product!$B$4:$O$7,3,FALSE)</f>
        <v>Coffee</v>
      </c>
      <c r="T2572" s="15" t="str">
        <f>HLOOKUP(Coffee_data[[#This Row],[ProductId]],Product!$B$4:$O$7,4,FALSE)</f>
        <v>Columbian</v>
      </c>
    </row>
    <row r="2573" spans="1:20" x14ac:dyDescent="0.2">
      <c r="A2573">
        <v>50</v>
      </c>
      <c r="B2573">
        <v>62</v>
      </c>
      <c r="C2573">
        <v>117</v>
      </c>
      <c r="D2573">
        <v>48</v>
      </c>
      <c r="E2573">
        <v>28</v>
      </c>
      <c r="F2573">
        <v>15</v>
      </c>
      <c r="G2573">
        <v>611</v>
      </c>
      <c r="H2573">
        <v>40</v>
      </c>
      <c r="I2573">
        <v>32</v>
      </c>
      <c r="J2573">
        <v>60</v>
      </c>
      <c r="K2573">
        <v>108</v>
      </c>
      <c r="L2573">
        <v>318</v>
      </c>
      <c r="M2573">
        <v>8</v>
      </c>
      <c r="N2573" s="25">
        <v>42063</v>
      </c>
      <c r="O2573" t="str">
        <f>VLOOKUP(Coffee_data[[#This Row],[Area Code]],Location!$B$1:$E$157,2,FALSE)</f>
        <v>Louisiana</v>
      </c>
      <c r="P2573" t="str">
        <f>VLOOKUP(Coffee_data[[#This Row],[Area Code]],Location!$B$1:$E$157,3,FALSE)</f>
        <v>South</v>
      </c>
      <c r="Q2573" t="str">
        <f>VLOOKUP(Coffee_data[[#This Row],[Area Code]],Location!$B$1:$E$157,4,FALSE)</f>
        <v>Small Market</v>
      </c>
      <c r="R2573" s="15" t="str">
        <f>HLOOKUP(Coffee_data[[#This Row],[ProductId]],Product!$B$4:$O$7,2,FALSE)</f>
        <v>Decaf</v>
      </c>
      <c r="S2573" s="15" t="str">
        <f>HLOOKUP(Coffee_data[[#This Row],[ProductId]],Product!$B$4:$O$7,3,FALSE)</f>
        <v>Herbal Tea</v>
      </c>
      <c r="T2573" s="15" t="str">
        <f>HLOOKUP(Coffee_data[[#This Row],[ProductId]],Product!$B$4:$O$7,4,FALSE)</f>
        <v>Chamomile</v>
      </c>
    </row>
    <row r="2574" spans="1:20" x14ac:dyDescent="0.2">
      <c r="A2574">
        <v>58</v>
      </c>
      <c r="B2574">
        <v>104</v>
      </c>
      <c r="C2574">
        <v>201</v>
      </c>
      <c r="D2574">
        <v>85</v>
      </c>
      <c r="E2574">
        <v>65</v>
      </c>
      <c r="F2574">
        <v>32</v>
      </c>
      <c r="G2574">
        <v>476</v>
      </c>
      <c r="H2574">
        <v>40</v>
      </c>
      <c r="I2574">
        <v>80</v>
      </c>
      <c r="J2574">
        <v>100</v>
      </c>
      <c r="K2574">
        <v>189</v>
      </c>
      <c r="L2574">
        <v>504</v>
      </c>
      <c r="M2574">
        <v>9</v>
      </c>
      <c r="N2574" s="25">
        <v>42063</v>
      </c>
      <c r="O2574" t="str">
        <f>VLOOKUP(Coffee_data[[#This Row],[Area Code]],Location!$B$1:$E$157,2,FALSE)</f>
        <v>Louisiana</v>
      </c>
      <c r="P2574" t="str">
        <f>VLOOKUP(Coffee_data[[#This Row],[Area Code]],Location!$B$1:$E$157,3,FALSE)</f>
        <v>South</v>
      </c>
      <c r="Q2574" t="str">
        <f>VLOOKUP(Coffee_data[[#This Row],[Area Code]],Location!$B$1:$E$157,4,FALSE)</f>
        <v>Small Market</v>
      </c>
      <c r="R2574" s="15" t="str">
        <f>HLOOKUP(Coffee_data[[#This Row],[ProductId]],Product!$B$4:$O$7,2,FALSE)</f>
        <v>Decaf</v>
      </c>
      <c r="S2574" s="15" t="str">
        <f>HLOOKUP(Coffee_data[[#This Row],[ProductId]],Product!$B$4:$O$7,3,FALSE)</f>
        <v>Herbal Tea</v>
      </c>
      <c r="T2574" s="15" t="str">
        <f>HLOOKUP(Coffee_data[[#This Row],[ProductId]],Product!$B$4:$O$7,4,FALSE)</f>
        <v>Lemon</v>
      </c>
    </row>
    <row r="2575" spans="1:20" x14ac:dyDescent="0.2">
      <c r="A2575">
        <v>43</v>
      </c>
      <c r="B2575">
        <v>49</v>
      </c>
      <c r="C2575">
        <v>87</v>
      </c>
      <c r="D2575">
        <v>33</v>
      </c>
      <c r="E2575">
        <v>20</v>
      </c>
      <c r="F2575">
        <v>9</v>
      </c>
      <c r="G2575">
        <v>768</v>
      </c>
      <c r="H2575">
        <v>50</v>
      </c>
      <c r="I2575">
        <v>38</v>
      </c>
      <c r="J2575">
        <v>60</v>
      </c>
      <c r="K2575">
        <v>98</v>
      </c>
      <c r="L2575">
        <v>337</v>
      </c>
      <c r="M2575">
        <v>2</v>
      </c>
      <c r="N2575" s="25">
        <v>42063</v>
      </c>
      <c r="O2575" t="str">
        <f>VLOOKUP(Coffee_data[[#This Row],[Area Code]],Location!$B$1:$E$157,2,FALSE)</f>
        <v>Louisiana</v>
      </c>
      <c r="P2575" t="str">
        <f>VLOOKUP(Coffee_data[[#This Row],[Area Code]],Location!$B$1:$E$157,3,FALSE)</f>
        <v>South</v>
      </c>
      <c r="Q2575" t="str">
        <f>VLOOKUP(Coffee_data[[#This Row],[Area Code]],Location!$B$1:$E$157,4,FALSE)</f>
        <v>Small Market</v>
      </c>
      <c r="R2575" s="15" t="str">
        <f>HLOOKUP(Coffee_data[[#This Row],[ProductId]],Product!$B$4:$O$7,2,FALSE)</f>
        <v>Regular</v>
      </c>
      <c r="S2575" s="15" t="str">
        <f>HLOOKUP(Coffee_data[[#This Row],[ProductId]],Product!$B$4:$O$7,3,FALSE)</f>
        <v>Coffee</v>
      </c>
      <c r="T2575" s="15" t="str">
        <f>HLOOKUP(Coffee_data[[#This Row],[ProductId]],Product!$B$4:$O$7,4,FALSE)</f>
        <v>Columbian</v>
      </c>
    </row>
    <row r="2576" spans="1:20" x14ac:dyDescent="0.2">
      <c r="A2576">
        <v>70</v>
      </c>
      <c r="B2576">
        <v>72</v>
      </c>
      <c r="C2576">
        <v>129</v>
      </c>
      <c r="D2576">
        <v>49</v>
      </c>
      <c r="E2576">
        <v>25</v>
      </c>
      <c r="F2576">
        <v>13</v>
      </c>
      <c r="G2576">
        <v>767</v>
      </c>
      <c r="H2576">
        <v>70</v>
      </c>
      <c r="I2576">
        <v>63</v>
      </c>
      <c r="J2576">
        <v>90</v>
      </c>
      <c r="K2576">
        <v>147</v>
      </c>
      <c r="L2576">
        <v>985</v>
      </c>
      <c r="M2576">
        <v>3</v>
      </c>
      <c r="N2576" s="25">
        <v>42063</v>
      </c>
      <c r="O2576" t="str">
        <f>VLOOKUP(Coffee_data[[#This Row],[Area Code]],Location!$B$1:$E$157,2,FALSE)</f>
        <v>Louisiana</v>
      </c>
      <c r="P2576" t="str">
        <f>VLOOKUP(Coffee_data[[#This Row],[Area Code]],Location!$B$1:$E$157,3,FALSE)</f>
        <v>South</v>
      </c>
      <c r="Q2576" t="str">
        <f>VLOOKUP(Coffee_data[[#This Row],[Area Code]],Location!$B$1:$E$157,4,FALSE)</f>
        <v>Small Market</v>
      </c>
      <c r="R2576" s="15" t="str">
        <f>HLOOKUP(Coffee_data[[#This Row],[ProductId]],Product!$B$4:$O$7,2,FALSE)</f>
        <v>Decaf</v>
      </c>
      <c r="S2576" s="15" t="str">
        <f>HLOOKUP(Coffee_data[[#This Row],[ProductId]],Product!$B$4:$O$7,3,FALSE)</f>
        <v>Coffee</v>
      </c>
      <c r="T2576" s="15" t="str">
        <f>HLOOKUP(Coffee_data[[#This Row],[ProductId]],Product!$B$4:$O$7,4,FALSE)</f>
        <v>Decaf Irish Cream</v>
      </c>
    </row>
    <row r="2577" spans="1:20" x14ac:dyDescent="0.2">
      <c r="A2577">
        <v>1</v>
      </c>
      <c r="B2577">
        <v>87</v>
      </c>
      <c r="C2577">
        <v>160</v>
      </c>
      <c r="D2577">
        <v>63</v>
      </c>
      <c r="E2577">
        <v>86</v>
      </c>
      <c r="F2577">
        <v>57</v>
      </c>
      <c r="G2577">
        <v>187</v>
      </c>
      <c r="H2577">
        <v>0</v>
      </c>
      <c r="I2577">
        <v>46</v>
      </c>
      <c r="J2577">
        <v>70</v>
      </c>
      <c r="K2577">
        <v>124</v>
      </c>
      <c r="L2577">
        <v>225</v>
      </c>
      <c r="M2577">
        <v>4</v>
      </c>
      <c r="N2577" s="25">
        <v>42063</v>
      </c>
      <c r="O2577" t="str">
        <f>VLOOKUP(Coffee_data[[#This Row],[Area Code]],Location!$B$1:$E$157,2,FALSE)</f>
        <v>Louisiana</v>
      </c>
      <c r="P2577" t="str">
        <f>VLOOKUP(Coffee_data[[#This Row],[Area Code]],Location!$B$1:$E$157,3,FALSE)</f>
        <v>South</v>
      </c>
      <c r="Q2577" t="str">
        <f>VLOOKUP(Coffee_data[[#This Row],[Area Code]],Location!$B$1:$E$157,4,FALSE)</f>
        <v>Small Market</v>
      </c>
      <c r="R2577" s="15" t="str">
        <f>HLOOKUP(Coffee_data[[#This Row],[ProductId]],Product!$B$4:$O$7,2,FALSE)</f>
        <v>Regular</v>
      </c>
      <c r="S2577" s="15" t="str">
        <f>HLOOKUP(Coffee_data[[#This Row],[ProductId]],Product!$B$4:$O$7,3,FALSE)</f>
        <v>Espresso</v>
      </c>
      <c r="T2577" s="15" t="str">
        <f>HLOOKUP(Coffee_data[[#This Row],[ProductId]],Product!$B$4:$O$7,4,FALSE)</f>
        <v>Caffe Latte</v>
      </c>
    </row>
    <row r="2578" spans="1:20" x14ac:dyDescent="0.2">
      <c r="A2578">
        <v>93</v>
      </c>
      <c r="B2578">
        <v>105</v>
      </c>
      <c r="C2578">
        <v>178</v>
      </c>
      <c r="D2578">
        <v>62</v>
      </c>
      <c r="E2578">
        <v>42</v>
      </c>
      <c r="F2578">
        <v>19</v>
      </c>
      <c r="G2578">
        <v>346</v>
      </c>
      <c r="H2578">
        <v>70</v>
      </c>
      <c r="I2578">
        <v>50</v>
      </c>
      <c r="J2578">
        <v>90</v>
      </c>
      <c r="K2578">
        <v>145</v>
      </c>
      <c r="L2578">
        <v>504</v>
      </c>
      <c r="M2578">
        <v>5</v>
      </c>
      <c r="N2578" s="25">
        <v>42063</v>
      </c>
      <c r="O2578" t="str">
        <f>VLOOKUP(Coffee_data[[#This Row],[Area Code]],Location!$B$1:$E$157,2,FALSE)</f>
        <v>Louisiana</v>
      </c>
      <c r="P2578" t="str">
        <f>VLOOKUP(Coffee_data[[#This Row],[Area Code]],Location!$B$1:$E$157,3,FALSE)</f>
        <v>South</v>
      </c>
      <c r="Q2578" t="str">
        <f>VLOOKUP(Coffee_data[[#This Row],[Area Code]],Location!$B$1:$E$157,4,FALSE)</f>
        <v>Small Market</v>
      </c>
      <c r="R2578" s="15" t="str">
        <f>HLOOKUP(Coffee_data[[#This Row],[ProductId]],Product!$B$4:$O$7,2,FALSE)</f>
        <v>Regular</v>
      </c>
      <c r="S2578" s="15" t="str">
        <f>HLOOKUP(Coffee_data[[#This Row],[ProductId]],Product!$B$4:$O$7,3,FALSE)</f>
        <v>Espresso</v>
      </c>
      <c r="T2578" s="15" t="str">
        <f>HLOOKUP(Coffee_data[[#This Row],[ProductId]],Product!$B$4:$O$7,4,FALSE)</f>
        <v>Caffe Mocha</v>
      </c>
    </row>
    <row r="2579" spans="1:20" x14ac:dyDescent="0.2">
      <c r="A2579">
        <v>56</v>
      </c>
      <c r="B2579">
        <v>77</v>
      </c>
      <c r="C2579">
        <v>137</v>
      </c>
      <c r="D2579">
        <v>52</v>
      </c>
      <c r="E2579">
        <v>39</v>
      </c>
      <c r="F2579">
        <v>16</v>
      </c>
      <c r="G2579">
        <v>376</v>
      </c>
      <c r="H2579">
        <v>50</v>
      </c>
      <c r="I2579">
        <v>34</v>
      </c>
      <c r="J2579">
        <v>70</v>
      </c>
      <c r="K2579">
        <v>110</v>
      </c>
      <c r="L2579">
        <v>985</v>
      </c>
      <c r="M2579">
        <v>6</v>
      </c>
      <c r="N2579" s="25">
        <v>42063</v>
      </c>
      <c r="O2579" t="str">
        <f>VLOOKUP(Coffee_data[[#This Row],[Area Code]],Location!$B$1:$E$157,2,FALSE)</f>
        <v>Louisiana</v>
      </c>
      <c r="P2579" t="str">
        <f>VLOOKUP(Coffee_data[[#This Row],[Area Code]],Location!$B$1:$E$157,3,FALSE)</f>
        <v>South</v>
      </c>
      <c r="Q2579" t="str">
        <f>VLOOKUP(Coffee_data[[#This Row],[Area Code]],Location!$B$1:$E$157,4,FALSE)</f>
        <v>Small Market</v>
      </c>
      <c r="R2579" s="15" t="str">
        <f>HLOOKUP(Coffee_data[[#This Row],[ProductId]],Product!$B$4:$O$7,2,FALSE)</f>
        <v>Decaf</v>
      </c>
      <c r="S2579" s="15" t="str">
        <f>HLOOKUP(Coffee_data[[#This Row],[ProductId]],Product!$B$4:$O$7,3,FALSE)</f>
        <v>Espresso</v>
      </c>
      <c r="T2579" s="15" t="str">
        <f>HLOOKUP(Coffee_data[[#This Row],[ProductId]],Product!$B$4:$O$7,4,FALSE)</f>
        <v>Decaf Espresso</v>
      </c>
    </row>
    <row r="2580" spans="1:20" x14ac:dyDescent="0.2">
      <c r="A2580">
        <v>15</v>
      </c>
      <c r="B2580">
        <v>27</v>
      </c>
      <c r="C2580">
        <v>48</v>
      </c>
      <c r="D2580">
        <v>18</v>
      </c>
      <c r="E2580">
        <v>17</v>
      </c>
      <c r="F2580">
        <v>5</v>
      </c>
      <c r="G2580">
        <v>816</v>
      </c>
      <c r="H2580">
        <v>20</v>
      </c>
      <c r="I2580">
        <v>10</v>
      </c>
      <c r="J2580">
        <v>30</v>
      </c>
      <c r="K2580">
        <v>48</v>
      </c>
      <c r="L2580">
        <v>505</v>
      </c>
      <c r="M2580">
        <v>8</v>
      </c>
      <c r="N2580" s="25">
        <v>42063</v>
      </c>
      <c r="O2580" t="str">
        <f>VLOOKUP(Coffee_data[[#This Row],[Area Code]],Location!$B$1:$E$157,2,FALSE)</f>
        <v>New Mexico</v>
      </c>
      <c r="P2580" t="str">
        <f>VLOOKUP(Coffee_data[[#This Row],[Area Code]],Location!$B$1:$E$157,3,FALSE)</f>
        <v>South</v>
      </c>
      <c r="Q2580" t="str">
        <f>VLOOKUP(Coffee_data[[#This Row],[Area Code]],Location!$B$1:$E$157,4,FALSE)</f>
        <v>Small Market</v>
      </c>
      <c r="R2580" s="15" t="str">
        <f>HLOOKUP(Coffee_data[[#This Row],[ProductId]],Product!$B$4:$O$7,2,FALSE)</f>
        <v>Decaf</v>
      </c>
      <c r="S2580" s="15" t="str">
        <f>HLOOKUP(Coffee_data[[#This Row],[ProductId]],Product!$B$4:$O$7,3,FALSE)</f>
        <v>Herbal Tea</v>
      </c>
      <c r="T2580" s="15" t="str">
        <f>HLOOKUP(Coffee_data[[#This Row],[ProductId]],Product!$B$4:$O$7,4,FALSE)</f>
        <v>Chamomile</v>
      </c>
    </row>
    <row r="2581" spans="1:20" x14ac:dyDescent="0.2">
      <c r="A2581">
        <v>7</v>
      </c>
      <c r="B2581">
        <v>35</v>
      </c>
      <c r="C2581">
        <v>67</v>
      </c>
      <c r="D2581">
        <v>28</v>
      </c>
      <c r="E2581">
        <v>30</v>
      </c>
      <c r="F2581">
        <v>8</v>
      </c>
      <c r="G2581">
        <v>958</v>
      </c>
      <c r="H2581">
        <v>20</v>
      </c>
      <c r="I2581">
        <v>20</v>
      </c>
      <c r="J2581">
        <v>40</v>
      </c>
      <c r="K2581">
        <v>69</v>
      </c>
      <c r="L2581">
        <v>505</v>
      </c>
      <c r="M2581">
        <v>9</v>
      </c>
      <c r="N2581" s="25">
        <v>42063</v>
      </c>
      <c r="O2581" t="str">
        <f>VLOOKUP(Coffee_data[[#This Row],[Area Code]],Location!$B$1:$E$157,2,FALSE)</f>
        <v>New Mexico</v>
      </c>
      <c r="P2581" t="str">
        <f>VLOOKUP(Coffee_data[[#This Row],[Area Code]],Location!$B$1:$E$157,3,FALSE)</f>
        <v>South</v>
      </c>
      <c r="Q2581" t="str">
        <f>VLOOKUP(Coffee_data[[#This Row],[Area Code]],Location!$B$1:$E$157,4,FALSE)</f>
        <v>Small Market</v>
      </c>
      <c r="R2581" s="15" t="str">
        <f>HLOOKUP(Coffee_data[[#This Row],[ProductId]],Product!$B$4:$O$7,2,FALSE)</f>
        <v>Decaf</v>
      </c>
      <c r="S2581" s="15" t="str">
        <f>HLOOKUP(Coffee_data[[#This Row],[ProductId]],Product!$B$4:$O$7,3,FALSE)</f>
        <v>Herbal Tea</v>
      </c>
      <c r="T2581" s="15" t="str">
        <f>HLOOKUP(Coffee_data[[#This Row],[ProductId]],Product!$B$4:$O$7,4,FALSE)</f>
        <v>Lemon</v>
      </c>
    </row>
    <row r="2582" spans="1:20" x14ac:dyDescent="0.2">
      <c r="A2582">
        <v>39</v>
      </c>
      <c r="B2582">
        <v>72</v>
      </c>
      <c r="C2582">
        <v>127</v>
      </c>
      <c r="D2582">
        <v>47</v>
      </c>
      <c r="E2582">
        <v>46</v>
      </c>
      <c r="F2582">
        <v>15</v>
      </c>
      <c r="G2582">
        <v>361</v>
      </c>
      <c r="H2582">
        <v>50</v>
      </c>
      <c r="I2582">
        <v>50</v>
      </c>
      <c r="J2582">
        <v>90</v>
      </c>
      <c r="K2582">
        <v>138</v>
      </c>
      <c r="L2582">
        <v>505</v>
      </c>
      <c r="M2582">
        <v>2</v>
      </c>
      <c r="N2582" s="25">
        <v>42063</v>
      </c>
      <c r="O2582" t="str">
        <f>VLOOKUP(Coffee_data[[#This Row],[Area Code]],Location!$B$1:$E$157,2,FALSE)</f>
        <v>New Mexico</v>
      </c>
      <c r="P2582" t="str">
        <f>VLOOKUP(Coffee_data[[#This Row],[Area Code]],Location!$B$1:$E$157,3,FALSE)</f>
        <v>South</v>
      </c>
      <c r="Q2582" t="str">
        <f>VLOOKUP(Coffee_data[[#This Row],[Area Code]],Location!$B$1:$E$157,4,FALSE)</f>
        <v>Small Market</v>
      </c>
      <c r="R2582" s="15" t="str">
        <f>HLOOKUP(Coffee_data[[#This Row],[ProductId]],Product!$B$4:$O$7,2,FALSE)</f>
        <v>Regular</v>
      </c>
      <c r="S2582" s="15" t="str">
        <f>HLOOKUP(Coffee_data[[#This Row],[ProductId]],Product!$B$4:$O$7,3,FALSE)</f>
        <v>Coffee</v>
      </c>
      <c r="T2582" s="15" t="str">
        <f>HLOOKUP(Coffee_data[[#This Row],[ProductId]],Product!$B$4:$O$7,4,FALSE)</f>
        <v>Columbian</v>
      </c>
    </row>
    <row r="2583" spans="1:20" x14ac:dyDescent="0.2">
      <c r="A2583">
        <v>-49</v>
      </c>
      <c r="B2583">
        <v>18</v>
      </c>
      <c r="C2583">
        <v>113</v>
      </c>
      <c r="D2583">
        <v>88</v>
      </c>
      <c r="E2583">
        <v>51</v>
      </c>
      <c r="F2583">
        <v>27</v>
      </c>
      <c r="G2583">
        <v>715</v>
      </c>
      <c r="H2583">
        <v>-20</v>
      </c>
      <c r="I2583">
        <v>115</v>
      </c>
      <c r="J2583">
        <v>20</v>
      </c>
      <c r="K2583">
        <v>130</v>
      </c>
      <c r="L2583">
        <v>505</v>
      </c>
      <c r="M2583">
        <v>3</v>
      </c>
      <c r="N2583" s="25">
        <v>42063</v>
      </c>
      <c r="O2583" t="str">
        <f>VLOOKUP(Coffee_data[[#This Row],[Area Code]],Location!$B$1:$E$157,2,FALSE)</f>
        <v>New Mexico</v>
      </c>
      <c r="P2583" t="str">
        <f>VLOOKUP(Coffee_data[[#This Row],[Area Code]],Location!$B$1:$E$157,3,FALSE)</f>
        <v>South</v>
      </c>
      <c r="Q2583" t="str">
        <f>VLOOKUP(Coffee_data[[#This Row],[Area Code]],Location!$B$1:$E$157,4,FALSE)</f>
        <v>Small Market</v>
      </c>
      <c r="R2583" s="15" t="str">
        <f>HLOOKUP(Coffee_data[[#This Row],[ProductId]],Product!$B$4:$O$7,2,FALSE)</f>
        <v>Decaf</v>
      </c>
      <c r="S2583" s="15" t="str">
        <f>HLOOKUP(Coffee_data[[#This Row],[ProductId]],Product!$B$4:$O$7,3,FALSE)</f>
        <v>Coffee</v>
      </c>
      <c r="T2583" s="15" t="str">
        <f>HLOOKUP(Coffee_data[[#This Row],[ProductId]],Product!$B$4:$O$7,4,FALSE)</f>
        <v>Decaf Irish Cream</v>
      </c>
    </row>
    <row r="2584" spans="1:20" x14ac:dyDescent="0.2">
      <c r="A2584">
        <v>-4</v>
      </c>
      <c r="B2584">
        <v>42</v>
      </c>
      <c r="C2584">
        <v>80</v>
      </c>
      <c r="D2584">
        <v>33</v>
      </c>
      <c r="E2584">
        <v>45</v>
      </c>
      <c r="F2584">
        <v>12</v>
      </c>
      <c r="G2584">
        <v>36</v>
      </c>
      <c r="H2584">
        <v>10</v>
      </c>
      <c r="I2584">
        <v>20</v>
      </c>
      <c r="J2584">
        <v>40</v>
      </c>
      <c r="K2584">
        <v>56</v>
      </c>
      <c r="L2584">
        <v>505</v>
      </c>
      <c r="M2584">
        <v>4</v>
      </c>
      <c r="N2584" s="25">
        <v>42063</v>
      </c>
      <c r="O2584" t="str">
        <f>VLOOKUP(Coffee_data[[#This Row],[Area Code]],Location!$B$1:$E$157,2,FALSE)</f>
        <v>New Mexico</v>
      </c>
      <c r="P2584" t="str">
        <f>VLOOKUP(Coffee_data[[#This Row],[Area Code]],Location!$B$1:$E$157,3,FALSE)</f>
        <v>South</v>
      </c>
      <c r="Q2584" t="str">
        <f>VLOOKUP(Coffee_data[[#This Row],[Area Code]],Location!$B$1:$E$157,4,FALSE)</f>
        <v>Small Market</v>
      </c>
      <c r="R2584" s="15" t="str">
        <f>HLOOKUP(Coffee_data[[#This Row],[ProductId]],Product!$B$4:$O$7,2,FALSE)</f>
        <v>Regular</v>
      </c>
      <c r="S2584" s="15" t="str">
        <f>HLOOKUP(Coffee_data[[#This Row],[ProductId]],Product!$B$4:$O$7,3,FALSE)</f>
        <v>Espresso</v>
      </c>
      <c r="T2584" s="15" t="str">
        <f>HLOOKUP(Coffee_data[[#This Row],[ProductId]],Product!$B$4:$O$7,4,FALSE)</f>
        <v>Caffe Latte</v>
      </c>
    </row>
    <row r="2585" spans="1:20" x14ac:dyDescent="0.2">
      <c r="A2585">
        <v>-10</v>
      </c>
      <c r="B2585">
        <v>63</v>
      </c>
      <c r="C2585">
        <v>114</v>
      </c>
      <c r="D2585">
        <v>44</v>
      </c>
      <c r="E2585">
        <v>70</v>
      </c>
      <c r="F2585">
        <v>40</v>
      </c>
      <c r="G2585">
        <v>251</v>
      </c>
      <c r="H2585">
        <v>10</v>
      </c>
      <c r="I2585">
        <v>30</v>
      </c>
      <c r="J2585">
        <v>60</v>
      </c>
      <c r="K2585">
        <v>90</v>
      </c>
      <c r="L2585">
        <v>505</v>
      </c>
      <c r="M2585">
        <v>5</v>
      </c>
      <c r="N2585" s="25">
        <v>42063</v>
      </c>
      <c r="O2585" t="str">
        <f>VLOOKUP(Coffee_data[[#This Row],[Area Code]],Location!$B$1:$E$157,2,FALSE)</f>
        <v>New Mexico</v>
      </c>
      <c r="P2585" t="str">
        <f>VLOOKUP(Coffee_data[[#This Row],[Area Code]],Location!$B$1:$E$157,3,FALSE)</f>
        <v>South</v>
      </c>
      <c r="Q2585" t="str">
        <f>VLOOKUP(Coffee_data[[#This Row],[Area Code]],Location!$B$1:$E$157,4,FALSE)</f>
        <v>Small Market</v>
      </c>
      <c r="R2585" s="15" t="str">
        <f>HLOOKUP(Coffee_data[[#This Row],[ProductId]],Product!$B$4:$O$7,2,FALSE)</f>
        <v>Regular</v>
      </c>
      <c r="S2585" s="15" t="str">
        <f>HLOOKUP(Coffee_data[[#This Row],[ProductId]],Product!$B$4:$O$7,3,FALSE)</f>
        <v>Espresso</v>
      </c>
      <c r="T2585" s="15" t="str">
        <f>HLOOKUP(Coffee_data[[#This Row],[ProductId]],Product!$B$4:$O$7,4,FALSE)</f>
        <v>Caffe Mocha</v>
      </c>
    </row>
    <row r="2586" spans="1:20" x14ac:dyDescent="0.2">
      <c r="A2586">
        <v>16</v>
      </c>
      <c r="B2586">
        <v>49</v>
      </c>
      <c r="C2586">
        <v>91</v>
      </c>
      <c r="D2586">
        <v>36</v>
      </c>
      <c r="E2586">
        <v>38</v>
      </c>
      <c r="F2586">
        <v>11</v>
      </c>
      <c r="G2586">
        <v>187</v>
      </c>
      <c r="H2586">
        <v>10</v>
      </c>
      <c r="I2586">
        <v>36</v>
      </c>
      <c r="J2586">
        <v>40</v>
      </c>
      <c r="K2586">
        <v>70</v>
      </c>
      <c r="L2586">
        <v>505</v>
      </c>
      <c r="M2586">
        <v>6</v>
      </c>
      <c r="N2586" s="25">
        <v>42063</v>
      </c>
      <c r="O2586" t="str">
        <f>VLOOKUP(Coffee_data[[#This Row],[Area Code]],Location!$B$1:$E$157,2,FALSE)</f>
        <v>New Mexico</v>
      </c>
      <c r="P2586" t="str">
        <f>VLOOKUP(Coffee_data[[#This Row],[Area Code]],Location!$B$1:$E$157,3,FALSE)</f>
        <v>South</v>
      </c>
      <c r="Q2586" t="str">
        <f>VLOOKUP(Coffee_data[[#This Row],[Area Code]],Location!$B$1:$E$157,4,FALSE)</f>
        <v>Small Market</v>
      </c>
      <c r="R2586" s="15" t="str">
        <f>HLOOKUP(Coffee_data[[#This Row],[ProductId]],Product!$B$4:$O$7,2,FALSE)</f>
        <v>Decaf</v>
      </c>
      <c r="S2586" s="15" t="str">
        <f>HLOOKUP(Coffee_data[[#This Row],[ProductId]],Product!$B$4:$O$7,3,FALSE)</f>
        <v>Espresso</v>
      </c>
      <c r="T2586" s="15" t="str">
        <f>HLOOKUP(Coffee_data[[#This Row],[ProductId]],Product!$B$4:$O$7,4,FALSE)</f>
        <v>Decaf Espresso</v>
      </c>
    </row>
    <row r="2587" spans="1:20" x14ac:dyDescent="0.2">
      <c r="A2587">
        <v>19</v>
      </c>
      <c r="B2587">
        <v>66</v>
      </c>
      <c r="C2587">
        <v>128</v>
      </c>
      <c r="D2587">
        <v>54</v>
      </c>
      <c r="E2587">
        <v>53</v>
      </c>
      <c r="F2587">
        <v>20</v>
      </c>
      <c r="G2587">
        <v>301</v>
      </c>
      <c r="H2587">
        <v>20</v>
      </c>
      <c r="I2587">
        <v>50</v>
      </c>
      <c r="J2587">
        <v>60</v>
      </c>
      <c r="K2587">
        <v>118</v>
      </c>
      <c r="L2587">
        <v>918</v>
      </c>
      <c r="M2587">
        <v>8</v>
      </c>
      <c r="N2587" s="25">
        <v>42063</v>
      </c>
      <c r="O2587" t="str">
        <f>VLOOKUP(Coffee_data[[#This Row],[Area Code]],Location!$B$1:$E$157,2,FALSE)</f>
        <v>Oklahoma</v>
      </c>
      <c r="P2587" t="str">
        <f>VLOOKUP(Coffee_data[[#This Row],[Area Code]],Location!$B$1:$E$157,3,FALSE)</f>
        <v>South</v>
      </c>
      <c r="Q2587" t="str">
        <f>VLOOKUP(Coffee_data[[#This Row],[Area Code]],Location!$B$1:$E$157,4,FALSE)</f>
        <v>Small Market</v>
      </c>
      <c r="R2587" s="15" t="str">
        <f>HLOOKUP(Coffee_data[[#This Row],[ProductId]],Product!$B$4:$O$7,2,FALSE)</f>
        <v>Decaf</v>
      </c>
      <c r="S2587" s="15" t="str">
        <f>HLOOKUP(Coffee_data[[#This Row],[ProductId]],Product!$B$4:$O$7,3,FALSE)</f>
        <v>Herbal Tea</v>
      </c>
      <c r="T2587" s="15" t="str">
        <f>HLOOKUP(Coffee_data[[#This Row],[ProductId]],Product!$B$4:$O$7,4,FALSE)</f>
        <v>Chamomile</v>
      </c>
    </row>
    <row r="2588" spans="1:20" x14ac:dyDescent="0.2">
      <c r="A2588">
        <v>25</v>
      </c>
      <c r="B2588">
        <v>132</v>
      </c>
      <c r="C2588">
        <v>242</v>
      </c>
      <c r="D2588">
        <v>95</v>
      </c>
      <c r="E2588">
        <v>115</v>
      </c>
      <c r="F2588">
        <v>86</v>
      </c>
      <c r="G2588">
        <v>532</v>
      </c>
      <c r="H2588">
        <v>30</v>
      </c>
      <c r="I2588">
        <v>81</v>
      </c>
      <c r="J2588">
        <v>130</v>
      </c>
      <c r="K2588">
        <v>229</v>
      </c>
      <c r="L2588">
        <v>918</v>
      </c>
      <c r="M2588">
        <v>9</v>
      </c>
      <c r="N2588" s="25">
        <v>42063</v>
      </c>
      <c r="O2588" t="str">
        <f>VLOOKUP(Coffee_data[[#This Row],[Area Code]],Location!$B$1:$E$157,2,FALSE)</f>
        <v>Oklahoma</v>
      </c>
      <c r="P2588" t="str">
        <f>VLOOKUP(Coffee_data[[#This Row],[Area Code]],Location!$B$1:$E$157,3,FALSE)</f>
        <v>South</v>
      </c>
      <c r="Q2588" t="str">
        <f>VLOOKUP(Coffee_data[[#This Row],[Area Code]],Location!$B$1:$E$157,4,FALSE)</f>
        <v>Small Market</v>
      </c>
      <c r="R2588" s="15" t="str">
        <f>HLOOKUP(Coffee_data[[#This Row],[ProductId]],Product!$B$4:$O$7,2,FALSE)</f>
        <v>Decaf</v>
      </c>
      <c r="S2588" s="15" t="str">
        <f>HLOOKUP(Coffee_data[[#This Row],[ProductId]],Product!$B$4:$O$7,3,FALSE)</f>
        <v>Herbal Tea</v>
      </c>
      <c r="T2588" s="15" t="str">
        <f>HLOOKUP(Coffee_data[[#This Row],[ProductId]],Product!$B$4:$O$7,4,FALSE)</f>
        <v>Lemon</v>
      </c>
    </row>
    <row r="2589" spans="1:20" x14ac:dyDescent="0.2">
      <c r="A2589">
        <v>43</v>
      </c>
      <c r="B2589">
        <v>55</v>
      </c>
      <c r="C2589">
        <v>104</v>
      </c>
      <c r="D2589">
        <v>43</v>
      </c>
      <c r="E2589">
        <v>26</v>
      </c>
      <c r="F2589">
        <v>14</v>
      </c>
      <c r="G2589">
        <v>613</v>
      </c>
      <c r="H2589">
        <v>50</v>
      </c>
      <c r="I2589">
        <v>48</v>
      </c>
      <c r="J2589">
        <v>70</v>
      </c>
      <c r="K2589">
        <v>118</v>
      </c>
      <c r="L2589">
        <v>405</v>
      </c>
      <c r="M2589">
        <v>2</v>
      </c>
      <c r="N2589" s="25">
        <v>42063</v>
      </c>
      <c r="O2589" t="str">
        <f>VLOOKUP(Coffee_data[[#This Row],[Area Code]],Location!$B$1:$E$157,2,FALSE)</f>
        <v>Oklahoma</v>
      </c>
      <c r="P2589" t="str">
        <f>VLOOKUP(Coffee_data[[#This Row],[Area Code]],Location!$B$1:$E$157,3,FALSE)</f>
        <v>South</v>
      </c>
      <c r="Q2589" t="str">
        <f>VLOOKUP(Coffee_data[[#This Row],[Area Code]],Location!$B$1:$E$157,4,FALSE)</f>
        <v>Small Market</v>
      </c>
      <c r="R2589" s="15" t="str">
        <f>HLOOKUP(Coffee_data[[#This Row],[ProductId]],Product!$B$4:$O$7,2,FALSE)</f>
        <v>Regular</v>
      </c>
      <c r="S2589" s="15" t="str">
        <f>HLOOKUP(Coffee_data[[#This Row],[ProductId]],Product!$B$4:$O$7,3,FALSE)</f>
        <v>Coffee</v>
      </c>
      <c r="T2589" s="15" t="str">
        <f>HLOOKUP(Coffee_data[[#This Row],[ProductId]],Product!$B$4:$O$7,4,FALSE)</f>
        <v>Columbian</v>
      </c>
    </row>
    <row r="2590" spans="1:20" x14ac:dyDescent="0.2">
      <c r="A2590">
        <v>40</v>
      </c>
      <c r="B2590">
        <v>47</v>
      </c>
      <c r="C2590">
        <v>84</v>
      </c>
      <c r="D2590">
        <v>32</v>
      </c>
      <c r="E2590">
        <v>20</v>
      </c>
      <c r="F2590">
        <v>8</v>
      </c>
      <c r="G2590">
        <v>813</v>
      </c>
      <c r="H2590">
        <v>40</v>
      </c>
      <c r="I2590">
        <v>43</v>
      </c>
      <c r="J2590">
        <v>50</v>
      </c>
      <c r="K2590">
        <v>93</v>
      </c>
      <c r="L2590">
        <v>405</v>
      </c>
      <c r="M2590">
        <v>3</v>
      </c>
      <c r="N2590" s="25">
        <v>42063</v>
      </c>
      <c r="O2590" t="str">
        <f>VLOOKUP(Coffee_data[[#This Row],[Area Code]],Location!$B$1:$E$157,2,FALSE)</f>
        <v>Oklahoma</v>
      </c>
      <c r="P2590" t="str">
        <f>VLOOKUP(Coffee_data[[#This Row],[Area Code]],Location!$B$1:$E$157,3,FALSE)</f>
        <v>South</v>
      </c>
      <c r="Q2590" t="str">
        <f>VLOOKUP(Coffee_data[[#This Row],[Area Code]],Location!$B$1:$E$157,4,FALSE)</f>
        <v>Small Market</v>
      </c>
      <c r="R2590" s="15" t="str">
        <f>HLOOKUP(Coffee_data[[#This Row],[ProductId]],Product!$B$4:$O$7,2,FALSE)</f>
        <v>Decaf</v>
      </c>
      <c r="S2590" s="15" t="str">
        <f>HLOOKUP(Coffee_data[[#This Row],[ProductId]],Product!$B$4:$O$7,3,FALSE)</f>
        <v>Coffee</v>
      </c>
      <c r="T2590" s="15" t="str">
        <f>HLOOKUP(Coffee_data[[#This Row],[ProductId]],Product!$B$4:$O$7,4,FALSE)</f>
        <v>Decaf Irish Cream</v>
      </c>
    </row>
    <row r="2591" spans="1:20" x14ac:dyDescent="0.2">
      <c r="A2591">
        <v>110</v>
      </c>
      <c r="B2591">
        <v>125</v>
      </c>
      <c r="C2591">
        <v>228</v>
      </c>
      <c r="D2591">
        <v>89</v>
      </c>
      <c r="E2591">
        <v>51</v>
      </c>
      <c r="F2591">
        <v>27</v>
      </c>
      <c r="G2591">
        <v>94</v>
      </c>
      <c r="H2591">
        <v>80</v>
      </c>
      <c r="I2591">
        <v>66</v>
      </c>
      <c r="J2591">
        <v>110</v>
      </c>
      <c r="K2591">
        <v>184</v>
      </c>
      <c r="L2591">
        <v>405</v>
      </c>
      <c r="M2591">
        <v>4</v>
      </c>
      <c r="N2591" s="25">
        <v>42063</v>
      </c>
      <c r="O2591" t="str">
        <f>VLOOKUP(Coffee_data[[#This Row],[Area Code]],Location!$B$1:$E$157,2,FALSE)</f>
        <v>Oklahoma</v>
      </c>
      <c r="P2591" t="str">
        <f>VLOOKUP(Coffee_data[[#This Row],[Area Code]],Location!$B$1:$E$157,3,FALSE)</f>
        <v>South</v>
      </c>
      <c r="Q2591" t="str">
        <f>VLOOKUP(Coffee_data[[#This Row],[Area Code]],Location!$B$1:$E$157,4,FALSE)</f>
        <v>Small Market</v>
      </c>
      <c r="R2591" s="15" t="str">
        <f>HLOOKUP(Coffee_data[[#This Row],[ProductId]],Product!$B$4:$O$7,2,FALSE)</f>
        <v>Regular</v>
      </c>
      <c r="S2591" s="15" t="str">
        <f>HLOOKUP(Coffee_data[[#This Row],[ProductId]],Product!$B$4:$O$7,3,FALSE)</f>
        <v>Espresso</v>
      </c>
      <c r="T2591" s="15" t="str">
        <f>HLOOKUP(Coffee_data[[#This Row],[ProductId]],Product!$B$4:$O$7,4,FALSE)</f>
        <v>Caffe Latte</v>
      </c>
    </row>
    <row r="2592" spans="1:20" x14ac:dyDescent="0.2">
      <c r="A2592">
        <v>22</v>
      </c>
      <c r="B2592">
        <v>32</v>
      </c>
      <c r="C2592">
        <v>56</v>
      </c>
      <c r="D2592">
        <v>21</v>
      </c>
      <c r="E2592">
        <v>17</v>
      </c>
      <c r="F2592">
        <v>5</v>
      </c>
      <c r="G2592">
        <v>449</v>
      </c>
      <c r="H2592">
        <v>30</v>
      </c>
      <c r="I2592">
        <v>10</v>
      </c>
      <c r="J2592">
        <v>30</v>
      </c>
      <c r="K2592">
        <v>40</v>
      </c>
      <c r="L2592">
        <v>580</v>
      </c>
      <c r="M2592">
        <v>5</v>
      </c>
      <c r="N2592" s="25">
        <v>42063</v>
      </c>
      <c r="O2592" t="str">
        <f>VLOOKUP(Coffee_data[[#This Row],[Area Code]],Location!$B$1:$E$157,2,FALSE)</f>
        <v>Oklahoma</v>
      </c>
      <c r="P2592" t="str">
        <f>VLOOKUP(Coffee_data[[#This Row],[Area Code]],Location!$B$1:$E$157,3,FALSE)</f>
        <v>South</v>
      </c>
      <c r="Q2592" t="str">
        <f>VLOOKUP(Coffee_data[[#This Row],[Area Code]],Location!$B$1:$E$157,4,FALSE)</f>
        <v>Small Market</v>
      </c>
      <c r="R2592" s="15" t="str">
        <f>HLOOKUP(Coffee_data[[#This Row],[ProductId]],Product!$B$4:$O$7,2,FALSE)</f>
        <v>Regular</v>
      </c>
      <c r="S2592" s="15" t="str">
        <f>HLOOKUP(Coffee_data[[#This Row],[ProductId]],Product!$B$4:$O$7,3,FALSE)</f>
        <v>Espresso</v>
      </c>
      <c r="T2592" s="15" t="str">
        <f>HLOOKUP(Coffee_data[[#This Row],[ProductId]],Product!$B$4:$O$7,4,FALSE)</f>
        <v>Caffe Mocha</v>
      </c>
    </row>
    <row r="2593" spans="1:20" x14ac:dyDescent="0.2">
      <c r="A2593">
        <v>101</v>
      </c>
      <c r="B2593">
        <v>126</v>
      </c>
      <c r="C2593">
        <v>224</v>
      </c>
      <c r="D2593">
        <v>84</v>
      </c>
      <c r="E2593">
        <v>58</v>
      </c>
      <c r="F2593">
        <v>27</v>
      </c>
      <c r="G2593">
        <v>632</v>
      </c>
      <c r="H2593">
        <v>70</v>
      </c>
      <c r="I2593">
        <v>70</v>
      </c>
      <c r="J2593">
        <v>110</v>
      </c>
      <c r="K2593">
        <v>180</v>
      </c>
      <c r="L2593">
        <v>580</v>
      </c>
      <c r="M2593">
        <v>6</v>
      </c>
      <c r="N2593" s="25">
        <v>42063</v>
      </c>
      <c r="O2593" t="str">
        <f>VLOOKUP(Coffee_data[[#This Row],[Area Code]],Location!$B$1:$E$157,2,FALSE)</f>
        <v>Oklahoma</v>
      </c>
      <c r="P2593" t="str">
        <f>VLOOKUP(Coffee_data[[#This Row],[Area Code]],Location!$B$1:$E$157,3,FALSE)</f>
        <v>South</v>
      </c>
      <c r="Q2593" t="str">
        <f>VLOOKUP(Coffee_data[[#This Row],[Area Code]],Location!$B$1:$E$157,4,FALSE)</f>
        <v>Small Market</v>
      </c>
      <c r="R2593" s="15" t="str">
        <f>HLOOKUP(Coffee_data[[#This Row],[ProductId]],Product!$B$4:$O$7,2,FALSE)</f>
        <v>Decaf</v>
      </c>
      <c r="S2593" s="15" t="str">
        <f>HLOOKUP(Coffee_data[[#This Row],[ProductId]],Product!$B$4:$O$7,3,FALSE)</f>
        <v>Espresso</v>
      </c>
      <c r="T2593" s="15" t="str">
        <f>HLOOKUP(Coffee_data[[#This Row],[ProductId]],Product!$B$4:$O$7,4,FALSE)</f>
        <v>Decaf Espresso</v>
      </c>
    </row>
    <row r="2594" spans="1:20" x14ac:dyDescent="0.2">
      <c r="A2594">
        <v>46</v>
      </c>
      <c r="B2594">
        <v>77</v>
      </c>
      <c r="C2594">
        <v>143</v>
      </c>
      <c r="D2594">
        <v>57</v>
      </c>
      <c r="E2594">
        <v>46</v>
      </c>
      <c r="F2594">
        <v>18</v>
      </c>
      <c r="G2594">
        <v>323</v>
      </c>
      <c r="H2594">
        <v>50</v>
      </c>
      <c r="I2594">
        <v>58</v>
      </c>
      <c r="J2594">
        <v>80</v>
      </c>
      <c r="K2594">
        <v>130</v>
      </c>
      <c r="L2594">
        <v>940</v>
      </c>
      <c r="M2594">
        <v>8</v>
      </c>
      <c r="N2594" s="25">
        <v>42063</v>
      </c>
      <c r="O2594" t="str">
        <f>VLOOKUP(Coffee_data[[#This Row],[Area Code]],Location!$B$1:$E$157,2,FALSE)</f>
        <v>Texas</v>
      </c>
      <c r="P2594" t="str">
        <f>VLOOKUP(Coffee_data[[#This Row],[Area Code]],Location!$B$1:$E$157,3,FALSE)</f>
        <v>South</v>
      </c>
      <c r="Q2594" t="str">
        <f>VLOOKUP(Coffee_data[[#This Row],[Area Code]],Location!$B$1:$E$157,4,FALSE)</f>
        <v>Major Market</v>
      </c>
      <c r="R2594" s="15" t="str">
        <f>HLOOKUP(Coffee_data[[#This Row],[ProductId]],Product!$B$4:$O$7,2,FALSE)</f>
        <v>Decaf</v>
      </c>
      <c r="S2594" s="15" t="str">
        <f>HLOOKUP(Coffee_data[[#This Row],[ProductId]],Product!$B$4:$O$7,3,FALSE)</f>
        <v>Herbal Tea</v>
      </c>
      <c r="T2594" s="15" t="str">
        <f>HLOOKUP(Coffee_data[[#This Row],[ProductId]],Product!$B$4:$O$7,4,FALSE)</f>
        <v>Chamomile</v>
      </c>
    </row>
    <row r="2595" spans="1:20" x14ac:dyDescent="0.2">
      <c r="A2595">
        <v>52</v>
      </c>
      <c r="B2595">
        <v>72</v>
      </c>
      <c r="C2595">
        <v>129</v>
      </c>
      <c r="D2595">
        <v>49</v>
      </c>
      <c r="E2595">
        <v>37</v>
      </c>
      <c r="F2595">
        <v>15</v>
      </c>
      <c r="G2595">
        <v>351</v>
      </c>
      <c r="H2595">
        <v>40</v>
      </c>
      <c r="I2595">
        <v>40</v>
      </c>
      <c r="J2595">
        <v>70</v>
      </c>
      <c r="K2595">
        <v>101</v>
      </c>
      <c r="L2595">
        <v>915</v>
      </c>
      <c r="M2595">
        <v>9</v>
      </c>
      <c r="N2595" s="25">
        <v>42063</v>
      </c>
      <c r="O2595" t="str">
        <f>VLOOKUP(Coffee_data[[#This Row],[Area Code]],Location!$B$1:$E$157,2,FALSE)</f>
        <v>Texas</v>
      </c>
      <c r="P2595" t="str">
        <f>VLOOKUP(Coffee_data[[#This Row],[Area Code]],Location!$B$1:$E$157,3,FALSE)</f>
        <v>South</v>
      </c>
      <c r="Q2595" t="str">
        <f>VLOOKUP(Coffee_data[[#This Row],[Area Code]],Location!$B$1:$E$157,4,FALSE)</f>
        <v>Major Market</v>
      </c>
      <c r="R2595" s="15" t="str">
        <f>HLOOKUP(Coffee_data[[#This Row],[ProductId]],Product!$B$4:$O$7,2,FALSE)</f>
        <v>Decaf</v>
      </c>
      <c r="S2595" s="15" t="str">
        <f>HLOOKUP(Coffee_data[[#This Row],[ProductId]],Product!$B$4:$O$7,3,FALSE)</f>
        <v>Herbal Tea</v>
      </c>
      <c r="T2595" s="15" t="str">
        <f>HLOOKUP(Coffee_data[[#This Row],[ProductId]],Product!$B$4:$O$7,4,FALSE)</f>
        <v>Lemon</v>
      </c>
    </row>
    <row r="2596" spans="1:20" x14ac:dyDescent="0.2">
      <c r="A2596">
        <v>246</v>
      </c>
      <c r="B2596">
        <v>253</v>
      </c>
      <c r="C2596">
        <v>498</v>
      </c>
      <c r="D2596">
        <v>255</v>
      </c>
      <c r="E2596">
        <v>87</v>
      </c>
      <c r="F2596">
        <v>66</v>
      </c>
      <c r="G2596">
        <v>923</v>
      </c>
      <c r="H2596">
        <v>240</v>
      </c>
      <c r="I2596">
        <v>182</v>
      </c>
      <c r="J2596">
        <v>320</v>
      </c>
      <c r="K2596">
        <v>580</v>
      </c>
      <c r="L2596">
        <v>830</v>
      </c>
      <c r="M2596">
        <v>2</v>
      </c>
      <c r="N2596" s="25">
        <v>42063</v>
      </c>
      <c r="O2596" t="str">
        <f>VLOOKUP(Coffee_data[[#This Row],[Area Code]],Location!$B$1:$E$157,2,FALSE)</f>
        <v>Texas</v>
      </c>
      <c r="P2596" t="str">
        <f>VLOOKUP(Coffee_data[[#This Row],[Area Code]],Location!$B$1:$E$157,3,FALSE)</f>
        <v>South</v>
      </c>
      <c r="Q2596" t="str">
        <f>VLOOKUP(Coffee_data[[#This Row],[Area Code]],Location!$B$1:$E$157,4,FALSE)</f>
        <v>Major Market</v>
      </c>
      <c r="R2596" s="15" t="str">
        <f>HLOOKUP(Coffee_data[[#This Row],[ProductId]],Product!$B$4:$O$7,2,FALSE)</f>
        <v>Regular</v>
      </c>
      <c r="S2596" s="15" t="str">
        <f>HLOOKUP(Coffee_data[[#This Row],[ProductId]],Product!$B$4:$O$7,3,FALSE)</f>
        <v>Coffee</v>
      </c>
      <c r="T2596" s="15" t="str">
        <f>HLOOKUP(Coffee_data[[#This Row],[ProductId]],Product!$B$4:$O$7,4,FALSE)</f>
        <v>Columbian</v>
      </c>
    </row>
    <row r="2597" spans="1:20" x14ac:dyDescent="0.2">
      <c r="A2597">
        <v>104</v>
      </c>
      <c r="B2597">
        <v>109</v>
      </c>
      <c r="C2597">
        <v>206</v>
      </c>
      <c r="D2597">
        <v>84</v>
      </c>
      <c r="E2597">
        <v>39</v>
      </c>
      <c r="F2597">
        <v>27</v>
      </c>
      <c r="G2597">
        <v>603</v>
      </c>
      <c r="H2597">
        <v>110</v>
      </c>
      <c r="I2597">
        <v>114</v>
      </c>
      <c r="J2597">
        <v>140</v>
      </c>
      <c r="K2597">
        <v>237</v>
      </c>
      <c r="L2597">
        <v>915</v>
      </c>
      <c r="M2597">
        <v>3</v>
      </c>
      <c r="N2597" s="25">
        <v>42063</v>
      </c>
      <c r="O2597" t="str">
        <f>VLOOKUP(Coffee_data[[#This Row],[Area Code]],Location!$B$1:$E$157,2,FALSE)</f>
        <v>Texas</v>
      </c>
      <c r="P2597" t="str">
        <f>VLOOKUP(Coffee_data[[#This Row],[Area Code]],Location!$B$1:$E$157,3,FALSE)</f>
        <v>South</v>
      </c>
      <c r="Q2597" t="str">
        <f>VLOOKUP(Coffee_data[[#This Row],[Area Code]],Location!$B$1:$E$157,4,FALSE)</f>
        <v>Major Market</v>
      </c>
      <c r="R2597" s="15" t="str">
        <f>HLOOKUP(Coffee_data[[#This Row],[ProductId]],Product!$B$4:$O$7,2,FALSE)</f>
        <v>Decaf</v>
      </c>
      <c r="S2597" s="15" t="str">
        <f>HLOOKUP(Coffee_data[[#This Row],[ProductId]],Product!$B$4:$O$7,3,FALSE)</f>
        <v>Coffee</v>
      </c>
      <c r="T2597" s="15" t="str">
        <f>HLOOKUP(Coffee_data[[#This Row],[ProductId]],Product!$B$4:$O$7,4,FALSE)</f>
        <v>Decaf Irish Cream</v>
      </c>
    </row>
    <row r="2598" spans="1:20" x14ac:dyDescent="0.2">
      <c r="A2598">
        <v>80</v>
      </c>
      <c r="B2598">
        <v>108</v>
      </c>
      <c r="C2598">
        <v>192</v>
      </c>
      <c r="D2598">
        <v>72</v>
      </c>
      <c r="E2598">
        <v>54</v>
      </c>
      <c r="F2598">
        <v>23</v>
      </c>
      <c r="G2598">
        <v>189</v>
      </c>
      <c r="H2598">
        <v>50</v>
      </c>
      <c r="I2598">
        <v>60</v>
      </c>
      <c r="J2598">
        <v>90</v>
      </c>
      <c r="K2598">
        <v>146</v>
      </c>
      <c r="L2598">
        <v>979</v>
      </c>
      <c r="M2598">
        <v>4</v>
      </c>
      <c r="N2598" s="25">
        <v>42063</v>
      </c>
      <c r="O2598" t="str">
        <f>VLOOKUP(Coffee_data[[#This Row],[Area Code]],Location!$B$1:$E$157,2,FALSE)</f>
        <v>Texas</v>
      </c>
      <c r="P2598" t="str">
        <f>VLOOKUP(Coffee_data[[#This Row],[Area Code]],Location!$B$1:$E$157,3,FALSE)</f>
        <v>South</v>
      </c>
      <c r="Q2598" t="str">
        <f>VLOOKUP(Coffee_data[[#This Row],[Area Code]],Location!$B$1:$E$157,4,FALSE)</f>
        <v>Major Market</v>
      </c>
      <c r="R2598" s="15" t="str">
        <f>HLOOKUP(Coffee_data[[#This Row],[ProductId]],Product!$B$4:$O$7,2,FALSE)</f>
        <v>Regular</v>
      </c>
      <c r="S2598" s="15" t="str">
        <f>HLOOKUP(Coffee_data[[#This Row],[ProductId]],Product!$B$4:$O$7,3,FALSE)</f>
        <v>Espresso</v>
      </c>
      <c r="T2598" s="15" t="str">
        <f>HLOOKUP(Coffee_data[[#This Row],[ProductId]],Product!$B$4:$O$7,4,FALSE)</f>
        <v>Caffe Latte</v>
      </c>
    </row>
    <row r="2599" spans="1:20" x14ac:dyDescent="0.2">
      <c r="A2599">
        <v>135</v>
      </c>
      <c r="B2599">
        <v>126</v>
      </c>
      <c r="C2599">
        <v>227</v>
      </c>
      <c r="D2599">
        <v>87</v>
      </c>
      <c r="E2599">
        <v>35</v>
      </c>
      <c r="F2599">
        <v>24</v>
      </c>
      <c r="G2599">
        <v>756</v>
      </c>
      <c r="H2599">
        <v>90</v>
      </c>
      <c r="I2599">
        <v>65</v>
      </c>
      <c r="J2599">
        <v>110</v>
      </c>
      <c r="K2599">
        <v>185</v>
      </c>
      <c r="L2599">
        <v>409</v>
      </c>
      <c r="M2599">
        <v>5</v>
      </c>
      <c r="N2599" s="25">
        <v>42063</v>
      </c>
      <c r="O2599" t="str">
        <f>VLOOKUP(Coffee_data[[#This Row],[Area Code]],Location!$B$1:$E$157,2,FALSE)</f>
        <v>Texas</v>
      </c>
      <c r="P2599" t="str">
        <f>VLOOKUP(Coffee_data[[#This Row],[Area Code]],Location!$B$1:$E$157,3,FALSE)</f>
        <v>South</v>
      </c>
      <c r="Q2599" t="str">
        <f>VLOOKUP(Coffee_data[[#This Row],[Area Code]],Location!$B$1:$E$157,4,FALSE)</f>
        <v>Major Market</v>
      </c>
      <c r="R2599" s="15" t="str">
        <f>HLOOKUP(Coffee_data[[#This Row],[ProductId]],Product!$B$4:$O$7,2,FALSE)</f>
        <v>Regular</v>
      </c>
      <c r="S2599" s="15" t="str">
        <f>HLOOKUP(Coffee_data[[#This Row],[ProductId]],Product!$B$4:$O$7,3,FALSE)</f>
        <v>Espresso</v>
      </c>
      <c r="T2599" s="15" t="str">
        <f>HLOOKUP(Coffee_data[[#This Row],[ProductId]],Product!$B$4:$O$7,4,FALSE)</f>
        <v>Caffe Mocha</v>
      </c>
    </row>
    <row r="2600" spans="1:20" x14ac:dyDescent="0.2">
      <c r="A2600">
        <v>125</v>
      </c>
      <c r="B2600">
        <v>117</v>
      </c>
      <c r="C2600">
        <v>211</v>
      </c>
      <c r="D2600">
        <v>81</v>
      </c>
      <c r="E2600">
        <v>33</v>
      </c>
      <c r="F2600">
        <v>22</v>
      </c>
      <c r="G2600">
        <v>441</v>
      </c>
      <c r="H2600">
        <v>90</v>
      </c>
      <c r="I2600">
        <v>54</v>
      </c>
      <c r="J2600">
        <v>110</v>
      </c>
      <c r="K2600">
        <v>164</v>
      </c>
      <c r="L2600">
        <v>361</v>
      </c>
      <c r="M2600">
        <v>6</v>
      </c>
      <c r="N2600" s="25">
        <v>42063</v>
      </c>
      <c r="O2600" t="str">
        <f>VLOOKUP(Coffee_data[[#This Row],[Area Code]],Location!$B$1:$E$157,2,FALSE)</f>
        <v>Texas</v>
      </c>
      <c r="P2600" t="str">
        <f>VLOOKUP(Coffee_data[[#This Row],[Area Code]],Location!$B$1:$E$157,3,FALSE)</f>
        <v>South</v>
      </c>
      <c r="Q2600" t="str">
        <f>VLOOKUP(Coffee_data[[#This Row],[Area Code]],Location!$B$1:$E$157,4,FALSE)</f>
        <v>Major Market</v>
      </c>
      <c r="R2600" s="15" t="str">
        <f>HLOOKUP(Coffee_data[[#This Row],[ProductId]],Product!$B$4:$O$7,2,FALSE)</f>
        <v>Decaf</v>
      </c>
      <c r="S2600" s="15" t="str">
        <f>HLOOKUP(Coffee_data[[#This Row],[ProductId]],Product!$B$4:$O$7,3,FALSE)</f>
        <v>Espresso</v>
      </c>
      <c r="T2600" s="15" t="str">
        <f>HLOOKUP(Coffee_data[[#This Row],[ProductId]],Product!$B$4:$O$7,4,FALSE)</f>
        <v>Decaf Espresso</v>
      </c>
    </row>
    <row r="2601" spans="1:20" x14ac:dyDescent="0.2">
      <c r="A2601">
        <v>42</v>
      </c>
      <c r="B2601">
        <v>64</v>
      </c>
      <c r="C2601">
        <v>114</v>
      </c>
      <c r="D2601">
        <v>43</v>
      </c>
      <c r="E2601">
        <v>36</v>
      </c>
      <c r="F2601">
        <v>13</v>
      </c>
      <c r="G2601">
        <v>231</v>
      </c>
      <c r="H2601">
        <v>40</v>
      </c>
      <c r="I2601">
        <v>22</v>
      </c>
      <c r="J2601">
        <v>60</v>
      </c>
      <c r="K2601">
        <v>90</v>
      </c>
      <c r="L2601">
        <v>435</v>
      </c>
      <c r="M2601">
        <v>8</v>
      </c>
      <c r="N2601" s="25">
        <v>42063</v>
      </c>
      <c r="O2601" t="str">
        <f>VLOOKUP(Coffee_data[[#This Row],[Area Code]],Location!$B$1:$E$157,2,FALSE)</f>
        <v>Utah</v>
      </c>
      <c r="P2601" t="str">
        <f>VLOOKUP(Coffee_data[[#This Row],[Area Code]],Location!$B$1:$E$157,3,FALSE)</f>
        <v>West</v>
      </c>
      <c r="Q2601" t="str">
        <f>VLOOKUP(Coffee_data[[#This Row],[Area Code]],Location!$B$1:$E$157,4,FALSE)</f>
        <v>Small Market</v>
      </c>
      <c r="R2601" s="15" t="str">
        <f>HLOOKUP(Coffee_data[[#This Row],[ProductId]],Product!$B$4:$O$7,2,FALSE)</f>
        <v>Decaf</v>
      </c>
      <c r="S2601" s="15" t="str">
        <f>HLOOKUP(Coffee_data[[#This Row],[ProductId]],Product!$B$4:$O$7,3,FALSE)</f>
        <v>Herbal Tea</v>
      </c>
      <c r="T2601" s="15" t="str">
        <f>HLOOKUP(Coffee_data[[#This Row],[ProductId]],Product!$B$4:$O$7,4,FALSE)</f>
        <v>Chamomile</v>
      </c>
    </row>
    <row r="2602" spans="1:20" x14ac:dyDescent="0.2">
      <c r="A2602">
        <v>39</v>
      </c>
      <c r="B2602">
        <v>72</v>
      </c>
      <c r="C2602">
        <v>127</v>
      </c>
      <c r="D2602">
        <v>47</v>
      </c>
      <c r="E2602">
        <v>46</v>
      </c>
      <c r="F2602">
        <v>15</v>
      </c>
      <c r="G2602">
        <v>361</v>
      </c>
      <c r="H2602">
        <v>30</v>
      </c>
      <c r="I2602">
        <v>40</v>
      </c>
      <c r="J2602">
        <v>60</v>
      </c>
      <c r="K2602">
        <v>91</v>
      </c>
      <c r="L2602">
        <v>435</v>
      </c>
      <c r="M2602">
        <v>9</v>
      </c>
      <c r="N2602" s="25">
        <v>42063</v>
      </c>
      <c r="O2602" t="str">
        <f>VLOOKUP(Coffee_data[[#This Row],[Area Code]],Location!$B$1:$E$157,2,FALSE)</f>
        <v>Utah</v>
      </c>
      <c r="P2602" t="str">
        <f>VLOOKUP(Coffee_data[[#This Row],[Area Code]],Location!$B$1:$E$157,3,FALSE)</f>
        <v>West</v>
      </c>
      <c r="Q2602" t="str">
        <f>VLOOKUP(Coffee_data[[#This Row],[Area Code]],Location!$B$1:$E$157,4,FALSE)</f>
        <v>Small Market</v>
      </c>
      <c r="R2602" s="15" t="str">
        <f>HLOOKUP(Coffee_data[[#This Row],[ProductId]],Product!$B$4:$O$7,2,FALSE)</f>
        <v>Decaf</v>
      </c>
      <c r="S2602" s="15" t="str">
        <f>HLOOKUP(Coffee_data[[#This Row],[ProductId]],Product!$B$4:$O$7,3,FALSE)</f>
        <v>Herbal Tea</v>
      </c>
      <c r="T2602" s="15" t="str">
        <f>HLOOKUP(Coffee_data[[#This Row],[ProductId]],Product!$B$4:$O$7,4,FALSE)</f>
        <v>Lemon</v>
      </c>
    </row>
    <row r="2603" spans="1:20" x14ac:dyDescent="0.2">
      <c r="A2603">
        <v>-47</v>
      </c>
      <c r="B2603">
        <v>18</v>
      </c>
      <c r="C2603">
        <v>113</v>
      </c>
      <c r="D2603">
        <v>88</v>
      </c>
      <c r="E2603">
        <v>50</v>
      </c>
      <c r="F2603">
        <v>27</v>
      </c>
      <c r="G2603">
        <v>715</v>
      </c>
      <c r="H2603">
        <v>-20</v>
      </c>
      <c r="I2603">
        <v>60</v>
      </c>
      <c r="J2603">
        <v>20</v>
      </c>
      <c r="K2603">
        <v>100</v>
      </c>
      <c r="L2603">
        <v>801</v>
      </c>
      <c r="M2603">
        <v>10</v>
      </c>
      <c r="N2603" s="25">
        <v>42063</v>
      </c>
      <c r="O2603" t="str">
        <f>VLOOKUP(Coffee_data[[#This Row],[Area Code]],Location!$B$1:$E$157,2,FALSE)</f>
        <v>Utah</v>
      </c>
      <c r="P2603" t="str">
        <f>VLOOKUP(Coffee_data[[#This Row],[Area Code]],Location!$B$1:$E$157,3,FALSE)</f>
        <v>West</v>
      </c>
      <c r="Q2603" t="str">
        <f>VLOOKUP(Coffee_data[[#This Row],[Area Code]],Location!$B$1:$E$157,4,FALSE)</f>
        <v>Small Market</v>
      </c>
      <c r="R2603" s="15" t="str">
        <f>HLOOKUP(Coffee_data[[#This Row],[ProductId]],Product!$B$4:$O$7,2,FALSE)</f>
        <v>Decaf</v>
      </c>
      <c r="S2603" s="15" t="str">
        <f>HLOOKUP(Coffee_data[[#This Row],[ProductId]],Product!$B$4:$O$7,3,FALSE)</f>
        <v>Herbal Tea</v>
      </c>
      <c r="T2603" s="15" t="str">
        <f>HLOOKUP(Coffee_data[[#This Row],[ProductId]],Product!$B$4:$O$7,4,FALSE)</f>
        <v>Mint</v>
      </c>
    </row>
    <row r="2604" spans="1:20" x14ac:dyDescent="0.2">
      <c r="A2604">
        <v>-10</v>
      </c>
      <c r="B2604">
        <v>63</v>
      </c>
      <c r="C2604">
        <v>114</v>
      </c>
      <c r="D2604">
        <v>44</v>
      </c>
      <c r="E2604">
        <v>70</v>
      </c>
      <c r="F2604">
        <v>40</v>
      </c>
      <c r="G2604">
        <v>251</v>
      </c>
      <c r="H2604">
        <v>10</v>
      </c>
      <c r="I2604">
        <v>20</v>
      </c>
      <c r="J2604">
        <v>50</v>
      </c>
      <c r="K2604">
        <v>70</v>
      </c>
      <c r="L2604">
        <v>435</v>
      </c>
      <c r="M2604">
        <v>11</v>
      </c>
      <c r="N2604" s="25">
        <v>42063</v>
      </c>
      <c r="O2604" t="str">
        <f>VLOOKUP(Coffee_data[[#This Row],[Area Code]],Location!$B$1:$E$157,2,FALSE)</f>
        <v>Utah</v>
      </c>
      <c r="P2604" t="str">
        <f>VLOOKUP(Coffee_data[[#This Row],[Area Code]],Location!$B$1:$E$157,3,FALSE)</f>
        <v>West</v>
      </c>
      <c r="Q2604" t="str">
        <f>VLOOKUP(Coffee_data[[#This Row],[Area Code]],Location!$B$1:$E$157,4,FALSE)</f>
        <v>Small Market</v>
      </c>
      <c r="R2604" s="15" t="str">
        <f>HLOOKUP(Coffee_data[[#This Row],[ProductId]],Product!$B$4:$O$7,2,FALSE)</f>
        <v>Regular</v>
      </c>
      <c r="S2604" s="15" t="str">
        <f>HLOOKUP(Coffee_data[[#This Row],[ProductId]],Product!$B$4:$O$7,3,FALSE)</f>
        <v>Tea</v>
      </c>
      <c r="T2604" s="15" t="str">
        <f>HLOOKUP(Coffee_data[[#This Row],[ProductId]],Product!$B$4:$O$7,4,FALSE)</f>
        <v>Darjeeling</v>
      </c>
    </row>
    <row r="2605" spans="1:20" x14ac:dyDescent="0.2">
      <c r="A2605">
        <v>15</v>
      </c>
      <c r="B2605">
        <v>49</v>
      </c>
      <c r="C2605">
        <v>91</v>
      </c>
      <c r="D2605">
        <v>36</v>
      </c>
      <c r="E2605">
        <v>39</v>
      </c>
      <c r="F2605">
        <v>11</v>
      </c>
      <c r="G2605">
        <v>187</v>
      </c>
      <c r="H2605">
        <v>10</v>
      </c>
      <c r="I2605">
        <v>20</v>
      </c>
      <c r="J2605">
        <v>30</v>
      </c>
      <c r="K2605">
        <v>50</v>
      </c>
      <c r="L2605">
        <v>801</v>
      </c>
      <c r="M2605">
        <v>12</v>
      </c>
      <c r="N2605" s="25">
        <v>42063</v>
      </c>
      <c r="O2605" t="str">
        <f>VLOOKUP(Coffee_data[[#This Row],[Area Code]],Location!$B$1:$E$157,2,FALSE)</f>
        <v>Utah</v>
      </c>
      <c r="P2605" t="str">
        <f>VLOOKUP(Coffee_data[[#This Row],[Area Code]],Location!$B$1:$E$157,3,FALSE)</f>
        <v>West</v>
      </c>
      <c r="Q2605" t="str">
        <f>VLOOKUP(Coffee_data[[#This Row],[Area Code]],Location!$B$1:$E$157,4,FALSE)</f>
        <v>Small Market</v>
      </c>
      <c r="R2605" s="15" t="str">
        <f>HLOOKUP(Coffee_data[[#This Row],[ProductId]],Product!$B$4:$O$7,2,FALSE)</f>
        <v>Regular</v>
      </c>
      <c r="S2605" s="15" t="str">
        <f>HLOOKUP(Coffee_data[[#This Row],[ProductId]],Product!$B$4:$O$7,3,FALSE)</f>
        <v>Tea</v>
      </c>
      <c r="T2605" s="15" t="str">
        <f>HLOOKUP(Coffee_data[[#This Row],[ProductId]],Product!$B$4:$O$7,4,FALSE)</f>
        <v>Earl Grey</v>
      </c>
    </row>
    <row r="2606" spans="1:20" x14ac:dyDescent="0.2">
      <c r="A2606">
        <v>-6</v>
      </c>
      <c r="B2606">
        <v>42</v>
      </c>
      <c r="C2606">
        <v>80</v>
      </c>
      <c r="D2606">
        <v>33</v>
      </c>
      <c r="E2606">
        <v>46</v>
      </c>
      <c r="F2606">
        <v>12</v>
      </c>
      <c r="G2606">
        <v>162</v>
      </c>
      <c r="H2606">
        <v>10</v>
      </c>
      <c r="I2606">
        <v>20</v>
      </c>
      <c r="J2606">
        <v>30</v>
      </c>
      <c r="K2606">
        <v>37</v>
      </c>
      <c r="L2606">
        <v>435</v>
      </c>
      <c r="M2606">
        <v>13</v>
      </c>
      <c r="N2606" s="25">
        <v>42063</v>
      </c>
      <c r="O2606" t="str">
        <f>VLOOKUP(Coffee_data[[#This Row],[Area Code]],Location!$B$1:$E$157,2,FALSE)</f>
        <v>Utah</v>
      </c>
      <c r="P2606" t="str">
        <f>VLOOKUP(Coffee_data[[#This Row],[Area Code]],Location!$B$1:$E$157,3,FALSE)</f>
        <v>West</v>
      </c>
      <c r="Q2606" t="str">
        <f>VLOOKUP(Coffee_data[[#This Row],[Area Code]],Location!$B$1:$E$157,4,FALSE)</f>
        <v>Small Market</v>
      </c>
      <c r="R2606" s="15" t="str">
        <f>HLOOKUP(Coffee_data[[#This Row],[ProductId]],Product!$B$4:$O$7,2,FALSE)</f>
        <v>Regular</v>
      </c>
      <c r="S2606" s="15" t="str">
        <f>HLOOKUP(Coffee_data[[#This Row],[ProductId]],Product!$B$4:$O$7,3,FALSE)</f>
        <v>Tea</v>
      </c>
      <c r="T2606" s="15" t="str">
        <f>HLOOKUP(Coffee_data[[#This Row],[ProductId]],Product!$B$4:$O$7,4,FALSE)</f>
        <v>Green Tea</v>
      </c>
    </row>
    <row r="2607" spans="1:20" x14ac:dyDescent="0.2">
      <c r="A2607">
        <v>50</v>
      </c>
      <c r="B2607">
        <v>62</v>
      </c>
      <c r="C2607">
        <v>117</v>
      </c>
      <c r="D2607">
        <v>48</v>
      </c>
      <c r="E2607">
        <v>28</v>
      </c>
      <c r="F2607">
        <v>15</v>
      </c>
      <c r="G2607">
        <v>611</v>
      </c>
      <c r="H2607">
        <v>40</v>
      </c>
      <c r="I2607">
        <v>35</v>
      </c>
      <c r="J2607">
        <v>60</v>
      </c>
      <c r="K2607">
        <v>95</v>
      </c>
      <c r="L2607">
        <v>801</v>
      </c>
      <c r="M2607">
        <v>5</v>
      </c>
      <c r="N2607" s="25">
        <v>42063</v>
      </c>
      <c r="O2607" t="str">
        <f>VLOOKUP(Coffee_data[[#This Row],[Area Code]],Location!$B$1:$E$157,2,FALSE)</f>
        <v>Utah</v>
      </c>
      <c r="P2607" t="str">
        <f>VLOOKUP(Coffee_data[[#This Row],[Area Code]],Location!$B$1:$E$157,3,FALSE)</f>
        <v>West</v>
      </c>
      <c r="Q2607" t="str">
        <f>VLOOKUP(Coffee_data[[#This Row],[Area Code]],Location!$B$1:$E$157,4,FALSE)</f>
        <v>Small Market</v>
      </c>
      <c r="R2607" s="15" t="str">
        <f>HLOOKUP(Coffee_data[[#This Row],[ProductId]],Product!$B$4:$O$7,2,FALSE)</f>
        <v>Regular</v>
      </c>
      <c r="S2607" s="15" t="str">
        <f>HLOOKUP(Coffee_data[[#This Row],[ProductId]],Product!$B$4:$O$7,3,FALSE)</f>
        <v>Espresso</v>
      </c>
      <c r="T2607" s="15" t="str">
        <f>HLOOKUP(Coffee_data[[#This Row],[ProductId]],Product!$B$4:$O$7,4,FALSE)</f>
        <v>Caffe Mocha</v>
      </c>
    </row>
    <row r="2608" spans="1:20" x14ac:dyDescent="0.2">
      <c r="A2608">
        <v>70</v>
      </c>
      <c r="B2608">
        <v>72</v>
      </c>
      <c r="C2608">
        <v>129</v>
      </c>
      <c r="D2608">
        <v>49</v>
      </c>
      <c r="E2608">
        <v>25</v>
      </c>
      <c r="F2608">
        <v>13</v>
      </c>
      <c r="G2608">
        <v>809</v>
      </c>
      <c r="H2608">
        <v>50</v>
      </c>
      <c r="I2608">
        <v>40</v>
      </c>
      <c r="J2608">
        <v>70</v>
      </c>
      <c r="K2608">
        <v>116</v>
      </c>
      <c r="L2608">
        <v>435</v>
      </c>
      <c r="M2608">
        <v>6</v>
      </c>
      <c r="N2608" s="25">
        <v>42063</v>
      </c>
      <c r="O2608" t="str">
        <f>VLOOKUP(Coffee_data[[#This Row],[Area Code]],Location!$B$1:$E$157,2,FALSE)</f>
        <v>Utah</v>
      </c>
      <c r="P2608" t="str">
        <f>VLOOKUP(Coffee_data[[#This Row],[Area Code]],Location!$B$1:$E$157,3,FALSE)</f>
        <v>West</v>
      </c>
      <c r="Q2608" t="str">
        <f>VLOOKUP(Coffee_data[[#This Row],[Area Code]],Location!$B$1:$E$157,4,FALSE)</f>
        <v>Small Market</v>
      </c>
      <c r="R2608" s="15" t="str">
        <f>HLOOKUP(Coffee_data[[#This Row],[ProductId]],Product!$B$4:$O$7,2,FALSE)</f>
        <v>Decaf</v>
      </c>
      <c r="S2608" s="15" t="str">
        <f>HLOOKUP(Coffee_data[[#This Row],[ProductId]],Product!$B$4:$O$7,3,FALSE)</f>
        <v>Espresso</v>
      </c>
      <c r="T2608" s="15" t="str">
        <f>HLOOKUP(Coffee_data[[#This Row],[ProductId]],Product!$B$4:$O$7,4,FALSE)</f>
        <v>Decaf Espresso</v>
      </c>
    </row>
    <row r="2609" spans="1:20" x14ac:dyDescent="0.2">
      <c r="A2609">
        <v>67</v>
      </c>
      <c r="B2609">
        <v>89</v>
      </c>
      <c r="C2609">
        <v>174</v>
      </c>
      <c r="D2609">
        <v>74</v>
      </c>
      <c r="E2609">
        <v>44</v>
      </c>
      <c r="F2609">
        <v>22</v>
      </c>
      <c r="G2609">
        <v>949</v>
      </c>
      <c r="H2609">
        <v>70</v>
      </c>
      <c r="I2609">
        <v>90</v>
      </c>
      <c r="J2609">
        <v>110</v>
      </c>
      <c r="K2609">
        <v>200</v>
      </c>
      <c r="L2609">
        <v>435</v>
      </c>
      <c r="M2609">
        <v>1</v>
      </c>
      <c r="N2609" s="25">
        <v>42063</v>
      </c>
      <c r="O2609" t="str">
        <f>VLOOKUP(Coffee_data[[#This Row],[Area Code]],Location!$B$1:$E$157,2,FALSE)</f>
        <v>Utah</v>
      </c>
      <c r="P2609" t="str">
        <f>VLOOKUP(Coffee_data[[#This Row],[Area Code]],Location!$B$1:$E$157,3,FALSE)</f>
        <v>West</v>
      </c>
      <c r="Q2609" t="str">
        <f>VLOOKUP(Coffee_data[[#This Row],[Area Code]],Location!$B$1:$E$157,4,FALSE)</f>
        <v>Small Market</v>
      </c>
      <c r="R2609" s="15" t="str">
        <f>HLOOKUP(Coffee_data[[#This Row],[ProductId]],Product!$B$4:$O$7,2,FALSE)</f>
        <v>Regular</v>
      </c>
      <c r="S2609" s="15" t="str">
        <f>HLOOKUP(Coffee_data[[#This Row],[ProductId]],Product!$B$4:$O$7,3,FALSE)</f>
        <v>Coffee</v>
      </c>
      <c r="T2609" s="15" t="str">
        <f>HLOOKUP(Coffee_data[[#This Row],[ProductId]],Product!$B$4:$O$7,4,FALSE)</f>
        <v>Amaretto</v>
      </c>
    </row>
    <row r="2610" spans="1:20" x14ac:dyDescent="0.2">
      <c r="A2610">
        <v>39</v>
      </c>
      <c r="B2610">
        <v>71</v>
      </c>
      <c r="C2610">
        <v>132</v>
      </c>
      <c r="D2610">
        <v>53</v>
      </c>
      <c r="E2610">
        <v>45</v>
      </c>
      <c r="F2610">
        <v>17</v>
      </c>
      <c r="G2610">
        <v>299</v>
      </c>
      <c r="H2610">
        <v>60</v>
      </c>
      <c r="I2610">
        <v>60</v>
      </c>
      <c r="J2610">
        <v>90</v>
      </c>
      <c r="K2610">
        <v>150</v>
      </c>
      <c r="L2610">
        <v>801</v>
      </c>
      <c r="M2610">
        <v>2</v>
      </c>
      <c r="N2610" s="25">
        <v>42063</v>
      </c>
      <c r="O2610" t="str">
        <f>VLOOKUP(Coffee_data[[#This Row],[Area Code]],Location!$B$1:$E$157,2,FALSE)</f>
        <v>Utah</v>
      </c>
      <c r="P2610" t="str">
        <f>VLOOKUP(Coffee_data[[#This Row],[Area Code]],Location!$B$1:$E$157,3,FALSE)</f>
        <v>West</v>
      </c>
      <c r="Q2610" t="str">
        <f>VLOOKUP(Coffee_data[[#This Row],[Area Code]],Location!$B$1:$E$157,4,FALSE)</f>
        <v>Small Market</v>
      </c>
      <c r="R2610" s="15" t="str">
        <f>HLOOKUP(Coffee_data[[#This Row],[ProductId]],Product!$B$4:$O$7,2,FALSE)</f>
        <v>Regular</v>
      </c>
      <c r="S2610" s="15" t="str">
        <f>HLOOKUP(Coffee_data[[#This Row],[ProductId]],Product!$B$4:$O$7,3,FALSE)</f>
        <v>Coffee</v>
      </c>
      <c r="T2610" s="15" t="str">
        <f>HLOOKUP(Coffee_data[[#This Row],[ProductId]],Product!$B$4:$O$7,4,FALSE)</f>
        <v>Columbian</v>
      </c>
    </row>
    <row r="2611" spans="1:20" x14ac:dyDescent="0.2">
      <c r="A2611">
        <v>56</v>
      </c>
      <c r="B2611">
        <v>104</v>
      </c>
      <c r="C2611">
        <v>201</v>
      </c>
      <c r="D2611">
        <v>85</v>
      </c>
      <c r="E2611">
        <v>66</v>
      </c>
      <c r="F2611">
        <v>32</v>
      </c>
      <c r="G2611">
        <v>476</v>
      </c>
      <c r="H2611">
        <v>70</v>
      </c>
      <c r="I2611">
        <v>92</v>
      </c>
      <c r="J2611">
        <v>130</v>
      </c>
      <c r="K2611">
        <v>227</v>
      </c>
      <c r="L2611">
        <v>435</v>
      </c>
      <c r="M2611">
        <v>3</v>
      </c>
      <c r="N2611" s="25">
        <v>42063</v>
      </c>
      <c r="O2611" t="str">
        <f>VLOOKUP(Coffee_data[[#This Row],[Area Code]],Location!$B$1:$E$157,2,FALSE)</f>
        <v>Utah</v>
      </c>
      <c r="P2611" t="str">
        <f>VLOOKUP(Coffee_data[[#This Row],[Area Code]],Location!$B$1:$E$157,3,FALSE)</f>
        <v>West</v>
      </c>
      <c r="Q2611" t="str">
        <f>VLOOKUP(Coffee_data[[#This Row],[Area Code]],Location!$B$1:$E$157,4,FALSE)</f>
        <v>Small Market</v>
      </c>
      <c r="R2611" s="15" t="str">
        <f>HLOOKUP(Coffee_data[[#This Row],[ProductId]],Product!$B$4:$O$7,2,FALSE)</f>
        <v>Decaf</v>
      </c>
      <c r="S2611" s="15" t="str">
        <f>HLOOKUP(Coffee_data[[#This Row],[ProductId]],Product!$B$4:$O$7,3,FALSE)</f>
        <v>Coffee</v>
      </c>
      <c r="T2611" s="15" t="str">
        <f>HLOOKUP(Coffee_data[[#This Row],[ProductId]],Product!$B$4:$O$7,4,FALSE)</f>
        <v>Decaf Irish Cream</v>
      </c>
    </row>
    <row r="2612" spans="1:20" x14ac:dyDescent="0.2">
      <c r="A2612">
        <v>67</v>
      </c>
      <c r="B2612">
        <v>70</v>
      </c>
      <c r="C2612">
        <v>126</v>
      </c>
      <c r="D2612">
        <v>48</v>
      </c>
      <c r="E2612">
        <v>25</v>
      </c>
      <c r="F2612">
        <v>13</v>
      </c>
      <c r="G2612">
        <v>766</v>
      </c>
      <c r="H2612">
        <v>50</v>
      </c>
      <c r="I2612">
        <v>36</v>
      </c>
      <c r="J2612">
        <v>70</v>
      </c>
      <c r="K2612">
        <v>110</v>
      </c>
      <c r="L2612">
        <v>801</v>
      </c>
      <c r="M2612">
        <v>4</v>
      </c>
      <c r="N2612" s="25">
        <v>42063</v>
      </c>
      <c r="O2612" t="str">
        <f>VLOOKUP(Coffee_data[[#This Row],[Area Code]],Location!$B$1:$E$157,2,FALSE)</f>
        <v>Utah</v>
      </c>
      <c r="P2612" t="str">
        <f>VLOOKUP(Coffee_data[[#This Row],[Area Code]],Location!$B$1:$E$157,3,FALSE)</f>
        <v>West</v>
      </c>
      <c r="Q2612" t="str">
        <f>VLOOKUP(Coffee_data[[#This Row],[Area Code]],Location!$B$1:$E$157,4,FALSE)</f>
        <v>Small Market</v>
      </c>
      <c r="R2612" s="15" t="str">
        <f>HLOOKUP(Coffee_data[[#This Row],[ProductId]],Product!$B$4:$O$7,2,FALSE)</f>
        <v>Regular</v>
      </c>
      <c r="S2612" s="15" t="str">
        <f>HLOOKUP(Coffee_data[[#This Row],[ProductId]],Product!$B$4:$O$7,3,FALSE)</f>
        <v>Espresso</v>
      </c>
      <c r="T2612" s="15" t="str">
        <f>HLOOKUP(Coffee_data[[#This Row],[ProductId]],Product!$B$4:$O$7,4,FALSE)</f>
        <v>Caffe Latte</v>
      </c>
    </row>
    <row r="2613" spans="1:20" x14ac:dyDescent="0.2">
      <c r="A2613">
        <v>150</v>
      </c>
      <c r="B2613">
        <v>139</v>
      </c>
      <c r="C2613">
        <v>249</v>
      </c>
      <c r="D2613">
        <v>95</v>
      </c>
      <c r="E2613">
        <v>38</v>
      </c>
      <c r="F2613">
        <v>26</v>
      </c>
      <c r="G2613">
        <v>799</v>
      </c>
      <c r="H2613">
        <v>100</v>
      </c>
      <c r="I2613">
        <v>72</v>
      </c>
      <c r="J2613">
        <v>120</v>
      </c>
      <c r="K2613">
        <v>208</v>
      </c>
      <c r="L2613">
        <v>408</v>
      </c>
      <c r="M2613">
        <v>8</v>
      </c>
      <c r="N2613" s="25">
        <v>42063</v>
      </c>
      <c r="O2613" t="str">
        <f>VLOOKUP(Coffee_data[[#This Row],[Area Code]],Location!$B$1:$E$157,2,FALSE)</f>
        <v>California</v>
      </c>
      <c r="P2613" t="str">
        <f>VLOOKUP(Coffee_data[[#This Row],[Area Code]],Location!$B$1:$E$157,3,FALSE)</f>
        <v>West</v>
      </c>
      <c r="Q2613" t="str">
        <f>VLOOKUP(Coffee_data[[#This Row],[Area Code]],Location!$B$1:$E$157,4,FALSE)</f>
        <v>Major Market</v>
      </c>
      <c r="R2613" s="15" t="str">
        <f>HLOOKUP(Coffee_data[[#This Row],[ProductId]],Product!$B$4:$O$7,2,FALSE)</f>
        <v>Decaf</v>
      </c>
      <c r="S2613" s="15" t="str">
        <f>HLOOKUP(Coffee_data[[#This Row],[ProductId]],Product!$B$4:$O$7,3,FALSE)</f>
        <v>Herbal Tea</v>
      </c>
      <c r="T2613" s="15" t="str">
        <f>HLOOKUP(Coffee_data[[#This Row],[ProductId]],Product!$B$4:$O$7,4,FALSE)</f>
        <v>Chamomile</v>
      </c>
    </row>
    <row r="2614" spans="1:20" x14ac:dyDescent="0.2">
      <c r="A2614">
        <v>245</v>
      </c>
      <c r="B2614">
        <v>253</v>
      </c>
      <c r="C2614">
        <v>498</v>
      </c>
      <c r="D2614">
        <v>202</v>
      </c>
      <c r="E2614">
        <v>88</v>
      </c>
      <c r="F2614">
        <v>66</v>
      </c>
      <c r="G2614">
        <v>923</v>
      </c>
      <c r="H2614">
        <v>170</v>
      </c>
      <c r="I2614">
        <v>191</v>
      </c>
      <c r="J2614">
        <v>230</v>
      </c>
      <c r="K2614">
        <v>410</v>
      </c>
      <c r="L2614">
        <v>323</v>
      </c>
      <c r="M2614">
        <v>9</v>
      </c>
      <c r="N2614" s="25">
        <v>42063</v>
      </c>
      <c r="O2614" t="str">
        <f>VLOOKUP(Coffee_data[[#This Row],[Area Code]],Location!$B$1:$E$157,2,FALSE)</f>
        <v>California</v>
      </c>
      <c r="P2614" t="str">
        <f>VLOOKUP(Coffee_data[[#This Row],[Area Code]],Location!$B$1:$E$157,3,FALSE)</f>
        <v>West</v>
      </c>
      <c r="Q2614" t="str">
        <f>VLOOKUP(Coffee_data[[#This Row],[Area Code]],Location!$B$1:$E$157,4,FALSE)</f>
        <v>Major Market</v>
      </c>
      <c r="R2614" s="15" t="str">
        <f>HLOOKUP(Coffee_data[[#This Row],[ProductId]],Product!$B$4:$O$7,2,FALSE)</f>
        <v>Decaf</v>
      </c>
      <c r="S2614" s="15" t="str">
        <f>HLOOKUP(Coffee_data[[#This Row],[ProductId]],Product!$B$4:$O$7,3,FALSE)</f>
        <v>Herbal Tea</v>
      </c>
      <c r="T2614" s="15" t="str">
        <f>HLOOKUP(Coffee_data[[#This Row],[ProductId]],Product!$B$4:$O$7,4,FALSE)</f>
        <v>Lemon</v>
      </c>
    </row>
    <row r="2615" spans="1:20" x14ac:dyDescent="0.2">
      <c r="A2615">
        <v>102</v>
      </c>
      <c r="B2615">
        <v>109</v>
      </c>
      <c r="C2615">
        <v>206</v>
      </c>
      <c r="D2615">
        <v>84</v>
      </c>
      <c r="E2615">
        <v>40</v>
      </c>
      <c r="F2615">
        <v>27</v>
      </c>
      <c r="G2615">
        <v>603</v>
      </c>
      <c r="H2615">
        <v>60</v>
      </c>
      <c r="I2615">
        <v>60</v>
      </c>
      <c r="J2615">
        <v>90</v>
      </c>
      <c r="K2615">
        <v>150</v>
      </c>
      <c r="L2615">
        <v>760</v>
      </c>
      <c r="M2615">
        <v>10</v>
      </c>
      <c r="N2615" s="25">
        <v>42063</v>
      </c>
      <c r="O2615" t="str">
        <f>VLOOKUP(Coffee_data[[#This Row],[Area Code]],Location!$B$1:$E$157,2,FALSE)</f>
        <v>California</v>
      </c>
      <c r="P2615" t="str">
        <f>VLOOKUP(Coffee_data[[#This Row],[Area Code]],Location!$B$1:$E$157,3,FALSE)</f>
        <v>West</v>
      </c>
      <c r="Q2615" t="str">
        <f>VLOOKUP(Coffee_data[[#This Row],[Area Code]],Location!$B$1:$E$157,4,FALSE)</f>
        <v>Major Market</v>
      </c>
      <c r="R2615" s="15" t="str">
        <f>HLOOKUP(Coffee_data[[#This Row],[ProductId]],Product!$B$4:$O$7,2,FALSE)</f>
        <v>Decaf</v>
      </c>
      <c r="S2615" s="15" t="str">
        <f>HLOOKUP(Coffee_data[[#This Row],[ProductId]],Product!$B$4:$O$7,3,FALSE)</f>
        <v>Herbal Tea</v>
      </c>
      <c r="T2615" s="15" t="str">
        <f>HLOOKUP(Coffee_data[[#This Row],[ProductId]],Product!$B$4:$O$7,4,FALSE)</f>
        <v>Mint</v>
      </c>
    </row>
    <row r="2616" spans="1:20" x14ac:dyDescent="0.2">
      <c r="A2616">
        <v>135</v>
      </c>
      <c r="B2616">
        <v>126</v>
      </c>
      <c r="C2616">
        <v>227</v>
      </c>
      <c r="D2616">
        <v>87</v>
      </c>
      <c r="E2616">
        <v>35</v>
      </c>
      <c r="F2616">
        <v>24</v>
      </c>
      <c r="G2616">
        <v>756</v>
      </c>
      <c r="H2616">
        <v>80</v>
      </c>
      <c r="I2616">
        <v>39</v>
      </c>
      <c r="J2616">
        <v>90</v>
      </c>
      <c r="K2616">
        <v>129</v>
      </c>
      <c r="L2616">
        <v>510</v>
      </c>
      <c r="M2616">
        <v>11</v>
      </c>
      <c r="N2616" s="25">
        <v>42063</v>
      </c>
      <c r="O2616" t="str">
        <f>VLOOKUP(Coffee_data[[#This Row],[Area Code]],Location!$B$1:$E$157,2,FALSE)</f>
        <v>California</v>
      </c>
      <c r="P2616" t="str">
        <f>VLOOKUP(Coffee_data[[#This Row],[Area Code]],Location!$B$1:$E$157,3,FALSE)</f>
        <v>West</v>
      </c>
      <c r="Q2616" t="str">
        <f>VLOOKUP(Coffee_data[[#This Row],[Area Code]],Location!$B$1:$E$157,4,FALSE)</f>
        <v>Major Market</v>
      </c>
      <c r="R2616" s="15" t="str">
        <f>HLOOKUP(Coffee_data[[#This Row],[ProductId]],Product!$B$4:$O$7,2,FALSE)</f>
        <v>Regular</v>
      </c>
      <c r="S2616" s="15" t="str">
        <f>HLOOKUP(Coffee_data[[#This Row],[ProductId]],Product!$B$4:$O$7,3,FALSE)</f>
        <v>Tea</v>
      </c>
      <c r="T2616" s="15" t="str">
        <f>HLOOKUP(Coffee_data[[#This Row],[ProductId]],Product!$B$4:$O$7,4,FALSE)</f>
        <v>Darjeeling</v>
      </c>
    </row>
    <row r="2617" spans="1:20" x14ac:dyDescent="0.2">
      <c r="A2617">
        <v>125</v>
      </c>
      <c r="B2617">
        <v>117</v>
      </c>
      <c r="C2617">
        <v>211</v>
      </c>
      <c r="D2617">
        <v>81</v>
      </c>
      <c r="E2617">
        <v>33</v>
      </c>
      <c r="F2617">
        <v>22</v>
      </c>
      <c r="G2617">
        <v>441</v>
      </c>
      <c r="H2617">
        <v>70</v>
      </c>
      <c r="I2617">
        <v>38</v>
      </c>
      <c r="J2617">
        <v>80</v>
      </c>
      <c r="K2617">
        <v>118</v>
      </c>
      <c r="L2617">
        <v>916</v>
      </c>
      <c r="M2617">
        <v>12</v>
      </c>
      <c r="N2617" s="25">
        <v>42063</v>
      </c>
      <c r="O2617" t="str">
        <f>VLOOKUP(Coffee_data[[#This Row],[Area Code]],Location!$B$1:$E$157,2,FALSE)</f>
        <v>California</v>
      </c>
      <c r="P2617" t="str">
        <f>VLOOKUP(Coffee_data[[#This Row],[Area Code]],Location!$B$1:$E$157,3,FALSE)</f>
        <v>West</v>
      </c>
      <c r="Q2617" t="str">
        <f>VLOOKUP(Coffee_data[[#This Row],[Area Code]],Location!$B$1:$E$157,4,FALSE)</f>
        <v>Major Market</v>
      </c>
      <c r="R2617" s="15" t="str">
        <f>HLOOKUP(Coffee_data[[#This Row],[ProductId]],Product!$B$4:$O$7,2,FALSE)</f>
        <v>Regular</v>
      </c>
      <c r="S2617" s="15" t="str">
        <f>HLOOKUP(Coffee_data[[#This Row],[ProductId]],Product!$B$4:$O$7,3,FALSE)</f>
        <v>Tea</v>
      </c>
      <c r="T2617" s="15" t="str">
        <f>HLOOKUP(Coffee_data[[#This Row],[ProductId]],Product!$B$4:$O$7,4,FALSE)</f>
        <v>Earl Grey</v>
      </c>
    </row>
    <row r="2618" spans="1:20" x14ac:dyDescent="0.2">
      <c r="A2618">
        <v>80</v>
      </c>
      <c r="B2618">
        <v>108</v>
      </c>
      <c r="C2618">
        <v>192</v>
      </c>
      <c r="D2618">
        <v>72</v>
      </c>
      <c r="E2618">
        <v>54</v>
      </c>
      <c r="F2618">
        <v>23</v>
      </c>
      <c r="G2618">
        <v>541</v>
      </c>
      <c r="H2618">
        <v>50</v>
      </c>
      <c r="I2618">
        <v>27</v>
      </c>
      <c r="J2618">
        <v>80</v>
      </c>
      <c r="K2618">
        <v>133</v>
      </c>
      <c r="L2618">
        <v>818</v>
      </c>
      <c r="M2618">
        <v>13</v>
      </c>
      <c r="N2618" s="25">
        <v>42063</v>
      </c>
      <c r="O2618" t="str">
        <f>VLOOKUP(Coffee_data[[#This Row],[Area Code]],Location!$B$1:$E$157,2,FALSE)</f>
        <v>California</v>
      </c>
      <c r="P2618" t="str">
        <f>VLOOKUP(Coffee_data[[#This Row],[Area Code]],Location!$B$1:$E$157,3,FALSE)</f>
        <v>West</v>
      </c>
      <c r="Q2618" t="str">
        <f>VLOOKUP(Coffee_data[[#This Row],[Area Code]],Location!$B$1:$E$157,4,FALSE)</f>
        <v>Major Market</v>
      </c>
      <c r="R2618" s="15" t="str">
        <f>HLOOKUP(Coffee_data[[#This Row],[ProductId]],Product!$B$4:$O$7,2,FALSE)</f>
        <v>Regular</v>
      </c>
      <c r="S2618" s="15" t="str">
        <f>HLOOKUP(Coffee_data[[#This Row],[ProductId]],Product!$B$4:$O$7,3,FALSE)</f>
        <v>Tea</v>
      </c>
      <c r="T2618" s="15" t="str">
        <f>HLOOKUP(Coffee_data[[#This Row],[ProductId]],Product!$B$4:$O$7,4,FALSE)</f>
        <v>Green Tea</v>
      </c>
    </row>
    <row r="2619" spans="1:20" x14ac:dyDescent="0.2">
      <c r="A2619">
        <v>40</v>
      </c>
      <c r="B2619">
        <v>173</v>
      </c>
      <c r="C2619">
        <v>318</v>
      </c>
      <c r="D2619">
        <v>120</v>
      </c>
      <c r="E2619">
        <v>146</v>
      </c>
      <c r="F2619">
        <v>113</v>
      </c>
      <c r="G2619">
        <v>700</v>
      </c>
      <c r="H2619">
        <v>30</v>
      </c>
      <c r="I2619">
        <v>152</v>
      </c>
      <c r="J2619">
        <v>160</v>
      </c>
      <c r="K2619">
        <v>285</v>
      </c>
      <c r="L2619">
        <v>323</v>
      </c>
      <c r="M2619">
        <v>5</v>
      </c>
      <c r="N2619" s="25">
        <v>42063</v>
      </c>
      <c r="O2619" t="str">
        <f>VLOOKUP(Coffee_data[[#This Row],[Area Code]],Location!$B$1:$E$157,2,FALSE)</f>
        <v>California</v>
      </c>
      <c r="P2619" t="str">
        <f>VLOOKUP(Coffee_data[[#This Row],[Area Code]],Location!$B$1:$E$157,3,FALSE)</f>
        <v>West</v>
      </c>
      <c r="Q2619" t="str">
        <f>VLOOKUP(Coffee_data[[#This Row],[Area Code]],Location!$B$1:$E$157,4,FALSE)</f>
        <v>Major Market</v>
      </c>
      <c r="R2619" s="15" t="str">
        <f>HLOOKUP(Coffee_data[[#This Row],[ProductId]],Product!$B$4:$O$7,2,FALSE)</f>
        <v>Regular</v>
      </c>
      <c r="S2619" s="15" t="str">
        <f>HLOOKUP(Coffee_data[[#This Row],[ProductId]],Product!$B$4:$O$7,3,FALSE)</f>
        <v>Espresso</v>
      </c>
      <c r="T2619" s="15" t="str">
        <f>HLOOKUP(Coffee_data[[#This Row],[ProductId]],Product!$B$4:$O$7,4,FALSE)</f>
        <v>Caffe Mocha</v>
      </c>
    </row>
    <row r="2620" spans="1:20" x14ac:dyDescent="0.2">
      <c r="A2620">
        <v>313</v>
      </c>
      <c r="B2620">
        <v>324</v>
      </c>
      <c r="C2620">
        <v>604</v>
      </c>
      <c r="D2620">
        <v>273</v>
      </c>
      <c r="E2620">
        <v>113</v>
      </c>
      <c r="F2620">
        <v>80</v>
      </c>
      <c r="G2620">
        <v>1260</v>
      </c>
      <c r="H2620">
        <v>210</v>
      </c>
      <c r="I2620">
        <v>197</v>
      </c>
      <c r="J2620">
        <v>310</v>
      </c>
      <c r="K2620">
        <v>540</v>
      </c>
      <c r="L2620">
        <v>323</v>
      </c>
      <c r="M2620">
        <v>6</v>
      </c>
      <c r="N2620" s="25">
        <v>42063</v>
      </c>
      <c r="O2620" t="str">
        <f>VLOOKUP(Coffee_data[[#This Row],[Area Code]],Location!$B$1:$E$157,2,FALSE)</f>
        <v>California</v>
      </c>
      <c r="P2620" t="str">
        <f>VLOOKUP(Coffee_data[[#This Row],[Area Code]],Location!$B$1:$E$157,3,FALSE)</f>
        <v>West</v>
      </c>
      <c r="Q2620" t="str">
        <f>VLOOKUP(Coffee_data[[#This Row],[Area Code]],Location!$B$1:$E$157,4,FALSE)</f>
        <v>Major Market</v>
      </c>
      <c r="R2620" s="15" t="str">
        <f>HLOOKUP(Coffee_data[[#This Row],[ProductId]],Product!$B$4:$O$7,2,FALSE)</f>
        <v>Decaf</v>
      </c>
      <c r="S2620" s="15" t="str">
        <f>HLOOKUP(Coffee_data[[#This Row],[ProductId]],Product!$B$4:$O$7,3,FALSE)</f>
        <v>Espresso</v>
      </c>
      <c r="T2620" s="15" t="str">
        <f>HLOOKUP(Coffee_data[[#This Row],[ProductId]],Product!$B$4:$O$7,4,FALSE)</f>
        <v>Decaf Espresso</v>
      </c>
    </row>
    <row r="2621" spans="1:20" x14ac:dyDescent="0.2">
      <c r="A2621">
        <v>-61</v>
      </c>
      <c r="B2621">
        <v>16</v>
      </c>
      <c r="C2621">
        <v>133</v>
      </c>
      <c r="D2621">
        <v>150</v>
      </c>
      <c r="E2621">
        <v>57</v>
      </c>
      <c r="F2621">
        <v>34</v>
      </c>
      <c r="G2621">
        <v>796</v>
      </c>
      <c r="H2621">
        <v>-30</v>
      </c>
      <c r="I2621">
        <v>106</v>
      </c>
      <c r="J2621">
        <v>20</v>
      </c>
      <c r="K2621">
        <v>149</v>
      </c>
      <c r="L2621">
        <v>916</v>
      </c>
      <c r="M2621">
        <v>1</v>
      </c>
      <c r="N2621" s="25">
        <v>42063</v>
      </c>
      <c r="O2621" t="str">
        <f>VLOOKUP(Coffee_data[[#This Row],[Area Code]],Location!$B$1:$E$157,2,FALSE)</f>
        <v>California</v>
      </c>
      <c r="P2621" t="str">
        <f>VLOOKUP(Coffee_data[[#This Row],[Area Code]],Location!$B$1:$E$157,3,FALSE)</f>
        <v>West</v>
      </c>
      <c r="Q2621" t="str">
        <f>VLOOKUP(Coffee_data[[#This Row],[Area Code]],Location!$B$1:$E$157,4,FALSE)</f>
        <v>Major Market</v>
      </c>
      <c r="R2621" s="15" t="str">
        <f>HLOOKUP(Coffee_data[[#This Row],[ProductId]],Product!$B$4:$O$7,2,FALSE)</f>
        <v>Regular</v>
      </c>
      <c r="S2621" s="15" t="str">
        <f>HLOOKUP(Coffee_data[[#This Row],[ProductId]],Product!$B$4:$O$7,3,FALSE)</f>
        <v>Coffee</v>
      </c>
      <c r="T2621" s="15" t="str">
        <f>HLOOKUP(Coffee_data[[#This Row],[ProductId]],Product!$B$4:$O$7,4,FALSE)</f>
        <v>Amaretto</v>
      </c>
    </row>
    <row r="2622" spans="1:20" x14ac:dyDescent="0.2">
      <c r="A2622">
        <v>384</v>
      </c>
      <c r="B2622">
        <v>405</v>
      </c>
      <c r="C2622">
        <v>719</v>
      </c>
      <c r="D2622">
        <v>259</v>
      </c>
      <c r="E2622">
        <v>146</v>
      </c>
      <c r="F2622">
        <v>94</v>
      </c>
      <c r="G2622">
        <v>2041</v>
      </c>
      <c r="H2622">
        <v>370</v>
      </c>
      <c r="I2622">
        <v>295</v>
      </c>
      <c r="J2622">
        <v>500</v>
      </c>
      <c r="K2622">
        <v>840</v>
      </c>
      <c r="L2622">
        <v>858</v>
      </c>
      <c r="M2622">
        <v>2</v>
      </c>
      <c r="N2622" s="25">
        <v>42063</v>
      </c>
      <c r="O2622" t="str">
        <f>VLOOKUP(Coffee_data[[#This Row],[Area Code]],Location!$B$1:$E$157,2,FALSE)</f>
        <v>California</v>
      </c>
      <c r="P2622" t="str">
        <f>VLOOKUP(Coffee_data[[#This Row],[Area Code]],Location!$B$1:$E$157,3,FALSE)</f>
        <v>West</v>
      </c>
      <c r="Q2622" t="str">
        <f>VLOOKUP(Coffee_data[[#This Row],[Area Code]],Location!$B$1:$E$157,4,FALSE)</f>
        <v>Major Market</v>
      </c>
      <c r="R2622" s="15" t="str">
        <f>HLOOKUP(Coffee_data[[#This Row],[ProductId]],Product!$B$4:$O$7,2,FALSE)</f>
        <v>Regular</v>
      </c>
      <c r="S2622" s="15" t="str">
        <f>HLOOKUP(Coffee_data[[#This Row],[ProductId]],Product!$B$4:$O$7,3,FALSE)</f>
        <v>Coffee</v>
      </c>
      <c r="T2622" s="15" t="str">
        <f>HLOOKUP(Coffee_data[[#This Row],[ProductId]],Product!$B$4:$O$7,4,FALSE)</f>
        <v>Columbian</v>
      </c>
    </row>
    <row r="2623" spans="1:20" x14ac:dyDescent="0.2">
      <c r="A2623">
        <v>-180</v>
      </c>
      <c r="B2623">
        <v>-27</v>
      </c>
      <c r="C2623">
        <v>135</v>
      </c>
      <c r="D2623">
        <v>95</v>
      </c>
      <c r="E2623">
        <v>94</v>
      </c>
      <c r="F2623">
        <v>50</v>
      </c>
      <c r="G2623">
        <v>1288</v>
      </c>
      <c r="H2623">
        <v>-120</v>
      </c>
      <c r="I2623">
        <v>171</v>
      </c>
      <c r="J2623">
        <v>-40</v>
      </c>
      <c r="K2623">
        <v>147</v>
      </c>
      <c r="L2623">
        <v>408</v>
      </c>
      <c r="M2623">
        <v>3</v>
      </c>
      <c r="N2623" s="25">
        <v>42063</v>
      </c>
      <c r="O2623" t="str">
        <f>VLOOKUP(Coffee_data[[#This Row],[Area Code]],Location!$B$1:$E$157,2,FALSE)</f>
        <v>California</v>
      </c>
      <c r="P2623" t="str">
        <f>VLOOKUP(Coffee_data[[#This Row],[Area Code]],Location!$B$1:$E$157,3,FALSE)</f>
        <v>West</v>
      </c>
      <c r="Q2623" t="str">
        <f>VLOOKUP(Coffee_data[[#This Row],[Area Code]],Location!$B$1:$E$157,4,FALSE)</f>
        <v>Major Market</v>
      </c>
      <c r="R2623" s="15" t="str">
        <f>HLOOKUP(Coffee_data[[#This Row],[ProductId]],Product!$B$4:$O$7,2,FALSE)</f>
        <v>Decaf</v>
      </c>
      <c r="S2623" s="15" t="str">
        <f>HLOOKUP(Coffee_data[[#This Row],[ProductId]],Product!$B$4:$O$7,3,FALSE)</f>
        <v>Coffee</v>
      </c>
      <c r="T2623" s="15" t="str">
        <f>HLOOKUP(Coffee_data[[#This Row],[ProductId]],Product!$B$4:$O$7,4,FALSE)</f>
        <v>Decaf Irish Cream</v>
      </c>
    </row>
    <row r="2624" spans="1:20" x14ac:dyDescent="0.2">
      <c r="A2624">
        <v>221</v>
      </c>
      <c r="B2624">
        <v>239</v>
      </c>
      <c r="C2624">
        <v>509</v>
      </c>
      <c r="D2624">
        <v>227</v>
      </c>
      <c r="E2624">
        <v>90</v>
      </c>
      <c r="F2624">
        <v>66</v>
      </c>
      <c r="G2624">
        <v>1417</v>
      </c>
      <c r="H2624">
        <v>150</v>
      </c>
      <c r="I2624">
        <v>191</v>
      </c>
      <c r="J2624">
        <v>230</v>
      </c>
      <c r="K2624">
        <v>446</v>
      </c>
      <c r="L2624">
        <v>310</v>
      </c>
      <c r="M2624">
        <v>4</v>
      </c>
      <c r="N2624" s="25">
        <v>42063</v>
      </c>
      <c r="O2624" t="str">
        <f>VLOOKUP(Coffee_data[[#This Row],[Area Code]],Location!$B$1:$E$157,2,FALSE)</f>
        <v>California</v>
      </c>
      <c r="P2624" t="str">
        <f>VLOOKUP(Coffee_data[[#This Row],[Area Code]],Location!$B$1:$E$157,3,FALSE)</f>
        <v>West</v>
      </c>
      <c r="Q2624" t="str">
        <f>VLOOKUP(Coffee_data[[#This Row],[Area Code]],Location!$B$1:$E$157,4,FALSE)</f>
        <v>Major Market</v>
      </c>
      <c r="R2624" s="15" t="str">
        <f>HLOOKUP(Coffee_data[[#This Row],[ProductId]],Product!$B$4:$O$7,2,FALSE)</f>
        <v>Regular</v>
      </c>
      <c r="S2624" s="15" t="str">
        <f>HLOOKUP(Coffee_data[[#This Row],[ProductId]],Product!$B$4:$O$7,3,FALSE)</f>
        <v>Espresso</v>
      </c>
      <c r="T2624" s="15" t="str">
        <f>HLOOKUP(Coffee_data[[#This Row],[ProductId]],Product!$B$4:$O$7,4,FALSE)</f>
        <v>Caffe Latte</v>
      </c>
    </row>
    <row r="2625" spans="1:20" x14ac:dyDescent="0.2">
      <c r="A2625">
        <v>40</v>
      </c>
      <c r="B2625">
        <v>173</v>
      </c>
      <c r="C2625">
        <v>318</v>
      </c>
      <c r="D2625">
        <v>181</v>
      </c>
      <c r="E2625">
        <v>146</v>
      </c>
      <c r="F2625">
        <v>113</v>
      </c>
      <c r="G2625">
        <v>700</v>
      </c>
      <c r="H2625">
        <v>50</v>
      </c>
      <c r="I2625">
        <v>152</v>
      </c>
      <c r="J2625">
        <v>160</v>
      </c>
      <c r="K2625">
        <v>260</v>
      </c>
      <c r="L2625">
        <v>775</v>
      </c>
      <c r="M2625">
        <v>8</v>
      </c>
      <c r="N2625" s="25">
        <v>42063</v>
      </c>
      <c r="O2625" t="str">
        <f>VLOOKUP(Coffee_data[[#This Row],[Area Code]],Location!$B$1:$E$157,2,FALSE)</f>
        <v>Nevada</v>
      </c>
      <c r="P2625" t="str">
        <f>VLOOKUP(Coffee_data[[#This Row],[Area Code]],Location!$B$1:$E$157,3,FALSE)</f>
        <v>West</v>
      </c>
      <c r="Q2625" t="str">
        <f>VLOOKUP(Coffee_data[[#This Row],[Area Code]],Location!$B$1:$E$157,4,FALSE)</f>
        <v>Small Market</v>
      </c>
      <c r="R2625" s="15" t="str">
        <f>HLOOKUP(Coffee_data[[#This Row],[ProductId]],Product!$B$4:$O$7,2,FALSE)</f>
        <v>Decaf</v>
      </c>
      <c r="S2625" s="15" t="str">
        <f>HLOOKUP(Coffee_data[[#This Row],[ProductId]],Product!$B$4:$O$7,3,FALSE)</f>
        <v>Herbal Tea</v>
      </c>
      <c r="T2625" s="15" t="str">
        <f>HLOOKUP(Coffee_data[[#This Row],[ProductId]],Product!$B$4:$O$7,4,FALSE)</f>
        <v>Chamomile</v>
      </c>
    </row>
    <row r="2626" spans="1:20" x14ac:dyDescent="0.2">
      <c r="A2626">
        <v>177</v>
      </c>
      <c r="B2626">
        <v>213</v>
      </c>
      <c r="C2626">
        <v>391</v>
      </c>
      <c r="D2626">
        <v>207</v>
      </c>
      <c r="E2626">
        <v>94</v>
      </c>
      <c r="F2626">
        <v>50</v>
      </c>
      <c r="G2626">
        <v>829</v>
      </c>
      <c r="H2626">
        <v>120</v>
      </c>
      <c r="I2626">
        <v>68</v>
      </c>
      <c r="J2626">
        <v>190</v>
      </c>
      <c r="K2626">
        <v>311</v>
      </c>
      <c r="L2626">
        <v>702</v>
      </c>
      <c r="M2626">
        <v>9</v>
      </c>
      <c r="N2626" s="25">
        <v>42063</v>
      </c>
      <c r="O2626" t="str">
        <f>VLOOKUP(Coffee_data[[#This Row],[Area Code]],Location!$B$1:$E$157,2,FALSE)</f>
        <v>Nevada</v>
      </c>
      <c r="P2626" t="str">
        <f>VLOOKUP(Coffee_data[[#This Row],[Area Code]],Location!$B$1:$E$157,3,FALSE)</f>
        <v>West</v>
      </c>
      <c r="Q2626" t="str">
        <f>VLOOKUP(Coffee_data[[#This Row],[Area Code]],Location!$B$1:$E$157,4,FALSE)</f>
        <v>Small Market</v>
      </c>
      <c r="R2626" s="15" t="str">
        <f>HLOOKUP(Coffee_data[[#This Row],[ProductId]],Product!$B$4:$O$7,2,FALSE)</f>
        <v>Decaf</v>
      </c>
      <c r="S2626" s="15" t="str">
        <f>HLOOKUP(Coffee_data[[#This Row],[ProductId]],Product!$B$4:$O$7,3,FALSE)</f>
        <v>Herbal Tea</v>
      </c>
      <c r="T2626" s="15" t="str">
        <f>HLOOKUP(Coffee_data[[#This Row],[ProductId]],Product!$B$4:$O$7,4,FALSE)</f>
        <v>Lemon</v>
      </c>
    </row>
    <row r="2627" spans="1:20" x14ac:dyDescent="0.2">
      <c r="A2627">
        <v>151</v>
      </c>
      <c r="B2627">
        <v>158</v>
      </c>
      <c r="C2627">
        <v>285</v>
      </c>
      <c r="D2627">
        <v>91</v>
      </c>
      <c r="E2627">
        <v>56</v>
      </c>
      <c r="F2627">
        <v>34</v>
      </c>
      <c r="G2627">
        <v>585</v>
      </c>
      <c r="H2627">
        <v>110</v>
      </c>
      <c r="I2627">
        <v>100</v>
      </c>
      <c r="J2627">
        <v>140</v>
      </c>
      <c r="K2627">
        <v>220</v>
      </c>
      <c r="L2627">
        <v>775</v>
      </c>
      <c r="M2627">
        <v>10</v>
      </c>
      <c r="N2627" s="25">
        <v>42063</v>
      </c>
      <c r="O2627" t="str">
        <f>VLOOKUP(Coffee_data[[#This Row],[Area Code]],Location!$B$1:$E$157,2,FALSE)</f>
        <v>Nevada</v>
      </c>
      <c r="P2627" t="str">
        <f>VLOOKUP(Coffee_data[[#This Row],[Area Code]],Location!$B$1:$E$157,3,FALSE)</f>
        <v>West</v>
      </c>
      <c r="Q2627" t="str">
        <f>VLOOKUP(Coffee_data[[#This Row],[Area Code]],Location!$B$1:$E$157,4,FALSE)</f>
        <v>Small Market</v>
      </c>
      <c r="R2627" s="15" t="str">
        <f>HLOOKUP(Coffee_data[[#This Row],[ProductId]],Product!$B$4:$O$7,2,FALSE)</f>
        <v>Decaf</v>
      </c>
      <c r="S2627" s="15" t="str">
        <f>HLOOKUP(Coffee_data[[#This Row],[ProductId]],Product!$B$4:$O$7,3,FALSE)</f>
        <v>Herbal Tea</v>
      </c>
      <c r="T2627" s="15" t="str">
        <f>HLOOKUP(Coffee_data[[#This Row],[ProductId]],Product!$B$4:$O$7,4,FALSE)</f>
        <v>Mint</v>
      </c>
    </row>
    <row r="2628" spans="1:20" x14ac:dyDescent="0.2">
      <c r="A2628">
        <v>315</v>
      </c>
      <c r="B2628">
        <v>324</v>
      </c>
      <c r="C2628">
        <v>604</v>
      </c>
      <c r="D2628">
        <v>234</v>
      </c>
      <c r="E2628">
        <v>112</v>
      </c>
      <c r="F2628">
        <v>80</v>
      </c>
      <c r="G2628">
        <v>1260</v>
      </c>
      <c r="H2628">
        <v>150</v>
      </c>
      <c r="I2628">
        <v>103</v>
      </c>
      <c r="J2628">
        <v>220</v>
      </c>
      <c r="K2628">
        <v>391</v>
      </c>
      <c r="L2628">
        <v>702</v>
      </c>
      <c r="M2628">
        <v>11</v>
      </c>
      <c r="N2628" s="25">
        <v>42063</v>
      </c>
      <c r="O2628" t="str">
        <f>VLOOKUP(Coffee_data[[#This Row],[Area Code]],Location!$B$1:$E$157,2,FALSE)</f>
        <v>Nevada</v>
      </c>
      <c r="P2628" t="str">
        <f>VLOOKUP(Coffee_data[[#This Row],[Area Code]],Location!$B$1:$E$157,3,FALSE)</f>
        <v>West</v>
      </c>
      <c r="Q2628" t="str">
        <f>VLOOKUP(Coffee_data[[#This Row],[Area Code]],Location!$B$1:$E$157,4,FALSE)</f>
        <v>Small Market</v>
      </c>
      <c r="R2628" s="15" t="str">
        <f>HLOOKUP(Coffee_data[[#This Row],[ProductId]],Product!$B$4:$O$7,2,FALSE)</f>
        <v>Regular</v>
      </c>
      <c r="S2628" s="15" t="str">
        <f>HLOOKUP(Coffee_data[[#This Row],[ProductId]],Product!$B$4:$O$7,3,FALSE)</f>
        <v>Tea</v>
      </c>
      <c r="T2628" s="15" t="str">
        <f>HLOOKUP(Coffee_data[[#This Row],[ProductId]],Product!$B$4:$O$7,4,FALSE)</f>
        <v>Darjeeling</v>
      </c>
    </row>
    <row r="2629" spans="1:20" x14ac:dyDescent="0.2">
      <c r="A2629">
        <v>220</v>
      </c>
      <c r="B2629">
        <v>239</v>
      </c>
      <c r="C2629">
        <v>509</v>
      </c>
      <c r="D2629">
        <v>178</v>
      </c>
      <c r="E2629">
        <v>91</v>
      </c>
      <c r="F2629">
        <v>66</v>
      </c>
      <c r="G2629">
        <v>1417</v>
      </c>
      <c r="H2629">
        <v>110</v>
      </c>
      <c r="I2629">
        <v>171</v>
      </c>
      <c r="J2629">
        <v>170</v>
      </c>
      <c r="K2629">
        <v>308</v>
      </c>
      <c r="L2629">
        <v>775</v>
      </c>
      <c r="M2629">
        <v>12</v>
      </c>
      <c r="N2629" s="25">
        <v>42063</v>
      </c>
      <c r="O2629" t="str">
        <f>VLOOKUP(Coffee_data[[#This Row],[Area Code]],Location!$B$1:$E$157,2,FALSE)</f>
        <v>Nevada</v>
      </c>
      <c r="P2629" t="str">
        <f>VLOOKUP(Coffee_data[[#This Row],[Area Code]],Location!$B$1:$E$157,3,FALSE)</f>
        <v>West</v>
      </c>
      <c r="Q2629" t="str">
        <f>VLOOKUP(Coffee_data[[#This Row],[Area Code]],Location!$B$1:$E$157,4,FALSE)</f>
        <v>Small Market</v>
      </c>
      <c r="R2629" s="15" t="str">
        <f>HLOOKUP(Coffee_data[[#This Row],[ProductId]],Product!$B$4:$O$7,2,FALSE)</f>
        <v>Regular</v>
      </c>
      <c r="S2629" s="15" t="str">
        <f>HLOOKUP(Coffee_data[[#This Row],[ProductId]],Product!$B$4:$O$7,3,FALSE)</f>
        <v>Tea</v>
      </c>
      <c r="T2629" s="15" t="str">
        <f>HLOOKUP(Coffee_data[[#This Row],[ProductId]],Product!$B$4:$O$7,4,FALSE)</f>
        <v>Earl Grey</v>
      </c>
    </row>
    <row r="2630" spans="1:20" x14ac:dyDescent="0.2">
      <c r="A2630">
        <v>-505</v>
      </c>
      <c r="B2630">
        <v>-245</v>
      </c>
      <c r="C2630">
        <v>34</v>
      </c>
      <c r="D2630">
        <v>298</v>
      </c>
      <c r="E2630">
        <v>127</v>
      </c>
      <c r="F2630">
        <v>93</v>
      </c>
      <c r="G2630">
        <v>2449</v>
      </c>
      <c r="H2630">
        <v>-240</v>
      </c>
      <c r="I2630">
        <v>99</v>
      </c>
      <c r="J2630">
        <v>-160</v>
      </c>
      <c r="K2630">
        <v>0</v>
      </c>
      <c r="L2630">
        <v>775</v>
      </c>
      <c r="M2630">
        <v>13</v>
      </c>
      <c r="N2630" s="25">
        <v>42063</v>
      </c>
      <c r="O2630" t="str">
        <f>VLOOKUP(Coffee_data[[#This Row],[Area Code]],Location!$B$1:$E$157,2,FALSE)</f>
        <v>Nevada</v>
      </c>
      <c r="P2630" t="str">
        <f>VLOOKUP(Coffee_data[[#This Row],[Area Code]],Location!$B$1:$E$157,3,FALSE)</f>
        <v>West</v>
      </c>
      <c r="Q2630" t="str">
        <f>VLOOKUP(Coffee_data[[#This Row],[Area Code]],Location!$B$1:$E$157,4,FALSE)</f>
        <v>Small Market</v>
      </c>
      <c r="R2630" s="15" t="str">
        <f>HLOOKUP(Coffee_data[[#This Row],[ProductId]],Product!$B$4:$O$7,2,FALSE)</f>
        <v>Regular</v>
      </c>
      <c r="S2630" s="15" t="str">
        <f>HLOOKUP(Coffee_data[[#This Row],[ProductId]],Product!$B$4:$O$7,3,FALSE)</f>
        <v>Tea</v>
      </c>
      <c r="T2630" s="15" t="str">
        <f>HLOOKUP(Coffee_data[[#This Row],[ProductId]],Product!$B$4:$O$7,4,FALSE)</f>
        <v>Green Tea</v>
      </c>
    </row>
    <row r="2631" spans="1:20" x14ac:dyDescent="0.2">
      <c r="A2631">
        <v>46</v>
      </c>
      <c r="B2631">
        <v>43</v>
      </c>
      <c r="C2631">
        <v>46</v>
      </c>
      <c r="D2631">
        <v>0</v>
      </c>
      <c r="E2631">
        <v>12</v>
      </c>
      <c r="F2631">
        <v>0</v>
      </c>
      <c r="G2631">
        <v>731</v>
      </c>
      <c r="H2631">
        <v>30</v>
      </c>
      <c r="I2631">
        <v>0</v>
      </c>
      <c r="J2631">
        <v>40</v>
      </c>
      <c r="K2631">
        <v>40</v>
      </c>
      <c r="L2631">
        <v>775</v>
      </c>
      <c r="M2631">
        <v>4</v>
      </c>
      <c r="N2631" s="25">
        <v>42063</v>
      </c>
      <c r="O2631" t="str">
        <f>VLOOKUP(Coffee_data[[#This Row],[Area Code]],Location!$B$1:$E$157,2,FALSE)</f>
        <v>Nevada</v>
      </c>
      <c r="P2631" t="str">
        <f>VLOOKUP(Coffee_data[[#This Row],[Area Code]],Location!$B$1:$E$157,3,FALSE)</f>
        <v>West</v>
      </c>
      <c r="Q2631" t="str">
        <f>VLOOKUP(Coffee_data[[#This Row],[Area Code]],Location!$B$1:$E$157,4,FALSE)</f>
        <v>Small Market</v>
      </c>
      <c r="R2631" s="15" t="str">
        <f>HLOOKUP(Coffee_data[[#This Row],[ProductId]],Product!$B$4:$O$7,2,FALSE)</f>
        <v>Regular</v>
      </c>
      <c r="S2631" s="15" t="str">
        <f>HLOOKUP(Coffee_data[[#This Row],[ProductId]],Product!$B$4:$O$7,3,FALSE)</f>
        <v>Espresso</v>
      </c>
      <c r="T2631" s="15" t="str">
        <f>HLOOKUP(Coffee_data[[#This Row],[ProductId]],Product!$B$4:$O$7,4,FALSE)</f>
        <v>Caffe Latte</v>
      </c>
    </row>
    <row r="2632" spans="1:20" x14ac:dyDescent="0.2">
      <c r="A2632">
        <v>15</v>
      </c>
      <c r="B2632">
        <v>27</v>
      </c>
      <c r="C2632">
        <v>48</v>
      </c>
      <c r="D2632">
        <v>18</v>
      </c>
      <c r="E2632">
        <v>17</v>
      </c>
      <c r="F2632">
        <v>5</v>
      </c>
      <c r="G2632">
        <v>816</v>
      </c>
      <c r="H2632">
        <v>20</v>
      </c>
      <c r="I2632">
        <v>10</v>
      </c>
      <c r="J2632">
        <v>30</v>
      </c>
      <c r="K2632">
        <v>45</v>
      </c>
      <c r="L2632">
        <v>702</v>
      </c>
      <c r="M2632">
        <v>5</v>
      </c>
      <c r="N2632" s="25">
        <v>42063</v>
      </c>
      <c r="O2632" t="str">
        <f>VLOOKUP(Coffee_data[[#This Row],[Area Code]],Location!$B$1:$E$157,2,FALSE)</f>
        <v>Nevada</v>
      </c>
      <c r="P2632" t="str">
        <f>VLOOKUP(Coffee_data[[#This Row],[Area Code]],Location!$B$1:$E$157,3,FALSE)</f>
        <v>West</v>
      </c>
      <c r="Q2632" t="str">
        <f>VLOOKUP(Coffee_data[[#This Row],[Area Code]],Location!$B$1:$E$157,4,FALSE)</f>
        <v>Small Market</v>
      </c>
      <c r="R2632" s="15" t="str">
        <f>HLOOKUP(Coffee_data[[#This Row],[ProductId]],Product!$B$4:$O$7,2,FALSE)</f>
        <v>Regular</v>
      </c>
      <c r="S2632" s="15" t="str">
        <f>HLOOKUP(Coffee_data[[#This Row],[ProductId]],Product!$B$4:$O$7,3,FALSE)</f>
        <v>Espresso</v>
      </c>
      <c r="T2632" s="15" t="str">
        <f>HLOOKUP(Coffee_data[[#This Row],[ProductId]],Product!$B$4:$O$7,4,FALSE)</f>
        <v>Caffe Mocha</v>
      </c>
    </row>
    <row r="2633" spans="1:20" x14ac:dyDescent="0.2">
      <c r="A2633">
        <v>15</v>
      </c>
      <c r="B2633">
        <v>25</v>
      </c>
      <c r="C2633">
        <v>44</v>
      </c>
      <c r="D2633">
        <v>16</v>
      </c>
      <c r="E2633">
        <v>15</v>
      </c>
      <c r="F2633">
        <v>4</v>
      </c>
      <c r="G2633">
        <v>772</v>
      </c>
      <c r="H2633">
        <v>10</v>
      </c>
      <c r="I2633">
        <v>10</v>
      </c>
      <c r="J2633">
        <v>20</v>
      </c>
      <c r="K2633">
        <v>30</v>
      </c>
      <c r="L2633">
        <v>775</v>
      </c>
      <c r="M2633">
        <v>6</v>
      </c>
      <c r="N2633" s="25">
        <v>42063</v>
      </c>
      <c r="O2633" t="str">
        <f>VLOOKUP(Coffee_data[[#This Row],[Area Code]],Location!$B$1:$E$157,2,FALSE)</f>
        <v>Nevada</v>
      </c>
      <c r="P2633" t="str">
        <f>VLOOKUP(Coffee_data[[#This Row],[Area Code]],Location!$B$1:$E$157,3,FALSE)</f>
        <v>West</v>
      </c>
      <c r="Q2633" t="str">
        <f>VLOOKUP(Coffee_data[[#This Row],[Area Code]],Location!$B$1:$E$157,4,FALSE)</f>
        <v>Small Market</v>
      </c>
      <c r="R2633" s="15" t="str">
        <f>HLOOKUP(Coffee_data[[#This Row],[ProductId]],Product!$B$4:$O$7,2,FALSE)</f>
        <v>Decaf</v>
      </c>
      <c r="S2633" s="15" t="str">
        <f>HLOOKUP(Coffee_data[[#This Row],[ProductId]],Product!$B$4:$O$7,3,FALSE)</f>
        <v>Espresso</v>
      </c>
      <c r="T2633" s="15" t="str">
        <f>HLOOKUP(Coffee_data[[#This Row],[ProductId]],Product!$B$4:$O$7,4,FALSE)</f>
        <v>Decaf Espresso</v>
      </c>
    </row>
    <row r="2634" spans="1:20" x14ac:dyDescent="0.2">
      <c r="A2634">
        <v>-6</v>
      </c>
      <c r="B2634">
        <v>42</v>
      </c>
      <c r="C2634">
        <v>80</v>
      </c>
      <c r="D2634">
        <v>33</v>
      </c>
      <c r="E2634">
        <v>46</v>
      </c>
      <c r="F2634">
        <v>12</v>
      </c>
      <c r="G2634">
        <v>190</v>
      </c>
      <c r="H2634">
        <v>10</v>
      </c>
      <c r="I2634">
        <v>42</v>
      </c>
      <c r="J2634">
        <v>50</v>
      </c>
      <c r="K2634">
        <v>92</v>
      </c>
      <c r="L2634">
        <v>702</v>
      </c>
      <c r="M2634">
        <v>2</v>
      </c>
      <c r="N2634" s="25">
        <v>42063</v>
      </c>
      <c r="O2634" t="str">
        <f>VLOOKUP(Coffee_data[[#This Row],[Area Code]],Location!$B$1:$E$157,2,FALSE)</f>
        <v>Nevada</v>
      </c>
      <c r="P2634" t="str">
        <f>VLOOKUP(Coffee_data[[#This Row],[Area Code]],Location!$B$1:$E$157,3,FALSE)</f>
        <v>West</v>
      </c>
      <c r="Q2634" t="str">
        <f>VLOOKUP(Coffee_data[[#This Row],[Area Code]],Location!$B$1:$E$157,4,FALSE)</f>
        <v>Small Market</v>
      </c>
      <c r="R2634" s="15" t="str">
        <f>HLOOKUP(Coffee_data[[#This Row],[ProductId]],Product!$B$4:$O$7,2,FALSE)</f>
        <v>Regular</v>
      </c>
      <c r="S2634" s="15" t="str">
        <f>HLOOKUP(Coffee_data[[#This Row],[ProductId]],Product!$B$4:$O$7,3,FALSE)</f>
        <v>Coffee</v>
      </c>
      <c r="T2634" s="15" t="str">
        <f>HLOOKUP(Coffee_data[[#This Row],[ProductId]],Product!$B$4:$O$7,4,FALSE)</f>
        <v>Columbian</v>
      </c>
    </row>
    <row r="2635" spans="1:20" x14ac:dyDescent="0.2">
      <c r="A2635">
        <v>9</v>
      </c>
      <c r="B2635">
        <v>35</v>
      </c>
      <c r="C2635">
        <v>67</v>
      </c>
      <c r="D2635">
        <v>28</v>
      </c>
      <c r="E2635">
        <v>29</v>
      </c>
      <c r="F2635">
        <v>8</v>
      </c>
      <c r="G2635">
        <v>958</v>
      </c>
      <c r="H2635">
        <v>20</v>
      </c>
      <c r="I2635">
        <v>27</v>
      </c>
      <c r="J2635">
        <v>40</v>
      </c>
      <c r="K2635">
        <v>70</v>
      </c>
      <c r="L2635">
        <v>775</v>
      </c>
      <c r="M2635">
        <v>3</v>
      </c>
      <c r="N2635" s="25">
        <v>42063</v>
      </c>
      <c r="O2635" t="str">
        <f>VLOOKUP(Coffee_data[[#This Row],[Area Code]],Location!$B$1:$E$157,2,FALSE)</f>
        <v>Nevada</v>
      </c>
      <c r="P2635" t="str">
        <f>VLOOKUP(Coffee_data[[#This Row],[Area Code]],Location!$B$1:$E$157,3,FALSE)</f>
        <v>West</v>
      </c>
      <c r="Q2635" t="str">
        <f>VLOOKUP(Coffee_data[[#This Row],[Area Code]],Location!$B$1:$E$157,4,FALSE)</f>
        <v>Small Market</v>
      </c>
      <c r="R2635" s="15" t="str">
        <f>HLOOKUP(Coffee_data[[#This Row],[ProductId]],Product!$B$4:$O$7,2,FALSE)</f>
        <v>Decaf</v>
      </c>
      <c r="S2635" s="15" t="str">
        <f>HLOOKUP(Coffee_data[[#This Row],[ProductId]],Product!$B$4:$O$7,3,FALSE)</f>
        <v>Coffee</v>
      </c>
      <c r="T2635" s="15" t="str">
        <f>HLOOKUP(Coffee_data[[#This Row],[ProductId]],Product!$B$4:$O$7,4,FALSE)</f>
        <v>Decaf Irish Cream</v>
      </c>
    </row>
    <row r="2636" spans="1:20" x14ac:dyDescent="0.2">
      <c r="A2636">
        <v>49</v>
      </c>
      <c r="B2636">
        <v>55</v>
      </c>
      <c r="C2636">
        <v>98</v>
      </c>
      <c r="D2636">
        <v>37</v>
      </c>
      <c r="E2636">
        <v>22</v>
      </c>
      <c r="F2636">
        <v>10</v>
      </c>
      <c r="G2636">
        <v>768</v>
      </c>
      <c r="H2636">
        <v>50</v>
      </c>
      <c r="I2636">
        <v>22</v>
      </c>
      <c r="J2636">
        <v>50</v>
      </c>
      <c r="K2636">
        <v>88</v>
      </c>
      <c r="L2636">
        <v>503</v>
      </c>
      <c r="M2636">
        <v>8</v>
      </c>
      <c r="N2636" s="25">
        <v>42063</v>
      </c>
      <c r="O2636" t="str">
        <f>VLOOKUP(Coffee_data[[#This Row],[Area Code]],Location!$B$1:$E$157,2,FALSE)</f>
        <v>Oregon</v>
      </c>
      <c r="P2636" t="str">
        <f>VLOOKUP(Coffee_data[[#This Row],[Area Code]],Location!$B$1:$E$157,3,FALSE)</f>
        <v>West</v>
      </c>
      <c r="Q2636" t="str">
        <f>VLOOKUP(Coffee_data[[#This Row],[Area Code]],Location!$B$1:$E$157,4,FALSE)</f>
        <v>Small Market</v>
      </c>
      <c r="R2636" s="15" t="str">
        <f>HLOOKUP(Coffee_data[[#This Row],[ProductId]],Product!$B$4:$O$7,2,FALSE)</f>
        <v>Decaf</v>
      </c>
      <c r="S2636" s="15" t="str">
        <f>HLOOKUP(Coffee_data[[#This Row],[ProductId]],Product!$B$4:$O$7,3,FALSE)</f>
        <v>Herbal Tea</v>
      </c>
      <c r="T2636" s="15" t="str">
        <f>HLOOKUP(Coffee_data[[#This Row],[ProductId]],Product!$B$4:$O$7,4,FALSE)</f>
        <v>Chamomile</v>
      </c>
    </row>
    <row r="2637" spans="1:20" x14ac:dyDescent="0.2">
      <c r="A2637">
        <v>43</v>
      </c>
      <c r="B2637">
        <v>55</v>
      </c>
      <c r="C2637">
        <v>104</v>
      </c>
      <c r="D2637">
        <v>43</v>
      </c>
      <c r="E2637">
        <v>26</v>
      </c>
      <c r="F2637">
        <v>14</v>
      </c>
      <c r="G2637">
        <v>613</v>
      </c>
      <c r="H2637">
        <v>30</v>
      </c>
      <c r="I2637">
        <v>30</v>
      </c>
      <c r="J2637">
        <v>50</v>
      </c>
      <c r="K2637">
        <v>89</v>
      </c>
      <c r="L2637">
        <v>503</v>
      </c>
      <c r="M2637">
        <v>9</v>
      </c>
      <c r="N2637" s="25">
        <v>42063</v>
      </c>
      <c r="O2637" t="str">
        <f>VLOOKUP(Coffee_data[[#This Row],[Area Code]],Location!$B$1:$E$157,2,FALSE)</f>
        <v>Oregon</v>
      </c>
      <c r="P2637" t="str">
        <f>VLOOKUP(Coffee_data[[#This Row],[Area Code]],Location!$B$1:$E$157,3,FALSE)</f>
        <v>West</v>
      </c>
      <c r="Q2637" t="str">
        <f>VLOOKUP(Coffee_data[[#This Row],[Area Code]],Location!$B$1:$E$157,4,FALSE)</f>
        <v>Small Market</v>
      </c>
      <c r="R2637" s="15" t="str">
        <f>HLOOKUP(Coffee_data[[#This Row],[ProductId]],Product!$B$4:$O$7,2,FALSE)</f>
        <v>Decaf</v>
      </c>
      <c r="S2637" s="15" t="str">
        <f>HLOOKUP(Coffee_data[[#This Row],[ProductId]],Product!$B$4:$O$7,3,FALSE)</f>
        <v>Herbal Tea</v>
      </c>
      <c r="T2637" s="15" t="str">
        <f>HLOOKUP(Coffee_data[[#This Row],[ProductId]],Product!$B$4:$O$7,4,FALSE)</f>
        <v>Lemon</v>
      </c>
    </row>
    <row r="2638" spans="1:20" x14ac:dyDescent="0.2">
      <c r="A2638">
        <v>24</v>
      </c>
      <c r="B2638">
        <v>32</v>
      </c>
      <c r="C2638">
        <v>56</v>
      </c>
      <c r="D2638">
        <v>21</v>
      </c>
      <c r="E2638">
        <v>16</v>
      </c>
      <c r="F2638">
        <v>5</v>
      </c>
      <c r="G2638">
        <v>449</v>
      </c>
      <c r="H2638">
        <v>20</v>
      </c>
      <c r="I2638">
        <v>10</v>
      </c>
      <c r="J2638">
        <v>20</v>
      </c>
      <c r="K2638">
        <v>30</v>
      </c>
      <c r="L2638">
        <v>541</v>
      </c>
      <c r="M2638">
        <v>11</v>
      </c>
      <c r="N2638" s="25">
        <v>42063</v>
      </c>
      <c r="O2638" t="str">
        <f>VLOOKUP(Coffee_data[[#This Row],[Area Code]],Location!$B$1:$E$157,2,FALSE)</f>
        <v>Oregon</v>
      </c>
      <c r="P2638" t="str">
        <f>VLOOKUP(Coffee_data[[#This Row],[Area Code]],Location!$B$1:$E$157,3,FALSE)</f>
        <v>West</v>
      </c>
      <c r="Q2638" t="str">
        <f>VLOOKUP(Coffee_data[[#This Row],[Area Code]],Location!$B$1:$E$157,4,FALSE)</f>
        <v>Small Market</v>
      </c>
      <c r="R2638" s="15" t="str">
        <f>HLOOKUP(Coffee_data[[#This Row],[ProductId]],Product!$B$4:$O$7,2,FALSE)</f>
        <v>Regular</v>
      </c>
      <c r="S2638" s="15" t="str">
        <f>HLOOKUP(Coffee_data[[#This Row],[ProductId]],Product!$B$4:$O$7,3,FALSE)</f>
        <v>Tea</v>
      </c>
      <c r="T2638" s="15" t="str">
        <f>HLOOKUP(Coffee_data[[#This Row],[ProductId]],Product!$B$4:$O$7,4,FALSE)</f>
        <v>Darjeeling</v>
      </c>
    </row>
    <row r="2639" spans="1:20" x14ac:dyDescent="0.2">
      <c r="A2639">
        <v>101</v>
      </c>
      <c r="B2639">
        <v>126</v>
      </c>
      <c r="C2639">
        <v>224</v>
      </c>
      <c r="D2639">
        <v>84</v>
      </c>
      <c r="E2639">
        <v>58</v>
      </c>
      <c r="F2639">
        <v>27</v>
      </c>
      <c r="G2639">
        <v>632</v>
      </c>
      <c r="H2639">
        <v>60</v>
      </c>
      <c r="I2639">
        <v>62</v>
      </c>
      <c r="J2639">
        <v>90</v>
      </c>
      <c r="K2639">
        <v>140</v>
      </c>
      <c r="L2639">
        <v>971</v>
      </c>
      <c r="M2639">
        <v>12</v>
      </c>
      <c r="N2639" s="25">
        <v>42063</v>
      </c>
      <c r="O2639" t="str">
        <f>VLOOKUP(Coffee_data[[#This Row],[Area Code]],Location!$B$1:$E$157,2,FALSE)</f>
        <v>Oregon</v>
      </c>
      <c r="P2639" t="str">
        <f>VLOOKUP(Coffee_data[[#This Row],[Area Code]],Location!$B$1:$E$157,3,FALSE)</f>
        <v>West</v>
      </c>
      <c r="Q2639" t="str">
        <f>VLOOKUP(Coffee_data[[#This Row],[Area Code]],Location!$B$1:$E$157,4,FALSE)</f>
        <v>Small Market</v>
      </c>
      <c r="R2639" s="15" t="str">
        <f>HLOOKUP(Coffee_data[[#This Row],[ProductId]],Product!$B$4:$O$7,2,FALSE)</f>
        <v>Regular</v>
      </c>
      <c r="S2639" s="15" t="str">
        <f>HLOOKUP(Coffee_data[[#This Row],[ProductId]],Product!$B$4:$O$7,3,FALSE)</f>
        <v>Tea</v>
      </c>
      <c r="T2639" s="15" t="str">
        <f>HLOOKUP(Coffee_data[[#This Row],[ProductId]],Product!$B$4:$O$7,4,FALSE)</f>
        <v>Earl Grey</v>
      </c>
    </row>
    <row r="2640" spans="1:20" x14ac:dyDescent="0.2">
      <c r="A2640">
        <v>110</v>
      </c>
      <c r="B2640">
        <v>125</v>
      </c>
      <c r="C2640">
        <v>228</v>
      </c>
      <c r="D2640">
        <v>89</v>
      </c>
      <c r="E2640">
        <v>51</v>
      </c>
      <c r="F2640">
        <v>27</v>
      </c>
      <c r="G2640">
        <v>481</v>
      </c>
      <c r="H2640">
        <v>60</v>
      </c>
      <c r="I2640">
        <v>50</v>
      </c>
      <c r="J2640">
        <v>90</v>
      </c>
      <c r="K2640">
        <v>153</v>
      </c>
      <c r="L2640">
        <v>971</v>
      </c>
      <c r="M2640">
        <v>13</v>
      </c>
      <c r="N2640" s="25">
        <v>42063</v>
      </c>
      <c r="O2640" t="str">
        <f>VLOOKUP(Coffee_data[[#This Row],[Area Code]],Location!$B$1:$E$157,2,FALSE)</f>
        <v>Oregon</v>
      </c>
      <c r="P2640" t="str">
        <f>VLOOKUP(Coffee_data[[#This Row],[Area Code]],Location!$B$1:$E$157,3,FALSE)</f>
        <v>West</v>
      </c>
      <c r="Q2640" t="str">
        <f>VLOOKUP(Coffee_data[[#This Row],[Area Code]],Location!$B$1:$E$157,4,FALSE)</f>
        <v>Small Market</v>
      </c>
      <c r="R2640" s="15" t="str">
        <f>HLOOKUP(Coffee_data[[#This Row],[ProductId]],Product!$B$4:$O$7,2,FALSE)</f>
        <v>Regular</v>
      </c>
      <c r="S2640" s="15" t="str">
        <f>HLOOKUP(Coffee_data[[#This Row],[ProductId]],Product!$B$4:$O$7,3,FALSE)</f>
        <v>Tea</v>
      </c>
      <c r="T2640" s="15" t="str">
        <f>HLOOKUP(Coffee_data[[#This Row],[ProductId]],Product!$B$4:$O$7,4,FALSE)</f>
        <v>Green Tea</v>
      </c>
    </row>
    <row r="2641" spans="1:20" x14ac:dyDescent="0.2">
      <c r="A2641">
        <v>22</v>
      </c>
      <c r="B2641">
        <v>71</v>
      </c>
      <c r="C2641">
        <v>137</v>
      </c>
      <c r="D2641">
        <v>58</v>
      </c>
      <c r="E2641">
        <v>56</v>
      </c>
      <c r="F2641">
        <v>22</v>
      </c>
      <c r="G2641">
        <v>325</v>
      </c>
      <c r="H2641">
        <v>20</v>
      </c>
      <c r="I2641">
        <v>50</v>
      </c>
      <c r="J2641">
        <v>70</v>
      </c>
      <c r="K2641">
        <v>124</v>
      </c>
      <c r="L2641">
        <v>503</v>
      </c>
      <c r="M2641">
        <v>4</v>
      </c>
      <c r="N2641" s="25">
        <v>42063</v>
      </c>
      <c r="O2641" t="str">
        <f>VLOOKUP(Coffee_data[[#This Row],[Area Code]],Location!$B$1:$E$157,2,FALSE)</f>
        <v>Oregon</v>
      </c>
      <c r="P2641" t="str">
        <f>VLOOKUP(Coffee_data[[#This Row],[Area Code]],Location!$B$1:$E$157,3,FALSE)</f>
        <v>West</v>
      </c>
      <c r="Q2641" t="str">
        <f>VLOOKUP(Coffee_data[[#This Row],[Area Code]],Location!$B$1:$E$157,4,FALSE)</f>
        <v>Small Market</v>
      </c>
      <c r="R2641" s="15" t="str">
        <f>HLOOKUP(Coffee_data[[#This Row],[ProductId]],Product!$B$4:$O$7,2,FALSE)</f>
        <v>Regular</v>
      </c>
      <c r="S2641" s="15" t="str">
        <f>HLOOKUP(Coffee_data[[#This Row],[ProductId]],Product!$B$4:$O$7,3,FALSE)</f>
        <v>Espresso</v>
      </c>
      <c r="T2641" s="15" t="str">
        <f>HLOOKUP(Coffee_data[[#This Row],[ProductId]],Product!$B$4:$O$7,4,FALSE)</f>
        <v>Caffe Latte</v>
      </c>
    </row>
    <row r="2642" spans="1:20" x14ac:dyDescent="0.2">
      <c r="A2642">
        <v>47</v>
      </c>
      <c r="B2642">
        <v>77</v>
      </c>
      <c r="C2642">
        <v>143</v>
      </c>
      <c r="D2642">
        <v>57</v>
      </c>
      <c r="E2642">
        <v>45</v>
      </c>
      <c r="F2642">
        <v>18</v>
      </c>
      <c r="G2642">
        <v>323</v>
      </c>
      <c r="H2642">
        <v>40</v>
      </c>
      <c r="I2642">
        <v>45</v>
      </c>
      <c r="J2642">
        <v>70</v>
      </c>
      <c r="K2642">
        <v>125</v>
      </c>
      <c r="L2642">
        <v>503</v>
      </c>
      <c r="M2642">
        <v>5</v>
      </c>
      <c r="N2642" s="25">
        <v>42063</v>
      </c>
      <c r="O2642" t="str">
        <f>VLOOKUP(Coffee_data[[#This Row],[Area Code]],Location!$B$1:$E$157,2,FALSE)</f>
        <v>Oregon</v>
      </c>
      <c r="P2642" t="str">
        <f>VLOOKUP(Coffee_data[[#This Row],[Area Code]],Location!$B$1:$E$157,3,FALSE)</f>
        <v>West</v>
      </c>
      <c r="Q2642" t="str">
        <f>VLOOKUP(Coffee_data[[#This Row],[Area Code]],Location!$B$1:$E$157,4,FALSE)</f>
        <v>Small Market</v>
      </c>
      <c r="R2642" s="15" t="str">
        <f>HLOOKUP(Coffee_data[[#This Row],[ProductId]],Product!$B$4:$O$7,2,FALSE)</f>
        <v>Regular</v>
      </c>
      <c r="S2642" s="15" t="str">
        <f>HLOOKUP(Coffee_data[[#This Row],[ProductId]],Product!$B$4:$O$7,3,FALSE)</f>
        <v>Espresso</v>
      </c>
      <c r="T2642" s="15" t="str">
        <f>HLOOKUP(Coffee_data[[#This Row],[ProductId]],Product!$B$4:$O$7,4,FALSE)</f>
        <v>Caffe Mocha</v>
      </c>
    </row>
    <row r="2643" spans="1:20" x14ac:dyDescent="0.2">
      <c r="A2643">
        <v>140</v>
      </c>
      <c r="B2643">
        <v>163</v>
      </c>
      <c r="C2643">
        <v>346</v>
      </c>
      <c r="D2643">
        <v>216</v>
      </c>
      <c r="E2643">
        <v>69</v>
      </c>
      <c r="F2643">
        <v>45</v>
      </c>
      <c r="G2643">
        <v>1059</v>
      </c>
      <c r="H2643">
        <v>100</v>
      </c>
      <c r="I2643">
        <v>194</v>
      </c>
      <c r="J2643">
        <v>160</v>
      </c>
      <c r="K2643">
        <v>316</v>
      </c>
      <c r="L2643">
        <v>503</v>
      </c>
      <c r="M2643">
        <v>6</v>
      </c>
      <c r="N2643" s="25">
        <v>42063</v>
      </c>
      <c r="O2643" t="str">
        <f>VLOOKUP(Coffee_data[[#This Row],[Area Code]],Location!$B$1:$E$157,2,FALSE)</f>
        <v>Oregon</v>
      </c>
      <c r="P2643" t="str">
        <f>VLOOKUP(Coffee_data[[#This Row],[Area Code]],Location!$B$1:$E$157,3,FALSE)</f>
        <v>West</v>
      </c>
      <c r="Q2643" t="str">
        <f>VLOOKUP(Coffee_data[[#This Row],[Area Code]],Location!$B$1:$E$157,4,FALSE)</f>
        <v>Small Market</v>
      </c>
      <c r="R2643" s="15" t="str">
        <f>HLOOKUP(Coffee_data[[#This Row],[ProductId]],Product!$B$4:$O$7,2,FALSE)</f>
        <v>Decaf</v>
      </c>
      <c r="S2643" s="15" t="str">
        <f>HLOOKUP(Coffee_data[[#This Row],[ProductId]],Product!$B$4:$O$7,3,FALSE)</f>
        <v>Espresso</v>
      </c>
      <c r="T2643" s="15" t="str">
        <f>HLOOKUP(Coffee_data[[#This Row],[ProductId]],Product!$B$4:$O$7,4,FALSE)</f>
        <v>Decaf Espresso</v>
      </c>
    </row>
    <row r="2644" spans="1:20" x14ac:dyDescent="0.2">
      <c r="A2644">
        <v>-4</v>
      </c>
      <c r="B2644">
        <v>73</v>
      </c>
      <c r="C2644">
        <v>133</v>
      </c>
      <c r="D2644">
        <v>52</v>
      </c>
      <c r="E2644">
        <v>76</v>
      </c>
      <c r="F2644">
        <v>47</v>
      </c>
      <c r="G2644">
        <v>421</v>
      </c>
      <c r="H2644">
        <v>30</v>
      </c>
      <c r="I2644">
        <v>60</v>
      </c>
      <c r="J2644">
        <v>90</v>
      </c>
      <c r="K2644">
        <v>150</v>
      </c>
      <c r="L2644">
        <v>971</v>
      </c>
      <c r="M2644">
        <v>1</v>
      </c>
      <c r="N2644" s="25">
        <v>42063</v>
      </c>
      <c r="O2644" t="str">
        <f>VLOOKUP(Coffee_data[[#This Row],[Area Code]],Location!$B$1:$E$157,2,FALSE)</f>
        <v>Oregon</v>
      </c>
      <c r="P2644" t="str">
        <f>VLOOKUP(Coffee_data[[#This Row],[Area Code]],Location!$B$1:$E$157,3,FALSE)</f>
        <v>West</v>
      </c>
      <c r="Q2644" t="str">
        <f>VLOOKUP(Coffee_data[[#This Row],[Area Code]],Location!$B$1:$E$157,4,FALSE)</f>
        <v>Small Market</v>
      </c>
      <c r="R2644" s="15" t="str">
        <f>HLOOKUP(Coffee_data[[#This Row],[ProductId]],Product!$B$4:$O$7,2,FALSE)</f>
        <v>Regular</v>
      </c>
      <c r="S2644" s="15" t="str">
        <f>HLOOKUP(Coffee_data[[#This Row],[ProductId]],Product!$B$4:$O$7,3,FALSE)</f>
        <v>Coffee</v>
      </c>
      <c r="T2644" s="15" t="str">
        <f>HLOOKUP(Coffee_data[[#This Row],[ProductId]],Product!$B$4:$O$7,4,FALSE)</f>
        <v>Amaretto</v>
      </c>
    </row>
    <row r="2645" spans="1:20" x14ac:dyDescent="0.2">
      <c r="A2645">
        <v>36</v>
      </c>
      <c r="B2645">
        <v>87</v>
      </c>
      <c r="C2645">
        <v>159</v>
      </c>
      <c r="D2645">
        <v>62</v>
      </c>
      <c r="E2645">
        <v>63</v>
      </c>
      <c r="F2645">
        <v>20</v>
      </c>
      <c r="G2645">
        <v>385</v>
      </c>
      <c r="H2645">
        <v>60</v>
      </c>
      <c r="I2645">
        <v>70</v>
      </c>
      <c r="J2645">
        <v>110</v>
      </c>
      <c r="K2645">
        <v>178</v>
      </c>
      <c r="L2645">
        <v>971</v>
      </c>
      <c r="M2645">
        <v>2</v>
      </c>
      <c r="N2645" s="25">
        <v>42063</v>
      </c>
      <c r="O2645" t="str">
        <f>VLOOKUP(Coffee_data[[#This Row],[Area Code]],Location!$B$1:$E$157,2,FALSE)</f>
        <v>Oregon</v>
      </c>
      <c r="P2645" t="str">
        <f>VLOOKUP(Coffee_data[[#This Row],[Area Code]],Location!$B$1:$E$157,3,FALSE)</f>
        <v>West</v>
      </c>
      <c r="Q2645" t="str">
        <f>VLOOKUP(Coffee_data[[#This Row],[Area Code]],Location!$B$1:$E$157,4,FALSE)</f>
        <v>Small Market</v>
      </c>
      <c r="R2645" s="15" t="str">
        <f>HLOOKUP(Coffee_data[[#This Row],[ProductId]],Product!$B$4:$O$7,2,FALSE)</f>
        <v>Regular</v>
      </c>
      <c r="S2645" s="15" t="str">
        <f>HLOOKUP(Coffee_data[[#This Row],[ProductId]],Product!$B$4:$O$7,3,FALSE)</f>
        <v>Coffee</v>
      </c>
      <c r="T2645" s="15" t="str">
        <f>HLOOKUP(Coffee_data[[#This Row],[ProductId]],Product!$B$4:$O$7,4,FALSE)</f>
        <v>Columbian</v>
      </c>
    </row>
    <row r="2646" spans="1:20" x14ac:dyDescent="0.2">
      <c r="A2646">
        <v>50</v>
      </c>
      <c r="B2646">
        <v>72</v>
      </c>
      <c r="C2646">
        <v>129</v>
      </c>
      <c r="D2646">
        <v>49</v>
      </c>
      <c r="E2646">
        <v>38</v>
      </c>
      <c r="F2646">
        <v>15</v>
      </c>
      <c r="G2646">
        <v>351</v>
      </c>
      <c r="H2646">
        <v>60</v>
      </c>
      <c r="I2646">
        <v>63</v>
      </c>
      <c r="J2646">
        <v>90</v>
      </c>
      <c r="K2646">
        <v>147</v>
      </c>
      <c r="L2646">
        <v>971</v>
      </c>
      <c r="M2646">
        <v>3</v>
      </c>
      <c r="N2646" s="25">
        <v>42063</v>
      </c>
      <c r="O2646" t="str">
        <f>VLOOKUP(Coffee_data[[#This Row],[Area Code]],Location!$B$1:$E$157,2,FALSE)</f>
        <v>Oregon</v>
      </c>
      <c r="P2646" t="str">
        <f>VLOOKUP(Coffee_data[[#This Row],[Area Code]],Location!$B$1:$E$157,3,FALSE)</f>
        <v>West</v>
      </c>
      <c r="Q2646" t="str">
        <f>VLOOKUP(Coffee_data[[#This Row],[Area Code]],Location!$B$1:$E$157,4,FALSE)</f>
        <v>Small Market</v>
      </c>
      <c r="R2646" s="15" t="str">
        <f>HLOOKUP(Coffee_data[[#This Row],[ProductId]],Product!$B$4:$O$7,2,FALSE)</f>
        <v>Decaf</v>
      </c>
      <c r="S2646" s="15" t="str">
        <f>HLOOKUP(Coffee_data[[#This Row],[ProductId]],Product!$B$4:$O$7,3,FALSE)</f>
        <v>Coffee</v>
      </c>
      <c r="T2646" s="15" t="str">
        <f>HLOOKUP(Coffee_data[[#This Row],[ProductId]],Product!$B$4:$O$7,4,FALSE)</f>
        <v>Decaf Irish Cream</v>
      </c>
    </row>
    <row r="2647" spans="1:20" x14ac:dyDescent="0.2">
      <c r="A2647">
        <v>171</v>
      </c>
      <c r="B2647">
        <v>186</v>
      </c>
      <c r="C2647">
        <v>329</v>
      </c>
      <c r="D2647">
        <v>113</v>
      </c>
      <c r="E2647">
        <v>71</v>
      </c>
      <c r="F2647">
        <v>40</v>
      </c>
      <c r="G2647">
        <v>932</v>
      </c>
      <c r="H2647">
        <v>120</v>
      </c>
      <c r="I2647">
        <v>107</v>
      </c>
      <c r="J2647">
        <v>170</v>
      </c>
      <c r="K2647">
        <v>262</v>
      </c>
      <c r="L2647">
        <v>360</v>
      </c>
      <c r="M2647">
        <v>8</v>
      </c>
      <c r="N2647" s="25">
        <v>42063</v>
      </c>
      <c r="O2647" t="str">
        <f>VLOOKUP(Coffee_data[[#This Row],[Area Code]],Location!$B$1:$E$157,2,FALSE)</f>
        <v>Washington</v>
      </c>
      <c r="P2647" t="str">
        <f>VLOOKUP(Coffee_data[[#This Row],[Area Code]],Location!$B$1:$E$157,3,FALSE)</f>
        <v>West</v>
      </c>
      <c r="Q2647" t="str">
        <f>VLOOKUP(Coffee_data[[#This Row],[Area Code]],Location!$B$1:$E$157,4,FALSE)</f>
        <v>Small Market</v>
      </c>
      <c r="R2647" s="15" t="str">
        <f>HLOOKUP(Coffee_data[[#This Row],[ProductId]],Product!$B$4:$O$7,2,FALSE)</f>
        <v>Decaf</v>
      </c>
      <c r="S2647" s="15" t="str">
        <f>HLOOKUP(Coffee_data[[#This Row],[ProductId]],Product!$B$4:$O$7,3,FALSE)</f>
        <v>Herbal Tea</v>
      </c>
      <c r="T2647" s="15" t="str">
        <f>HLOOKUP(Coffee_data[[#This Row],[ProductId]],Product!$B$4:$O$7,4,FALSE)</f>
        <v>Chamomile</v>
      </c>
    </row>
    <row r="2648" spans="1:20" x14ac:dyDescent="0.2">
      <c r="A2648">
        <v>43</v>
      </c>
      <c r="B2648">
        <v>49</v>
      </c>
      <c r="C2648">
        <v>87</v>
      </c>
      <c r="D2648">
        <v>33</v>
      </c>
      <c r="E2648">
        <v>20</v>
      </c>
      <c r="F2648">
        <v>9</v>
      </c>
      <c r="G2648">
        <v>768</v>
      </c>
      <c r="H2648">
        <v>50</v>
      </c>
      <c r="I2648">
        <v>20</v>
      </c>
      <c r="J2648">
        <v>50</v>
      </c>
      <c r="K2648">
        <v>61</v>
      </c>
      <c r="L2648">
        <v>509</v>
      </c>
      <c r="M2648">
        <v>9</v>
      </c>
      <c r="N2648" s="25">
        <v>42063</v>
      </c>
      <c r="O2648" t="str">
        <f>VLOOKUP(Coffee_data[[#This Row],[Area Code]],Location!$B$1:$E$157,2,FALSE)</f>
        <v>Washington</v>
      </c>
      <c r="P2648" t="str">
        <f>VLOOKUP(Coffee_data[[#This Row],[Area Code]],Location!$B$1:$E$157,3,FALSE)</f>
        <v>West</v>
      </c>
      <c r="Q2648" t="str">
        <f>VLOOKUP(Coffee_data[[#This Row],[Area Code]],Location!$B$1:$E$157,4,FALSE)</f>
        <v>Small Market</v>
      </c>
      <c r="R2648" s="15" t="str">
        <f>HLOOKUP(Coffee_data[[#This Row],[ProductId]],Product!$B$4:$O$7,2,FALSE)</f>
        <v>Decaf</v>
      </c>
      <c r="S2648" s="15" t="str">
        <f>HLOOKUP(Coffee_data[[#This Row],[ProductId]],Product!$B$4:$O$7,3,FALSE)</f>
        <v>Herbal Tea</v>
      </c>
      <c r="T2648" s="15" t="str">
        <f>HLOOKUP(Coffee_data[[#This Row],[ProductId]],Product!$B$4:$O$7,4,FALSE)</f>
        <v>Lemon</v>
      </c>
    </row>
    <row r="2649" spans="1:20" x14ac:dyDescent="0.2">
      <c r="A2649">
        <v>92</v>
      </c>
      <c r="B2649">
        <v>105</v>
      </c>
      <c r="C2649">
        <v>178</v>
      </c>
      <c r="D2649">
        <v>62</v>
      </c>
      <c r="E2649">
        <v>43</v>
      </c>
      <c r="F2649">
        <v>19</v>
      </c>
      <c r="G2649">
        <v>346</v>
      </c>
      <c r="H2649">
        <v>40</v>
      </c>
      <c r="I2649">
        <v>40</v>
      </c>
      <c r="J2649">
        <v>70</v>
      </c>
      <c r="K2649">
        <v>99</v>
      </c>
      <c r="L2649">
        <v>425</v>
      </c>
      <c r="M2649">
        <v>11</v>
      </c>
      <c r="N2649" s="25">
        <v>42063</v>
      </c>
      <c r="O2649" t="str">
        <f>VLOOKUP(Coffee_data[[#This Row],[Area Code]],Location!$B$1:$E$157,2,FALSE)</f>
        <v>Washington</v>
      </c>
      <c r="P2649" t="str">
        <f>VLOOKUP(Coffee_data[[#This Row],[Area Code]],Location!$B$1:$E$157,3,FALSE)</f>
        <v>West</v>
      </c>
      <c r="Q2649" t="str">
        <f>VLOOKUP(Coffee_data[[#This Row],[Area Code]],Location!$B$1:$E$157,4,FALSE)</f>
        <v>Small Market</v>
      </c>
      <c r="R2649" s="15" t="str">
        <f>HLOOKUP(Coffee_data[[#This Row],[ProductId]],Product!$B$4:$O$7,2,FALSE)</f>
        <v>Regular</v>
      </c>
      <c r="S2649" s="15" t="str">
        <f>HLOOKUP(Coffee_data[[#This Row],[ProductId]],Product!$B$4:$O$7,3,FALSE)</f>
        <v>Tea</v>
      </c>
      <c r="T2649" s="15" t="str">
        <f>HLOOKUP(Coffee_data[[#This Row],[ProductId]],Product!$B$4:$O$7,4,FALSE)</f>
        <v>Darjeeling</v>
      </c>
    </row>
    <row r="2650" spans="1:20" x14ac:dyDescent="0.2">
      <c r="A2650">
        <v>56</v>
      </c>
      <c r="B2650">
        <v>77</v>
      </c>
      <c r="C2650">
        <v>137</v>
      </c>
      <c r="D2650">
        <v>52</v>
      </c>
      <c r="E2650">
        <v>39</v>
      </c>
      <c r="F2650">
        <v>16</v>
      </c>
      <c r="G2650">
        <v>376</v>
      </c>
      <c r="H2650">
        <v>30</v>
      </c>
      <c r="I2650">
        <v>42</v>
      </c>
      <c r="J2650">
        <v>50</v>
      </c>
      <c r="K2650">
        <v>92</v>
      </c>
      <c r="L2650">
        <v>206</v>
      </c>
      <c r="M2650">
        <v>12</v>
      </c>
      <c r="N2650" s="25">
        <v>42063</v>
      </c>
      <c r="O2650" t="str">
        <f>VLOOKUP(Coffee_data[[#This Row],[Area Code]],Location!$B$1:$E$157,2,FALSE)</f>
        <v>Washington</v>
      </c>
      <c r="P2650" t="str">
        <f>VLOOKUP(Coffee_data[[#This Row],[Area Code]],Location!$B$1:$E$157,3,FALSE)</f>
        <v>West</v>
      </c>
      <c r="Q2650" t="str">
        <f>VLOOKUP(Coffee_data[[#This Row],[Area Code]],Location!$B$1:$E$157,4,FALSE)</f>
        <v>Small Market</v>
      </c>
      <c r="R2650" s="15" t="str">
        <f>HLOOKUP(Coffee_data[[#This Row],[ProductId]],Product!$B$4:$O$7,2,FALSE)</f>
        <v>Regular</v>
      </c>
      <c r="S2650" s="15" t="str">
        <f>HLOOKUP(Coffee_data[[#This Row],[ProductId]],Product!$B$4:$O$7,3,FALSE)</f>
        <v>Tea</v>
      </c>
      <c r="T2650" s="15" t="str">
        <f>HLOOKUP(Coffee_data[[#This Row],[ProductId]],Product!$B$4:$O$7,4,FALSE)</f>
        <v>Earl Grey</v>
      </c>
    </row>
    <row r="2651" spans="1:20" x14ac:dyDescent="0.2">
      <c r="A2651">
        <v>0</v>
      </c>
      <c r="B2651">
        <v>87</v>
      </c>
      <c r="C2651">
        <v>160</v>
      </c>
      <c r="D2651">
        <v>63</v>
      </c>
      <c r="E2651">
        <v>87</v>
      </c>
      <c r="F2651">
        <v>57</v>
      </c>
      <c r="G2651">
        <v>506</v>
      </c>
      <c r="H2651">
        <v>10</v>
      </c>
      <c r="I2651">
        <v>40</v>
      </c>
      <c r="J2651">
        <v>60</v>
      </c>
      <c r="K2651">
        <v>100</v>
      </c>
      <c r="L2651">
        <v>360</v>
      </c>
      <c r="M2651">
        <v>13</v>
      </c>
      <c r="N2651" s="25">
        <v>42063</v>
      </c>
      <c r="O2651" t="str">
        <f>VLOOKUP(Coffee_data[[#This Row],[Area Code]],Location!$B$1:$E$157,2,FALSE)</f>
        <v>Washington</v>
      </c>
      <c r="P2651" t="str">
        <f>VLOOKUP(Coffee_data[[#This Row],[Area Code]],Location!$B$1:$E$157,3,FALSE)</f>
        <v>West</v>
      </c>
      <c r="Q2651" t="str">
        <f>VLOOKUP(Coffee_data[[#This Row],[Area Code]],Location!$B$1:$E$157,4,FALSE)</f>
        <v>Small Market</v>
      </c>
      <c r="R2651" s="15" t="str">
        <f>HLOOKUP(Coffee_data[[#This Row],[ProductId]],Product!$B$4:$O$7,2,FALSE)</f>
        <v>Regular</v>
      </c>
      <c r="S2651" s="15" t="str">
        <f>HLOOKUP(Coffee_data[[#This Row],[ProductId]],Product!$B$4:$O$7,3,FALSE)</f>
        <v>Tea</v>
      </c>
      <c r="T2651" s="15" t="str">
        <f>HLOOKUP(Coffee_data[[#This Row],[ProductId]],Product!$B$4:$O$7,4,FALSE)</f>
        <v>Green Tea</v>
      </c>
    </row>
    <row r="2652" spans="1:20" x14ac:dyDescent="0.2">
      <c r="A2652">
        <v>52</v>
      </c>
      <c r="B2652">
        <v>63</v>
      </c>
      <c r="C2652">
        <v>119</v>
      </c>
      <c r="D2652">
        <v>49</v>
      </c>
      <c r="E2652">
        <v>28</v>
      </c>
      <c r="F2652">
        <v>16</v>
      </c>
      <c r="G2652">
        <v>611</v>
      </c>
      <c r="H2652">
        <v>40</v>
      </c>
      <c r="I2652">
        <v>40</v>
      </c>
      <c r="J2652">
        <v>60</v>
      </c>
      <c r="K2652">
        <v>104</v>
      </c>
      <c r="L2652">
        <v>425</v>
      </c>
      <c r="M2652">
        <v>4</v>
      </c>
      <c r="N2652" s="25">
        <v>42063</v>
      </c>
      <c r="O2652" t="str">
        <f>VLOOKUP(Coffee_data[[#This Row],[Area Code]],Location!$B$1:$E$157,2,FALSE)</f>
        <v>Washington</v>
      </c>
      <c r="P2652" t="str">
        <f>VLOOKUP(Coffee_data[[#This Row],[Area Code]],Location!$B$1:$E$157,3,FALSE)</f>
        <v>West</v>
      </c>
      <c r="Q2652" t="str">
        <f>VLOOKUP(Coffee_data[[#This Row],[Area Code]],Location!$B$1:$E$157,4,FALSE)</f>
        <v>Small Market</v>
      </c>
      <c r="R2652" s="15" t="str">
        <f>HLOOKUP(Coffee_data[[#This Row],[ProductId]],Product!$B$4:$O$7,2,FALSE)</f>
        <v>Regular</v>
      </c>
      <c r="S2652" s="15" t="str">
        <f>HLOOKUP(Coffee_data[[#This Row],[ProductId]],Product!$B$4:$O$7,3,FALSE)</f>
        <v>Espresso</v>
      </c>
      <c r="T2652" s="15" t="str">
        <f>HLOOKUP(Coffee_data[[#This Row],[ProductId]],Product!$B$4:$O$7,4,FALSE)</f>
        <v>Caffe Latte</v>
      </c>
    </row>
    <row r="2653" spans="1:20" x14ac:dyDescent="0.2">
      <c r="A2653">
        <v>18</v>
      </c>
      <c r="B2653">
        <v>66</v>
      </c>
      <c r="C2653">
        <v>128</v>
      </c>
      <c r="D2653">
        <v>54</v>
      </c>
      <c r="E2653">
        <v>54</v>
      </c>
      <c r="F2653">
        <v>20</v>
      </c>
      <c r="G2653">
        <v>301</v>
      </c>
      <c r="H2653">
        <v>20</v>
      </c>
      <c r="I2653">
        <v>45</v>
      </c>
      <c r="J2653">
        <v>60</v>
      </c>
      <c r="K2653">
        <v>115</v>
      </c>
      <c r="L2653">
        <v>360</v>
      </c>
      <c r="M2653">
        <v>5</v>
      </c>
      <c r="N2653" s="25">
        <v>42063</v>
      </c>
      <c r="O2653" t="str">
        <f>VLOOKUP(Coffee_data[[#This Row],[Area Code]],Location!$B$1:$E$157,2,FALSE)</f>
        <v>Washington</v>
      </c>
      <c r="P2653" t="str">
        <f>VLOOKUP(Coffee_data[[#This Row],[Area Code]],Location!$B$1:$E$157,3,FALSE)</f>
        <v>West</v>
      </c>
      <c r="Q2653" t="str">
        <f>VLOOKUP(Coffee_data[[#This Row],[Area Code]],Location!$B$1:$E$157,4,FALSE)</f>
        <v>Small Market</v>
      </c>
      <c r="R2653" s="15" t="str">
        <f>HLOOKUP(Coffee_data[[#This Row],[ProductId]],Product!$B$4:$O$7,2,FALSE)</f>
        <v>Regular</v>
      </c>
      <c r="S2653" s="15" t="str">
        <f>HLOOKUP(Coffee_data[[#This Row],[ProductId]],Product!$B$4:$O$7,3,FALSE)</f>
        <v>Espresso</v>
      </c>
      <c r="T2653" s="15" t="str">
        <f>HLOOKUP(Coffee_data[[#This Row],[ProductId]],Product!$B$4:$O$7,4,FALSE)</f>
        <v>Caffe Mocha</v>
      </c>
    </row>
    <row r="2654" spans="1:20" x14ac:dyDescent="0.2">
      <c r="A2654">
        <v>59</v>
      </c>
      <c r="B2654">
        <v>84</v>
      </c>
      <c r="C2654">
        <v>165</v>
      </c>
      <c r="D2654">
        <v>71</v>
      </c>
      <c r="E2654">
        <v>44</v>
      </c>
      <c r="F2654">
        <v>22</v>
      </c>
      <c r="G2654">
        <v>950</v>
      </c>
      <c r="H2654">
        <v>50</v>
      </c>
      <c r="I2654">
        <v>66</v>
      </c>
      <c r="J2654">
        <v>80</v>
      </c>
      <c r="K2654">
        <v>146</v>
      </c>
      <c r="L2654">
        <v>206</v>
      </c>
      <c r="M2654">
        <v>6</v>
      </c>
      <c r="N2654" s="25">
        <v>42063</v>
      </c>
      <c r="O2654" t="str">
        <f>VLOOKUP(Coffee_data[[#This Row],[Area Code]],Location!$B$1:$E$157,2,FALSE)</f>
        <v>Washington</v>
      </c>
      <c r="P2654" t="str">
        <f>VLOOKUP(Coffee_data[[#This Row],[Area Code]],Location!$B$1:$E$157,3,FALSE)</f>
        <v>West</v>
      </c>
      <c r="Q2654" t="str">
        <f>VLOOKUP(Coffee_data[[#This Row],[Area Code]],Location!$B$1:$E$157,4,FALSE)</f>
        <v>Small Market</v>
      </c>
      <c r="R2654" s="15" t="str">
        <f>HLOOKUP(Coffee_data[[#This Row],[ProductId]],Product!$B$4:$O$7,2,FALSE)</f>
        <v>Decaf</v>
      </c>
      <c r="S2654" s="15" t="str">
        <f>HLOOKUP(Coffee_data[[#This Row],[ProductId]],Product!$B$4:$O$7,3,FALSE)</f>
        <v>Espresso</v>
      </c>
      <c r="T2654" s="15" t="str">
        <f>HLOOKUP(Coffee_data[[#This Row],[ProductId]],Product!$B$4:$O$7,4,FALSE)</f>
        <v>Decaf Espresso</v>
      </c>
    </row>
    <row r="2655" spans="1:20" x14ac:dyDescent="0.2">
      <c r="A2655">
        <v>71</v>
      </c>
      <c r="B2655">
        <v>89</v>
      </c>
      <c r="C2655">
        <v>160</v>
      </c>
      <c r="D2655">
        <v>61</v>
      </c>
      <c r="E2655">
        <v>41</v>
      </c>
      <c r="F2655">
        <v>19</v>
      </c>
      <c r="G2655">
        <v>325</v>
      </c>
      <c r="H2655">
        <v>80</v>
      </c>
      <c r="I2655">
        <v>68</v>
      </c>
      <c r="J2655">
        <v>110</v>
      </c>
      <c r="K2655">
        <v>182</v>
      </c>
      <c r="L2655">
        <v>509</v>
      </c>
      <c r="M2655">
        <v>2</v>
      </c>
      <c r="N2655" s="25">
        <v>42063</v>
      </c>
      <c r="O2655" t="str">
        <f>VLOOKUP(Coffee_data[[#This Row],[Area Code]],Location!$B$1:$E$157,2,FALSE)</f>
        <v>Washington</v>
      </c>
      <c r="P2655" t="str">
        <f>VLOOKUP(Coffee_data[[#This Row],[Area Code]],Location!$B$1:$E$157,3,FALSE)</f>
        <v>West</v>
      </c>
      <c r="Q2655" t="str">
        <f>VLOOKUP(Coffee_data[[#This Row],[Area Code]],Location!$B$1:$E$157,4,FALSE)</f>
        <v>Small Market</v>
      </c>
      <c r="R2655" s="15" t="str">
        <f>HLOOKUP(Coffee_data[[#This Row],[ProductId]],Product!$B$4:$O$7,2,FALSE)</f>
        <v>Regular</v>
      </c>
      <c r="S2655" s="15" t="str">
        <f>HLOOKUP(Coffee_data[[#This Row],[ProductId]],Product!$B$4:$O$7,3,FALSE)</f>
        <v>Coffee</v>
      </c>
      <c r="T2655" s="15" t="str">
        <f>HLOOKUP(Coffee_data[[#This Row],[ProductId]],Product!$B$4:$O$7,4,FALSE)</f>
        <v>Columbian</v>
      </c>
    </row>
    <row r="2656" spans="1:20" x14ac:dyDescent="0.2">
      <c r="A2656">
        <v>24</v>
      </c>
      <c r="B2656">
        <v>132</v>
      </c>
      <c r="C2656">
        <v>242</v>
      </c>
      <c r="D2656">
        <v>95</v>
      </c>
      <c r="E2656">
        <v>116</v>
      </c>
      <c r="F2656">
        <v>86</v>
      </c>
      <c r="G2656">
        <v>532</v>
      </c>
      <c r="H2656">
        <v>70</v>
      </c>
      <c r="I2656">
        <v>158</v>
      </c>
      <c r="J2656">
        <v>170</v>
      </c>
      <c r="K2656">
        <v>283</v>
      </c>
      <c r="L2656">
        <v>206</v>
      </c>
      <c r="M2656">
        <v>3</v>
      </c>
      <c r="N2656" s="25">
        <v>42063</v>
      </c>
      <c r="O2656" t="str">
        <f>VLOOKUP(Coffee_data[[#This Row],[Area Code]],Location!$B$1:$E$157,2,FALSE)</f>
        <v>Washington</v>
      </c>
      <c r="P2656" t="str">
        <f>VLOOKUP(Coffee_data[[#This Row],[Area Code]],Location!$B$1:$E$157,3,FALSE)</f>
        <v>West</v>
      </c>
      <c r="Q2656" t="str">
        <f>VLOOKUP(Coffee_data[[#This Row],[Area Code]],Location!$B$1:$E$157,4,FALSE)</f>
        <v>Small Market</v>
      </c>
      <c r="R2656" s="15" t="str">
        <f>HLOOKUP(Coffee_data[[#This Row],[ProductId]],Product!$B$4:$O$7,2,FALSE)</f>
        <v>Decaf</v>
      </c>
      <c r="S2656" s="15" t="str">
        <f>HLOOKUP(Coffee_data[[#This Row],[ProductId]],Product!$B$4:$O$7,3,FALSE)</f>
        <v>Coffee</v>
      </c>
      <c r="T2656" s="15" t="str">
        <f>HLOOKUP(Coffee_data[[#This Row],[ProductId]],Product!$B$4:$O$7,4,FALSE)</f>
        <v>Decaf Irish Cream</v>
      </c>
    </row>
    <row r="2657" spans="1:20" x14ac:dyDescent="0.2">
      <c r="A2657">
        <v>140</v>
      </c>
      <c r="B2657">
        <v>163</v>
      </c>
      <c r="C2657">
        <v>346</v>
      </c>
      <c r="D2657">
        <v>116</v>
      </c>
      <c r="E2657">
        <v>69</v>
      </c>
      <c r="F2657">
        <v>45</v>
      </c>
      <c r="G2657">
        <v>1091</v>
      </c>
      <c r="H2657">
        <v>100</v>
      </c>
      <c r="I2657">
        <v>153</v>
      </c>
      <c r="J2657">
        <v>150</v>
      </c>
      <c r="K2657">
        <v>272</v>
      </c>
      <c r="L2657">
        <v>720</v>
      </c>
      <c r="M2657">
        <v>8</v>
      </c>
      <c r="N2657" s="25">
        <v>42094</v>
      </c>
      <c r="O2657" t="str">
        <f>VLOOKUP(Coffee_data[[#This Row],[Area Code]],Location!$B$1:$E$157,2,FALSE)</f>
        <v>Colorado</v>
      </c>
      <c r="P2657" t="str">
        <f>VLOOKUP(Coffee_data[[#This Row],[Area Code]],Location!$B$1:$E$157,3,FALSE)</f>
        <v>Central</v>
      </c>
      <c r="Q2657" t="str">
        <f>VLOOKUP(Coffee_data[[#This Row],[Area Code]],Location!$B$1:$E$157,4,FALSE)</f>
        <v>Major Market</v>
      </c>
      <c r="R2657" s="15" t="str">
        <f>HLOOKUP(Coffee_data[[#This Row],[ProductId]],Product!$B$4:$O$7,2,FALSE)</f>
        <v>Decaf</v>
      </c>
      <c r="S2657" s="15" t="str">
        <f>HLOOKUP(Coffee_data[[#This Row],[ProductId]],Product!$B$4:$O$7,3,FALSE)</f>
        <v>Herbal Tea</v>
      </c>
      <c r="T2657" s="15" t="str">
        <f>HLOOKUP(Coffee_data[[#This Row],[ProductId]],Product!$B$4:$O$7,4,FALSE)</f>
        <v>Chamomile</v>
      </c>
    </row>
    <row r="2658" spans="1:20" x14ac:dyDescent="0.2">
      <c r="A2658">
        <v>-6</v>
      </c>
      <c r="B2658">
        <v>73</v>
      </c>
      <c r="C2658">
        <v>133</v>
      </c>
      <c r="D2658">
        <v>52</v>
      </c>
      <c r="E2658">
        <v>77</v>
      </c>
      <c r="F2658">
        <v>47</v>
      </c>
      <c r="G2658">
        <v>433</v>
      </c>
      <c r="H2658">
        <v>20</v>
      </c>
      <c r="I2658">
        <v>49</v>
      </c>
      <c r="J2658">
        <v>70</v>
      </c>
      <c r="K2658">
        <v>101</v>
      </c>
      <c r="L2658">
        <v>720</v>
      </c>
      <c r="M2658">
        <v>9</v>
      </c>
      <c r="N2658" s="25">
        <v>42094</v>
      </c>
      <c r="O2658" t="str">
        <f>VLOOKUP(Coffee_data[[#This Row],[Area Code]],Location!$B$1:$E$157,2,FALSE)</f>
        <v>Colorado</v>
      </c>
      <c r="P2658" t="str">
        <f>VLOOKUP(Coffee_data[[#This Row],[Area Code]],Location!$B$1:$E$157,3,FALSE)</f>
        <v>Central</v>
      </c>
      <c r="Q2658" t="str">
        <f>VLOOKUP(Coffee_data[[#This Row],[Area Code]],Location!$B$1:$E$157,4,FALSE)</f>
        <v>Major Market</v>
      </c>
      <c r="R2658" s="15" t="str">
        <f>HLOOKUP(Coffee_data[[#This Row],[ProductId]],Product!$B$4:$O$7,2,FALSE)</f>
        <v>Decaf</v>
      </c>
      <c r="S2658" s="15" t="str">
        <f>HLOOKUP(Coffee_data[[#This Row],[ProductId]],Product!$B$4:$O$7,3,FALSE)</f>
        <v>Herbal Tea</v>
      </c>
      <c r="T2658" s="15" t="str">
        <f>HLOOKUP(Coffee_data[[#This Row],[ProductId]],Product!$B$4:$O$7,4,FALSE)</f>
        <v>Lemon</v>
      </c>
    </row>
    <row r="2659" spans="1:20" x14ac:dyDescent="0.2">
      <c r="A2659">
        <v>43</v>
      </c>
      <c r="B2659">
        <v>74</v>
      </c>
      <c r="C2659">
        <v>137</v>
      </c>
      <c r="D2659">
        <v>55</v>
      </c>
      <c r="E2659">
        <v>45</v>
      </c>
      <c r="F2659">
        <v>18</v>
      </c>
      <c r="G2659">
        <v>336</v>
      </c>
      <c r="H2659">
        <v>40</v>
      </c>
      <c r="I2659">
        <v>40</v>
      </c>
      <c r="J2659">
        <v>70</v>
      </c>
      <c r="K2659">
        <v>110</v>
      </c>
      <c r="L2659">
        <v>720</v>
      </c>
      <c r="M2659">
        <v>10</v>
      </c>
      <c r="N2659" s="25">
        <v>42094</v>
      </c>
      <c r="O2659" t="str">
        <f>VLOOKUP(Coffee_data[[#This Row],[Area Code]],Location!$B$1:$E$157,2,FALSE)</f>
        <v>Colorado</v>
      </c>
      <c r="P2659" t="str">
        <f>VLOOKUP(Coffee_data[[#This Row],[Area Code]],Location!$B$1:$E$157,3,FALSE)</f>
        <v>Central</v>
      </c>
      <c r="Q2659" t="str">
        <f>VLOOKUP(Coffee_data[[#This Row],[Area Code]],Location!$B$1:$E$157,4,FALSE)</f>
        <v>Major Market</v>
      </c>
      <c r="R2659" s="15" t="str">
        <f>HLOOKUP(Coffee_data[[#This Row],[ProductId]],Product!$B$4:$O$7,2,FALSE)</f>
        <v>Decaf</v>
      </c>
      <c r="S2659" s="15" t="str">
        <f>HLOOKUP(Coffee_data[[#This Row],[ProductId]],Product!$B$4:$O$7,3,FALSE)</f>
        <v>Herbal Tea</v>
      </c>
      <c r="T2659" s="15" t="str">
        <f>HLOOKUP(Coffee_data[[#This Row],[ProductId]],Product!$B$4:$O$7,4,FALSE)</f>
        <v>Mint</v>
      </c>
    </row>
    <row r="2660" spans="1:20" x14ac:dyDescent="0.2">
      <c r="A2660">
        <v>19</v>
      </c>
      <c r="B2660">
        <v>67</v>
      </c>
      <c r="C2660">
        <v>129</v>
      </c>
      <c r="D2660">
        <v>54</v>
      </c>
      <c r="E2660">
        <v>54</v>
      </c>
      <c r="F2660">
        <v>20</v>
      </c>
      <c r="G2660">
        <v>337</v>
      </c>
      <c r="H2660">
        <v>20</v>
      </c>
      <c r="I2660">
        <v>40</v>
      </c>
      <c r="J2660">
        <v>60</v>
      </c>
      <c r="K2660">
        <v>89</v>
      </c>
      <c r="L2660">
        <v>720</v>
      </c>
      <c r="M2660">
        <v>11</v>
      </c>
      <c r="N2660" s="25">
        <v>42094</v>
      </c>
      <c r="O2660" t="str">
        <f>VLOOKUP(Coffee_data[[#This Row],[Area Code]],Location!$B$1:$E$157,2,FALSE)</f>
        <v>Colorado</v>
      </c>
      <c r="P2660" t="str">
        <f>VLOOKUP(Coffee_data[[#This Row],[Area Code]],Location!$B$1:$E$157,3,FALSE)</f>
        <v>Central</v>
      </c>
      <c r="Q2660" t="str">
        <f>VLOOKUP(Coffee_data[[#This Row],[Area Code]],Location!$B$1:$E$157,4,FALSE)</f>
        <v>Major Market</v>
      </c>
      <c r="R2660" s="15" t="str">
        <f>HLOOKUP(Coffee_data[[#This Row],[ProductId]],Product!$B$4:$O$7,2,FALSE)</f>
        <v>Regular</v>
      </c>
      <c r="S2660" s="15" t="str">
        <f>HLOOKUP(Coffee_data[[#This Row],[ProductId]],Product!$B$4:$O$7,3,FALSE)</f>
        <v>Tea</v>
      </c>
      <c r="T2660" s="15" t="str">
        <f>HLOOKUP(Coffee_data[[#This Row],[ProductId]],Product!$B$4:$O$7,4,FALSE)</f>
        <v>Darjeeling</v>
      </c>
    </row>
    <row r="2661" spans="1:20" x14ac:dyDescent="0.2">
      <c r="A2661">
        <v>50</v>
      </c>
      <c r="B2661">
        <v>75</v>
      </c>
      <c r="C2661">
        <v>147</v>
      </c>
      <c r="D2661">
        <v>63</v>
      </c>
      <c r="E2661">
        <v>41</v>
      </c>
      <c r="F2661">
        <v>19</v>
      </c>
      <c r="G2661">
        <v>965</v>
      </c>
      <c r="H2661">
        <v>40</v>
      </c>
      <c r="I2661">
        <v>38</v>
      </c>
      <c r="J2661">
        <v>70</v>
      </c>
      <c r="K2661">
        <v>132</v>
      </c>
      <c r="L2661">
        <v>303</v>
      </c>
      <c r="M2661">
        <v>12</v>
      </c>
      <c r="N2661" s="25">
        <v>42094</v>
      </c>
      <c r="O2661" t="str">
        <f>VLOOKUP(Coffee_data[[#This Row],[Area Code]],Location!$B$1:$E$157,2,FALSE)</f>
        <v>Colorado</v>
      </c>
      <c r="P2661" t="str">
        <f>VLOOKUP(Coffee_data[[#This Row],[Area Code]],Location!$B$1:$E$157,3,FALSE)</f>
        <v>Central</v>
      </c>
      <c r="Q2661" t="str">
        <f>VLOOKUP(Coffee_data[[#This Row],[Area Code]],Location!$B$1:$E$157,4,FALSE)</f>
        <v>Major Market</v>
      </c>
      <c r="R2661" s="15" t="str">
        <f>HLOOKUP(Coffee_data[[#This Row],[ProductId]],Product!$B$4:$O$7,2,FALSE)</f>
        <v>Regular</v>
      </c>
      <c r="S2661" s="15" t="str">
        <f>HLOOKUP(Coffee_data[[#This Row],[ProductId]],Product!$B$4:$O$7,3,FALSE)</f>
        <v>Tea</v>
      </c>
      <c r="T2661" s="15" t="str">
        <f>HLOOKUP(Coffee_data[[#This Row],[ProductId]],Product!$B$4:$O$7,4,FALSE)</f>
        <v>Earl Grey</v>
      </c>
    </row>
    <row r="2662" spans="1:20" x14ac:dyDescent="0.2">
      <c r="A2662">
        <v>47</v>
      </c>
      <c r="B2662">
        <v>60</v>
      </c>
      <c r="C2662">
        <v>113</v>
      </c>
      <c r="D2662">
        <v>46</v>
      </c>
      <c r="E2662">
        <v>28</v>
      </c>
      <c r="F2662">
        <v>15</v>
      </c>
      <c r="G2662">
        <v>608</v>
      </c>
      <c r="H2662">
        <v>40</v>
      </c>
      <c r="I2662">
        <v>43</v>
      </c>
      <c r="J2662">
        <v>60</v>
      </c>
      <c r="K2662">
        <v>103</v>
      </c>
      <c r="L2662">
        <v>303</v>
      </c>
      <c r="M2662">
        <v>13</v>
      </c>
      <c r="N2662" s="25">
        <v>42094</v>
      </c>
      <c r="O2662" t="str">
        <f>VLOOKUP(Coffee_data[[#This Row],[Area Code]],Location!$B$1:$E$157,2,FALSE)</f>
        <v>Colorado</v>
      </c>
      <c r="P2662" t="str">
        <f>VLOOKUP(Coffee_data[[#This Row],[Area Code]],Location!$B$1:$E$157,3,FALSE)</f>
        <v>Central</v>
      </c>
      <c r="Q2662" t="str">
        <f>VLOOKUP(Coffee_data[[#This Row],[Area Code]],Location!$B$1:$E$157,4,FALSE)</f>
        <v>Major Market</v>
      </c>
      <c r="R2662" s="15" t="str">
        <f>HLOOKUP(Coffee_data[[#This Row],[ProductId]],Product!$B$4:$O$7,2,FALSE)</f>
        <v>Regular</v>
      </c>
      <c r="S2662" s="15" t="str">
        <f>HLOOKUP(Coffee_data[[#This Row],[ProductId]],Product!$B$4:$O$7,3,FALSE)</f>
        <v>Tea</v>
      </c>
      <c r="T2662" s="15" t="str">
        <f>HLOOKUP(Coffee_data[[#This Row],[ProductId]],Product!$B$4:$O$7,4,FALSE)</f>
        <v>Green Tea</v>
      </c>
    </row>
    <row r="2663" spans="1:20" x14ac:dyDescent="0.2">
      <c r="A2663">
        <v>125</v>
      </c>
      <c r="B2663">
        <v>117</v>
      </c>
      <c r="C2663">
        <v>211</v>
      </c>
      <c r="D2663">
        <v>81</v>
      </c>
      <c r="E2663">
        <v>33</v>
      </c>
      <c r="F2663">
        <v>22</v>
      </c>
      <c r="G2663">
        <v>460</v>
      </c>
      <c r="H2663">
        <v>110</v>
      </c>
      <c r="I2663">
        <v>95</v>
      </c>
      <c r="J2663">
        <v>140</v>
      </c>
      <c r="K2663">
        <v>235</v>
      </c>
      <c r="L2663">
        <v>719</v>
      </c>
      <c r="M2663">
        <v>5</v>
      </c>
      <c r="N2663" s="25">
        <v>42094</v>
      </c>
      <c r="O2663" t="str">
        <f>VLOOKUP(Coffee_data[[#This Row],[Area Code]],Location!$B$1:$E$157,2,FALSE)</f>
        <v>Colorado</v>
      </c>
      <c r="P2663" t="str">
        <f>VLOOKUP(Coffee_data[[#This Row],[Area Code]],Location!$B$1:$E$157,3,FALSE)</f>
        <v>Central</v>
      </c>
      <c r="Q2663" t="str">
        <f>VLOOKUP(Coffee_data[[#This Row],[Area Code]],Location!$B$1:$E$157,4,FALSE)</f>
        <v>Major Market</v>
      </c>
      <c r="R2663" s="15" t="str">
        <f>HLOOKUP(Coffee_data[[#This Row],[ProductId]],Product!$B$4:$O$7,2,FALSE)</f>
        <v>Regular</v>
      </c>
      <c r="S2663" s="15" t="str">
        <f>HLOOKUP(Coffee_data[[#This Row],[ProductId]],Product!$B$4:$O$7,3,FALSE)</f>
        <v>Espresso</v>
      </c>
      <c r="T2663" s="15" t="str">
        <f>HLOOKUP(Coffee_data[[#This Row],[ProductId]],Product!$B$4:$O$7,4,FALSE)</f>
        <v>Caffe Mocha</v>
      </c>
    </row>
    <row r="2664" spans="1:20" x14ac:dyDescent="0.2">
      <c r="A2664">
        <v>71</v>
      </c>
      <c r="B2664">
        <v>102</v>
      </c>
      <c r="C2664">
        <v>181</v>
      </c>
      <c r="D2664">
        <v>68</v>
      </c>
      <c r="E2664">
        <v>54</v>
      </c>
      <c r="F2664">
        <v>22</v>
      </c>
      <c r="G2664">
        <v>559</v>
      </c>
      <c r="H2664">
        <v>80</v>
      </c>
      <c r="I2664">
        <v>64</v>
      </c>
      <c r="J2664">
        <v>130</v>
      </c>
      <c r="K2664">
        <v>200</v>
      </c>
      <c r="L2664">
        <v>303</v>
      </c>
      <c r="M2664">
        <v>6</v>
      </c>
      <c r="N2664" s="25">
        <v>42094</v>
      </c>
      <c r="O2664" t="str">
        <f>VLOOKUP(Coffee_data[[#This Row],[Area Code]],Location!$B$1:$E$157,2,FALSE)</f>
        <v>Colorado</v>
      </c>
      <c r="P2664" t="str">
        <f>VLOOKUP(Coffee_data[[#This Row],[Area Code]],Location!$B$1:$E$157,3,FALSE)</f>
        <v>Central</v>
      </c>
      <c r="Q2664" t="str">
        <f>VLOOKUP(Coffee_data[[#This Row],[Area Code]],Location!$B$1:$E$157,4,FALSE)</f>
        <v>Major Market</v>
      </c>
      <c r="R2664" s="15" t="str">
        <f>HLOOKUP(Coffee_data[[#This Row],[ProductId]],Product!$B$4:$O$7,2,FALSE)</f>
        <v>Decaf</v>
      </c>
      <c r="S2664" s="15" t="str">
        <f>HLOOKUP(Coffee_data[[#This Row],[ProductId]],Product!$B$4:$O$7,3,FALSE)</f>
        <v>Espresso</v>
      </c>
      <c r="T2664" s="15" t="str">
        <f>HLOOKUP(Coffee_data[[#This Row],[ProductId]],Product!$B$4:$O$7,4,FALSE)</f>
        <v>Decaf Espresso</v>
      </c>
    </row>
    <row r="2665" spans="1:20" x14ac:dyDescent="0.2">
      <c r="A2665">
        <v>142</v>
      </c>
      <c r="B2665">
        <v>132</v>
      </c>
      <c r="C2665">
        <v>238</v>
      </c>
      <c r="D2665">
        <v>91</v>
      </c>
      <c r="E2665">
        <v>36</v>
      </c>
      <c r="F2665">
        <v>25</v>
      </c>
      <c r="G2665">
        <v>777</v>
      </c>
      <c r="H2665">
        <v>110</v>
      </c>
      <c r="I2665">
        <v>90</v>
      </c>
      <c r="J2665">
        <v>140</v>
      </c>
      <c r="K2665">
        <v>231</v>
      </c>
      <c r="L2665">
        <v>970</v>
      </c>
      <c r="M2665">
        <v>1</v>
      </c>
      <c r="N2665" s="25">
        <v>42094</v>
      </c>
      <c r="O2665" t="str">
        <f>VLOOKUP(Coffee_data[[#This Row],[Area Code]],Location!$B$1:$E$157,2,FALSE)</f>
        <v>Colorado</v>
      </c>
      <c r="P2665" t="str">
        <f>VLOOKUP(Coffee_data[[#This Row],[Area Code]],Location!$B$1:$E$157,3,FALSE)</f>
        <v>Central</v>
      </c>
      <c r="Q2665" t="str">
        <f>VLOOKUP(Coffee_data[[#This Row],[Area Code]],Location!$B$1:$E$157,4,FALSE)</f>
        <v>Major Market</v>
      </c>
      <c r="R2665" s="15" t="str">
        <f>HLOOKUP(Coffee_data[[#This Row],[ProductId]],Product!$B$4:$O$7,2,FALSE)</f>
        <v>Regular</v>
      </c>
      <c r="S2665" s="15" t="str">
        <f>HLOOKUP(Coffee_data[[#This Row],[ProductId]],Product!$B$4:$O$7,3,FALSE)</f>
        <v>Coffee</v>
      </c>
      <c r="T2665" s="15" t="str">
        <f>HLOOKUP(Coffee_data[[#This Row],[ProductId]],Product!$B$4:$O$7,4,FALSE)</f>
        <v>Amaretto</v>
      </c>
    </row>
    <row r="2666" spans="1:20" x14ac:dyDescent="0.2">
      <c r="A2666">
        <v>93</v>
      </c>
      <c r="B2666">
        <v>100</v>
      </c>
      <c r="C2666">
        <v>190</v>
      </c>
      <c r="D2666">
        <v>78</v>
      </c>
      <c r="E2666">
        <v>37</v>
      </c>
      <c r="F2666">
        <v>25</v>
      </c>
      <c r="G2666">
        <v>593</v>
      </c>
      <c r="H2666">
        <v>70</v>
      </c>
      <c r="I2666">
        <v>78</v>
      </c>
      <c r="J2666">
        <v>100</v>
      </c>
      <c r="K2666">
        <v>178</v>
      </c>
      <c r="L2666">
        <v>970</v>
      </c>
      <c r="M2666">
        <v>2</v>
      </c>
      <c r="N2666" s="25">
        <v>42094</v>
      </c>
      <c r="O2666" t="str">
        <f>VLOOKUP(Coffee_data[[#This Row],[Area Code]],Location!$B$1:$E$157,2,FALSE)</f>
        <v>Colorado</v>
      </c>
      <c r="P2666" t="str">
        <f>VLOOKUP(Coffee_data[[#This Row],[Area Code]],Location!$B$1:$E$157,3,FALSE)</f>
        <v>Central</v>
      </c>
      <c r="Q2666" t="str">
        <f>VLOOKUP(Coffee_data[[#This Row],[Area Code]],Location!$B$1:$E$157,4,FALSE)</f>
        <v>Major Market</v>
      </c>
      <c r="R2666" s="15" t="str">
        <f>HLOOKUP(Coffee_data[[#This Row],[ProductId]],Product!$B$4:$O$7,2,FALSE)</f>
        <v>Regular</v>
      </c>
      <c r="S2666" s="15" t="str">
        <f>HLOOKUP(Coffee_data[[#This Row],[ProductId]],Product!$B$4:$O$7,3,FALSE)</f>
        <v>Coffee</v>
      </c>
      <c r="T2666" s="15" t="str">
        <f>HLOOKUP(Coffee_data[[#This Row],[ProductId]],Product!$B$4:$O$7,4,FALSE)</f>
        <v>Columbian</v>
      </c>
    </row>
    <row r="2667" spans="1:20" x14ac:dyDescent="0.2">
      <c r="A2667">
        <v>156</v>
      </c>
      <c r="B2667">
        <v>145</v>
      </c>
      <c r="C2667">
        <v>261</v>
      </c>
      <c r="D2667">
        <v>112</v>
      </c>
      <c r="E2667">
        <v>40</v>
      </c>
      <c r="F2667">
        <v>28</v>
      </c>
      <c r="G2667">
        <v>822</v>
      </c>
      <c r="H2667">
        <v>120</v>
      </c>
      <c r="I2667">
        <v>91</v>
      </c>
      <c r="J2667">
        <v>150</v>
      </c>
      <c r="K2667">
        <v>247</v>
      </c>
      <c r="L2667">
        <v>303</v>
      </c>
      <c r="M2667">
        <v>3</v>
      </c>
      <c r="N2667" s="25">
        <v>42094</v>
      </c>
      <c r="O2667" t="str">
        <f>VLOOKUP(Coffee_data[[#This Row],[Area Code]],Location!$B$1:$E$157,2,FALSE)</f>
        <v>Colorado</v>
      </c>
      <c r="P2667" t="str">
        <f>VLOOKUP(Coffee_data[[#This Row],[Area Code]],Location!$B$1:$E$157,3,FALSE)</f>
        <v>Central</v>
      </c>
      <c r="Q2667" t="str">
        <f>VLOOKUP(Coffee_data[[#This Row],[Area Code]],Location!$B$1:$E$157,4,FALSE)</f>
        <v>Major Market</v>
      </c>
      <c r="R2667" s="15" t="str">
        <f>HLOOKUP(Coffee_data[[#This Row],[ProductId]],Product!$B$4:$O$7,2,FALSE)</f>
        <v>Decaf</v>
      </c>
      <c r="S2667" s="15" t="str">
        <f>HLOOKUP(Coffee_data[[#This Row],[ProductId]],Product!$B$4:$O$7,3,FALSE)</f>
        <v>Coffee</v>
      </c>
      <c r="T2667" s="15" t="str">
        <f>HLOOKUP(Coffee_data[[#This Row],[ProductId]],Product!$B$4:$O$7,4,FALSE)</f>
        <v>Decaf Irish Cream</v>
      </c>
    </row>
    <row r="2668" spans="1:20" x14ac:dyDescent="0.2">
      <c r="A2668">
        <v>141</v>
      </c>
      <c r="B2668">
        <v>132</v>
      </c>
      <c r="C2668">
        <v>238</v>
      </c>
      <c r="D2668">
        <v>91</v>
      </c>
      <c r="E2668">
        <v>37</v>
      </c>
      <c r="F2668">
        <v>25</v>
      </c>
      <c r="G2668">
        <v>777</v>
      </c>
      <c r="H2668">
        <v>100</v>
      </c>
      <c r="I2668">
        <v>78</v>
      </c>
      <c r="J2668">
        <v>120</v>
      </c>
      <c r="K2668">
        <v>182</v>
      </c>
      <c r="L2668">
        <v>847</v>
      </c>
      <c r="M2668">
        <v>8</v>
      </c>
      <c r="N2668" s="25">
        <v>42094</v>
      </c>
      <c r="O2668" t="str">
        <f>VLOOKUP(Coffee_data[[#This Row],[Area Code]],Location!$B$1:$E$157,2,FALSE)</f>
        <v>Illinois</v>
      </c>
      <c r="P2668" t="str">
        <f>VLOOKUP(Coffee_data[[#This Row],[Area Code]],Location!$B$1:$E$157,3,FALSE)</f>
        <v>Central</v>
      </c>
      <c r="Q2668" t="str">
        <f>VLOOKUP(Coffee_data[[#This Row],[Area Code]],Location!$B$1:$E$157,4,FALSE)</f>
        <v>Major Market</v>
      </c>
      <c r="R2668" s="15" t="str">
        <f>HLOOKUP(Coffee_data[[#This Row],[ProductId]],Product!$B$4:$O$7,2,FALSE)</f>
        <v>Decaf</v>
      </c>
      <c r="S2668" s="15" t="str">
        <f>HLOOKUP(Coffee_data[[#This Row],[ProductId]],Product!$B$4:$O$7,3,FALSE)</f>
        <v>Herbal Tea</v>
      </c>
      <c r="T2668" s="15" t="str">
        <f>HLOOKUP(Coffee_data[[#This Row],[ProductId]],Product!$B$4:$O$7,4,FALSE)</f>
        <v>Chamomile</v>
      </c>
    </row>
    <row r="2669" spans="1:20" x14ac:dyDescent="0.2">
      <c r="A2669">
        <v>92</v>
      </c>
      <c r="B2669">
        <v>100</v>
      </c>
      <c r="C2669">
        <v>190</v>
      </c>
      <c r="D2669">
        <v>78</v>
      </c>
      <c r="E2669">
        <v>38</v>
      </c>
      <c r="F2669">
        <v>25</v>
      </c>
      <c r="G2669">
        <v>593</v>
      </c>
      <c r="H2669">
        <v>60</v>
      </c>
      <c r="I2669">
        <v>60</v>
      </c>
      <c r="J2669">
        <v>90</v>
      </c>
      <c r="K2669">
        <v>159</v>
      </c>
      <c r="L2669">
        <v>708</v>
      </c>
      <c r="M2669">
        <v>9</v>
      </c>
      <c r="N2669" s="25">
        <v>42094</v>
      </c>
      <c r="O2669" t="str">
        <f>VLOOKUP(Coffee_data[[#This Row],[Area Code]],Location!$B$1:$E$157,2,FALSE)</f>
        <v>Illinois</v>
      </c>
      <c r="P2669" t="str">
        <f>VLOOKUP(Coffee_data[[#This Row],[Area Code]],Location!$B$1:$E$157,3,FALSE)</f>
        <v>Central</v>
      </c>
      <c r="Q2669" t="str">
        <f>VLOOKUP(Coffee_data[[#This Row],[Area Code]],Location!$B$1:$E$157,4,FALSE)</f>
        <v>Major Market</v>
      </c>
      <c r="R2669" s="15" t="str">
        <f>HLOOKUP(Coffee_data[[#This Row],[ProductId]],Product!$B$4:$O$7,2,FALSE)</f>
        <v>Decaf</v>
      </c>
      <c r="S2669" s="15" t="str">
        <f>HLOOKUP(Coffee_data[[#This Row],[ProductId]],Product!$B$4:$O$7,3,FALSE)</f>
        <v>Herbal Tea</v>
      </c>
      <c r="T2669" s="15" t="str">
        <f>HLOOKUP(Coffee_data[[#This Row],[ProductId]],Product!$B$4:$O$7,4,FALSE)</f>
        <v>Lemon</v>
      </c>
    </row>
    <row r="2670" spans="1:20" x14ac:dyDescent="0.2">
      <c r="A2670">
        <v>157</v>
      </c>
      <c r="B2670">
        <v>145</v>
      </c>
      <c r="C2670">
        <v>261</v>
      </c>
      <c r="D2670">
        <v>99</v>
      </c>
      <c r="E2670">
        <v>39</v>
      </c>
      <c r="F2670">
        <v>28</v>
      </c>
      <c r="G2670">
        <v>822</v>
      </c>
      <c r="H2670">
        <v>110</v>
      </c>
      <c r="I2670">
        <v>80</v>
      </c>
      <c r="J2670">
        <v>130</v>
      </c>
      <c r="K2670">
        <v>200</v>
      </c>
      <c r="L2670">
        <v>815</v>
      </c>
      <c r="M2670">
        <v>10</v>
      </c>
      <c r="N2670" s="25">
        <v>42094</v>
      </c>
      <c r="O2670" t="str">
        <f>VLOOKUP(Coffee_data[[#This Row],[Area Code]],Location!$B$1:$E$157,2,FALSE)</f>
        <v>Illinois</v>
      </c>
      <c r="P2670" t="str">
        <f>VLOOKUP(Coffee_data[[#This Row],[Area Code]],Location!$B$1:$E$157,3,FALSE)</f>
        <v>Central</v>
      </c>
      <c r="Q2670" t="str">
        <f>VLOOKUP(Coffee_data[[#This Row],[Area Code]],Location!$B$1:$E$157,4,FALSE)</f>
        <v>Major Market</v>
      </c>
      <c r="R2670" s="15" t="str">
        <f>HLOOKUP(Coffee_data[[#This Row],[ProductId]],Product!$B$4:$O$7,2,FALSE)</f>
        <v>Decaf</v>
      </c>
      <c r="S2670" s="15" t="str">
        <f>HLOOKUP(Coffee_data[[#This Row],[ProductId]],Product!$B$4:$O$7,3,FALSE)</f>
        <v>Herbal Tea</v>
      </c>
      <c r="T2670" s="15" t="str">
        <f>HLOOKUP(Coffee_data[[#This Row],[ProductId]],Product!$B$4:$O$7,4,FALSE)</f>
        <v>Mint</v>
      </c>
    </row>
    <row r="2671" spans="1:20" x14ac:dyDescent="0.2">
      <c r="A2671">
        <v>123</v>
      </c>
      <c r="B2671">
        <v>117</v>
      </c>
      <c r="C2671">
        <v>211</v>
      </c>
      <c r="D2671">
        <v>81</v>
      </c>
      <c r="E2671">
        <v>34</v>
      </c>
      <c r="F2671">
        <v>22</v>
      </c>
      <c r="G2671">
        <v>460</v>
      </c>
      <c r="H2671">
        <v>80</v>
      </c>
      <c r="I2671">
        <v>60</v>
      </c>
      <c r="J2671">
        <v>110</v>
      </c>
      <c r="K2671">
        <v>170</v>
      </c>
      <c r="L2671">
        <v>309</v>
      </c>
      <c r="M2671">
        <v>11</v>
      </c>
      <c r="N2671" s="25">
        <v>42094</v>
      </c>
      <c r="O2671" t="str">
        <f>VLOOKUP(Coffee_data[[#This Row],[Area Code]],Location!$B$1:$E$157,2,FALSE)</f>
        <v>Illinois</v>
      </c>
      <c r="P2671" t="str">
        <f>VLOOKUP(Coffee_data[[#This Row],[Area Code]],Location!$B$1:$E$157,3,FALSE)</f>
        <v>Central</v>
      </c>
      <c r="Q2671" t="str">
        <f>VLOOKUP(Coffee_data[[#This Row],[Area Code]],Location!$B$1:$E$157,4,FALSE)</f>
        <v>Major Market</v>
      </c>
      <c r="R2671" s="15" t="str">
        <f>HLOOKUP(Coffee_data[[#This Row],[ProductId]],Product!$B$4:$O$7,2,FALSE)</f>
        <v>Regular</v>
      </c>
      <c r="S2671" s="15" t="str">
        <f>HLOOKUP(Coffee_data[[#This Row],[ProductId]],Product!$B$4:$O$7,3,FALSE)</f>
        <v>Tea</v>
      </c>
      <c r="T2671" s="15" t="str">
        <f>HLOOKUP(Coffee_data[[#This Row],[ProductId]],Product!$B$4:$O$7,4,FALSE)</f>
        <v>Darjeeling</v>
      </c>
    </row>
    <row r="2672" spans="1:20" x14ac:dyDescent="0.2">
      <c r="A2672">
        <v>73</v>
      </c>
      <c r="B2672">
        <v>102</v>
      </c>
      <c r="C2672">
        <v>181</v>
      </c>
      <c r="D2672">
        <v>68</v>
      </c>
      <c r="E2672">
        <v>53</v>
      </c>
      <c r="F2672">
        <v>22</v>
      </c>
      <c r="G2672">
        <v>559</v>
      </c>
      <c r="H2672">
        <v>40</v>
      </c>
      <c r="I2672">
        <v>38</v>
      </c>
      <c r="J2672">
        <v>90</v>
      </c>
      <c r="K2672">
        <v>140</v>
      </c>
      <c r="L2672">
        <v>773</v>
      </c>
      <c r="M2672">
        <v>12</v>
      </c>
      <c r="N2672" s="25">
        <v>42094</v>
      </c>
      <c r="O2672" t="str">
        <f>VLOOKUP(Coffee_data[[#This Row],[Area Code]],Location!$B$1:$E$157,2,FALSE)</f>
        <v>Illinois</v>
      </c>
      <c r="P2672" t="str">
        <f>VLOOKUP(Coffee_data[[#This Row],[Area Code]],Location!$B$1:$E$157,3,FALSE)</f>
        <v>Central</v>
      </c>
      <c r="Q2672" t="str">
        <f>VLOOKUP(Coffee_data[[#This Row],[Area Code]],Location!$B$1:$E$157,4,FALSE)</f>
        <v>Major Market</v>
      </c>
      <c r="R2672" s="15" t="str">
        <f>HLOOKUP(Coffee_data[[#This Row],[ProductId]],Product!$B$4:$O$7,2,FALSE)</f>
        <v>Regular</v>
      </c>
      <c r="S2672" s="15" t="str">
        <f>HLOOKUP(Coffee_data[[#This Row],[ProductId]],Product!$B$4:$O$7,3,FALSE)</f>
        <v>Tea</v>
      </c>
      <c r="T2672" s="15" t="str">
        <f>HLOOKUP(Coffee_data[[#This Row],[ProductId]],Product!$B$4:$O$7,4,FALSE)</f>
        <v>Earl Grey</v>
      </c>
    </row>
    <row r="2673" spans="1:20" x14ac:dyDescent="0.2">
      <c r="A2673">
        <v>326</v>
      </c>
      <c r="B2673">
        <v>335</v>
      </c>
      <c r="C2673">
        <v>626</v>
      </c>
      <c r="D2673">
        <v>252</v>
      </c>
      <c r="E2673">
        <v>115</v>
      </c>
      <c r="F2673">
        <v>83</v>
      </c>
      <c r="G2673">
        <v>1316</v>
      </c>
      <c r="H2673">
        <v>280</v>
      </c>
      <c r="I2673">
        <v>223</v>
      </c>
      <c r="J2673">
        <v>400</v>
      </c>
      <c r="K2673">
        <v>685</v>
      </c>
      <c r="L2673">
        <v>309</v>
      </c>
      <c r="M2673">
        <v>5</v>
      </c>
      <c r="N2673" s="25">
        <v>42094</v>
      </c>
      <c r="O2673" t="str">
        <f>VLOOKUP(Coffee_data[[#This Row],[Area Code]],Location!$B$1:$E$157,2,FALSE)</f>
        <v>Illinois</v>
      </c>
      <c r="P2673" t="str">
        <f>VLOOKUP(Coffee_data[[#This Row],[Area Code]],Location!$B$1:$E$157,3,FALSE)</f>
        <v>Central</v>
      </c>
      <c r="Q2673" t="str">
        <f>VLOOKUP(Coffee_data[[#This Row],[Area Code]],Location!$B$1:$E$157,4,FALSE)</f>
        <v>Major Market</v>
      </c>
      <c r="R2673" s="15" t="str">
        <f>HLOOKUP(Coffee_data[[#This Row],[ProductId]],Product!$B$4:$O$7,2,FALSE)</f>
        <v>Regular</v>
      </c>
      <c r="S2673" s="15" t="str">
        <f>HLOOKUP(Coffee_data[[#This Row],[ProductId]],Product!$B$4:$O$7,3,FALSE)</f>
        <v>Espresso</v>
      </c>
      <c r="T2673" s="15" t="str">
        <f>HLOOKUP(Coffee_data[[#This Row],[ProductId]],Product!$B$4:$O$7,4,FALSE)</f>
        <v>Caffe Mocha</v>
      </c>
    </row>
    <row r="2674" spans="1:20" x14ac:dyDescent="0.2">
      <c r="A2674">
        <v>221</v>
      </c>
      <c r="B2674">
        <v>239</v>
      </c>
      <c r="C2674">
        <v>509</v>
      </c>
      <c r="D2674">
        <v>230</v>
      </c>
      <c r="E2674">
        <v>90</v>
      </c>
      <c r="F2674">
        <v>66</v>
      </c>
      <c r="G2674">
        <v>1464</v>
      </c>
      <c r="H2674">
        <v>200</v>
      </c>
      <c r="I2674">
        <v>188</v>
      </c>
      <c r="J2674">
        <v>290</v>
      </c>
      <c r="K2674">
        <v>554</v>
      </c>
      <c r="L2674">
        <v>815</v>
      </c>
      <c r="M2674">
        <v>6</v>
      </c>
      <c r="N2674" s="25">
        <v>42094</v>
      </c>
      <c r="O2674" t="str">
        <f>VLOOKUP(Coffee_data[[#This Row],[Area Code]],Location!$B$1:$E$157,2,FALSE)</f>
        <v>Illinois</v>
      </c>
      <c r="P2674" t="str">
        <f>VLOOKUP(Coffee_data[[#This Row],[Area Code]],Location!$B$1:$E$157,3,FALSE)</f>
        <v>Central</v>
      </c>
      <c r="Q2674" t="str">
        <f>VLOOKUP(Coffee_data[[#This Row],[Area Code]],Location!$B$1:$E$157,4,FALSE)</f>
        <v>Major Market</v>
      </c>
      <c r="R2674" s="15" t="str">
        <f>HLOOKUP(Coffee_data[[#This Row],[ProductId]],Product!$B$4:$O$7,2,FALSE)</f>
        <v>Decaf</v>
      </c>
      <c r="S2674" s="15" t="str">
        <f>HLOOKUP(Coffee_data[[#This Row],[ProductId]],Product!$B$4:$O$7,3,FALSE)</f>
        <v>Espresso</v>
      </c>
      <c r="T2674" s="15" t="str">
        <f>HLOOKUP(Coffee_data[[#This Row],[ProductId]],Product!$B$4:$O$7,4,FALSE)</f>
        <v>Decaf Espresso</v>
      </c>
    </row>
    <row r="2675" spans="1:20" x14ac:dyDescent="0.2">
      <c r="A2675">
        <v>232</v>
      </c>
      <c r="B2675">
        <v>265</v>
      </c>
      <c r="C2675">
        <v>486</v>
      </c>
      <c r="D2675">
        <v>167</v>
      </c>
      <c r="E2675">
        <v>109</v>
      </c>
      <c r="F2675">
        <v>63</v>
      </c>
      <c r="G2675">
        <v>865</v>
      </c>
      <c r="H2675">
        <v>170</v>
      </c>
      <c r="I2675">
        <v>149</v>
      </c>
      <c r="J2675">
        <v>270</v>
      </c>
      <c r="K2675">
        <v>470</v>
      </c>
      <c r="L2675">
        <v>630</v>
      </c>
      <c r="M2675">
        <v>2</v>
      </c>
      <c r="N2675" s="25">
        <v>42094</v>
      </c>
      <c r="O2675" t="str">
        <f>VLOOKUP(Coffee_data[[#This Row],[Area Code]],Location!$B$1:$E$157,2,FALSE)</f>
        <v>Illinois</v>
      </c>
      <c r="P2675" t="str">
        <f>VLOOKUP(Coffee_data[[#This Row],[Area Code]],Location!$B$1:$E$157,3,FALSE)</f>
        <v>Central</v>
      </c>
      <c r="Q2675" t="str">
        <f>VLOOKUP(Coffee_data[[#This Row],[Area Code]],Location!$B$1:$E$157,4,FALSE)</f>
        <v>Major Market</v>
      </c>
      <c r="R2675" s="15" t="str">
        <f>HLOOKUP(Coffee_data[[#This Row],[ProductId]],Product!$B$4:$O$7,2,FALSE)</f>
        <v>Regular</v>
      </c>
      <c r="S2675" s="15" t="str">
        <f>HLOOKUP(Coffee_data[[#This Row],[ProductId]],Product!$B$4:$O$7,3,FALSE)</f>
        <v>Coffee</v>
      </c>
      <c r="T2675" s="15" t="str">
        <f>HLOOKUP(Coffee_data[[#This Row],[ProductId]],Product!$B$4:$O$7,4,FALSE)</f>
        <v>Columbian</v>
      </c>
    </row>
    <row r="2676" spans="1:20" x14ac:dyDescent="0.2">
      <c r="A2676">
        <v>172</v>
      </c>
      <c r="B2676">
        <v>178</v>
      </c>
      <c r="C2676">
        <v>321</v>
      </c>
      <c r="D2676">
        <v>113</v>
      </c>
      <c r="E2676">
        <v>62</v>
      </c>
      <c r="F2676">
        <v>39</v>
      </c>
      <c r="G2676">
        <v>611</v>
      </c>
      <c r="H2676">
        <v>130</v>
      </c>
      <c r="I2676">
        <v>92</v>
      </c>
      <c r="J2676">
        <v>180</v>
      </c>
      <c r="K2676">
        <v>313</v>
      </c>
      <c r="L2676">
        <v>312</v>
      </c>
      <c r="M2676">
        <v>3</v>
      </c>
      <c r="N2676" s="25">
        <v>42094</v>
      </c>
      <c r="O2676" t="str">
        <f>VLOOKUP(Coffee_data[[#This Row],[Area Code]],Location!$B$1:$E$157,2,FALSE)</f>
        <v>Illinois</v>
      </c>
      <c r="P2676" t="str">
        <f>VLOOKUP(Coffee_data[[#This Row],[Area Code]],Location!$B$1:$E$157,3,FALSE)</f>
        <v>Central</v>
      </c>
      <c r="Q2676" t="str">
        <f>VLOOKUP(Coffee_data[[#This Row],[Area Code]],Location!$B$1:$E$157,4,FALSE)</f>
        <v>Major Market</v>
      </c>
      <c r="R2676" s="15" t="str">
        <f>HLOOKUP(Coffee_data[[#This Row],[ProductId]],Product!$B$4:$O$7,2,FALSE)</f>
        <v>Decaf</v>
      </c>
      <c r="S2676" s="15" t="str">
        <f>HLOOKUP(Coffee_data[[#This Row],[ProductId]],Product!$B$4:$O$7,3,FALSE)</f>
        <v>Coffee</v>
      </c>
      <c r="T2676" s="15" t="str">
        <f>HLOOKUP(Coffee_data[[#This Row],[ProductId]],Product!$B$4:$O$7,4,FALSE)</f>
        <v>Decaf Irish Cream</v>
      </c>
    </row>
    <row r="2677" spans="1:20" x14ac:dyDescent="0.2">
      <c r="A2677">
        <v>326</v>
      </c>
      <c r="B2677">
        <v>335</v>
      </c>
      <c r="C2677">
        <v>626</v>
      </c>
      <c r="D2677">
        <v>268</v>
      </c>
      <c r="E2677">
        <v>115</v>
      </c>
      <c r="F2677">
        <v>83</v>
      </c>
      <c r="G2677">
        <v>1316</v>
      </c>
      <c r="H2677">
        <v>210</v>
      </c>
      <c r="I2677">
        <v>193</v>
      </c>
      <c r="J2677">
        <v>300</v>
      </c>
      <c r="K2677">
        <v>510</v>
      </c>
      <c r="L2677">
        <v>563</v>
      </c>
      <c r="M2677">
        <v>8</v>
      </c>
      <c r="N2677" s="25">
        <v>42094</v>
      </c>
      <c r="O2677" t="str">
        <f>VLOOKUP(Coffee_data[[#This Row],[Area Code]],Location!$B$1:$E$157,2,FALSE)</f>
        <v>Iowa</v>
      </c>
      <c r="P2677" t="str">
        <f>VLOOKUP(Coffee_data[[#This Row],[Area Code]],Location!$B$1:$E$157,3,FALSE)</f>
        <v>Central</v>
      </c>
      <c r="Q2677" t="str">
        <f>VLOOKUP(Coffee_data[[#This Row],[Area Code]],Location!$B$1:$E$157,4,FALSE)</f>
        <v>Small Market</v>
      </c>
      <c r="R2677" s="15" t="str">
        <f>HLOOKUP(Coffee_data[[#This Row],[ProductId]],Product!$B$4:$O$7,2,FALSE)</f>
        <v>Decaf</v>
      </c>
      <c r="S2677" s="15" t="str">
        <f>HLOOKUP(Coffee_data[[#This Row],[ProductId]],Product!$B$4:$O$7,3,FALSE)</f>
        <v>Herbal Tea</v>
      </c>
      <c r="T2677" s="15" t="str">
        <f>HLOOKUP(Coffee_data[[#This Row],[ProductId]],Product!$B$4:$O$7,4,FALSE)</f>
        <v>Chamomile</v>
      </c>
    </row>
    <row r="2678" spans="1:20" x14ac:dyDescent="0.2">
      <c r="A2678">
        <v>171</v>
      </c>
      <c r="B2678">
        <v>178</v>
      </c>
      <c r="C2678">
        <v>321</v>
      </c>
      <c r="D2678">
        <v>95</v>
      </c>
      <c r="E2678">
        <v>63</v>
      </c>
      <c r="F2678">
        <v>39</v>
      </c>
      <c r="G2678">
        <v>611</v>
      </c>
      <c r="H2678">
        <v>120</v>
      </c>
      <c r="I2678">
        <v>83</v>
      </c>
      <c r="J2678">
        <v>160</v>
      </c>
      <c r="K2678">
        <v>260</v>
      </c>
      <c r="L2678">
        <v>319</v>
      </c>
      <c r="M2678">
        <v>9</v>
      </c>
      <c r="N2678" s="25">
        <v>42094</v>
      </c>
      <c r="O2678" t="str">
        <f>VLOOKUP(Coffee_data[[#This Row],[Area Code]],Location!$B$1:$E$157,2,FALSE)</f>
        <v>Iowa</v>
      </c>
      <c r="P2678" t="str">
        <f>VLOOKUP(Coffee_data[[#This Row],[Area Code]],Location!$B$1:$E$157,3,FALSE)</f>
        <v>Central</v>
      </c>
      <c r="Q2678" t="str">
        <f>VLOOKUP(Coffee_data[[#This Row],[Area Code]],Location!$B$1:$E$157,4,FALSE)</f>
        <v>Small Market</v>
      </c>
      <c r="R2678" s="15" t="str">
        <f>HLOOKUP(Coffee_data[[#This Row],[ProductId]],Product!$B$4:$O$7,2,FALSE)</f>
        <v>Decaf</v>
      </c>
      <c r="S2678" s="15" t="str">
        <f>HLOOKUP(Coffee_data[[#This Row],[ProductId]],Product!$B$4:$O$7,3,FALSE)</f>
        <v>Herbal Tea</v>
      </c>
      <c r="T2678" s="15" t="str">
        <f>HLOOKUP(Coffee_data[[#This Row],[ProductId]],Product!$B$4:$O$7,4,FALSE)</f>
        <v>Lemon</v>
      </c>
    </row>
    <row r="2679" spans="1:20" x14ac:dyDescent="0.2">
      <c r="A2679">
        <v>220</v>
      </c>
      <c r="B2679">
        <v>239</v>
      </c>
      <c r="C2679">
        <v>509</v>
      </c>
      <c r="D2679">
        <v>282</v>
      </c>
      <c r="E2679">
        <v>91</v>
      </c>
      <c r="F2679">
        <v>66</v>
      </c>
      <c r="G2679">
        <v>1464</v>
      </c>
      <c r="H2679">
        <v>140</v>
      </c>
      <c r="I2679">
        <v>216</v>
      </c>
      <c r="J2679">
        <v>220</v>
      </c>
      <c r="K2679">
        <v>431</v>
      </c>
      <c r="L2679">
        <v>712</v>
      </c>
      <c r="M2679">
        <v>11</v>
      </c>
      <c r="N2679" s="25">
        <v>42094</v>
      </c>
      <c r="O2679" t="str">
        <f>VLOOKUP(Coffee_data[[#This Row],[Area Code]],Location!$B$1:$E$157,2,FALSE)</f>
        <v>Iowa</v>
      </c>
      <c r="P2679" t="str">
        <f>VLOOKUP(Coffee_data[[#This Row],[Area Code]],Location!$B$1:$E$157,3,FALSE)</f>
        <v>Central</v>
      </c>
      <c r="Q2679" t="str">
        <f>VLOOKUP(Coffee_data[[#This Row],[Area Code]],Location!$B$1:$E$157,4,FALSE)</f>
        <v>Small Market</v>
      </c>
      <c r="R2679" s="15" t="str">
        <f>HLOOKUP(Coffee_data[[#This Row],[ProductId]],Product!$B$4:$O$7,2,FALSE)</f>
        <v>Regular</v>
      </c>
      <c r="S2679" s="15" t="str">
        <f>HLOOKUP(Coffee_data[[#This Row],[ProductId]],Product!$B$4:$O$7,3,FALSE)</f>
        <v>Tea</v>
      </c>
      <c r="T2679" s="15" t="str">
        <f>HLOOKUP(Coffee_data[[#This Row],[ProductId]],Product!$B$4:$O$7,4,FALSE)</f>
        <v>Darjeeling</v>
      </c>
    </row>
    <row r="2680" spans="1:20" x14ac:dyDescent="0.2">
      <c r="A2680">
        <v>276</v>
      </c>
      <c r="B2680">
        <v>318</v>
      </c>
      <c r="C2680">
        <v>616</v>
      </c>
      <c r="D2680">
        <v>265</v>
      </c>
      <c r="E2680">
        <v>132</v>
      </c>
      <c r="F2680">
        <v>98</v>
      </c>
      <c r="G2680">
        <v>1423</v>
      </c>
      <c r="H2680">
        <v>160</v>
      </c>
      <c r="I2680">
        <v>172</v>
      </c>
      <c r="J2680">
        <v>280</v>
      </c>
      <c r="K2680">
        <v>512</v>
      </c>
      <c r="L2680">
        <v>563</v>
      </c>
      <c r="M2680">
        <v>12</v>
      </c>
      <c r="N2680" s="25">
        <v>42094</v>
      </c>
      <c r="O2680" t="str">
        <f>VLOOKUP(Coffee_data[[#This Row],[Area Code]],Location!$B$1:$E$157,2,FALSE)</f>
        <v>Iowa</v>
      </c>
      <c r="P2680" t="str">
        <f>VLOOKUP(Coffee_data[[#This Row],[Area Code]],Location!$B$1:$E$157,3,FALSE)</f>
        <v>Central</v>
      </c>
      <c r="Q2680" t="str">
        <f>VLOOKUP(Coffee_data[[#This Row],[Area Code]],Location!$B$1:$E$157,4,FALSE)</f>
        <v>Small Market</v>
      </c>
      <c r="R2680" s="15" t="str">
        <f>HLOOKUP(Coffee_data[[#This Row],[ProductId]],Product!$B$4:$O$7,2,FALSE)</f>
        <v>Regular</v>
      </c>
      <c r="S2680" s="15" t="str">
        <f>HLOOKUP(Coffee_data[[#This Row],[ProductId]],Product!$B$4:$O$7,3,FALSE)</f>
        <v>Tea</v>
      </c>
      <c r="T2680" s="15" t="str">
        <f>HLOOKUP(Coffee_data[[#This Row],[ProductId]],Product!$B$4:$O$7,4,FALSE)</f>
        <v>Earl Grey</v>
      </c>
    </row>
    <row r="2681" spans="1:20" x14ac:dyDescent="0.2">
      <c r="A2681">
        <v>15</v>
      </c>
      <c r="B2681">
        <v>26</v>
      </c>
      <c r="C2681">
        <v>46</v>
      </c>
      <c r="D2681">
        <v>17</v>
      </c>
      <c r="E2681">
        <v>16</v>
      </c>
      <c r="F2681">
        <v>4</v>
      </c>
      <c r="G2681">
        <v>776</v>
      </c>
      <c r="H2681">
        <v>30</v>
      </c>
      <c r="I2681">
        <v>10</v>
      </c>
      <c r="J2681">
        <v>40</v>
      </c>
      <c r="K2681">
        <v>50</v>
      </c>
      <c r="L2681">
        <v>515</v>
      </c>
      <c r="M2681">
        <v>5</v>
      </c>
      <c r="N2681" s="25">
        <v>42094</v>
      </c>
      <c r="O2681" t="str">
        <f>VLOOKUP(Coffee_data[[#This Row],[Area Code]],Location!$B$1:$E$157,2,FALSE)</f>
        <v>Iowa</v>
      </c>
      <c r="P2681" t="str">
        <f>VLOOKUP(Coffee_data[[#This Row],[Area Code]],Location!$B$1:$E$157,3,FALSE)</f>
        <v>Central</v>
      </c>
      <c r="Q2681" t="str">
        <f>VLOOKUP(Coffee_data[[#This Row],[Area Code]],Location!$B$1:$E$157,4,FALSE)</f>
        <v>Small Market</v>
      </c>
      <c r="R2681" s="15" t="str">
        <f>HLOOKUP(Coffee_data[[#This Row],[ProductId]],Product!$B$4:$O$7,2,FALSE)</f>
        <v>Regular</v>
      </c>
      <c r="S2681" s="15" t="str">
        <f>HLOOKUP(Coffee_data[[#This Row],[ProductId]],Product!$B$4:$O$7,3,FALSE)</f>
        <v>Espresso</v>
      </c>
      <c r="T2681" s="15" t="str">
        <f>HLOOKUP(Coffee_data[[#This Row],[ProductId]],Product!$B$4:$O$7,4,FALSE)</f>
        <v>Caffe Mocha</v>
      </c>
    </row>
    <row r="2682" spans="1:20" x14ac:dyDescent="0.2">
      <c r="A2682">
        <v>47</v>
      </c>
      <c r="B2682">
        <v>43</v>
      </c>
      <c r="C2682">
        <v>46</v>
      </c>
      <c r="D2682">
        <v>0</v>
      </c>
      <c r="E2682">
        <v>11</v>
      </c>
      <c r="F2682">
        <v>0</v>
      </c>
      <c r="G2682">
        <v>688</v>
      </c>
      <c r="H2682">
        <v>40</v>
      </c>
      <c r="I2682">
        <v>0</v>
      </c>
      <c r="J2682">
        <v>50</v>
      </c>
      <c r="K2682">
        <v>56</v>
      </c>
      <c r="L2682">
        <v>712</v>
      </c>
      <c r="M2682">
        <v>6</v>
      </c>
      <c r="N2682" s="25">
        <v>42094</v>
      </c>
      <c r="O2682" t="str">
        <f>VLOOKUP(Coffee_data[[#This Row],[Area Code]],Location!$B$1:$E$157,2,FALSE)</f>
        <v>Iowa</v>
      </c>
      <c r="P2682" t="str">
        <f>VLOOKUP(Coffee_data[[#This Row],[Area Code]],Location!$B$1:$E$157,3,FALSE)</f>
        <v>Central</v>
      </c>
      <c r="Q2682" t="str">
        <f>VLOOKUP(Coffee_data[[#This Row],[Area Code]],Location!$B$1:$E$157,4,FALSE)</f>
        <v>Small Market</v>
      </c>
      <c r="R2682" s="15" t="str">
        <f>HLOOKUP(Coffee_data[[#This Row],[ProductId]],Product!$B$4:$O$7,2,FALSE)</f>
        <v>Decaf</v>
      </c>
      <c r="S2682" s="15" t="str">
        <f>HLOOKUP(Coffee_data[[#This Row],[ProductId]],Product!$B$4:$O$7,3,FALSE)</f>
        <v>Espresso</v>
      </c>
      <c r="T2682" s="15" t="str">
        <f>HLOOKUP(Coffee_data[[#This Row],[ProductId]],Product!$B$4:$O$7,4,FALSE)</f>
        <v>Decaf Espresso</v>
      </c>
    </row>
    <row r="2683" spans="1:20" x14ac:dyDescent="0.2">
      <c r="A2683">
        <v>16</v>
      </c>
      <c r="B2683">
        <v>28</v>
      </c>
      <c r="C2683">
        <v>50</v>
      </c>
      <c r="D2683">
        <v>19</v>
      </c>
      <c r="E2683">
        <v>17</v>
      </c>
      <c r="F2683">
        <v>5</v>
      </c>
      <c r="G2683">
        <v>820</v>
      </c>
      <c r="H2683">
        <v>10</v>
      </c>
      <c r="I2683">
        <v>20</v>
      </c>
      <c r="J2683">
        <v>20</v>
      </c>
      <c r="K2683">
        <v>41</v>
      </c>
      <c r="L2683">
        <v>515</v>
      </c>
      <c r="M2683">
        <v>1</v>
      </c>
      <c r="N2683" s="25">
        <v>42094</v>
      </c>
      <c r="O2683" t="str">
        <f>VLOOKUP(Coffee_data[[#This Row],[Area Code]],Location!$B$1:$E$157,2,FALSE)</f>
        <v>Iowa</v>
      </c>
      <c r="P2683" t="str">
        <f>VLOOKUP(Coffee_data[[#This Row],[Area Code]],Location!$B$1:$E$157,3,FALSE)</f>
        <v>Central</v>
      </c>
      <c r="Q2683" t="str">
        <f>VLOOKUP(Coffee_data[[#This Row],[Area Code]],Location!$B$1:$E$157,4,FALSE)</f>
        <v>Small Market</v>
      </c>
      <c r="R2683" s="15" t="str">
        <f>HLOOKUP(Coffee_data[[#This Row],[ProductId]],Product!$B$4:$O$7,2,FALSE)</f>
        <v>Regular</v>
      </c>
      <c r="S2683" s="15" t="str">
        <f>HLOOKUP(Coffee_data[[#This Row],[ProductId]],Product!$B$4:$O$7,3,FALSE)</f>
        <v>Coffee</v>
      </c>
      <c r="T2683" s="15" t="str">
        <f>HLOOKUP(Coffee_data[[#This Row],[ProductId]],Product!$B$4:$O$7,4,FALSE)</f>
        <v>Amaretto</v>
      </c>
    </row>
    <row r="2684" spans="1:20" x14ac:dyDescent="0.2">
      <c r="A2684">
        <v>4</v>
      </c>
      <c r="B2684">
        <v>33</v>
      </c>
      <c r="C2684">
        <v>65</v>
      </c>
      <c r="D2684">
        <v>28</v>
      </c>
      <c r="E2684">
        <v>30</v>
      </c>
      <c r="F2684">
        <v>8</v>
      </c>
      <c r="G2684">
        <v>964</v>
      </c>
      <c r="H2684">
        <v>20</v>
      </c>
      <c r="I2684">
        <v>20</v>
      </c>
      <c r="J2684">
        <v>40</v>
      </c>
      <c r="K2684">
        <v>58</v>
      </c>
      <c r="L2684">
        <v>319</v>
      </c>
      <c r="M2684">
        <v>2</v>
      </c>
      <c r="N2684" s="25">
        <v>42094</v>
      </c>
      <c r="O2684" t="str">
        <f>VLOOKUP(Coffee_data[[#This Row],[Area Code]],Location!$B$1:$E$157,2,FALSE)</f>
        <v>Iowa</v>
      </c>
      <c r="P2684" t="str">
        <f>VLOOKUP(Coffee_data[[#This Row],[Area Code]],Location!$B$1:$E$157,3,FALSE)</f>
        <v>Central</v>
      </c>
      <c r="Q2684" t="str">
        <f>VLOOKUP(Coffee_data[[#This Row],[Area Code]],Location!$B$1:$E$157,4,FALSE)</f>
        <v>Small Market</v>
      </c>
      <c r="R2684" s="15" t="str">
        <f>HLOOKUP(Coffee_data[[#This Row],[ProductId]],Product!$B$4:$O$7,2,FALSE)</f>
        <v>Regular</v>
      </c>
      <c r="S2684" s="15" t="str">
        <f>HLOOKUP(Coffee_data[[#This Row],[ProductId]],Product!$B$4:$O$7,3,FALSE)</f>
        <v>Coffee</v>
      </c>
      <c r="T2684" s="15" t="str">
        <f>HLOOKUP(Coffee_data[[#This Row],[ProductId]],Product!$B$4:$O$7,4,FALSE)</f>
        <v>Columbian</v>
      </c>
    </row>
    <row r="2685" spans="1:20" x14ac:dyDescent="0.2">
      <c r="A2685">
        <v>13</v>
      </c>
      <c r="B2685">
        <v>28</v>
      </c>
      <c r="C2685">
        <v>52</v>
      </c>
      <c r="D2685">
        <v>21</v>
      </c>
      <c r="E2685">
        <v>19</v>
      </c>
      <c r="F2685">
        <v>6</v>
      </c>
      <c r="G2685">
        <v>614</v>
      </c>
      <c r="H2685">
        <v>20</v>
      </c>
      <c r="I2685">
        <v>20</v>
      </c>
      <c r="J2685">
        <v>30</v>
      </c>
      <c r="K2685">
        <v>47</v>
      </c>
      <c r="L2685">
        <v>641</v>
      </c>
      <c r="M2685">
        <v>3</v>
      </c>
      <c r="N2685" s="25">
        <v>42094</v>
      </c>
      <c r="O2685" t="str">
        <f>VLOOKUP(Coffee_data[[#This Row],[Area Code]],Location!$B$1:$E$157,2,FALSE)</f>
        <v>Iowa</v>
      </c>
      <c r="P2685" t="str">
        <f>VLOOKUP(Coffee_data[[#This Row],[Area Code]],Location!$B$1:$E$157,3,FALSE)</f>
        <v>Central</v>
      </c>
      <c r="Q2685" t="str">
        <f>VLOOKUP(Coffee_data[[#This Row],[Area Code]],Location!$B$1:$E$157,4,FALSE)</f>
        <v>Small Market</v>
      </c>
      <c r="R2685" s="15" t="str">
        <f>HLOOKUP(Coffee_data[[#This Row],[ProductId]],Product!$B$4:$O$7,2,FALSE)</f>
        <v>Decaf</v>
      </c>
      <c r="S2685" s="15" t="str">
        <f>HLOOKUP(Coffee_data[[#This Row],[ProductId]],Product!$B$4:$O$7,3,FALSE)</f>
        <v>Coffee</v>
      </c>
      <c r="T2685" s="15" t="str">
        <f>HLOOKUP(Coffee_data[[#This Row],[ProductId]],Product!$B$4:$O$7,4,FALSE)</f>
        <v>Decaf Irish Cream</v>
      </c>
    </row>
    <row r="2686" spans="1:20" x14ac:dyDescent="0.2">
      <c r="A2686">
        <v>-9</v>
      </c>
      <c r="B2686">
        <v>63</v>
      </c>
      <c r="C2686">
        <v>114</v>
      </c>
      <c r="D2686">
        <v>44</v>
      </c>
      <c r="E2686">
        <v>69</v>
      </c>
      <c r="F2686">
        <v>40</v>
      </c>
      <c r="G2686">
        <v>261</v>
      </c>
      <c r="H2686">
        <v>10</v>
      </c>
      <c r="I2686">
        <v>38</v>
      </c>
      <c r="J2686">
        <v>60</v>
      </c>
      <c r="K2686">
        <v>82</v>
      </c>
      <c r="L2686">
        <v>417</v>
      </c>
      <c r="M2686">
        <v>8</v>
      </c>
      <c r="N2686" s="25">
        <v>42094</v>
      </c>
      <c r="O2686" t="str">
        <f>VLOOKUP(Coffee_data[[#This Row],[Area Code]],Location!$B$1:$E$157,2,FALSE)</f>
        <v>Missouri</v>
      </c>
      <c r="P2686" t="str">
        <f>VLOOKUP(Coffee_data[[#This Row],[Area Code]],Location!$B$1:$E$157,3,FALSE)</f>
        <v>Central</v>
      </c>
      <c r="Q2686" t="str">
        <f>VLOOKUP(Coffee_data[[#This Row],[Area Code]],Location!$B$1:$E$157,4,FALSE)</f>
        <v>Small Market</v>
      </c>
      <c r="R2686" s="15" t="str">
        <f>HLOOKUP(Coffee_data[[#This Row],[ProductId]],Product!$B$4:$O$7,2,FALSE)</f>
        <v>Decaf</v>
      </c>
      <c r="S2686" s="15" t="str">
        <f>HLOOKUP(Coffee_data[[#This Row],[ProductId]],Product!$B$4:$O$7,3,FALSE)</f>
        <v>Herbal Tea</v>
      </c>
      <c r="T2686" s="15" t="str">
        <f>HLOOKUP(Coffee_data[[#This Row],[ProductId]],Product!$B$4:$O$7,4,FALSE)</f>
        <v>Chamomile</v>
      </c>
    </row>
    <row r="2687" spans="1:20" x14ac:dyDescent="0.2">
      <c r="A2687">
        <v>-18</v>
      </c>
      <c r="B2687">
        <v>40</v>
      </c>
      <c r="C2687">
        <v>142</v>
      </c>
      <c r="D2687">
        <v>93</v>
      </c>
      <c r="E2687">
        <v>52</v>
      </c>
      <c r="F2687">
        <v>28</v>
      </c>
      <c r="G2687">
        <v>840</v>
      </c>
      <c r="H2687">
        <v>10</v>
      </c>
      <c r="I2687">
        <v>70</v>
      </c>
      <c r="J2687">
        <v>40</v>
      </c>
      <c r="K2687">
        <v>101</v>
      </c>
      <c r="L2687">
        <v>636</v>
      </c>
      <c r="M2687">
        <v>9</v>
      </c>
      <c r="N2687" s="25">
        <v>42094</v>
      </c>
      <c r="O2687" t="str">
        <f>VLOOKUP(Coffee_data[[#This Row],[Area Code]],Location!$B$1:$E$157,2,FALSE)</f>
        <v>Missouri</v>
      </c>
      <c r="P2687" t="str">
        <f>VLOOKUP(Coffee_data[[#This Row],[Area Code]],Location!$B$1:$E$157,3,FALSE)</f>
        <v>Central</v>
      </c>
      <c r="Q2687" t="str">
        <f>VLOOKUP(Coffee_data[[#This Row],[Area Code]],Location!$B$1:$E$157,4,FALSE)</f>
        <v>Small Market</v>
      </c>
      <c r="R2687" s="15" t="str">
        <f>HLOOKUP(Coffee_data[[#This Row],[ProductId]],Product!$B$4:$O$7,2,FALSE)</f>
        <v>Decaf</v>
      </c>
      <c r="S2687" s="15" t="str">
        <f>HLOOKUP(Coffee_data[[#This Row],[ProductId]],Product!$B$4:$O$7,3,FALSE)</f>
        <v>Herbal Tea</v>
      </c>
      <c r="T2687" s="15" t="str">
        <f>HLOOKUP(Coffee_data[[#This Row],[ProductId]],Product!$B$4:$O$7,4,FALSE)</f>
        <v>Lemon</v>
      </c>
    </row>
    <row r="2688" spans="1:20" x14ac:dyDescent="0.2">
      <c r="A2688">
        <v>16</v>
      </c>
      <c r="B2688">
        <v>51</v>
      </c>
      <c r="C2688">
        <v>94</v>
      </c>
      <c r="D2688">
        <v>37</v>
      </c>
      <c r="E2688">
        <v>40</v>
      </c>
      <c r="F2688">
        <v>12</v>
      </c>
      <c r="G2688">
        <v>195</v>
      </c>
      <c r="H2688">
        <v>10</v>
      </c>
      <c r="I2688">
        <v>30</v>
      </c>
      <c r="J2688">
        <v>40</v>
      </c>
      <c r="K2688">
        <v>70</v>
      </c>
      <c r="L2688">
        <v>417</v>
      </c>
      <c r="M2688">
        <v>11</v>
      </c>
      <c r="N2688" s="25">
        <v>42094</v>
      </c>
      <c r="O2688" t="str">
        <f>VLOOKUP(Coffee_data[[#This Row],[Area Code]],Location!$B$1:$E$157,2,FALSE)</f>
        <v>Missouri</v>
      </c>
      <c r="P2688" t="str">
        <f>VLOOKUP(Coffee_data[[#This Row],[Area Code]],Location!$B$1:$E$157,3,FALSE)</f>
        <v>Central</v>
      </c>
      <c r="Q2688" t="str">
        <f>VLOOKUP(Coffee_data[[#This Row],[Area Code]],Location!$B$1:$E$157,4,FALSE)</f>
        <v>Small Market</v>
      </c>
      <c r="R2688" s="15" t="str">
        <f>HLOOKUP(Coffee_data[[#This Row],[ProductId]],Product!$B$4:$O$7,2,FALSE)</f>
        <v>Regular</v>
      </c>
      <c r="S2688" s="15" t="str">
        <f>HLOOKUP(Coffee_data[[#This Row],[ProductId]],Product!$B$4:$O$7,3,FALSE)</f>
        <v>Tea</v>
      </c>
      <c r="T2688" s="15" t="str">
        <f>HLOOKUP(Coffee_data[[#This Row],[ProductId]],Product!$B$4:$O$7,4,FALSE)</f>
        <v>Darjeeling</v>
      </c>
    </row>
    <row r="2689" spans="1:20" x14ac:dyDescent="0.2">
      <c r="A2689">
        <v>-13</v>
      </c>
      <c r="B2689">
        <v>36</v>
      </c>
      <c r="C2689">
        <v>69</v>
      </c>
      <c r="D2689">
        <v>29</v>
      </c>
      <c r="E2689">
        <v>45</v>
      </c>
      <c r="F2689">
        <v>11</v>
      </c>
      <c r="G2689">
        <v>169</v>
      </c>
      <c r="H2689">
        <v>-10</v>
      </c>
      <c r="I2689">
        <v>20</v>
      </c>
      <c r="J2689">
        <v>30</v>
      </c>
      <c r="K2689">
        <v>62</v>
      </c>
      <c r="L2689">
        <v>417</v>
      </c>
      <c r="M2689">
        <v>12</v>
      </c>
      <c r="N2689" s="25">
        <v>42094</v>
      </c>
      <c r="O2689" t="str">
        <f>VLOOKUP(Coffee_data[[#This Row],[Area Code]],Location!$B$1:$E$157,2,FALSE)</f>
        <v>Missouri</v>
      </c>
      <c r="P2689" t="str">
        <f>VLOOKUP(Coffee_data[[#This Row],[Area Code]],Location!$B$1:$E$157,3,FALSE)</f>
        <v>Central</v>
      </c>
      <c r="Q2689" t="str">
        <f>VLOOKUP(Coffee_data[[#This Row],[Area Code]],Location!$B$1:$E$157,4,FALSE)</f>
        <v>Small Market</v>
      </c>
      <c r="R2689" s="15" t="str">
        <f>HLOOKUP(Coffee_data[[#This Row],[ProductId]],Product!$B$4:$O$7,2,FALSE)</f>
        <v>Regular</v>
      </c>
      <c r="S2689" s="15" t="str">
        <f>HLOOKUP(Coffee_data[[#This Row],[ProductId]],Product!$B$4:$O$7,3,FALSE)</f>
        <v>Tea</v>
      </c>
      <c r="T2689" s="15" t="str">
        <f>HLOOKUP(Coffee_data[[#This Row],[ProductId]],Product!$B$4:$O$7,4,FALSE)</f>
        <v>Earl Grey</v>
      </c>
    </row>
    <row r="2690" spans="1:20" x14ac:dyDescent="0.2">
      <c r="A2690">
        <v>-3</v>
      </c>
      <c r="B2690">
        <v>44</v>
      </c>
      <c r="C2690">
        <v>84</v>
      </c>
      <c r="D2690">
        <v>35</v>
      </c>
      <c r="E2690">
        <v>46</v>
      </c>
      <c r="F2690">
        <v>13</v>
      </c>
      <c r="G2690">
        <v>197</v>
      </c>
      <c r="H2690">
        <v>-10</v>
      </c>
      <c r="I2690">
        <v>17</v>
      </c>
      <c r="J2690">
        <v>30</v>
      </c>
      <c r="K2690">
        <v>47</v>
      </c>
      <c r="L2690">
        <v>314</v>
      </c>
      <c r="M2690">
        <v>13</v>
      </c>
      <c r="N2690" s="25">
        <v>42094</v>
      </c>
      <c r="O2690" t="str">
        <f>VLOOKUP(Coffee_data[[#This Row],[Area Code]],Location!$B$1:$E$157,2,FALSE)</f>
        <v>Missouri</v>
      </c>
      <c r="P2690" t="str">
        <f>VLOOKUP(Coffee_data[[#This Row],[Area Code]],Location!$B$1:$E$157,3,FALSE)</f>
        <v>Central</v>
      </c>
      <c r="Q2690" t="str">
        <f>VLOOKUP(Coffee_data[[#This Row],[Area Code]],Location!$B$1:$E$157,4,FALSE)</f>
        <v>Small Market</v>
      </c>
      <c r="R2690" s="15" t="str">
        <f>HLOOKUP(Coffee_data[[#This Row],[ProductId]],Product!$B$4:$O$7,2,FALSE)</f>
        <v>Regular</v>
      </c>
      <c r="S2690" s="15" t="str">
        <f>HLOOKUP(Coffee_data[[#This Row],[ProductId]],Product!$B$4:$O$7,3,FALSE)</f>
        <v>Tea</v>
      </c>
      <c r="T2690" s="15" t="str">
        <f>HLOOKUP(Coffee_data[[#This Row],[ProductId]],Product!$B$4:$O$7,4,FALSE)</f>
        <v>Green Tea</v>
      </c>
    </row>
    <row r="2691" spans="1:20" x14ac:dyDescent="0.2">
      <c r="A2691">
        <v>64</v>
      </c>
      <c r="B2691">
        <v>68</v>
      </c>
      <c r="C2691">
        <v>123</v>
      </c>
      <c r="D2691">
        <v>47</v>
      </c>
      <c r="E2691">
        <v>25</v>
      </c>
      <c r="F2691">
        <v>13</v>
      </c>
      <c r="G2691">
        <v>821</v>
      </c>
      <c r="H2691">
        <v>60</v>
      </c>
      <c r="I2691">
        <v>55</v>
      </c>
      <c r="J2691">
        <v>80</v>
      </c>
      <c r="K2691">
        <v>130</v>
      </c>
      <c r="L2691">
        <v>314</v>
      </c>
      <c r="M2691">
        <v>5</v>
      </c>
      <c r="N2691" s="25">
        <v>42094</v>
      </c>
      <c r="O2691" t="str">
        <f>VLOOKUP(Coffee_data[[#This Row],[Area Code]],Location!$B$1:$E$157,2,FALSE)</f>
        <v>Missouri</v>
      </c>
      <c r="P2691" t="str">
        <f>VLOOKUP(Coffee_data[[#This Row],[Area Code]],Location!$B$1:$E$157,3,FALSE)</f>
        <v>Central</v>
      </c>
      <c r="Q2691" t="str">
        <f>VLOOKUP(Coffee_data[[#This Row],[Area Code]],Location!$B$1:$E$157,4,FALSE)</f>
        <v>Small Market</v>
      </c>
      <c r="R2691" s="15" t="str">
        <f>HLOOKUP(Coffee_data[[#This Row],[ProductId]],Product!$B$4:$O$7,2,FALSE)</f>
        <v>Regular</v>
      </c>
      <c r="S2691" s="15" t="str">
        <f>HLOOKUP(Coffee_data[[#This Row],[ProductId]],Product!$B$4:$O$7,3,FALSE)</f>
        <v>Espresso</v>
      </c>
      <c r="T2691" s="15" t="str">
        <f>HLOOKUP(Coffee_data[[#This Row],[ProductId]],Product!$B$4:$O$7,4,FALSE)</f>
        <v>Caffe Mocha</v>
      </c>
    </row>
    <row r="2692" spans="1:20" x14ac:dyDescent="0.2">
      <c r="A2692">
        <v>65</v>
      </c>
      <c r="B2692">
        <v>67</v>
      </c>
      <c r="C2692">
        <v>119</v>
      </c>
      <c r="D2692">
        <v>45</v>
      </c>
      <c r="E2692">
        <v>23</v>
      </c>
      <c r="F2692">
        <v>12</v>
      </c>
      <c r="G2692">
        <v>777</v>
      </c>
      <c r="H2692">
        <v>60</v>
      </c>
      <c r="I2692">
        <v>56</v>
      </c>
      <c r="J2692">
        <v>80</v>
      </c>
      <c r="K2692">
        <v>130</v>
      </c>
      <c r="L2692">
        <v>573</v>
      </c>
      <c r="M2692">
        <v>6</v>
      </c>
      <c r="N2692" s="25">
        <v>42094</v>
      </c>
      <c r="O2692" t="str">
        <f>VLOOKUP(Coffee_data[[#This Row],[Area Code]],Location!$B$1:$E$157,2,FALSE)</f>
        <v>Missouri</v>
      </c>
      <c r="P2692" t="str">
        <f>VLOOKUP(Coffee_data[[#This Row],[Area Code]],Location!$B$1:$E$157,3,FALSE)</f>
        <v>Central</v>
      </c>
      <c r="Q2692" t="str">
        <f>VLOOKUP(Coffee_data[[#This Row],[Area Code]],Location!$B$1:$E$157,4,FALSE)</f>
        <v>Small Market</v>
      </c>
      <c r="R2692" s="15" t="str">
        <f>HLOOKUP(Coffee_data[[#This Row],[ProductId]],Product!$B$4:$O$7,2,FALSE)</f>
        <v>Decaf</v>
      </c>
      <c r="S2692" s="15" t="str">
        <f>HLOOKUP(Coffee_data[[#This Row],[ProductId]],Product!$B$4:$O$7,3,FALSE)</f>
        <v>Espresso</v>
      </c>
      <c r="T2692" s="15" t="str">
        <f>HLOOKUP(Coffee_data[[#This Row],[ProductId]],Product!$B$4:$O$7,4,FALSE)</f>
        <v>Decaf Espresso</v>
      </c>
    </row>
    <row r="2693" spans="1:20" x14ac:dyDescent="0.2">
      <c r="A2693">
        <v>52</v>
      </c>
      <c r="B2693">
        <v>98</v>
      </c>
      <c r="C2693">
        <v>190</v>
      </c>
      <c r="D2693">
        <v>80</v>
      </c>
      <c r="E2693">
        <v>63</v>
      </c>
      <c r="F2693">
        <v>30</v>
      </c>
      <c r="G2693">
        <v>494</v>
      </c>
      <c r="H2693">
        <v>50</v>
      </c>
      <c r="I2693">
        <v>82</v>
      </c>
      <c r="J2693">
        <v>100</v>
      </c>
      <c r="K2693">
        <v>178</v>
      </c>
      <c r="L2693">
        <v>573</v>
      </c>
      <c r="M2693">
        <v>2</v>
      </c>
      <c r="N2693" s="25">
        <v>42094</v>
      </c>
      <c r="O2693" t="str">
        <f>VLOOKUP(Coffee_data[[#This Row],[Area Code]],Location!$B$1:$E$157,2,FALSE)</f>
        <v>Missouri</v>
      </c>
      <c r="P2693" t="str">
        <f>VLOOKUP(Coffee_data[[#This Row],[Area Code]],Location!$B$1:$E$157,3,FALSE)</f>
        <v>Central</v>
      </c>
      <c r="Q2693" t="str">
        <f>VLOOKUP(Coffee_data[[#This Row],[Area Code]],Location!$B$1:$E$157,4,FALSE)</f>
        <v>Small Market</v>
      </c>
      <c r="R2693" s="15" t="str">
        <f>HLOOKUP(Coffee_data[[#This Row],[ProductId]],Product!$B$4:$O$7,2,FALSE)</f>
        <v>Regular</v>
      </c>
      <c r="S2693" s="15" t="str">
        <f>HLOOKUP(Coffee_data[[#This Row],[ProductId]],Product!$B$4:$O$7,3,FALSE)</f>
        <v>Coffee</v>
      </c>
      <c r="T2693" s="15" t="str">
        <f>HLOOKUP(Coffee_data[[#This Row],[ProductId]],Product!$B$4:$O$7,4,FALSE)</f>
        <v>Columbian</v>
      </c>
    </row>
    <row r="2694" spans="1:20" x14ac:dyDescent="0.2">
      <c r="A2694">
        <v>70</v>
      </c>
      <c r="B2694">
        <v>91</v>
      </c>
      <c r="C2694">
        <v>178</v>
      </c>
      <c r="D2694">
        <v>76</v>
      </c>
      <c r="E2694">
        <v>44</v>
      </c>
      <c r="F2694">
        <v>23</v>
      </c>
      <c r="G2694">
        <v>965</v>
      </c>
      <c r="H2694">
        <v>50</v>
      </c>
      <c r="I2694">
        <v>77</v>
      </c>
      <c r="J2694">
        <v>90</v>
      </c>
      <c r="K2694">
        <v>173</v>
      </c>
      <c r="L2694">
        <v>573</v>
      </c>
      <c r="M2694">
        <v>3</v>
      </c>
      <c r="N2694" s="25">
        <v>42094</v>
      </c>
      <c r="O2694" t="str">
        <f>VLOOKUP(Coffee_data[[#This Row],[Area Code]],Location!$B$1:$E$157,2,FALSE)</f>
        <v>Missouri</v>
      </c>
      <c r="P2694" t="str">
        <f>VLOOKUP(Coffee_data[[#This Row],[Area Code]],Location!$B$1:$E$157,3,FALSE)</f>
        <v>Central</v>
      </c>
      <c r="Q2694" t="str">
        <f>VLOOKUP(Coffee_data[[#This Row],[Area Code]],Location!$B$1:$E$157,4,FALSE)</f>
        <v>Small Market</v>
      </c>
      <c r="R2694" s="15" t="str">
        <f>HLOOKUP(Coffee_data[[#This Row],[ProductId]],Product!$B$4:$O$7,2,FALSE)</f>
        <v>Decaf</v>
      </c>
      <c r="S2694" s="15" t="str">
        <f>HLOOKUP(Coffee_data[[#This Row],[ProductId]],Product!$B$4:$O$7,3,FALSE)</f>
        <v>Coffee</v>
      </c>
      <c r="T2694" s="15" t="str">
        <f>HLOOKUP(Coffee_data[[#This Row],[ProductId]],Product!$B$4:$O$7,4,FALSE)</f>
        <v>Decaf Irish Cream</v>
      </c>
    </row>
    <row r="2695" spans="1:20" x14ac:dyDescent="0.2">
      <c r="A2695">
        <v>24</v>
      </c>
      <c r="B2695">
        <v>32</v>
      </c>
      <c r="C2695">
        <v>56</v>
      </c>
      <c r="D2695">
        <v>21</v>
      </c>
      <c r="E2695">
        <v>16</v>
      </c>
      <c r="F2695">
        <v>5</v>
      </c>
      <c r="G2695">
        <v>454</v>
      </c>
      <c r="H2695">
        <v>30</v>
      </c>
      <c r="I2695">
        <v>10</v>
      </c>
      <c r="J2695">
        <v>30</v>
      </c>
      <c r="K2695">
        <v>40</v>
      </c>
      <c r="L2695">
        <v>234</v>
      </c>
      <c r="M2695">
        <v>8</v>
      </c>
      <c r="N2695" s="25">
        <v>42094</v>
      </c>
      <c r="O2695" t="str">
        <f>VLOOKUP(Coffee_data[[#This Row],[Area Code]],Location!$B$1:$E$157,2,FALSE)</f>
        <v>Ohio</v>
      </c>
      <c r="P2695" t="str">
        <f>VLOOKUP(Coffee_data[[#This Row],[Area Code]],Location!$B$1:$E$157,3,FALSE)</f>
        <v>Central</v>
      </c>
      <c r="Q2695" t="str">
        <f>VLOOKUP(Coffee_data[[#This Row],[Area Code]],Location!$B$1:$E$157,4,FALSE)</f>
        <v>Major Market</v>
      </c>
      <c r="R2695" s="15" t="str">
        <f>HLOOKUP(Coffee_data[[#This Row],[ProductId]],Product!$B$4:$O$7,2,FALSE)</f>
        <v>Decaf</v>
      </c>
      <c r="S2695" s="15" t="str">
        <f>HLOOKUP(Coffee_data[[#This Row],[ProductId]],Product!$B$4:$O$7,3,FALSE)</f>
        <v>Herbal Tea</v>
      </c>
      <c r="T2695" s="15" t="str">
        <f>HLOOKUP(Coffee_data[[#This Row],[ProductId]],Product!$B$4:$O$7,4,FALSE)</f>
        <v>Chamomile</v>
      </c>
    </row>
    <row r="2696" spans="1:20" x14ac:dyDescent="0.2">
      <c r="A2696">
        <v>39</v>
      </c>
      <c r="B2696">
        <v>45</v>
      </c>
      <c r="C2696">
        <v>80</v>
      </c>
      <c r="D2696">
        <v>30</v>
      </c>
      <c r="E2696">
        <v>19</v>
      </c>
      <c r="F2696">
        <v>8</v>
      </c>
      <c r="G2696">
        <v>820</v>
      </c>
      <c r="H2696">
        <v>40</v>
      </c>
      <c r="I2696">
        <v>20</v>
      </c>
      <c r="J2696">
        <v>40</v>
      </c>
      <c r="K2696">
        <v>51</v>
      </c>
      <c r="L2696">
        <v>330</v>
      </c>
      <c r="M2696">
        <v>9</v>
      </c>
      <c r="N2696" s="25">
        <v>42094</v>
      </c>
      <c r="O2696" t="str">
        <f>VLOOKUP(Coffee_data[[#This Row],[Area Code]],Location!$B$1:$E$157,2,FALSE)</f>
        <v>Ohio</v>
      </c>
      <c r="P2696" t="str">
        <f>VLOOKUP(Coffee_data[[#This Row],[Area Code]],Location!$B$1:$E$157,3,FALSE)</f>
        <v>Central</v>
      </c>
      <c r="Q2696" t="str">
        <f>VLOOKUP(Coffee_data[[#This Row],[Area Code]],Location!$B$1:$E$157,4,FALSE)</f>
        <v>Major Market</v>
      </c>
      <c r="R2696" s="15" t="str">
        <f>HLOOKUP(Coffee_data[[#This Row],[ProductId]],Product!$B$4:$O$7,2,FALSE)</f>
        <v>Decaf</v>
      </c>
      <c r="S2696" s="15" t="str">
        <f>HLOOKUP(Coffee_data[[#This Row],[ProductId]],Product!$B$4:$O$7,3,FALSE)</f>
        <v>Herbal Tea</v>
      </c>
      <c r="T2696" s="15" t="str">
        <f>HLOOKUP(Coffee_data[[#This Row],[ProductId]],Product!$B$4:$O$7,4,FALSE)</f>
        <v>Lemon</v>
      </c>
    </row>
    <row r="2697" spans="1:20" x14ac:dyDescent="0.2">
      <c r="A2697">
        <v>108</v>
      </c>
      <c r="B2697">
        <v>134</v>
      </c>
      <c r="C2697">
        <v>237</v>
      </c>
      <c r="D2697">
        <v>88</v>
      </c>
      <c r="E2697">
        <v>61</v>
      </c>
      <c r="F2697">
        <v>29</v>
      </c>
      <c r="G2697">
        <v>653</v>
      </c>
      <c r="H2697">
        <v>70</v>
      </c>
      <c r="I2697">
        <v>59</v>
      </c>
      <c r="J2697">
        <v>120</v>
      </c>
      <c r="K2697">
        <v>201</v>
      </c>
      <c r="L2697">
        <v>937</v>
      </c>
      <c r="M2697">
        <v>11</v>
      </c>
      <c r="N2697" s="25">
        <v>42094</v>
      </c>
      <c r="O2697" t="str">
        <f>VLOOKUP(Coffee_data[[#This Row],[Area Code]],Location!$B$1:$E$157,2,FALSE)</f>
        <v>Ohio</v>
      </c>
      <c r="P2697" t="str">
        <f>VLOOKUP(Coffee_data[[#This Row],[Area Code]],Location!$B$1:$E$157,3,FALSE)</f>
        <v>Central</v>
      </c>
      <c r="Q2697" t="str">
        <f>VLOOKUP(Coffee_data[[#This Row],[Area Code]],Location!$B$1:$E$157,4,FALSE)</f>
        <v>Major Market</v>
      </c>
      <c r="R2697" s="15" t="str">
        <f>HLOOKUP(Coffee_data[[#This Row],[ProductId]],Product!$B$4:$O$7,2,FALSE)</f>
        <v>Regular</v>
      </c>
      <c r="S2697" s="15" t="str">
        <f>HLOOKUP(Coffee_data[[#This Row],[ProductId]],Product!$B$4:$O$7,3,FALSE)</f>
        <v>Tea</v>
      </c>
      <c r="T2697" s="15" t="str">
        <f>HLOOKUP(Coffee_data[[#This Row],[ProductId]],Product!$B$4:$O$7,4,FALSE)</f>
        <v>Darjeeling</v>
      </c>
    </row>
    <row r="2698" spans="1:20" x14ac:dyDescent="0.2">
      <c r="A2698">
        <v>144</v>
      </c>
      <c r="B2698">
        <v>155</v>
      </c>
      <c r="C2698">
        <v>285</v>
      </c>
      <c r="D2698">
        <v>140</v>
      </c>
      <c r="E2698">
        <v>58</v>
      </c>
      <c r="F2698">
        <v>34</v>
      </c>
      <c r="G2698">
        <v>502</v>
      </c>
      <c r="H2698">
        <v>90</v>
      </c>
      <c r="I2698">
        <v>90</v>
      </c>
      <c r="J2698">
        <v>140</v>
      </c>
      <c r="K2698">
        <v>230</v>
      </c>
      <c r="L2698">
        <v>234</v>
      </c>
      <c r="M2698">
        <v>12</v>
      </c>
      <c r="N2698" s="25">
        <v>42094</v>
      </c>
      <c r="O2698" t="str">
        <f>VLOOKUP(Coffee_data[[#This Row],[Area Code]],Location!$B$1:$E$157,2,FALSE)</f>
        <v>Ohio</v>
      </c>
      <c r="P2698" t="str">
        <f>VLOOKUP(Coffee_data[[#This Row],[Area Code]],Location!$B$1:$E$157,3,FALSE)</f>
        <v>Central</v>
      </c>
      <c r="Q2698" t="str">
        <f>VLOOKUP(Coffee_data[[#This Row],[Area Code]],Location!$B$1:$E$157,4,FALSE)</f>
        <v>Major Market</v>
      </c>
      <c r="R2698" s="15" t="str">
        <f>HLOOKUP(Coffee_data[[#This Row],[ProductId]],Product!$B$4:$O$7,2,FALSE)</f>
        <v>Regular</v>
      </c>
      <c r="S2698" s="15" t="str">
        <f>HLOOKUP(Coffee_data[[#This Row],[ProductId]],Product!$B$4:$O$7,3,FALSE)</f>
        <v>Tea</v>
      </c>
      <c r="T2698" s="15" t="str">
        <f>HLOOKUP(Coffee_data[[#This Row],[ProductId]],Product!$B$4:$O$7,4,FALSE)</f>
        <v>Earl Grey</v>
      </c>
    </row>
    <row r="2699" spans="1:20" x14ac:dyDescent="0.2">
      <c r="A2699">
        <v>138</v>
      </c>
      <c r="B2699">
        <v>163</v>
      </c>
      <c r="C2699">
        <v>346</v>
      </c>
      <c r="D2699">
        <v>160</v>
      </c>
      <c r="E2699">
        <v>70</v>
      </c>
      <c r="F2699">
        <v>45</v>
      </c>
      <c r="G2699">
        <v>1091</v>
      </c>
      <c r="H2699">
        <v>130</v>
      </c>
      <c r="I2699">
        <v>146</v>
      </c>
      <c r="J2699">
        <v>200</v>
      </c>
      <c r="K2699">
        <v>380</v>
      </c>
      <c r="L2699">
        <v>216</v>
      </c>
      <c r="M2699">
        <v>5</v>
      </c>
      <c r="N2699" s="25">
        <v>42094</v>
      </c>
      <c r="O2699" t="str">
        <f>VLOOKUP(Coffee_data[[#This Row],[Area Code]],Location!$B$1:$E$157,2,FALSE)</f>
        <v>Ohio</v>
      </c>
      <c r="P2699" t="str">
        <f>VLOOKUP(Coffee_data[[#This Row],[Area Code]],Location!$B$1:$E$157,3,FALSE)</f>
        <v>Central</v>
      </c>
      <c r="Q2699" t="str">
        <f>VLOOKUP(Coffee_data[[#This Row],[Area Code]],Location!$B$1:$E$157,4,FALSE)</f>
        <v>Major Market</v>
      </c>
      <c r="R2699" s="15" t="str">
        <f>HLOOKUP(Coffee_data[[#This Row],[ProductId]],Product!$B$4:$O$7,2,FALSE)</f>
        <v>Regular</v>
      </c>
      <c r="S2699" s="15" t="str">
        <f>HLOOKUP(Coffee_data[[#This Row],[ProductId]],Product!$B$4:$O$7,3,FALSE)</f>
        <v>Espresso</v>
      </c>
      <c r="T2699" s="15" t="str">
        <f>HLOOKUP(Coffee_data[[#This Row],[ProductId]],Product!$B$4:$O$7,4,FALSE)</f>
        <v>Caffe Mocha</v>
      </c>
    </row>
    <row r="2700" spans="1:20" x14ac:dyDescent="0.2">
      <c r="A2700">
        <v>19</v>
      </c>
      <c r="B2700">
        <v>67</v>
      </c>
      <c r="C2700">
        <v>129</v>
      </c>
      <c r="D2700">
        <v>54</v>
      </c>
      <c r="E2700">
        <v>54</v>
      </c>
      <c r="F2700">
        <v>20</v>
      </c>
      <c r="G2700">
        <v>337</v>
      </c>
      <c r="H2700">
        <v>30</v>
      </c>
      <c r="I2700">
        <v>66</v>
      </c>
      <c r="J2700">
        <v>80</v>
      </c>
      <c r="K2700">
        <v>146</v>
      </c>
      <c r="L2700">
        <v>419</v>
      </c>
      <c r="M2700">
        <v>6</v>
      </c>
      <c r="N2700" s="25">
        <v>42094</v>
      </c>
      <c r="O2700" t="str">
        <f>VLOOKUP(Coffee_data[[#This Row],[Area Code]],Location!$B$1:$E$157,2,FALSE)</f>
        <v>Ohio</v>
      </c>
      <c r="P2700" t="str">
        <f>VLOOKUP(Coffee_data[[#This Row],[Area Code]],Location!$B$1:$E$157,3,FALSE)</f>
        <v>Central</v>
      </c>
      <c r="Q2700" t="str">
        <f>VLOOKUP(Coffee_data[[#This Row],[Area Code]],Location!$B$1:$E$157,4,FALSE)</f>
        <v>Major Market</v>
      </c>
      <c r="R2700" s="15" t="str">
        <f>HLOOKUP(Coffee_data[[#This Row],[ProductId]],Product!$B$4:$O$7,2,FALSE)</f>
        <v>Decaf</v>
      </c>
      <c r="S2700" s="15" t="str">
        <f>HLOOKUP(Coffee_data[[#This Row],[ProductId]],Product!$B$4:$O$7,3,FALSE)</f>
        <v>Espresso</v>
      </c>
      <c r="T2700" s="15" t="str">
        <f>HLOOKUP(Coffee_data[[#This Row],[ProductId]],Product!$B$4:$O$7,4,FALSE)</f>
        <v>Decaf Espresso</v>
      </c>
    </row>
    <row r="2701" spans="1:20" x14ac:dyDescent="0.2">
      <c r="A2701">
        <v>42</v>
      </c>
      <c r="B2701">
        <v>74</v>
      </c>
      <c r="C2701">
        <v>137</v>
      </c>
      <c r="D2701">
        <v>55</v>
      </c>
      <c r="E2701">
        <v>46</v>
      </c>
      <c r="F2701">
        <v>18</v>
      </c>
      <c r="G2701">
        <v>336</v>
      </c>
      <c r="H2701">
        <v>50</v>
      </c>
      <c r="I2701">
        <v>51</v>
      </c>
      <c r="J2701">
        <v>80</v>
      </c>
      <c r="K2701">
        <v>131</v>
      </c>
      <c r="L2701">
        <v>567</v>
      </c>
      <c r="M2701">
        <v>1</v>
      </c>
      <c r="N2701" s="25">
        <v>42094</v>
      </c>
      <c r="O2701" t="str">
        <f>VLOOKUP(Coffee_data[[#This Row],[Area Code]],Location!$B$1:$E$157,2,FALSE)</f>
        <v>Ohio</v>
      </c>
      <c r="P2701" t="str">
        <f>VLOOKUP(Coffee_data[[#This Row],[Area Code]],Location!$B$1:$E$157,3,FALSE)</f>
        <v>Central</v>
      </c>
      <c r="Q2701" t="str">
        <f>VLOOKUP(Coffee_data[[#This Row],[Area Code]],Location!$B$1:$E$157,4,FALSE)</f>
        <v>Major Market</v>
      </c>
      <c r="R2701" s="15" t="str">
        <f>HLOOKUP(Coffee_data[[#This Row],[ProductId]],Product!$B$4:$O$7,2,FALSE)</f>
        <v>Regular</v>
      </c>
      <c r="S2701" s="15" t="str">
        <f>HLOOKUP(Coffee_data[[#This Row],[ProductId]],Product!$B$4:$O$7,3,FALSE)</f>
        <v>Coffee</v>
      </c>
      <c r="T2701" s="15" t="str">
        <f>HLOOKUP(Coffee_data[[#This Row],[ProductId]],Product!$B$4:$O$7,4,FALSE)</f>
        <v>Amaretto</v>
      </c>
    </row>
    <row r="2702" spans="1:20" x14ac:dyDescent="0.2">
      <c r="A2702">
        <v>40</v>
      </c>
      <c r="B2702">
        <v>64</v>
      </c>
      <c r="C2702">
        <v>114</v>
      </c>
      <c r="D2702">
        <v>43</v>
      </c>
      <c r="E2702">
        <v>37</v>
      </c>
      <c r="F2702">
        <v>13</v>
      </c>
      <c r="G2702">
        <v>363</v>
      </c>
      <c r="H2702">
        <v>40</v>
      </c>
      <c r="I2702">
        <v>40</v>
      </c>
      <c r="J2702">
        <v>70</v>
      </c>
      <c r="K2702">
        <v>112</v>
      </c>
      <c r="L2702">
        <v>330</v>
      </c>
      <c r="M2702">
        <v>2</v>
      </c>
      <c r="N2702" s="25">
        <v>42094</v>
      </c>
      <c r="O2702" t="str">
        <f>VLOOKUP(Coffee_data[[#This Row],[Area Code]],Location!$B$1:$E$157,2,FALSE)</f>
        <v>Ohio</v>
      </c>
      <c r="P2702" t="str">
        <f>VLOOKUP(Coffee_data[[#This Row],[Area Code]],Location!$B$1:$E$157,3,FALSE)</f>
        <v>Central</v>
      </c>
      <c r="Q2702" t="str">
        <f>VLOOKUP(Coffee_data[[#This Row],[Area Code]],Location!$B$1:$E$157,4,FALSE)</f>
        <v>Major Market</v>
      </c>
      <c r="R2702" s="15" t="str">
        <f>HLOOKUP(Coffee_data[[#This Row],[ProductId]],Product!$B$4:$O$7,2,FALSE)</f>
        <v>Regular</v>
      </c>
      <c r="S2702" s="15" t="str">
        <f>HLOOKUP(Coffee_data[[#This Row],[ProductId]],Product!$B$4:$O$7,3,FALSE)</f>
        <v>Coffee</v>
      </c>
      <c r="T2702" s="15" t="str">
        <f>HLOOKUP(Coffee_data[[#This Row],[ProductId]],Product!$B$4:$O$7,4,FALSE)</f>
        <v>Columbian</v>
      </c>
    </row>
    <row r="2703" spans="1:20" x14ac:dyDescent="0.2">
      <c r="A2703">
        <v>-4</v>
      </c>
      <c r="B2703">
        <v>73</v>
      </c>
      <c r="C2703">
        <v>133</v>
      </c>
      <c r="D2703">
        <v>52</v>
      </c>
      <c r="E2703">
        <v>76</v>
      </c>
      <c r="F2703">
        <v>47</v>
      </c>
      <c r="G2703">
        <v>433</v>
      </c>
      <c r="H2703">
        <v>20</v>
      </c>
      <c r="I2703">
        <v>50</v>
      </c>
      <c r="J2703">
        <v>80</v>
      </c>
      <c r="K2703">
        <v>133</v>
      </c>
      <c r="L2703">
        <v>513</v>
      </c>
      <c r="M2703">
        <v>3</v>
      </c>
      <c r="N2703" s="25">
        <v>42094</v>
      </c>
      <c r="O2703" t="str">
        <f>VLOOKUP(Coffee_data[[#This Row],[Area Code]],Location!$B$1:$E$157,2,FALSE)</f>
        <v>Ohio</v>
      </c>
      <c r="P2703" t="str">
        <f>VLOOKUP(Coffee_data[[#This Row],[Area Code]],Location!$B$1:$E$157,3,FALSE)</f>
        <v>Central</v>
      </c>
      <c r="Q2703" t="str">
        <f>VLOOKUP(Coffee_data[[#This Row],[Area Code]],Location!$B$1:$E$157,4,FALSE)</f>
        <v>Major Market</v>
      </c>
      <c r="R2703" s="15" t="str">
        <f>HLOOKUP(Coffee_data[[#This Row],[ProductId]],Product!$B$4:$O$7,2,FALSE)</f>
        <v>Decaf</v>
      </c>
      <c r="S2703" s="15" t="str">
        <f>HLOOKUP(Coffee_data[[#This Row],[ProductId]],Product!$B$4:$O$7,3,FALSE)</f>
        <v>Coffee</v>
      </c>
      <c r="T2703" s="15" t="str">
        <f>HLOOKUP(Coffee_data[[#This Row],[ProductId]],Product!$B$4:$O$7,4,FALSE)</f>
        <v>Decaf Irish Cream</v>
      </c>
    </row>
    <row r="2704" spans="1:20" x14ac:dyDescent="0.2">
      <c r="A2704">
        <v>68</v>
      </c>
      <c r="B2704">
        <v>84</v>
      </c>
      <c r="C2704">
        <v>142</v>
      </c>
      <c r="D2704">
        <v>49</v>
      </c>
      <c r="E2704">
        <v>38</v>
      </c>
      <c r="F2704">
        <v>15</v>
      </c>
      <c r="G2704">
        <v>342</v>
      </c>
      <c r="H2704">
        <v>50</v>
      </c>
      <c r="I2704">
        <v>48</v>
      </c>
      <c r="J2704">
        <v>70</v>
      </c>
      <c r="K2704">
        <v>118</v>
      </c>
      <c r="L2704">
        <v>414</v>
      </c>
      <c r="M2704">
        <v>8</v>
      </c>
      <c r="N2704" s="25">
        <v>42094</v>
      </c>
      <c r="O2704" t="str">
        <f>VLOOKUP(Coffee_data[[#This Row],[Area Code]],Location!$B$1:$E$157,2,FALSE)</f>
        <v>Wisconsin</v>
      </c>
      <c r="P2704" t="str">
        <f>VLOOKUP(Coffee_data[[#This Row],[Area Code]],Location!$B$1:$E$157,3,FALSE)</f>
        <v>Central</v>
      </c>
      <c r="Q2704" t="str">
        <f>VLOOKUP(Coffee_data[[#This Row],[Area Code]],Location!$B$1:$E$157,4,FALSE)</f>
        <v>Small Market</v>
      </c>
      <c r="R2704" s="15" t="str">
        <f>HLOOKUP(Coffee_data[[#This Row],[ProductId]],Product!$B$4:$O$7,2,FALSE)</f>
        <v>Decaf</v>
      </c>
      <c r="S2704" s="15" t="str">
        <f>HLOOKUP(Coffee_data[[#This Row],[ProductId]],Product!$B$4:$O$7,3,FALSE)</f>
        <v>Herbal Tea</v>
      </c>
      <c r="T2704" s="15" t="str">
        <f>HLOOKUP(Coffee_data[[#This Row],[ProductId]],Product!$B$4:$O$7,4,FALSE)</f>
        <v>Chamomile</v>
      </c>
    </row>
    <row r="2705" spans="1:20" x14ac:dyDescent="0.2">
      <c r="A2705">
        <v>70</v>
      </c>
      <c r="B2705">
        <v>72</v>
      </c>
      <c r="C2705">
        <v>129</v>
      </c>
      <c r="D2705">
        <v>49</v>
      </c>
      <c r="E2705">
        <v>25</v>
      </c>
      <c r="F2705">
        <v>13</v>
      </c>
      <c r="G2705">
        <v>779</v>
      </c>
      <c r="H2705">
        <v>50</v>
      </c>
      <c r="I2705">
        <v>40</v>
      </c>
      <c r="J2705">
        <v>60</v>
      </c>
      <c r="K2705">
        <v>109</v>
      </c>
      <c r="L2705">
        <v>262</v>
      </c>
      <c r="M2705">
        <v>9</v>
      </c>
      <c r="N2705" s="25">
        <v>42094</v>
      </c>
      <c r="O2705" t="str">
        <f>VLOOKUP(Coffee_data[[#This Row],[Area Code]],Location!$B$1:$E$157,2,FALSE)</f>
        <v>Wisconsin</v>
      </c>
      <c r="P2705" t="str">
        <f>VLOOKUP(Coffee_data[[#This Row],[Area Code]],Location!$B$1:$E$157,3,FALSE)</f>
        <v>Central</v>
      </c>
      <c r="Q2705" t="str">
        <f>VLOOKUP(Coffee_data[[#This Row],[Area Code]],Location!$B$1:$E$157,4,FALSE)</f>
        <v>Small Market</v>
      </c>
      <c r="R2705" s="15" t="str">
        <f>HLOOKUP(Coffee_data[[#This Row],[ProductId]],Product!$B$4:$O$7,2,FALSE)</f>
        <v>Decaf</v>
      </c>
      <c r="S2705" s="15" t="str">
        <f>HLOOKUP(Coffee_data[[#This Row],[ProductId]],Product!$B$4:$O$7,3,FALSE)</f>
        <v>Herbal Tea</v>
      </c>
      <c r="T2705" s="15" t="str">
        <f>HLOOKUP(Coffee_data[[#This Row],[ProductId]],Product!$B$4:$O$7,4,FALSE)</f>
        <v>Lemon</v>
      </c>
    </row>
    <row r="2706" spans="1:20" x14ac:dyDescent="0.2">
      <c r="A2706">
        <v>46</v>
      </c>
      <c r="B2706">
        <v>68</v>
      </c>
      <c r="C2706">
        <v>121</v>
      </c>
      <c r="D2706">
        <v>46</v>
      </c>
      <c r="E2706">
        <v>37</v>
      </c>
      <c r="F2706">
        <v>14</v>
      </c>
      <c r="G2706">
        <v>388</v>
      </c>
      <c r="H2706">
        <v>40</v>
      </c>
      <c r="I2706">
        <v>30</v>
      </c>
      <c r="J2706">
        <v>70</v>
      </c>
      <c r="K2706">
        <v>111</v>
      </c>
      <c r="L2706">
        <v>262</v>
      </c>
      <c r="M2706">
        <v>11</v>
      </c>
      <c r="N2706" s="25">
        <v>42094</v>
      </c>
      <c r="O2706" t="str">
        <f>VLOOKUP(Coffee_data[[#This Row],[Area Code]],Location!$B$1:$E$157,2,FALSE)</f>
        <v>Wisconsin</v>
      </c>
      <c r="P2706" t="str">
        <f>VLOOKUP(Coffee_data[[#This Row],[Area Code]],Location!$B$1:$E$157,3,FALSE)</f>
        <v>Central</v>
      </c>
      <c r="Q2706" t="str">
        <f>VLOOKUP(Coffee_data[[#This Row],[Area Code]],Location!$B$1:$E$157,4,FALSE)</f>
        <v>Small Market</v>
      </c>
      <c r="R2706" s="15" t="str">
        <f>HLOOKUP(Coffee_data[[#This Row],[ProductId]],Product!$B$4:$O$7,2,FALSE)</f>
        <v>Regular</v>
      </c>
      <c r="S2706" s="15" t="str">
        <f>HLOOKUP(Coffee_data[[#This Row],[ProductId]],Product!$B$4:$O$7,3,FALSE)</f>
        <v>Tea</v>
      </c>
      <c r="T2706" s="15" t="str">
        <f>HLOOKUP(Coffee_data[[#This Row],[ProductId]],Product!$B$4:$O$7,4,FALSE)</f>
        <v>Darjeeling</v>
      </c>
    </row>
    <row r="2707" spans="1:20" x14ac:dyDescent="0.2">
      <c r="A2707">
        <v>1</v>
      </c>
      <c r="B2707">
        <v>87</v>
      </c>
      <c r="C2707">
        <v>160</v>
      </c>
      <c r="D2707">
        <v>63</v>
      </c>
      <c r="E2707">
        <v>86</v>
      </c>
      <c r="F2707">
        <v>57</v>
      </c>
      <c r="G2707">
        <v>521</v>
      </c>
      <c r="H2707">
        <v>10</v>
      </c>
      <c r="I2707">
        <v>62</v>
      </c>
      <c r="J2707">
        <v>80</v>
      </c>
      <c r="K2707">
        <v>142</v>
      </c>
      <c r="L2707">
        <v>608</v>
      </c>
      <c r="M2707">
        <v>12</v>
      </c>
      <c r="N2707" s="25">
        <v>42094</v>
      </c>
      <c r="O2707" t="str">
        <f>VLOOKUP(Coffee_data[[#This Row],[Area Code]],Location!$B$1:$E$157,2,FALSE)</f>
        <v>Wisconsin</v>
      </c>
      <c r="P2707" t="str">
        <f>VLOOKUP(Coffee_data[[#This Row],[Area Code]],Location!$B$1:$E$157,3,FALSE)</f>
        <v>Central</v>
      </c>
      <c r="Q2707" t="str">
        <f>VLOOKUP(Coffee_data[[#This Row],[Area Code]],Location!$B$1:$E$157,4,FALSE)</f>
        <v>Small Market</v>
      </c>
      <c r="R2707" s="15" t="str">
        <f>HLOOKUP(Coffee_data[[#This Row],[ProductId]],Product!$B$4:$O$7,2,FALSE)</f>
        <v>Regular</v>
      </c>
      <c r="S2707" s="15" t="str">
        <f>HLOOKUP(Coffee_data[[#This Row],[ProductId]],Product!$B$4:$O$7,3,FALSE)</f>
        <v>Tea</v>
      </c>
      <c r="T2707" s="15" t="str">
        <f>HLOOKUP(Coffee_data[[#This Row],[ProductId]],Product!$B$4:$O$7,4,FALSE)</f>
        <v>Earl Grey</v>
      </c>
    </row>
    <row r="2708" spans="1:20" x14ac:dyDescent="0.2">
      <c r="A2708">
        <v>58</v>
      </c>
      <c r="B2708">
        <v>82</v>
      </c>
      <c r="C2708">
        <v>161</v>
      </c>
      <c r="D2708">
        <v>69</v>
      </c>
      <c r="E2708">
        <v>43</v>
      </c>
      <c r="F2708">
        <v>21</v>
      </c>
      <c r="G2708">
        <v>965</v>
      </c>
      <c r="H2708">
        <v>50</v>
      </c>
      <c r="I2708">
        <v>85</v>
      </c>
      <c r="J2708">
        <v>90</v>
      </c>
      <c r="K2708">
        <v>165</v>
      </c>
      <c r="L2708">
        <v>608</v>
      </c>
      <c r="M2708">
        <v>5</v>
      </c>
      <c r="N2708" s="25">
        <v>42094</v>
      </c>
      <c r="O2708" t="str">
        <f>VLOOKUP(Coffee_data[[#This Row],[Area Code]],Location!$B$1:$E$157,2,FALSE)</f>
        <v>Wisconsin</v>
      </c>
      <c r="P2708" t="str">
        <f>VLOOKUP(Coffee_data[[#This Row],[Area Code]],Location!$B$1:$E$157,3,FALSE)</f>
        <v>Central</v>
      </c>
      <c r="Q2708" t="str">
        <f>VLOOKUP(Coffee_data[[#This Row],[Area Code]],Location!$B$1:$E$157,4,FALSE)</f>
        <v>Small Market</v>
      </c>
      <c r="R2708" s="15" t="str">
        <f>HLOOKUP(Coffee_data[[#This Row],[ProductId]],Product!$B$4:$O$7,2,FALSE)</f>
        <v>Regular</v>
      </c>
      <c r="S2708" s="15" t="str">
        <f>HLOOKUP(Coffee_data[[#This Row],[ProductId]],Product!$B$4:$O$7,3,FALSE)</f>
        <v>Espresso</v>
      </c>
      <c r="T2708" s="15" t="str">
        <f>HLOOKUP(Coffee_data[[#This Row],[ProductId]],Product!$B$4:$O$7,4,FALSE)</f>
        <v>Caffe Mocha</v>
      </c>
    </row>
    <row r="2709" spans="1:20" x14ac:dyDescent="0.2">
      <c r="A2709">
        <v>47</v>
      </c>
      <c r="B2709">
        <v>58</v>
      </c>
      <c r="C2709">
        <v>110</v>
      </c>
      <c r="D2709">
        <v>45</v>
      </c>
      <c r="E2709">
        <v>26</v>
      </c>
      <c r="F2709">
        <v>14</v>
      </c>
      <c r="G2709">
        <v>605</v>
      </c>
      <c r="H2709">
        <v>50</v>
      </c>
      <c r="I2709">
        <v>50</v>
      </c>
      <c r="J2709">
        <v>70</v>
      </c>
      <c r="K2709">
        <v>126</v>
      </c>
      <c r="L2709">
        <v>920</v>
      </c>
      <c r="M2709">
        <v>6</v>
      </c>
      <c r="N2709" s="25">
        <v>42094</v>
      </c>
      <c r="O2709" t="str">
        <f>VLOOKUP(Coffee_data[[#This Row],[Area Code]],Location!$B$1:$E$157,2,FALSE)</f>
        <v>Wisconsin</v>
      </c>
      <c r="P2709" t="str">
        <f>VLOOKUP(Coffee_data[[#This Row],[Area Code]],Location!$B$1:$E$157,3,FALSE)</f>
        <v>Central</v>
      </c>
      <c r="Q2709" t="str">
        <f>VLOOKUP(Coffee_data[[#This Row],[Area Code]],Location!$B$1:$E$157,4,FALSE)</f>
        <v>Small Market</v>
      </c>
      <c r="R2709" s="15" t="str">
        <f>HLOOKUP(Coffee_data[[#This Row],[ProductId]],Product!$B$4:$O$7,2,FALSE)</f>
        <v>Decaf</v>
      </c>
      <c r="S2709" s="15" t="str">
        <f>HLOOKUP(Coffee_data[[#This Row],[ProductId]],Product!$B$4:$O$7,3,FALSE)</f>
        <v>Espresso</v>
      </c>
      <c r="T2709" s="15" t="str">
        <f>HLOOKUP(Coffee_data[[#This Row],[ProductId]],Product!$B$4:$O$7,4,FALSE)</f>
        <v>Decaf Espresso</v>
      </c>
    </row>
    <row r="2710" spans="1:20" x14ac:dyDescent="0.2">
      <c r="A2710">
        <v>24</v>
      </c>
      <c r="B2710">
        <v>70</v>
      </c>
      <c r="C2710">
        <v>135</v>
      </c>
      <c r="D2710">
        <v>57</v>
      </c>
      <c r="E2710">
        <v>54</v>
      </c>
      <c r="F2710">
        <v>21</v>
      </c>
      <c r="G2710">
        <v>313</v>
      </c>
      <c r="H2710">
        <v>20</v>
      </c>
      <c r="I2710">
        <v>60</v>
      </c>
      <c r="J2710">
        <v>70</v>
      </c>
      <c r="K2710">
        <v>129</v>
      </c>
      <c r="L2710">
        <v>715</v>
      </c>
      <c r="M2710">
        <v>1</v>
      </c>
      <c r="N2710" s="25">
        <v>42094</v>
      </c>
      <c r="O2710" t="str">
        <f>VLOOKUP(Coffee_data[[#This Row],[Area Code]],Location!$B$1:$E$157,2,FALSE)</f>
        <v>Wisconsin</v>
      </c>
      <c r="P2710" t="str">
        <f>VLOOKUP(Coffee_data[[#This Row],[Area Code]],Location!$B$1:$E$157,3,FALSE)</f>
        <v>Central</v>
      </c>
      <c r="Q2710" t="str">
        <f>VLOOKUP(Coffee_data[[#This Row],[Area Code]],Location!$B$1:$E$157,4,FALSE)</f>
        <v>Small Market</v>
      </c>
      <c r="R2710" s="15" t="str">
        <f>HLOOKUP(Coffee_data[[#This Row],[ProductId]],Product!$B$4:$O$7,2,FALSE)</f>
        <v>Regular</v>
      </c>
      <c r="S2710" s="15" t="str">
        <f>HLOOKUP(Coffee_data[[#This Row],[ProductId]],Product!$B$4:$O$7,3,FALSE)</f>
        <v>Coffee</v>
      </c>
      <c r="T2710" s="15" t="str">
        <f>HLOOKUP(Coffee_data[[#This Row],[ProductId]],Product!$B$4:$O$7,4,FALSE)</f>
        <v>Amaretto</v>
      </c>
    </row>
    <row r="2711" spans="1:20" x14ac:dyDescent="0.2">
      <c r="A2711">
        <v>25</v>
      </c>
      <c r="B2711">
        <v>132</v>
      </c>
      <c r="C2711">
        <v>242</v>
      </c>
      <c r="D2711">
        <v>95</v>
      </c>
      <c r="E2711">
        <v>115</v>
      </c>
      <c r="F2711">
        <v>86</v>
      </c>
      <c r="G2711">
        <v>554</v>
      </c>
      <c r="H2711">
        <v>30</v>
      </c>
      <c r="I2711">
        <v>80</v>
      </c>
      <c r="J2711">
        <v>130</v>
      </c>
      <c r="K2711">
        <v>228</v>
      </c>
      <c r="L2711">
        <v>608</v>
      </c>
      <c r="M2711">
        <v>2</v>
      </c>
      <c r="N2711" s="25">
        <v>42094</v>
      </c>
      <c r="O2711" t="str">
        <f>VLOOKUP(Coffee_data[[#This Row],[Area Code]],Location!$B$1:$E$157,2,FALSE)</f>
        <v>Wisconsin</v>
      </c>
      <c r="P2711" t="str">
        <f>VLOOKUP(Coffee_data[[#This Row],[Area Code]],Location!$B$1:$E$157,3,FALSE)</f>
        <v>Central</v>
      </c>
      <c r="Q2711" t="str">
        <f>VLOOKUP(Coffee_data[[#This Row],[Area Code]],Location!$B$1:$E$157,4,FALSE)</f>
        <v>Small Market</v>
      </c>
      <c r="R2711" s="15" t="str">
        <f>HLOOKUP(Coffee_data[[#This Row],[ProductId]],Product!$B$4:$O$7,2,FALSE)</f>
        <v>Regular</v>
      </c>
      <c r="S2711" s="15" t="str">
        <f>HLOOKUP(Coffee_data[[#This Row],[ProductId]],Product!$B$4:$O$7,3,FALSE)</f>
        <v>Coffee</v>
      </c>
      <c r="T2711" s="15" t="str">
        <f>HLOOKUP(Coffee_data[[#This Row],[ProductId]],Product!$B$4:$O$7,4,FALSE)</f>
        <v>Columbian</v>
      </c>
    </row>
    <row r="2712" spans="1:20" x14ac:dyDescent="0.2">
      <c r="A2712">
        <v>86</v>
      </c>
      <c r="B2712">
        <v>112</v>
      </c>
      <c r="C2712">
        <v>208</v>
      </c>
      <c r="D2712">
        <v>83</v>
      </c>
      <c r="E2712">
        <v>54</v>
      </c>
      <c r="F2712">
        <v>27</v>
      </c>
      <c r="G2712">
        <v>433</v>
      </c>
      <c r="H2712">
        <v>80</v>
      </c>
      <c r="I2712">
        <v>83</v>
      </c>
      <c r="J2712">
        <v>120</v>
      </c>
      <c r="K2712">
        <v>197</v>
      </c>
      <c r="L2712">
        <v>262</v>
      </c>
      <c r="M2712">
        <v>3</v>
      </c>
      <c r="N2712" s="25">
        <v>42094</v>
      </c>
      <c r="O2712" t="str">
        <f>VLOOKUP(Coffee_data[[#This Row],[Area Code]],Location!$B$1:$E$157,2,FALSE)</f>
        <v>Wisconsin</v>
      </c>
      <c r="P2712" t="str">
        <f>VLOOKUP(Coffee_data[[#This Row],[Area Code]],Location!$B$1:$E$157,3,FALSE)</f>
        <v>Central</v>
      </c>
      <c r="Q2712" t="str">
        <f>VLOOKUP(Coffee_data[[#This Row],[Area Code]],Location!$B$1:$E$157,4,FALSE)</f>
        <v>Small Market</v>
      </c>
      <c r="R2712" s="15" t="str">
        <f>HLOOKUP(Coffee_data[[#This Row],[ProductId]],Product!$B$4:$O$7,2,FALSE)</f>
        <v>Decaf</v>
      </c>
      <c r="S2712" s="15" t="str">
        <f>HLOOKUP(Coffee_data[[#This Row],[ProductId]],Product!$B$4:$O$7,3,FALSE)</f>
        <v>Coffee</v>
      </c>
      <c r="T2712" s="15" t="str">
        <f>HLOOKUP(Coffee_data[[#This Row],[ProductId]],Product!$B$4:$O$7,4,FALSE)</f>
        <v>Decaf Irish Cream</v>
      </c>
    </row>
    <row r="2713" spans="1:20" x14ac:dyDescent="0.2">
      <c r="A2713">
        <v>50</v>
      </c>
      <c r="B2713">
        <v>98</v>
      </c>
      <c r="C2713">
        <v>190</v>
      </c>
      <c r="D2713">
        <v>80</v>
      </c>
      <c r="E2713">
        <v>64</v>
      </c>
      <c r="F2713">
        <v>30</v>
      </c>
      <c r="G2713">
        <v>494</v>
      </c>
      <c r="H2713">
        <v>30</v>
      </c>
      <c r="I2713">
        <v>51</v>
      </c>
      <c r="J2713">
        <v>70</v>
      </c>
      <c r="K2713">
        <v>139</v>
      </c>
      <c r="L2713">
        <v>203</v>
      </c>
      <c r="M2713">
        <v>9</v>
      </c>
      <c r="N2713" s="25">
        <v>42094</v>
      </c>
      <c r="O2713" t="str">
        <f>VLOOKUP(Coffee_data[[#This Row],[Area Code]],Location!$B$1:$E$157,2,FALSE)</f>
        <v>Connecticut</v>
      </c>
      <c r="P2713" t="str">
        <f>VLOOKUP(Coffee_data[[#This Row],[Area Code]],Location!$B$1:$E$157,3,FALSE)</f>
        <v>East</v>
      </c>
      <c r="Q2713" t="str">
        <f>VLOOKUP(Coffee_data[[#This Row],[Area Code]],Location!$B$1:$E$157,4,FALSE)</f>
        <v>Small Market</v>
      </c>
      <c r="R2713" s="15" t="str">
        <f>HLOOKUP(Coffee_data[[#This Row],[ProductId]],Product!$B$4:$O$7,2,FALSE)</f>
        <v>Decaf</v>
      </c>
      <c r="S2713" s="15" t="str">
        <f>HLOOKUP(Coffee_data[[#This Row],[ProductId]],Product!$B$4:$O$7,3,FALSE)</f>
        <v>Herbal Tea</v>
      </c>
      <c r="T2713" s="15" t="str">
        <f>HLOOKUP(Coffee_data[[#This Row],[ProductId]],Product!$B$4:$O$7,4,FALSE)</f>
        <v>Lemon</v>
      </c>
    </row>
    <row r="2714" spans="1:20" x14ac:dyDescent="0.2">
      <c r="A2714">
        <v>68</v>
      </c>
      <c r="B2714">
        <v>91</v>
      </c>
      <c r="C2714">
        <v>178</v>
      </c>
      <c r="D2714">
        <v>76</v>
      </c>
      <c r="E2714">
        <v>45</v>
      </c>
      <c r="F2714">
        <v>23</v>
      </c>
      <c r="G2714">
        <v>965</v>
      </c>
      <c r="H2714">
        <v>60</v>
      </c>
      <c r="I2714">
        <v>40</v>
      </c>
      <c r="J2714">
        <v>80</v>
      </c>
      <c r="K2714">
        <v>140</v>
      </c>
      <c r="L2714">
        <v>475</v>
      </c>
      <c r="M2714">
        <v>10</v>
      </c>
      <c r="N2714" s="25">
        <v>42094</v>
      </c>
      <c r="O2714" t="str">
        <f>VLOOKUP(Coffee_data[[#This Row],[Area Code]],Location!$B$1:$E$157,2,FALSE)</f>
        <v>Connecticut</v>
      </c>
      <c r="P2714" t="str">
        <f>VLOOKUP(Coffee_data[[#This Row],[Area Code]],Location!$B$1:$E$157,3,FALSE)</f>
        <v>East</v>
      </c>
      <c r="Q2714" t="str">
        <f>VLOOKUP(Coffee_data[[#This Row],[Area Code]],Location!$B$1:$E$157,4,FALSE)</f>
        <v>Small Market</v>
      </c>
      <c r="R2714" s="15" t="str">
        <f>HLOOKUP(Coffee_data[[#This Row],[ProductId]],Product!$B$4:$O$7,2,FALSE)</f>
        <v>Decaf</v>
      </c>
      <c r="S2714" s="15" t="str">
        <f>HLOOKUP(Coffee_data[[#This Row],[ProductId]],Product!$B$4:$O$7,3,FALSE)</f>
        <v>Herbal Tea</v>
      </c>
      <c r="T2714" s="15" t="str">
        <f>HLOOKUP(Coffee_data[[#This Row],[ProductId]],Product!$B$4:$O$7,4,FALSE)</f>
        <v>Mint</v>
      </c>
    </row>
    <row r="2715" spans="1:20" x14ac:dyDescent="0.2">
      <c r="A2715">
        <v>64</v>
      </c>
      <c r="B2715">
        <v>68</v>
      </c>
      <c r="C2715">
        <v>123</v>
      </c>
      <c r="D2715">
        <v>47</v>
      </c>
      <c r="E2715">
        <v>25</v>
      </c>
      <c r="F2715">
        <v>13</v>
      </c>
      <c r="G2715">
        <v>821</v>
      </c>
      <c r="H2715">
        <v>60</v>
      </c>
      <c r="I2715">
        <v>40</v>
      </c>
      <c r="J2715">
        <v>80</v>
      </c>
      <c r="K2715">
        <v>109</v>
      </c>
      <c r="L2715">
        <v>959</v>
      </c>
      <c r="M2715">
        <v>11</v>
      </c>
      <c r="N2715" s="25">
        <v>42094</v>
      </c>
      <c r="O2715" t="str">
        <f>VLOOKUP(Coffee_data[[#This Row],[Area Code]],Location!$B$1:$E$157,2,FALSE)</f>
        <v>Connecticut</v>
      </c>
      <c r="P2715" t="str">
        <f>VLOOKUP(Coffee_data[[#This Row],[Area Code]],Location!$B$1:$E$157,3,FALSE)</f>
        <v>East</v>
      </c>
      <c r="Q2715" t="str">
        <f>VLOOKUP(Coffee_data[[#This Row],[Area Code]],Location!$B$1:$E$157,4,FALSE)</f>
        <v>Small Market</v>
      </c>
      <c r="R2715" s="15" t="str">
        <f>HLOOKUP(Coffee_data[[#This Row],[ProductId]],Product!$B$4:$O$7,2,FALSE)</f>
        <v>Regular</v>
      </c>
      <c r="S2715" s="15" t="str">
        <f>HLOOKUP(Coffee_data[[#This Row],[ProductId]],Product!$B$4:$O$7,3,FALSE)</f>
        <v>Tea</v>
      </c>
      <c r="T2715" s="15" t="str">
        <f>HLOOKUP(Coffee_data[[#This Row],[ProductId]],Product!$B$4:$O$7,4,FALSE)</f>
        <v>Darjeeling</v>
      </c>
    </row>
    <row r="2716" spans="1:20" x14ac:dyDescent="0.2">
      <c r="A2716">
        <v>27</v>
      </c>
      <c r="B2716">
        <v>37</v>
      </c>
      <c r="C2716">
        <v>66</v>
      </c>
      <c r="D2716">
        <v>25</v>
      </c>
      <c r="E2716">
        <v>19</v>
      </c>
      <c r="F2716">
        <v>7</v>
      </c>
      <c r="G2716">
        <v>775</v>
      </c>
      <c r="H2716">
        <v>30</v>
      </c>
      <c r="I2716">
        <v>20</v>
      </c>
      <c r="J2716">
        <v>40</v>
      </c>
      <c r="K2716">
        <v>60</v>
      </c>
      <c r="L2716">
        <v>959</v>
      </c>
      <c r="M2716">
        <v>13</v>
      </c>
      <c r="N2716" s="25">
        <v>42094</v>
      </c>
      <c r="O2716" t="str">
        <f>VLOOKUP(Coffee_data[[#This Row],[Area Code]],Location!$B$1:$E$157,2,FALSE)</f>
        <v>Connecticut</v>
      </c>
      <c r="P2716" t="str">
        <f>VLOOKUP(Coffee_data[[#This Row],[Area Code]],Location!$B$1:$E$157,3,FALSE)</f>
        <v>East</v>
      </c>
      <c r="Q2716" t="str">
        <f>VLOOKUP(Coffee_data[[#This Row],[Area Code]],Location!$B$1:$E$157,4,FALSE)</f>
        <v>Small Market</v>
      </c>
      <c r="R2716" s="15" t="str">
        <f>HLOOKUP(Coffee_data[[#This Row],[ProductId]],Product!$B$4:$O$7,2,FALSE)</f>
        <v>Regular</v>
      </c>
      <c r="S2716" s="15" t="str">
        <f>HLOOKUP(Coffee_data[[#This Row],[ProductId]],Product!$B$4:$O$7,3,FALSE)</f>
        <v>Tea</v>
      </c>
      <c r="T2716" s="15" t="str">
        <f>HLOOKUP(Coffee_data[[#This Row],[ProductId]],Product!$B$4:$O$7,4,FALSE)</f>
        <v>Green Tea</v>
      </c>
    </row>
    <row r="2717" spans="1:20" x14ac:dyDescent="0.2">
      <c r="A2717">
        <v>159</v>
      </c>
      <c r="B2717">
        <v>176</v>
      </c>
      <c r="C2717">
        <v>311</v>
      </c>
      <c r="D2717">
        <v>69</v>
      </c>
      <c r="E2717">
        <v>69</v>
      </c>
      <c r="F2717">
        <v>38</v>
      </c>
      <c r="G2717">
        <v>962</v>
      </c>
      <c r="H2717">
        <v>110</v>
      </c>
      <c r="I2717">
        <v>92</v>
      </c>
      <c r="J2717">
        <v>160</v>
      </c>
      <c r="K2717">
        <v>270</v>
      </c>
      <c r="L2717">
        <v>959</v>
      </c>
      <c r="M2717">
        <v>2</v>
      </c>
      <c r="N2717" s="25">
        <v>42094</v>
      </c>
      <c r="O2717" t="str">
        <f>VLOOKUP(Coffee_data[[#This Row],[Area Code]],Location!$B$1:$E$157,2,FALSE)</f>
        <v>Connecticut</v>
      </c>
      <c r="P2717" t="str">
        <f>VLOOKUP(Coffee_data[[#This Row],[Area Code]],Location!$B$1:$E$157,3,FALSE)</f>
        <v>East</v>
      </c>
      <c r="Q2717" t="str">
        <f>VLOOKUP(Coffee_data[[#This Row],[Area Code]],Location!$B$1:$E$157,4,FALSE)</f>
        <v>Small Market</v>
      </c>
      <c r="R2717" s="15" t="str">
        <f>HLOOKUP(Coffee_data[[#This Row],[ProductId]],Product!$B$4:$O$7,2,FALSE)</f>
        <v>Regular</v>
      </c>
      <c r="S2717" s="15" t="str">
        <f>HLOOKUP(Coffee_data[[#This Row],[ProductId]],Product!$B$4:$O$7,3,FALSE)</f>
        <v>Coffee</v>
      </c>
      <c r="T2717" s="15" t="str">
        <f>HLOOKUP(Coffee_data[[#This Row],[ProductId]],Product!$B$4:$O$7,4,FALSE)</f>
        <v>Columbian</v>
      </c>
    </row>
    <row r="2718" spans="1:20" x14ac:dyDescent="0.2">
      <c r="A2718">
        <v>0</v>
      </c>
      <c r="B2718">
        <v>87</v>
      </c>
      <c r="C2718">
        <v>160</v>
      </c>
      <c r="D2718">
        <v>63</v>
      </c>
      <c r="E2718">
        <v>87</v>
      </c>
      <c r="F2718">
        <v>57</v>
      </c>
      <c r="G2718">
        <v>521</v>
      </c>
      <c r="H2718">
        <v>10</v>
      </c>
      <c r="I2718">
        <v>60</v>
      </c>
      <c r="J2718">
        <v>80</v>
      </c>
      <c r="K2718">
        <v>140</v>
      </c>
      <c r="L2718">
        <v>203</v>
      </c>
      <c r="M2718">
        <v>5</v>
      </c>
      <c r="N2718" s="25">
        <v>42094</v>
      </c>
      <c r="O2718" t="str">
        <f>VLOOKUP(Coffee_data[[#This Row],[Area Code]],Location!$B$1:$E$157,2,FALSE)</f>
        <v>Connecticut</v>
      </c>
      <c r="P2718" t="str">
        <f>VLOOKUP(Coffee_data[[#This Row],[Area Code]],Location!$B$1:$E$157,3,FALSE)</f>
        <v>East</v>
      </c>
      <c r="Q2718" t="str">
        <f>VLOOKUP(Coffee_data[[#This Row],[Area Code]],Location!$B$1:$E$157,4,FALSE)</f>
        <v>Small Market</v>
      </c>
      <c r="R2718" s="15" t="str">
        <f>HLOOKUP(Coffee_data[[#This Row],[ProductId]],Product!$B$4:$O$7,2,FALSE)</f>
        <v>Regular</v>
      </c>
      <c r="S2718" s="15" t="str">
        <f>HLOOKUP(Coffee_data[[#This Row],[ProductId]],Product!$B$4:$O$7,3,FALSE)</f>
        <v>Espresso</v>
      </c>
      <c r="T2718" s="15" t="str">
        <f>HLOOKUP(Coffee_data[[#This Row],[ProductId]],Product!$B$4:$O$7,4,FALSE)</f>
        <v>Caffe Mocha</v>
      </c>
    </row>
    <row r="2719" spans="1:20" x14ac:dyDescent="0.2">
      <c r="A2719">
        <v>36</v>
      </c>
      <c r="B2719">
        <v>68</v>
      </c>
      <c r="C2719">
        <v>127</v>
      </c>
      <c r="D2719">
        <v>51</v>
      </c>
      <c r="E2719">
        <v>44</v>
      </c>
      <c r="F2719">
        <v>16</v>
      </c>
      <c r="G2719">
        <v>311</v>
      </c>
      <c r="H2719">
        <v>40</v>
      </c>
      <c r="I2719">
        <v>34</v>
      </c>
      <c r="J2719">
        <v>70</v>
      </c>
      <c r="K2719">
        <v>110</v>
      </c>
      <c r="L2719">
        <v>860</v>
      </c>
      <c r="M2719">
        <v>6</v>
      </c>
      <c r="N2719" s="25">
        <v>42094</v>
      </c>
      <c r="O2719" t="str">
        <f>VLOOKUP(Coffee_data[[#This Row],[Area Code]],Location!$B$1:$E$157,2,FALSE)</f>
        <v>Connecticut</v>
      </c>
      <c r="P2719" t="str">
        <f>VLOOKUP(Coffee_data[[#This Row],[Area Code]],Location!$B$1:$E$157,3,FALSE)</f>
        <v>East</v>
      </c>
      <c r="Q2719" t="str">
        <f>VLOOKUP(Coffee_data[[#This Row],[Area Code]],Location!$B$1:$E$157,4,FALSE)</f>
        <v>Small Market</v>
      </c>
      <c r="R2719" s="15" t="str">
        <f>HLOOKUP(Coffee_data[[#This Row],[ProductId]],Product!$B$4:$O$7,2,FALSE)</f>
        <v>Decaf</v>
      </c>
      <c r="S2719" s="15" t="str">
        <f>HLOOKUP(Coffee_data[[#This Row],[ProductId]],Product!$B$4:$O$7,3,FALSE)</f>
        <v>Espresso</v>
      </c>
      <c r="T2719" s="15" t="str">
        <f>HLOOKUP(Coffee_data[[#This Row],[ProductId]],Product!$B$4:$O$7,4,FALSE)</f>
        <v>Decaf Espresso</v>
      </c>
    </row>
    <row r="2720" spans="1:20" x14ac:dyDescent="0.2">
      <c r="A2720">
        <v>46</v>
      </c>
      <c r="B2720">
        <v>58</v>
      </c>
      <c r="C2720">
        <v>110</v>
      </c>
      <c r="D2720">
        <v>45</v>
      </c>
      <c r="E2720">
        <v>27</v>
      </c>
      <c r="F2720">
        <v>14</v>
      </c>
      <c r="G2720">
        <v>605</v>
      </c>
      <c r="H2720">
        <v>30</v>
      </c>
      <c r="I2720">
        <v>38</v>
      </c>
      <c r="J2720">
        <v>50</v>
      </c>
      <c r="K2720">
        <v>72</v>
      </c>
      <c r="L2720">
        <v>321</v>
      </c>
      <c r="M2720">
        <v>8</v>
      </c>
      <c r="N2720" s="25">
        <v>42094</v>
      </c>
      <c r="O2720" t="str">
        <f>VLOOKUP(Coffee_data[[#This Row],[Area Code]],Location!$B$1:$E$157,2,FALSE)</f>
        <v>Florida</v>
      </c>
      <c r="P2720" t="str">
        <f>VLOOKUP(Coffee_data[[#This Row],[Area Code]],Location!$B$1:$E$157,3,FALSE)</f>
        <v>East</v>
      </c>
      <c r="Q2720" t="str">
        <f>VLOOKUP(Coffee_data[[#This Row],[Area Code]],Location!$B$1:$E$157,4,FALSE)</f>
        <v>Major Market</v>
      </c>
      <c r="R2720" s="15" t="str">
        <f>HLOOKUP(Coffee_data[[#This Row],[ProductId]],Product!$B$4:$O$7,2,FALSE)</f>
        <v>Decaf</v>
      </c>
      <c r="S2720" s="15" t="str">
        <f>HLOOKUP(Coffee_data[[#This Row],[ProductId]],Product!$B$4:$O$7,3,FALSE)</f>
        <v>Herbal Tea</v>
      </c>
      <c r="T2720" s="15" t="str">
        <f>HLOOKUP(Coffee_data[[#This Row],[ProductId]],Product!$B$4:$O$7,4,FALSE)</f>
        <v>Chamomile</v>
      </c>
    </row>
    <row r="2721" spans="1:20" x14ac:dyDescent="0.2">
      <c r="A2721">
        <v>22</v>
      </c>
      <c r="B2721">
        <v>70</v>
      </c>
      <c r="C2721">
        <v>135</v>
      </c>
      <c r="D2721">
        <v>57</v>
      </c>
      <c r="E2721">
        <v>55</v>
      </c>
      <c r="F2721">
        <v>21</v>
      </c>
      <c r="G2721">
        <v>313</v>
      </c>
      <c r="H2721">
        <v>20</v>
      </c>
      <c r="I2721">
        <v>31</v>
      </c>
      <c r="J2721">
        <v>50</v>
      </c>
      <c r="K2721">
        <v>81</v>
      </c>
      <c r="L2721">
        <v>772</v>
      </c>
      <c r="M2721">
        <v>9</v>
      </c>
      <c r="N2721" s="25">
        <v>42094</v>
      </c>
      <c r="O2721" t="str">
        <f>VLOOKUP(Coffee_data[[#This Row],[Area Code]],Location!$B$1:$E$157,2,FALSE)</f>
        <v>Florida</v>
      </c>
      <c r="P2721" t="str">
        <f>VLOOKUP(Coffee_data[[#This Row],[Area Code]],Location!$B$1:$E$157,3,FALSE)</f>
        <v>East</v>
      </c>
      <c r="Q2721" t="str">
        <f>VLOOKUP(Coffee_data[[#This Row],[Area Code]],Location!$B$1:$E$157,4,FALSE)</f>
        <v>Major Market</v>
      </c>
      <c r="R2721" s="15" t="str">
        <f>HLOOKUP(Coffee_data[[#This Row],[ProductId]],Product!$B$4:$O$7,2,FALSE)</f>
        <v>Decaf</v>
      </c>
      <c r="S2721" s="15" t="str">
        <f>HLOOKUP(Coffee_data[[#This Row],[ProductId]],Product!$B$4:$O$7,3,FALSE)</f>
        <v>Herbal Tea</v>
      </c>
      <c r="T2721" s="15" t="str">
        <f>HLOOKUP(Coffee_data[[#This Row],[ProductId]],Product!$B$4:$O$7,4,FALSE)</f>
        <v>Lemon</v>
      </c>
    </row>
    <row r="2722" spans="1:20" x14ac:dyDescent="0.2">
      <c r="A2722">
        <v>58</v>
      </c>
      <c r="B2722">
        <v>82</v>
      </c>
      <c r="C2722">
        <v>161</v>
      </c>
      <c r="D2722">
        <v>69</v>
      </c>
      <c r="E2722">
        <v>43</v>
      </c>
      <c r="F2722">
        <v>21</v>
      </c>
      <c r="G2722">
        <v>965</v>
      </c>
      <c r="H2722">
        <v>40</v>
      </c>
      <c r="I2722">
        <v>50</v>
      </c>
      <c r="J2722">
        <v>60</v>
      </c>
      <c r="K2722">
        <v>100</v>
      </c>
      <c r="L2722">
        <v>850</v>
      </c>
      <c r="M2722">
        <v>10</v>
      </c>
      <c r="N2722" s="25">
        <v>42094</v>
      </c>
      <c r="O2722" t="str">
        <f>VLOOKUP(Coffee_data[[#This Row],[Area Code]],Location!$B$1:$E$157,2,FALSE)</f>
        <v>Florida</v>
      </c>
      <c r="P2722" t="str">
        <f>VLOOKUP(Coffee_data[[#This Row],[Area Code]],Location!$B$1:$E$157,3,FALSE)</f>
        <v>East</v>
      </c>
      <c r="Q2722" t="str">
        <f>VLOOKUP(Coffee_data[[#This Row],[Area Code]],Location!$B$1:$E$157,4,FALSE)</f>
        <v>Major Market</v>
      </c>
      <c r="R2722" s="15" t="str">
        <f>HLOOKUP(Coffee_data[[#This Row],[ProductId]],Product!$B$4:$O$7,2,FALSE)</f>
        <v>Decaf</v>
      </c>
      <c r="S2722" s="15" t="str">
        <f>HLOOKUP(Coffee_data[[#This Row],[ProductId]],Product!$B$4:$O$7,3,FALSE)</f>
        <v>Herbal Tea</v>
      </c>
      <c r="T2722" s="15" t="str">
        <f>HLOOKUP(Coffee_data[[#This Row],[ProductId]],Product!$B$4:$O$7,4,FALSE)</f>
        <v>Mint</v>
      </c>
    </row>
    <row r="2723" spans="1:20" x14ac:dyDescent="0.2">
      <c r="A2723">
        <v>45</v>
      </c>
      <c r="B2723">
        <v>51</v>
      </c>
      <c r="C2723">
        <v>91</v>
      </c>
      <c r="D2723">
        <v>34</v>
      </c>
      <c r="E2723">
        <v>21</v>
      </c>
      <c r="F2723">
        <v>9</v>
      </c>
      <c r="G2723">
        <v>821</v>
      </c>
      <c r="H2723">
        <v>50</v>
      </c>
      <c r="I2723">
        <v>41</v>
      </c>
      <c r="J2723">
        <v>60</v>
      </c>
      <c r="K2723">
        <v>90</v>
      </c>
      <c r="L2723">
        <v>904</v>
      </c>
      <c r="M2723">
        <v>11</v>
      </c>
      <c r="N2723" s="25">
        <v>42094</v>
      </c>
      <c r="O2723" t="str">
        <f>VLOOKUP(Coffee_data[[#This Row],[Area Code]],Location!$B$1:$E$157,2,FALSE)</f>
        <v>Florida</v>
      </c>
      <c r="P2723" t="str">
        <f>VLOOKUP(Coffee_data[[#This Row],[Area Code]],Location!$B$1:$E$157,3,FALSE)</f>
        <v>East</v>
      </c>
      <c r="Q2723" t="str">
        <f>VLOOKUP(Coffee_data[[#This Row],[Area Code]],Location!$B$1:$E$157,4,FALSE)</f>
        <v>Major Market</v>
      </c>
      <c r="R2723" s="15" t="str">
        <f>HLOOKUP(Coffee_data[[#This Row],[ProductId]],Product!$B$4:$O$7,2,FALSE)</f>
        <v>Regular</v>
      </c>
      <c r="S2723" s="15" t="str">
        <f>HLOOKUP(Coffee_data[[#This Row],[ProductId]],Product!$B$4:$O$7,3,FALSE)</f>
        <v>Tea</v>
      </c>
      <c r="T2723" s="15" t="str">
        <f>HLOOKUP(Coffee_data[[#This Row],[ProductId]],Product!$B$4:$O$7,4,FALSE)</f>
        <v>Darjeeling</v>
      </c>
    </row>
    <row r="2724" spans="1:20" x14ac:dyDescent="0.2">
      <c r="A2724">
        <v>70</v>
      </c>
      <c r="B2724">
        <v>72</v>
      </c>
      <c r="C2724">
        <v>129</v>
      </c>
      <c r="D2724">
        <v>49</v>
      </c>
      <c r="E2724">
        <v>25</v>
      </c>
      <c r="F2724">
        <v>13</v>
      </c>
      <c r="G2724">
        <v>779</v>
      </c>
      <c r="H2724">
        <v>60</v>
      </c>
      <c r="I2724">
        <v>50</v>
      </c>
      <c r="J2724">
        <v>80</v>
      </c>
      <c r="K2724">
        <v>143</v>
      </c>
      <c r="L2724">
        <v>904</v>
      </c>
      <c r="M2724">
        <v>13</v>
      </c>
      <c r="N2724" s="25">
        <v>42094</v>
      </c>
      <c r="O2724" t="str">
        <f>VLOOKUP(Coffee_data[[#This Row],[Area Code]],Location!$B$1:$E$157,2,FALSE)</f>
        <v>Florida</v>
      </c>
      <c r="P2724" t="str">
        <f>VLOOKUP(Coffee_data[[#This Row],[Area Code]],Location!$B$1:$E$157,3,FALSE)</f>
        <v>East</v>
      </c>
      <c r="Q2724" t="str">
        <f>VLOOKUP(Coffee_data[[#This Row],[Area Code]],Location!$B$1:$E$157,4,FALSE)</f>
        <v>Major Market</v>
      </c>
      <c r="R2724" s="15" t="str">
        <f>HLOOKUP(Coffee_data[[#This Row],[ProductId]],Product!$B$4:$O$7,2,FALSE)</f>
        <v>Regular</v>
      </c>
      <c r="S2724" s="15" t="str">
        <f>HLOOKUP(Coffee_data[[#This Row],[ProductId]],Product!$B$4:$O$7,3,FALSE)</f>
        <v>Tea</v>
      </c>
      <c r="T2724" s="15" t="str">
        <f>HLOOKUP(Coffee_data[[#This Row],[ProductId]],Product!$B$4:$O$7,4,FALSE)</f>
        <v>Green Tea</v>
      </c>
    </row>
    <row r="2725" spans="1:20" x14ac:dyDescent="0.2">
      <c r="A2725">
        <v>108</v>
      </c>
      <c r="B2725">
        <v>134</v>
      </c>
      <c r="C2725">
        <v>237</v>
      </c>
      <c r="D2725">
        <v>88</v>
      </c>
      <c r="E2725">
        <v>61</v>
      </c>
      <c r="F2725">
        <v>29</v>
      </c>
      <c r="G2725">
        <v>653</v>
      </c>
      <c r="H2725">
        <v>90</v>
      </c>
      <c r="I2725">
        <v>78</v>
      </c>
      <c r="J2725">
        <v>130</v>
      </c>
      <c r="K2725">
        <v>208</v>
      </c>
      <c r="L2725">
        <v>850</v>
      </c>
      <c r="M2725">
        <v>2</v>
      </c>
      <c r="N2725" s="25">
        <v>42094</v>
      </c>
      <c r="O2725" t="str">
        <f>VLOOKUP(Coffee_data[[#This Row],[Area Code]],Location!$B$1:$E$157,2,FALSE)</f>
        <v>Florida</v>
      </c>
      <c r="P2725" t="str">
        <f>VLOOKUP(Coffee_data[[#This Row],[Area Code]],Location!$B$1:$E$157,3,FALSE)</f>
        <v>East</v>
      </c>
      <c r="Q2725" t="str">
        <f>VLOOKUP(Coffee_data[[#This Row],[Area Code]],Location!$B$1:$E$157,4,FALSE)</f>
        <v>Major Market</v>
      </c>
      <c r="R2725" s="15" t="str">
        <f>HLOOKUP(Coffee_data[[#This Row],[ProductId]],Product!$B$4:$O$7,2,FALSE)</f>
        <v>Regular</v>
      </c>
      <c r="S2725" s="15" t="str">
        <f>HLOOKUP(Coffee_data[[#This Row],[ProductId]],Product!$B$4:$O$7,3,FALSE)</f>
        <v>Coffee</v>
      </c>
      <c r="T2725" s="15" t="str">
        <f>HLOOKUP(Coffee_data[[#This Row],[ProductId]],Product!$B$4:$O$7,4,FALSE)</f>
        <v>Columbian</v>
      </c>
    </row>
    <row r="2726" spans="1:20" x14ac:dyDescent="0.2">
      <c r="A2726">
        <v>145</v>
      </c>
      <c r="B2726">
        <v>155</v>
      </c>
      <c r="C2726">
        <v>285</v>
      </c>
      <c r="D2726">
        <v>90</v>
      </c>
      <c r="E2726">
        <v>57</v>
      </c>
      <c r="F2726">
        <v>34</v>
      </c>
      <c r="G2726">
        <v>502</v>
      </c>
      <c r="H2726">
        <v>100</v>
      </c>
      <c r="I2726">
        <v>70</v>
      </c>
      <c r="J2726">
        <v>150</v>
      </c>
      <c r="K2726">
        <v>250</v>
      </c>
      <c r="L2726">
        <v>754</v>
      </c>
      <c r="M2726">
        <v>3</v>
      </c>
      <c r="N2726" s="25">
        <v>42094</v>
      </c>
      <c r="O2726" t="str">
        <f>VLOOKUP(Coffee_data[[#This Row],[Area Code]],Location!$B$1:$E$157,2,FALSE)</f>
        <v>Florida</v>
      </c>
      <c r="P2726" t="str">
        <f>VLOOKUP(Coffee_data[[#This Row],[Area Code]],Location!$B$1:$E$157,3,FALSE)</f>
        <v>East</v>
      </c>
      <c r="Q2726" t="str">
        <f>VLOOKUP(Coffee_data[[#This Row],[Area Code]],Location!$B$1:$E$157,4,FALSE)</f>
        <v>Major Market</v>
      </c>
      <c r="R2726" s="15" t="str">
        <f>HLOOKUP(Coffee_data[[#This Row],[ProductId]],Product!$B$4:$O$7,2,FALSE)</f>
        <v>Decaf</v>
      </c>
      <c r="S2726" s="15" t="str">
        <f>HLOOKUP(Coffee_data[[#This Row],[ProductId]],Product!$B$4:$O$7,3,FALSE)</f>
        <v>Coffee</v>
      </c>
      <c r="T2726" s="15" t="str">
        <f>HLOOKUP(Coffee_data[[#This Row],[ProductId]],Product!$B$4:$O$7,4,FALSE)</f>
        <v>Decaf Irish Cream</v>
      </c>
    </row>
    <row r="2727" spans="1:20" x14ac:dyDescent="0.2">
      <c r="A2727">
        <v>25</v>
      </c>
      <c r="B2727">
        <v>132</v>
      </c>
      <c r="C2727">
        <v>242</v>
      </c>
      <c r="D2727">
        <v>95</v>
      </c>
      <c r="E2727">
        <v>115</v>
      </c>
      <c r="F2727">
        <v>86</v>
      </c>
      <c r="G2727">
        <v>554</v>
      </c>
      <c r="H2727">
        <v>30</v>
      </c>
      <c r="I2727">
        <v>90</v>
      </c>
      <c r="J2727">
        <v>130</v>
      </c>
      <c r="K2727">
        <v>225</v>
      </c>
      <c r="L2727">
        <v>850</v>
      </c>
      <c r="M2727">
        <v>5</v>
      </c>
      <c r="N2727" s="25">
        <v>42094</v>
      </c>
      <c r="O2727" t="str">
        <f>VLOOKUP(Coffee_data[[#This Row],[Area Code]],Location!$B$1:$E$157,2,FALSE)</f>
        <v>Florida</v>
      </c>
      <c r="P2727" t="str">
        <f>VLOOKUP(Coffee_data[[#This Row],[Area Code]],Location!$B$1:$E$157,3,FALSE)</f>
        <v>East</v>
      </c>
      <c r="Q2727" t="str">
        <f>VLOOKUP(Coffee_data[[#This Row],[Area Code]],Location!$B$1:$E$157,4,FALSE)</f>
        <v>Major Market</v>
      </c>
      <c r="R2727" s="15" t="str">
        <f>HLOOKUP(Coffee_data[[#This Row],[ProductId]],Product!$B$4:$O$7,2,FALSE)</f>
        <v>Regular</v>
      </c>
      <c r="S2727" s="15" t="str">
        <f>HLOOKUP(Coffee_data[[#This Row],[ProductId]],Product!$B$4:$O$7,3,FALSE)</f>
        <v>Espresso</v>
      </c>
      <c r="T2727" s="15" t="str">
        <f>HLOOKUP(Coffee_data[[#This Row],[ProductId]],Product!$B$4:$O$7,4,FALSE)</f>
        <v>Caffe Mocha</v>
      </c>
    </row>
    <row r="2728" spans="1:20" x14ac:dyDescent="0.2">
      <c r="A2728">
        <v>86</v>
      </c>
      <c r="B2728">
        <v>112</v>
      </c>
      <c r="C2728">
        <v>208</v>
      </c>
      <c r="D2728">
        <v>83</v>
      </c>
      <c r="E2728">
        <v>54</v>
      </c>
      <c r="F2728">
        <v>27</v>
      </c>
      <c r="G2728">
        <v>433</v>
      </c>
      <c r="H2728">
        <v>80</v>
      </c>
      <c r="I2728">
        <v>76</v>
      </c>
      <c r="J2728">
        <v>120</v>
      </c>
      <c r="K2728">
        <v>184</v>
      </c>
      <c r="L2728">
        <v>754</v>
      </c>
      <c r="M2728">
        <v>6</v>
      </c>
      <c r="N2728" s="25">
        <v>42094</v>
      </c>
      <c r="O2728" t="str">
        <f>VLOOKUP(Coffee_data[[#This Row],[Area Code]],Location!$B$1:$E$157,2,FALSE)</f>
        <v>Florida</v>
      </c>
      <c r="P2728" t="str">
        <f>VLOOKUP(Coffee_data[[#This Row],[Area Code]],Location!$B$1:$E$157,3,FALSE)</f>
        <v>East</v>
      </c>
      <c r="Q2728" t="str">
        <f>VLOOKUP(Coffee_data[[#This Row],[Area Code]],Location!$B$1:$E$157,4,FALSE)</f>
        <v>Major Market</v>
      </c>
      <c r="R2728" s="15" t="str">
        <f>HLOOKUP(Coffee_data[[#This Row],[ProductId]],Product!$B$4:$O$7,2,FALSE)</f>
        <v>Decaf</v>
      </c>
      <c r="S2728" s="15" t="str">
        <f>HLOOKUP(Coffee_data[[#This Row],[ProductId]],Product!$B$4:$O$7,3,FALSE)</f>
        <v>Espresso</v>
      </c>
      <c r="T2728" s="15" t="str">
        <f>HLOOKUP(Coffee_data[[#This Row],[ProductId]],Product!$B$4:$O$7,4,FALSE)</f>
        <v>Decaf Espresso</v>
      </c>
    </row>
    <row r="2729" spans="1:20" x14ac:dyDescent="0.2">
      <c r="A2729">
        <v>19</v>
      </c>
      <c r="B2729">
        <v>67</v>
      </c>
      <c r="C2729">
        <v>129</v>
      </c>
      <c r="D2729">
        <v>54</v>
      </c>
      <c r="E2729">
        <v>54</v>
      </c>
      <c r="F2729">
        <v>20</v>
      </c>
      <c r="G2729">
        <v>337</v>
      </c>
      <c r="H2729">
        <v>20</v>
      </c>
      <c r="I2729">
        <v>31</v>
      </c>
      <c r="J2729">
        <v>50</v>
      </c>
      <c r="K2729">
        <v>99</v>
      </c>
      <c r="L2729">
        <v>774</v>
      </c>
      <c r="M2729">
        <v>9</v>
      </c>
      <c r="N2729" s="25">
        <v>42094</v>
      </c>
      <c r="O2729" t="str">
        <f>VLOOKUP(Coffee_data[[#This Row],[Area Code]],Location!$B$1:$E$157,2,FALSE)</f>
        <v>Massachusetts</v>
      </c>
      <c r="P2729" t="str">
        <f>VLOOKUP(Coffee_data[[#This Row],[Area Code]],Location!$B$1:$E$157,3,FALSE)</f>
        <v>East</v>
      </c>
      <c r="Q2729" t="str">
        <f>VLOOKUP(Coffee_data[[#This Row],[Area Code]],Location!$B$1:$E$157,4,FALSE)</f>
        <v>Major Market</v>
      </c>
      <c r="R2729" s="15" t="str">
        <f>HLOOKUP(Coffee_data[[#This Row],[ProductId]],Product!$B$4:$O$7,2,FALSE)</f>
        <v>Decaf</v>
      </c>
      <c r="S2729" s="15" t="str">
        <f>HLOOKUP(Coffee_data[[#This Row],[ProductId]],Product!$B$4:$O$7,3,FALSE)</f>
        <v>Herbal Tea</v>
      </c>
      <c r="T2729" s="15" t="str">
        <f>HLOOKUP(Coffee_data[[#This Row],[ProductId]],Product!$B$4:$O$7,4,FALSE)</f>
        <v>Lemon</v>
      </c>
    </row>
    <row r="2730" spans="1:20" x14ac:dyDescent="0.2">
      <c r="A2730">
        <v>39</v>
      </c>
      <c r="B2730">
        <v>45</v>
      </c>
      <c r="C2730">
        <v>80</v>
      </c>
      <c r="D2730">
        <v>30</v>
      </c>
      <c r="E2730">
        <v>19</v>
      </c>
      <c r="F2730">
        <v>8</v>
      </c>
      <c r="G2730">
        <v>820</v>
      </c>
      <c r="H2730">
        <v>40</v>
      </c>
      <c r="I2730">
        <v>30</v>
      </c>
      <c r="J2730">
        <v>50</v>
      </c>
      <c r="K2730">
        <v>80</v>
      </c>
      <c r="L2730">
        <v>351</v>
      </c>
      <c r="M2730">
        <v>11</v>
      </c>
      <c r="N2730" s="25">
        <v>42094</v>
      </c>
      <c r="O2730" t="str">
        <f>VLOOKUP(Coffee_data[[#This Row],[Area Code]],Location!$B$1:$E$157,2,FALSE)</f>
        <v>Massachusetts</v>
      </c>
      <c r="P2730" t="str">
        <f>VLOOKUP(Coffee_data[[#This Row],[Area Code]],Location!$B$1:$E$157,3,FALSE)</f>
        <v>East</v>
      </c>
      <c r="Q2730" t="str">
        <f>VLOOKUP(Coffee_data[[#This Row],[Area Code]],Location!$B$1:$E$157,4,FALSE)</f>
        <v>Major Market</v>
      </c>
      <c r="R2730" s="15" t="str">
        <f>HLOOKUP(Coffee_data[[#This Row],[ProductId]],Product!$B$4:$O$7,2,FALSE)</f>
        <v>Regular</v>
      </c>
      <c r="S2730" s="15" t="str">
        <f>HLOOKUP(Coffee_data[[#This Row],[ProductId]],Product!$B$4:$O$7,3,FALSE)</f>
        <v>Tea</v>
      </c>
      <c r="T2730" s="15" t="str">
        <f>HLOOKUP(Coffee_data[[#This Row],[ProductId]],Product!$B$4:$O$7,4,FALSE)</f>
        <v>Darjeeling</v>
      </c>
    </row>
    <row r="2731" spans="1:20" x14ac:dyDescent="0.2">
      <c r="A2731">
        <v>24</v>
      </c>
      <c r="B2731">
        <v>32</v>
      </c>
      <c r="C2731">
        <v>56</v>
      </c>
      <c r="D2731">
        <v>21</v>
      </c>
      <c r="E2731">
        <v>16</v>
      </c>
      <c r="F2731">
        <v>5</v>
      </c>
      <c r="G2731">
        <v>454</v>
      </c>
      <c r="H2731">
        <v>20</v>
      </c>
      <c r="I2731">
        <v>20</v>
      </c>
      <c r="J2731">
        <v>30</v>
      </c>
      <c r="K2731">
        <v>37</v>
      </c>
      <c r="L2731">
        <v>774</v>
      </c>
      <c r="M2731">
        <v>13</v>
      </c>
      <c r="N2731" s="25">
        <v>42094</v>
      </c>
      <c r="O2731" t="str">
        <f>VLOOKUP(Coffee_data[[#This Row],[Area Code]],Location!$B$1:$E$157,2,FALSE)</f>
        <v>Massachusetts</v>
      </c>
      <c r="P2731" t="str">
        <f>VLOOKUP(Coffee_data[[#This Row],[Area Code]],Location!$B$1:$E$157,3,FALSE)</f>
        <v>East</v>
      </c>
      <c r="Q2731" t="str">
        <f>VLOOKUP(Coffee_data[[#This Row],[Area Code]],Location!$B$1:$E$157,4,FALSE)</f>
        <v>Major Market</v>
      </c>
      <c r="R2731" s="15" t="str">
        <f>HLOOKUP(Coffee_data[[#This Row],[ProductId]],Product!$B$4:$O$7,2,FALSE)</f>
        <v>Regular</v>
      </c>
      <c r="S2731" s="15" t="str">
        <f>HLOOKUP(Coffee_data[[#This Row],[ProductId]],Product!$B$4:$O$7,3,FALSE)</f>
        <v>Tea</v>
      </c>
      <c r="T2731" s="15" t="str">
        <f>HLOOKUP(Coffee_data[[#This Row],[ProductId]],Product!$B$4:$O$7,4,FALSE)</f>
        <v>Green Tea</v>
      </c>
    </row>
    <row r="2732" spans="1:20" x14ac:dyDescent="0.2">
      <c r="A2732">
        <v>589</v>
      </c>
      <c r="B2732">
        <v>451</v>
      </c>
      <c r="C2732">
        <v>553</v>
      </c>
      <c r="D2732">
        <v>68</v>
      </c>
      <c r="E2732">
        <v>54</v>
      </c>
      <c r="F2732">
        <v>22</v>
      </c>
      <c r="G2732">
        <v>-348</v>
      </c>
      <c r="H2732">
        <v>400</v>
      </c>
      <c r="I2732">
        <v>60</v>
      </c>
      <c r="J2732">
        <v>430</v>
      </c>
      <c r="K2732">
        <v>490</v>
      </c>
      <c r="L2732">
        <v>339</v>
      </c>
      <c r="M2732">
        <v>2</v>
      </c>
      <c r="N2732" s="25">
        <v>42094</v>
      </c>
      <c r="O2732" t="str">
        <f>VLOOKUP(Coffee_data[[#This Row],[Area Code]],Location!$B$1:$E$157,2,FALSE)</f>
        <v>Massachusetts</v>
      </c>
      <c r="P2732" t="str">
        <f>VLOOKUP(Coffee_data[[#This Row],[Area Code]],Location!$B$1:$E$157,3,FALSE)</f>
        <v>East</v>
      </c>
      <c r="Q2732" t="str">
        <f>VLOOKUP(Coffee_data[[#This Row],[Area Code]],Location!$B$1:$E$157,4,FALSE)</f>
        <v>Major Market</v>
      </c>
      <c r="R2732" s="15" t="str">
        <f>HLOOKUP(Coffee_data[[#This Row],[ProductId]],Product!$B$4:$O$7,2,FALSE)</f>
        <v>Regular</v>
      </c>
      <c r="S2732" s="15" t="str">
        <f>HLOOKUP(Coffee_data[[#This Row],[ProductId]],Product!$B$4:$O$7,3,FALSE)</f>
        <v>Coffee</v>
      </c>
      <c r="T2732" s="15" t="str">
        <f>HLOOKUP(Coffee_data[[#This Row],[ProductId]],Product!$B$4:$O$7,4,FALSE)</f>
        <v>Columbian</v>
      </c>
    </row>
    <row r="2733" spans="1:20" x14ac:dyDescent="0.2">
      <c r="A2733">
        <v>-18</v>
      </c>
      <c r="B2733">
        <v>65</v>
      </c>
      <c r="C2733">
        <v>125</v>
      </c>
      <c r="D2733">
        <v>52</v>
      </c>
      <c r="E2733">
        <v>77</v>
      </c>
      <c r="F2733">
        <v>47</v>
      </c>
      <c r="G2733">
        <v>458</v>
      </c>
      <c r="H2733">
        <v>10</v>
      </c>
      <c r="I2733">
        <v>40</v>
      </c>
      <c r="J2733">
        <v>70</v>
      </c>
      <c r="K2733">
        <v>115</v>
      </c>
      <c r="L2733">
        <v>339</v>
      </c>
      <c r="M2733">
        <v>5</v>
      </c>
      <c r="N2733" s="25">
        <v>42094</v>
      </c>
      <c r="O2733" t="str">
        <f>VLOOKUP(Coffee_data[[#This Row],[Area Code]],Location!$B$1:$E$157,2,FALSE)</f>
        <v>Massachusetts</v>
      </c>
      <c r="P2733" t="str">
        <f>VLOOKUP(Coffee_data[[#This Row],[Area Code]],Location!$B$1:$E$157,3,FALSE)</f>
        <v>East</v>
      </c>
      <c r="Q2733" t="str">
        <f>VLOOKUP(Coffee_data[[#This Row],[Area Code]],Location!$B$1:$E$157,4,FALSE)</f>
        <v>Major Market</v>
      </c>
      <c r="R2733" s="15" t="str">
        <f>HLOOKUP(Coffee_data[[#This Row],[ProductId]],Product!$B$4:$O$7,2,FALSE)</f>
        <v>Regular</v>
      </c>
      <c r="S2733" s="15" t="str">
        <f>HLOOKUP(Coffee_data[[#This Row],[ProductId]],Product!$B$4:$O$7,3,FALSE)</f>
        <v>Espresso</v>
      </c>
      <c r="T2733" s="15" t="str">
        <f>HLOOKUP(Coffee_data[[#This Row],[ProductId]],Product!$B$4:$O$7,4,FALSE)</f>
        <v>Caffe Mocha</v>
      </c>
    </row>
    <row r="2734" spans="1:20" x14ac:dyDescent="0.2">
      <c r="A2734">
        <v>140</v>
      </c>
      <c r="B2734">
        <v>163</v>
      </c>
      <c r="C2734">
        <v>346</v>
      </c>
      <c r="D2734">
        <v>164</v>
      </c>
      <c r="E2734">
        <v>69</v>
      </c>
      <c r="F2734">
        <v>45</v>
      </c>
      <c r="G2734">
        <v>1091</v>
      </c>
      <c r="H2734">
        <v>100</v>
      </c>
      <c r="I2734">
        <v>156</v>
      </c>
      <c r="J2734">
        <v>160</v>
      </c>
      <c r="K2734">
        <v>317</v>
      </c>
      <c r="L2734">
        <v>508</v>
      </c>
      <c r="M2734">
        <v>7</v>
      </c>
      <c r="N2734" s="25">
        <v>42094</v>
      </c>
      <c r="O2734" t="str">
        <f>VLOOKUP(Coffee_data[[#This Row],[Area Code]],Location!$B$1:$E$157,2,FALSE)</f>
        <v>Massachusetts</v>
      </c>
      <c r="P2734" t="str">
        <f>VLOOKUP(Coffee_data[[#This Row],[Area Code]],Location!$B$1:$E$157,3,FALSE)</f>
        <v>East</v>
      </c>
      <c r="Q2734" t="str">
        <f>VLOOKUP(Coffee_data[[#This Row],[Area Code]],Location!$B$1:$E$157,4,FALSE)</f>
        <v>Major Market</v>
      </c>
      <c r="R2734" s="15" t="str">
        <f>HLOOKUP(Coffee_data[[#This Row],[ProductId]],Product!$B$4:$O$7,2,FALSE)</f>
        <v>Regular</v>
      </c>
      <c r="S2734" s="15" t="str">
        <f>HLOOKUP(Coffee_data[[#This Row],[ProductId]],Product!$B$4:$O$7,3,FALSE)</f>
        <v>Espresso</v>
      </c>
      <c r="T2734" s="15" t="str">
        <f>HLOOKUP(Coffee_data[[#This Row],[ProductId]],Product!$B$4:$O$7,4,FALSE)</f>
        <v>Regular Espresso</v>
      </c>
    </row>
    <row r="2735" spans="1:20" x14ac:dyDescent="0.2">
      <c r="A2735">
        <v>-4</v>
      </c>
      <c r="B2735">
        <v>44</v>
      </c>
      <c r="C2735">
        <v>84</v>
      </c>
      <c r="D2735">
        <v>35</v>
      </c>
      <c r="E2735">
        <v>47</v>
      </c>
      <c r="F2735">
        <v>13</v>
      </c>
      <c r="G2735">
        <v>197</v>
      </c>
      <c r="H2735">
        <v>10</v>
      </c>
      <c r="I2735">
        <v>20</v>
      </c>
      <c r="J2735">
        <v>40</v>
      </c>
      <c r="K2735">
        <v>51</v>
      </c>
      <c r="L2735">
        <v>603</v>
      </c>
      <c r="M2735">
        <v>9</v>
      </c>
      <c r="N2735" s="25">
        <v>42094</v>
      </c>
      <c r="O2735" t="str">
        <f>VLOOKUP(Coffee_data[[#This Row],[Area Code]],Location!$B$1:$E$157,2,FALSE)</f>
        <v>New Hampshire</v>
      </c>
      <c r="P2735" t="str">
        <f>VLOOKUP(Coffee_data[[#This Row],[Area Code]],Location!$B$1:$E$157,3,FALSE)</f>
        <v>East</v>
      </c>
      <c r="Q2735" t="str">
        <f>VLOOKUP(Coffee_data[[#This Row],[Area Code]],Location!$B$1:$E$157,4,FALSE)</f>
        <v>Small Market</v>
      </c>
      <c r="R2735" s="15" t="str">
        <f>HLOOKUP(Coffee_data[[#This Row],[ProductId]],Product!$B$4:$O$7,2,FALSE)</f>
        <v>Decaf</v>
      </c>
      <c r="S2735" s="15" t="str">
        <f>HLOOKUP(Coffee_data[[#This Row],[ProductId]],Product!$B$4:$O$7,3,FALSE)</f>
        <v>Herbal Tea</v>
      </c>
      <c r="T2735" s="15" t="str">
        <f>HLOOKUP(Coffee_data[[#This Row],[ProductId]],Product!$B$4:$O$7,4,FALSE)</f>
        <v>Lemon</v>
      </c>
    </row>
    <row r="2736" spans="1:20" x14ac:dyDescent="0.2">
      <c r="A2736">
        <v>18</v>
      </c>
      <c r="B2736">
        <v>28</v>
      </c>
      <c r="C2736">
        <v>50</v>
      </c>
      <c r="D2736">
        <v>19</v>
      </c>
      <c r="E2736">
        <v>16</v>
      </c>
      <c r="F2736">
        <v>5</v>
      </c>
      <c r="G2736">
        <v>820</v>
      </c>
      <c r="H2736">
        <v>20</v>
      </c>
      <c r="I2736">
        <v>20</v>
      </c>
      <c r="J2736">
        <v>30</v>
      </c>
      <c r="K2736">
        <v>61</v>
      </c>
      <c r="L2736">
        <v>603</v>
      </c>
      <c r="M2736">
        <v>11</v>
      </c>
      <c r="N2736" s="25">
        <v>42094</v>
      </c>
      <c r="O2736" t="str">
        <f>VLOOKUP(Coffee_data[[#This Row],[Area Code]],Location!$B$1:$E$157,2,FALSE)</f>
        <v>New Hampshire</v>
      </c>
      <c r="P2736" t="str">
        <f>VLOOKUP(Coffee_data[[#This Row],[Area Code]],Location!$B$1:$E$157,3,FALSE)</f>
        <v>East</v>
      </c>
      <c r="Q2736" t="str">
        <f>VLOOKUP(Coffee_data[[#This Row],[Area Code]],Location!$B$1:$E$157,4,FALSE)</f>
        <v>Small Market</v>
      </c>
      <c r="R2736" s="15" t="str">
        <f>HLOOKUP(Coffee_data[[#This Row],[ProductId]],Product!$B$4:$O$7,2,FALSE)</f>
        <v>Regular</v>
      </c>
      <c r="S2736" s="15" t="str">
        <f>HLOOKUP(Coffee_data[[#This Row],[ProductId]],Product!$B$4:$O$7,3,FALSE)</f>
        <v>Tea</v>
      </c>
      <c r="T2736" s="15" t="str">
        <f>HLOOKUP(Coffee_data[[#This Row],[ProductId]],Product!$B$4:$O$7,4,FALSE)</f>
        <v>Darjeeling</v>
      </c>
    </row>
    <row r="2737" spans="1:20" x14ac:dyDescent="0.2">
      <c r="A2737">
        <v>47</v>
      </c>
      <c r="B2737">
        <v>43</v>
      </c>
      <c r="C2737">
        <v>46</v>
      </c>
      <c r="D2737">
        <v>0</v>
      </c>
      <c r="E2737">
        <v>11</v>
      </c>
      <c r="F2737">
        <v>0</v>
      </c>
      <c r="G2737">
        <v>688</v>
      </c>
      <c r="H2737">
        <v>30</v>
      </c>
      <c r="I2737">
        <v>0</v>
      </c>
      <c r="J2737">
        <v>40</v>
      </c>
      <c r="K2737">
        <v>53</v>
      </c>
      <c r="L2737">
        <v>603</v>
      </c>
      <c r="M2737">
        <v>13</v>
      </c>
      <c r="N2737" s="25">
        <v>42094</v>
      </c>
      <c r="O2737" t="str">
        <f>VLOOKUP(Coffee_data[[#This Row],[Area Code]],Location!$B$1:$E$157,2,FALSE)</f>
        <v>New Hampshire</v>
      </c>
      <c r="P2737" t="str">
        <f>VLOOKUP(Coffee_data[[#This Row],[Area Code]],Location!$B$1:$E$157,3,FALSE)</f>
        <v>East</v>
      </c>
      <c r="Q2737" t="str">
        <f>VLOOKUP(Coffee_data[[#This Row],[Area Code]],Location!$B$1:$E$157,4,FALSE)</f>
        <v>Small Market</v>
      </c>
      <c r="R2737" s="15" t="str">
        <f>HLOOKUP(Coffee_data[[#This Row],[ProductId]],Product!$B$4:$O$7,2,FALSE)</f>
        <v>Regular</v>
      </c>
      <c r="S2737" s="15" t="str">
        <f>HLOOKUP(Coffee_data[[#This Row],[ProductId]],Product!$B$4:$O$7,3,FALSE)</f>
        <v>Tea</v>
      </c>
      <c r="T2737" s="15" t="str">
        <f>HLOOKUP(Coffee_data[[#This Row],[ProductId]],Product!$B$4:$O$7,4,FALSE)</f>
        <v>Green Tea</v>
      </c>
    </row>
    <row r="2738" spans="1:20" x14ac:dyDescent="0.2">
      <c r="A2738">
        <v>49</v>
      </c>
      <c r="B2738">
        <v>72</v>
      </c>
      <c r="C2738">
        <v>129</v>
      </c>
      <c r="D2738">
        <v>49</v>
      </c>
      <c r="E2738">
        <v>39</v>
      </c>
      <c r="F2738">
        <v>15</v>
      </c>
      <c r="G2738">
        <v>241</v>
      </c>
      <c r="H2738">
        <v>40</v>
      </c>
      <c r="I2738">
        <v>39</v>
      </c>
      <c r="J2738">
        <v>70</v>
      </c>
      <c r="K2738">
        <v>111</v>
      </c>
      <c r="L2738">
        <v>603</v>
      </c>
      <c r="M2738">
        <v>1</v>
      </c>
      <c r="N2738" s="25">
        <v>42094</v>
      </c>
      <c r="O2738" t="str">
        <f>VLOOKUP(Coffee_data[[#This Row],[Area Code]],Location!$B$1:$E$157,2,FALSE)</f>
        <v>New Hampshire</v>
      </c>
      <c r="P2738" t="str">
        <f>VLOOKUP(Coffee_data[[#This Row],[Area Code]],Location!$B$1:$E$157,3,FALSE)</f>
        <v>East</v>
      </c>
      <c r="Q2738" t="str">
        <f>VLOOKUP(Coffee_data[[#This Row],[Area Code]],Location!$B$1:$E$157,4,FALSE)</f>
        <v>Small Market</v>
      </c>
      <c r="R2738" s="15" t="str">
        <f>HLOOKUP(Coffee_data[[#This Row],[ProductId]],Product!$B$4:$O$7,2,FALSE)</f>
        <v>Regular</v>
      </c>
      <c r="S2738" s="15" t="str">
        <f>HLOOKUP(Coffee_data[[#This Row],[ProductId]],Product!$B$4:$O$7,3,FALSE)</f>
        <v>Coffee</v>
      </c>
      <c r="T2738" s="15" t="str">
        <f>HLOOKUP(Coffee_data[[#This Row],[ProductId]],Product!$B$4:$O$7,4,FALSE)</f>
        <v>Amaretto</v>
      </c>
    </row>
    <row r="2739" spans="1:20" x14ac:dyDescent="0.2">
      <c r="A2739">
        <v>40</v>
      </c>
      <c r="B2739">
        <v>75</v>
      </c>
      <c r="C2739">
        <v>133</v>
      </c>
      <c r="D2739">
        <v>50</v>
      </c>
      <c r="E2739">
        <v>48</v>
      </c>
      <c r="F2739">
        <v>16</v>
      </c>
      <c r="G2739">
        <v>372</v>
      </c>
      <c r="H2739">
        <v>40</v>
      </c>
      <c r="I2739">
        <v>40</v>
      </c>
      <c r="J2739">
        <v>70</v>
      </c>
      <c r="K2739">
        <v>108</v>
      </c>
      <c r="L2739">
        <v>603</v>
      </c>
      <c r="M2739">
        <v>2</v>
      </c>
      <c r="N2739" s="25">
        <v>42094</v>
      </c>
      <c r="O2739" t="str">
        <f>VLOOKUP(Coffee_data[[#This Row],[Area Code]],Location!$B$1:$E$157,2,FALSE)</f>
        <v>New Hampshire</v>
      </c>
      <c r="P2739" t="str">
        <f>VLOOKUP(Coffee_data[[#This Row],[Area Code]],Location!$B$1:$E$157,3,FALSE)</f>
        <v>East</v>
      </c>
      <c r="Q2739" t="str">
        <f>VLOOKUP(Coffee_data[[#This Row],[Area Code]],Location!$B$1:$E$157,4,FALSE)</f>
        <v>Small Market</v>
      </c>
      <c r="R2739" s="15" t="str">
        <f>HLOOKUP(Coffee_data[[#This Row],[ProductId]],Product!$B$4:$O$7,2,FALSE)</f>
        <v>Regular</v>
      </c>
      <c r="S2739" s="15" t="str">
        <f>HLOOKUP(Coffee_data[[#This Row],[ProductId]],Product!$B$4:$O$7,3,FALSE)</f>
        <v>Coffee</v>
      </c>
      <c r="T2739" s="15" t="str">
        <f>HLOOKUP(Coffee_data[[#This Row],[ProductId]],Product!$B$4:$O$7,4,FALSE)</f>
        <v>Columbian</v>
      </c>
    </row>
    <row r="2740" spans="1:20" x14ac:dyDescent="0.2">
      <c r="A2740">
        <v>-9</v>
      </c>
      <c r="B2740">
        <v>63</v>
      </c>
      <c r="C2740">
        <v>114</v>
      </c>
      <c r="D2740">
        <v>44</v>
      </c>
      <c r="E2740">
        <v>69</v>
      </c>
      <c r="F2740">
        <v>40</v>
      </c>
      <c r="G2740">
        <v>261</v>
      </c>
      <c r="H2740">
        <v>10</v>
      </c>
      <c r="I2740">
        <v>45</v>
      </c>
      <c r="J2740">
        <v>60</v>
      </c>
      <c r="K2740">
        <v>95</v>
      </c>
      <c r="L2740">
        <v>603</v>
      </c>
      <c r="M2740">
        <v>5</v>
      </c>
      <c r="N2740" s="25">
        <v>42094</v>
      </c>
      <c r="O2740" t="str">
        <f>VLOOKUP(Coffee_data[[#This Row],[Area Code]],Location!$B$1:$E$157,2,FALSE)</f>
        <v>New Hampshire</v>
      </c>
      <c r="P2740" t="str">
        <f>VLOOKUP(Coffee_data[[#This Row],[Area Code]],Location!$B$1:$E$157,3,FALSE)</f>
        <v>East</v>
      </c>
      <c r="Q2740" t="str">
        <f>VLOOKUP(Coffee_data[[#This Row],[Area Code]],Location!$B$1:$E$157,4,FALSE)</f>
        <v>Small Market</v>
      </c>
      <c r="R2740" s="15" t="str">
        <f>HLOOKUP(Coffee_data[[#This Row],[ProductId]],Product!$B$4:$O$7,2,FALSE)</f>
        <v>Regular</v>
      </c>
      <c r="S2740" s="15" t="str">
        <f>HLOOKUP(Coffee_data[[#This Row],[ProductId]],Product!$B$4:$O$7,3,FALSE)</f>
        <v>Espresso</v>
      </c>
      <c r="T2740" s="15" t="str">
        <f>HLOOKUP(Coffee_data[[#This Row],[ProductId]],Product!$B$4:$O$7,4,FALSE)</f>
        <v>Caffe Mocha</v>
      </c>
    </row>
    <row r="2741" spans="1:20" x14ac:dyDescent="0.2">
      <c r="A2741">
        <v>-13</v>
      </c>
      <c r="B2741">
        <v>36</v>
      </c>
      <c r="C2741">
        <v>69</v>
      </c>
      <c r="D2741">
        <v>29</v>
      </c>
      <c r="E2741">
        <v>45</v>
      </c>
      <c r="F2741">
        <v>11</v>
      </c>
      <c r="G2741">
        <v>169</v>
      </c>
      <c r="H2741">
        <v>0</v>
      </c>
      <c r="I2741">
        <v>20</v>
      </c>
      <c r="J2741">
        <v>40</v>
      </c>
      <c r="K2741">
        <v>53</v>
      </c>
      <c r="L2741">
        <v>603</v>
      </c>
      <c r="M2741">
        <v>7</v>
      </c>
      <c r="N2741" s="25">
        <v>42094</v>
      </c>
      <c r="O2741" t="str">
        <f>VLOOKUP(Coffee_data[[#This Row],[Area Code]],Location!$B$1:$E$157,2,FALSE)</f>
        <v>New Hampshire</v>
      </c>
      <c r="P2741" t="str">
        <f>VLOOKUP(Coffee_data[[#This Row],[Area Code]],Location!$B$1:$E$157,3,FALSE)</f>
        <v>East</v>
      </c>
      <c r="Q2741" t="str">
        <f>VLOOKUP(Coffee_data[[#This Row],[Area Code]],Location!$B$1:$E$157,4,FALSE)</f>
        <v>Small Market</v>
      </c>
      <c r="R2741" s="15" t="str">
        <f>HLOOKUP(Coffee_data[[#This Row],[ProductId]],Product!$B$4:$O$7,2,FALSE)</f>
        <v>Regular</v>
      </c>
      <c r="S2741" s="15" t="str">
        <f>HLOOKUP(Coffee_data[[#This Row],[ProductId]],Product!$B$4:$O$7,3,FALSE)</f>
        <v>Espresso</v>
      </c>
      <c r="T2741" s="15" t="str">
        <f>HLOOKUP(Coffee_data[[#This Row],[ProductId]],Product!$B$4:$O$7,4,FALSE)</f>
        <v>Regular Espresso</v>
      </c>
    </row>
    <row r="2742" spans="1:20" x14ac:dyDescent="0.2">
      <c r="A2742">
        <v>123</v>
      </c>
      <c r="B2742">
        <v>117</v>
      </c>
      <c r="C2742">
        <v>211</v>
      </c>
      <c r="D2742">
        <v>81</v>
      </c>
      <c r="E2742">
        <v>34</v>
      </c>
      <c r="F2742">
        <v>22</v>
      </c>
      <c r="G2742">
        <v>460</v>
      </c>
      <c r="H2742">
        <v>100</v>
      </c>
      <c r="I2742">
        <v>67</v>
      </c>
      <c r="J2742">
        <v>130</v>
      </c>
      <c r="K2742">
        <v>210</v>
      </c>
      <c r="L2742">
        <v>518</v>
      </c>
      <c r="M2742">
        <v>13</v>
      </c>
      <c r="N2742" s="25">
        <v>42094</v>
      </c>
      <c r="O2742" t="str">
        <f>VLOOKUP(Coffee_data[[#This Row],[Area Code]],Location!$B$1:$E$157,2,FALSE)</f>
        <v>New York</v>
      </c>
      <c r="P2742" t="str">
        <f>VLOOKUP(Coffee_data[[#This Row],[Area Code]],Location!$B$1:$E$157,3,FALSE)</f>
        <v>East</v>
      </c>
      <c r="Q2742" t="str">
        <f>VLOOKUP(Coffee_data[[#This Row],[Area Code]],Location!$B$1:$E$157,4,FALSE)</f>
        <v>Major Market</v>
      </c>
      <c r="R2742" s="15" t="str">
        <f>HLOOKUP(Coffee_data[[#This Row],[ProductId]],Product!$B$4:$O$7,2,FALSE)</f>
        <v>Regular</v>
      </c>
      <c r="S2742" s="15" t="str">
        <f>HLOOKUP(Coffee_data[[#This Row],[ProductId]],Product!$B$4:$O$7,3,FALSE)</f>
        <v>Tea</v>
      </c>
      <c r="T2742" s="15" t="str">
        <f>HLOOKUP(Coffee_data[[#This Row],[ProductId]],Product!$B$4:$O$7,4,FALSE)</f>
        <v>Green Tea</v>
      </c>
    </row>
    <row r="2743" spans="1:20" x14ac:dyDescent="0.2">
      <c r="A2743">
        <v>367</v>
      </c>
      <c r="B2743">
        <v>378</v>
      </c>
      <c r="C2743">
        <v>680</v>
      </c>
      <c r="D2743">
        <v>252</v>
      </c>
      <c r="E2743">
        <v>131</v>
      </c>
      <c r="F2743">
        <v>98</v>
      </c>
      <c r="G2743">
        <v>1558</v>
      </c>
      <c r="H2743">
        <v>200</v>
      </c>
      <c r="I2743">
        <v>177</v>
      </c>
      <c r="J2743">
        <v>300</v>
      </c>
      <c r="K2743">
        <v>499</v>
      </c>
      <c r="L2743">
        <v>716</v>
      </c>
      <c r="M2743">
        <v>9</v>
      </c>
      <c r="N2743" s="25">
        <v>42094</v>
      </c>
      <c r="O2743" t="str">
        <f>VLOOKUP(Coffee_data[[#This Row],[Area Code]],Location!$B$1:$E$157,2,FALSE)</f>
        <v>New York</v>
      </c>
      <c r="P2743" t="str">
        <f>VLOOKUP(Coffee_data[[#This Row],[Area Code]],Location!$B$1:$E$157,3,FALSE)</f>
        <v>East</v>
      </c>
      <c r="Q2743" t="str">
        <f>VLOOKUP(Coffee_data[[#This Row],[Area Code]],Location!$B$1:$E$157,4,FALSE)</f>
        <v>Major Market</v>
      </c>
      <c r="R2743" s="15" t="str">
        <f>HLOOKUP(Coffee_data[[#This Row],[ProductId]],Product!$B$4:$O$7,2,FALSE)</f>
        <v>Decaf</v>
      </c>
      <c r="S2743" s="15" t="str">
        <f>HLOOKUP(Coffee_data[[#This Row],[ProductId]],Product!$B$4:$O$7,3,FALSE)</f>
        <v>Herbal Tea</v>
      </c>
      <c r="T2743" s="15" t="str">
        <f>HLOOKUP(Coffee_data[[#This Row],[ProductId]],Product!$B$4:$O$7,4,FALSE)</f>
        <v>Lemon</v>
      </c>
    </row>
    <row r="2744" spans="1:20" x14ac:dyDescent="0.2">
      <c r="A2744">
        <v>-156</v>
      </c>
      <c r="B2744">
        <v>-20</v>
      </c>
      <c r="C2744">
        <v>201</v>
      </c>
      <c r="D2744">
        <v>179</v>
      </c>
      <c r="E2744">
        <v>85</v>
      </c>
      <c r="F2744">
        <v>64</v>
      </c>
      <c r="G2744">
        <v>1811</v>
      </c>
      <c r="H2744">
        <v>-70</v>
      </c>
      <c r="I2744">
        <v>183</v>
      </c>
      <c r="J2744">
        <v>-10</v>
      </c>
      <c r="K2744">
        <v>130</v>
      </c>
      <c r="L2744">
        <v>718</v>
      </c>
      <c r="M2744">
        <v>10</v>
      </c>
      <c r="N2744" s="25">
        <v>42094</v>
      </c>
      <c r="O2744" t="str">
        <f>VLOOKUP(Coffee_data[[#This Row],[Area Code]],Location!$B$1:$E$157,2,FALSE)</f>
        <v>New York</v>
      </c>
      <c r="P2744" t="str">
        <f>VLOOKUP(Coffee_data[[#This Row],[Area Code]],Location!$B$1:$E$157,3,FALSE)</f>
        <v>East</v>
      </c>
      <c r="Q2744" t="str">
        <f>VLOOKUP(Coffee_data[[#This Row],[Area Code]],Location!$B$1:$E$157,4,FALSE)</f>
        <v>Major Market</v>
      </c>
      <c r="R2744" s="15" t="str">
        <f>HLOOKUP(Coffee_data[[#This Row],[ProductId]],Product!$B$4:$O$7,2,FALSE)</f>
        <v>Decaf</v>
      </c>
      <c r="S2744" s="15" t="str">
        <f>HLOOKUP(Coffee_data[[#This Row],[ProductId]],Product!$B$4:$O$7,3,FALSE)</f>
        <v>Herbal Tea</v>
      </c>
      <c r="T2744" s="15" t="str">
        <f>HLOOKUP(Coffee_data[[#This Row],[ProductId]],Product!$B$4:$O$7,4,FALSE)</f>
        <v>Mint</v>
      </c>
    </row>
    <row r="2745" spans="1:20" x14ac:dyDescent="0.2">
      <c r="A2745">
        <v>156</v>
      </c>
      <c r="B2745">
        <v>145</v>
      </c>
      <c r="C2745">
        <v>261</v>
      </c>
      <c r="D2745">
        <v>84</v>
      </c>
      <c r="E2745">
        <v>40</v>
      </c>
      <c r="F2745">
        <v>28</v>
      </c>
      <c r="G2745">
        <v>822</v>
      </c>
      <c r="H2745">
        <v>130</v>
      </c>
      <c r="I2745">
        <v>83</v>
      </c>
      <c r="J2745">
        <v>160</v>
      </c>
      <c r="K2745">
        <v>271</v>
      </c>
      <c r="L2745">
        <v>315</v>
      </c>
      <c r="M2745">
        <v>11</v>
      </c>
      <c r="N2745" s="25">
        <v>42094</v>
      </c>
      <c r="O2745" t="str">
        <f>VLOOKUP(Coffee_data[[#This Row],[Area Code]],Location!$B$1:$E$157,2,FALSE)</f>
        <v>New York</v>
      </c>
      <c r="P2745" t="str">
        <f>VLOOKUP(Coffee_data[[#This Row],[Area Code]],Location!$B$1:$E$157,3,FALSE)</f>
        <v>East</v>
      </c>
      <c r="Q2745" t="str">
        <f>VLOOKUP(Coffee_data[[#This Row],[Area Code]],Location!$B$1:$E$157,4,FALSE)</f>
        <v>Major Market</v>
      </c>
      <c r="R2745" s="15" t="str">
        <f>HLOOKUP(Coffee_data[[#This Row],[ProductId]],Product!$B$4:$O$7,2,FALSE)</f>
        <v>Regular</v>
      </c>
      <c r="S2745" s="15" t="str">
        <f>HLOOKUP(Coffee_data[[#This Row],[ProductId]],Product!$B$4:$O$7,3,FALSE)</f>
        <v>Tea</v>
      </c>
      <c r="T2745" s="15" t="str">
        <f>HLOOKUP(Coffee_data[[#This Row],[ProductId]],Product!$B$4:$O$7,4,FALSE)</f>
        <v>Darjeeling</v>
      </c>
    </row>
    <row r="2746" spans="1:20" x14ac:dyDescent="0.2">
      <c r="A2746">
        <v>141</v>
      </c>
      <c r="B2746">
        <v>132</v>
      </c>
      <c r="C2746">
        <v>238</v>
      </c>
      <c r="D2746">
        <v>91</v>
      </c>
      <c r="E2746">
        <v>37</v>
      </c>
      <c r="F2746">
        <v>25</v>
      </c>
      <c r="G2746">
        <v>777</v>
      </c>
      <c r="H2746">
        <v>120</v>
      </c>
      <c r="I2746">
        <v>90</v>
      </c>
      <c r="J2746">
        <v>150</v>
      </c>
      <c r="K2746">
        <v>228</v>
      </c>
      <c r="L2746">
        <v>347</v>
      </c>
      <c r="M2746">
        <v>12</v>
      </c>
      <c r="N2746" s="25">
        <v>42094</v>
      </c>
      <c r="O2746" t="str">
        <f>VLOOKUP(Coffee_data[[#This Row],[Area Code]],Location!$B$1:$E$157,2,FALSE)</f>
        <v>New York</v>
      </c>
      <c r="P2746" t="str">
        <f>VLOOKUP(Coffee_data[[#This Row],[Area Code]],Location!$B$1:$E$157,3,FALSE)</f>
        <v>East</v>
      </c>
      <c r="Q2746" t="str">
        <f>VLOOKUP(Coffee_data[[#This Row],[Area Code]],Location!$B$1:$E$157,4,FALSE)</f>
        <v>Major Market</v>
      </c>
      <c r="R2746" s="15" t="str">
        <f>HLOOKUP(Coffee_data[[#This Row],[ProductId]],Product!$B$4:$O$7,2,FALSE)</f>
        <v>Regular</v>
      </c>
      <c r="S2746" s="15" t="str">
        <f>HLOOKUP(Coffee_data[[#This Row],[ProductId]],Product!$B$4:$O$7,3,FALSE)</f>
        <v>Tea</v>
      </c>
      <c r="T2746" s="15" t="str">
        <f>HLOOKUP(Coffee_data[[#This Row],[ProductId]],Product!$B$4:$O$7,4,FALSE)</f>
        <v>Earl Grey</v>
      </c>
    </row>
    <row r="2747" spans="1:20" x14ac:dyDescent="0.2">
      <c r="A2747">
        <v>410</v>
      </c>
      <c r="B2747">
        <v>428</v>
      </c>
      <c r="C2747">
        <v>759</v>
      </c>
      <c r="D2747">
        <v>289</v>
      </c>
      <c r="E2747">
        <v>152</v>
      </c>
      <c r="F2747">
        <v>99</v>
      </c>
      <c r="G2747">
        <v>2108</v>
      </c>
      <c r="H2747">
        <v>280</v>
      </c>
      <c r="I2747">
        <v>180</v>
      </c>
      <c r="J2747">
        <v>400</v>
      </c>
      <c r="K2747">
        <v>672</v>
      </c>
      <c r="L2747">
        <v>518</v>
      </c>
      <c r="M2747">
        <v>2</v>
      </c>
      <c r="N2747" s="25">
        <v>42094</v>
      </c>
      <c r="O2747" t="str">
        <f>VLOOKUP(Coffee_data[[#This Row],[Area Code]],Location!$B$1:$E$157,2,FALSE)</f>
        <v>New York</v>
      </c>
      <c r="P2747" t="str">
        <f>VLOOKUP(Coffee_data[[#This Row],[Area Code]],Location!$B$1:$E$157,3,FALSE)</f>
        <v>East</v>
      </c>
      <c r="Q2747" t="str">
        <f>VLOOKUP(Coffee_data[[#This Row],[Area Code]],Location!$B$1:$E$157,4,FALSE)</f>
        <v>Major Market</v>
      </c>
      <c r="R2747" s="15" t="str">
        <f>HLOOKUP(Coffee_data[[#This Row],[ProductId]],Product!$B$4:$O$7,2,FALSE)</f>
        <v>Regular</v>
      </c>
      <c r="S2747" s="15" t="str">
        <f>HLOOKUP(Coffee_data[[#This Row],[ProductId]],Product!$B$4:$O$7,3,FALSE)</f>
        <v>Coffee</v>
      </c>
      <c r="T2747" s="15" t="str">
        <f>HLOOKUP(Coffee_data[[#This Row],[ProductId]],Product!$B$4:$O$7,4,FALSE)</f>
        <v>Columbian</v>
      </c>
    </row>
    <row r="2748" spans="1:20" x14ac:dyDescent="0.2">
      <c r="A2748">
        <v>-304</v>
      </c>
      <c r="B2748">
        <v>-59</v>
      </c>
      <c r="C2748">
        <v>70</v>
      </c>
      <c r="D2748">
        <v>88</v>
      </c>
      <c r="E2748">
        <v>146</v>
      </c>
      <c r="F2748">
        <v>113</v>
      </c>
      <c r="G2748">
        <v>1382</v>
      </c>
      <c r="H2748">
        <v>-190</v>
      </c>
      <c r="I2748">
        <v>121</v>
      </c>
      <c r="J2748">
        <v>-60</v>
      </c>
      <c r="K2748">
        <v>55</v>
      </c>
      <c r="L2748">
        <v>212</v>
      </c>
      <c r="M2748">
        <v>5</v>
      </c>
      <c r="N2748" s="25">
        <v>42094</v>
      </c>
      <c r="O2748" t="str">
        <f>VLOOKUP(Coffee_data[[#This Row],[Area Code]],Location!$B$1:$E$157,2,FALSE)</f>
        <v>New York</v>
      </c>
      <c r="P2748" t="str">
        <f>VLOOKUP(Coffee_data[[#This Row],[Area Code]],Location!$B$1:$E$157,3,FALSE)</f>
        <v>East</v>
      </c>
      <c r="Q2748" t="str">
        <f>VLOOKUP(Coffee_data[[#This Row],[Area Code]],Location!$B$1:$E$157,4,FALSE)</f>
        <v>Major Market</v>
      </c>
      <c r="R2748" s="15" t="str">
        <f>HLOOKUP(Coffee_data[[#This Row],[ProductId]],Product!$B$4:$O$7,2,FALSE)</f>
        <v>Regular</v>
      </c>
      <c r="S2748" s="15" t="str">
        <f>HLOOKUP(Coffee_data[[#This Row],[ProductId]],Product!$B$4:$O$7,3,FALSE)</f>
        <v>Espresso</v>
      </c>
      <c r="T2748" s="15" t="str">
        <f>HLOOKUP(Coffee_data[[#This Row],[ProductId]],Product!$B$4:$O$7,4,FALSE)</f>
        <v>Caffe Mocha</v>
      </c>
    </row>
    <row r="2749" spans="1:20" x14ac:dyDescent="0.2">
      <c r="A2749">
        <v>349</v>
      </c>
      <c r="B2749">
        <v>325</v>
      </c>
      <c r="C2749">
        <v>601</v>
      </c>
      <c r="D2749">
        <v>190</v>
      </c>
      <c r="E2749">
        <v>90</v>
      </c>
      <c r="F2749">
        <v>66</v>
      </c>
      <c r="G2749">
        <v>1262</v>
      </c>
      <c r="H2749">
        <v>250</v>
      </c>
      <c r="I2749">
        <v>197</v>
      </c>
      <c r="J2749">
        <v>330</v>
      </c>
      <c r="K2749">
        <v>550</v>
      </c>
      <c r="L2749">
        <v>914</v>
      </c>
      <c r="M2749">
        <v>7</v>
      </c>
      <c r="N2749" s="25">
        <v>42094</v>
      </c>
      <c r="O2749" t="str">
        <f>VLOOKUP(Coffee_data[[#This Row],[Area Code]],Location!$B$1:$E$157,2,FALSE)</f>
        <v>New York</v>
      </c>
      <c r="P2749" t="str">
        <f>VLOOKUP(Coffee_data[[#This Row],[Area Code]],Location!$B$1:$E$157,3,FALSE)</f>
        <v>East</v>
      </c>
      <c r="Q2749" t="str">
        <f>VLOOKUP(Coffee_data[[#This Row],[Area Code]],Location!$B$1:$E$157,4,FALSE)</f>
        <v>Major Market</v>
      </c>
      <c r="R2749" s="15" t="str">
        <f>HLOOKUP(Coffee_data[[#This Row],[ProductId]],Product!$B$4:$O$7,2,FALSE)</f>
        <v>Regular</v>
      </c>
      <c r="S2749" s="15" t="str">
        <f>HLOOKUP(Coffee_data[[#This Row],[ProductId]],Product!$B$4:$O$7,3,FALSE)</f>
        <v>Espresso</v>
      </c>
      <c r="T2749" s="15" t="str">
        <f>HLOOKUP(Coffee_data[[#This Row],[ProductId]],Product!$B$4:$O$7,4,FALSE)</f>
        <v>Regular Espresso</v>
      </c>
    </row>
    <row r="2750" spans="1:20" x14ac:dyDescent="0.2">
      <c r="A2750">
        <v>56</v>
      </c>
      <c r="B2750">
        <v>67</v>
      </c>
      <c r="C2750">
        <v>127</v>
      </c>
      <c r="D2750">
        <v>52</v>
      </c>
      <c r="E2750">
        <v>29</v>
      </c>
      <c r="F2750">
        <v>17</v>
      </c>
      <c r="G2750">
        <v>605</v>
      </c>
      <c r="H2750">
        <v>50</v>
      </c>
      <c r="I2750">
        <v>48</v>
      </c>
      <c r="J2750">
        <v>70</v>
      </c>
      <c r="K2750">
        <v>110</v>
      </c>
      <c r="L2750">
        <v>504</v>
      </c>
      <c r="M2750">
        <v>8</v>
      </c>
      <c r="N2750" s="25">
        <v>42094</v>
      </c>
      <c r="O2750" t="str">
        <f>VLOOKUP(Coffee_data[[#This Row],[Area Code]],Location!$B$1:$E$157,2,FALSE)</f>
        <v>Louisiana</v>
      </c>
      <c r="P2750" t="str">
        <f>VLOOKUP(Coffee_data[[#This Row],[Area Code]],Location!$B$1:$E$157,3,FALSE)</f>
        <v>South</v>
      </c>
      <c r="Q2750" t="str">
        <f>VLOOKUP(Coffee_data[[#This Row],[Area Code]],Location!$B$1:$E$157,4,FALSE)</f>
        <v>Small Market</v>
      </c>
      <c r="R2750" s="15" t="str">
        <f>HLOOKUP(Coffee_data[[#This Row],[ProductId]],Product!$B$4:$O$7,2,FALSE)</f>
        <v>Decaf</v>
      </c>
      <c r="S2750" s="15" t="str">
        <f>HLOOKUP(Coffee_data[[#This Row],[ProductId]],Product!$B$4:$O$7,3,FALSE)</f>
        <v>Herbal Tea</v>
      </c>
      <c r="T2750" s="15" t="str">
        <f>HLOOKUP(Coffee_data[[#This Row],[ProductId]],Product!$B$4:$O$7,4,FALSE)</f>
        <v>Chamomile</v>
      </c>
    </row>
    <row r="2751" spans="1:20" x14ac:dyDescent="0.2">
      <c r="A2751">
        <v>52</v>
      </c>
      <c r="B2751">
        <v>98</v>
      </c>
      <c r="C2751">
        <v>190</v>
      </c>
      <c r="D2751">
        <v>80</v>
      </c>
      <c r="E2751">
        <v>63</v>
      </c>
      <c r="F2751">
        <v>30</v>
      </c>
      <c r="G2751">
        <v>494</v>
      </c>
      <c r="H2751">
        <v>50</v>
      </c>
      <c r="I2751">
        <v>70</v>
      </c>
      <c r="J2751">
        <v>100</v>
      </c>
      <c r="K2751">
        <v>170</v>
      </c>
      <c r="L2751">
        <v>337</v>
      </c>
      <c r="M2751">
        <v>9</v>
      </c>
      <c r="N2751" s="25">
        <v>42094</v>
      </c>
      <c r="O2751" t="str">
        <f>VLOOKUP(Coffee_data[[#This Row],[Area Code]],Location!$B$1:$E$157,2,FALSE)</f>
        <v>Louisiana</v>
      </c>
      <c r="P2751" t="str">
        <f>VLOOKUP(Coffee_data[[#This Row],[Area Code]],Location!$B$1:$E$157,3,FALSE)</f>
        <v>South</v>
      </c>
      <c r="Q2751" t="str">
        <f>VLOOKUP(Coffee_data[[#This Row],[Area Code]],Location!$B$1:$E$157,4,FALSE)</f>
        <v>Small Market</v>
      </c>
      <c r="R2751" s="15" t="str">
        <f>HLOOKUP(Coffee_data[[#This Row],[ProductId]],Product!$B$4:$O$7,2,FALSE)</f>
        <v>Decaf</v>
      </c>
      <c r="S2751" s="15" t="str">
        <f>HLOOKUP(Coffee_data[[#This Row],[ProductId]],Product!$B$4:$O$7,3,FALSE)</f>
        <v>Herbal Tea</v>
      </c>
      <c r="T2751" s="15" t="str">
        <f>HLOOKUP(Coffee_data[[#This Row],[ProductId]],Product!$B$4:$O$7,4,FALSE)</f>
        <v>Lemon</v>
      </c>
    </row>
    <row r="2752" spans="1:20" x14ac:dyDescent="0.2">
      <c r="A2752">
        <v>45</v>
      </c>
      <c r="B2752">
        <v>51</v>
      </c>
      <c r="C2752">
        <v>92</v>
      </c>
      <c r="D2752">
        <v>35</v>
      </c>
      <c r="E2752">
        <v>21</v>
      </c>
      <c r="F2752">
        <v>9</v>
      </c>
      <c r="G2752">
        <v>776</v>
      </c>
      <c r="H2752">
        <v>50</v>
      </c>
      <c r="I2752">
        <v>40</v>
      </c>
      <c r="J2752">
        <v>60</v>
      </c>
      <c r="K2752">
        <v>102</v>
      </c>
      <c r="L2752">
        <v>225</v>
      </c>
      <c r="M2752">
        <v>2</v>
      </c>
      <c r="N2752" s="25">
        <v>42094</v>
      </c>
      <c r="O2752" t="str">
        <f>VLOOKUP(Coffee_data[[#This Row],[Area Code]],Location!$B$1:$E$157,2,FALSE)</f>
        <v>Louisiana</v>
      </c>
      <c r="P2752" t="str">
        <f>VLOOKUP(Coffee_data[[#This Row],[Area Code]],Location!$B$1:$E$157,3,FALSE)</f>
        <v>South</v>
      </c>
      <c r="Q2752" t="str">
        <f>VLOOKUP(Coffee_data[[#This Row],[Area Code]],Location!$B$1:$E$157,4,FALSE)</f>
        <v>Small Market</v>
      </c>
      <c r="R2752" s="15" t="str">
        <f>HLOOKUP(Coffee_data[[#This Row],[ProductId]],Product!$B$4:$O$7,2,FALSE)</f>
        <v>Regular</v>
      </c>
      <c r="S2752" s="15" t="str">
        <f>HLOOKUP(Coffee_data[[#This Row],[ProductId]],Product!$B$4:$O$7,3,FALSE)</f>
        <v>Coffee</v>
      </c>
      <c r="T2752" s="15" t="str">
        <f>HLOOKUP(Coffee_data[[#This Row],[ProductId]],Product!$B$4:$O$7,4,FALSE)</f>
        <v>Columbian</v>
      </c>
    </row>
    <row r="2753" spans="1:20" x14ac:dyDescent="0.2">
      <c r="A2753">
        <v>71</v>
      </c>
      <c r="B2753">
        <v>72</v>
      </c>
      <c r="C2753">
        <v>129</v>
      </c>
      <c r="D2753">
        <v>49</v>
      </c>
      <c r="E2753">
        <v>24</v>
      </c>
      <c r="F2753">
        <v>13</v>
      </c>
      <c r="G2753">
        <v>779</v>
      </c>
      <c r="H2753">
        <v>70</v>
      </c>
      <c r="I2753">
        <v>60</v>
      </c>
      <c r="J2753">
        <v>90</v>
      </c>
      <c r="K2753">
        <v>147</v>
      </c>
      <c r="L2753">
        <v>504</v>
      </c>
      <c r="M2753">
        <v>3</v>
      </c>
      <c r="N2753" s="25">
        <v>42094</v>
      </c>
      <c r="O2753" t="str">
        <f>VLOOKUP(Coffee_data[[#This Row],[Area Code]],Location!$B$1:$E$157,2,FALSE)</f>
        <v>Louisiana</v>
      </c>
      <c r="P2753" t="str">
        <f>VLOOKUP(Coffee_data[[#This Row],[Area Code]],Location!$B$1:$E$157,3,FALSE)</f>
        <v>South</v>
      </c>
      <c r="Q2753" t="str">
        <f>VLOOKUP(Coffee_data[[#This Row],[Area Code]],Location!$B$1:$E$157,4,FALSE)</f>
        <v>Small Market</v>
      </c>
      <c r="R2753" s="15" t="str">
        <f>HLOOKUP(Coffee_data[[#This Row],[ProductId]],Product!$B$4:$O$7,2,FALSE)</f>
        <v>Decaf</v>
      </c>
      <c r="S2753" s="15" t="str">
        <f>HLOOKUP(Coffee_data[[#This Row],[ProductId]],Product!$B$4:$O$7,3,FALSE)</f>
        <v>Coffee</v>
      </c>
      <c r="T2753" s="15" t="str">
        <f>HLOOKUP(Coffee_data[[#This Row],[ProductId]],Product!$B$4:$O$7,4,FALSE)</f>
        <v>Decaf Irish Cream</v>
      </c>
    </row>
    <row r="2754" spans="1:20" x14ac:dyDescent="0.2">
      <c r="A2754">
        <v>1</v>
      </c>
      <c r="B2754">
        <v>87</v>
      </c>
      <c r="C2754">
        <v>160</v>
      </c>
      <c r="D2754">
        <v>63</v>
      </c>
      <c r="E2754">
        <v>86</v>
      </c>
      <c r="F2754">
        <v>57</v>
      </c>
      <c r="G2754">
        <v>37</v>
      </c>
      <c r="H2754">
        <v>0</v>
      </c>
      <c r="I2754">
        <v>50</v>
      </c>
      <c r="J2754">
        <v>70</v>
      </c>
      <c r="K2754">
        <v>116</v>
      </c>
      <c r="L2754">
        <v>985</v>
      </c>
      <c r="M2754">
        <v>4</v>
      </c>
      <c r="N2754" s="25">
        <v>42094</v>
      </c>
      <c r="O2754" t="str">
        <f>VLOOKUP(Coffee_data[[#This Row],[Area Code]],Location!$B$1:$E$157,2,FALSE)</f>
        <v>Louisiana</v>
      </c>
      <c r="P2754" t="str">
        <f>VLOOKUP(Coffee_data[[#This Row],[Area Code]],Location!$B$1:$E$157,3,FALSE)</f>
        <v>South</v>
      </c>
      <c r="Q2754" t="str">
        <f>VLOOKUP(Coffee_data[[#This Row],[Area Code]],Location!$B$1:$E$157,4,FALSE)</f>
        <v>Small Market</v>
      </c>
      <c r="R2754" s="15" t="str">
        <f>HLOOKUP(Coffee_data[[#This Row],[ProductId]],Product!$B$4:$O$7,2,FALSE)</f>
        <v>Regular</v>
      </c>
      <c r="S2754" s="15" t="str">
        <f>HLOOKUP(Coffee_data[[#This Row],[ProductId]],Product!$B$4:$O$7,3,FALSE)</f>
        <v>Espresso</v>
      </c>
      <c r="T2754" s="15" t="str">
        <f>HLOOKUP(Coffee_data[[#This Row],[ProductId]],Product!$B$4:$O$7,4,FALSE)</f>
        <v>Caffe Latte</v>
      </c>
    </row>
    <row r="2755" spans="1:20" x14ac:dyDescent="0.2">
      <c r="A2755">
        <v>67</v>
      </c>
      <c r="B2755">
        <v>84</v>
      </c>
      <c r="C2755">
        <v>142</v>
      </c>
      <c r="D2755">
        <v>49</v>
      </c>
      <c r="E2755">
        <v>39</v>
      </c>
      <c r="F2755">
        <v>15</v>
      </c>
      <c r="G2755">
        <v>342</v>
      </c>
      <c r="H2755">
        <v>50</v>
      </c>
      <c r="I2755">
        <v>35</v>
      </c>
      <c r="J2755">
        <v>70</v>
      </c>
      <c r="K2755">
        <v>105</v>
      </c>
      <c r="L2755">
        <v>318</v>
      </c>
      <c r="M2755">
        <v>5</v>
      </c>
      <c r="N2755" s="25">
        <v>42094</v>
      </c>
      <c r="O2755" t="str">
        <f>VLOOKUP(Coffee_data[[#This Row],[Area Code]],Location!$B$1:$E$157,2,FALSE)</f>
        <v>Louisiana</v>
      </c>
      <c r="P2755" t="str">
        <f>VLOOKUP(Coffee_data[[#This Row],[Area Code]],Location!$B$1:$E$157,3,FALSE)</f>
        <v>South</v>
      </c>
      <c r="Q2755" t="str">
        <f>VLOOKUP(Coffee_data[[#This Row],[Area Code]],Location!$B$1:$E$157,4,FALSE)</f>
        <v>Small Market</v>
      </c>
      <c r="R2755" s="15" t="str">
        <f>HLOOKUP(Coffee_data[[#This Row],[ProductId]],Product!$B$4:$O$7,2,FALSE)</f>
        <v>Regular</v>
      </c>
      <c r="S2755" s="15" t="str">
        <f>HLOOKUP(Coffee_data[[#This Row],[ProductId]],Product!$B$4:$O$7,3,FALSE)</f>
        <v>Espresso</v>
      </c>
      <c r="T2755" s="15" t="str">
        <f>HLOOKUP(Coffee_data[[#This Row],[ProductId]],Product!$B$4:$O$7,4,FALSE)</f>
        <v>Caffe Mocha</v>
      </c>
    </row>
    <row r="2756" spans="1:20" x14ac:dyDescent="0.2">
      <c r="A2756">
        <v>46</v>
      </c>
      <c r="B2756">
        <v>68</v>
      </c>
      <c r="C2756">
        <v>121</v>
      </c>
      <c r="D2756">
        <v>46</v>
      </c>
      <c r="E2756">
        <v>37</v>
      </c>
      <c r="F2756">
        <v>14</v>
      </c>
      <c r="G2756">
        <v>388</v>
      </c>
      <c r="H2756">
        <v>40</v>
      </c>
      <c r="I2756">
        <v>36</v>
      </c>
      <c r="J2756">
        <v>60</v>
      </c>
      <c r="K2756">
        <v>90</v>
      </c>
      <c r="L2756">
        <v>504</v>
      </c>
      <c r="M2756">
        <v>6</v>
      </c>
      <c r="N2756" s="25">
        <v>42094</v>
      </c>
      <c r="O2756" t="str">
        <f>VLOOKUP(Coffee_data[[#This Row],[Area Code]],Location!$B$1:$E$157,2,FALSE)</f>
        <v>Louisiana</v>
      </c>
      <c r="P2756" t="str">
        <f>VLOOKUP(Coffee_data[[#This Row],[Area Code]],Location!$B$1:$E$157,3,FALSE)</f>
        <v>South</v>
      </c>
      <c r="Q2756" t="str">
        <f>VLOOKUP(Coffee_data[[#This Row],[Area Code]],Location!$B$1:$E$157,4,FALSE)</f>
        <v>Small Market</v>
      </c>
      <c r="R2756" s="15" t="str">
        <f>HLOOKUP(Coffee_data[[#This Row],[ProductId]],Product!$B$4:$O$7,2,FALSE)</f>
        <v>Decaf</v>
      </c>
      <c r="S2756" s="15" t="str">
        <f>HLOOKUP(Coffee_data[[#This Row],[ProductId]],Product!$B$4:$O$7,3,FALSE)</f>
        <v>Espresso</v>
      </c>
      <c r="T2756" s="15" t="str">
        <f>HLOOKUP(Coffee_data[[#This Row],[ProductId]],Product!$B$4:$O$7,4,FALSE)</f>
        <v>Decaf Espresso</v>
      </c>
    </row>
    <row r="2757" spans="1:20" x14ac:dyDescent="0.2">
      <c r="A2757">
        <v>18</v>
      </c>
      <c r="B2757">
        <v>28</v>
      </c>
      <c r="C2757">
        <v>50</v>
      </c>
      <c r="D2757">
        <v>19</v>
      </c>
      <c r="E2757">
        <v>16</v>
      </c>
      <c r="F2757">
        <v>5</v>
      </c>
      <c r="G2757">
        <v>820</v>
      </c>
      <c r="H2757">
        <v>20</v>
      </c>
      <c r="I2757">
        <v>10</v>
      </c>
      <c r="J2757">
        <v>30</v>
      </c>
      <c r="K2757">
        <v>48</v>
      </c>
      <c r="L2757">
        <v>505</v>
      </c>
      <c r="M2757">
        <v>8</v>
      </c>
      <c r="N2757" s="25">
        <v>42094</v>
      </c>
      <c r="O2757" t="str">
        <f>VLOOKUP(Coffee_data[[#This Row],[Area Code]],Location!$B$1:$E$157,2,FALSE)</f>
        <v>New Mexico</v>
      </c>
      <c r="P2757" t="str">
        <f>VLOOKUP(Coffee_data[[#This Row],[Area Code]],Location!$B$1:$E$157,3,FALSE)</f>
        <v>South</v>
      </c>
      <c r="Q2757" t="str">
        <f>VLOOKUP(Coffee_data[[#This Row],[Area Code]],Location!$B$1:$E$157,4,FALSE)</f>
        <v>Small Market</v>
      </c>
      <c r="R2757" s="15" t="str">
        <f>HLOOKUP(Coffee_data[[#This Row],[ProductId]],Product!$B$4:$O$7,2,FALSE)</f>
        <v>Decaf</v>
      </c>
      <c r="S2757" s="15" t="str">
        <f>HLOOKUP(Coffee_data[[#This Row],[ProductId]],Product!$B$4:$O$7,3,FALSE)</f>
        <v>Herbal Tea</v>
      </c>
      <c r="T2757" s="15" t="str">
        <f>HLOOKUP(Coffee_data[[#This Row],[ProductId]],Product!$B$4:$O$7,4,FALSE)</f>
        <v>Chamomile</v>
      </c>
    </row>
    <row r="2758" spans="1:20" x14ac:dyDescent="0.2">
      <c r="A2758">
        <v>4</v>
      </c>
      <c r="B2758">
        <v>33</v>
      </c>
      <c r="C2758">
        <v>65</v>
      </c>
      <c r="D2758">
        <v>28</v>
      </c>
      <c r="E2758">
        <v>30</v>
      </c>
      <c r="F2758">
        <v>8</v>
      </c>
      <c r="G2758">
        <v>964</v>
      </c>
      <c r="H2758">
        <v>10</v>
      </c>
      <c r="I2758">
        <v>20</v>
      </c>
      <c r="J2758">
        <v>30</v>
      </c>
      <c r="K2758">
        <v>50</v>
      </c>
      <c r="L2758">
        <v>505</v>
      </c>
      <c r="M2758">
        <v>9</v>
      </c>
      <c r="N2758" s="25">
        <v>42094</v>
      </c>
      <c r="O2758" t="str">
        <f>VLOOKUP(Coffee_data[[#This Row],[Area Code]],Location!$B$1:$E$157,2,FALSE)</f>
        <v>New Mexico</v>
      </c>
      <c r="P2758" t="str">
        <f>VLOOKUP(Coffee_data[[#This Row],[Area Code]],Location!$B$1:$E$157,3,FALSE)</f>
        <v>South</v>
      </c>
      <c r="Q2758" t="str">
        <f>VLOOKUP(Coffee_data[[#This Row],[Area Code]],Location!$B$1:$E$157,4,FALSE)</f>
        <v>Small Market</v>
      </c>
      <c r="R2758" s="15" t="str">
        <f>HLOOKUP(Coffee_data[[#This Row],[ProductId]],Product!$B$4:$O$7,2,FALSE)</f>
        <v>Decaf</v>
      </c>
      <c r="S2758" s="15" t="str">
        <f>HLOOKUP(Coffee_data[[#This Row],[ProductId]],Product!$B$4:$O$7,3,FALSE)</f>
        <v>Herbal Tea</v>
      </c>
      <c r="T2758" s="15" t="str">
        <f>HLOOKUP(Coffee_data[[#This Row],[ProductId]],Product!$B$4:$O$7,4,FALSE)</f>
        <v>Lemon</v>
      </c>
    </row>
    <row r="2759" spans="1:20" x14ac:dyDescent="0.2">
      <c r="A2759">
        <v>40</v>
      </c>
      <c r="B2759">
        <v>75</v>
      </c>
      <c r="C2759">
        <v>133</v>
      </c>
      <c r="D2759">
        <v>50</v>
      </c>
      <c r="E2759">
        <v>48</v>
      </c>
      <c r="F2759">
        <v>16</v>
      </c>
      <c r="G2759">
        <v>372</v>
      </c>
      <c r="H2759">
        <v>50</v>
      </c>
      <c r="I2759">
        <v>58</v>
      </c>
      <c r="J2759">
        <v>90</v>
      </c>
      <c r="K2759">
        <v>150</v>
      </c>
      <c r="L2759">
        <v>505</v>
      </c>
      <c r="M2759">
        <v>2</v>
      </c>
      <c r="N2759" s="25">
        <v>42094</v>
      </c>
      <c r="O2759" t="str">
        <f>VLOOKUP(Coffee_data[[#This Row],[Area Code]],Location!$B$1:$E$157,2,FALSE)</f>
        <v>New Mexico</v>
      </c>
      <c r="P2759" t="str">
        <f>VLOOKUP(Coffee_data[[#This Row],[Area Code]],Location!$B$1:$E$157,3,FALSE)</f>
        <v>South</v>
      </c>
      <c r="Q2759" t="str">
        <f>VLOOKUP(Coffee_data[[#This Row],[Area Code]],Location!$B$1:$E$157,4,FALSE)</f>
        <v>Small Market</v>
      </c>
      <c r="R2759" s="15" t="str">
        <f>HLOOKUP(Coffee_data[[#This Row],[ProductId]],Product!$B$4:$O$7,2,FALSE)</f>
        <v>Regular</v>
      </c>
      <c r="S2759" s="15" t="str">
        <f>HLOOKUP(Coffee_data[[#This Row],[ProductId]],Product!$B$4:$O$7,3,FALSE)</f>
        <v>Coffee</v>
      </c>
      <c r="T2759" s="15" t="str">
        <f>HLOOKUP(Coffee_data[[#This Row],[ProductId]],Product!$B$4:$O$7,4,FALSE)</f>
        <v>Columbian</v>
      </c>
    </row>
    <row r="2760" spans="1:20" x14ac:dyDescent="0.2">
      <c r="A2760">
        <v>-16</v>
      </c>
      <c r="B2760">
        <v>40</v>
      </c>
      <c r="C2760">
        <v>142</v>
      </c>
      <c r="D2760">
        <v>93</v>
      </c>
      <c r="E2760">
        <v>51</v>
      </c>
      <c r="F2760">
        <v>28</v>
      </c>
      <c r="G2760">
        <v>840</v>
      </c>
      <c r="H2760">
        <v>10</v>
      </c>
      <c r="I2760">
        <v>121</v>
      </c>
      <c r="J2760">
        <v>50</v>
      </c>
      <c r="K2760">
        <v>163</v>
      </c>
      <c r="L2760">
        <v>505</v>
      </c>
      <c r="M2760">
        <v>3</v>
      </c>
      <c r="N2760" s="25">
        <v>42094</v>
      </c>
      <c r="O2760" t="str">
        <f>VLOOKUP(Coffee_data[[#This Row],[Area Code]],Location!$B$1:$E$157,2,FALSE)</f>
        <v>New Mexico</v>
      </c>
      <c r="P2760" t="str">
        <f>VLOOKUP(Coffee_data[[#This Row],[Area Code]],Location!$B$1:$E$157,3,FALSE)</f>
        <v>South</v>
      </c>
      <c r="Q2760" t="str">
        <f>VLOOKUP(Coffee_data[[#This Row],[Area Code]],Location!$B$1:$E$157,4,FALSE)</f>
        <v>Small Market</v>
      </c>
      <c r="R2760" s="15" t="str">
        <f>HLOOKUP(Coffee_data[[#This Row],[ProductId]],Product!$B$4:$O$7,2,FALSE)</f>
        <v>Decaf</v>
      </c>
      <c r="S2760" s="15" t="str">
        <f>HLOOKUP(Coffee_data[[#This Row],[ProductId]],Product!$B$4:$O$7,3,FALSE)</f>
        <v>Coffee</v>
      </c>
      <c r="T2760" s="15" t="str">
        <f>HLOOKUP(Coffee_data[[#This Row],[ProductId]],Product!$B$4:$O$7,4,FALSE)</f>
        <v>Decaf Irish Cream</v>
      </c>
    </row>
    <row r="2761" spans="1:20" x14ac:dyDescent="0.2">
      <c r="A2761">
        <v>-13</v>
      </c>
      <c r="B2761">
        <v>36</v>
      </c>
      <c r="C2761">
        <v>69</v>
      </c>
      <c r="D2761">
        <v>29</v>
      </c>
      <c r="E2761">
        <v>45</v>
      </c>
      <c r="F2761">
        <v>11</v>
      </c>
      <c r="G2761">
        <v>-39</v>
      </c>
      <c r="H2761">
        <v>0</v>
      </c>
      <c r="I2761">
        <v>20</v>
      </c>
      <c r="J2761">
        <v>30</v>
      </c>
      <c r="K2761">
        <v>46</v>
      </c>
      <c r="L2761">
        <v>505</v>
      </c>
      <c r="M2761">
        <v>4</v>
      </c>
      <c r="N2761" s="25">
        <v>42094</v>
      </c>
      <c r="O2761" t="str">
        <f>VLOOKUP(Coffee_data[[#This Row],[Area Code]],Location!$B$1:$E$157,2,FALSE)</f>
        <v>New Mexico</v>
      </c>
      <c r="P2761" t="str">
        <f>VLOOKUP(Coffee_data[[#This Row],[Area Code]],Location!$B$1:$E$157,3,FALSE)</f>
        <v>South</v>
      </c>
      <c r="Q2761" t="str">
        <f>VLOOKUP(Coffee_data[[#This Row],[Area Code]],Location!$B$1:$E$157,4,FALSE)</f>
        <v>Small Market</v>
      </c>
      <c r="R2761" s="15" t="str">
        <f>HLOOKUP(Coffee_data[[#This Row],[ProductId]],Product!$B$4:$O$7,2,FALSE)</f>
        <v>Regular</v>
      </c>
      <c r="S2761" s="15" t="str">
        <f>HLOOKUP(Coffee_data[[#This Row],[ProductId]],Product!$B$4:$O$7,3,FALSE)</f>
        <v>Espresso</v>
      </c>
      <c r="T2761" s="15" t="str">
        <f>HLOOKUP(Coffee_data[[#This Row],[ProductId]],Product!$B$4:$O$7,4,FALSE)</f>
        <v>Caffe Latte</v>
      </c>
    </row>
    <row r="2762" spans="1:20" x14ac:dyDescent="0.2">
      <c r="A2762">
        <v>-9</v>
      </c>
      <c r="B2762">
        <v>63</v>
      </c>
      <c r="C2762">
        <v>114</v>
      </c>
      <c r="D2762">
        <v>44</v>
      </c>
      <c r="E2762">
        <v>69</v>
      </c>
      <c r="F2762">
        <v>40</v>
      </c>
      <c r="G2762">
        <v>261</v>
      </c>
      <c r="H2762">
        <v>10</v>
      </c>
      <c r="I2762">
        <v>35</v>
      </c>
      <c r="J2762">
        <v>60</v>
      </c>
      <c r="K2762">
        <v>95</v>
      </c>
      <c r="L2762">
        <v>505</v>
      </c>
      <c r="M2762">
        <v>5</v>
      </c>
      <c r="N2762" s="25">
        <v>42094</v>
      </c>
      <c r="O2762" t="str">
        <f>VLOOKUP(Coffee_data[[#This Row],[Area Code]],Location!$B$1:$E$157,2,FALSE)</f>
        <v>New Mexico</v>
      </c>
      <c r="P2762" t="str">
        <f>VLOOKUP(Coffee_data[[#This Row],[Area Code]],Location!$B$1:$E$157,3,FALSE)</f>
        <v>South</v>
      </c>
      <c r="Q2762" t="str">
        <f>VLOOKUP(Coffee_data[[#This Row],[Area Code]],Location!$B$1:$E$157,4,FALSE)</f>
        <v>Small Market</v>
      </c>
      <c r="R2762" s="15" t="str">
        <f>HLOOKUP(Coffee_data[[#This Row],[ProductId]],Product!$B$4:$O$7,2,FALSE)</f>
        <v>Regular</v>
      </c>
      <c r="S2762" s="15" t="str">
        <f>HLOOKUP(Coffee_data[[#This Row],[ProductId]],Product!$B$4:$O$7,3,FALSE)</f>
        <v>Espresso</v>
      </c>
      <c r="T2762" s="15" t="str">
        <f>HLOOKUP(Coffee_data[[#This Row],[ProductId]],Product!$B$4:$O$7,4,FALSE)</f>
        <v>Caffe Mocha</v>
      </c>
    </row>
    <row r="2763" spans="1:20" x14ac:dyDescent="0.2">
      <c r="A2763">
        <v>18</v>
      </c>
      <c r="B2763">
        <v>51</v>
      </c>
      <c r="C2763">
        <v>94</v>
      </c>
      <c r="D2763">
        <v>37</v>
      </c>
      <c r="E2763">
        <v>39</v>
      </c>
      <c r="F2763">
        <v>12</v>
      </c>
      <c r="G2763">
        <v>195</v>
      </c>
      <c r="H2763">
        <v>10</v>
      </c>
      <c r="I2763">
        <v>24</v>
      </c>
      <c r="J2763">
        <v>40</v>
      </c>
      <c r="K2763">
        <v>76</v>
      </c>
      <c r="L2763">
        <v>505</v>
      </c>
      <c r="M2763">
        <v>6</v>
      </c>
      <c r="N2763" s="25">
        <v>42094</v>
      </c>
      <c r="O2763" t="str">
        <f>VLOOKUP(Coffee_data[[#This Row],[Area Code]],Location!$B$1:$E$157,2,FALSE)</f>
        <v>New Mexico</v>
      </c>
      <c r="P2763" t="str">
        <f>VLOOKUP(Coffee_data[[#This Row],[Area Code]],Location!$B$1:$E$157,3,FALSE)</f>
        <v>South</v>
      </c>
      <c r="Q2763" t="str">
        <f>VLOOKUP(Coffee_data[[#This Row],[Area Code]],Location!$B$1:$E$157,4,FALSE)</f>
        <v>Small Market</v>
      </c>
      <c r="R2763" s="15" t="str">
        <f>HLOOKUP(Coffee_data[[#This Row],[ProductId]],Product!$B$4:$O$7,2,FALSE)</f>
        <v>Decaf</v>
      </c>
      <c r="S2763" s="15" t="str">
        <f>HLOOKUP(Coffee_data[[#This Row],[ProductId]],Product!$B$4:$O$7,3,FALSE)</f>
        <v>Espresso</v>
      </c>
      <c r="T2763" s="15" t="str">
        <f>HLOOKUP(Coffee_data[[#This Row],[ProductId]],Product!$B$4:$O$7,4,FALSE)</f>
        <v>Decaf Espresso</v>
      </c>
    </row>
    <row r="2764" spans="1:20" x14ac:dyDescent="0.2">
      <c r="A2764">
        <v>22</v>
      </c>
      <c r="B2764">
        <v>70</v>
      </c>
      <c r="C2764">
        <v>135</v>
      </c>
      <c r="D2764">
        <v>57</v>
      </c>
      <c r="E2764">
        <v>55</v>
      </c>
      <c r="F2764">
        <v>21</v>
      </c>
      <c r="G2764">
        <v>313</v>
      </c>
      <c r="H2764">
        <v>30</v>
      </c>
      <c r="I2764">
        <v>58</v>
      </c>
      <c r="J2764">
        <v>70</v>
      </c>
      <c r="K2764">
        <v>112</v>
      </c>
      <c r="L2764">
        <v>918</v>
      </c>
      <c r="M2764">
        <v>8</v>
      </c>
      <c r="N2764" s="25">
        <v>42094</v>
      </c>
      <c r="O2764" t="str">
        <f>VLOOKUP(Coffee_data[[#This Row],[Area Code]],Location!$B$1:$E$157,2,FALSE)</f>
        <v>Oklahoma</v>
      </c>
      <c r="P2764" t="str">
        <f>VLOOKUP(Coffee_data[[#This Row],[Area Code]],Location!$B$1:$E$157,3,FALSE)</f>
        <v>South</v>
      </c>
      <c r="Q2764" t="str">
        <f>VLOOKUP(Coffee_data[[#This Row],[Area Code]],Location!$B$1:$E$157,4,FALSE)</f>
        <v>Small Market</v>
      </c>
      <c r="R2764" s="15" t="str">
        <f>HLOOKUP(Coffee_data[[#This Row],[ProductId]],Product!$B$4:$O$7,2,FALSE)</f>
        <v>Decaf</v>
      </c>
      <c r="S2764" s="15" t="str">
        <f>HLOOKUP(Coffee_data[[#This Row],[ProductId]],Product!$B$4:$O$7,3,FALSE)</f>
        <v>Herbal Tea</v>
      </c>
      <c r="T2764" s="15" t="str">
        <f>HLOOKUP(Coffee_data[[#This Row],[ProductId]],Product!$B$4:$O$7,4,FALSE)</f>
        <v>Chamomile</v>
      </c>
    </row>
    <row r="2765" spans="1:20" x14ac:dyDescent="0.2">
      <c r="A2765">
        <v>24</v>
      </c>
      <c r="B2765">
        <v>132</v>
      </c>
      <c r="C2765">
        <v>242</v>
      </c>
      <c r="D2765">
        <v>95</v>
      </c>
      <c r="E2765">
        <v>116</v>
      </c>
      <c r="F2765">
        <v>86</v>
      </c>
      <c r="G2765">
        <v>554</v>
      </c>
      <c r="H2765">
        <v>30</v>
      </c>
      <c r="I2765">
        <v>99</v>
      </c>
      <c r="J2765">
        <v>130</v>
      </c>
      <c r="K2765">
        <v>220</v>
      </c>
      <c r="L2765">
        <v>918</v>
      </c>
      <c r="M2765">
        <v>9</v>
      </c>
      <c r="N2765" s="25">
        <v>42094</v>
      </c>
      <c r="O2765" t="str">
        <f>VLOOKUP(Coffee_data[[#This Row],[Area Code]],Location!$B$1:$E$157,2,FALSE)</f>
        <v>Oklahoma</v>
      </c>
      <c r="P2765" t="str">
        <f>VLOOKUP(Coffee_data[[#This Row],[Area Code]],Location!$B$1:$E$157,3,FALSE)</f>
        <v>South</v>
      </c>
      <c r="Q2765" t="str">
        <f>VLOOKUP(Coffee_data[[#This Row],[Area Code]],Location!$B$1:$E$157,4,FALSE)</f>
        <v>Small Market</v>
      </c>
      <c r="R2765" s="15" t="str">
        <f>HLOOKUP(Coffee_data[[#This Row],[ProductId]],Product!$B$4:$O$7,2,FALSE)</f>
        <v>Decaf</v>
      </c>
      <c r="S2765" s="15" t="str">
        <f>HLOOKUP(Coffee_data[[#This Row],[ProductId]],Product!$B$4:$O$7,3,FALSE)</f>
        <v>Herbal Tea</v>
      </c>
      <c r="T2765" s="15" t="str">
        <f>HLOOKUP(Coffee_data[[#This Row],[ProductId]],Product!$B$4:$O$7,4,FALSE)</f>
        <v>Lemon</v>
      </c>
    </row>
    <row r="2766" spans="1:20" x14ac:dyDescent="0.2">
      <c r="A2766">
        <v>49</v>
      </c>
      <c r="B2766">
        <v>60</v>
      </c>
      <c r="C2766">
        <v>113</v>
      </c>
      <c r="D2766">
        <v>46</v>
      </c>
      <c r="E2766">
        <v>27</v>
      </c>
      <c r="F2766">
        <v>15</v>
      </c>
      <c r="G2766">
        <v>608</v>
      </c>
      <c r="H2766">
        <v>60</v>
      </c>
      <c r="I2766">
        <v>50</v>
      </c>
      <c r="J2766">
        <v>80</v>
      </c>
      <c r="K2766">
        <v>132</v>
      </c>
      <c r="L2766">
        <v>918</v>
      </c>
      <c r="M2766">
        <v>2</v>
      </c>
      <c r="N2766" s="25">
        <v>42094</v>
      </c>
      <c r="O2766" t="str">
        <f>VLOOKUP(Coffee_data[[#This Row],[Area Code]],Location!$B$1:$E$157,2,FALSE)</f>
        <v>Oklahoma</v>
      </c>
      <c r="P2766" t="str">
        <f>VLOOKUP(Coffee_data[[#This Row],[Area Code]],Location!$B$1:$E$157,3,FALSE)</f>
        <v>South</v>
      </c>
      <c r="Q2766" t="str">
        <f>VLOOKUP(Coffee_data[[#This Row],[Area Code]],Location!$B$1:$E$157,4,FALSE)</f>
        <v>Small Market</v>
      </c>
      <c r="R2766" s="15" t="str">
        <f>HLOOKUP(Coffee_data[[#This Row],[ProductId]],Product!$B$4:$O$7,2,FALSE)</f>
        <v>Regular</v>
      </c>
      <c r="S2766" s="15" t="str">
        <f>HLOOKUP(Coffee_data[[#This Row],[ProductId]],Product!$B$4:$O$7,3,FALSE)</f>
        <v>Coffee</v>
      </c>
      <c r="T2766" s="15" t="str">
        <f>HLOOKUP(Coffee_data[[#This Row],[ProductId]],Product!$B$4:$O$7,4,FALSE)</f>
        <v>Columbian</v>
      </c>
    </row>
    <row r="2767" spans="1:20" x14ac:dyDescent="0.2">
      <c r="A2767">
        <v>37</v>
      </c>
      <c r="B2767">
        <v>45</v>
      </c>
      <c r="C2767">
        <v>80</v>
      </c>
      <c r="D2767">
        <v>30</v>
      </c>
      <c r="E2767">
        <v>20</v>
      </c>
      <c r="F2767">
        <v>8</v>
      </c>
      <c r="G2767">
        <v>820</v>
      </c>
      <c r="H2767">
        <v>50</v>
      </c>
      <c r="I2767">
        <v>33</v>
      </c>
      <c r="J2767">
        <v>60</v>
      </c>
      <c r="K2767">
        <v>90</v>
      </c>
      <c r="L2767">
        <v>580</v>
      </c>
      <c r="M2767">
        <v>3</v>
      </c>
      <c r="N2767" s="25">
        <v>42094</v>
      </c>
      <c r="O2767" t="str">
        <f>VLOOKUP(Coffee_data[[#This Row],[Area Code]],Location!$B$1:$E$157,2,FALSE)</f>
        <v>Oklahoma</v>
      </c>
      <c r="P2767" t="str">
        <f>VLOOKUP(Coffee_data[[#This Row],[Area Code]],Location!$B$1:$E$157,3,FALSE)</f>
        <v>South</v>
      </c>
      <c r="Q2767" t="str">
        <f>VLOOKUP(Coffee_data[[#This Row],[Area Code]],Location!$B$1:$E$157,4,FALSE)</f>
        <v>Small Market</v>
      </c>
      <c r="R2767" s="15" t="str">
        <f>HLOOKUP(Coffee_data[[#This Row],[ProductId]],Product!$B$4:$O$7,2,FALSE)</f>
        <v>Decaf</v>
      </c>
      <c r="S2767" s="15" t="str">
        <f>HLOOKUP(Coffee_data[[#This Row],[ProductId]],Product!$B$4:$O$7,3,FALSE)</f>
        <v>Coffee</v>
      </c>
      <c r="T2767" s="15" t="str">
        <f>HLOOKUP(Coffee_data[[#This Row],[ProductId]],Product!$B$4:$O$7,4,FALSE)</f>
        <v>Decaf Irish Cream</v>
      </c>
    </row>
    <row r="2768" spans="1:20" x14ac:dyDescent="0.2">
      <c r="A2768">
        <v>145</v>
      </c>
      <c r="B2768">
        <v>155</v>
      </c>
      <c r="C2768">
        <v>285</v>
      </c>
      <c r="D2768">
        <v>132</v>
      </c>
      <c r="E2768">
        <v>57</v>
      </c>
      <c r="F2768">
        <v>34</v>
      </c>
      <c r="G2768">
        <v>-120</v>
      </c>
      <c r="H2768">
        <v>90</v>
      </c>
      <c r="I2768">
        <v>90</v>
      </c>
      <c r="J2768">
        <v>130</v>
      </c>
      <c r="K2768">
        <v>220</v>
      </c>
      <c r="L2768">
        <v>580</v>
      </c>
      <c r="M2768">
        <v>4</v>
      </c>
      <c r="N2768" s="25">
        <v>42094</v>
      </c>
      <c r="O2768" t="str">
        <f>VLOOKUP(Coffee_data[[#This Row],[Area Code]],Location!$B$1:$E$157,2,FALSE)</f>
        <v>Oklahoma</v>
      </c>
      <c r="P2768" t="str">
        <f>VLOOKUP(Coffee_data[[#This Row],[Area Code]],Location!$B$1:$E$157,3,FALSE)</f>
        <v>South</v>
      </c>
      <c r="Q2768" t="str">
        <f>VLOOKUP(Coffee_data[[#This Row],[Area Code]],Location!$B$1:$E$157,4,FALSE)</f>
        <v>Small Market</v>
      </c>
      <c r="R2768" s="15" t="str">
        <f>HLOOKUP(Coffee_data[[#This Row],[ProductId]],Product!$B$4:$O$7,2,FALSE)</f>
        <v>Regular</v>
      </c>
      <c r="S2768" s="15" t="str">
        <f>HLOOKUP(Coffee_data[[#This Row],[ProductId]],Product!$B$4:$O$7,3,FALSE)</f>
        <v>Espresso</v>
      </c>
      <c r="T2768" s="15" t="str">
        <f>HLOOKUP(Coffee_data[[#This Row],[ProductId]],Product!$B$4:$O$7,4,FALSE)</f>
        <v>Caffe Latte</v>
      </c>
    </row>
    <row r="2769" spans="1:20" x14ac:dyDescent="0.2">
      <c r="A2769">
        <v>24</v>
      </c>
      <c r="B2769">
        <v>32</v>
      </c>
      <c r="C2769">
        <v>56</v>
      </c>
      <c r="D2769">
        <v>21</v>
      </c>
      <c r="E2769">
        <v>16</v>
      </c>
      <c r="F2769">
        <v>5</v>
      </c>
      <c r="G2769">
        <v>454</v>
      </c>
      <c r="H2769">
        <v>30</v>
      </c>
      <c r="I2769">
        <v>10</v>
      </c>
      <c r="J2769">
        <v>30</v>
      </c>
      <c r="K2769">
        <v>35</v>
      </c>
      <c r="L2769">
        <v>405</v>
      </c>
      <c r="M2769">
        <v>5</v>
      </c>
      <c r="N2769" s="25">
        <v>42094</v>
      </c>
      <c r="O2769" t="str">
        <f>VLOOKUP(Coffee_data[[#This Row],[Area Code]],Location!$B$1:$E$157,2,FALSE)</f>
        <v>Oklahoma</v>
      </c>
      <c r="P2769" t="str">
        <f>VLOOKUP(Coffee_data[[#This Row],[Area Code]],Location!$B$1:$E$157,3,FALSE)</f>
        <v>South</v>
      </c>
      <c r="Q2769" t="str">
        <f>VLOOKUP(Coffee_data[[#This Row],[Area Code]],Location!$B$1:$E$157,4,FALSE)</f>
        <v>Small Market</v>
      </c>
      <c r="R2769" s="15" t="str">
        <f>HLOOKUP(Coffee_data[[#This Row],[ProductId]],Product!$B$4:$O$7,2,FALSE)</f>
        <v>Regular</v>
      </c>
      <c r="S2769" s="15" t="str">
        <f>HLOOKUP(Coffee_data[[#This Row],[ProductId]],Product!$B$4:$O$7,3,FALSE)</f>
        <v>Espresso</v>
      </c>
      <c r="T2769" s="15" t="str">
        <f>HLOOKUP(Coffee_data[[#This Row],[ProductId]],Product!$B$4:$O$7,4,FALSE)</f>
        <v>Caffe Mocha</v>
      </c>
    </row>
    <row r="2770" spans="1:20" x14ac:dyDescent="0.2">
      <c r="A2770">
        <v>110</v>
      </c>
      <c r="B2770">
        <v>134</v>
      </c>
      <c r="C2770">
        <v>237</v>
      </c>
      <c r="D2770">
        <v>88</v>
      </c>
      <c r="E2770">
        <v>60</v>
      </c>
      <c r="F2770">
        <v>29</v>
      </c>
      <c r="G2770">
        <v>653</v>
      </c>
      <c r="H2770">
        <v>80</v>
      </c>
      <c r="I2770">
        <v>76</v>
      </c>
      <c r="J2770">
        <v>120</v>
      </c>
      <c r="K2770">
        <v>190</v>
      </c>
      <c r="L2770">
        <v>405</v>
      </c>
      <c r="M2770">
        <v>6</v>
      </c>
      <c r="N2770" s="25">
        <v>42094</v>
      </c>
      <c r="O2770" t="str">
        <f>VLOOKUP(Coffee_data[[#This Row],[Area Code]],Location!$B$1:$E$157,2,FALSE)</f>
        <v>Oklahoma</v>
      </c>
      <c r="P2770" t="str">
        <f>VLOOKUP(Coffee_data[[#This Row],[Area Code]],Location!$B$1:$E$157,3,FALSE)</f>
        <v>South</v>
      </c>
      <c r="Q2770" t="str">
        <f>VLOOKUP(Coffee_data[[#This Row],[Area Code]],Location!$B$1:$E$157,4,FALSE)</f>
        <v>Small Market</v>
      </c>
      <c r="R2770" s="15" t="str">
        <f>HLOOKUP(Coffee_data[[#This Row],[ProductId]],Product!$B$4:$O$7,2,FALSE)</f>
        <v>Decaf</v>
      </c>
      <c r="S2770" s="15" t="str">
        <f>HLOOKUP(Coffee_data[[#This Row],[ProductId]],Product!$B$4:$O$7,3,FALSE)</f>
        <v>Espresso</v>
      </c>
      <c r="T2770" s="15" t="str">
        <f>HLOOKUP(Coffee_data[[#This Row],[ProductId]],Product!$B$4:$O$7,4,FALSE)</f>
        <v>Decaf Espresso</v>
      </c>
    </row>
    <row r="2771" spans="1:20" x14ac:dyDescent="0.2">
      <c r="A2771">
        <v>42</v>
      </c>
      <c r="B2771">
        <v>74</v>
      </c>
      <c r="C2771">
        <v>137</v>
      </c>
      <c r="D2771">
        <v>55</v>
      </c>
      <c r="E2771">
        <v>46</v>
      </c>
      <c r="F2771">
        <v>18</v>
      </c>
      <c r="G2771">
        <v>336</v>
      </c>
      <c r="H2771">
        <v>40</v>
      </c>
      <c r="I2771">
        <v>58</v>
      </c>
      <c r="J2771">
        <v>70</v>
      </c>
      <c r="K2771">
        <v>128</v>
      </c>
      <c r="L2771">
        <v>512</v>
      </c>
      <c r="M2771">
        <v>8</v>
      </c>
      <c r="N2771" s="25">
        <v>42094</v>
      </c>
      <c r="O2771" t="str">
        <f>VLOOKUP(Coffee_data[[#This Row],[Area Code]],Location!$B$1:$E$157,2,FALSE)</f>
        <v>Texas</v>
      </c>
      <c r="P2771" t="str">
        <f>VLOOKUP(Coffee_data[[#This Row],[Area Code]],Location!$B$1:$E$157,3,FALSE)</f>
        <v>South</v>
      </c>
      <c r="Q2771" t="str">
        <f>VLOOKUP(Coffee_data[[#This Row],[Area Code]],Location!$B$1:$E$157,4,FALSE)</f>
        <v>Major Market</v>
      </c>
      <c r="R2771" s="15" t="str">
        <f>HLOOKUP(Coffee_data[[#This Row],[ProductId]],Product!$B$4:$O$7,2,FALSE)</f>
        <v>Decaf</v>
      </c>
      <c r="S2771" s="15" t="str">
        <f>HLOOKUP(Coffee_data[[#This Row],[ProductId]],Product!$B$4:$O$7,3,FALSE)</f>
        <v>Herbal Tea</v>
      </c>
      <c r="T2771" s="15" t="str">
        <f>HLOOKUP(Coffee_data[[#This Row],[ProductId]],Product!$B$4:$O$7,4,FALSE)</f>
        <v>Chamomile</v>
      </c>
    </row>
    <row r="2772" spans="1:20" x14ac:dyDescent="0.2">
      <c r="A2772">
        <v>40</v>
      </c>
      <c r="B2772">
        <v>64</v>
      </c>
      <c r="C2772">
        <v>114</v>
      </c>
      <c r="D2772">
        <v>43</v>
      </c>
      <c r="E2772">
        <v>37</v>
      </c>
      <c r="F2772">
        <v>13</v>
      </c>
      <c r="G2772">
        <v>363</v>
      </c>
      <c r="H2772">
        <v>30</v>
      </c>
      <c r="I2772">
        <v>31</v>
      </c>
      <c r="J2772">
        <v>60</v>
      </c>
      <c r="K2772">
        <v>91</v>
      </c>
      <c r="L2772">
        <v>281</v>
      </c>
      <c r="M2772">
        <v>9</v>
      </c>
      <c r="N2772" s="25">
        <v>42094</v>
      </c>
      <c r="O2772" t="str">
        <f>VLOOKUP(Coffee_data[[#This Row],[Area Code]],Location!$B$1:$E$157,2,FALSE)</f>
        <v>Texas</v>
      </c>
      <c r="P2772" t="str">
        <f>VLOOKUP(Coffee_data[[#This Row],[Area Code]],Location!$B$1:$E$157,3,FALSE)</f>
        <v>South</v>
      </c>
      <c r="Q2772" t="str">
        <f>VLOOKUP(Coffee_data[[#This Row],[Area Code]],Location!$B$1:$E$157,4,FALSE)</f>
        <v>Major Market</v>
      </c>
      <c r="R2772" s="15" t="str">
        <f>HLOOKUP(Coffee_data[[#This Row],[ProductId]],Product!$B$4:$O$7,2,FALSE)</f>
        <v>Decaf</v>
      </c>
      <c r="S2772" s="15" t="str">
        <f>HLOOKUP(Coffee_data[[#This Row],[ProductId]],Product!$B$4:$O$7,3,FALSE)</f>
        <v>Herbal Tea</v>
      </c>
      <c r="T2772" s="15" t="str">
        <f>HLOOKUP(Coffee_data[[#This Row],[ProductId]],Product!$B$4:$O$7,4,FALSE)</f>
        <v>Lemon</v>
      </c>
    </row>
    <row r="2773" spans="1:20" x14ac:dyDescent="0.2">
      <c r="A2773">
        <v>239</v>
      </c>
      <c r="B2773">
        <v>247</v>
      </c>
      <c r="C2773">
        <v>486</v>
      </c>
      <c r="D2773">
        <v>233</v>
      </c>
      <c r="E2773">
        <v>86</v>
      </c>
      <c r="F2773">
        <v>64</v>
      </c>
      <c r="G2773">
        <v>969</v>
      </c>
      <c r="H2773">
        <v>230</v>
      </c>
      <c r="I2773">
        <v>188</v>
      </c>
      <c r="J2773">
        <v>310</v>
      </c>
      <c r="K2773">
        <v>568</v>
      </c>
      <c r="L2773">
        <v>361</v>
      </c>
      <c r="M2773">
        <v>2</v>
      </c>
      <c r="N2773" s="25">
        <v>42094</v>
      </c>
      <c r="O2773" t="str">
        <f>VLOOKUP(Coffee_data[[#This Row],[Area Code]],Location!$B$1:$E$157,2,FALSE)</f>
        <v>Texas</v>
      </c>
      <c r="P2773" t="str">
        <f>VLOOKUP(Coffee_data[[#This Row],[Area Code]],Location!$B$1:$E$157,3,FALSE)</f>
        <v>South</v>
      </c>
      <c r="Q2773" t="str">
        <f>VLOOKUP(Coffee_data[[#This Row],[Area Code]],Location!$B$1:$E$157,4,FALSE)</f>
        <v>Major Market</v>
      </c>
      <c r="R2773" s="15" t="str">
        <f>HLOOKUP(Coffee_data[[#This Row],[ProductId]],Product!$B$4:$O$7,2,FALSE)</f>
        <v>Regular</v>
      </c>
      <c r="S2773" s="15" t="str">
        <f>HLOOKUP(Coffee_data[[#This Row],[ProductId]],Product!$B$4:$O$7,3,FALSE)</f>
        <v>Coffee</v>
      </c>
      <c r="T2773" s="15" t="str">
        <f>HLOOKUP(Coffee_data[[#This Row],[ProductId]],Product!$B$4:$O$7,4,FALSE)</f>
        <v>Columbian</v>
      </c>
    </row>
    <row r="2774" spans="1:20" x14ac:dyDescent="0.2">
      <c r="A2774">
        <v>93</v>
      </c>
      <c r="B2774">
        <v>100</v>
      </c>
      <c r="C2774">
        <v>190</v>
      </c>
      <c r="D2774">
        <v>78</v>
      </c>
      <c r="E2774">
        <v>37</v>
      </c>
      <c r="F2774">
        <v>25</v>
      </c>
      <c r="G2774">
        <v>593</v>
      </c>
      <c r="H2774">
        <v>100</v>
      </c>
      <c r="I2774">
        <v>90</v>
      </c>
      <c r="J2774">
        <v>130</v>
      </c>
      <c r="K2774">
        <v>217</v>
      </c>
      <c r="L2774">
        <v>940</v>
      </c>
      <c r="M2774">
        <v>3</v>
      </c>
      <c r="N2774" s="25">
        <v>42094</v>
      </c>
      <c r="O2774" t="str">
        <f>VLOOKUP(Coffee_data[[#This Row],[Area Code]],Location!$B$1:$E$157,2,FALSE)</f>
        <v>Texas</v>
      </c>
      <c r="P2774" t="str">
        <f>VLOOKUP(Coffee_data[[#This Row],[Area Code]],Location!$B$1:$E$157,3,FALSE)</f>
        <v>South</v>
      </c>
      <c r="Q2774" t="str">
        <f>VLOOKUP(Coffee_data[[#This Row],[Area Code]],Location!$B$1:$E$157,4,FALSE)</f>
        <v>Major Market</v>
      </c>
      <c r="R2774" s="15" t="str">
        <f>HLOOKUP(Coffee_data[[#This Row],[ProductId]],Product!$B$4:$O$7,2,FALSE)</f>
        <v>Decaf</v>
      </c>
      <c r="S2774" s="15" t="str">
        <f>HLOOKUP(Coffee_data[[#This Row],[ProductId]],Product!$B$4:$O$7,3,FALSE)</f>
        <v>Coffee</v>
      </c>
      <c r="T2774" s="15" t="str">
        <f>HLOOKUP(Coffee_data[[#This Row],[ProductId]],Product!$B$4:$O$7,4,FALSE)</f>
        <v>Decaf Irish Cream</v>
      </c>
    </row>
    <row r="2775" spans="1:20" x14ac:dyDescent="0.2">
      <c r="A2775">
        <v>71</v>
      </c>
      <c r="B2775">
        <v>102</v>
      </c>
      <c r="C2775">
        <v>181</v>
      </c>
      <c r="D2775">
        <v>68</v>
      </c>
      <c r="E2775">
        <v>54</v>
      </c>
      <c r="F2775">
        <v>22</v>
      </c>
      <c r="G2775">
        <v>9</v>
      </c>
      <c r="H2775">
        <v>50</v>
      </c>
      <c r="I2775">
        <v>46</v>
      </c>
      <c r="J2775">
        <v>90</v>
      </c>
      <c r="K2775">
        <v>144</v>
      </c>
      <c r="L2775">
        <v>956</v>
      </c>
      <c r="M2775">
        <v>4</v>
      </c>
      <c r="N2775" s="25">
        <v>42094</v>
      </c>
      <c r="O2775" t="str">
        <f>VLOOKUP(Coffee_data[[#This Row],[Area Code]],Location!$B$1:$E$157,2,FALSE)</f>
        <v>Texas</v>
      </c>
      <c r="P2775" t="str">
        <f>VLOOKUP(Coffee_data[[#This Row],[Area Code]],Location!$B$1:$E$157,3,FALSE)</f>
        <v>South</v>
      </c>
      <c r="Q2775" t="str">
        <f>VLOOKUP(Coffee_data[[#This Row],[Area Code]],Location!$B$1:$E$157,4,FALSE)</f>
        <v>Major Market</v>
      </c>
      <c r="R2775" s="15" t="str">
        <f>HLOOKUP(Coffee_data[[#This Row],[ProductId]],Product!$B$4:$O$7,2,FALSE)</f>
        <v>Regular</v>
      </c>
      <c r="S2775" s="15" t="str">
        <f>HLOOKUP(Coffee_data[[#This Row],[ProductId]],Product!$B$4:$O$7,3,FALSE)</f>
        <v>Espresso</v>
      </c>
      <c r="T2775" s="15" t="str">
        <f>HLOOKUP(Coffee_data[[#This Row],[ProductId]],Product!$B$4:$O$7,4,FALSE)</f>
        <v>Caffe Latte</v>
      </c>
    </row>
    <row r="2776" spans="1:20" x14ac:dyDescent="0.2">
      <c r="A2776">
        <v>142</v>
      </c>
      <c r="B2776">
        <v>132</v>
      </c>
      <c r="C2776">
        <v>238</v>
      </c>
      <c r="D2776">
        <v>91</v>
      </c>
      <c r="E2776">
        <v>36</v>
      </c>
      <c r="F2776">
        <v>25</v>
      </c>
      <c r="G2776">
        <v>777</v>
      </c>
      <c r="H2776">
        <v>100</v>
      </c>
      <c r="I2776">
        <v>65</v>
      </c>
      <c r="J2776">
        <v>120</v>
      </c>
      <c r="K2776">
        <v>185</v>
      </c>
      <c r="L2776">
        <v>832</v>
      </c>
      <c r="M2776">
        <v>5</v>
      </c>
      <c r="N2776" s="25">
        <v>42094</v>
      </c>
      <c r="O2776" t="str">
        <f>VLOOKUP(Coffee_data[[#This Row],[Area Code]],Location!$B$1:$E$157,2,FALSE)</f>
        <v>Texas</v>
      </c>
      <c r="P2776" t="str">
        <f>VLOOKUP(Coffee_data[[#This Row],[Area Code]],Location!$B$1:$E$157,3,FALSE)</f>
        <v>South</v>
      </c>
      <c r="Q2776" t="str">
        <f>VLOOKUP(Coffee_data[[#This Row],[Area Code]],Location!$B$1:$E$157,4,FALSE)</f>
        <v>Major Market</v>
      </c>
      <c r="R2776" s="15" t="str">
        <f>HLOOKUP(Coffee_data[[#This Row],[ProductId]],Product!$B$4:$O$7,2,FALSE)</f>
        <v>Regular</v>
      </c>
      <c r="S2776" s="15" t="str">
        <f>HLOOKUP(Coffee_data[[#This Row],[ProductId]],Product!$B$4:$O$7,3,FALSE)</f>
        <v>Espresso</v>
      </c>
      <c r="T2776" s="15" t="str">
        <f>HLOOKUP(Coffee_data[[#This Row],[ProductId]],Product!$B$4:$O$7,4,FALSE)</f>
        <v>Caffe Mocha</v>
      </c>
    </row>
    <row r="2777" spans="1:20" x14ac:dyDescent="0.2">
      <c r="A2777">
        <v>125</v>
      </c>
      <c r="B2777">
        <v>117</v>
      </c>
      <c r="C2777">
        <v>211</v>
      </c>
      <c r="D2777">
        <v>81</v>
      </c>
      <c r="E2777">
        <v>33</v>
      </c>
      <c r="F2777">
        <v>22</v>
      </c>
      <c r="G2777">
        <v>460</v>
      </c>
      <c r="H2777">
        <v>90</v>
      </c>
      <c r="I2777">
        <v>60</v>
      </c>
      <c r="J2777">
        <v>110</v>
      </c>
      <c r="K2777">
        <v>170</v>
      </c>
      <c r="L2777">
        <v>832</v>
      </c>
      <c r="M2777">
        <v>6</v>
      </c>
      <c r="N2777" s="25">
        <v>42094</v>
      </c>
      <c r="O2777" t="str">
        <f>VLOOKUP(Coffee_data[[#This Row],[Area Code]],Location!$B$1:$E$157,2,FALSE)</f>
        <v>Texas</v>
      </c>
      <c r="P2777" t="str">
        <f>VLOOKUP(Coffee_data[[#This Row],[Area Code]],Location!$B$1:$E$157,3,FALSE)</f>
        <v>South</v>
      </c>
      <c r="Q2777" t="str">
        <f>VLOOKUP(Coffee_data[[#This Row],[Area Code]],Location!$B$1:$E$157,4,FALSE)</f>
        <v>Major Market</v>
      </c>
      <c r="R2777" s="15" t="str">
        <f>HLOOKUP(Coffee_data[[#This Row],[ProductId]],Product!$B$4:$O$7,2,FALSE)</f>
        <v>Decaf</v>
      </c>
      <c r="S2777" s="15" t="str">
        <f>HLOOKUP(Coffee_data[[#This Row],[ProductId]],Product!$B$4:$O$7,3,FALSE)</f>
        <v>Espresso</v>
      </c>
      <c r="T2777" s="15" t="str">
        <f>HLOOKUP(Coffee_data[[#This Row],[ProductId]],Product!$B$4:$O$7,4,FALSE)</f>
        <v>Decaf Espresso</v>
      </c>
    </row>
    <row r="2778" spans="1:20" x14ac:dyDescent="0.2">
      <c r="A2778">
        <v>50</v>
      </c>
      <c r="B2778">
        <v>72</v>
      </c>
      <c r="C2778">
        <v>129</v>
      </c>
      <c r="D2778">
        <v>49</v>
      </c>
      <c r="E2778">
        <v>38</v>
      </c>
      <c r="F2778">
        <v>15</v>
      </c>
      <c r="G2778">
        <v>241</v>
      </c>
      <c r="H2778">
        <v>30</v>
      </c>
      <c r="I2778">
        <v>48</v>
      </c>
      <c r="J2778">
        <v>60</v>
      </c>
      <c r="K2778">
        <v>108</v>
      </c>
      <c r="L2778">
        <v>801</v>
      </c>
      <c r="M2778">
        <v>8</v>
      </c>
      <c r="N2778" s="25">
        <v>42094</v>
      </c>
      <c r="O2778" t="str">
        <f>VLOOKUP(Coffee_data[[#This Row],[Area Code]],Location!$B$1:$E$157,2,FALSE)</f>
        <v>Utah</v>
      </c>
      <c r="P2778" t="str">
        <f>VLOOKUP(Coffee_data[[#This Row],[Area Code]],Location!$B$1:$E$157,3,FALSE)</f>
        <v>West</v>
      </c>
      <c r="Q2778" t="str">
        <f>VLOOKUP(Coffee_data[[#This Row],[Area Code]],Location!$B$1:$E$157,4,FALSE)</f>
        <v>Small Market</v>
      </c>
      <c r="R2778" s="15" t="str">
        <f>HLOOKUP(Coffee_data[[#This Row],[ProductId]],Product!$B$4:$O$7,2,FALSE)</f>
        <v>Decaf</v>
      </c>
      <c r="S2778" s="15" t="str">
        <f>HLOOKUP(Coffee_data[[#This Row],[ProductId]],Product!$B$4:$O$7,3,FALSE)</f>
        <v>Herbal Tea</v>
      </c>
      <c r="T2778" s="15" t="str">
        <f>HLOOKUP(Coffee_data[[#This Row],[ProductId]],Product!$B$4:$O$7,4,FALSE)</f>
        <v>Chamomile</v>
      </c>
    </row>
    <row r="2779" spans="1:20" x14ac:dyDescent="0.2">
      <c r="A2779">
        <v>42</v>
      </c>
      <c r="B2779">
        <v>75</v>
      </c>
      <c r="C2779">
        <v>133</v>
      </c>
      <c r="D2779">
        <v>50</v>
      </c>
      <c r="E2779">
        <v>47</v>
      </c>
      <c r="F2779">
        <v>16</v>
      </c>
      <c r="G2779">
        <v>372</v>
      </c>
      <c r="H2779">
        <v>40</v>
      </c>
      <c r="I2779">
        <v>40</v>
      </c>
      <c r="J2779">
        <v>70</v>
      </c>
      <c r="K2779">
        <v>101</v>
      </c>
      <c r="L2779">
        <v>435</v>
      </c>
      <c r="M2779">
        <v>9</v>
      </c>
      <c r="N2779" s="25">
        <v>42094</v>
      </c>
      <c r="O2779" t="str">
        <f>VLOOKUP(Coffee_data[[#This Row],[Area Code]],Location!$B$1:$E$157,2,FALSE)</f>
        <v>Utah</v>
      </c>
      <c r="P2779" t="str">
        <f>VLOOKUP(Coffee_data[[#This Row],[Area Code]],Location!$B$1:$E$157,3,FALSE)</f>
        <v>West</v>
      </c>
      <c r="Q2779" t="str">
        <f>VLOOKUP(Coffee_data[[#This Row],[Area Code]],Location!$B$1:$E$157,4,FALSE)</f>
        <v>Small Market</v>
      </c>
      <c r="R2779" s="15" t="str">
        <f>HLOOKUP(Coffee_data[[#This Row],[ProductId]],Product!$B$4:$O$7,2,FALSE)</f>
        <v>Decaf</v>
      </c>
      <c r="S2779" s="15" t="str">
        <f>HLOOKUP(Coffee_data[[#This Row],[ProductId]],Product!$B$4:$O$7,3,FALSE)</f>
        <v>Herbal Tea</v>
      </c>
      <c r="T2779" s="15" t="str">
        <f>HLOOKUP(Coffee_data[[#This Row],[ProductId]],Product!$B$4:$O$7,4,FALSE)</f>
        <v>Lemon</v>
      </c>
    </row>
    <row r="2780" spans="1:20" x14ac:dyDescent="0.2">
      <c r="A2780">
        <v>-16</v>
      </c>
      <c r="B2780">
        <v>40</v>
      </c>
      <c r="C2780">
        <v>142</v>
      </c>
      <c r="D2780">
        <v>93</v>
      </c>
      <c r="E2780">
        <v>51</v>
      </c>
      <c r="F2780">
        <v>28</v>
      </c>
      <c r="G2780">
        <v>840</v>
      </c>
      <c r="H2780">
        <v>0</v>
      </c>
      <c r="I2780">
        <v>60</v>
      </c>
      <c r="J2780">
        <v>40</v>
      </c>
      <c r="K2780">
        <v>100</v>
      </c>
      <c r="L2780">
        <v>435</v>
      </c>
      <c r="M2780">
        <v>10</v>
      </c>
      <c r="N2780" s="25">
        <v>42094</v>
      </c>
      <c r="O2780" t="str">
        <f>VLOOKUP(Coffee_data[[#This Row],[Area Code]],Location!$B$1:$E$157,2,FALSE)</f>
        <v>Utah</v>
      </c>
      <c r="P2780" t="str">
        <f>VLOOKUP(Coffee_data[[#This Row],[Area Code]],Location!$B$1:$E$157,3,FALSE)</f>
        <v>West</v>
      </c>
      <c r="Q2780" t="str">
        <f>VLOOKUP(Coffee_data[[#This Row],[Area Code]],Location!$B$1:$E$157,4,FALSE)</f>
        <v>Small Market</v>
      </c>
      <c r="R2780" s="15" t="str">
        <f>HLOOKUP(Coffee_data[[#This Row],[ProductId]],Product!$B$4:$O$7,2,FALSE)</f>
        <v>Decaf</v>
      </c>
      <c r="S2780" s="15" t="str">
        <f>HLOOKUP(Coffee_data[[#This Row],[ProductId]],Product!$B$4:$O$7,3,FALSE)</f>
        <v>Herbal Tea</v>
      </c>
      <c r="T2780" s="15" t="str">
        <f>HLOOKUP(Coffee_data[[#This Row],[ProductId]],Product!$B$4:$O$7,4,FALSE)</f>
        <v>Mint</v>
      </c>
    </row>
    <row r="2781" spans="1:20" x14ac:dyDescent="0.2">
      <c r="A2781">
        <v>-9</v>
      </c>
      <c r="B2781">
        <v>63</v>
      </c>
      <c r="C2781">
        <v>114</v>
      </c>
      <c r="D2781">
        <v>44</v>
      </c>
      <c r="E2781">
        <v>69</v>
      </c>
      <c r="F2781">
        <v>40</v>
      </c>
      <c r="G2781">
        <v>261</v>
      </c>
      <c r="H2781">
        <v>10</v>
      </c>
      <c r="I2781">
        <v>20</v>
      </c>
      <c r="J2781">
        <v>50</v>
      </c>
      <c r="K2781">
        <v>81</v>
      </c>
      <c r="L2781">
        <v>435</v>
      </c>
      <c r="M2781">
        <v>11</v>
      </c>
      <c r="N2781" s="25">
        <v>42094</v>
      </c>
      <c r="O2781" t="str">
        <f>VLOOKUP(Coffee_data[[#This Row],[Area Code]],Location!$B$1:$E$157,2,FALSE)</f>
        <v>Utah</v>
      </c>
      <c r="P2781" t="str">
        <f>VLOOKUP(Coffee_data[[#This Row],[Area Code]],Location!$B$1:$E$157,3,FALSE)</f>
        <v>West</v>
      </c>
      <c r="Q2781" t="str">
        <f>VLOOKUP(Coffee_data[[#This Row],[Area Code]],Location!$B$1:$E$157,4,FALSE)</f>
        <v>Small Market</v>
      </c>
      <c r="R2781" s="15" t="str">
        <f>HLOOKUP(Coffee_data[[#This Row],[ProductId]],Product!$B$4:$O$7,2,FALSE)</f>
        <v>Regular</v>
      </c>
      <c r="S2781" s="15" t="str">
        <f>HLOOKUP(Coffee_data[[#This Row],[ProductId]],Product!$B$4:$O$7,3,FALSE)</f>
        <v>Tea</v>
      </c>
      <c r="T2781" s="15" t="str">
        <f>HLOOKUP(Coffee_data[[#This Row],[ProductId]],Product!$B$4:$O$7,4,FALSE)</f>
        <v>Darjeeling</v>
      </c>
    </row>
    <row r="2782" spans="1:20" x14ac:dyDescent="0.2">
      <c r="A2782">
        <v>16</v>
      </c>
      <c r="B2782">
        <v>51</v>
      </c>
      <c r="C2782">
        <v>94</v>
      </c>
      <c r="D2782">
        <v>37</v>
      </c>
      <c r="E2782">
        <v>40</v>
      </c>
      <c r="F2782">
        <v>12</v>
      </c>
      <c r="G2782">
        <v>195</v>
      </c>
      <c r="H2782">
        <v>10</v>
      </c>
      <c r="I2782">
        <v>20</v>
      </c>
      <c r="J2782">
        <v>30</v>
      </c>
      <c r="K2782">
        <v>62</v>
      </c>
      <c r="L2782">
        <v>801</v>
      </c>
      <c r="M2782">
        <v>12</v>
      </c>
      <c r="N2782" s="25">
        <v>42094</v>
      </c>
      <c r="O2782" t="str">
        <f>VLOOKUP(Coffee_data[[#This Row],[Area Code]],Location!$B$1:$E$157,2,FALSE)</f>
        <v>Utah</v>
      </c>
      <c r="P2782" t="str">
        <f>VLOOKUP(Coffee_data[[#This Row],[Area Code]],Location!$B$1:$E$157,3,FALSE)</f>
        <v>West</v>
      </c>
      <c r="Q2782" t="str">
        <f>VLOOKUP(Coffee_data[[#This Row],[Area Code]],Location!$B$1:$E$157,4,FALSE)</f>
        <v>Small Market</v>
      </c>
      <c r="R2782" s="15" t="str">
        <f>HLOOKUP(Coffee_data[[#This Row],[ProductId]],Product!$B$4:$O$7,2,FALSE)</f>
        <v>Regular</v>
      </c>
      <c r="S2782" s="15" t="str">
        <f>HLOOKUP(Coffee_data[[#This Row],[ProductId]],Product!$B$4:$O$7,3,FALSE)</f>
        <v>Tea</v>
      </c>
      <c r="T2782" s="15" t="str">
        <f>HLOOKUP(Coffee_data[[#This Row],[ProductId]],Product!$B$4:$O$7,4,FALSE)</f>
        <v>Earl Grey</v>
      </c>
    </row>
    <row r="2783" spans="1:20" x14ac:dyDescent="0.2">
      <c r="A2783">
        <v>-12</v>
      </c>
      <c r="B2783">
        <v>36</v>
      </c>
      <c r="C2783">
        <v>69</v>
      </c>
      <c r="D2783">
        <v>29</v>
      </c>
      <c r="E2783">
        <v>44</v>
      </c>
      <c r="F2783">
        <v>11</v>
      </c>
      <c r="G2783">
        <v>169</v>
      </c>
      <c r="H2783">
        <v>10</v>
      </c>
      <c r="I2783">
        <v>10</v>
      </c>
      <c r="J2783">
        <v>30</v>
      </c>
      <c r="K2783">
        <v>40</v>
      </c>
      <c r="L2783">
        <v>801</v>
      </c>
      <c r="M2783">
        <v>13</v>
      </c>
      <c r="N2783" s="25">
        <v>42094</v>
      </c>
      <c r="O2783" t="str">
        <f>VLOOKUP(Coffee_data[[#This Row],[Area Code]],Location!$B$1:$E$157,2,FALSE)</f>
        <v>Utah</v>
      </c>
      <c r="P2783" t="str">
        <f>VLOOKUP(Coffee_data[[#This Row],[Area Code]],Location!$B$1:$E$157,3,FALSE)</f>
        <v>West</v>
      </c>
      <c r="Q2783" t="str">
        <f>VLOOKUP(Coffee_data[[#This Row],[Area Code]],Location!$B$1:$E$157,4,FALSE)</f>
        <v>Small Market</v>
      </c>
      <c r="R2783" s="15" t="str">
        <f>HLOOKUP(Coffee_data[[#This Row],[ProductId]],Product!$B$4:$O$7,2,FALSE)</f>
        <v>Regular</v>
      </c>
      <c r="S2783" s="15" t="str">
        <f>HLOOKUP(Coffee_data[[#This Row],[ProductId]],Product!$B$4:$O$7,3,FALSE)</f>
        <v>Tea</v>
      </c>
      <c r="T2783" s="15" t="str">
        <f>HLOOKUP(Coffee_data[[#This Row],[ProductId]],Product!$B$4:$O$7,4,FALSE)</f>
        <v>Green Tea</v>
      </c>
    </row>
    <row r="2784" spans="1:20" x14ac:dyDescent="0.2">
      <c r="A2784">
        <v>64</v>
      </c>
      <c r="B2784">
        <v>67</v>
      </c>
      <c r="C2784">
        <v>119</v>
      </c>
      <c r="D2784">
        <v>45</v>
      </c>
      <c r="E2784">
        <v>24</v>
      </c>
      <c r="F2784">
        <v>12</v>
      </c>
      <c r="G2784">
        <v>777</v>
      </c>
      <c r="H2784">
        <v>40</v>
      </c>
      <c r="I2784">
        <v>40</v>
      </c>
      <c r="J2784">
        <v>60</v>
      </c>
      <c r="K2784">
        <v>100</v>
      </c>
      <c r="L2784">
        <v>435</v>
      </c>
      <c r="M2784">
        <v>4</v>
      </c>
      <c r="N2784" s="25">
        <v>42094</v>
      </c>
      <c r="O2784" t="str">
        <f>VLOOKUP(Coffee_data[[#This Row],[Area Code]],Location!$B$1:$E$157,2,FALSE)</f>
        <v>Utah</v>
      </c>
      <c r="P2784" t="str">
        <f>VLOOKUP(Coffee_data[[#This Row],[Area Code]],Location!$B$1:$E$157,3,FALSE)</f>
        <v>West</v>
      </c>
      <c r="Q2784" t="str">
        <f>VLOOKUP(Coffee_data[[#This Row],[Area Code]],Location!$B$1:$E$157,4,FALSE)</f>
        <v>Small Market</v>
      </c>
      <c r="R2784" s="15" t="str">
        <f>HLOOKUP(Coffee_data[[#This Row],[ProductId]],Product!$B$4:$O$7,2,FALSE)</f>
        <v>Regular</v>
      </c>
      <c r="S2784" s="15" t="str">
        <f>HLOOKUP(Coffee_data[[#This Row],[ProductId]],Product!$B$4:$O$7,3,FALSE)</f>
        <v>Espresso</v>
      </c>
      <c r="T2784" s="15" t="str">
        <f>HLOOKUP(Coffee_data[[#This Row],[ProductId]],Product!$B$4:$O$7,4,FALSE)</f>
        <v>Caffe Latte</v>
      </c>
    </row>
    <row r="2785" spans="1:20" x14ac:dyDescent="0.2">
      <c r="A2785">
        <v>55</v>
      </c>
      <c r="B2785">
        <v>67</v>
      </c>
      <c r="C2785">
        <v>127</v>
      </c>
      <c r="D2785">
        <v>52</v>
      </c>
      <c r="E2785">
        <v>30</v>
      </c>
      <c r="F2785">
        <v>17</v>
      </c>
      <c r="G2785">
        <v>605</v>
      </c>
      <c r="H2785">
        <v>50</v>
      </c>
      <c r="I2785">
        <v>35</v>
      </c>
      <c r="J2785">
        <v>70</v>
      </c>
      <c r="K2785">
        <v>105</v>
      </c>
      <c r="L2785">
        <v>435</v>
      </c>
      <c r="M2785">
        <v>5</v>
      </c>
      <c r="N2785" s="25">
        <v>42094</v>
      </c>
      <c r="O2785" t="str">
        <f>VLOOKUP(Coffee_data[[#This Row],[Area Code]],Location!$B$1:$E$157,2,FALSE)</f>
        <v>Utah</v>
      </c>
      <c r="P2785" t="str">
        <f>VLOOKUP(Coffee_data[[#This Row],[Area Code]],Location!$B$1:$E$157,3,FALSE)</f>
        <v>West</v>
      </c>
      <c r="Q2785" t="str">
        <f>VLOOKUP(Coffee_data[[#This Row],[Area Code]],Location!$B$1:$E$157,4,FALSE)</f>
        <v>Small Market</v>
      </c>
      <c r="R2785" s="15" t="str">
        <f>HLOOKUP(Coffee_data[[#This Row],[ProductId]],Product!$B$4:$O$7,2,FALSE)</f>
        <v>Regular</v>
      </c>
      <c r="S2785" s="15" t="str">
        <f>HLOOKUP(Coffee_data[[#This Row],[ProductId]],Product!$B$4:$O$7,3,FALSE)</f>
        <v>Espresso</v>
      </c>
      <c r="T2785" s="15" t="str">
        <f>HLOOKUP(Coffee_data[[#This Row],[ProductId]],Product!$B$4:$O$7,4,FALSE)</f>
        <v>Caffe Mocha</v>
      </c>
    </row>
    <row r="2786" spans="1:20" x14ac:dyDescent="0.2">
      <c r="A2786">
        <v>64</v>
      </c>
      <c r="B2786">
        <v>68</v>
      </c>
      <c r="C2786">
        <v>123</v>
      </c>
      <c r="D2786">
        <v>47</v>
      </c>
      <c r="E2786">
        <v>25</v>
      </c>
      <c r="F2786">
        <v>13</v>
      </c>
      <c r="G2786">
        <v>821</v>
      </c>
      <c r="H2786">
        <v>50</v>
      </c>
      <c r="I2786">
        <v>40</v>
      </c>
      <c r="J2786">
        <v>70</v>
      </c>
      <c r="K2786">
        <v>104</v>
      </c>
      <c r="L2786">
        <v>435</v>
      </c>
      <c r="M2786">
        <v>6</v>
      </c>
      <c r="N2786" s="25">
        <v>42094</v>
      </c>
      <c r="O2786" t="str">
        <f>VLOOKUP(Coffee_data[[#This Row],[Area Code]],Location!$B$1:$E$157,2,FALSE)</f>
        <v>Utah</v>
      </c>
      <c r="P2786" t="str">
        <f>VLOOKUP(Coffee_data[[#This Row],[Area Code]],Location!$B$1:$E$157,3,FALSE)</f>
        <v>West</v>
      </c>
      <c r="Q2786" t="str">
        <f>VLOOKUP(Coffee_data[[#This Row],[Area Code]],Location!$B$1:$E$157,4,FALSE)</f>
        <v>Small Market</v>
      </c>
      <c r="R2786" s="15" t="str">
        <f>HLOOKUP(Coffee_data[[#This Row],[ProductId]],Product!$B$4:$O$7,2,FALSE)</f>
        <v>Decaf</v>
      </c>
      <c r="S2786" s="15" t="str">
        <f>HLOOKUP(Coffee_data[[#This Row],[ProductId]],Product!$B$4:$O$7,3,FALSE)</f>
        <v>Espresso</v>
      </c>
      <c r="T2786" s="15" t="str">
        <f>HLOOKUP(Coffee_data[[#This Row],[ProductId]],Product!$B$4:$O$7,4,FALSE)</f>
        <v>Decaf Espresso</v>
      </c>
    </row>
    <row r="2787" spans="1:20" x14ac:dyDescent="0.2">
      <c r="A2787">
        <v>70</v>
      </c>
      <c r="B2787">
        <v>91</v>
      </c>
      <c r="C2787">
        <v>178</v>
      </c>
      <c r="D2787">
        <v>76</v>
      </c>
      <c r="E2787">
        <v>44</v>
      </c>
      <c r="F2787">
        <v>23</v>
      </c>
      <c r="G2787">
        <v>965</v>
      </c>
      <c r="H2787">
        <v>70</v>
      </c>
      <c r="I2787">
        <v>90</v>
      </c>
      <c r="J2787">
        <v>110</v>
      </c>
      <c r="K2787">
        <v>201</v>
      </c>
      <c r="L2787">
        <v>801</v>
      </c>
      <c r="M2787">
        <v>1</v>
      </c>
      <c r="N2787" s="25">
        <v>42094</v>
      </c>
      <c r="O2787" t="str">
        <f>VLOOKUP(Coffee_data[[#This Row],[Area Code]],Location!$B$1:$E$157,2,FALSE)</f>
        <v>Utah</v>
      </c>
      <c r="P2787" t="str">
        <f>VLOOKUP(Coffee_data[[#This Row],[Area Code]],Location!$B$1:$E$157,3,FALSE)</f>
        <v>West</v>
      </c>
      <c r="Q2787" t="str">
        <f>VLOOKUP(Coffee_data[[#This Row],[Area Code]],Location!$B$1:$E$157,4,FALSE)</f>
        <v>Small Market</v>
      </c>
      <c r="R2787" s="15" t="str">
        <f>HLOOKUP(Coffee_data[[#This Row],[ProductId]],Product!$B$4:$O$7,2,FALSE)</f>
        <v>Regular</v>
      </c>
      <c r="S2787" s="15" t="str">
        <f>HLOOKUP(Coffee_data[[#This Row],[ProductId]],Product!$B$4:$O$7,3,FALSE)</f>
        <v>Coffee</v>
      </c>
      <c r="T2787" s="15" t="str">
        <f>HLOOKUP(Coffee_data[[#This Row],[ProductId]],Product!$B$4:$O$7,4,FALSE)</f>
        <v>Amaretto</v>
      </c>
    </row>
    <row r="2788" spans="1:20" x14ac:dyDescent="0.2">
      <c r="A2788">
        <v>37</v>
      </c>
      <c r="B2788">
        <v>68</v>
      </c>
      <c r="C2788">
        <v>127</v>
      </c>
      <c r="D2788">
        <v>51</v>
      </c>
      <c r="E2788">
        <v>43</v>
      </c>
      <c r="F2788">
        <v>16</v>
      </c>
      <c r="G2788">
        <v>311</v>
      </c>
      <c r="H2788">
        <v>50</v>
      </c>
      <c r="I2788">
        <v>58</v>
      </c>
      <c r="J2788">
        <v>80</v>
      </c>
      <c r="K2788">
        <v>140</v>
      </c>
      <c r="L2788">
        <v>435</v>
      </c>
      <c r="M2788">
        <v>2</v>
      </c>
      <c r="N2788" s="25">
        <v>42094</v>
      </c>
      <c r="O2788" t="str">
        <f>VLOOKUP(Coffee_data[[#This Row],[Area Code]],Location!$B$1:$E$157,2,FALSE)</f>
        <v>Utah</v>
      </c>
      <c r="P2788" t="str">
        <f>VLOOKUP(Coffee_data[[#This Row],[Area Code]],Location!$B$1:$E$157,3,FALSE)</f>
        <v>West</v>
      </c>
      <c r="Q2788" t="str">
        <f>VLOOKUP(Coffee_data[[#This Row],[Area Code]],Location!$B$1:$E$157,4,FALSE)</f>
        <v>Small Market</v>
      </c>
      <c r="R2788" s="15" t="str">
        <f>HLOOKUP(Coffee_data[[#This Row],[ProductId]],Product!$B$4:$O$7,2,FALSE)</f>
        <v>Regular</v>
      </c>
      <c r="S2788" s="15" t="str">
        <f>HLOOKUP(Coffee_data[[#This Row],[ProductId]],Product!$B$4:$O$7,3,FALSE)</f>
        <v>Coffee</v>
      </c>
      <c r="T2788" s="15" t="str">
        <f>HLOOKUP(Coffee_data[[#This Row],[ProductId]],Product!$B$4:$O$7,4,FALSE)</f>
        <v>Columbian</v>
      </c>
    </row>
    <row r="2789" spans="1:20" x14ac:dyDescent="0.2">
      <c r="A2789">
        <v>50</v>
      </c>
      <c r="B2789">
        <v>98</v>
      </c>
      <c r="C2789">
        <v>190</v>
      </c>
      <c r="D2789">
        <v>80</v>
      </c>
      <c r="E2789">
        <v>64</v>
      </c>
      <c r="F2789">
        <v>30</v>
      </c>
      <c r="G2789">
        <v>494</v>
      </c>
      <c r="H2789">
        <v>70</v>
      </c>
      <c r="I2789">
        <v>61</v>
      </c>
      <c r="J2789">
        <v>120</v>
      </c>
      <c r="K2789">
        <v>223</v>
      </c>
      <c r="L2789">
        <v>801</v>
      </c>
      <c r="M2789">
        <v>3</v>
      </c>
      <c r="N2789" s="25">
        <v>42094</v>
      </c>
      <c r="O2789" t="str">
        <f>VLOOKUP(Coffee_data[[#This Row],[Area Code]],Location!$B$1:$E$157,2,FALSE)</f>
        <v>Utah</v>
      </c>
      <c r="P2789" t="str">
        <f>VLOOKUP(Coffee_data[[#This Row],[Area Code]],Location!$B$1:$E$157,3,FALSE)</f>
        <v>West</v>
      </c>
      <c r="Q2789" t="str">
        <f>VLOOKUP(Coffee_data[[#This Row],[Area Code]],Location!$B$1:$E$157,4,FALSE)</f>
        <v>Small Market</v>
      </c>
      <c r="R2789" s="15" t="str">
        <f>HLOOKUP(Coffee_data[[#This Row],[ProductId]],Product!$B$4:$O$7,2,FALSE)</f>
        <v>Decaf</v>
      </c>
      <c r="S2789" s="15" t="str">
        <f>HLOOKUP(Coffee_data[[#This Row],[ProductId]],Product!$B$4:$O$7,3,FALSE)</f>
        <v>Coffee</v>
      </c>
      <c r="T2789" s="15" t="str">
        <f>HLOOKUP(Coffee_data[[#This Row],[ProductId]],Product!$B$4:$O$7,4,FALSE)</f>
        <v>Decaf Irish Cream</v>
      </c>
    </row>
    <row r="2790" spans="1:20" x14ac:dyDescent="0.2">
      <c r="A2790">
        <v>157</v>
      </c>
      <c r="B2790">
        <v>145</v>
      </c>
      <c r="C2790">
        <v>261</v>
      </c>
      <c r="D2790">
        <v>99</v>
      </c>
      <c r="E2790">
        <v>39</v>
      </c>
      <c r="F2790">
        <v>28</v>
      </c>
      <c r="G2790">
        <v>822</v>
      </c>
      <c r="H2790">
        <v>110</v>
      </c>
      <c r="I2790">
        <v>88</v>
      </c>
      <c r="J2790">
        <v>130</v>
      </c>
      <c r="K2790">
        <v>202</v>
      </c>
      <c r="L2790">
        <v>415</v>
      </c>
      <c r="M2790">
        <v>8</v>
      </c>
      <c r="N2790" s="25">
        <v>42094</v>
      </c>
      <c r="O2790" t="str">
        <f>VLOOKUP(Coffee_data[[#This Row],[Area Code]],Location!$B$1:$E$157,2,FALSE)</f>
        <v>California</v>
      </c>
      <c r="P2790" t="str">
        <f>VLOOKUP(Coffee_data[[#This Row],[Area Code]],Location!$B$1:$E$157,3,FALSE)</f>
        <v>West</v>
      </c>
      <c r="Q2790" t="str">
        <f>VLOOKUP(Coffee_data[[#This Row],[Area Code]],Location!$B$1:$E$157,4,FALSE)</f>
        <v>Major Market</v>
      </c>
      <c r="R2790" s="15" t="str">
        <f>HLOOKUP(Coffee_data[[#This Row],[ProductId]],Product!$B$4:$O$7,2,FALSE)</f>
        <v>Decaf</v>
      </c>
      <c r="S2790" s="15" t="str">
        <f>HLOOKUP(Coffee_data[[#This Row],[ProductId]],Product!$B$4:$O$7,3,FALSE)</f>
        <v>Herbal Tea</v>
      </c>
      <c r="T2790" s="15" t="str">
        <f>HLOOKUP(Coffee_data[[#This Row],[ProductId]],Product!$B$4:$O$7,4,FALSE)</f>
        <v>Chamomile</v>
      </c>
    </row>
    <row r="2791" spans="1:20" x14ac:dyDescent="0.2">
      <c r="A2791">
        <v>240</v>
      </c>
      <c r="B2791">
        <v>247</v>
      </c>
      <c r="C2791">
        <v>486</v>
      </c>
      <c r="D2791">
        <v>149</v>
      </c>
      <c r="E2791">
        <v>85</v>
      </c>
      <c r="F2791">
        <v>64</v>
      </c>
      <c r="G2791">
        <v>969</v>
      </c>
      <c r="H2791">
        <v>170</v>
      </c>
      <c r="I2791">
        <v>123</v>
      </c>
      <c r="J2791">
        <v>230</v>
      </c>
      <c r="K2791">
        <v>409</v>
      </c>
      <c r="L2791">
        <v>415</v>
      </c>
      <c r="M2791">
        <v>9</v>
      </c>
      <c r="N2791" s="25">
        <v>42094</v>
      </c>
      <c r="O2791" t="str">
        <f>VLOOKUP(Coffee_data[[#This Row],[Area Code]],Location!$B$1:$E$157,2,FALSE)</f>
        <v>California</v>
      </c>
      <c r="P2791" t="str">
        <f>VLOOKUP(Coffee_data[[#This Row],[Area Code]],Location!$B$1:$E$157,3,FALSE)</f>
        <v>West</v>
      </c>
      <c r="Q2791" t="str">
        <f>VLOOKUP(Coffee_data[[#This Row],[Area Code]],Location!$B$1:$E$157,4,FALSE)</f>
        <v>Major Market</v>
      </c>
      <c r="R2791" s="15" t="str">
        <f>HLOOKUP(Coffee_data[[#This Row],[ProductId]],Product!$B$4:$O$7,2,FALSE)</f>
        <v>Decaf</v>
      </c>
      <c r="S2791" s="15" t="str">
        <f>HLOOKUP(Coffee_data[[#This Row],[ProductId]],Product!$B$4:$O$7,3,FALSE)</f>
        <v>Herbal Tea</v>
      </c>
      <c r="T2791" s="15" t="str">
        <f>HLOOKUP(Coffee_data[[#This Row],[ProductId]],Product!$B$4:$O$7,4,FALSE)</f>
        <v>Lemon</v>
      </c>
    </row>
    <row r="2792" spans="1:20" x14ac:dyDescent="0.2">
      <c r="A2792">
        <v>92</v>
      </c>
      <c r="B2792">
        <v>100</v>
      </c>
      <c r="C2792">
        <v>190</v>
      </c>
      <c r="D2792">
        <v>78</v>
      </c>
      <c r="E2792">
        <v>38</v>
      </c>
      <c r="F2792">
        <v>25</v>
      </c>
      <c r="G2792">
        <v>593</v>
      </c>
      <c r="H2792">
        <v>60</v>
      </c>
      <c r="I2792">
        <v>70</v>
      </c>
      <c r="J2792">
        <v>90</v>
      </c>
      <c r="K2792">
        <v>150</v>
      </c>
      <c r="L2792">
        <v>562</v>
      </c>
      <c r="M2792">
        <v>10</v>
      </c>
      <c r="N2792" s="25">
        <v>42094</v>
      </c>
      <c r="O2792" t="str">
        <f>VLOOKUP(Coffee_data[[#This Row],[Area Code]],Location!$B$1:$E$157,2,FALSE)</f>
        <v>California</v>
      </c>
      <c r="P2792" t="str">
        <f>VLOOKUP(Coffee_data[[#This Row],[Area Code]],Location!$B$1:$E$157,3,FALSE)</f>
        <v>West</v>
      </c>
      <c r="Q2792" t="str">
        <f>VLOOKUP(Coffee_data[[#This Row],[Area Code]],Location!$B$1:$E$157,4,FALSE)</f>
        <v>Major Market</v>
      </c>
      <c r="R2792" s="15" t="str">
        <f>HLOOKUP(Coffee_data[[#This Row],[ProductId]],Product!$B$4:$O$7,2,FALSE)</f>
        <v>Decaf</v>
      </c>
      <c r="S2792" s="15" t="str">
        <f>HLOOKUP(Coffee_data[[#This Row],[ProductId]],Product!$B$4:$O$7,3,FALSE)</f>
        <v>Herbal Tea</v>
      </c>
      <c r="T2792" s="15" t="str">
        <f>HLOOKUP(Coffee_data[[#This Row],[ProductId]],Product!$B$4:$O$7,4,FALSE)</f>
        <v>Mint</v>
      </c>
    </row>
    <row r="2793" spans="1:20" x14ac:dyDescent="0.2">
      <c r="A2793">
        <v>142</v>
      </c>
      <c r="B2793">
        <v>132</v>
      </c>
      <c r="C2793">
        <v>238</v>
      </c>
      <c r="D2793">
        <v>91</v>
      </c>
      <c r="E2793">
        <v>36</v>
      </c>
      <c r="F2793">
        <v>25</v>
      </c>
      <c r="G2793">
        <v>777</v>
      </c>
      <c r="H2793">
        <v>80</v>
      </c>
      <c r="I2793">
        <v>49</v>
      </c>
      <c r="J2793">
        <v>90</v>
      </c>
      <c r="K2793">
        <v>161</v>
      </c>
      <c r="L2793">
        <v>951</v>
      </c>
      <c r="M2793">
        <v>11</v>
      </c>
      <c r="N2793" s="25">
        <v>42094</v>
      </c>
      <c r="O2793" t="str">
        <f>VLOOKUP(Coffee_data[[#This Row],[Area Code]],Location!$B$1:$E$157,2,FALSE)</f>
        <v>California</v>
      </c>
      <c r="P2793" t="str">
        <f>VLOOKUP(Coffee_data[[#This Row],[Area Code]],Location!$B$1:$E$157,3,FALSE)</f>
        <v>West</v>
      </c>
      <c r="Q2793" t="str">
        <f>VLOOKUP(Coffee_data[[#This Row],[Area Code]],Location!$B$1:$E$157,4,FALSE)</f>
        <v>Major Market</v>
      </c>
      <c r="R2793" s="15" t="str">
        <f>HLOOKUP(Coffee_data[[#This Row],[ProductId]],Product!$B$4:$O$7,2,FALSE)</f>
        <v>Regular</v>
      </c>
      <c r="S2793" s="15" t="str">
        <f>HLOOKUP(Coffee_data[[#This Row],[ProductId]],Product!$B$4:$O$7,3,FALSE)</f>
        <v>Tea</v>
      </c>
      <c r="T2793" s="15" t="str">
        <f>HLOOKUP(Coffee_data[[#This Row],[ProductId]],Product!$B$4:$O$7,4,FALSE)</f>
        <v>Darjeeling</v>
      </c>
    </row>
    <row r="2794" spans="1:20" x14ac:dyDescent="0.2">
      <c r="A2794">
        <v>123</v>
      </c>
      <c r="B2794">
        <v>117</v>
      </c>
      <c r="C2794">
        <v>211</v>
      </c>
      <c r="D2794">
        <v>81</v>
      </c>
      <c r="E2794">
        <v>34</v>
      </c>
      <c r="F2794">
        <v>22</v>
      </c>
      <c r="G2794">
        <v>460</v>
      </c>
      <c r="H2794">
        <v>70</v>
      </c>
      <c r="I2794">
        <v>50</v>
      </c>
      <c r="J2794">
        <v>80</v>
      </c>
      <c r="K2794">
        <v>130</v>
      </c>
      <c r="L2794">
        <v>707</v>
      </c>
      <c r="M2794">
        <v>12</v>
      </c>
      <c r="N2794" s="25">
        <v>42094</v>
      </c>
      <c r="O2794" t="str">
        <f>VLOOKUP(Coffee_data[[#This Row],[Area Code]],Location!$B$1:$E$157,2,FALSE)</f>
        <v>California</v>
      </c>
      <c r="P2794" t="str">
        <f>VLOOKUP(Coffee_data[[#This Row],[Area Code]],Location!$B$1:$E$157,3,FALSE)</f>
        <v>West</v>
      </c>
      <c r="Q2794" t="str">
        <f>VLOOKUP(Coffee_data[[#This Row],[Area Code]],Location!$B$1:$E$157,4,FALSE)</f>
        <v>Major Market</v>
      </c>
      <c r="R2794" s="15" t="str">
        <f>HLOOKUP(Coffee_data[[#This Row],[ProductId]],Product!$B$4:$O$7,2,FALSE)</f>
        <v>Regular</v>
      </c>
      <c r="S2794" s="15" t="str">
        <f>HLOOKUP(Coffee_data[[#This Row],[ProductId]],Product!$B$4:$O$7,3,FALSE)</f>
        <v>Tea</v>
      </c>
      <c r="T2794" s="15" t="str">
        <f>HLOOKUP(Coffee_data[[#This Row],[ProductId]],Product!$B$4:$O$7,4,FALSE)</f>
        <v>Earl Grey</v>
      </c>
    </row>
    <row r="2795" spans="1:20" x14ac:dyDescent="0.2">
      <c r="A2795">
        <v>71</v>
      </c>
      <c r="B2795">
        <v>102</v>
      </c>
      <c r="C2795">
        <v>181</v>
      </c>
      <c r="D2795">
        <v>68</v>
      </c>
      <c r="E2795">
        <v>54</v>
      </c>
      <c r="F2795">
        <v>22</v>
      </c>
      <c r="G2795">
        <v>559</v>
      </c>
      <c r="H2795">
        <v>40</v>
      </c>
      <c r="I2795">
        <v>40</v>
      </c>
      <c r="J2795">
        <v>70</v>
      </c>
      <c r="K2795">
        <v>123</v>
      </c>
      <c r="L2795">
        <v>619</v>
      </c>
      <c r="M2795">
        <v>13</v>
      </c>
      <c r="N2795" s="25">
        <v>42094</v>
      </c>
      <c r="O2795" t="str">
        <f>VLOOKUP(Coffee_data[[#This Row],[Area Code]],Location!$B$1:$E$157,2,FALSE)</f>
        <v>California</v>
      </c>
      <c r="P2795" t="str">
        <f>VLOOKUP(Coffee_data[[#This Row],[Area Code]],Location!$B$1:$E$157,3,FALSE)</f>
        <v>West</v>
      </c>
      <c r="Q2795" t="str">
        <f>VLOOKUP(Coffee_data[[#This Row],[Area Code]],Location!$B$1:$E$157,4,FALSE)</f>
        <v>Major Market</v>
      </c>
      <c r="R2795" s="15" t="str">
        <f>HLOOKUP(Coffee_data[[#This Row],[ProductId]],Product!$B$4:$O$7,2,FALSE)</f>
        <v>Regular</v>
      </c>
      <c r="S2795" s="15" t="str">
        <f>HLOOKUP(Coffee_data[[#This Row],[ProductId]],Product!$B$4:$O$7,3,FALSE)</f>
        <v>Tea</v>
      </c>
      <c r="T2795" s="15" t="str">
        <f>HLOOKUP(Coffee_data[[#This Row],[ProductId]],Product!$B$4:$O$7,4,FALSE)</f>
        <v>Green Tea</v>
      </c>
    </row>
    <row r="2796" spans="1:20" x14ac:dyDescent="0.2">
      <c r="A2796">
        <v>220</v>
      </c>
      <c r="B2796">
        <v>239</v>
      </c>
      <c r="C2796">
        <v>509</v>
      </c>
      <c r="D2796">
        <v>230</v>
      </c>
      <c r="E2796">
        <v>91</v>
      </c>
      <c r="F2796">
        <v>66</v>
      </c>
      <c r="G2796">
        <v>1464</v>
      </c>
      <c r="H2796">
        <v>150</v>
      </c>
      <c r="I2796">
        <v>167</v>
      </c>
      <c r="J2796">
        <v>230</v>
      </c>
      <c r="K2796">
        <v>450</v>
      </c>
      <c r="L2796">
        <v>415</v>
      </c>
      <c r="M2796">
        <v>4</v>
      </c>
      <c r="N2796" s="25">
        <v>42094</v>
      </c>
      <c r="O2796" t="str">
        <f>VLOOKUP(Coffee_data[[#This Row],[Area Code]],Location!$B$1:$E$157,2,FALSE)</f>
        <v>California</v>
      </c>
      <c r="P2796" t="str">
        <f>VLOOKUP(Coffee_data[[#This Row],[Area Code]],Location!$B$1:$E$157,3,FALSE)</f>
        <v>West</v>
      </c>
      <c r="Q2796" t="str">
        <f>VLOOKUP(Coffee_data[[#This Row],[Area Code]],Location!$B$1:$E$157,4,FALSE)</f>
        <v>Major Market</v>
      </c>
      <c r="R2796" s="15" t="str">
        <f>HLOOKUP(Coffee_data[[#This Row],[ProductId]],Product!$B$4:$O$7,2,FALSE)</f>
        <v>Regular</v>
      </c>
      <c r="S2796" s="15" t="str">
        <f>HLOOKUP(Coffee_data[[#This Row],[ProductId]],Product!$B$4:$O$7,3,FALSE)</f>
        <v>Espresso</v>
      </c>
      <c r="T2796" s="15" t="str">
        <f>HLOOKUP(Coffee_data[[#This Row],[ProductId]],Product!$B$4:$O$7,4,FALSE)</f>
        <v>Caffe Latte</v>
      </c>
    </row>
    <row r="2797" spans="1:20" x14ac:dyDescent="0.2">
      <c r="A2797">
        <v>39</v>
      </c>
      <c r="B2797">
        <v>173</v>
      </c>
      <c r="C2797">
        <v>318</v>
      </c>
      <c r="D2797">
        <v>118</v>
      </c>
      <c r="E2797">
        <v>147</v>
      </c>
      <c r="F2797">
        <v>113</v>
      </c>
      <c r="G2797">
        <v>729</v>
      </c>
      <c r="H2797">
        <v>30</v>
      </c>
      <c r="I2797">
        <v>162</v>
      </c>
      <c r="J2797">
        <v>160</v>
      </c>
      <c r="K2797">
        <v>285</v>
      </c>
      <c r="L2797">
        <v>415</v>
      </c>
      <c r="M2797">
        <v>5</v>
      </c>
      <c r="N2797" s="25">
        <v>42094</v>
      </c>
      <c r="O2797" t="str">
        <f>VLOOKUP(Coffee_data[[#This Row],[Area Code]],Location!$B$1:$E$157,2,FALSE)</f>
        <v>California</v>
      </c>
      <c r="P2797" t="str">
        <f>VLOOKUP(Coffee_data[[#This Row],[Area Code]],Location!$B$1:$E$157,3,FALSE)</f>
        <v>West</v>
      </c>
      <c r="Q2797" t="str">
        <f>VLOOKUP(Coffee_data[[#This Row],[Area Code]],Location!$B$1:$E$157,4,FALSE)</f>
        <v>Major Market</v>
      </c>
      <c r="R2797" s="15" t="str">
        <f>HLOOKUP(Coffee_data[[#This Row],[ProductId]],Product!$B$4:$O$7,2,FALSE)</f>
        <v>Regular</v>
      </c>
      <c r="S2797" s="15" t="str">
        <f>HLOOKUP(Coffee_data[[#This Row],[ProductId]],Product!$B$4:$O$7,3,FALSE)</f>
        <v>Espresso</v>
      </c>
      <c r="T2797" s="15" t="str">
        <f>HLOOKUP(Coffee_data[[#This Row],[ProductId]],Product!$B$4:$O$7,4,FALSE)</f>
        <v>Caffe Mocha</v>
      </c>
    </row>
    <row r="2798" spans="1:20" x14ac:dyDescent="0.2">
      <c r="A2798">
        <v>326</v>
      </c>
      <c r="B2798">
        <v>335</v>
      </c>
      <c r="C2798">
        <v>626</v>
      </c>
      <c r="D2798">
        <v>304</v>
      </c>
      <c r="E2798">
        <v>115</v>
      </c>
      <c r="F2798">
        <v>83</v>
      </c>
      <c r="G2798">
        <v>1316</v>
      </c>
      <c r="H2798">
        <v>220</v>
      </c>
      <c r="I2798">
        <v>179</v>
      </c>
      <c r="J2798">
        <v>320</v>
      </c>
      <c r="K2798">
        <v>566</v>
      </c>
      <c r="L2798">
        <v>415</v>
      </c>
      <c r="M2798">
        <v>6</v>
      </c>
      <c r="N2798" s="25">
        <v>42094</v>
      </c>
      <c r="O2798" t="str">
        <f>VLOOKUP(Coffee_data[[#This Row],[Area Code]],Location!$B$1:$E$157,2,FALSE)</f>
        <v>California</v>
      </c>
      <c r="P2798" t="str">
        <f>VLOOKUP(Coffee_data[[#This Row],[Area Code]],Location!$B$1:$E$157,3,FALSE)</f>
        <v>West</v>
      </c>
      <c r="Q2798" t="str">
        <f>VLOOKUP(Coffee_data[[#This Row],[Area Code]],Location!$B$1:$E$157,4,FALSE)</f>
        <v>Major Market</v>
      </c>
      <c r="R2798" s="15" t="str">
        <f>HLOOKUP(Coffee_data[[#This Row],[ProductId]],Product!$B$4:$O$7,2,FALSE)</f>
        <v>Decaf</v>
      </c>
      <c r="S2798" s="15" t="str">
        <f>HLOOKUP(Coffee_data[[#This Row],[ProductId]],Product!$B$4:$O$7,3,FALSE)</f>
        <v>Espresso</v>
      </c>
      <c r="T2798" s="15" t="str">
        <f>HLOOKUP(Coffee_data[[#This Row],[ProductId]],Product!$B$4:$O$7,4,FALSE)</f>
        <v>Decaf Espresso</v>
      </c>
    </row>
    <row r="2799" spans="1:20" x14ac:dyDescent="0.2">
      <c r="A2799">
        <v>-113</v>
      </c>
      <c r="B2799">
        <v>-13</v>
      </c>
      <c r="C2799">
        <v>117</v>
      </c>
      <c r="D2799">
        <v>117</v>
      </c>
      <c r="E2799">
        <v>63</v>
      </c>
      <c r="F2799">
        <v>39</v>
      </c>
      <c r="G2799">
        <v>964</v>
      </c>
      <c r="H2799">
        <v>-70</v>
      </c>
      <c r="I2799">
        <v>189</v>
      </c>
      <c r="J2799">
        <v>-20</v>
      </c>
      <c r="K2799">
        <v>129</v>
      </c>
      <c r="L2799">
        <v>562</v>
      </c>
      <c r="M2799">
        <v>1</v>
      </c>
      <c r="N2799" s="25">
        <v>42094</v>
      </c>
      <c r="O2799" t="str">
        <f>VLOOKUP(Coffee_data[[#This Row],[Area Code]],Location!$B$1:$E$157,2,FALSE)</f>
        <v>California</v>
      </c>
      <c r="P2799" t="str">
        <f>VLOOKUP(Coffee_data[[#This Row],[Area Code]],Location!$B$1:$E$157,3,FALSE)</f>
        <v>West</v>
      </c>
      <c r="Q2799" t="str">
        <f>VLOOKUP(Coffee_data[[#This Row],[Area Code]],Location!$B$1:$E$157,4,FALSE)</f>
        <v>Major Market</v>
      </c>
      <c r="R2799" s="15" t="str">
        <f>HLOOKUP(Coffee_data[[#This Row],[ProductId]],Product!$B$4:$O$7,2,FALSE)</f>
        <v>Regular</v>
      </c>
      <c r="S2799" s="15" t="str">
        <f>HLOOKUP(Coffee_data[[#This Row],[ProductId]],Product!$B$4:$O$7,3,FALSE)</f>
        <v>Coffee</v>
      </c>
      <c r="T2799" s="15" t="str">
        <f>HLOOKUP(Coffee_data[[#This Row],[ProductId]],Product!$B$4:$O$7,4,FALSE)</f>
        <v>Amaretto</v>
      </c>
    </row>
    <row r="2800" spans="1:20" x14ac:dyDescent="0.2">
      <c r="A2800">
        <v>410</v>
      </c>
      <c r="B2800">
        <v>428</v>
      </c>
      <c r="C2800">
        <v>759</v>
      </c>
      <c r="D2800">
        <v>280</v>
      </c>
      <c r="E2800">
        <v>152</v>
      </c>
      <c r="F2800">
        <v>99</v>
      </c>
      <c r="G2800">
        <v>2108</v>
      </c>
      <c r="H2800">
        <v>400</v>
      </c>
      <c r="I2800">
        <v>242</v>
      </c>
      <c r="J2800">
        <v>540</v>
      </c>
      <c r="K2800">
        <v>890</v>
      </c>
      <c r="L2800">
        <v>209</v>
      </c>
      <c r="M2800">
        <v>2</v>
      </c>
      <c r="N2800" s="25">
        <v>42094</v>
      </c>
      <c r="O2800" t="str">
        <f>VLOOKUP(Coffee_data[[#This Row],[Area Code]],Location!$B$1:$E$157,2,FALSE)</f>
        <v>California</v>
      </c>
      <c r="P2800" t="str">
        <f>VLOOKUP(Coffee_data[[#This Row],[Area Code]],Location!$B$1:$E$157,3,FALSE)</f>
        <v>West</v>
      </c>
      <c r="Q2800" t="str">
        <f>VLOOKUP(Coffee_data[[#This Row],[Area Code]],Location!$B$1:$E$157,4,FALSE)</f>
        <v>Major Market</v>
      </c>
      <c r="R2800" s="15" t="str">
        <f>HLOOKUP(Coffee_data[[#This Row],[ProductId]],Product!$B$4:$O$7,2,FALSE)</f>
        <v>Regular</v>
      </c>
      <c r="S2800" s="15" t="str">
        <f>HLOOKUP(Coffee_data[[#This Row],[ProductId]],Product!$B$4:$O$7,3,FALSE)</f>
        <v>Coffee</v>
      </c>
      <c r="T2800" s="15" t="str">
        <f>HLOOKUP(Coffee_data[[#This Row],[ProductId]],Product!$B$4:$O$7,4,FALSE)</f>
        <v>Columbian</v>
      </c>
    </row>
    <row r="2801" spans="1:20" x14ac:dyDescent="0.2">
      <c r="A2801">
        <v>-209</v>
      </c>
      <c r="B2801">
        <v>-32</v>
      </c>
      <c r="C2801">
        <v>169</v>
      </c>
      <c r="D2801">
        <v>164</v>
      </c>
      <c r="E2801">
        <v>109</v>
      </c>
      <c r="F2801">
        <v>63</v>
      </c>
      <c r="G2801">
        <v>1564</v>
      </c>
      <c r="H2801">
        <v>-150</v>
      </c>
      <c r="I2801">
        <v>173</v>
      </c>
      <c r="J2801">
        <v>-50</v>
      </c>
      <c r="K2801">
        <v>187</v>
      </c>
      <c r="L2801">
        <v>818</v>
      </c>
      <c r="M2801">
        <v>3</v>
      </c>
      <c r="N2801" s="25">
        <v>42094</v>
      </c>
      <c r="O2801" t="str">
        <f>VLOOKUP(Coffee_data[[#This Row],[Area Code]],Location!$B$1:$E$157,2,FALSE)</f>
        <v>California</v>
      </c>
      <c r="P2801" t="str">
        <f>VLOOKUP(Coffee_data[[#This Row],[Area Code]],Location!$B$1:$E$157,3,FALSE)</f>
        <v>West</v>
      </c>
      <c r="Q2801" t="str">
        <f>VLOOKUP(Coffee_data[[#This Row],[Area Code]],Location!$B$1:$E$157,4,FALSE)</f>
        <v>Major Market</v>
      </c>
      <c r="R2801" s="15" t="str">
        <f>HLOOKUP(Coffee_data[[#This Row],[ProductId]],Product!$B$4:$O$7,2,FALSE)</f>
        <v>Decaf</v>
      </c>
      <c r="S2801" s="15" t="str">
        <f>HLOOKUP(Coffee_data[[#This Row],[ProductId]],Product!$B$4:$O$7,3,FALSE)</f>
        <v>Coffee</v>
      </c>
      <c r="T2801" s="15" t="str">
        <f>HLOOKUP(Coffee_data[[#This Row],[ProductId]],Product!$B$4:$O$7,4,FALSE)</f>
        <v>Decaf Irish Cream</v>
      </c>
    </row>
    <row r="2802" spans="1:20" x14ac:dyDescent="0.2">
      <c r="A2802">
        <v>40</v>
      </c>
      <c r="B2802">
        <v>173</v>
      </c>
      <c r="C2802">
        <v>318</v>
      </c>
      <c r="D2802">
        <v>131</v>
      </c>
      <c r="E2802">
        <v>146</v>
      </c>
      <c r="F2802">
        <v>113</v>
      </c>
      <c r="G2802">
        <v>729</v>
      </c>
      <c r="H2802">
        <v>50</v>
      </c>
      <c r="I2802">
        <v>89</v>
      </c>
      <c r="J2802">
        <v>160</v>
      </c>
      <c r="K2802">
        <v>260</v>
      </c>
      <c r="L2802">
        <v>775</v>
      </c>
      <c r="M2802">
        <v>8</v>
      </c>
      <c r="N2802" s="25">
        <v>42094</v>
      </c>
      <c r="O2802" t="str">
        <f>VLOOKUP(Coffee_data[[#This Row],[Area Code]],Location!$B$1:$E$157,2,FALSE)</f>
        <v>Nevada</v>
      </c>
      <c r="P2802" t="str">
        <f>VLOOKUP(Coffee_data[[#This Row],[Area Code]],Location!$B$1:$E$157,3,FALSE)</f>
        <v>West</v>
      </c>
      <c r="Q2802" t="str">
        <f>VLOOKUP(Coffee_data[[#This Row],[Area Code]],Location!$B$1:$E$157,4,FALSE)</f>
        <v>Small Market</v>
      </c>
      <c r="R2802" s="15" t="str">
        <f>HLOOKUP(Coffee_data[[#This Row],[ProductId]],Product!$B$4:$O$7,2,FALSE)</f>
        <v>Decaf</v>
      </c>
      <c r="S2802" s="15" t="str">
        <f>HLOOKUP(Coffee_data[[#This Row],[ProductId]],Product!$B$4:$O$7,3,FALSE)</f>
        <v>Herbal Tea</v>
      </c>
      <c r="T2802" s="15" t="str">
        <f>HLOOKUP(Coffee_data[[#This Row],[ProductId]],Product!$B$4:$O$7,4,FALSE)</f>
        <v>Chamomile</v>
      </c>
    </row>
    <row r="2803" spans="1:20" x14ac:dyDescent="0.2">
      <c r="A2803">
        <v>232</v>
      </c>
      <c r="B2803">
        <v>265</v>
      </c>
      <c r="C2803">
        <v>486</v>
      </c>
      <c r="D2803">
        <v>162</v>
      </c>
      <c r="E2803">
        <v>109</v>
      </c>
      <c r="F2803">
        <v>63</v>
      </c>
      <c r="G2803">
        <v>865</v>
      </c>
      <c r="H2803">
        <v>160</v>
      </c>
      <c r="I2803">
        <v>196</v>
      </c>
      <c r="J2803">
        <v>240</v>
      </c>
      <c r="K2803">
        <v>400</v>
      </c>
      <c r="L2803">
        <v>702</v>
      </c>
      <c r="M2803">
        <v>9</v>
      </c>
      <c r="N2803" s="25">
        <v>42094</v>
      </c>
      <c r="O2803" t="str">
        <f>VLOOKUP(Coffee_data[[#This Row],[Area Code]],Location!$B$1:$E$157,2,FALSE)</f>
        <v>Nevada</v>
      </c>
      <c r="P2803" t="str">
        <f>VLOOKUP(Coffee_data[[#This Row],[Area Code]],Location!$B$1:$E$157,3,FALSE)</f>
        <v>West</v>
      </c>
      <c r="Q2803" t="str">
        <f>VLOOKUP(Coffee_data[[#This Row],[Area Code]],Location!$B$1:$E$157,4,FALSE)</f>
        <v>Small Market</v>
      </c>
      <c r="R2803" s="15" t="str">
        <f>HLOOKUP(Coffee_data[[#This Row],[ProductId]],Product!$B$4:$O$7,2,FALSE)</f>
        <v>Decaf</v>
      </c>
      <c r="S2803" s="15" t="str">
        <f>HLOOKUP(Coffee_data[[#This Row],[ProductId]],Product!$B$4:$O$7,3,FALSE)</f>
        <v>Herbal Tea</v>
      </c>
      <c r="T2803" s="15" t="str">
        <f>HLOOKUP(Coffee_data[[#This Row],[ProductId]],Product!$B$4:$O$7,4,FALSE)</f>
        <v>Lemon</v>
      </c>
    </row>
    <row r="2804" spans="1:20" x14ac:dyDescent="0.2">
      <c r="A2804">
        <v>171</v>
      </c>
      <c r="B2804">
        <v>178</v>
      </c>
      <c r="C2804">
        <v>321</v>
      </c>
      <c r="D2804">
        <v>120</v>
      </c>
      <c r="E2804">
        <v>63</v>
      </c>
      <c r="F2804">
        <v>39</v>
      </c>
      <c r="G2804">
        <v>611</v>
      </c>
      <c r="H2804">
        <v>110</v>
      </c>
      <c r="I2804">
        <v>174</v>
      </c>
      <c r="J2804">
        <v>160</v>
      </c>
      <c r="K2804">
        <v>250</v>
      </c>
      <c r="L2804">
        <v>775</v>
      </c>
      <c r="M2804">
        <v>10</v>
      </c>
      <c r="N2804" s="25">
        <v>42094</v>
      </c>
      <c r="O2804" t="str">
        <f>VLOOKUP(Coffee_data[[#This Row],[Area Code]],Location!$B$1:$E$157,2,FALSE)</f>
        <v>Nevada</v>
      </c>
      <c r="P2804" t="str">
        <f>VLOOKUP(Coffee_data[[#This Row],[Area Code]],Location!$B$1:$E$157,3,FALSE)</f>
        <v>West</v>
      </c>
      <c r="Q2804" t="str">
        <f>VLOOKUP(Coffee_data[[#This Row],[Area Code]],Location!$B$1:$E$157,4,FALSE)</f>
        <v>Small Market</v>
      </c>
      <c r="R2804" s="15" t="str">
        <f>HLOOKUP(Coffee_data[[#This Row],[ProductId]],Product!$B$4:$O$7,2,FALSE)</f>
        <v>Decaf</v>
      </c>
      <c r="S2804" s="15" t="str">
        <f>HLOOKUP(Coffee_data[[#This Row],[ProductId]],Product!$B$4:$O$7,3,FALSE)</f>
        <v>Herbal Tea</v>
      </c>
      <c r="T2804" s="15" t="str">
        <f>HLOOKUP(Coffee_data[[#This Row],[ProductId]],Product!$B$4:$O$7,4,FALSE)</f>
        <v>Mint</v>
      </c>
    </row>
    <row r="2805" spans="1:20" x14ac:dyDescent="0.2">
      <c r="A2805">
        <v>325</v>
      </c>
      <c r="B2805">
        <v>335</v>
      </c>
      <c r="C2805">
        <v>626</v>
      </c>
      <c r="D2805">
        <v>214</v>
      </c>
      <c r="E2805">
        <v>116</v>
      </c>
      <c r="F2805">
        <v>83</v>
      </c>
      <c r="G2805">
        <v>1316</v>
      </c>
      <c r="H2805">
        <v>160</v>
      </c>
      <c r="I2805">
        <v>138</v>
      </c>
      <c r="J2805">
        <v>230</v>
      </c>
      <c r="K2805">
        <v>379</v>
      </c>
      <c r="L2805">
        <v>702</v>
      </c>
      <c r="M2805">
        <v>11</v>
      </c>
      <c r="N2805" s="25">
        <v>42094</v>
      </c>
      <c r="O2805" t="str">
        <f>VLOOKUP(Coffee_data[[#This Row],[Area Code]],Location!$B$1:$E$157,2,FALSE)</f>
        <v>Nevada</v>
      </c>
      <c r="P2805" t="str">
        <f>VLOOKUP(Coffee_data[[#This Row],[Area Code]],Location!$B$1:$E$157,3,FALSE)</f>
        <v>West</v>
      </c>
      <c r="Q2805" t="str">
        <f>VLOOKUP(Coffee_data[[#This Row],[Area Code]],Location!$B$1:$E$157,4,FALSE)</f>
        <v>Small Market</v>
      </c>
      <c r="R2805" s="15" t="str">
        <f>HLOOKUP(Coffee_data[[#This Row],[ProductId]],Product!$B$4:$O$7,2,FALSE)</f>
        <v>Regular</v>
      </c>
      <c r="S2805" s="15" t="str">
        <f>HLOOKUP(Coffee_data[[#This Row],[ProductId]],Product!$B$4:$O$7,3,FALSE)</f>
        <v>Tea</v>
      </c>
      <c r="T2805" s="15" t="str">
        <f>HLOOKUP(Coffee_data[[#This Row],[ProductId]],Product!$B$4:$O$7,4,FALSE)</f>
        <v>Darjeeling</v>
      </c>
    </row>
    <row r="2806" spans="1:20" x14ac:dyDescent="0.2">
      <c r="A2806">
        <v>221</v>
      </c>
      <c r="B2806">
        <v>239</v>
      </c>
      <c r="C2806">
        <v>509</v>
      </c>
      <c r="D2806">
        <v>194</v>
      </c>
      <c r="E2806">
        <v>90</v>
      </c>
      <c r="F2806">
        <v>66</v>
      </c>
      <c r="G2806">
        <v>1464</v>
      </c>
      <c r="H2806">
        <v>110</v>
      </c>
      <c r="I2806">
        <v>135</v>
      </c>
      <c r="J2806">
        <v>170</v>
      </c>
      <c r="K2806">
        <v>332</v>
      </c>
      <c r="L2806">
        <v>775</v>
      </c>
      <c r="M2806">
        <v>12</v>
      </c>
      <c r="N2806" s="25">
        <v>42094</v>
      </c>
      <c r="O2806" t="str">
        <f>VLOOKUP(Coffee_data[[#This Row],[Area Code]],Location!$B$1:$E$157,2,FALSE)</f>
        <v>Nevada</v>
      </c>
      <c r="P2806" t="str">
        <f>VLOOKUP(Coffee_data[[#This Row],[Area Code]],Location!$B$1:$E$157,3,FALSE)</f>
        <v>West</v>
      </c>
      <c r="Q2806" t="str">
        <f>VLOOKUP(Coffee_data[[#This Row],[Area Code]],Location!$B$1:$E$157,4,FALSE)</f>
        <v>Small Market</v>
      </c>
      <c r="R2806" s="15" t="str">
        <f>HLOOKUP(Coffee_data[[#This Row],[ProductId]],Product!$B$4:$O$7,2,FALSE)</f>
        <v>Regular</v>
      </c>
      <c r="S2806" s="15" t="str">
        <f>HLOOKUP(Coffee_data[[#This Row],[ProductId]],Product!$B$4:$O$7,3,FALSE)</f>
        <v>Tea</v>
      </c>
      <c r="T2806" s="15" t="str">
        <f>HLOOKUP(Coffee_data[[#This Row],[ProductId]],Product!$B$4:$O$7,4,FALSE)</f>
        <v>Earl Grey</v>
      </c>
    </row>
    <row r="2807" spans="1:20" x14ac:dyDescent="0.2">
      <c r="A2807">
        <v>-542</v>
      </c>
      <c r="B2807">
        <v>-260</v>
      </c>
      <c r="C2807">
        <v>28</v>
      </c>
      <c r="D2807">
        <v>266</v>
      </c>
      <c r="E2807">
        <v>131</v>
      </c>
      <c r="F2807">
        <v>98</v>
      </c>
      <c r="G2807">
        <v>3049</v>
      </c>
      <c r="H2807">
        <v>-250</v>
      </c>
      <c r="I2807">
        <v>191</v>
      </c>
      <c r="J2807">
        <v>-170</v>
      </c>
      <c r="K2807">
        <v>-13</v>
      </c>
      <c r="L2807">
        <v>702</v>
      </c>
      <c r="M2807">
        <v>13</v>
      </c>
      <c r="N2807" s="25">
        <v>42094</v>
      </c>
      <c r="O2807" t="str">
        <f>VLOOKUP(Coffee_data[[#This Row],[Area Code]],Location!$B$1:$E$157,2,FALSE)</f>
        <v>Nevada</v>
      </c>
      <c r="P2807" t="str">
        <f>VLOOKUP(Coffee_data[[#This Row],[Area Code]],Location!$B$1:$E$157,3,FALSE)</f>
        <v>West</v>
      </c>
      <c r="Q2807" t="str">
        <f>VLOOKUP(Coffee_data[[#This Row],[Area Code]],Location!$B$1:$E$157,4,FALSE)</f>
        <v>Small Market</v>
      </c>
      <c r="R2807" s="15" t="str">
        <f>HLOOKUP(Coffee_data[[#This Row],[ProductId]],Product!$B$4:$O$7,2,FALSE)</f>
        <v>Regular</v>
      </c>
      <c r="S2807" s="15" t="str">
        <f>HLOOKUP(Coffee_data[[#This Row],[ProductId]],Product!$B$4:$O$7,3,FALSE)</f>
        <v>Tea</v>
      </c>
      <c r="T2807" s="15" t="str">
        <f>HLOOKUP(Coffee_data[[#This Row],[ProductId]],Product!$B$4:$O$7,4,FALSE)</f>
        <v>Green Tea</v>
      </c>
    </row>
    <row r="2808" spans="1:20" x14ac:dyDescent="0.2">
      <c r="A2808">
        <v>47</v>
      </c>
      <c r="B2808">
        <v>43</v>
      </c>
      <c r="C2808">
        <v>46</v>
      </c>
      <c r="D2808">
        <v>0</v>
      </c>
      <c r="E2808">
        <v>11</v>
      </c>
      <c r="F2808">
        <v>0</v>
      </c>
      <c r="G2808">
        <v>688</v>
      </c>
      <c r="H2808">
        <v>30</v>
      </c>
      <c r="I2808">
        <v>0</v>
      </c>
      <c r="J2808">
        <v>40</v>
      </c>
      <c r="K2808">
        <v>44</v>
      </c>
      <c r="L2808">
        <v>775</v>
      </c>
      <c r="M2808">
        <v>4</v>
      </c>
      <c r="N2808" s="25">
        <v>42094</v>
      </c>
      <c r="O2808" t="str">
        <f>VLOOKUP(Coffee_data[[#This Row],[Area Code]],Location!$B$1:$E$157,2,FALSE)</f>
        <v>Nevada</v>
      </c>
      <c r="P2808" t="str">
        <f>VLOOKUP(Coffee_data[[#This Row],[Area Code]],Location!$B$1:$E$157,3,FALSE)</f>
        <v>West</v>
      </c>
      <c r="Q2808" t="str">
        <f>VLOOKUP(Coffee_data[[#This Row],[Area Code]],Location!$B$1:$E$157,4,FALSE)</f>
        <v>Small Market</v>
      </c>
      <c r="R2808" s="15" t="str">
        <f>HLOOKUP(Coffee_data[[#This Row],[ProductId]],Product!$B$4:$O$7,2,FALSE)</f>
        <v>Regular</v>
      </c>
      <c r="S2808" s="15" t="str">
        <f>HLOOKUP(Coffee_data[[#This Row],[ProductId]],Product!$B$4:$O$7,3,FALSE)</f>
        <v>Espresso</v>
      </c>
      <c r="T2808" s="15" t="str">
        <f>HLOOKUP(Coffee_data[[#This Row],[ProductId]],Product!$B$4:$O$7,4,FALSE)</f>
        <v>Caffe Latte</v>
      </c>
    </row>
    <row r="2809" spans="1:20" x14ac:dyDescent="0.2">
      <c r="A2809">
        <v>16</v>
      </c>
      <c r="B2809">
        <v>28</v>
      </c>
      <c r="C2809">
        <v>50</v>
      </c>
      <c r="D2809">
        <v>19</v>
      </c>
      <c r="E2809">
        <v>17</v>
      </c>
      <c r="F2809">
        <v>5</v>
      </c>
      <c r="G2809">
        <v>820</v>
      </c>
      <c r="H2809">
        <v>20</v>
      </c>
      <c r="I2809">
        <v>10</v>
      </c>
      <c r="J2809">
        <v>30</v>
      </c>
      <c r="K2809">
        <v>45</v>
      </c>
      <c r="L2809">
        <v>702</v>
      </c>
      <c r="M2809">
        <v>5</v>
      </c>
      <c r="N2809" s="25">
        <v>42094</v>
      </c>
      <c r="O2809" t="str">
        <f>VLOOKUP(Coffee_data[[#This Row],[Area Code]],Location!$B$1:$E$157,2,FALSE)</f>
        <v>Nevada</v>
      </c>
      <c r="P2809" t="str">
        <f>VLOOKUP(Coffee_data[[#This Row],[Area Code]],Location!$B$1:$E$157,3,FALSE)</f>
        <v>West</v>
      </c>
      <c r="Q2809" t="str">
        <f>VLOOKUP(Coffee_data[[#This Row],[Area Code]],Location!$B$1:$E$157,4,FALSE)</f>
        <v>Small Market</v>
      </c>
      <c r="R2809" s="15" t="str">
        <f>HLOOKUP(Coffee_data[[#This Row],[ProductId]],Product!$B$4:$O$7,2,FALSE)</f>
        <v>Regular</v>
      </c>
      <c r="S2809" s="15" t="str">
        <f>HLOOKUP(Coffee_data[[#This Row],[ProductId]],Product!$B$4:$O$7,3,FALSE)</f>
        <v>Espresso</v>
      </c>
      <c r="T2809" s="15" t="str">
        <f>HLOOKUP(Coffee_data[[#This Row],[ProductId]],Product!$B$4:$O$7,4,FALSE)</f>
        <v>Caffe Mocha</v>
      </c>
    </row>
    <row r="2810" spans="1:20" x14ac:dyDescent="0.2">
      <c r="A2810">
        <v>15</v>
      </c>
      <c r="B2810">
        <v>26</v>
      </c>
      <c r="C2810">
        <v>46</v>
      </c>
      <c r="D2810">
        <v>17</v>
      </c>
      <c r="E2810">
        <v>16</v>
      </c>
      <c r="F2810">
        <v>4</v>
      </c>
      <c r="G2810">
        <v>776</v>
      </c>
      <c r="H2810">
        <v>20</v>
      </c>
      <c r="I2810">
        <v>10</v>
      </c>
      <c r="J2810">
        <v>30</v>
      </c>
      <c r="K2810">
        <v>40</v>
      </c>
      <c r="L2810">
        <v>775</v>
      </c>
      <c r="M2810">
        <v>6</v>
      </c>
      <c r="N2810" s="25">
        <v>42094</v>
      </c>
      <c r="O2810" t="str">
        <f>VLOOKUP(Coffee_data[[#This Row],[Area Code]],Location!$B$1:$E$157,2,FALSE)</f>
        <v>Nevada</v>
      </c>
      <c r="P2810" t="str">
        <f>VLOOKUP(Coffee_data[[#This Row],[Area Code]],Location!$B$1:$E$157,3,FALSE)</f>
        <v>West</v>
      </c>
      <c r="Q2810" t="str">
        <f>VLOOKUP(Coffee_data[[#This Row],[Area Code]],Location!$B$1:$E$157,4,FALSE)</f>
        <v>Small Market</v>
      </c>
      <c r="R2810" s="15" t="str">
        <f>HLOOKUP(Coffee_data[[#This Row],[ProductId]],Product!$B$4:$O$7,2,FALSE)</f>
        <v>Decaf</v>
      </c>
      <c r="S2810" s="15" t="str">
        <f>HLOOKUP(Coffee_data[[#This Row],[ProductId]],Product!$B$4:$O$7,3,FALSE)</f>
        <v>Espresso</v>
      </c>
      <c r="T2810" s="15" t="str">
        <f>HLOOKUP(Coffee_data[[#This Row],[ProductId]],Product!$B$4:$O$7,4,FALSE)</f>
        <v>Decaf Espresso</v>
      </c>
    </row>
    <row r="2811" spans="1:20" x14ac:dyDescent="0.2">
      <c r="A2811">
        <v>-3</v>
      </c>
      <c r="B2811">
        <v>44</v>
      </c>
      <c r="C2811">
        <v>84</v>
      </c>
      <c r="D2811">
        <v>35</v>
      </c>
      <c r="E2811">
        <v>46</v>
      </c>
      <c r="F2811">
        <v>13</v>
      </c>
      <c r="G2811">
        <v>197</v>
      </c>
      <c r="H2811">
        <v>10</v>
      </c>
      <c r="I2811">
        <v>42</v>
      </c>
      <c r="J2811">
        <v>50</v>
      </c>
      <c r="K2811">
        <v>88</v>
      </c>
      <c r="L2811">
        <v>702</v>
      </c>
      <c r="M2811">
        <v>2</v>
      </c>
      <c r="N2811" s="25">
        <v>42094</v>
      </c>
      <c r="O2811" t="str">
        <f>VLOOKUP(Coffee_data[[#This Row],[Area Code]],Location!$B$1:$E$157,2,FALSE)</f>
        <v>Nevada</v>
      </c>
      <c r="P2811" t="str">
        <f>VLOOKUP(Coffee_data[[#This Row],[Area Code]],Location!$B$1:$E$157,3,FALSE)</f>
        <v>West</v>
      </c>
      <c r="Q2811" t="str">
        <f>VLOOKUP(Coffee_data[[#This Row],[Area Code]],Location!$B$1:$E$157,4,FALSE)</f>
        <v>Small Market</v>
      </c>
      <c r="R2811" s="15" t="str">
        <f>HLOOKUP(Coffee_data[[#This Row],[ProductId]],Product!$B$4:$O$7,2,FALSE)</f>
        <v>Regular</v>
      </c>
      <c r="S2811" s="15" t="str">
        <f>HLOOKUP(Coffee_data[[#This Row],[ProductId]],Product!$B$4:$O$7,3,FALSE)</f>
        <v>Coffee</v>
      </c>
      <c r="T2811" s="15" t="str">
        <f>HLOOKUP(Coffee_data[[#This Row],[ProductId]],Product!$B$4:$O$7,4,FALSE)</f>
        <v>Columbian</v>
      </c>
    </row>
    <row r="2812" spans="1:20" x14ac:dyDescent="0.2">
      <c r="A2812">
        <v>6</v>
      </c>
      <c r="B2812">
        <v>33</v>
      </c>
      <c r="C2812">
        <v>65</v>
      </c>
      <c r="D2812">
        <v>28</v>
      </c>
      <c r="E2812">
        <v>29</v>
      </c>
      <c r="F2812">
        <v>8</v>
      </c>
      <c r="G2812">
        <v>964</v>
      </c>
      <c r="H2812">
        <v>20</v>
      </c>
      <c r="I2812">
        <v>33</v>
      </c>
      <c r="J2812">
        <v>40</v>
      </c>
      <c r="K2812">
        <v>67</v>
      </c>
      <c r="L2812">
        <v>702</v>
      </c>
      <c r="M2812">
        <v>3</v>
      </c>
      <c r="N2812" s="25">
        <v>42094</v>
      </c>
      <c r="O2812" t="str">
        <f>VLOOKUP(Coffee_data[[#This Row],[Area Code]],Location!$B$1:$E$157,2,FALSE)</f>
        <v>Nevada</v>
      </c>
      <c r="P2812" t="str">
        <f>VLOOKUP(Coffee_data[[#This Row],[Area Code]],Location!$B$1:$E$157,3,FALSE)</f>
        <v>West</v>
      </c>
      <c r="Q2812" t="str">
        <f>VLOOKUP(Coffee_data[[#This Row],[Area Code]],Location!$B$1:$E$157,4,FALSE)</f>
        <v>Small Market</v>
      </c>
      <c r="R2812" s="15" t="str">
        <f>HLOOKUP(Coffee_data[[#This Row],[ProductId]],Product!$B$4:$O$7,2,FALSE)</f>
        <v>Decaf</v>
      </c>
      <c r="S2812" s="15" t="str">
        <f>HLOOKUP(Coffee_data[[#This Row],[ProductId]],Product!$B$4:$O$7,3,FALSE)</f>
        <v>Coffee</v>
      </c>
      <c r="T2812" s="15" t="str">
        <f>HLOOKUP(Coffee_data[[#This Row],[ProductId]],Product!$B$4:$O$7,4,FALSE)</f>
        <v>Decaf Irish Cream</v>
      </c>
    </row>
    <row r="2813" spans="1:20" x14ac:dyDescent="0.2">
      <c r="A2813">
        <v>46</v>
      </c>
      <c r="B2813">
        <v>52</v>
      </c>
      <c r="C2813">
        <v>93</v>
      </c>
      <c r="D2813">
        <v>35</v>
      </c>
      <c r="E2813">
        <v>21</v>
      </c>
      <c r="F2813">
        <v>9</v>
      </c>
      <c r="G2813">
        <v>777</v>
      </c>
      <c r="H2813">
        <v>40</v>
      </c>
      <c r="I2813">
        <v>30</v>
      </c>
      <c r="J2813">
        <v>40</v>
      </c>
      <c r="K2813">
        <v>62</v>
      </c>
      <c r="L2813">
        <v>971</v>
      </c>
      <c r="M2813">
        <v>8</v>
      </c>
      <c r="N2813" s="25">
        <v>42094</v>
      </c>
      <c r="O2813" t="str">
        <f>VLOOKUP(Coffee_data[[#This Row],[Area Code]],Location!$B$1:$E$157,2,FALSE)</f>
        <v>Oregon</v>
      </c>
      <c r="P2813" t="str">
        <f>VLOOKUP(Coffee_data[[#This Row],[Area Code]],Location!$B$1:$E$157,3,FALSE)</f>
        <v>West</v>
      </c>
      <c r="Q2813" t="str">
        <f>VLOOKUP(Coffee_data[[#This Row],[Area Code]],Location!$B$1:$E$157,4,FALSE)</f>
        <v>Small Market</v>
      </c>
      <c r="R2813" s="15" t="str">
        <f>HLOOKUP(Coffee_data[[#This Row],[ProductId]],Product!$B$4:$O$7,2,FALSE)</f>
        <v>Decaf</v>
      </c>
      <c r="S2813" s="15" t="str">
        <f>HLOOKUP(Coffee_data[[#This Row],[ProductId]],Product!$B$4:$O$7,3,FALSE)</f>
        <v>Herbal Tea</v>
      </c>
      <c r="T2813" s="15" t="str">
        <f>HLOOKUP(Coffee_data[[#This Row],[ProductId]],Product!$B$4:$O$7,4,FALSE)</f>
        <v>Chamomile</v>
      </c>
    </row>
    <row r="2814" spans="1:20" x14ac:dyDescent="0.2">
      <c r="A2814">
        <v>47</v>
      </c>
      <c r="B2814">
        <v>60</v>
      </c>
      <c r="C2814">
        <v>113</v>
      </c>
      <c r="D2814">
        <v>46</v>
      </c>
      <c r="E2814">
        <v>28</v>
      </c>
      <c r="F2814">
        <v>15</v>
      </c>
      <c r="G2814">
        <v>608</v>
      </c>
      <c r="H2814">
        <v>40</v>
      </c>
      <c r="I2814">
        <v>21</v>
      </c>
      <c r="J2814">
        <v>60</v>
      </c>
      <c r="K2814">
        <v>99</v>
      </c>
      <c r="L2814">
        <v>541</v>
      </c>
      <c r="M2814">
        <v>9</v>
      </c>
      <c r="N2814" s="25">
        <v>42094</v>
      </c>
      <c r="O2814" t="str">
        <f>VLOOKUP(Coffee_data[[#This Row],[Area Code]],Location!$B$1:$E$157,2,FALSE)</f>
        <v>Oregon</v>
      </c>
      <c r="P2814" t="str">
        <f>VLOOKUP(Coffee_data[[#This Row],[Area Code]],Location!$B$1:$E$157,3,FALSE)</f>
        <v>West</v>
      </c>
      <c r="Q2814" t="str">
        <f>VLOOKUP(Coffee_data[[#This Row],[Area Code]],Location!$B$1:$E$157,4,FALSE)</f>
        <v>Small Market</v>
      </c>
      <c r="R2814" s="15" t="str">
        <f>HLOOKUP(Coffee_data[[#This Row],[ProductId]],Product!$B$4:$O$7,2,FALSE)</f>
        <v>Decaf</v>
      </c>
      <c r="S2814" s="15" t="str">
        <f>HLOOKUP(Coffee_data[[#This Row],[ProductId]],Product!$B$4:$O$7,3,FALSE)</f>
        <v>Herbal Tea</v>
      </c>
      <c r="T2814" s="15" t="str">
        <f>HLOOKUP(Coffee_data[[#This Row],[ProductId]],Product!$B$4:$O$7,4,FALSE)</f>
        <v>Lemon</v>
      </c>
    </row>
    <row r="2815" spans="1:20" x14ac:dyDescent="0.2">
      <c r="A2815">
        <v>22</v>
      </c>
      <c r="B2815">
        <v>32</v>
      </c>
      <c r="C2815">
        <v>56</v>
      </c>
      <c r="D2815">
        <v>21</v>
      </c>
      <c r="E2815">
        <v>17</v>
      </c>
      <c r="F2815">
        <v>5</v>
      </c>
      <c r="G2815">
        <v>454</v>
      </c>
      <c r="H2815">
        <v>20</v>
      </c>
      <c r="I2815">
        <v>10</v>
      </c>
      <c r="J2815">
        <v>20</v>
      </c>
      <c r="K2815">
        <v>41</v>
      </c>
      <c r="L2815">
        <v>541</v>
      </c>
      <c r="M2815">
        <v>11</v>
      </c>
      <c r="N2815" s="25">
        <v>42094</v>
      </c>
      <c r="O2815" t="str">
        <f>VLOOKUP(Coffee_data[[#This Row],[Area Code]],Location!$B$1:$E$157,2,FALSE)</f>
        <v>Oregon</v>
      </c>
      <c r="P2815" t="str">
        <f>VLOOKUP(Coffee_data[[#This Row],[Area Code]],Location!$B$1:$E$157,3,FALSE)</f>
        <v>West</v>
      </c>
      <c r="Q2815" t="str">
        <f>VLOOKUP(Coffee_data[[#This Row],[Area Code]],Location!$B$1:$E$157,4,FALSE)</f>
        <v>Small Market</v>
      </c>
      <c r="R2815" s="15" t="str">
        <f>HLOOKUP(Coffee_data[[#This Row],[ProductId]],Product!$B$4:$O$7,2,FALSE)</f>
        <v>Regular</v>
      </c>
      <c r="S2815" s="15" t="str">
        <f>HLOOKUP(Coffee_data[[#This Row],[ProductId]],Product!$B$4:$O$7,3,FALSE)</f>
        <v>Tea</v>
      </c>
      <c r="T2815" s="15" t="str">
        <f>HLOOKUP(Coffee_data[[#This Row],[ProductId]],Product!$B$4:$O$7,4,FALSE)</f>
        <v>Darjeeling</v>
      </c>
    </row>
    <row r="2816" spans="1:20" x14ac:dyDescent="0.2">
      <c r="A2816">
        <v>108</v>
      </c>
      <c r="B2816">
        <v>134</v>
      </c>
      <c r="C2816">
        <v>237</v>
      </c>
      <c r="D2816">
        <v>88</v>
      </c>
      <c r="E2816">
        <v>61</v>
      </c>
      <c r="F2816">
        <v>29</v>
      </c>
      <c r="G2816">
        <v>653</v>
      </c>
      <c r="H2816">
        <v>70</v>
      </c>
      <c r="I2816">
        <v>50</v>
      </c>
      <c r="J2816">
        <v>100</v>
      </c>
      <c r="K2816">
        <v>138</v>
      </c>
      <c r="L2816">
        <v>503</v>
      </c>
      <c r="M2816">
        <v>12</v>
      </c>
      <c r="N2816" s="25">
        <v>42094</v>
      </c>
      <c r="O2816" t="str">
        <f>VLOOKUP(Coffee_data[[#This Row],[Area Code]],Location!$B$1:$E$157,2,FALSE)</f>
        <v>Oregon</v>
      </c>
      <c r="P2816" t="str">
        <f>VLOOKUP(Coffee_data[[#This Row],[Area Code]],Location!$B$1:$E$157,3,FALSE)</f>
        <v>West</v>
      </c>
      <c r="Q2816" t="str">
        <f>VLOOKUP(Coffee_data[[#This Row],[Area Code]],Location!$B$1:$E$157,4,FALSE)</f>
        <v>Small Market</v>
      </c>
      <c r="R2816" s="15" t="str">
        <f>HLOOKUP(Coffee_data[[#This Row],[ProductId]],Product!$B$4:$O$7,2,FALSE)</f>
        <v>Regular</v>
      </c>
      <c r="S2816" s="15" t="str">
        <f>HLOOKUP(Coffee_data[[#This Row],[ProductId]],Product!$B$4:$O$7,3,FALSE)</f>
        <v>Tea</v>
      </c>
      <c r="T2816" s="15" t="str">
        <f>HLOOKUP(Coffee_data[[#This Row],[ProductId]],Product!$B$4:$O$7,4,FALSE)</f>
        <v>Earl Grey</v>
      </c>
    </row>
    <row r="2817" spans="1:20" x14ac:dyDescent="0.2">
      <c r="A2817">
        <v>145</v>
      </c>
      <c r="B2817">
        <v>155</v>
      </c>
      <c r="C2817">
        <v>285</v>
      </c>
      <c r="D2817">
        <v>80</v>
      </c>
      <c r="E2817">
        <v>57</v>
      </c>
      <c r="F2817">
        <v>34</v>
      </c>
      <c r="G2817">
        <v>502</v>
      </c>
      <c r="H2817">
        <v>70</v>
      </c>
      <c r="I2817">
        <v>70</v>
      </c>
      <c r="J2817">
        <v>110</v>
      </c>
      <c r="K2817">
        <v>180</v>
      </c>
      <c r="L2817">
        <v>971</v>
      </c>
      <c r="M2817">
        <v>13</v>
      </c>
      <c r="N2817" s="25">
        <v>42094</v>
      </c>
      <c r="O2817" t="str">
        <f>VLOOKUP(Coffee_data[[#This Row],[Area Code]],Location!$B$1:$E$157,2,FALSE)</f>
        <v>Oregon</v>
      </c>
      <c r="P2817" t="str">
        <f>VLOOKUP(Coffee_data[[#This Row],[Area Code]],Location!$B$1:$E$157,3,FALSE)</f>
        <v>West</v>
      </c>
      <c r="Q2817" t="str">
        <f>VLOOKUP(Coffee_data[[#This Row],[Area Code]],Location!$B$1:$E$157,4,FALSE)</f>
        <v>Small Market</v>
      </c>
      <c r="R2817" s="15" t="str">
        <f>HLOOKUP(Coffee_data[[#This Row],[ProductId]],Product!$B$4:$O$7,2,FALSE)</f>
        <v>Regular</v>
      </c>
      <c r="S2817" s="15" t="str">
        <f>HLOOKUP(Coffee_data[[#This Row],[ProductId]],Product!$B$4:$O$7,3,FALSE)</f>
        <v>Tea</v>
      </c>
      <c r="T2817" s="15" t="str">
        <f>HLOOKUP(Coffee_data[[#This Row],[ProductId]],Product!$B$4:$O$7,4,FALSE)</f>
        <v>Green Tea</v>
      </c>
    </row>
    <row r="2818" spans="1:20" x14ac:dyDescent="0.2">
      <c r="A2818">
        <v>19</v>
      </c>
      <c r="B2818">
        <v>67</v>
      </c>
      <c r="C2818">
        <v>129</v>
      </c>
      <c r="D2818">
        <v>54</v>
      </c>
      <c r="E2818">
        <v>54</v>
      </c>
      <c r="F2818">
        <v>20</v>
      </c>
      <c r="G2818">
        <v>337</v>
      </c>
      <c r="H2818">
        <v>20</v>
      </c>
      <c r="I2818">
        <v>54</v>
      </c>
      <c r="J2818">
        <v>60</v>
      </c>
      <c r="K2818">
        <v>114</v>
      </c>
      <c r="L2818">
        <v>971</v>
      </c>
      <c r="M2818">
        <v>4</v>
      </c>
      <c r="N2818" s="25">
        <v>42094</v>
      </c>
      <c r="O2818" t="str">
        <f>VLOOKUP(Coffee_data[[#This Row],[Area Code]],Location!$B$1:$E$157,2,FALSE)</f>
        <v>Oregon</v>
      </c>
      <c r="P2818" t="str">
        <f>VLOOKUP(Coffee_data[[#This Row],[Area Code]],Location!$B$1:$E$157,3,FALSE)</f>
        <v>West</v>
      </c>
      <c r="Q2818" t="str">
        <f>VLOOKUP(Coffee_data[[#This Row],[Area Code]],Location!$B$1:$E$157,4,FALSE)</f>
        <v>Small Market</v>
      </c>
      <c r="R2818" s="15" t="str">
        <f>HLOOKUP(Coffee_data[[#This Row],[ProductId]],Product!$B$4:$O$7,2,FALSE)</f>
        <v>Regular</v>
      </c>
      <c r="S2818" s="15" t="str">
        <f>HLOOKUP(Coffee_data[[#This Row],[ProductId]],Product!$B$4:$O$7,3,FALSE)</f>
        <v>Espresso</v>
      </c>
      <c r="T2818" s="15" t="str">
        <f>HLOOKUP(Coffee_data[[#This Row],[ProductId]],Product!$B$4:$O$7,4,FALSE)</f>
        <v>Caffe Latte</v>
      </c>
    </row>
    <row r="2819" spans="1:20" x14ac:dyDescent="0.2">
      <c r="A2819">
        <v>42</v>
      </c>
      <c r="B2819">
        <v>74</v>
      </c>
      <c r="C2819">
        <v>137</v>
      </c>
      <c r="D2819">
        <v>55</v>
      </c>
      <c r="E2819">
        <v>46</v>
      </c>
      <c r="F2819">
        <v>18</v>
      </c>
      <c r="G2819">
        <v>336</v>
      </c>
      <c r="H2819">
        <v>40</v>
      </c>
      <c r="I2819">
        <v>55</v>
      </c>
      <c r="J2819">
        <v>70</v>
      </c>
      <c r="K2819">
        <v>115</v>
      </c>
      <c r="L2819">
        <v>971</v>
      </c>
      <c r="M2819">
        <v>5</v>
      </c>
      <c r="N2819" s="25">
        <v>42094</v>
      </c>
      <c r="O2819" t="str">
        <f>VLOOKUP(Coffee_data[[#This Row],[Area Code]],Location!$B$1:$E$157,2,FALSE)</f>
        <v>Oregon</v>
      </c>
      <c r="P2819" t="str">
        <f>VLOOKUP(Coffee_data[[#This Row],[Area Code]],Location!$B$1:$E$157,3,FALSE)</f>
        <v>West</v>
      </c>
      <c r="Q2819" t="str">
        <f>VLOOKUP(Coffee_data[[#This Row],[Area Code]],Location!$B$1:$E$157,4,FALSE)</f>
        <v>Small Market</v>
      </c>
      <c r="R2819" s="15" t="str">
        <f>HLOOKUP(Coffee_data[[#This Row],[ProductId]],Product!$B$4:$O$7,2,FALSE)</f>
        <v>Regular</v>
      </c>
      <c r="S2819" s="15" t="str">
        <f>HLOOKUP(Coffee_data[[#This Row],[ProductId]],Product!$B$4:$O$7,3,FALSE)</f>
        <v>Espresso</v>
      </c>
      <c r="T2819" s="15" t="str">
        <f>HLOOKUP(Coffee_data[[#This Row],[ProductId]],Product!$B$4:$O$7,4,FALSE)</f>
        <v>Caffe Mocha</v>
      </c>
    </row>
    <row r="2820" spans="1:20" x14ac:dyDescent="0.2">
      <c r="A2820">
        <v>138</v>
      </c>
      <c r="B2820">
        <v>163</v>
      </c>
      <c r="C2820">
        <v>346</v>
      </c>
      <c r="D2820">
        <v>157</v>
      </c>
      <c r="E2820">
        <v>70</v>
      </c>
      <c r="F2820">
        <v>45</v>
      </c>
      <c r="G2820">
        <v>1091</v>
      </c>
      <c r="H2820">
        <v>100</v>
      </c>
      <c r="I2820">
        <v>146</v>
      </c>
      <c r="J2820">
        <v>160</v>
      </c>
      <c r="K2820">
        <v>304</v>
      </c>
      <c r="L2820">
        <v>971</v>
      </c>
      <c r="M2820">
        <v>6</v>
      </c>
      <c r="N2820" s="25">
        <v>42094</v>
      </c>
      <c r="O2820" t="str">
        <f>VLOOKUP(Coffee_data[[#This Row],[Area Code]],Location!$B$1:$E$157,2,FALSE)</f>
        <v>Oregon</v>
      </c>
      <c r="P2820" t="str">
        <f>VLOOKUP(Coffee_data[[#This Row],[Area Code]],Location!$B$1:$E$157,3,FALSE)</f>
        <v>West</v>
      </c>
      <c r="Q2820" t="str">
        <f>VLOOKUP(Coffee_data[[#This Row],[Area Code]],Location!$B$1:$E$157,4,FALSE)</f>
        <v>Small Market</v>
      </c>
      <c r="R2820" s="15" t="str">
        <f>HLOOKUP(Coffee_data[[#This Row],[ProductId]],Product!$B$4:$O$7,2,FALSE)</f>
        <v>Decaf</v>
      </c>
      <c r="S2820" s="15" t="str">
        <f>HLOOKUP(Coffee_data[[#This Row],[ProductId]],Product!$B$4:$O$7,3,FALSE)</f>
        <v>Espresso</v>
      </c>
      <c r="T2820" s="15" t="str">
        <f>HLOOKUP(Coffee_data[[#This Row],[ProductId]],Product!$B$4:$O$7,4,FALSE)</f>
        <v>Decaf Espresso</v>
      </c>
    </row>
    <row r="2821" spans="1:20" x14ac:dyDescent="0.2">
      <c r="A2821">
        <v>-4</v>
      </c>
      <c r="B2821">
        <v>73</v>
      </c>
      <c r="C2821">
        <v>133</v>
      </c>
      <c r="D2821">
        <v>52</v>
      </c>
      <c r="E2821">
        <v>76</v>
      </c>
      <c r="F2821">
        <v>47</v>
      </c>
      <c r="G2821">
        <v>433</v>
      </c>
      <c r="H2821">
        <v>30</v>
      </c>
      <c r="I2821">
        <v>59</v>
      </c>
      <c r="J2821">
        <v>90</v>
      </c>
      <c r="K2821">
        <v>149</v>
      </c>
      <c r="L2821">
        <v>503</v>
      </c>
      <c r="M2821">
        <v>1</v>
      </c>
      <c r="N2821" s="25">
        <v>42094</v>
      </c>
      <c r="O2821" t="str">
        <f>VLOOKUP(Coffee_data[[#This Row],[Area Code]],Location!$B$1:$E$157,2,FALSE)</f>
        <v>Oregon</v>
      </c>
      <c r="P2821" t="str">
        <f>VLOOKUP(Coffee_data[[#This Row],[Area Code]],Location!$B$1:$E$157,3,FALSE)</f>
        <v>West</v>
      </c>
      <c r="Q2821" t="str">
        <f>VLOOKUP(Coffee_data[[#This Row],[Area Code]],Location!$B$1:$E$157,4,FALSE)</f>
        <v>Small Market</v>
      </c>
      <c r="R2821" s="15" t="str">
        <f>HLOOKUP(Coffee_data[[#This Row],[ProductId]],Product!$B$4:$O$7,2,FALSE)</f>
        <v>Regular</v>
      </c>
      <c r="S2821" s="15" t="str">
        <f>HLOOKUP(Coffee_data[[#This Row],[ProductId]],Product!$B$4:$O$7,3,FALSE)</f>
        <v>Coffee</v>
      </c>
      <c r="T2821" s="15" t="str">
        <f>HLOOKUP(Coffee_data[[#This Row],[ProductId]],Product!$B$4:$O$7,4,FALSE)</f>
        <v>Amaretto</v>
      </c>
    </row>
    <row r="2822" spans="1:20" x14ac:dyDescent="0.2">
      <c r="A2822">
        <v>12</v>
      </c>
      <c r="B2822">
        <v>70</v>
      </c>
      <c r="C2822">
        <v>127</v>
      </c>
      <c r="D2822">
        <v>49</v>
      </c>
      <c r="E2822">
        <v>62</v>
      </c>
      <c r="F2822">
        <v>16</v>
      </c>
      <c r="G2822">
        <v>399</v>
      </c>
      <c r="H2822">
        <v>30</v>
      </c>
      <c r="I2822">
        <v>60</v>
      </c>
      <c r="J2822">
        <v>80</v>
      </c>
      <c r="K2822">
        <v>138</v>
      </c>
      <c r="L2822">
        <v>541</v>
      </c>
      <c r="M2822">
        <v>2</v>
      </c>
      <c r="N2822" s="25">
        <v>42094</v>
      </c>
      <c r="O2822" t="str">
        <f>VLOOKUP(Coffee_data[[#This Row],[Area Code]],Location!$B$1:$E$157,2,FALSE)</f>
        <v>Oregon</v>
      </c>
      <c r="P2822" t="str">
        <f>VLOOKUP(Coffee_data[[#This Row],[Area Code]],Location!$B$1:$E$157,3,FALSE)</f>
        <v>West</v>
      </c>
      <c r="Q2822" t="str">
        <f>VLOOKUP(Coffee_data[[#This Row],[Area Code]],Location!$B$1:$E$157,4,FALSE)</f>
        <v>Small Market</v>
      </c>
      <c r="R2822" s="15" t="str">
        <f>HLOOKUP(Coffee_data[[#This Row],[ProductId]],Product!$B$4:$O$7,2,FALSE)</f>
        <v>Regular</v>
      </c>
      <c r="S2822" s="15" t="str">
        <f>HLOOKUP(Coffee_data[[#This Row],[ProductId]],Product!$B$4:$O$7,3,FALSE)</f>
        <v>Coffee</v>
      </c>
      <c r="T2822" s="15" t="str">
        <f>HLOOKUP(Coffee_data[[#This Row],[ProductId]],Product!$B$4:$O$7,4,FALSE)</f>
        <v>Columbian</v>
      </c>
    </row>
    <row r="2823" spans="1:20" x14ac:dyDescent="0.2">
      <c r="A2823">
        <v>42</v>
      </c>
      <c r="B2823">
        <v>64</v>
      </c>
      <c r="C2823">
        <v>114</v>
      </c>
      <c r="D2823">
        <v>43</v>
      </c>
      <c r="E2823">
        <v>36</v>
      </c>
      <c r="F2823">
        <v>13</v>
      </c>
      <c r="G2823">
        <v>363</v>
      </c>
      <c r="H2823">
        <v>50</v>
      </c>
      <c r="I2823">
        <v>53</v>
      </c>
      <c r="J2823">
        <v>80</v>
      </c>
      <c r="K2823">
        <v>133</v>
      </c>
      <c r="L2823">
        <v>541</v>
      </c>
      <c r="M2823">
        <v>3</v>
      </c>
      <c r="N2823" s="25">
        <v>42094</v>
      </c>
      <c r="O2823" t="str">
        <f>VLOOKUP(Coffee_data[[#This Row],[Area Code]],Location!$B$1:$E$157,2,FALSE)</f>
        <v>Oregon</v>
      </c>
      <c r="P2823" t="str">
        <f>VLOOKUP(Coffee_data[[#This Row],[Area Code]],Location!$B$1:$E$157,3,FALSE)</f>
        <v>West</v>
      </c>
      <c r="Q2823" t="str">
        <f>VLOOKUP(Coffee_data[[#This Row],[Area Code]],Location!$B$1:$E$157,4,FALSE)</f>
        <v>Small Market</v>
      </c>
      <c r="R2823" s="15" t="str">
        <f>HLOOKUP(Coffee_data[[#This Row],[ProductId]],Product!$B$4:$O$7,2,FALSE)</f>
        <v>Decaf</v>
      </c>
      <c r="S2823" s="15" t="str">
        <f>HLOOKUP(Coffee_data[[#This Row],[ProductId]],Product!$B$4:$O$7,3,FALSE)</f>
        <v>Coffee</v>
      </c>
      <c r="T2823" s="15" t="str">
        <f>HLOOKUP(Coffee_data[[#This Row],[ProductId]],Product!$B$4:$O$7,4,FALSE)</f>
        <v>Decaf Irish Cream</v>
      </c>
    </row>
    <row r="2824" spans="1:20" x14ac:dyDescent="0.2">
      <c r="A2824">
        <v>157</v>
      </c>
      <c r="B2824">
        <v>176</v>
      </c>
      <c r="C2824">
        <v>311</v>
      </c>
      <c r="D2824">
        <v>170</v>
      </c>
      <c r="E2824">
        <v>70</v>
      </c>
      <c r="F2824">
        <v>38</v>
      </c>
      <c r="G2824">
        <v>962</v>
      </c>
      <c r="H2824">
        <v>110</v>
      </c>
      <c r="I2824">
        <v>98</v>
      </c>
      <c r="J2824">
        <v>160</v>
      </c>
      <c r="K2824">
        <v>250</v>
      </c>
      <c r="L2824">
        <v>206</v>
      </c>
      <c r="M2824">
        <v>8</v>
      </c>
      <c r="N2824" s="25">
        <v>42094</v>
      </c>
      <c r="O2824" t="str">
        <f>VLOOKUP(Coffee_data[[#This Row],[Area Code]],Location!$B$1:$E$157,2,FALSE)</f>
        <v>Washington</v>
      </c>
      <c r="P2824" t="str">
        <f>VLOOKUP(Coffee_data[[#This Row],[Area Code]],Location!$B$1:$E$157,3,FALSE)</f>
        <v>West</v>
      </c>
      <c r="Q2824" t="str">
        <f>VLOOKUP(Coffee_data[[#This Row],[Area Code]],Location!$B$1:$E$157,4,FALSE)</f>
        <v>Small Market</v>
      </c>
      <c r="R2824" s="15" t="str">
        <f>HLOOKUP(Coffee_data[[#This Row],[ProductId]],Product!$B$4:$O$7,2,FALSE)</f>
        <v>Decaf</v>
      </c>
      <c r="S2824" s="15" t="str">
        <f>HLOOKUP(Coffee_data[[#This Row],[ProductId]],Product!$B$4:$O$7,3,FALSE)</f>
        <v>Herbal Tea</v>
      </c>
      <c r="T2824" s="15" t="str">
        <f>HLOOKUP(Coffee_data[[#This Row],[ProductId]],Product!$B$4:$O$7,4,FALSE)</f>
        <v>Chamomile</v>
      </c>
    </row>
    <row r="2825" spans="1:20" x14ac:dyDescent="0.2">
      <c r="A2825">
        <v>45</v>
      </c>
      <c r="B2825">
        <v>51</v>
      </c>
      <c r="C2825">
        <v>92</v>
      </c>
      <c r="D2825">
        <v>35</v>
      </c>
      <c r="E2825">
        <v>21</v>
      </c>
      <c r="F2825">
        <v>9</v>
      </c>
      <c r="G2825">
        <v>776</v>
      </c>
      <c r="H2825">
        <v>40</v>
      </c>
      <c r="I2825">
        <v>39</v>
      </c>
      <c r="J2825">
        <v>40</v>
      </c>
      <c r="K2825">
        <v>70</v>
      </c>
      <c r="L2825">
        <v>360</v>
      </c>
      <c r="M2825">
        <v>9</v>
      </c>
      <c r="N2825" s="25">
        <v>42094</v>
      </c>
      <c r="O2825" t="str">
        <f>VLOOKUP(Coffee_data[[#This Row],[Area Code]],Location!$B$1:$E$157,2,FALSE)</f>
        <v>Washington</v>
      </c>
      <c r="P2825" t="str">
        <f>VLOOKUP(Coffee_data[[#This Row],[Area Code]],Location!$B$1:$E$157,3,FALSE)</f>
        <v>West</v>
      </c>
      <c r="Q2825" t="str">
        <f>VLOOKUP(Coffee_data[[#This Row],[Area Code]],Location!$B$1:$E$157,4,FALSE)</f>
        <v>Small Market</v>
      </c>
      <c r="R2825" s="15" t="str">
        <f>HLOOKUP(Coffee_data[[#This Row],[ProductId]],Product!$B$4:$O$7,2,FALSE)</f>
        <v>Decaf</v>
      </c>
      <c r="S2825" s="15" t="str">
        <f>HLOOKUP(Coffee_data[[#This Row],[ProductId]],Product!$B$4:$O$7,3,FALSE)</f>
        <v>Herbal Tea</v>
      </c>
      <c r="T2825" s="15" t="str">
        <f>HLOOKUP(Coffee_data[[#This Row],[ProductId]],Product!$B$4:$O$7,4,FALSE)</f>
        <v>Lemon</v>
      </c>
    </row>
    <row r="2826" spans="1:20" x14ac:dyDescent="0.2">
      <c r="A2826">
        <v>67</v>
      </c>
      <c r="B2826">
        <v>84</v>
      </c>
      <c r="C2826">
        <v>142</v>
      </c>
      <c r="D2826">
        <v>49</v>
      </c>
      <c r="E2826">
        <v>39</v>
      </c>
      <c r="F2826">
        <v>15</v>
      </c>
      <c r="G2826">
        <v>342</v>
      </c>
      <c r="H2826">
        <v>40</v>
      </c>
      <c r="I2826">
        <v>41</v>
      </c>
      <c r="J2826">
        <v>60</v>
      </c>
      <c r="K2826">
        <v>90</v>
      </c>
      <c r="L2826">
        <v>253</v>
      </c>
      <c r="M2826">
        <v>11</v>
      </c>
      <c r="N2826" s="25">
        <v>42094</v>
      </c>
      <c r="O2826" t="str">
        <f>VLOOKUP(Coffee_data[[#This Row],[Area Code]],Location!$B$1:$E$157,2,FALSE)</f>
        <v>Washington</v>
      </c>
      <c r="P2826" t="str">
        <f>VLOOKUP(Coffee_data[[#This Row],[Area Code]],Location!$B$1:$E$157,3,FALSE)</f>
        <v>West</v>
      </c>
      <c r="Q2826" t="str">
        <f>VLOOKUP(Coffee_data[[#This Row],[Area Code]],Location!$B$1:$E$157,4,FALSE)</f>
        <v>Small Market</v>
      </c>
      <c r="R2826" s="15" t="str">
        <f>HLOOKUP(Coffee_data[[#This Row],[ProductId]],Product!$B$4:$O$7,2,FALSE)</f>
        <v>Regular</v>
      </c>
      <c r="S2826" s="15" t="str">
        <f>HLOOKUP(Coffee_data[[#This Row],[ProductId]],Product!$B$4:$O$7,3,FALSE)</f>
        <v>Tea</v>
      </c>
      <c r="T2826" s="15" t="str">
        <f>HLOOKUP(Coffee_data[[#This Row],[ProductId]],Product!$B$4:$O$7,4,FALSE)</f>
        <v>Darjeeling</v>
      </c>
    </row>
    <row r="2827" spans="1:20" x14ac:dyDescent="0.2">
      <c r="A2827">
        <v>45</v>
      </c>
      <c r="B2827">
        <v>68</v>
      </c>
      <c r="C2827">
        <v>121</v>
      </c>
      <c r="D2827">
        <v>46</v>
      </c>
      <c r="E2827">
        <v>38</v>
      </c>
      <c r="F2827">
        <v>14</v>
      </c>
      <c r="G2827">
        <v>388</v>
      </c>
      <c r="H2827">
        <v>20</v>
      </c>
      <c r="I2827">
        <v>42</v>
      </c>
      <c r="J2827">
        <v>40</v>
      </c>
      <c r="K2827">
        <v>82</v>
      </c>
      <c r="L2827">
        <v>206</v>
      </c>
      <c r="M2827">
        <v>12</v>
      </c>
      <c r="N2827" s="25">
        <v>42094</v>
      </c>
      <c r="O2827" t="str">
        <f>VLOOKUP(Coffee_data[[#This Row],[Area Code]],Location!$B$1:$E$157,2,FALSE)</f>
        <v>Washington</v>
      </c>
      <c r="P2827" t="str">
        <f>VLOOKUP(Coffee_data[[#This Row],[Area Code]],Location!$B$1:$E$157,3,FALSE)</f>
        <v>West</v>
      </c>
      <c r="Q2827" t="str">
        <f>VLOOKUP(Coffee_data[[#This Row],[Area Code]],Location!$B$1:$E$157,4,FALSE)</f>
        <v>Small Market</v>
      </c>
      <c r="R2827" s="15" t="str">
        <f>HLOOKUP(Coffee_data[[#This Row],[ProductId]],Product!$B$4:$O$7,2,FALSE)</f>
        <v>Regular</v>
      </c>
      <c r="S2827" s="15" t="str">
        <f>HLOOKUP(Coffee_data[[#This Row],[ProductId]],Product!$B$4:$O$7,3,FALSE)</f>
        <v>Tea</v>
      </c>
      <c r="T2827" s="15" t="str">
        <f>HLOOKUP(Coffee_data[[#This Row],[ProductId]],Product!$B$4:$O$7,4,FALSE)</f>
        <v>Earl Grey</v>
      </c>
    </row>
    <row r="2828" spans="1:20" x14ac:dyDescent="0.2">
      <c r="A2828">
        <v>0</v>
      </c>
      <c r="B2828">
        <v>87</v>
      </c>
      <c r="C2828">
        <v>160</v>
      </c>
      <c r="D2828">
        <v>63</v>
      </c>
      <c r="E2828">
        <v>87</v>
      </c>
      <c r="F2828">
        <v>57</v>
      </c>
      <c r="G2828">
        <v>521</v>
      </c>
      <c r="H2828">
        <v>10</v>
      </c>
      <c r="I2828">
        <v>27</v>
      </c>
      <c r="J2828">
        <v>60</v>
      </c>
      <c r="K2828">
        <v>113</v>
      </c>
      <c r="L2828">
        <v>206</v>
      </c>
      <c r="M2828">
        <v>13</v>
      </c>
      <c r="N2828" s="25">
        <v>42094</v>
      </c>
      <c r="O2828" t="str">
        <f>VLOOKUP(Coffee_data[[#This Row],[Area Code]],Location!$B$1:$E$157,2,FALSE)</f>
        <v>Washington</v>
      </c>
      <c r="P2828" t="str">
        <f>VLOOKUP(Coffee_data[[#This Row],[Area Code]],Location!$B$1:$E$157,3,FALSE)</f>
        <v>West</v>
      </c>
      <c r="Q2828" t="str">
        <f>VLOOKUP(Coffee_data[[#This Row],[Area Code]],Location!$B$1:$E$157,4,FALSE)</f>
        <v>Small Market</v>
      </c>
      <c r="R2828" s="15" t="str">
        <f>HLOOKUP(Coffee_data[[#This Row],[ProductId]],Product!$B$4:$O$7,2,FALSE)</f>
        <v>Regular</v>
      </c>
      <c r="S2828" s="15" t="str">
        <f>HLOOKUP(Coffee_data[[#This Row],[ProductId]],Product!$B$4:$O$7,3,FALSE)</f>
        <v>Tea</v>
      </c>
      <c r="T2828" s="15" t="str">
        <f>HLOOKUP(Coffee_data[[#This Row],[ProductId]],Product!$B$4:$O$7,4,FALSE)</f>
        <v>Green Tea</v>
      </c>
    </row>
    <row r="2829" spans="1:20" x14ac:dyDescent="0.2">
      <c r="A2829">
        <v>47</v>
      </c>
      <c r="B2829">
        <v>58</v>
      </c>
      <c r="C2829">
        <v>110</v>
      </c>
      <c r="D2829">
        <v>45</v>
      </c>
      <c r="E2829">
        <v>26</v>
      </c>
      <c r="F2829">
        <v>14</v>
      </c>
      <c r="G2829">
        <v>605</v>
      </c>
      <c r="H2829">
        <v>30</v>
      </c>
      <c r="I2829">
        <v>40</v>
      </c>
      <c r="J2829">
        <v>50</v>
      </c>
      <c r="K2829">
        <v>94</v>
      </c>
      <c r="L2829">
        <v>425</v>
      </c>
      <c r="M2829">
        <v>4</v>
      </c>
      <c r="N2829" s="25">
        <v>42094</v>
      </c>
      <c r="O2829" t="str">
        <f>VLOOKUP(Coffee_data[[#This Row],[Area Code]],Location!$B$1:$E$157,2,FALSE)</f>
        <v>Washington</v>
      </c>
      <c r="P2829" t="str">
        <f>VLOOKUP(Coffee_data[[#This Row],[Area Code]],Location!$B$1:$E$157,3,FALSE)</f>
        <v>West</v>
      </c>
      <c r="Q2829" t="str">
        <f>VLOOKUP(Coffee_data[[#This Row],[Area Code]],Location!$B$1:$E$157,4,FALSE)</f>
        <v>Small Market</v>
      </c>
      <c r="R2829" s="15" t="str">
        <f>HLOOKUP(Coffee_data[[#This Row],[ProductId]],Product!$B$4:$O$7,2,FALSE)</f>
        <v>Regular</v>
      </c>
      <c r="S2829" s="15" t="str">
        <f>HLOOKUP(Coffee_data[[#This Row],[ProductId]],Product!$B$4:$O$7,3,FALSE)</f>
        <v>Espresso</v>
      </c>
      <c r="T2829" s="15" t="str">
        <f>HLOOKUP(Coffee_data[[#This Row],[ProductId]],Product!$B$4:$O$7,4,FALSE)</f>
        <v>Caffe Latte</v>
      </c>
    </row>
    <row r="2830" spans="1:20" x14ac:dyDescent="0.2">
      <c r="A2830">
        <v>22</v>
      </c>
      <c r="B2830">
        <v>70</v>
      </c>
      <c r="C2830">
        <v>135</v>
      </c>
      <c r="D2830">
        <v>57</v>
      </c>
      <c r="E2830">
        <v>55</v>
      </c>
      <c r="F2830">
        <v>21</v>
      </c>
      <c r="G2830">
        <v>313</v>
      </c>
      <c r="H2830">
        <v>30</v>
      </c>
      <c r="I2830">
        <v>45</v>
      </c>
      <c r="J2830">
        <v>70</v>
      </c>
      <c r="K2830">
        <v>120</v>
      </c>
      <c r="L2830">
        <v>206</v>
      </c>
      <c r="M2830">
        <v>5</v>
      </c>
      <c r="N2830" s="25">
        <v>42094</v>
      </c>
      <c r="O2830" t="str">
        <f>VLOOKUP(Coffee_data[[#This Row],[Area Code]],Location!$B$1:$E$157,2,FALSE)</f>
        <v>Washington</v>
      </c>
      <c r="P2830" t="str">
        <f>VLOOKUP(Coffee_data[[#This Row],[Area Code]],Location!$B$1:$E$157,3,FALSE)</f>
        <v>West</v>
      </c>
      <c r="Q2830" t="str">
        <f>VLOOKUP(Coffee_data[[#This Row],[Area Code]],Location!$B$1:$E$157,4,FALSE)</f>
        <v>Small Market</v>
      </c>
      <c r="R2830" s="15" t="str">
        <f>HLOOKUP(Coffee_data[[#This Row],[ProductId]],Product!$B$4:$O$7,2,FALSE)</f>
        <v>Regular</v>
      </c>
      <c r="S2830" s="15" t="str">
        <f>HLOOKUP(Coffee_data[[#This Row],[ProductId]],Product!$B$4:$O$7,3,FALSE)</f>
        <v>Espresso</v>
      </c>
      <c r="T2830" s="15" t="str">
        <f>HLOOKUP(Coffee_data[[#This Row],[ProductId]],Product!$B$4:$O$7,4,FALSE)</f>
        <v>Caffe Mocha</v>
      </c>
    </row>
    <row r="2831" spans="1:20" x14ac:dyDescent="0.2">
      <c r="A2831">
        <v>58</v>
      </c>
      <c r="B2831">
        <v>82</v>
      </c>
      <c r="C2831">
        <v>161</v>
      </c>
      <c r="D2831">
        <v>69</v>
      </c>
      <c r="E2831">
        <v>43</v>
      </c>
      <c r="F2831">
        <v>21</v>
      </c>
      <c r="G2831">
        <v>965</v>
      </c>
      <c r="H2831">
        <v>60</v>
      </c>
      <c r="I2831">
        <v>60</v>
      </c>
      <c r="J2831">
        <v>80</v>
      </c>
      <c r="K2831">
        <v>140</v>
      </c>
      <c r="L2831">
        <v>206</v>
      </c>
      <c r="M2831">
        <v>6</v>
      </c>
      <c r="N2831" s="25">
        <v>42094</v>
      </c>
      <c r="O2831" t="str">
        <f>VLOOKUP(Coffee_data[[#This Row],[Area Code]],Location!$B$1:$E$157,2,FALSE)</f>
        <v>Washington</v>
      </c>
      <c r="P2831" t="str">
        <f>VLOOKUP(Coffee_data[[#This Row],[Area Code]],Location!$B$1:$E$157,3,FALSE)</f>
        <v>West</v>
      </c>
      <c r="Q2831" t="str">
        <f>VLOOKUP(Coffee_data[[#This Row],[Area Code]],Location!$B$1:$E$157,4,FALSE)</f>
        <v>Small Market</v>
      </c>
      <c r="R2831" s="15" t="str">
        <f>HLOOKUP(Coffee_data[[#This Row],[ProductId]],Product!$B$4:$O$7,2,FALSE)</f>
        <v>Decaf</v>
      </c>
      <c r="S2831" s="15" t="str">
        <f>HLOOKUP(Coffee_data[[#This Row],[ProductId]],Product!$B$4:$O$7,3,FALSE)</f>
        <v>Espresso</v>
      </c>
      <c r="T2831" s="15" t="str">
        <f>HLOOKUP(Coffee_data[[#This Row],[ProductId]],Product!$B$4:$O$7,4,FALSE)</f>
        <v>Decaf Espresso</v>
      </c>
    </row>
    <row r="2832" spans="1:20" x14ac:dyDescent="0.2">
      <c r="A2832">
        <v>80</v>
      </c>
      <c r="B2832">
        <v>100</v>
      </c>
      <c r="C2832">
        <v>180</v>
      </c>
      <c r="D2832">
        <v>69</v>
      </c>
      <c r="E2832">
        <v>46</v>
      </c>
      <c r="F2832">
        <v>22</v>
      </c>
      <c r="G2832">
        <v>340</v>
      </c>
      <c r="H2832">
        <v>90</v>
      </c>
      <c r="I2832">
        <v>82</v>
      </c>
      <c r="J2832">
        <v>130</v>
      </c>
      <c r="K2832">
        <v>208</v>
      </c>
      <c r="L2832">
        <v>206</v>
      </c>
      <c r="M2832">
        <v>2</v>
      </c>
      <c r="N2832" s="25">
        <v>42094</v>
      </c>
      <c r="O2832" t="str">
        <f>VLOOKUP(Coffee_data[[#This Row],[Area Code]],Location!$B$1:$E$157,2,FALSE)</f>
        <v>Washington</v>
      </c>
      <c r="P2832" t="str">
        <f>VLOOKUP(Coffee_data[[#This Row],[Area Code]],Location!$B$1:$E$157,3,FALSE)</f>
        <v>West</v>
      </c>
      <c r="Q2832" t="str">
        <f>VLOOKUP(Coffee_data[[#This Row],[Area Code]],Location!$B$1:$E$157,4,FALSE)</f>
        <v>Small Market</v>
      </c>
      <c r="R2832" s="15" t="str">
        <f>HLOOKUP(Coffee_data[[#This Row],[ProductId]],Product!$B$4:$O$7,2,FALSE)</f>
        <v>Regular</v>
      </c>
      <c r="S2832" s="15" t="str">
        <f>HLOOKUP(Coffee_data[[#This Row],[ProductId]],Product!$B$4:$O$7,3,FALSE)</f>
        <v>Coffee</v>
      </c>
      <c r="T2832" s="15" t="str">
        <f>HLOOKUP(Coffee_data[[#This Row],[ProductId]],Product!$B$4:$O$7,4,FALSE)</f>
        <v>Columbian</v>
      </c>
    </row>
    <row r="2833" spans="1:20" x14ac:dyDescent="0.2">
      <c r="A2833">
        <v>25</v>
      </c>
      <c r="B2833">
        <v>132</v>
      </c>
      <c r="C2833">
        <v>242</v>
      </c>
      <c r="D2833">
        <v>95</v>
      </c>
      <c r="E2833">
        <v>115</v>
      </c>
      <c r="F2833">
        <v>86</v>
      </c>
      <c r="G2833">
        <v>554</v>
      </c>
      <c r="H2833">
        <v>70</v>
      </c>
      <c r="I2833">
        <v>91</v>
      </c>
      <c r="J2833">
        <v>170</v>
      </c>
      <c r="K2833">
        <v>277</v>
      </c>
      <c r="L2833">
        <v>360</v>
      </c>
      <c r="M2833">
        <v>3</v>
      </c>
      <c r="N2833" s="25">
        <v>42094</v>
      </c>
      <c r="O2833" t="str">
        <f>VLOOKUP(Coffee_data[[#This Row],[Area Code]],Location!$B$1:$E$157,2,FALSE)</f>
        <v>Washington</v>
      </c>
      <c r="P2833" t="str">
        <f>VLOOKUP(Coffee_data[[#This Row],[Area Code]],Location!$B$1:$E$157,3,FALSE)</f>
        <v>West</v>
      </c>
      <c r="Q2833" t="str">
        <f>VLOOKUP(Coffee_data[[#This Row],[Area Code]],Location!$B$1:$E$157,4,FALSE)</f>
        <v>Small Market</v>
      </c>
      <c r="R2833" s="15" t="str">
        <f>HLOOKUP(Coffee_data[[#This Row],[ProductId]],Product!$B$4:$O$7,2,FALSE)</f>
        <v>Decaf</v>
      </c>
      <c r="S2833" s="15" t="str">
        <f>HLOOKUP(Coffee_data[[#This Row],[ProductId]],Product!$B$4:$O$7,3,FALSE)</f>
        <v>Coffee</v>
      </c>
      <c r="T2833" s="15" t="str">
        <f>HLOOKUP(Coffee_data[[#This Row],[ProductId]],Product!$B$4:$O$7,4,FALSE)</f>
        <v>Decaf Irish Cream</v>
      </c>
    </row>
    <row r="2834" spans="1:20" x14ac:dyDescent="0.2">
      <c r="A2834">
        <v>115</v>
      </c>
      <c r="B2834">
        <v>149</v>
      </c>
      <c r="C2834">
        <v>295</v>
      </c>
      <c r="D2834">
        <v>106</v>
      </c>
      <c r="E2834">
        <v>61</v>
      </c>
      <c r="F2834">
        <v>41</v>
      </c>
      <c r="G2834">
        <v>1156</v>
      </c>
      <c r="H2834">
        <v>90</v>
      </c>
      <c r="I2834">
        <v>100</v>
      </c>
      <c r="J2834">
        <v>140</v>
      </c>
      <c r="K2834">
        <v>260</v>
      </c>
      <c r="L2834">
        <v>719</v>
      </c>
      <c r="M2834">
        <v>8</v>
      </c>
      <c r="N2834" s="25">
        <v>42124</v>
      </c>
      <c r="O2834" t="str">
        <f>VLOOKUP(Coffee_data[[#This Row],[Area Code]],Location!$B$1:$E$157,2,FALSE)</f>
        <v>Colorado</v>
      </c>
      <c r="P2834" t="str">
        <f>VLOOKUP(Coffee_data[[#This Row],[Area Code]],Location!$B$1:$E$157,3,FALSE)</f>
        <v>Central</v>
      </c>
      <c r="Q2834" t="str">
        <f>VLOOKUP(Coffee_data[[#This Row],[Area Code]],Location!$B$1:$E$157,4,FALSE)</f>
        <v>Major Market</v>
      </c>
      <c r="R2834" s="15" t="str">
        <f>HLOOKUP(Coffee_data[[#This Row],[ProductId]],Product!$B$4:$O$7,2,FALSE)</f>
        <v>Decaf</v>
      </c>
      <c r="S2834" s="15" t="str">
        <f>HLOOKUP(Coffee_data[[#This Row],[ProductId]],Product!$B$4:$O$7,3,FALSE)</f>
        <v>Herbal Tea</v>
      </c>
      <c r="T2834" s="15" t="str">
        <f>HLOOKUP(Coffee_data[[#This Row],[ProductId]],Product!$B$4:$O$7,4,FALSE)</f>
        <v>Chamomile</v>
      </c>
    </row>
    <row r="2835" spans="1:20" x14ac:dyDescent="0.2">
      <c r="A2835">
        <v>-4</v>
      </c>
      <c r="B2835">
        <v>75</v>
      </c>
      <c r="C2835">
        <v>127</v>
      </c>
      <c r="D2835">
        <v>53</v>
      </c>
      <c r="E2835">
        <v>73</v>
      </c>
      <c r="F2835">
        <v>48</v>
      </c>
      <c r="G2835">
        <v>458</v>
      </c>
      <c r="H2835">
        <v>10</v>
      </c>
      <c r="I2835">
        <v>31</v>
      </c>
      <c r="J2835">
        <v>70</v>
      </c>
      <c r="K2835">
        <v>110</v>
      </c>
      <c r="L2835">
        <v>970</v>
      </c>
      <c r="M2835">
        <v>9</v>
      </c>
      <c r="N2835" s="25">
        <v>42124</v>
      </c>
      <c r="O2835" t="str">
        <f>VLOOKUP(Coffee_data[[#This Row],[Area Code]],Location!$B$1:$E$157,2,FALSE)</f>
        <v>Colorado</v>
      </c>
      <c r="P2835" t="str">
        <f>VLOOKUP(Coffee_data[[#This Row],[Area Code]],Location!$B$1:$E$157,3,FALSE)</f>
        <v>Central</v>
      </c>
      <c r="Q2835" t="str">
        <f>VLOOKUP(Coffee_data[[#This Row],[Area Code]],Location!$B$1:$E$157,4,FALSE)</f>
        <v>Major Market</v>
      </c>
      <c r="R2835" s="15" t="str">
        <f>HLOOKUP(Coffee_data[[#This Row],[ProductId]],Product!$B$4:$O$7,2,FALSE)</f>
        <v>Decaf</v>
      </c>
      <c r="S2835" s="15" t="str">
        <f>HLOOKUP(Coffee_data[[#This Row],[ProductId]],Product!$B$4:$O$7,3,FALSE)</f>
        <v>Herbal Tea</v>
      </c>
      <c r="T2835" s="15" t="str">
        <f>HLOOKUP(Coffee_data[[#This Row],[ProductId]],Product!$B$4:$O$7,4,FALSE)</f>
        <v>Lemon</v>
      </c>
    </row>
    <row r="2836" spans="1:20" x14ac:dyDescent="0.2">
      <c r="A2836">
        <v>36</v>
      </c>
      <c r="B2836">
        <v>71</v>
      </c>
      <c r="C2836">
        <v>122</v>
      </c>
      <c r="D2836">
        <v>52</v>
      </c>
      <c r="E2836">
        <v>42</v>
      </c>
      <c r="F2836">
        <v>17</v>
      </c>
      <c r="G2836">
        <v>361</v>
      </c>
      <c r="H2836">
        <v>30</v>
      </c>
      <c r="I2836">
        <v>40</v>
      </c>
      <c r="J2836">
        <v>60</v>
      </c>
      <c r="K2836">
        <v>110</v>
      </c>
      <c r="L2836">
        <v>719</v>
      </c>
      <c r="M2836">
        <v>10</v>
      </c>
      <c r="N2836" s="25">
        <v>42124</v>
      </c>
      <c r="O2836" t="str">
        <f>VLOOKUP(Coffee_data[[#This Row],[Area Code]],Location!$B$1:$E$157,2,FALSE)</f>
        <v>Colorado</v>
      </c>
      <c r="P2836" t="str">
        <f>VLOOKUP(Coffee_data[[#This Row],[Area Code]],Location!$B$1:$E$157,3,FALSE)</f>
        <v>Central</v>
      </c>
      <c r="Q2836" t="str">
        <f>VLOOKUP(Coffee_data[[#This Row],[Area Code]],Location!$B$1:$E$157,4,FALSE)</f>
        <v>Major Market</v>
      </c>
      <c r="R2836" s="15" t="str">
        <f>HLOOKUP(Coffee_data[[#This Row],[ProductId]],Product!$B$4:$O$7,2,FALSE)</f>
        <v>Decaf</v>
      </c>
      <c r="S2836" s="15" t="str">
        <f>HLOOKUP(Coffee_data[[#This Row],[ProductId]],Product!$B$4:$O$7,3,FALSE)</f>
        <v>Herbal Tea</v>
      </c>
      <c r="T2836" s="15" t="str">
        <f>HLOOKUP(Coffee_data[[#This Row],[ProductId]],Product!$B$4:$O$7,4,FALSE)</f>
        <v>Mint</v>
      </c>
    </row>
    <row r="2837" spans="1:20" x14ac:dyDescent="0.2">
      <c r="A2837">
        <v>17</v>
      </c>
      <c r="B2837">
        <v>65</v>
      </c>
      <c r="C2837">
        <v>117</v>
      </c>
      <c r="D2837">
        <v>53</v>
      </c>
      <c r="E2837">
        <v>49</v>
      </c>
      <c r="F2837">
        <v>20</v>
      </c>
      <c r="G2837">
        <v>361</v>
      </c>
      <c r="H2837">
        <v>20</v>
      </c>
      <c r="I2837">
        <v>40</v>
      </c>
      <c r="J2837">
        <v>60</v>
      </c>
      <c r="K2837">
        <v>89</v>
      </c>
      <c r="L2837">
        <v>720</v>
      </c>
      <c r="M2837">
        <v>11</v>
      </c>
      <c r="N2837" s="25">
        <v>42124</v>
      </c>
      <c r="O2837" t="str">
        <f>VLOOKUP(Coffee_data[[#This Row],[Area Code]],Location!$B$1:$E$157,2,FALSE)</f>
        <v>Colorado</v>
      </c>
      <c r="P2837" t="str">
        <f>VLOOKUP(Coffee_data[[#This Row],[Area Code]],Location!$B$1:$E$157,3,FALSE)</f>
        <v>Central</v>
      </c>
      <c r="Q2837" t="str">
        <f>VLOOKUP(Coffee_data[[#This Row],[Area Code]],Location!$B$1:$E$157,4,FALSE)</f>
        <v>Major Market</v>
      </c>
      <c r="R2837" s="15" t="str">
        <f>HLOOKUP(Coffee_data[[#This Row],[ProductId]],Product!$B$4:$O$7,2,FALSE)</f>
        <v>Regular</v>
      </c>
      <c r="S2837" s="15" t="str">
        <f>HLOOKUP(Coffee_data[[#This Row],[ProductId]],Product!$B$4:$O$7,3,FALSE)</f>
        <v>Tea</v>
      </c>
      <c r="T2837" s="15" t="str">
        <f>HLOOKUP(Coffee_data[[#This Row],[ProductId]],Product!$B$4:$O$7,4,FALSE)</f>
        <v>Darjeeling</v>
      </c>
    </row>
    <row r="2838" spans="1:20" x14ac:dyDescent="0.2">
      <c r="A2838">
        <v>37</v>
      </c>
      <c r="B2838">
        <v>66</v>
      </c>
      <c r="C2838">
        <v>121</v>
      </c>
      <c r="D2838">
        <v>56</v>
      </c>
      <c r="E2838">
        <v>36</v>
      </c>
      <c r="F2838">
        <v>17</v>
      </c>
      <c r="G2838">
        <v>992</v>
      </c>
      <c r="H2838">
        <v>30</v>
      </c>
      <c r="I2838">
        <v>28</v>
      </c>
      <c r="J2838">
        <v>60</v>
      </c>
      <c r="K2838">
        <v>88</v>
      </c>
      <c r="L2838">
        <v>303</v>
      </c>
      <c r="M2838">
        <v>12</v>
      </c>
      <c r="N2838" s="25">
        <v>42124</v>
      </c>
      <c r="O2838" t="str">
        <f>VLOOKUP(Coffee_data[[#This Row],[Area Code]],Location!$B$1:$E$157,2,FALSE)</f>
        <v>Colorado</v>
      </c>
      <c r="P2838" t="str">
        <f>VLOOKUP(Coffee_data[[#This Row],[Area Code]],Location!$B$1:$E$157,3,FALSE)</f>
        <v>Central</v>
      </c>
      <c r="Q2838" t="str">
        <f>VLOOKUP(Coffee_data[[#This Row],[Area Code]],Location!$B$1:$E$157,4,FALSE)</f>
        <v>Major Market</v>
      </c>
      <c r="R2838" s="15" t="str">
        <f>HLOOKUP(Coffee_data[[#This Row],[ProductId]],Product!$B$4:$O$7,2,FALSE)</f>
        <v>Regular</v>
      </c>
      <c r="S2838" s="15" t="str">
        <f>HLOOKUP(Coffee_data[[#This Row],[ProductId]],Product!$B$4:$O$7,3,FALSE)</f>
        <v>Tea</v>
      </c>
      <c r="T2838" s="15" t="str">
        <f>HLOOKUP(Coffee_data[[#This Row],[ProductId]],Product!$B$4:$O$7,4,FALSE)</f>
        <v>Earl Grey</v>
      </c>
    </row>
    <row r="2839" spans="1:20" x14ac:dyDescent="0.2">
      <c r="A2839">
        <v>41</v>
      </c>
      <c r="B2839">
        <v>56</v>
      </c>
      <c r="C2839">
        <v>98</v>
      </c>
      <c r="D2839">
        <v>43</v>
      </c>
      <c r="E2839">
        <v>24</v>
      </c>
      <c r="F2839">
        <v>14</v>
      </c>
      <c r="G2839">
        <v>602</v>
      </c>
      <c r="H2839">
        <v>30</v>
      </c>
      <c r="I2839">
        <v>43</v>
      </c>
      <c r="J2839">
        <v>50</v>
      </c>
      <c r="K2839">
        <v>67</v>
      </c>
      <c r="L2839">
        <v>970</v>
      </c>
      <c r="M2839">
        <v>13</v>
      </c>
      <c r="N2839" s="25">
        <v>42124</v>
      </c>
      <c r="O2839" t="str">
        <f>VLOOKUP(Coffee_data[[#This Row],[Area Code]],Location!$B$1:$E$157,2,FALSE)</f>
        <v>Colorado</v>
      </c>
      <c r="P2839" t="str">
        <f>VLOOKUP(Coffee_data[[#This Row],[Area Code]],Location!$B$1:$E$157,3,FALSE)</f>
        <v>Central</v>
      </c>
      <c r="Q2839" t="str">
        <f>VLOOKUP(Coffee_data[[#This Row],[Area Code]],Location!$B$1:$E$157,4,FALSE)</f>
        <v>Major Market</v>
      </c>
      <c r="R2839" s="15" t="str">
        <f>HLOOKUP(Coffee_data[[#This Row],[ProductId]],Product!$B$4:$O$7,2,FALSE)</f>
        <v>Regular</v>
      </c>
      <c r="S2839" s="15" t="str">
        <f>HLOOKUP(Coffee_data[[#This Row],[ProductId]],Product!$B$4:$O$7,3,FALSE)</f>
        <v>Tea</v>
      </c>
      <c r="T2839" s="15" t="str">
        <f>HLOOKUP(Coffee_data[[#This Row],[ProductId]],Product!$B$4:$O$7,4,FALSE)</f>
        <v>Green Tea</v>
      </c>
    </row>
    <row r="2840" spans="1:20" x14ac:dyDescent="0.2">
      <c r="A2840">
        <v>121</v>
      </c>
      <c r="B2840">
        <v>124</v>
      </c>
      <c r="C2840">
        <v>208</v>
      </c>
      <c r="D2840">
        <v>86</v>
      </c>
      <c r="E2840">
        <v>33</v>
      </c>
      <c r="F2840">
        <v>24</v>
      </c>
      <c r="G2840">
        <v>499</v>
      </c>
      <c r="H2840">
        <v>120</v>
      </c>
      <c r="I2840">
        <v>90</v>
      </c>
      <c r="J2840">
        <v>150</v>
      </c>
      <c r="K2840">
        <v>245</v>
      </c>
      <c r="L2840">
        <v>970</v>
      </c>
      <c r="M2840">
        <v>5</v>
      </c>
      <c r="N2840" s="25">
        <v>42124</v>
      </c>
      <c r="O2840" t="str">
        <f>VLOOKUP(Coffee_data[[#This Row],[Area Code]],Location!$B$1:$E$157,2,FALSE)</f>
        <v>Colorado</v>
      </c>
      <c r="P2840" t="str">
        <f>VLOOKUP(Coffee_data[[#This Row],[Area Code]],Location!$B$1:$E$157,3,FALSE)</f>
        <v>Central</v>
      </c>
      <c r="Q2840" t="str">
        <f>VLOOKUP(Coffee_data[[#This Row],[Area Code]],Location!$B$1:$E$157,4,FALSE)</f>
        <v>Major Market</v>
      </c>
      <c r="R2840" s="15" t="str">
        <f>HLOOKUP(Coffee_data[[#This Row],[ProductId]],Product!$B$4:$O$7,2,FALSE)</f>
        <v>Regular</v>
      </c>
      <c r="S2840" s="15" t="str">
        <f>HLOOKUP(Coffee_data[[#This Row],[ProductId]],Product!$B$4:$O$7,3,FALSE)</f>
        <v>Espresso</v>
      </c>
      <c r="T2840" s="15" t="str">
        <f>HLOOKUP(Coffee_data[[#This Row],[ProductId]],Product!$B$4:$O$7,4,FALSE)</f>
        <v>Caffe Mocha</v>
      </c>
    </row>
    <row r="2841" spans="1:20" x14ac:dyDescent="0.2">
      <c r="A2841">
        <v>61</v>
      </c>
      <c r="B2841">
        <v>96</v>
      </c>
      <c r="C2841">
        <v>159</v>
      </c>
      <c r="D2841">
        <v>64</v>
      </c>
      <c r="E2841">
        <v>48</v>
      </c>
      <c r="F2841">
        <v>21</v>
      </c>
      <c r="G2841">
        <v>593</v>
      </c>
      <c r="H2841">
        <v>60</v>
      </c>
      <c r="I2841">
        <v>64</v>
      </c>
      <c r="J2841">
        <v>110</v>
      </c>
      <c r="K2841">
        <v>180</v>
      </c>
      <c r="L2841">
        <v>719</v>
      </c>
      <c r="M2841">
        <v>6</v>
      </c>
      <c r="N2841" s="25">
        <v>42124</v>
      </c>
      <c r="O2841" t="str">
        <f>VLOOKUP(Coffee_data[[#This Row],[Area Code]],Location!$B$1:$E$157,2,FALSE)</f>
        <v>Colorado</v>
      </c>
      <c r="P2841" t="str">
        <f>VLOOKUP(Coffee_data[[#This Row],[Area Code]],Location!$B$1:$E$157,3,FALSE)</f>
        <v>Central</v>
      </c>
      <c r="Q2841" t="str">
        <f>VLOOKUP(Coffee_data[[#This Row],[Area Code]],Location!$B$1:$E$157,4,FALSE)</f>
        <v>Major Market</v>
      </c>
      <c r="R2841" s="15" t="str">
        <f>HLOOKUP(Coffee_data[[#This Row],[ProductId]],Product!$B$4:$O$7,2,FALSE)</f>
        <v>Decaf</v>
      </c>
      <c r="S2841" s="15" t="str">
        <f>HLOOKUP(Coffee_data[[#This Row],[ProductId]],Product!$B$4:$O$7,3,FALSE)</f>
        <v>Espresso</v>
      </c>
      <c r="T2841" s="15" t="str">
        <f>HLOOKUP(Coffee_data[[#This Row],[ProductId]],Product!$B$4:$O$7,4,FALSE)</f>
        <v>Decaf Espresso</v>
      </c>
    </row>
    <row r="2842" spans="1:20" x14ac:dyDescent="0.2">
      <c r="A2842">
        <v>153</v>
      </c>
      <c r="B2842">
        <v>152</v>
      </c>
      <c r="C2842">
        <v>254</v>
      </c>
      <c r="D2842">
        <v>88</v>
      </c>
      <c r="E2842">
        <v>38</v>
      </c>
      <c r="F2842">
        <v>29</v>
      </c>
      <c r="G2842">
        <v>821</v>
      </c>
      <c r="H2842">
        <v>120</v>
      </c>
      <c r="I2842">
        <v>124</v>
      </c>
      <c r="J2842">
        <v>150</v>
      </c>
      <c r="K2842">
        <v>261</v>
      </c>
      <c r="L2842">
        <v>720</v>
      </c>
      <c r="M2842">
        <v>1</v>
      </c>
      <c r="N2842" s="25">
        <v>42124</v>
      </c>
      <c r="O2842" t="str">
        <f>VLOOKUP(Coffee_data[[#This Row],[Area Code]],Location!$B$1:$E$157,2,FALSE)</f>
        <v>Colorado</v>
      </c>
      <c r="P2842" t="str">
        <f>VLOOKUP(Coffee_data[[#This Row],[Area Code]],Location!$B$1:$E$157,3,FALSE)</f>
        <v>Central</v>
      </c>
      <c r="Q2842" t="str">
        <f>VLOOKUP(Coffee_data[[#This Row],[Area Code]],Location!$B$1:$E$157,4,FALSE)</f>
        <v>Major Market</v>
      </c>
      <c r="R2842" s="15" t="str">
        <f>HLOOKUP(Coffee_data[[#This Row],[ProductId]],Product!$B$4:$O$7,2,FALSE)</f>
        <v>Regular</v>
      </c>
      <c r="S2842" s="15" t="str">
        <f>HLOOKUP(Coffee_data[[#This Row],[ProductId]],Product!$B$4:$O$7,3,FALSE)</f>
        <v>Coffee</v>
      </c>
      <c r="T2842" s="15" t="str">
        <f>HLOOKUP(Coffee_data[[#This Row],[ProductId]],Product!$B$4:$O$7,4,FALSE)</f>
        <v>Amaretto</v>
      </c>
    </row>
    <row r="2843" spans="1:20" x14ac:dyDescent="0.2">
      <c r="A2843">
        <v>94</v>
      </c>
      <c r="B2843">
        <v>107</v>
      </c>
      <c r="C2843">
        <v>188</v>
      </c>
      <c r="D2843">
        <v>83</v>
      </c>
      <c r="E2843">
        <v>36</v>
      </c>
      <c r="F2843">
        <v>27</v>
      </c>
      <c r="G2843">
        <v>584</v>
      </c>
      <c r="H2843">
        <v>80</v>
      </c>
      <c r="I2843">
        <v>78</v>
      </c>
      <c r="J2843">
        <v>110</v>
      </c>
      <c r="K2843">
        <v>188</v>
      </c>
      <c r="L2843">
        <v>720</v>
      </c>
      <c r="M2843">
        <v>2</v>
      </c>
      <c r="N2843" s="25">
        <v>42124</v>
      </c>
      <c r="O2843" t="str">
        <f>VLOOKUP(Coffee_data[[#This Row],[Area Code]],Location!$B$1:$E$157,2,FALSE)</f>
        <v>Colorado</v>
      </c>
      <c r="P2843" t="str">
        <f>VLOOKUP(Coffee_data[[#This Row],[Area Code]],Location!$B$1:$E$157,3,FALSE)</f>
        <v>Central</v>
      </c>
      <c r="Q2843" t="str">
        <f>VLOOKUP(Coffee_data[[#This Row],[Area Code]],Location!$B$1:$E$157,4,FALSE)</f>
        <v>Major Market</v>
      </c>
      <c r="R2843" s="15" t="str">
        <f>HLOOKUP(Coffee_data[[#This Row],[ProductId]],Product!$B$4:$O$7,2,FALSE)</f>
        <v>Regular</v>
      </c>
      <c r="S2843" s="15" t="str">
        <f>HLOOKUP(Coffee_data[[#This Row],[ProductId]],Product!$B$4:$O$7,3,FALSE)</f>
        <v>Coffee</v>
      </c>
      <c r="T2843" s="15" t="str">
        <f>HLOOKUP(Coffee_data[[#This Row],[ProductId]],Product!$B$4:$O$7,4,FALSE)</f>
        <v>Columbian</v>
      </c>
    </row>
    <row r="2844" spans="1:20" x14ac:dyDescent="0.2">
      <c r="A2844">
        <v>155</v>
      </c>
      <c r="B2844">
        <v>152</v>
      </c>
      <c r="C2844">
        <v>254</v>
      </c>
      <c r="D2844">
        <v>85</v>
      </c>
      <c r="E2844">
        <v>37</v>
      </c>
      <c r="F2844">
        <v>29</v>
      </c>
      <c r="G2844">
        <v>871</v>
      </c>
      <c r="H2844">
        <v>120</v>
      </c>
      <c r="I2844">
        <v>55</v>
      </c>
      <c r="J2844">
        <v>150</v>
      </c>
      <c r="K2844">
        <v>263</v>
      </c>
      <c r="L2844">
        <v>303</v>
      </c>
      <c r="M2844">
        <v>3</v>
      </c>
      <c r="N2844" s="25">
        <v>42124</v>
      </c>
      <c r="O2844" t="str">
        <f>VLOOKUP(Coffee_data[[#This Row],[Area Code]],Location!$B$1:$E$157,2,FALSE)</f>
        <v>Colorado</v>
      </c>
      <c r="P2844" t="str">
        <f>VLOOKUP(Coffee_data[[#This Row],[Area Code]],Location!$B$1:$E$157,3,FALSE)</f>
        <v>Central</v>
      </c>
      <c r="Q2844" t="str">
        <f>VLOOKUP(Coffee_data[[#This Row],[Area Code]],Location!$B$1:$E$157,4,FALSE)</f>
        <v>Major Market</v>
      </c>
      <c r="R2844" s="15" t="str">
        <f>HLOOKUP(Coffee_data[[#This Row],[ProductId]],Product!$B$4:$O$7,2,FALSE)</f>
        <v>Decaf</v>
      </c>
      <c r="S2844" s="15" t="str">
        <f>HLOOKUP(Coffee_data[[#This Row],[ProductId]],Product!$B$4:$O$7,3,FALSE)</f>
        <v>Coffee</v>
      </c>
      <c r="T2844" s="15" t="str">
        <f>HLOOKUP(Coffee_data[[#This Row],[ProductId]],Product!$B$4:$O$7,4,FALSE)</f>
        <v>Decaf Irish Cream</v>
      </c>
    </row>
    <row r="2845" spans="1:20" x14ac:dyDescent="0.2">
      <c r="A2845">
        <v>155</v>
      </c>
      <c r="B2845">
        <v>152</v>
      </c>
      <c r="C2845">
        <v>254</v>
      </c>
      <c r="D2845">
        <v>133</v>
      </c>
      <c r="E2845">
        <v>37</v>
      </c>
      <c r="F2845">
        <v>29</v>
      </c>
      <c r="G2845">
        <v>821</v>
      </c>
      <c r="H2845">
        <v>120</v>
      </c>
      <c r="I2845">
        <v>72</v>
      </c>
      <c r="J2845">
        <v>140</v>
      </c>
      <c r="K2845">
        <v>228</v>
      </c>
      <c r="L2845">
        <v>773</v>
      </c>
      <c r="M2845">
        <v>8</v>
      </c>
      <c r="N2845" s="25">
        <v>42124</v>
      </c>
      <c r="O2845" t="str">
        <f>VLOOKUP(Coffee_data[[#This Row],[Area Code]],Location!$B$1:$E$157,2,FALSE)</f>
        <v>Illinois</v>
      </c>
      <c r="P2845" t="str">
        <f>VLOOKUP(Coffee_data[[#This Row],[Area Code]],Location!$B$1:$E$157,3,FALSE)</f>
        <v>Central</v>
      </c>
      <c r="Q2845" t="str">
        <f>VLOOKUP(Coffee_data[[#This Row],[Area Code]],Location!$B$1:$E$157,4,FALSE)</f>
        <v>Major Market</v>
      </c>
      <c r="R2845" s="15" t="str">
        <f>HLOOKUP(Coffee_data[[#This Row],[ProductId]],Product!$B$4:$O$7,2,FALSE)</f>
        <v>Decaf</v>
      </c>
      <c r="S2845" s="15" t="str">
        <f>HLOOKUP(Coffee_data[[#This Row],[ProductId]],Product!$B$4:$O$7,3,FALSE)</f>
        <v>Herbal Tea</v>
      </c>
      <c r="T2845" s="15" t="str">
        <f>HLOOKUP(Coffee_data[[#This Row],[ProductId]],Product!$B$4:$O$7,4,FALSE)</f>
        <v>Chamomile</v>
      </c>
    </row>
    <row r="2846" spans="1:20" x14ac:dyDescent="0.2">
      <c r="A2846">
        <v>94</v>
      </c>
      <c r="B2846">
        <v>107</v>
      </c>
      <c r="C2846">
        <v>188</v>
      </c>
      <c r="D2846">
        <v>83</v>
      </c>
      <c r="E2846">
        <v>36</v>
      </c>
      <c r="F2846">
        <v>27</v>
      </c>
      <c r="G2846">
        <v>584</v>
      </c>
      <c r="H2846">
        <v>60</v>
      </c>
      <c r="I2846">
        <v>70</v>
      </c>
      <c r="J2846">
        <v>90</v>
      </c>
      <c r="K2846">
        <v>160</v>
      </c>
      <c r="L2846">
        <v>773</v>
      </c>
      <c r="M2846">
        <v>9</v>
      </c>
      <c r="N2846" s="25">
        <v>42124</v>
      </c>
      <c r="O2846" t="str">
        <f>VLOOKUP(Coffee_data[[#This Row],[Area Code]],Location!$B$1:$E$157,2,FALSE)</f>
        <v>Illinois</v>
      </c>
      <c r="P2846" t="str">
        <f>VLOOKUP(Coffee_data[[#This Row],[Area Code]],Location!$B$1:$E$157,3,FALSE)</f>
        <v>Central</v>
      </c>
      <c r="Q2846" t="str">
        <f>VLOOKUP(Coffee_data[[#This Row],[Area Code]],Location!$B$1:$E$157,4,FALSE)</f>
        <v>Major Market</v>
      </c>
      <c r="R2846" s="15" t="str">
        <f>HLOOKUP(Coffee_data[[#This Row],[ProductId]],Product!$B$4:$O$7,2,FALSE)</f>
        <v>Decaf</v>
      </c>
      <c r="S2846" s="15" t="str">
        <f>HLOOKUP(Coffee_data[[#This Row],[ProductId]],Product!$B$4:$O$7,3,FALSE)</f>
        <v>Herbal Tea</v>
      </c>
      <c r="T2846" s="15" t="str">
        <f>HLOOKUP(Coffee_data[[#This Row],[ProductId]],Product!$B$4:$O$7,4,FALSE)</f>
        <v>Lemon</v>
      </c>
    </row>
    <row r="2847" spans="1:20" x14ac:dyDescent="0.2">
      <c r="A2847">
        <v>155</v>
      </c>
      <c r="B2847">
        <v>152</v>
      </c>
      <c r="C2847">
        <v>254</v>
      </c>
      <c r="D2847">
        <v>86</v>
      </c>
      <c r="E2847">
        <v>37</v>
      </c>
      <c r="F2847">
        <v>29</v>
      </c>
      <c r="G2847">
        <v>871</v>
      </c>
      <c r="H2847">
        <v>120</v>
      </c>
      <c r="I2847">
        <v>90</v>
      </c>
      <c r="J2847">
        <v>140</v>
      </c>
      <c r="K2847">
        <v>220</v>
      </c>
      <c r="L2847">
        <v>312</v>
      </c>
      <c r="M2847">
        <v>10</v>
      </c>
      <c r="N2847" s="25">
        <v>42124</v>
      </c>
      <c r="O2847" t="str">
        <f>VLOOKUP(Coffee_data[[#This Row],[Area Code]],Location!$B$1:$E$157,2,FALSE)</f>
        <v>Illinois</v>
      </c>
      <c r="P2847" t="str">
        <f>VLOOKUP(Coffee_data[[#This Row],[Area Code]],Location!$B$1:$E$157,3,FALSE)</f>
        <v>Central</v>
      </c>
      <c r="Q2847" t="str">
        <f>VLOOKUP(Coffee_data[[#This Row],[Area Code]],Location!$B$1:$E$157,4,FALSE)</f>
        <v>Major Market</v>
      </c>
      <c r="R2847" s="15" t="str">
        <f>HLOOKUP(Coffee_data[[#This Row],[ProductId]],Product!$B$4:$O$7,2,FALSE)</f>
        <v>Decaf</v>
      </c>
      <c r="S2847" s="15" t="str">
        <f>HLOOKUP(Coffee_data[[#This Row],[ProductId]],Product!$B$4:$O$7,3,FALSE)</f>
        <v>Herbal Tea</v>
      </c>
      <c r="T2847" s="15" t="str">
        <f>HLOOKUP(Coffee_data[[#This Row],[ProductId]],Product!$B$4:$O$7,4,FALSE)</f>
        <v>Mint</v>
      </c>
    </row>
    <row r="2848" spans="1:20" x14ac:dyDescent="0.2">
      <c r="A2848">
        <v>121</v>
      </c>
      <c r="B2848">
        <v>124</v>
      </c>
      <c r="C2848">
        <v>208</v>
      </c>
      <c r="D2848">
        <v>86</v>
      </c>
      <c r="E2848">
        <v>33</v>
      </c>
      <c r="F2848">
        <v>24</v>
      </c>
      <c r="G2848">
        <v>499</v>
      </c>
      <c r="H2848">
        <v>80</v>
      </c>
      <c r="I2848">
        <v>70</v>
      </c>
      <c r="J2848">
        <v>110</v>
      </c>
      <c r="K2848">
        <v>180</v>
      </c>
      <c r="L2848">
        <v>847</v>
      </c>
      <c r="M2848">
        <v>11</v>
      </c>
      <c r="N2848" s="25">
        <v>42124</v>
      </c>
      <c r="O2848" t="str">
        <f>VLOOKUP(Coffee_data[[#This Row],[Area Code]],Location!$B$1:$E$157,2,FALSE)</f>
        <v>Illinois</v>
      </c>
      <c r="P2848" t="str">
        <f>VLOOKUP(Coffee_data[[#This Row],[Area Code]],Location!$B$1:$E$157,3,FALSE)</f>
        <v>Central</v>
      </c>
      <c r="Q2848" t="str">
        <f>VLOOKUP(Coffee_data[[#This Row],[Area Code]],Location!$B$1:$E$157,4,FALSE)</f>
        <v>Major Market</v>
      </c>
      <c r="R2848" s="15" t="str">
        <f>HLOOKUP(Coffee_data[[#This Row],[ProductId]],Product!$B$4:$O$7,2,FALSE)</f>
        <v>Regular</v>
      </c>
      <c r="S2848" s="15" t="str">
        <f>HLOOKUP(Coffee_data[[#This Row],[ProductId]],Product!$B$4:$O$7,3,FALSE)</f>
        <v>Tea</v>
      </c>
      <c r="T2848" s="15" t="str">
        <f>HLOOKUP(Coffee_data[[#This Row],[ProductId]],Product!$B$4:$O$7,4,FALSE)</f>
        <v>Darjeeling</v>
      </c>
    </row>
    <row r="2849" spans="1:20" x14ac:dyDescent="0.2">
      <c r="A2849">
        <v>61</v>
      </c>
      <c r="B2849">
        <v>96</v>
      </c>
      <c r="C2849">
        <v>159</v>
      </c>
      <c r="D2849">
        <v>64</v>
      </c>
      <c r="E2849">
        <v>48</v>
      </c>
      <c r="F2849">
        <v>21</v>
      </c>
      <c r="G2849">
        <v>593</v>
      </c>
      <c r="H2849">
        <v>50</v>
      </c>
      <c r="I2849">
        <v>62</v>
      </c>
      <c r="J2849">
        <v>90</v>
      </c>
      <c r="K2849">
        <v>128</v>
      </c>
      <c r="L2849">
        <v>630</v>
      </c>
      <c r="M2849">
        <v>12</v>
      </c>
      <c r="N2849" s="25">
        <v>42124</v>
      </c>
      <c r="O2849" t="str">
        <f>VLOOKUP(Coffee_data[[#This Row],[Area Code]],Location!$B$1:$E$157,2,FALSE)</f>
        <v>Illinois</v>
      </c>
      <c r="P2849" t="str">
        <f>VLOOKUP(Coffee_data[[#This Row],[Area Code]],Location!$B$1:$E$157,3,FALSE)</f>
        <v>Central</v>
      </c>
      <c r="Q2849" t="str">
        <f>VLOOKUP(Coffee_data[[#This Row],[Area Code]],Location!$B$1:$E$157,4,FALSE)</f>
        <v>Major Market</v>
      </c>
      <c r="R2849" s="15" t="str">
        <f>HLOOKUP(Coffee_data[[#This Row],[ProductId]],Product!$B$4:$O$7,2,FALSE)</f>
        <v>Regular</v>
      </c>
      <c r="S2849" s="15" t="str">
        <f>HLOOKUP(Coffee_data[[#This Row],[ProductId]],Product!$B$4:$O$7,3,FALSE)</f>
        <v>Tea</v>
      </c>
      <c r="T2849" s="15" t="str">
        <f>HLOOKUP(Coffee_data[[#This Row],[ProductId]],Product!$B$4:$O$7,4,FALSE)</f>
        <v>Earl Grey</v>
      </c>
    </row>
    <row r="2850" spans="1:20" x14ac:dyDescent="0.2">
      <c r="A2850">
        <v>317</v>
      </c>
      <c r="B2850">
        <v>349</v>
      </c>
      <c r="C2850">
        <v>607</v>
      </c>
      <c r="D2850">
        <v>214</v>
      </c>
      <c r="E2850">
        <v>111</v>
      </c>
      <c r="F2850">
        <v>86</v>
      </c>
      <c r="G2850">
        <v>1433</v>
      </c>
      <c r="H2850">
        <v>300</v>
      </c>
      <c r="I2850">
        <v>294</v>
      </c>
      <c r="J2850">
        <v>420</v>
      </c>
      <c r="K2850">
        <v>725</v>
      </c>
      <c r="L2850">
        <v>773</v>
      </c>
      <c r="M2850">
        <v>5</v>
      </c>
      <c r="N2850" s="25">
        <v>42124</v>
      </c>
      <c r="O2850" t="str">
        <f>VLOOKUP(Coffee_data[[#This Row],[Area Code]],Location!$B$1:$E$157,2,FALSE)</f>
        <v>Illinois</v>
      </c>
      <c r="P2850" t="str">
        <f>VLOOKUP(Coffee_data[[#This Row],[Area Code]],Location!$B$1:$E$157,3,FALSE)</f>
        <v>Central</v>
      </c>
      <c r="Q2850" t="str">
        <f>VLOOKUP(Coffee_data[[#This Row],[Area Code]],Location!$B$1:$E$157,4,FALSE)</f>
        <v>Major Market</v>
      </c>
      <c r="R2850" s="15" t="str">
        <f>HLOOKUP(Coffee_data[[#This Row],[ProductId]],Product!$B$4:$O$7,2,FALSE)</f>
        <v>Regular</v>
      </c>
      <c r="S2850" s="15" t="str">
        <f>HLOOKUP(Coffee_data[[#This Row],[ProductId]],Product!$B$4:$O$7,3,FALSE)</f>
        <v>Espresso</v>
      </c>
      <c r="T2850" s="15" t="str">
        <f>HLOOKUP(Coffee_data[[#This Row],[ProductId]],Product!$B$4:$O$7,4,FALSE)</f>
        <v>Caffe Mocha</v>
      </c>
    </row>
    <row r="2851" spans="1:20" x14ac:dyDescent="0.2">
      <c r="A2851">
        <v>228</v>
      </c>
      <c r="B2851">
        <v>261</v>
      </c>
      <c r="C2851">
        <v>516</v>
      </c>
      <c r="D2851">
        <v>221</v>
      </c>
      <c r="E2851">
        <v>89</v>
      </c>
      <c r="F2851">
        <v>72</v>
      </c>
      <c r="G2851">
        <v>1559</v>
      </c>
      <c r="H2851">
        <v>210</v>
      </c>
      <c r="I2851">
        <v>273</v>
      </c>
      <c r="J2851">
        <v>310</v>
      </c>
      <c r="K2851">
        <v>604</v>
      </c>
      <c r="L2851">
        <v>773</v>
      </c>
      <c r="M2851">
        <v>6</v>
      </c>
      <c r="N2851" s="25">
        <v>42124</v>
      </c>
      <c r="O2851" t="str">
        <f>VLOOKUP(Coffee_data[[#This Row],[Area Code]],Location!$B$1:$E$157,2,FALSE)</f>
        <v>Illinois</v>
      </c>
      <c r="P2851" t="str">
        <f>VLOOKUP(Coffee_data[[#This Row],[Area Code]],Location!$B$1:$E$157,3,FALSE)</f>
        <v>Central</v>
      </c>
      <c r="Q2851" t="str">
        <f>VLOOKUP(Coffee_data[[#This Row],[Area Code]],Location!$B$1:$E$157,4,FALSE)</f>
        <v>Major Market</v>
      </c>
      <c r="R2851" s="15" t="str">
        <f>HLOOKUP(Coffee_data[[#This Row],[ProductId]],Product!$B$4:$O$7,2,FALSE)</f>
        <v>Decaf</v>
      </c>
      <c r="S2851" s="15" t="str">
        <f>HLOOKUP(Coffee_data[[#This Row],[ProductId]],Product!$B$4:$O$7,3,FALSE)</f>
        <v>Espresso</v>
      </c>
      <c r="T2851" s="15" t="str">
        <f>HLOOKUP(Coffee_data[[#This Row],[ProductId]],Product!$B$4:$O$7,4,FALSE)</f>
        <v>Decaf Espresso</v>
      </c>
    </row>
    <row r="2852" spans="1:20" x14ac:dyDescent="0.2">
      <c r="A2852">
        <v>222</v>
      </c>
      <c r="B2852">
        <v>270</v>
      </c>
      <c r="C2852">
        <v>461</v>
      </c>
      <c r="D2852">
        <v>193</v>
      </c>
      <c r="E2852">
        <v>101</v>
      </c>
      <c r="F2852">
        <v>64</v>
      </c>
      <c r="G2852">
        <v>956</v>
      </c>
      <c r="H2852">
        <v>180</v>
      </c>
      <c r="I2852">
        <v>161</v>
      </c>
      <c r="J2852">
        <v>280</v>
      </c>
      <c r="K2852">
        <v>480</v>
      </c>
      <c r="L2852">
        <v>618</v>
      </c>
      <c r="M2852">
        <v>2</v>
      </c>
      <c r="N2852" s="25">
        <v>42124</v>
      </c>
      <c r="O2852" t="str">
        <f>VLOOKUP(Coffee_data[[#This Row],[Area Code]],Location!$B$1:$E$157,2,FALSE)</f>
        <v>Illinois</v>
      </c>
      <c r="P2852" t="str">
        <f>VLOOKUP(Coffee_data[[#This Row],[Area Code]],Location!$B$1:$E$157,3,FALSE)</f>
        <v>Central</v>
      </c>
      <c r="Q2852" t="str">
        <f>VLOOKUP(Coffee_data[[#This Row],[Area Code]],Location!$B$1:$E$157,4,FALSE)</f>
        <v>Major Market</v>
      </c>
      <c r="R2852" s="15" t="str">
        <f>HLOOKUP(Coffee_data[[#This Row],[ProductId]],Product!$B$4:$O$7,2,FALSE)</f>
        <v>Regular</v>
      </c>
      <c r="S2852" s="15" t="str">
        <f>HLOOKUP(Coffee_data[[#This Row],[ProductId]],Product!$B$4:$O$7,3,FALSE)</f>
        <v>Coffee</v>
      </c>
      <c r="T2852" s="15" t="str">
        <f>HLOOKUP(Coffee_data[[#This Row],[ProductId]],Product!$B$4:$O$7,4,FALSE)</f>
        <v>Columbian</v>
      </c>
    </row>
    <row r="2853" spans="1:20" x14ac:dyDescent="0.2">
      <c r="A2853">
        <v>168</v>
      </c>
      <c r="B2853">
        <v>185</v>
      </c>
      <c r="C2853">
        <v>309</v>
      </c>
      <c r="D2853">
        <v>190</v>
      </c>
      <c r="E2853">
        <v>59</v>
      </c>
      <c r="F2853">
        <v>40</v>
      </c>
      <c r="G2853">
        <v>671</v>
      </c>
      <c r="H2853">
        <v>140</v>
      </c>
      <c r="I2853">
        <v>99</v>
      </c>
      <c r="J2853">
        <v>190</v>
      </c>
      <c r="K2853">
        <v>317</v>
      </c>
      <c r="L2853">
        <v>847</v>
      </c>
      <c r="M2853">
        <v>3</v>
      </c>
      <c r="N2853" s="25">
        <v>42124</v>
      </c>
      <c r="O2853" t="str">
        <f>VLOOKUP(Coffee_data[[#This Row],[Area Code]],Location!$B$1:$E$157,2,FALSE)</f>
        <v>Illinois</v>
      </c>
      <c r="P2853" t="str">
        <f>VLOOKUP(Coffee_data[[#This Row],[Area Code]],Location!$B$1:$E$157,3,FALSE)</f>
        <v>Central</v>
      </c>
      <c r="Q2853" t="str">
        <f>VLOOKUP(Coffee_data[[#This Row],[Area Code]],Location!$B$1:$E$157,4,FALSE)</f>
        <v>Major Market</v>
      </c>
      <c r="R2853" s="15" t="str">
        <f>HLOOKUP(Coffee_data[[#This Row],[ProductId]],Product!$B$4:$O$7,2,FALSE)</f>
        <v>Decaf</v>
      </c>
      <c r="S2853" s="15" t="str">
        <f>HLOOKUP(Coffee_data[[#This Row],[ProductId]],Product!$B$4:$O$7,3,FALSE)</f>
        <v>Coffee</v>
      </c>
      <c r="T2853" s="15" t="str">
        <f>HLOOKUP(Coffee_data[[#This Row],[ProductId]],Product!$B$4:$O$7,4,FALSE)</f>
        <v>Decaf Irish Cream</v>
      </c>
    </row>
    <row r="2854" spans="1:20" x14ac:dyDescent="0.2">
      <c r="A2854">
        <v>319</v>
      </c>
      <c r="B2854">
        <v>349</v>
      </c>
      <c r="C2854">
        <v>607</v>
      </c>
      <c r="D2854">
        <v>209</v>
      </c>
      <c r="E2854">
        <v>110</v>
      </c>
      <c r="F2854">
        <v>86</v>
      </c>
      <c r="G2854">
        <v>1433</v>
      </c>
      <c r="H2854">
        <v>220</v>
      </c>
      <c r="I2854">
        <v>172</v>
      </c>
      <c r="J2854">
        <v>310</v>
      </c>
      <c r="K2854">
        <v>538</v>
      </c>
      <c r="L2854">
        <v>319</v>
      </c>
      <c r="M2854">
        <v>8</v>
      </c>
      <c r="N2854" s="25">
        <v>42124</v>
      </c>
      <c r="O2854" t="str">
        <f>VLOOKUP(Coffee_data[[#This Row],[Area Code]],Location!$B$1:$E$157,2,FALSE)</f>
        <v>Iowa</v>
      </c>
      <c r="P2854" t="str">
        <f>VLOOKUP(Coffee_data[[#This Row],[Area Code]],Location!$B$1:$E$157,3,FALSE)</f>
        <v>Central</v>
      </c>
      <c r="Q2854" t="str">
        <f>VLOOKUP(Coffee_data[[#This Row],[Area Code]],Location!$B$1:$E$157,4,FALSE)</f>
        <v>Small Market</v>
      </c>
      <c r="R2854" s="15" t="str">
        <f>HLOOKUP(Coffee_data[[#This Row],[ProductId]],Product!$B$4:$O$7,2,FALSE)</f>
        <v>Decaf</v>
      </c>
      <c r="S2854" s="15" t="str">
        <f>HLOOKUP(Coffee_data[[#This Row],[ProductId]],Product!$B$4:$O$7,3,FALSE)</f>
        <v>Herbal Tea</v>
      </c>
      <c r="T2854" s="15" t="str">
        <f>HLOOKUP(Coffee_data[[#This Row],[ProductId]],Product!$B$4:$O$7,4,FALSE)</f>
        <v>Chamomile</v>
      </c>
    </row>
    <row r="2855" spans="1:20" x14ac:dyDescent="0.2">
      <c r="A2855">
        <v>168</v>
      </c>
      <c r="B2855">
        <v>185</v>
      </c>
      <c r="C2855">
        <v>309</v>
      </c>
      <c r="D2855">
        <v>133</v>
      </c>
      <c r="E2855">
        <v>59</v>
      </c>
      <c r="F2855">
        <v>40</v>
      </c>
      <c r="G2855">
        <v>671</v>
      </c>
      <c r="H2855">
        <v>130</v>
      </c>
      <c r="I2855">
        <v>142</v>
      </c>
      <c r="J2855">
        <v>170</v>
      </c>
      <c r="K2855">
        <v>279</v>
      </c>
      <c r="L2855">
        <v>563</v>
      </c>
      <c r="M2855">
        <v>9</v>
      </c>
      <c r="N2855" s="25">
        <v>42124</v>
      </c>
      <c r="O2855" t="str">
        <f>VLOOKUP(Coffee_data[[#This Row],[Area Code]],Location!$B$1:$E$157,2,FALSE)</f>
        <v>Iowa</v>
      </c>
      <c r="P2855" t="str">
        <f>VLOOKUP(Coffee_data[[#This Row],[Area Code]],Location!$B$1:$E$157,3,FALSE)</f>
        <v>Central</v>
      </c>
      <c r="Q2855" t="str">
        <f>VLOOKUP(Coffee_data[[#This Row],[Area Code]],Location!$B$1:$E$157,4,FALSE)</f>
        <v>Small Market</v>
      </c>
      <c r="R2855" s="15" t="str">
        <f>HLOOKUP(Coffee_data[[#This Row],[ProductId]],Product!$B$4:$O$7,2,FALSE)</f>
        <v>Decaf</v>
      </c>
      <c r="S2855" s="15" t="str">
        <f>HLOOKUP(Coffee_data[[#This Row],[ProductId]],Product!$B$4:$O$7,3,FALSE)</f>
        <v>Herbal Tea</v>
      </c>
      <c r="T2855" s="15" t="str">
        <f>HLOOKUP(Coffee_data[[#This Row],[ProductId]],Product!$B$4:$O$7,4,FALSE)</f>
        <v>Lemon</v>
      </c>
    </row>
    <row r="2856" spans="1:20" x14ac:dyDescent="0.2">
      <c r="A2856">
        <v>228</v>
      </c>
      <c r="B2856">
        <v>261</v>
      </c>
      <c r="C2856">
        <v>516</v>
      </c>
      <c r="D2856">
        <v>246</v>
      </c>
      <c r="E2856">
        <v>89</v>
      </c>
      <c r="F2856">
        <v>72</v>
      </c>
      <c r="G2856">
        <v>1559</v>
      </c>
      <c r="H2856">
        <v>150</v>
      </c>
      <c r="I2856">
        <v>195</v>
      </c>
      <c r="J2856">
        <v>230</v>
      </c>
      <c r="K2856">
        <v>450</v>
      </c>
      <c r="L2856">
        <v>319</v>
      </c>
      <c r="M2856">
        <v>11</v>
      </c>
      <c r="N2856" s="25">
        <v>42124</v>
      </c>
      <c r="O2856" t="str">
        <f>VLOOKUP(Coffee_data[[#This Row],[Area Code]],Location!$B$1:$E$157,2,FALSE)</f>
        <v>Iowa</v>
      </c>
      <c r="P2856" t="str">
        <f>VLOOKUP(Coffee_data[[#This Row],[Area Code]],Location!$B$1:$E$157,3,FALSE)</f>
        <v>Central</v>
      </c>
      <c r="Q2856" t="str">
        <f>VLOOKUP(Coffee_data[[#This Row],[Area Code]],Location!$B$1:$E$157,4,FALSE)</f>
        <v>Small Market</v>
      </c>
      <c r="R2856" s="15" t="str">
        <f>HLOOKUP(Coffee_data[[#This Row],[ProductId]],Product!$B$4:$O$7,2,FALSE)</f>
        <v>Regular</v>
      </c>
      <c r="S2856" s="15" t="str">
        <f>HLOOKUP(Coffee_data[[#This Row],[ProductId]],Product!$B$4:$O$7,3,FALSE)</f>
        <v>Tea</v>
      </c>
      <c r="T2856" s="15" t="str">
        <f>HLOOKUP(Coffee_data[[#This Row],[ProductId]],Product!$B$4:$O$7,4,FALSE)</f>
        <v>Darjeeling</v>
      </c>
    </row>
    <row r="2857" spans="1:20" x14ac:dyDescent="0.2">
      <c r="A2857">
        <v>262</v>
      </c>
      <c r="B2857">
        <v>324</v>
      </c>
      <c r="C2857">
        <v>584</v>
      </c>
      <c r="D2857">
        <v>230</v>
      </c>
      <c r="E2857">
        <v>125</v>
      </c>
      <c r="F2857">
        <v>100</v>
      </c>
      <c r="G2857">
        <v>1538</v>
      </c>
      <c r="H2857">
        <v>170</v>
      </c>
      <c r="I2857">
        <v>150</v>
      </c>
      <c r="J2857">
        <v>290</v>
      </c>
      <c r="K2857">
        <v>510</v>
      </c>
      <c r="L2857">
        <v>515</v>
      </c>
      <c r="M2857">
        <v>12</v>
      </c>
      <c r="N2857" s="25">
        <v>42124</v>
      </c>
      <c r="O2857" t="str">
        <f>VLOOKUP(Coffee_data[[#This Row],[Area Code]],Location!$B$1:$E$157,2,FALSE)</f>
        <v>Iowa</v>
      </c>
      <c r="P2857" t="str">
        <f>VLOOKUP(Coffee_data[[#This Row],[Area Code]],Location!$B$1:$E$157,3,FALSE)</f>
        <v>Central</v>
      </c>
      <c r="Q2857" t="str">
        <f>VLOOKUP(Coffee_data[[#This Row],[Area Code]],Location!$B$1:$E$157,4,FALSE)</f>
        <v>Small Market</v>
      </c>
      <c r="R2857" s="15" t="str">
        <f>HLOOKUP(Coffee_data[[#This Row],[ProductId]],Product!$B$4:$O$7,2,FALSE)</f>
        <v>Regular</v>
      </c>
      <c r="S2857" s="15" t="str">
        <f>HLOOKUP(Coffee_data[[#This Row],[ProductId]],Product!$B$4:$O$7,3,FALSE)</f>
        <v>Tea</v>
      </c>
      <c r="T2857" s="15" t="str">
        <f>HLOOKUP(Coffee_data[[#This Row],[ProductId]],Product!$B$4:$O$7,4,FALSE)</f>
        <v>Earl Grey</v>
      </c>
    </row>
    <row r="2858" spans="1:20" x14ac:dyDescent="0.2">
      <c r="A2858">
        <v>17</v>
      </c>
      <c r="B2858">
        <v>29</v>
      </c>
      <c r="C2858">
        <v>49</v>
      </c>
      <c r="D2858">
        <v>20</v>
      </c>
      <c r="E2858">
        <v>16</v>
      </c>
      <c r="F2858">
        <v>5</v>
      </c>
      <c r="G2858">
        <v>784</v>
      </c>
      <c r="H2858">
        <v>20</v>
      </c>
      <c r="I2858">
        <v>20</v>
      </c>
      <c r="J2858">
        <v>30</v>
      </c>
      <c r="K2858">
        <v>45</v>
      </c>
      <c r="L2858">
        <v>515</v>
      </c>
      <c r="M2858">
        <v>5</v>
      </c>
      <c r="N2858" s="25">
        <v>42124</v>
      </c>
      <c r="O2858" t="str">
        <f>VLOOKUP(Coffee_data[[#This Row],[Area Code]],Location!$B$1:$E$157,2,FALSE)</f>
        <v>Iowa</v>
      </c>
      <c r="P2858" t="str">
        <f>VLOOKUP(Coffee_data[[#This Row],[Area Code]],Location!$B$1:$E$157,3,FALSE)</f>
        <v>Central</v>
      </c>
      <c r="Q2858" t="str">
        <f>VLOOKUP(Coffee_data[[#This Row],[Area Code]],Location!$B$1:$E$157,4,FALSE)</f>
        <v>Small Market</v>
      </c>
      <c r="R2858" s="15" t="str">
        <f>HLOOKUP(Coffee_data[[#This Row],[ProductId]],Product!$B$4:$O$7,2,FALSE)</f>
        <v>Regular</v>
      </c>
      <c r="S2858" s="15" t="str">
        <f>HLOOKUP(Coffee_data[[#This Row],[ProductId]],Product!$B$4:$O$7,3,FALSE)</f>
        <v>Espresso</v>
      </c>
      <c r="T2858" s="15" t="str">
        <f>HLOOKUP(Coffee_data[[#This Row],[ProductId]],Product!$B$4:$O$7,4,FALSE)</f>
        <v>Caffe Mocha</v>
      </c>
    </row>
    <row r="2859" spans="1:20" x14ac:dyDescent="0.2">
      <c r="A2859">
        <v>43</v>
      </c>
      <c r="B2859">
        <v>43</v>
      </c>
      <c r="C2859">
        <v>43</v>
      </c>
      <c r="D2859">
        <v>0</v>
      </c>
      <c r="E2859">
        <v>11</v>
      </c>
      <c r="F2859">
        <v>0</v>
      </c>
      <c r="G2859">
        <v>645</v>
      </c>
      <c r="H2859">
        <v>40</v>
      </c>
      <c r="I2859">
        <v>0</v>
      </c>
      <c r="J2859">
        <v>50</v>
      </c>
      <c r="K2859">
        <v>50</v>
      </c>
      <c r="L2859">
        <v>563</v>
      </c>
      <c r="M2859">
        <v>6</v>
      </c>
      <c r="N2859" s="25">
        <v>42124</v>
      </c>
      <c r="O2859" t="str">
        <f>VLOOKUP(Coffee_data[[#This Row],[Area Code]],Location!$B$1:$E$157,2,FALSE)</f>
        <v>Iowa</v>
      </c>
      <c r="P2859" t="str">
        <f>VLOOKUP(Coffee_data[[#This Row],[Area Code]],Location!$B$1:$E$157,3,FALSE)</f>
        <v>Central</v>
      </c>
      <c r="Q2859" t="str">
        <f>VLOOKUP(Coffee_data[[#This Row],[Area Code]],Location!$B$1:$E$157,4,FALSE)</f>
        <v>Small Market</v>
      </c>
      <c r="R2859" s="15" t="str">
        <f>HLOOKUP(Coffee_data[[#This Row],[ProductId]],Product!$B$4:$O$7,2,FALSE)</f>
        <v>Decaf</v>
      </c>
      <c r="S2859" s="15" t="str">
        <f>HLOOKUP(Coffee_data[[#This Row],[ProductId]],Product!$B$4:$O$7,3,FALSE)</f>
        <v>Espresso</v>
      </c>
      <c r="T2859" s="15" t="str">
        <f>HLOOKUP(Coffee_data[[#This Row],[ProductId]],Product!$B$4:$O$7,4,FALSE)</f>
        <v>Decaf Espresso</v>
      </c>
    </row>
    <row r="2860" spans="1:20" x14ac:dyDescent="0.2">
      <c r="A2860">
        <v>17</v>
      </c>
      <c r="B2860">
        <v>29</v>
      </c>
      <c r="C2860">
        <v>49</v>
      </c>
      <c r="D2860">
        <v>20</v>
      </c>
      <c r="E2860">
        <v>16</v>
      </c>
      <c r="F2860">
        <v>5</v>
      </c>
      <c r="G2860">
        <v>829</v>
      </c>
      <c r="H2860">
        <v>20</v>
      </c>
      <c r="I2860">
        <v>20</v>
      </c>
      <c r="J2860">
        <v>30</v>
      </c>
      <c r="K2860">
        <v>51</v>
      </c>
      <c r="L2860">
        <v>319</v>
      </c>
      <c r="M2860">
        <v>1</v>
      </c>
      <c r="N2860" s="25">
        <v>42124</v>
      </c>
      <c r="O2860" t="str">
        <f>VLOOKUP(Coffee_data[[#This Row],[Area Code]],Location!$B$1:$E$157,2,FALSE)</f>
        <v>Iowa</v>
      </c>
      <c r="P2860" t="str">
        <f>VLOOKUP(Coffee_data[[#This Row],[Area Code]],Location!$B$1:$E$157,3,FALSE)</f>
        <v>Central</v>
      </c>
      <c r="Q2860" t="str">
        <f>VLOOKUP(Coffee_data[[#This Row],[Area Code]],Location!$B$1:$E$157,4,FALSE)</f>
        <v>Small Market</v>
      </c>
      <c r="R2860" s="15" t="str">
        <f>HLOOKUP(Coffee_data[[#This Row],[ProductId]],Product!$B$4:$O$7,2,FALSE)</f>
        <v>Regular</v>
      </c>
      <c r="S2860" s="15" t="str">
        <f>HLOOKUP(Coffee_data[[#This Row],[ProductId]],Product!$B$4:$O$7,3,FALSE)</f>
        <v>Coffee</v>
      </c>
      <c r="T2860" s="15" t="str">
        <f>HLOOKUP(Coffee_data[[#This Row],[ProductId]],Product!$B$4:$O$7,4,FALSE)</f>
        <v>Amaretto</v>
      </c>
    </row>
    <row r="2861" spans="1:20" x14ac:dyDescent="0.2">
      <c r="A2861">
        <v>10</v>
      </c>
      <c r="B2861">
        <v>37</v>
      </c>
      <c r="C2861">
        <v>67</v>
      </c>
      <c r="D2861">
        <v>31</v>
      </c>
      <c r="E2861">
        <v>28</v>
      </c>
      <c r="F2861">
        <v>9</v>
      </c>
      <c r="G2861">
        <v>976</v>
      </c>
      <c r="H2861">
        <v>20</v>
      </c>
      <c r="I2861">
        <v>32</v>
      </c>
      <c r="J2861">
        <v>40</v>
      </c>
      <c r="K2861">
        <v>72</v>
      </c>
      <c r="L2861">
        <v>712</v>
      </c>
      <c r="M2861">
        <v>2</v>
      </c>
      <c r="N2861" s="25">
        <v>42124</v>
      </c>
      <c r="O2861" t="str">
        <f>VLOOKUP(Coffee_data[[#This Row],[Area Code]],Location!$B$1:$E$157,2,FALSE)</f>
        <v>Iowa</v>
      </c>
      <c r="P2861" t="str">
        <f>VLOOKUP(Coffee_data[[#This Row],[Area Code]],Location!$B$1:$E$157,3,FALSE)</f>
        <v>Central</v>
      </c>
      <c r="Q2861" t="str">
        <f>VLOOKUP(Coffee_data[[#This Row],[Area Code]],Location!$B$1:$E$157,4,FALSE)</f>
        <v>Small Market</v>
      </c>
      <c r="R2861" s="15" t="str">
        <f>HLOOKUP(Coffee_data[[#This Row],[ProductId]],Product!$B$4:$O$7,2,FALSE)</f>
        <v>Regular</v>
      </c>
      <c r="S2861" s="15" t="str">
        <f>HLOOKUP(Coffee_data[[#This Row],[ProductId]],Product!$B$4:$O$7,3,FALSE)</f>
        <v>Coffee</v>
      </c>
      <c r="T2861" s="15" t="str">
        <f>HLOOKUP(Coffee_data[[#This Row],[ProductId]],Product!$B$4:$O$7,4,FALSE)</f>
        <v>Columbian</v>
      </c>
    </row>
    <row r="2862" spans="1:20" x14ac:dyDescent="0.2">
      <c r="A2862">
        <v>15</v>
      </c>
      <c r="B2862">
        <v>30</v>
      </c>
      <c r="C2862">
        <v>52</v>
      </c>
      <c r="D2862">
        <v>22</v>
      </c>
      <c r="E2862">
        <v>18</v>
      </c>
      <c r="F2862">
        <v>7</v>
      </c>
      <c r="G2862">
        <v>611</v>
      </c>
      <c r="H2862">
        <v>20</v>
      </c>
      <c r="I2862">
        <v>20</v>
      </c>
      <c r="J2862">
        <v>30</v>
      </c>
      <c r="K2862">
        <v>53</v>
      </c>
      <c r="L2862">
        <v>515</v>
      </c>
      <c r="M2862">
        <v>3</v>
      </c>
      <c r="N2862" s="25">
        <v>42124</v>
      </c>
      <c r="O2862" t="str">
        <f>VLOOKUP(Coffee_data[[#This Row],[Area Code]],Location!$B$1:$E$157,2,FALSE)</f>
        <v>Iowa</v>
      </c>
      <c r="P2862" t="str">
        <f>VLOOKUP(Coffee_data[[#This Row],[Area Code]],Location!$B$1:$E$157,3,FALSE)</f>
        <v>Central</v>
      </c>
      <c r="Q2862" t="str">
        <f>VLOOKUP(Coffee_data[[#This Row],[Area Code]],Location!$B$1:$E$157,4,FALSE)</f>
        <v>Small Market</v>
      </c>
      <c r="R2862" s="15" t="str">
        <f>HLOOKUP(Coffee_data[[#This Row],[ProductId]],Product!$B$4:$O$7,2,FALSE)</f>
        <v>Decaf</v>
      </c>
      <c r="S2862" s="15" t="str">
        <f>HLOOKUP(Coffee_data[[#This Row],[ProductId]],Product!$B$4:$O$7,3,FALSE)</f>
        <v>Coffee</v>
      </c>
      <c r="T2862" s="15" t="str">
        <f>HLOOKUP(Coffee_data[[#This Row],[ProductId]],Product!$B$4:$O$7,4,FALSE)</f>
        <v>Decaf Irish Cream</v>
      </c>
    </row>
    <row r="2863" spans="1:20" x14ac:dyDescent="0.2">
      <c r="A2863">
        <v>-11</v>
      </c>
      <c r="B2863">
        <v>61</v>
      </c>
      <c r="C2863">
        <v>103</v>
      </c>
      <c r="D2863">
        <v>43</v>
      </c>
      <c r="E2863">
        <v>64</v>
      </c>
      <c r="F2863">
        <v>39</v>
      </c>
      <c r="G2863">
        <v>282</v>
      </c>
      <c r="H2863">
        <v>10</v>
      </c>
      <c r="I2863">
        <v>38</v>
      </c>
      <c r="J2863">
        <v>60</v>
      </c>
      <c r="K2863">
        <v>98</v>
      </c>
      <c r="L2863">
        <v>314</v>
      </c>
      <c r="M2863">
        <v>8</v>
      </c>
      <c r="N2863" s="25">
        <v>42124</v>
      </c>
      <c r="O2863" t="str">
        <f>VLOOKUP(Coffee_data[[#This Row],[Area Code]],Location!$B$1:$E$157,2,FALSE)</f>
        <v>Missouri</v>
      </c>
      <c r="P2863" t="str">
        <f>VLOOKUP(Coffee_data[[#This Row],[Area Code]],Location!$B$1:$E$157,3,FALSE)</f>
        <v>Central</v>
      </c>
      <c r="Q2863" t="str">
        <f>VLOOKUP(Coffee_data[[#This Row],[Area Code]],Location!$B$1:$E$157,4,FALSE)</f>
        <v>Small Market</v>
      </c>
      <c r="R2863" s="15" t="str">
        <f>HLOOKUP(Coffee_data[[#This Row],[ProductId]],Product!$B$4:$O$7,2,FALSE)</f>
        <v>Decaf</v>
      </c>
      <c r="S2863" s="15" t="str">
        <f>HLOOKUP(Coffee_data[[#This Row],[ProductId]],Product!$B$4:$O$7,3,FALSE)</f>
        <v>Herbal Tea</v>
      </c>
      <c r="T2863" s="15" t="str">
        <f>HLOOKUP(Coffee_data[[#This Row],[ProductId]],Product!$B$4:$O$7,4,FALSE)</f>
        <v>Chamomile</v>
      </c>
    </row>
    <row r="2864" spans="1:20" x14ac:dyDescent="0.2">
      <c r="A2864">
        <v>-21</v>
      </c>
      <c r="B2864">
        <v>38</v>
      </c>
      <c r="C2864">
        <v>135</v>
      </c>
      <c r="D2864">
        <v>98</v>
      </c>
      <c r="E2864">
        <v>49</v>
      </c>
      <c r="F2864">
        <v>30</v>
      </c>
      <c r="G2864">
        <v>973</v>
      </c>
      <c r="H2864">
        <v>0</v>
      </c>
      <c r="I2864">
        <v>89</v>
      </c>
      <c r="J2864">
        <v>30</v>
      </c>
      <c r="K2864">
        <v>101</v>
      </c>
      <c r="L2864">
        <v>636</v>
      </c>
      <c r="M2864">
        <v>9</v>
      </c>
      <c r="N2864" s="25">
        <v>42124</v>
      </c>
      <c r="O2864" t="str">
        <f>VLOOKUP(Coffee_data[[#This Row],[Area Code]],Location!$B$1:$E$157,2,FALSE)</f>
        <v>Missouri</v>
      </c>
      <c r="P2864" t="str">
        <f>VLOOKUP(Coffee_data[[#This Row],[Area Code]],Location!$B$1:$E$157,3,FALSE)</f>
        <v>Central</v>
      </c>
      <c r="Q2864" t="str">
        <f>VLOOKUP(Coffee_data[[#This Row],[Area Code]],Location!$B$1:$E$157,4,FALSE)</f>
        <v>Small Market</v>
      </c>
      <c r="R2864" s="15" t="str">
        <f>HLOOKUP(Coffee_data[[#This Row],[ProductId]],Product!$B$4:$O$7,2,FALSE)</f>
        <v>Decaf</v>
      </c>
      <c r="S2864" s="15" t="str">
        <f>HLOOKUP(Coffee_data[[#This Row],[ProductId]],Product!$B$4:$O$7,3,FALSE)</f>
        <v>Herbal Tea</v>
      </c>
      <c r="T2864" s="15" t="str">
        <f>HLOOKUP(Coffee_data[[#This Row],[ProductId]],Product!$B$4:$O$7,4,FALSE)</f>
        <v>Lemon</v>
      </c>
    </row>
    <row r="2865" spans="1:20" x14ac:dyDescent="0.2">
      <c r="A2865">
        <v>19</v>
      </c>
      <c r="B2865">
        <v>53</v>
      </c>
      <c r="C2865">
        <v>91</v>
      </c>
      <c r="D2865">
        <v>39</v>
      </c>
      <c r="E2865">
        <v>36</v>
      </c>
      <c r="F2865">
        <v>12</v>
      </c>
      <c r="G2865">
        <v>212</v>
      </c>
      <c r="H2865">
        <v>20</v>
      </c>
      <c r="I2865">
        <v>41</v>
      </c>
      <c r="J2865">
        <v>50</v>
      </c>
      <c r="K2865">
        <v>80</v>
      </c>
      <c r="L2865">
        <v>417</v>
      </c>
      <c r="M2865">
        <v>11</v>
      </c>
      <c r="N2865" s="25">
        <v>42124</v>
      </c>
      <c r="O2865" t="str">
        <f>VLOOKUP(Coffee_data[[#This Row],[Area Code]],Location!$B$1:$E$157,2,FALSE)</f>
        <v>Missouri</v>
      </c>
      <c r="P2865" t="str">
        <f>VLOOKUP(Coffee_data[[#This Row],[Area Code]],Location!$B$1:$E$157,3,FALSE)</f>
        <v>Central</v>
      </c>
      <c r="Q2865" t="str">
        <f>VLOOKUP(Coffee_data[[#This Row],[Area Code]],Location!$B$1:$E$157,4,FALSE)</f>
        <v>Small Market</v>
      </c>
      <c r="R2865" s="15" t="str">
        <f>HLOOKUP(Coffee_data[[#This Row],[ProductId]],Product!$B$4:$O$7,2,FALSE)</f>
        <v>Regular</v>
      </c>
      <c r="S2865" s="15" t="str">
        <f>HLOOKUP(Coffee_data[[#This Row],[ProductId]],Product!$B$4:$O$7,3,FALSE)</f>
        <v>Tea</v>
      </c>
      <c r="T2865" s="15" t="str">
        <f>HLOOKUP(Coffee_data[[#This Row],[ProductId]],Product!$B$4:$O$7,4,FALSE)</f>
        <v>Darjeeling</v>
      </c>
    </row>
    <row r="2866" spans="1:20" x14ac:dyDescent="0.2">
      <c r="A2866">
        <v>-6</v>
      </c>
      <c r="B2866">
        <v>42</v>
      </c>
      <c r="C2866">
        <v>75</v>
      </c>
      <c r="D2866">
        <v>34</v>
      </c>
      <c r="E2866">
        <v>43</v>
      </c>
      <c r="F2866">
        <v>12</v>
      </c>
      <c r="G2866">
        <v>182</v>
      </c>
      <c r="H2866">
        <v>0</v>
      </c>
      <c r="I2866">
        <v>20</v>
      </c>
      <c r="J2866">
        <v>40</v>
      </c>
      <c r="K2866">
        <v>60</v>
      </c>
      <c r="L2866">
        <v>417</v>
      </c>
      <c r="M2866">
        <v>12</v>
      </c>
      <c r="N2866" s="25">
        <v>42124</v>
      </c>
      <c r="O2866" t="str">
        <f>VLOOKUP(Coffee_data[[#This Row],[Area Code]],Location!$B$1:$E$157,2,FALSE)</f>
        <v>Missouri</v>
      </c>
      <c r="P2866" t="str">
        <f>VLOOKUP(Coffee_data[[#This Row],[Area Code]],Location!$B$1:$E$157,3,FALSE)</f>
        <v>Central</v>
      </c>
      <c r="Q2866" t="str">
        <f>VLOOKUP(Coffee_data[[#This Row],[Area Code]],Location!$B$1:$E$157,4,FALSE)</f>
        <v>Small Market</v>
      </c>
      <c r="R2866" s="15" t="str">
        <f>HLOOKUP(Coffee_data[[#This Row],[ProductId]],Product!$B$4:$O$7,2,FALSE)</f>
        <v>Regular</v>
      </c>
      <c r="S2866" s="15" t="str">
        <f>HLOOKUP(Coffee_data[[#This Row],[ProductId]],Product!$B$4:$O$7,3,FALSE)</f>
        <v>Tea</v>
      </c>
      <c r="T2866" s="15" t="str">
        <f>HLOOKUP(Coffee_data[[#This Row],[ProductId]],Product!$B$4:$O$7,4,FALSE)</f>
        <v>Earl Grey</v>
      </c>
    </row>
    <row r="2867" spans="1:20" x14ac:dyDescent="0.2">
      <c r="A2867">
        <v>-3</v>
      </c>
      <c r="B2867">
        <v>45</v>
      </c>
      <c r="C2867">
        <v>80</v>
      </c>
      <c r="D2867">
        <v>36</v>
      </c>
      <c r="E2867">
        <v>44</v>
      </c>
      <c r="F2867">
        <v>13</v>
      </c>
      <c r="G2867">
        <v>212</v>
      </c>
      <c r="H2867">
        <v>0</v>
      </c>
      <c r="I2867">
        <v>43</v>
      </c>
      <c r="J2867">
        <v>40</v>
      </c>
      <c r="K2867">
        <v>57</v>
      </c>
      <c r="L2867">
        <v>314</v>
      </c>
      <c r="M2867">
        <v>13</v>
      </c>
      <c r="N2867" s="25">
        <v>42124</v>
      </c>
      <c r="O2867" t="str">
        <f>VLOOKUP(Coffee_data[[#This Row],[Area Code]],Location!$B$1:$E$157,2,FALSE)</f>
        <v>Missouri</v>
      </c>
      <c r="P2867" t="str">
        <f>VLOOKUP(Coffee_data[[#This Row],[Area Code]],Location!$B$1:$E$157,3,FALSE)</f>
        <v>Central</v>
      </c>
      <c r="Q2867" t="str">
        <f>VLOOKUP(Coffee_data[[#This Row],[Area Code]],Location!$B$1:$E$157,4,FALSE)</f>
        <v>Small Market</v>
      </c>
      <c r="R2867" s="15" t="str">
        <f>HLOOKUP(Coffee_data[[#This Row],[ProductId]],Product!$B$4:$O$7,2,FALSE)</f>
        <v>Regular</v>
      </c>
      <c r="S2867" s="15" t="str">
        <f>HLOOKUP(Coffee_data[[#This Row],[ProductId]],Product!$B$4:$O$7,3,FALSE)</f>
        <v>Tea</v>
      </c>
      <c r="T2867" s="15" t="str">
        <f>HLOOKUP(Coffee_data[[#This Row],[ProductId]],Product!$B$4:$O$7,4,FALSE)</f>
        <v>Green Tea</v>
      </c>
    </row>
    <row r="2868" spans="1:20" x14ac:dyDescent="0.2">
      <c r="A2868">
        <v>57</v>
      </c>
      <c r="B2868">
        <v>65</v>
      </c>
      <c r="C2868">
        <v>108</v>
      </c>
      <c r="D2868">
        <v>44</v>
      </c>
      <c r="E2868">
        <v>22</v>
      </c>
      <c r="F2868">
        <v>12</v>
      </c>
      <c r="G2868">
        <v>844</v>
      </c>
      <c r="H2868">
        <v>50</v>
      </c>
      <c r="I2868">
        <v>50</v>
      </c>
      <c r="J2868">
        <v>70</v>
      </c>
      <c r="K2868">
        <v>125</v>
      </c>
      <c r="L2868">
        <v>636</v>
      </c>
      <c r="M2868">
        <v>5</v>
      </c>
      <c r="N2868" s="25">
        <v>42124</v>
      </c>
      <c r="O2868" t="str">
        <f>VLOOKUP(Coffee_data[[#This Row],[Area Code]],Location!$B$1:$E$157,2,FALSE)</f>
        <v>Missouri</v>
      </c>
      <c r="P2868" t="str">
        <f>VLOOKUP(Coffee_data[[#This Row],[Area Code]],Location!$B$1:$E$157,3,FALSE)</f>
        <v>Central</v>
      </c>
      <c r="Q2868" t="str">
        <f>VLOOKUP(Coffee_data[[#This Row],[Area Code]],Location!$B$1:$E$157,4,FALSE)</f>
        <v>Small Market</v>
      </c>
      <c r="R2868" s="15" t="str">
        <f>HLOOKUP(Coffee_data[[#This Row],[ProductId]],Product!$B$4:$O$7,2,FALSE)</f>
        <v>Regular</v>
      </c>
      <c r="S2868" s="15" t="str">
        <f>HLOOKUP(Coffee_data[[#This Row],[ProductId]],Product!$B$4:$O$7,3,FALSE)</f>
        <v>Espresso</v>
      </c>
      <c r="T2868" s="15" t="str">
        <f>HLOOKUP(Coffee_data[[#This Row],[ProductId]],Product!$B$4:$O$7,4,FALSE)</f>
        <v>Caffe Mocha</v>
      </c>
    </row>
    <row r="2869" spans="1:20" x14ac:dyDescent="0.2">
      <c r="A2869">
        <v>50</v>
      </c>
      <c r="B2869">
        <v>58</v>
      </c>
      <c r="C2869">
        <v>96</v>
      </c>
      <c r="D2869">
        <v>39</v>
      </c>
      <c r="E2869">
        <v>20</v>
      </c>
      <c r="F2869">
        <v>10</v>
      </c>
      <c r="G2869">
        <v>799</v>
      </c>
      <c r="H2869">
        <v>50</v>
      </c>
      <c r="I2869">
        <v>40</v>
      </c>
      <c r="J2869">
        <v>70</v>
      </c>
      <c r="K2869">
        <v>116</v>
      </c>
      <c r="L2869">
        <v>660</v>
      </c>
      <c r="M2869">
        <v>6</v>
      </c>
      <c r="N2869" s="25">
        <v>42124</v>
      </c>
      <c r="O2869" t="str">
        <f>VLOOKUP(Coffee_data[[#This Row],[Area Code]],Location!$B$1:$E$157,2,FALSE)</f>
        <v>Missouri</v>
      </c>
      <c r="P2869" t="str">
        <f>VLOOKUP(Coffee_data[[#This Row],[Area Code]],Location!$B$1:$E$157,3,FALSE)</f>
        <v>Central</v>
      </c>
      <c r="Q2869" t="str">
        <f>VLOOKUP(Coffee_data[[#This Row],[Area Code]],Location!$B$1:$E$157,4,FALSE)</f>
        <v>Small Market</v>
      </c>
      <c r="R2869" s="15" t="str">
        <f>HLOOKUP(Coffee_data[[#This Row],[ProductId]],Product!$B$4:$O$7,2,FALSE)</f>
        <v>Decaf</v>
      </c>
      <c r="S2869" s="15" t="str">
        <f>HLOOKUP(Coffee_data[[#This Row],[ProductId]],Product!$B$4:$O$7,3,FALSE)</f>
        <v>Espresso</v>
      </c>
      <c r="T2869" s="15" t="str">
        <f>HLOOKUP(Coffee_data[[#This Row],[ProductId]],Product!$B$4:$O$7,4,FALSE)</f>
        <v>Decaf Espresso</v>
      </c>
    </row>
    <row r="2870" spans="1:20" x14ac:dyDescent="0.2">
      <c r="A2870">
        <v>46</v>
      </c>
      <c r="B2870">
        <v>96</v>
      </c>
      <c r="C2870">
        <v>171</v>
      </c>
      <c r="D2870">
        <v>77</v>
      </c>
      <c r="E2870">
        <v>59</v>
      </c>
      <c r="F2870">
        <v>29</v>
      </c>
      <c r="G2870">
        <v>529</v>
      </c>
      <c r="H2870">
        <v>50</v>
      </c>
      <c r="I2870">
        <v>82</v>
      </c>
      <c r="J2870">
        <v>100</v>
      </c>
      <c r="K2870">
        <v>182</v>
      </c>
      <c r="L2870">
        <v>573</v>
      </c>
      <c r="M2870">
        <v>2</v>
      </c>
      <c r="N2870" s="25">
        <v>42124</v>
      </c>
      <c r="O2870" t="str">
        <f>VLOOKUP(Coffee_data[[#This Row],[Area Code]],Location!$B$1:$E$157,2,FALSE)</f>
        <v>Missouri</v>
      </c>
      <c r="P2870" t="str">
        <f>VLOOKUP(Coffee_data[[#This Row],[Area Code]],Location!$B$1:$E$157,3,FALSE)</f>
        <v>Central</v>
      </c>
      <c r="Q2870" t="str">
        <f>VLOOKUP(Coffee_data[[#This Row],[Area Code]],Location!$B$1:$E$157,4,FALSE)</f>
        <v>Small Market</v>
      </c>
      <c r="R2870" s="15" t="str">
        <f>HLOOKUP(Coffee_data[[#This Row],[ProductId]],Product!$B$4:$O$7,2,FALSE)</f>
        <v>Regular</v>
      </c>
      <c r="S2870" s="15" t="str">
        <f>HLOOKUP(Coffee_data[[#This Row],[ProductId]],Product!$B$4:$O$7,3,FALSE)</f>
        <v>Coffee</v>
      </c>
      <c r="T2870" s="15" t="str">
        <f>HLOOKUP(Coffee_data[[#This Row],[ProductId]],Product!$B$4:$O$7,4,FALSE)</f>
        <v>Columbian</v>
      </c>
    </row>
    <row r="2871" spans="1:20" x14ac:dyDescent="0.2">
      <c r="A2871">
        <v>52</v>
      </c>
      <c r="B2871">
        <v>80</v>
      </c>
      <c r="C2871">
        <v>147</v>
      </c>
      <c r="D2871">
        <v>68</v>
      </c>
      <c r="E2871">
        <v>39</v>
      </c>
      <c r="F2871">
        <v>21</v>
      </c>
      <c r="G2871">
        <v>998</v>
      </c>
      <c r="H2871">
        <v>40</v>
      </c>
      <c r="I2871">
        <v>73</v>
      </c>
      <c r="J2871">
        <v>80</v>
      </c>
      <c r="K2871">
        <v>153</v>
      </c>
      <c r="L2871">
        <v>660</v>
      </c>
      <c r="M2871">
        <v>3</v>
      </c>
      <c r="N2871" s="25">
        <v>42124</v>
      </c>
      <c r="O2871" t="str">
        <f>VLOOKUP(Coffee_data[[#This Row],[Area Code]],Location!$B$1:$E$157,2,FALSE)</f>
        <v>Missouri</v>
      </c>
      <c r="P2871" t="str">
        <f>VLOOKUP(Coffee_data[[#This Row],[Area Code]],Location!$B$1:$E$157,3,FALSE)</f>
        <v>Central</v>
      </c>
      <c r="Q2871" t="str">
        <f>VLOOKUP(Coffee_data[[#This Row],[Area Code]],Location!$B$1:$E$157,4,FALSE)</f>
        <v>Small Market</v>
      </c>
      <c r="R2871" s="15" t="str">
        <f>HLOOKUP(Coffee_data[[#This Row],[ProductId]],Product!$B$4:$O$7,2,FALSE)</f>
        <v>Decaf</v>
      </c>
      <c r="S2871" s="15" t="str">
        <f>HLOOKUP(Coffee_data[[#This Row],[ProductId]],Product!$B$4:$O$7,3,FALSE)</f>
        <v>Coffee</v>
      </c>
      <c r="T2871" s="15" t="str">
        <f>HLOOKUP(Coffee_data[[#This Row],[ProductId]],Product!$B$4:$O$7,4,FALSE)</f>
        <v>Decaf Irish Cream</v>
      </c>
    </row>
    <row r="2872" spans="1:20" x14ac:dyDescent="0.2">
      <c r="A2872">
        <v>17</v>
      </c>
      <c r="B2872">
        <v>29</v>
      </c>
      <c r="C2872">
        <v>49</v>
      </c>
      <c r="D2872">
        <v>20</v>
      </c>
      <c r="E2872">
        <v>16</v>
      </c>
      <c r="F2872">
        <v>5</v>
      </c>
      <c r="G2872">
        <v>464</v>
      </c>
      <c r="H2872">
        <v>30</v>
      </c>
      <c r="I2872">
        <v>10</v>
      </c>
      <c r="J2872">
        <v>30</v>
      </c>
      <c r="K2872">
        <v>40</v>
      </c>
      <c r="L2872">
        <v>614</v>
      </c>
      <c r="M2872">
        <v>8</v>
      </c>
      <c r="N2872" s="25">
        <v>42124</v>
      </c>
      <c r="O2872" t="str">
        <f>VLOOKUP(Coffee_data[[#This Row],[Area Code]],Location!$B$1:$E$157,2,FALSE)</f>
        <v>Ohio</v>
      </c>
      <c r="P2872" t="str">
        <f>VLOOKUP(Coffee_data[[#This Row],[Area Code]],Location!$B$1:$E$157,3,FALSE)</f>
        <v>Central</v>
      </c>
      <c r="Q2872" t="str">
        <f>VLOOKUP(Coffee_data[[#This Row],[Area Code]],Location!$B$1:$E$157,4,FALSE)</f>
        <v>Major Market</v>
      </c>
      <c r="R2872" s="15" t="str">
        <f>HLOOKUP(Coffee_data[[#This Row],[ProductId]],Product!$B$4:$O$7,2,FALSE)</f>
        <v>Decaf</v>
      </c>
      <c r="S2872" s="15" t="str">
        <f>HLOOKUP(Coffee_data[[#This Row],[ProductId]],Product!$B$4:$O$7,3,FALSE)</f>
        <v>Herbal Tea</v>
      </c>
      <c r="T2872" s="15" t="str">
        <f>HLOOKUP(Coffee_data[[#This Row],[ProductId]],Product!$B$4:$O$7,4,FALSE)</f>
        <v>Chamomile</v>
      </c>
    </row>
    <row r="2873" spans="1:20" x14ac:dyDescent="0.2">
      <c r="A2873">
        <v>32</v>
      </c>
      <c r="B2873">
        <v>42</v>
      </c>
      <c r="C2873">
        <v>70</v>
      </c>
      <c r="D2873">
        <v>29</v>
      </c>
      <c r="E2873">
        <v>18</v>
      </c>
      <c r="F2873">
        <v>8</v>
      </c>
      <c r="G2873">
        <v>835</v>
      </c>
      <c r="H2873">
        <v>40</v>
      </c>
      <c r="I2873">
        <v>20</v>
      </c>
      <c r="J2873">
        <v>40</v>
      </c>
      <c r="K2873">
        <v>69</v>
      </c>
      <c r="L2873">
        <v>440</v>
      </c>
      <c r="M2873">
        <v>9</v>
      </c>
      <c r="N2873" s="25">
        <v>42124</v>
      </c>
      <c r="O2873" t="str">
        <f>VLOOKUP(Coffee_data[[#This Row],[Area Code]],Location!$B$1:$E$157,2,FALSE)</f>
        <v>Ohio</v>
      </c>
      <c r="P2873" t="str">
        <f>VLOOKUP(Coffee_data[[#This Row],[Area Code]],Location!$B$1:$E$157,3,FALSE)</f>
        <v>Central</v>
      </c>
      <c r="Q2873" t="str">
        <f>VLOOKUP(Coffee_data[[#This Row],[Area Code]],Location!$B$1:$E$157,4,FALSE)</f>
        <v>Major Market</v>
      </c>
      <c r="R2873" s="15" t="str">
        <f>HLOOKUP(Coffee_data[[#This Row],[ProductId]],Product!$B$4:$O$7,2,FALSE)</f>
        <v>Decaf</v>
      </c>
      <c r="S2873" s="15" t="str">
        <f>HLOOKUP(Coffee_data[[#This Row],[ProductId]],Product!$B$4:$O$7,3,FALSE)</f>
        <v>Herbal Tea</v>
      </c>
      <c r="T2873" s="15" t="str">
        <f>HLOOKUP(Coffee_data[[#This Row],[ProductId]],Product!$B$4:$O$7,4,FALSE)</f>
        <v>Lemon</v>
      </c>
    </row>
    <row r="2874" spans="1:20" x14ac:dyDescent="0.2">
      <c r="A2874">
        <v>109</v>
      </c>
      <c r="B2874">
        <v>141</v>
      </c>
      <c r="C2874">
        <v>233</v>
      </c>
      <c r="D2874">
        <v>94</v>
      </c>
      <c r="E2874">
        <v>58</v>
      </c>
      <c r="F2874">
        <v>31</v>
      </c>
      <c r="G2874">
        <v>697</v>
      </c>
      <c r="H2874">
        <v>70</v>
      </c>
      <c r="I2874">
        <v>80</v>
      </c>
      <c r="J2874">
        <v>120</v>
      </c>
      <c r="K2874">
        <v>189</v>
      </c>
      <c r="L2874">
        <v>513</v>
      </c>
      <c r="M2874">
        <v>11</v>
      </c>
      <c r="N2874" s="25">
        <v>42124</v>
      </c>
      <c r="O2874" t="str">
        <f>VLOOKUP(Coffee_data[[#This Row],[Area Code]],Location!$B$1:$E$157,2,FALSE)</f>
        <v>Ohio</v>
      </c>
      <c r="P2874" t="str">
        <f>VLOOKUP(Coffee_data[[#This Row],[Area Code]],Location!$B$1:$E$157,3,FALSE)</f>
        <v>Central</v>
      </c>
      <c r="Q2874" t="str">
        <f>VLOOKUP(Coffee_data[[#This Row],[Area Code]],Location!$B$1:$E$157,4,FALSE)</f>
        <v>Major Market</v>
      </c>
      <c r="R2874" s="15" t="str">
        <f>HLOOKUP(Coffee_data[[#This Row],[ProductId]],Product!$B$4:$O$7,2,FALSE)</f>
        <v>Regular</v>
      </c>
      <c r="S2874" s="15" t="str">
        <f>HLOOKUP(Coffee_data[[#This Row],[ProductId]],Product!$B$4:$O$7,3,FALSE)</f>
        <v>Tea</v>
      </c>
      <c r="T2874" s="15" t="str">
        <f>HLOOKUP(Coffee_data[[#This Row],[ProductId]],Product!$B$4:$O$7,4,FALSE)</f>
        <v>Darjeeling</v>
      </c>
    </row>
    <row r="2875" spans="1:20" x14ac:dyDescent="0.2">
      <c r="A2875">
        <v>139</v>
      </c>
      <c r="B2875">
        <v>159</v>
      </c>
      <c r="C2875">
        <v>271</v>
      </c>
      <c r="D2875">
        <v>154</v>
      </c>
      <c r="E2875">
        <v>54</v>
      </c>
      <c r="F2875">
        <v>35</v>
      </c>
      <c r="G2875">
        <v>555</v>
      </c>
      <c r="H2875">
        <v>100</v>
      </c>
      <c r="I2875">
        <v>78</v>
      </c>
      <c r="J2875">
        <v>150</v>
      </c>
      <c r="K2875">
        <v>228</v>
      </c>
      <c r="L2875">
        <v>513</v>
      </c>
      <c r="M2875">
        <v>12</v>
      </c>
      <c r="N2875" s="25">
        <v>42124</v>
      </c>
      <c r="O2875" t="str">
        <f>VLOOKUP(Coffee_data[[#This Row],[Area Code]],Location!$B$1:$E$157,2,FALSE)</f>
        <v>Ohio</v>
      </c>
      <c r="P2875" t="str">
        <f>VLOOKUP(Coffee_data[[#This Row],[Area Code]],Location!$B$1:$E$157,3,FALSE)</f>
        <v>Central</v>
      </c>
      <c r="Q2875" t="str">
        <f>VLOOKUP(Coffee_data[[#This Row],[Area Code]],Location!$B$1:$E$157,4,FALSE)</f>
        <v>Major Market</v>
      </c>
      <c r="R2875" s="15" t="str">
        <f>HLOOKUP(Coffee_data[[#This Row],[ProductId]],Product!$B$4:$O$7,2,FALSE)</f>
        <v>Regular</v>
      </c>
      <c r="S2875" s="15" t="str">
        <f>HLOOKUP(Coffee_data[[#This Row],[ProductId]],Product!$B$4:$O$7,3,FALSE)</f>
        <v>Tea</v>
      </c>
      <c r="T2875" s="15" t="str">
        <f>HLOOKUP(Coffee_data[[#This Row],[ProductId]],Product!$B$4:$O$7,4,FALSE)</f>
        <v>Earl Grey</v>
      </c>
    </row>
    <row r="2876" spans="1:20" x14ac:dyDescent="0.2">
      <c r="A2876">
        <v>116</v>
      </c>
      <c r="B2876">
        <v>149</v>
      </c>
      <c r="C2876">
        <v>295</v>
      </c>
      <c r="D2876">
        <v>139</v>
      </c>
      <c r="E2876">
        <v>60</v>
      </c>
      <c r="F2876">
        <v>41</v>
      </c>
      <c r="G2876">
        <v>1156</v>
      </c>
      <c r="H2876">
        <v>120</v>
      </c>
      <c r="I2876">
        <v>149</v>
      </c>
      <c r="J2876">
        <v>180</v>
      </c>
      <c r="K2876">
        <v>345</v>
      </c>
      <c r="L2876">
        <v>216</v>
      </c>
      <c r="M2876">
        <v>5</v>
      </c>
      <c r="N2876" s="25">
        <v>42124</v>
      </c>
      <c r="O2876" t="str">
        <f>VLOOKUP(Coffee_data[[#This Row],[Area Code]],Location!$B$1:$E$157,2,FALSE)</f>
        <v>Ohio</v>
      </c>
      <c r="P2876" t="str">
        <f>VLOOKUP(Coffee_data[[#This Row],[Area Code]],Location!$B$1:$E$157,3,FALSE)</f>
        <v>Central</v>
      </c>
      <c r="Q2876" t="str">
        <f>VLOOKUP(Coffee_data[[#This Row],[Area Code]],Location!$B$1:$E$157,4,FALSE)</f>
        <v>Major Market</v>
      </c>
      <c r="R2876" s="15" t="str">
        <f>HLOOKUP(Coffee_data[[#This Row],[ProductId]],Product!$B$4:$O$7,2,FALSE)</f>
        <v>Regular</v>
      </c>
      <c r="S2876" s="15" t="str">
        <f>HLOOKUP(Coffee_data[[#This Row],[ProductId]],Product!$B$4:$O$7,3,FALSE)</f>
        <v>Espresso</v>
      </c>
      <c r="T2876" s="15" t="str">
        <f>HLOOKUP(Coffee_data[[#This Row],[ProductId]],Product!$B$4:$O$7,4,FALSE)</f>
        <v>Caffe Mocha</v>
      </c>
    </row>
    <row r="2877" spans="1:20" x14ac:dyDescent="0.2">
      <c r="A2877">
        <v>15</v>
      </c>
      <c r="B2877">
        <v>65</v>
      </c>
      <c r="C2877">
        <v>117</v>
      </c>
      <c r="D2877">
        <v>53</v>
      </c>
      <c r="E2877">
        <v>50</v>
      </c>
      <c r="F2877">
        <v>20</v>
      </c>
      <c r="G2877">
        <v>361</v>
      </c>
      <c r="H2877">
        <v>20</v>
      </c>
      <c r="I2877">
        <v>60</v>
      </c>
      <c r="J2877">
        <v>70</v>
      </c>
      <c r="K2877">
        <v>124</v>
      </c>
      <c r="L2877">
        <v>216</v>
      </c>
      <c r="M2877">
        <v>6</v>
      </c>
      <c r="N2877" s="25">
        <v>42124</v>
      </c>
      <c r="O2877" t="str">
        <f>VLOOKUP(Coffee_data[[#This Row],[Area Code]],Location!$B$1:$E$157,2,FALSE)</f>
        <v>Ohio</v>
      </c>
      <c r="P2877" t="str">
        <f>VLOOKUP(Coffee_data[[#This Row],[Area Code]],Location!$B$1:$E$157,3,FALSE)</f>
        <v>Central</v>
      </c>
      <c r="Q2877" t="str">
        <f>VLOOKUP(Coffee_data[[#This Row],[Area Code]],Location!$B$1:$E$157,4,FALSE)</f>
        <v>Major Market</v>
      </c>
      <c r="R2877" s="15" t="str">
        <f>HLOOKUP(Coffee_data[[#This Row],[ProductId]],Product!$B$4:$O$7,2,FALSE)</f>
        <v>Decaf</v>
      </c>
      <c r="S2877" s="15" t="str">
        <f>HLOOKUP(Coffee_data[[#This Row],[ProductId]],Product!$B$4:$O$7,3,FALSE)</f>
        <v>Espresso</v>
      </c>
      <c r="T2877" s="15" t="str">
        <f>HLOOKUP(Coffee_data[[#This Row],[ProductId]],Product!$B$4:$O$7,4,FALSE)</f>
        <v>Decaf Espresso</v>
      </c>
    </row>
    <row r="2878" spans="1:20" x14ac:dyDescent="0.2">
      <c r="A2878">
        <v>37</v>
      </c>
      <c r="B2878">
        <v>71</v>
      </c>
      <c r="C2878">
        <v>122</v>
      </c>
      <c r="D2878">
        <v>52</v>
      </c>
      <c r="E2878">
        <v>41</v>
      </c>
      <c r="F2878">
        <v>17</v>
      </c>
      <c r="G2878">
        <v>361</v>
      </c>
      <c r="H2878">
        <v>40</v>
      </c>
      <c r="I2878">
        <v>50</v>
      </c>
      <c r="J2878">
        <v>70</v>
      </c>
      <c r="K2878">
        <v>121</v>
      </c>
      <c r="L2878">
        <v>216</v>
      </c>
      <c r="M2878">
        <v>1</v>
      </c>
      <c r="N2878" s="25">
        <v>42124</v>
      </c>
      <c r="O2878" t="str">
        <f>VLOOKUP(Coffee_data[[#This Row],[Area Code]],Location!$B$1:$E$157,2,FALSE)</f>
        <v>Ohio</v>
      </c>
      <c r="P2878" t="str">
        <f>VLOOKUP(Coffee_data[[#This Row],[Area Code]],Location!$B$1:$E$157,3,FALSE)</f>
        <v>Central</v>
      </c>
      <c r="Q2878" t="str">
        <f>VLOOKUP(Coffee_data[[#This Row],[Area Code]],Location!$B$1:$E$157,4,FALSE)</f>
        <v>Major Market</v>
      </c>
      <c r="R2878" s="15" t="str">
        <f>HLOOKUP(Coffee_data[[#This Row],[ProductId]],Product!$B$4:$O$7,2,FALSE)</f>
        <v>Regular</v>
      </c>
      <c r="S2878" s="15" t="str">
        <f>HLOOKUP(Coffee_data[[#This Row],[ProductId]],Product!$B$4:$O$7,3,FALSE)</f>
        <v>Coffee</v>
      </c>
      <c r="T2878" s="15" t="str">
        <f>HLOOKUP(Coffee_data[[#This Row],[ProductId]],Product!$B$4:$O$7,4,FALSE)</f>
        <v>Amaretto</v>
      </c>
    </row>
    <row r="2879" spans="1:20" x14ac:dyDescent="0.2">
      <c r="A2879">
        <v>33</v>
      </c>
      <c r="B2879">
        <v>61</v>
      </c>
      <c r="C2879">
        <v>102</v>
      </c>
      <c r="D2879">
        <v>42</v>
      </c>
      <c r="E2879">
        <v>34</v>
      </c>
      <c r="F2879">
        <v>13</v>
      </c>
      <c r="G2879">
        <v>384</v>
      </c>
      <c r="H2879">
        <v>30</v>
      </c>
      <c r="I2879">
        <v>38</v>
      </c>
      <c r="J2879">
        <v>60</v>
      </c>
      <c r="K2879">
        <v>102</v>
      </c>
      <c r="L2879">
        <v>234</v>
      </c>
      <c r="M2879">
        <v>2</v>
      </c>
      <c r="N2879" s="25">
        <v>42124</v>
      </c>
      <c r="O2879" t="str">
        <f>VLOOKUP(Coffee_data[[#This Row],[Area Code]],Location!$B$1:$E$157,2,FALSE)</f>
        <v>Ohio</v>
      </c>
      <c r="P2879" t="str">
        <f>VLOOKUP(Coffee_data[[#This Row],[Area Code]],Location!$B$1:$E$157,3,FALSE)</f>
        <v>Central</v>
      </c>
      <c r="Q2879" t="str">
        <f>VLOOKUP(Coffee_data[[#This Row],[Area Code]],Location!$B$1:$E$157,4,FALSE)</f>
        <v>Major Market</v>
      </c>
      <c r="R2879" s="15" t="str">
        <f>HLOOKUP(Coffee_data[[#This Row],[ProductId]],Product!$B$4:$O$7,2,FALSE)</f>
        <v>Regular</v>
      </c>
      <c r="S2879" s="15" t="str">
        <f>HLOOKUP(Coffee_data[[#This Row],[ProductId]],Product!$B$4:$O$7,3,FALSE)</f>
        <v>Coffee</v>
      </c>
      <c r="T2879" s="15" t="str">
        <f>HLOOKUP(Coffee_data[[#This Row],[ProductId]],Product!$B$4:$O$7,4,FALSE)</f>
        <v>Columbian</v>
      </c>
    </row>
    <row r="2880" spans="1:20" x14ac:dyDescent="0.2">
      <c r="A2880">
        <v>-3</v>
      </c>
      <c r="B2880">
        <v>75</v>
      </c>
      <c r="C2880">
        <v>127</v>
      </c>
      <c r="D2880">
        <v>53</v>
      </c>
      <c r="E2880">
        <v>72</v>
      </c>
      <c r="F2880">
        <v>48</v>
      </c>
      <c r="G2880">
        <v>458</v>
      </c>
      <c r="H2880">
        <v>20</v>
      </c>
      <c r="I2880">
        <v>53</v>
      </c>
      <c r="J2880">
        <v>80</v>
      </c>
      <c r="K2880">
        <v>133</v>
      </c>
      <c r="L2880">
        <v>234</v>
      </c>
      <c r="M2880">
        <v>3</v>
      </c>
      <c r="N2880" s="25">
        <v>42124</v>
      </c>
      <c r="O2880" t="str">
        <f>VLOOKUP(Coffee_data[[#This Row],[Area Code]],Location!$B$1:$E$157,2,FALSE)</f>
        <v>Ohio</v>
      </c>
      <c r="P2880" t="str">
        <f>VLOOKUP(Coffee_data[[#This Row],[Area Code]],Location!$B$1:$E$157,3,FALSE)</f>
        <v>Central</v>
      </c>
      <c r="Q2880" t="str">
        <f>VLOOKUP(Coffee_data[[#This Row],[Area Code]],Location!$B$1:$E$157,4,FALSE)</f>
        <v>Major Market</v>
      </c>
      <c r="R2880" s="15" t="str">
        <f>HLOOKUP(Coffee_data[[#This Row],[ProductId]],Product!$B$4:$O$7,2,FALSE)</f>
        <v>Decaf</v>
      </c>
      <c r="S2880" s="15" t="str">
        <f>HLOOKUP(Coffee_data[[#This Row],[ProductId]],Product!$B$4:$O$7,3,FALSE)</f>
        <v>Coffee</v>
      </c>
      <c r="T2880" s="15" t="str">
        <f>HLOOKUP(Coffee_data[[#This Row],[ProductId]],Product!$B$4:$O$7,4,FALSE)</f>
        <v>Decaf Irish Cream</v>
      </c>
    </row>
    <row r="2881" spans="1:20" x14ac:dyDescent="0.2">
      <c r="A2881">
        <v>62</v>
      </c>
      <c r="B2881">
        <v>82</v>
      </c>
      <c r="C2881">
        <v>129</v>
      </c>
      <c r="D2881">
        <v>48</v>
      </c>
      <c r="E2881">
        <v>34</v>
      </c>
      <c r="F2881">
        <v>14</v>
      </c>
      <c r="G2881">
        <v>351</v>
      </c>
      <c r="H2881">
        <v>50</v>
      </c>
      <c r="I2881">
        <v>32</v>
      </c>
      <c r="J2881">
        <v>70</v>
      </c>
      <c r="K2881">
        <v>102</v>
      </c>
      <c r="L2881">
        <v>608</v>
      </c>
      <c r="M2881">
        <v>8</v>
      </c>
      <c r="N2881" s="25">
        <v>42124</v>
      </c>
      <c r="O2881" t="str">
        <f>VLOOKUP(Coffee_data[[#This Row],[Area Code]],Location!$B$1:$E$157,2,FALSE)</f>
        <v>Wisconsin</v>
      </c>
      <c r="P2881" t="str">
        <f>VLOOKUP(Coffee_data[[#This Row],[Area Code]],Location!$B$1:$E$157,3,FALSE)</f>
        <v>Central</v>
      </c>
      <c r="Q2881" t="str">
        <f>VLOOKUP(Coffee_data[[#This Row],[Area Code]],Location!$B$1:$E$157,4,FALSE)</f>
        <v>Small Market</v>
      </c>
      <c r="R2881" s="15" t="str">
        <f>HLOOKUP(Coffee_data[[#This Row],[ProductId]],Product!$B$4:$O$7,2,FALSE)</f>
        <v>Decaf</v>
      </c>
      <c r="S2881" s="15" t="str">
        <f>HLOOKUP(Coffee_data[[#This Row],[ProductId]],Product!$B$4:$O$7,3,FALSE)</f>
        <v>Herbal Tea</v>
      </c>
      <c r="T2881" s="15" t="str">
        <f>HLOOKUP(Coffee_data[[#This Row],[ProductId]],Product!$B$4:$O$7,4,FALSE)</f>
        <v>Chamomile</v>
      </c>
    </row>
    <row r="2882" spans="1:20" x14ac:dyDescent="0.2">
      <c r="A2882">
        <v>70</v>
      </c>
      <c r="B2882">
        <v>77</v>
      </c>
      <c r="C2882">
        <v>129</v>
      </c>
      <c r="D2882">
        <v>53</v>
      </c>
      <c r="E2882">
        <v>24</v>
      </c>
      <c r="F2882">
        <v>14</v>
      </c>
      <c r="G2882">
        <v>803</v>
      </c>
      <c r="H2882">
        <v>60</v>
      </c>
      <c r="I2882">
        <v>31</v>
      </c>
      <c r="J2882">
        <v>70</v>
      </c>
      <c r="K2882">
        <v>101</v>
      </c>
      <c r="L2882">
        <v>262</v>
      </c>
      <c r="M2882">
        <v>9</v>
      </c>
      <c r="N2882" s="25">
        <v>42124</v>
      </c>
      <c r="O2882" t="str">
        <f>VLOOKUP(Coffee_data[[#This Row],[Area Code]],Location!$B$1:$E$157,2,FALSE)</f>
        <v>Wisconsin</v>
      </c>
      <c r="P2882" t="str">
        <f>VLOOKUP(Coffee_data[[#This Row],[Area Code]],Location!$B$1:$E$157,3,FALSE)</f>
        <v>Central</v>
      </c>
      <c r="Q2882" t="str">
        <f>VLOOKUP(Coffee_data[[#This Row],[Area Code]],Location!$B$1:$E$157,4,FALSE)</f>
        <v>Small Market</v>
      </c>
      <c r="R2882" s="15" t="str">
        <f>HLOOKUP(Coffee_data[[#This Row],[ProductId]],Product!$B$4:$O$7,2,FALSE)</f>
        <v>Decaf</v>
      </c>
      <c r="S2882" s="15" t="str">
        <f>HLOOKUP(Coffee_data[[#This Row],[ProductId]],Product!$B$4:$O$7,3,FALSE)</f>
        <v>Herbal Tea</v>
      </c>
      <c r="T2882" s="15" t="str">
        <f>HLOOKUP(Coffee_data[[#This Row],[ProductId]],Product!$B$4:$O$7,4,FALSE)</f>
        <v>Lemon</v>
      </c>
    </row>
    <row r="2883" spans="1:20" x14ac:dyDescent="0.2">
      <c r="A2883">
        <v>37</v>
      </c>
      <c r="B2883">
        <v>65</v>
      </c>
      <c r="C2883">
        <v>109</v>
      </c>
      <c r="D2883">
        <v>45</v>
      </c>
      <c r="E2883">
        <v>35</v>
      </c>
      <c r="F2883">
        <v>14</v>
      </c>
      <c r="G2883">
        <v>410</v>
      </c>
      <c r="H2883">
        <v>30</v>
      </c>
      <c r="I2883">
        <v>41</v>
      </c>
      <c r="J2883">
        <v>60</v>
      </c>
      <c r="K2883">
        <v>90</v>
      </c>
      <c r="L2883">
        <v>715</v>
      </c>
      <c r="M2883">
        <v>11</v>
      </c>
      <c r="N2883" s="25">
        <v>42124</v>
      </c>
      <c r="O2883" t="str">
        <f>VLOOKUP(Coffee_data[[#This Row],[Area Code]],Location!$B$1:$E$157,2,FALSE)</f>
        <v>Wisconsin</v>
      </c>
      <c r="P2883" t="str">
        <f>VLOOKUP(Coffee_data[[#This Row],[Area Code]],Location!$B$1:$E$157,3,FALSE)</f>
        <v>Central</v>
      </c>
      <c r="Q2883" t="str">
        <f>VLOOKUP(Coffee_data[[#This Row],[Area Code]],Location!$B$1:$E$157,4,FALSE)</f>
        <v>Small Market</v>
      </c>
      <c r="R2883" s="15" t="str">
        <f>HLOOKUP(Coffee_data[[#This Row],[ProductId]],Product!$B$4:$O$7,2,FALSE)</f>
        <v>Regular</v>
      </c>
      <c r="S2883" s="15" t="str">
        <f>HLOOKUP(Coffee_data[[#This Row],[ProductId]],Product!$B$4:$O$7,3,FALSE)</f>
        <v>Tea</v>
      </c>
      <c r="T2883" s="15" t="str">
        <f>HLOOKUP(Coffee_data[[#This Row],[ProductId]],Product!$B$4:$O$7,4,FALSE)</f>
        <v>Darjeeling</v>
      </c>
    </row>
    <row r="2884" spans="1:20" x14ac:dyDescent="0.2">
      <c r="A2884">
        <v>3</v>
      </c>
      <c r="B2884">
        <v>90</v>
      </c>
      <c r="C2884">
        <v>153</v>
      </c>
      <c r="D2884">
        <v>64</v>
      </c>
      <c r="E2884">
        <v>82</v>
      </c>
      <c r="F2884">
        <v>58</v>
      </c>
      <c r="G2884">
        <v>551</v>
      </c>
      <c r="H2884">
        <v>10</v>
      </c>
      <c r="I2884">
        <v>38</v>
      </c>
      <c r="J2884">
        <v>80</v>
      </c>
      <c r="K2884">
        <v>118</v>
      </c>
      <c r="L2884">
        <v>608</v>
      </c>
      <c r="M2884">
        <v>12</v>
      </c>
      <c r="N2884" s="25">
        <v>42124</v>
      </c>
      <c r="O2884" t="str">
        <f>VLOOKUP(Coffee_data[[#This Row],[Area Code]],Location!$B$1:$E$157,2,FALSE)</f>
        <v>Wisconsin</v>
      </c>
      <c r="P2884" t="str">
        <f>VLOOKUP(Coffee_data[[#This Row],[Area Code]],Location!$B$1:$E$157,3,FALSE)</f>
        <v>Central</v>
      </c>
      <c r="Q2884" t="str">
        <f>VLOOKUP(Coffee_data[[#This Row],[Area Code]],Location!$B$1:$E$157,4,FALSE)</f>
        <v>Small Market</v>
      </c>
      <c r="R2884" s="15" t="str">
        <f>HLOOKUP(Coffee_data[[#This Row],[ProductId]],Product!$B$4:$O$7,2,FALSE)</f>
        <v>Regular</v>
      </c>
      <c r="S2884" s="15" t="str">
        <f>HLOOKUP(Coffee_data[[#This Row],[ProductId]],Product!$B$4:$O$7,3,FALSE)</f>
        <v>Tea</v>
      </c>
      <c r="T2884" s="15" t="str">
        <f>HLOOKUP(Coffee_data[[#This Row],[ProductId]],Product!$B$4:$O$7,4,FALSE)</f>
        <v>Earl Grey</v>
      </c>
    </row>
    <row r="2885" spans="1:20" x14ac:dyDescent="0.2">
      <c r="A2885">
        <v>65</v>
      </c>
      <c r="B2885">
        <v>92</v>
      </c>
      <c r="C2885">
        <v>168</v>
      </c>
      <c r="D2885">
        <v>78</v>
      </c>
      <c r="E2885">
        <v>42</v>
      </c>
      <c r="F2885">
        <v>24</v>
      </c>
      <c r="G2885">
        <v>995</v>
      </c>
      <c r="H2885">
        <v>70</v>
      </c>
      <c r="I2885">
        <v>95</v>
      </c>
      <c r="J2885">
        <v>110</v>
      </c>
      <c r="K2885">
        <v>205</v>
      </c>
      <c r="L2885">
        <v>608</v>
      </c>
      <c r="M2885">
        <v>5</v>
      </c>
      <c r="N2885" s="25">
        <v>42124</v>
      </c>
      <c r="O2885" t="str">
        <f>VLOOKUP(Coffee_data[[#This Row],[Area Code]],Location!$B$1:$E$157,2,FALSE)</f>
        <v>Wisconsin</v>
      </c>
      <c r="P2885" t="str">
        <f>VLOOKUP(Coffee_data[[#This Row],[Area Code]],Location!$B$1:$E$157,3,FALSE)</f>
        <v>Central</v>
      </c>
      <c r="Q2885" t="str">
        <f>VLOOKUP(Coffee_data[[#This Row],[Area Code]],Location!$B$1:$E$157,4,FALSE)</f>
        <v>Small Market</v>
      </c>
      <c r="R2885" s="15" t="str">
        <f>HLOOKUP(Coffee_data[[#This Row],[ProductId]],Product!$B$4:$O$7,2,FALSE)</f>
        <v>Regular</v>
      </c>
      <c r="S2885" s="15" t="str">
        <f>HLOOKUP(Coffee_data[[#This Row],[ProductId]],Product!$B$4:$O$7,3,FALSE)</f>
        <v>Espresso</v>
      </c>
      <c r="T2885" s="15" t="str">
        <f>HLOOKUP(Coffee_data[[#This Row],[ProductId]],Product!$B$4:$O$7,4,FALSE)</f>
        <v>Caffe Mocha</v>
      </c>
    </row>
    <row r="2886" spans="1:20" x14ac:dyDescent="0.2">
      <c r="A2886">
        <v>48</v>
      </c>
      <c r="B2886">
        <v>62</v>
      </c>
      <c r="C2886">
        <v>109</v>
      </c>
      <c r="D2886">
        <v>48</v>
      </c>
      <c r="E2886">
        <v>25</v>
      </c>
      <c r="F2886">
        <v>15</v>
      </c>
      <c r="G2886">
        <v>599</v>
      </c>
      <c r="H2886">
        <v>50</v>
      </c>
      <c r="I2886">
        <v>50</v>
      </c>
      <c r="J2886">
        <v>70</v>
      </c>
      <c r="K2886">
        <v>126</v>
      </c>
      <c r="L2886">
        <v>715</v>
      </c>
      <c r="M2886">
        <v>6</v>
      </c>
      <c r="N2886" s="25">
        <v>42124</v>
      </c>
      <c r="O2886" t="str">
        <f>VLOOKUP(Coffee_data[[#This Row],[Area Code]],Location!$B$1:$E$157,2,FALSE)</f>
        <v>Wisconsin</v>
      </c>
      <c r="P2886" t="str">
        <f>VLOOKUP(Coffee_data[[#This Row],[Area Code]],Location!$B$1:$E$157,3,FALSE)</f>
        <v>Central</v>
      </c>
      <c r="Q2886" t="str">
        <f>VLOOKUP(Coffee_data[[#This Row],[Area Code]],Location!$B$1:$E$157,4,FALSE)</f>
        <v>Small Market</v>
      </c>
      <c r="R2886" s="15" t="str">
        <f>HLOOKUP(Coffee_data[[#This Row],[ProductId]],Product!$B$4:$O$7,2,FALSE)</f>
        <v>Decaf</v>
      </c>
      <c r="S2886" s="15" t="str">
        <f>HLOOKUP(Coffee_data[[#This Row],[ProductId]],Product!$B$4:$O$7,3,FALSE)</f>
        <v>Espresso</v>
      </c>
      <c r="T2886" s="15" t="str">
        <f>HLOOKUP(Coffee_data[[#This Row],[ProductId]],Product!$B$4:$O$7,4,FALSE)</f>
        <v>Decaf Espresso</v>
      </c>
    </row>
    <row r="2887" spans="1:20" x14ac:dyDescent="0.2">
      <c r="A2887">
        <v>23</v>
      </c>
      <c r="B2887">
        <v>72</v>
      </c>
      <c r="C2887">
        <v>129</v>
      </c>
      <c r="D2887">
        <v>58</v>
      </c>
      <c r="E2887">
        <v>51</v>
      </c>
      <c r="F2887">
        <v>22</v>
      </c>
      <c r="G2887">
        <v>338</v>
      </c>
      <c r="H2887">
        <v>20</v>
      </c>
      <c r="I2887">
        <v>61</v>
      </c>
      <c r="J2887">
        <v>70</v>
      </c>
      <c r="K2887">
        <v>131</v>
      </c>
      <c r="L2887">
        <v>414</v>
      </c>
      <c r="M2887">
        <v>1</v>
      </c>
      <c r="N2887" s="25">
        <v>42124</v>
      </c>
      <c r="O2887" t="str">
        <f>VLOOKUP(Coffee_data[[#This Row],[Area Code]],Location!$B$1:$E$157,2,FALSE)</f>
        <v>Wisconsin</v>
      </c>
      <c r="P2887" t="str">
        <f>VLOOKUP(Coffee_data[[#This Row],[Area Code]],Location!$B$1:$E$157,3,FALSE)</f>
        <v>Central</v>
      </c>
      <c r="Q2887" t="str">
        <f>VLOOKUP(Coffee_data[[#This Row],[Area Code]],Location!$B$1:$E$157,4,FALSE)</f>
        <v>Small Market</v>
      </c>
      <c r="R2887" s="15" t="str">
        <f>HLOOKUP(Coffee_data[[#This Row],[ProductId]],Product!$B$4:$O$7,2,FALSE)</f>
        <v>Regular</v>
      </c>
      <c r="S2887" s="15" t="str">
        <f>HLOOKUP(Coffee_data[[#This Row],[ProductId]],Product!$B$4:$O$7,3,FALSE)</f>
        <v>Coffee</v>
      </c>
      <c r="T2887" s="15" t="str">
        <f>HLOOKUP(Coffee_data[[#This Row],[ProductId]],Product!$B$4:$O$7,4,FALSE)</f>
        <v>Amaretto</v>
      </c>
    </row>
    <row r="2888" spans="1:20" x14ac:dyDescent="0.2">
      <c r="A2888">
        <v>23</v>
      </c>
      <c r="B2888">
        <v>129</v>
      </c>
      <c r="C2888">
        <v>219</v>
      </c>
      <c r="D2888">
        <v>92</v>
      </c>
      <c r="E2888">
        <v>104</v>
      </c>
      <c r="F2888">
        <v>83</v>
      </c>
      <c r="G2888">
        <v>599</v>
      </c>
      <c r="H2888">
        <v>40</v>
      </c>
      <c r="I2888">
        <v>90</v>
      </c>
      <c r="J2888">
        <v>140</v>
      </c>
      <c r="K2888">
        <v>230</v>
      </c>
      <c r="L2888">
        <v>262</v>
      </c>
      <c r="M2888">
        <v>2</v>
      </c>
      <c r="N2888" s="25">
        <v>42124</v>
      </c>
      <c r="O2888" t="str">
        <f>VLOOKUP(Coffee_data[[#This Row],[Area Code]],Location!$B$1:$E$157,2,FALSE)</f>
        <v>Wisconsin</v>
      </c>
      <c r="P2888" t="str">
        <f>VLOOKUP(Coffee_data[[#This Row],[Area Code]],Location!$B$1:$E$157,3,FALSE)</f>
        <v>Central</v>
      </c>
      <c r="Q2888" t="str">
        <f>VLOOKUP(Coffee_data[[#This Row],[Area Code]],Location!$B$1:$E$157,4,FALSE)</f>
        <v>Small Market</v>
      </c>
      <c r="R2888" s="15" t="str">
        <f>HLOOKUP(Coffee_data[[#This Row],[ProductId]],Product!$B$4:$O$7,2,FALSE)</f>
        <v>Regular</v>
      </c>
      <c r="S2888" s="15" t="str">
        <f>HLOOKUP(Coffee_data[[#This Row],[ProductId]],Product!$B$4:$O$7,3,FALSE)</f>
        <v>Coffee</v>
      </c>
      <c r="T2888" s="15" t="str">
        <f>HLOOKUP(Coffee_data[[#This Row],[ProductId]],Product!$B$4:$O$7,4,FALSE)</f>
        <v>Columbian</v>
      </c>
    </row>
    <row r="2889" spans="1:20" x14ac:dyDescent="0.2">
      <c r="A2889">
        <v>86</v>
      </c>
      <c r="B2889">
        <v>117</v>
      </c>
      <c r="C2889">
        <v>202</v>
      </c>
      <c r="D2889">
        <v>87</v>
      </c>
      <c r="E2889">
        <v>51</v>
      </c>
      <c r="F2889">
        <v>28</v>
      </c>
      <c r="G2889">
        <v>472</v>
      </c>
      <c r="H2889">
        <v>80</v>
      </c>
      <c r="I2889">
        <v>90</v>
      </c>
      <c r="J2889">
        <v>120</v>
      </c>
      <c r="K2889">
        <v>210</v>
      </c>
      <c r="L2889">
        <v>715</v>
      </c>
      <c r="M2889">
        <v>3</v>
      </c>
      <c r="N2889" s="25">
        <v>42124</v>
      </c>
      <c r="O2889" t="str">
        <f>VLOOKUP(Coffee_data[[#This Row],[Area Code]],Location!$B$1:$E$157,2,FALSE)</f>
        <v>Wisconsin</v>
      </c>
      <c r="P2889" t="str">
        <f>VLOOKUP(Coffee_data[[#This Row],[Area Code]],Location!$B$1:$E$157,3,FALSE)</f>
        <v>Central</v>
      </c>
      <c r="Q2889" t="str">
        <f>VLOOKUP(Coffee_data[[#This Row],[Area Code]],Location!$B$1:$E$157,4,FALSE)</f>
        <v>Small Market</v>
      </c>
      <c r="R2889" s="15" t="str">
        <f>HLOOKUP(Coffee_data[[#This Row],[ProductId]],Product!$B$4:$O$7,2,FALSE)</f>
        <v>Decaf</v>
      </c>
      <c r="S2889" s="15" t="str">
        <f>HLOOKUP(Coffee_data[[#This Row],[ProductId]],Product!$B$4:$O$7,3,FALSE)</f>
        <v>Coffee</v>
      </c>
      <c r="T2889" s="15" t="str">
        <f>HLOOKUP(Coffee_data[[#This Row],[ProductId]],Product!$B$4:$O$7,4,FALSE)</f>
        <v>Decaf Irish Cream</v>
      </c>
    </row>
    <row r="2890" spans="1:20" x14ac:dyDescent="0.2">
      <c r="A2890">
        <v>46</v>
      </c>
      <c r="B2890">
        <v>96</v>
      </c>
      <c r="C2890">
        <v>171</v>
      </c>
      <c r="D2890">
        <v>77</v>
      </c>
      <c r="E2890">
        <v>59</v>
      </c>
      <c r="F2890">
        <v>29</v>
      </c>
      <c r="G2890">
        <v>529</v>
      </c>
      <c r="H2890">
        <v>40</v>
      </c>
      <c r="I2890">
        <v>41</v>
      </c>
      <c r="J2890">
        <v>80</v>
      </c>
      <c r="K2890">
        <v>130</v>
      </c>
      <c r="L2890">
        <v>475</v>
      </c>
      <c r="M2890">
        <v>9</v>
      </c>
      <c r="N2890" s="25">
        <v>42124</v>
      </c>
      <c r="O2890" t="str">
        <f>VLOOKUP(Coffee_data[[#This Row],[Area Code]],Location!$B$1:$E$157,2,FALSE)</f>
        <v>Connecticut</v>
      </c>
      <c r="P2890" t="str">
        <f>VLOOKUP(Coffee_data[[#This Row],[Area Code]],Location!$B$1:$E$157,3,FALSE)</f>
        <v>East</v>
      </c>
      <c r="Q2890" t="str">
        <f>VLOOKUP(Coffee_data[[#This Row],[Area Code]],Location!$B$1:$E$157,4,FALSE)</f>
        <v>Small Market</v>
      </c>
      <c r="R2890" s="15" t="str">
        <f>HLOOKUP(Coffee_data[[#This Row],[ProductId]],Product!$B$4:$O$7,2,FALSE)</f>
        <v>Decaf</v>
      </c>
      <c r="S2890" s="15" t="str">
        <f>HLOOKUP(Coffee_data[[#This Row],[ProductId]],Product!$B$4:$O$7,3,FALSE)</f>
        <v>Herbal Tea</v>
      </c>
      <c r="T2890" s="15" t="str">
        <f>HLOOKUP(Coffee_data[[#This Row],[ProductId]],Product!$B$4:$O$7,4,FALSE)</f>
        <v>Lemon</v>
      </c>
    </row>
    <row r="2891" spans="1:20" x14ac:dyDescent="0.2">
      <c r="A2891">
        <v>52</v>
      </c>
      <c r="B2891">
        <v>80</v>
      </c>
      <c r="C2891">
        <v>147</v>
      </c>
      <c r="D2891">
        <v>68</v>
      </c>
      <c r="E2891">
        <v>39</v>
      </c>
      <c r="F2891">
        <v>21</v>
      </c>
      <c r="G2891">
        <v>998</v>
      </c>
      <c r="H2891">
        <v>40</v>
      </c>
      <c r="I2891">
        <v>40</v>
      </c>
      <c r="J2891">
        <v>60</v>
      </c>
      <c r="K2891">
        <v>120</v>
      </c>
      <c r="L2891">
        <v>203</v>
      </c>
      <c r="M2891">
        <v>10</v>
      </c>
      <c r="N2891" s="25">
        <v>42124</v>
      </c>
      <c r="O2891" t="str">
        <f>VLOOKUP(Coffee_data[[#This Row],[Area Code]],Location!$B$1:$E$157,2,FALSE)</f>
        <v>Connecticut</v>
      </c>
      <c r="P2891" t="str">
        <f>VLOOKUP(Coffee_data[[#This Row],[Area Code]],Location!$B$1:$E$157,3,FALSE)</f>
        <v>East</v>
      </c>
      <c r="Q2891" t="str">
        <f>VLOOKUP(Coffee_data[[#This Row],[Area Code]],Location!$B$1:$E$157,4,FALSE)</f>
        <v>Small Market</v>
      </c>
      <c r="R2891" s="15" t="str">
        <f>HLOOKUP(Coffee_data[[#This Row],[ProductId]],Product!$B$4:$O$7,2,FALSE)</f>
        <v>Decaf</v>
      </c>
      <c r="S2891" s="15" t="str">
        <f>HLOOKUP(Coffee_data[[#This Row],[ProductId]],Product!$B$4:$O$7,3,FALSE)</f>
        <v>Herbal Tea</v>
      </c>
      <c r="T2891" s="15" t="str">
        <f>HLOOKUP(Coffee_data[[#This Row],[ProductId]],Product!$B$4:$O$7,4,FALSE)</f>
        <v>Mint</v>
      </c>
    </row>
    <row r="2892" spans="1:20" x14ac:dyDescent="0.2">
      <c r="A2892">
        <v>58</v>
      </c>
      <c r="B2892">
        <v>65</v>
      </c>
      <c r="C2892">
        <v>108</v>
      </c>
      <c r="D2892">
        <v>44</v>
      </c>
      <c r="E2892">
        <v>21</v>
      </c>
      <c r="F2892">
        <v>12</v>
      </c>
      <c r="G2892">
        <v>844</v>
      </c>
      <c r="H2892">
        <v>50</v>
      </c>
      <c r="I2892">
        <v>40</v>
      </c>
      <c r="J2892">
        <v>70</v>
      </c>
      <c r="K2892">
        <v>99</v>
      </c>
      <c r="L2892">
        <v>475</v>
      </c>
      <c r="M2892">
        <v>11</v>
      </c>
      <c r="N2892" s="25">
        <v>42124</v>
      </c>
      <c r="O2892" t="str">
        <f>VLOOKUP(Coffee_data[[#This Row],[Area Code]],Location!$B$1:$E$157,2,FALSE)</f>
        <v>Connecticut</v>
      </c>
      <c r="P2892" t="str">
        <f>VLOOKUP(Coffee_data[[#This Row],[Area Code]],Location!$B$1:$E$157,3,FALSE)</f>
        <v>East</v>
      </c>
      <c r="Q2892" t="str">
        <f>VLOOKUP(Coffee_data[[#This Row],[Area Code]],Location!$B$1:$E$157,4,FALSE)</f>
        <v>Small Market</v>
      </c>
      <c r="R2892" s="15" t="str">
        <f>HLOOKUP(Coffee_data[[#This Row],[ProductId]],Product!$B$4:$O$7,2,FALSE)</f>
        <v>Regular</v>
      </c>
      <c r="S2892" s="15" t="str">
        <f>HLOOKUP(Coffee_data[[#This Row],[ProductId]],Product!$B$4:$O$7,3,FALSE)</f>
        <v>Tea</v>
      </c>
      <c r="T2892" s="15" t="str">
        <f>HLOOKUP(Coffee_data[[#This Row],[ProductId]],Product!$B$4:$O$7,4,FALSE)</f>
        <v>Darjeeling</v>
      </c>
    </row>
    <row r="2893" spans="1:20" x14ac:dyDescent="0.2">
      <c r="A2893">
        <v>23</v>
      </c>
      <c r="B2893">
        <v>34</v>
      </c>
      <c r="C2893">
        <v>56</v>
      </c>
      <c r="D2893">
        <v>23</v>
      </c>
      <c r="E2893">
        <v>16</v>
      </c>
      <c r="F2893">
        <v>6</v>
      </c>
      <c r="G2893">
        <v>787</v>
      </c>
      <c r="H2893">
        <v>30</v>
      </c>
      <c r="I2893">
        <v>20</v>
      </c>
      <c r="J2893">
        <v>40</v>
      </c>
      <c r="K2893">
        <v>47</v>
      </c>
      <c r="L2893">
        <v>860</v>
      </c>
      <c r="M2893">
        <v>13</v>
      </c>
      <c r="N2893" s="25">
        <v>42124</v>
      </c>
      <c r="O2893" t="str">
        <f>VLOOKUP(Coffee_data[[#This Row],[Area Code]],Location!$B$1:$E$157,2,FALSE)</f>
        <v>Connecticut</v>
      </c>
      <c r="P2893" t="str">
        <f>VLOOKUP(Coffee_data[[#This Row],[Area Code]],Location!$B$1:$E$157,3,FALSE)</f>
        <v>East</v>
      </c>
      <c r="Q2893" t="str">
        <f>VLOOKUP(Coffee_data[[#This Row],[Area Code]],Location!$B$1:$E$157,4,FALSE)</f>
        <v>Small Market</v>
      </c>
      <c r="R2893" s="15" t="str">
        <f>HLOOKUP(Coffee_data[[#This Row],[ProductId]],Product!$B$4:$O$7,2,FALSE)</f>
        <v>Regular</v>
      </c>
      <c r="S2893" s="15" t="str">
        <f>HLOOKUP(Coffee_data[[#This Row],[ProductId]],Product!$B$4:$O$7,3,FALSE)</f>
        <v>Tea</v>
      </c>
      <c r="T2893" s="15" t="str">
        <f>HLOOKUP(Coffee_data[[#This Row],[ProductId]],Product!$B$4:$O$7,4,FALSE)</f>
        <v>Green Tea</v>
      </c>
    </row>
    <row r="2894" spans="1:20" x14ac:dyDescent="0.2">
      <c r="A2894">
        <v>135</v>
      </c>
      <c r="B2894">
        <v>165</v>
      </c>
      <c r="C2894">
        <v>273</v>
      </c>
      <c r="D2894">
        <v>173</v>
      </c>
      <c r="E2894">
        <v>62</v>
      </c>
      <c r="F2894">
        <v>36</v>
      </c>
      <c r="G2894">
        <v>1020</v>
      </c>
      <c r="H2894">
        <v>110</v>
      </c>
      <c r="I2894">
        <v>95</v>
      </c>
      <c r="J2894">
        <v>160</v>
      </c>
      <c r="K2894">
        <v>258</v>
      </c>
      <c r="L2894">
        <v>475</v>
      </c>
      <c r="M2894">
        <v>2</v>
      </c>
      <c r="N2894" s="25">
        <v>42124</v>
      </c>
      <c r="O2894" t="str">
        <f>VLOOKUP(Coffee_data[[#This Row],[Area Code]],Location!$B$1:$E$157,2,FALSE)</f>
        <v>Connecticut</v>
      </c>
      <c r="P2894" t="str">
        <f>VLOOKUP(Coffee_data[[#This Row],[Area Code]],Location!$B$1:$E$157,3,FALSE)</f>
        <v>East</v>
      </c>
      <c r="Q2894" t="str">
        <f>VLOOKUP(Coffee_data[[#This Row],[Area Code]],Location!$B$1:$E$157,4,FALSE)</f>
        <v>Small Market</v>
      </c>
      <c r="R2894" s="15" t="str">
        <f>HLOOKUP(Coffee_data[[#This Row],[ProductId]],Product!$B$4:$O$7,2,FALSE)</f>
        <v>Regular</v>
      </c>
      <c r="S2894" s="15" t="str">
        <f>HLOOKUP(Coffee_data[[#This Row],[ProductId]],Product!$B$4:$O$7,3,FALSE)</f>
        <v>Coffee</v>
      </c>
      <c r="T2894" s="15" t="str">
        <f>HLOOKUP(Coffee_data[[#This Row],[ProductId]],Product!$B$4:$O$7,4,FALSE)</f>
        <v>Columbian</v>
      </c>
    </row>
    <row r="2895" spans="1:20" x14ac:dyDescent="0.2">
      <c r="A2895">
        <v>4</v>
      </c>
      <c r="B2895">
        <v>90</v>
      </c>
      <c r="C2895">
        <v>153</v>
      </c>
      <c r="D2895">
        <v>64</v>
      </c>
      <c r="E2895">
        <v>81</v>
      </c>
      <c r="F2895">
        <v>58</v>
      </c>
      <c r="G2895">
        <v>551</v>
      </c>
      <c r="H2895">
        <v>20</v>
      </c>
      <c r="I2895">
        <v>65</v>
      </c>
      <c r="J2895">
        <v>90</v>
      </c>
      <c r="K2895">
        <v>150</v>
      </c>
      <c r="L2895">
        <v>203</v>
      </c>
      <c r="M2895">
        <v>5</v>
      </c>
      <c r="N2895" s="25">
        <v>42124</v>
      </c>
      <c r="O2895" t="str">
        <f>VLOOKUP(Coffee_data[[#This Row],[Area Code]],Location!$B$1:$E$157,2,FALSE)</f>
        <v>Connecticut</v>
      </c>
      <c r="P2895" t="str">
        <f>VLOOKUP(Coffee_data[[#This Row],[Area Code]],Location!$B$1:$E$157,3,FALSE)</f>
        <v>East</v>
      </c>
      <c r="Q2895" t="str">
        <f>VLOOKUP(Coffee_data[[#This Row],[Area Code]],Location!$B$1:$E$157,4,FALSE)</f>
        <v>Small Market</v>
      </c>
      <c r="R2895" s="15" t="str">
        <f>HLOOKUP(Coffee_data[[#This Row],[ProductId]],Product!$B$4:$O$7,2,FALSE)</f>
        <v>Regular</v>
      </c>
      <c r="S2895" s="15" t="str">
        <f>HLOOKUP(Coffee_data[[#This Row],[ProductId]],Product!$B$4:$O$7,3,FALSE)</f>
        <v>Espresso</v>
      </c>
      <c r="T2895" s="15" t="str">
        <f>HLOOKUP(Coffee_data[[#This Row],[ProductId]],Product!$B$4:$O$7,4,FALSE)</f>
        <v>Caffe Mocha</v>
      </c>
    </row>
    <row r="2896" spans="1:20" x14ac:dyDescent="0.2">
      <c r="A2896">
        <v>30</v>
      </c>
      <c r="B2896">
        <v>65</v>
      </c>
      <c r="C2896">
        <v>112</v>
      </c>
      <c r="D2896">
        <v>48</v>
      </c>
      <c r="E2896">
        <v>40</v>
      </c>
      <c r="F2896">
        <v>15</v>
      </c>
      <c r="G2896">
        <v>334</v>
      </c>
      <c r="H2896">
        <v>40</v>
      </c>
      <c r="I2896">
        <v>34</v>
      </c>
      <c r="J2896">
        <v>70</v>
      </c>
      <c r="K2896">
        <v>110</v>
      </c>
      <c r="L2896">
        <v>860</v>
      </c>
      <c r="M2896">
        <v>6</v>
      </c>
      <c r="N2896" s="25">
        <v>42124</v>
      </c>
      <c r="O2896" t="str">
        <f>VLOOKUP(Coffee_data[[#This Row],[Area Code]],Location!$B$1:$E$157,2,FALSE)</f>
        <v>Connecticut</v>
      </c>
      <c r="P2896" t="str">
        <f>VLOOKUP(Coffee_data[[#This Row],[Area Code]],Location!$B$1:$E$157,3,FALSE)</f>
        <v>East</v>
      </c>
      <c r="Q2896" t="str">
        <f>VLOOKUP(Coffee_data[[#This Row],[Area Code]],Location!$B$1:$E$157,4,FALSE)</f>
        <v>Small Market</v>
      </c>
      <c r="R2896" s="15" t="str">
        <f>HLOOKUP(Coffee_data[[#This Row],[ProductId]],Product!$B$4:$O$7,2,FALSE)</f>
        <v>Decaf</v>
      </c>
      <c r="S2896" s="15" t="str">
        <f>HLOOKUP(Coffee_data[[#This Row],[ProductId]],Product!$B$4:$O$7,3,FALSE)</f>
        <v>Espresso</v>
      </c>
      <c r="T2896" s="15" t="str">
        <f>HLOOKUP(Coffee_data[[#This Row],[ProductId]],Product!$B$4:$O$7,4,FALSE)</f>
        <v>Decaf Espresso</v>
      </c>
    </row>
    <row r="2897" spans="1:20" x14ac:dyDescent="0.2">
      <c r="A2897">
        <v>48</v>
      </c>
      <c r="B2897">
        <v>62</v>
      </c>
      <c r="C2897">
        <v>109</v>
      </c>
      <c r="D2897">
        <v>48</v>
      </c>
      <c r="E2897">
        <v>25</v>
      </c>
      <c r="F2897">
        <v>15</v>
      </c>
      <c r="G2897">
        <v>599</v>
      </c>
      <c r="H2897">
        <v>30</v>
      </c>
      <c r="I2897">
        <v>38</v>
      </c>
      <c r="J2897">
        <v>50</v>
      </c>
      <c r="K2897">
        <v>80</v>
      </c>
      <c r="L2897">
        <v>786</v>
      </c>
      <c r="M2897">
        <v>8</v>
      </c>
      <c r="N2897" s="25">
        <v>42124</v>
      </c>
      <c r="O2897" t="str">
        <f>VLOOKUP(Coffee_data[[#This Row],[Area Code]],Location!$B$1:$E$157,2,FALSE)</f>
        <v>Florida</v>
      </c>
      <c r="P2897" t="str">
        <f>VLOOKUP(Coffee_data[[#This Row],[Area Code]],Location!$B$1:$E$157,3,FALSE)</f>
        <v>East</v>
      </c>
      <c r="Q2897" t="str">
        <f>VLOOKUP(Coffee_data[[#This Row],[Area Code]],Location!$B$1:$E$157,4,FALSE)</f>
        <v>Major Market</v>
      </c>
      <c r="R2897" s="15" t="str">
        <f>HLOOKUP(Coffee_data[[#This Row],[ProductId]],Product!$B$4:$O$7,2,FALSE)</f>
        <v>Decaf</v>
      </c>
      <c r="S2897" s="15" t="str">
        <f>HLOOKUP(Coffee_data[[#This Row],[ProductId]],Product!$B$4:$O$7,3,FALSE)</f>
        <v>Herbal Tea</v>
      </c>
      <c r="T2897" s="15" t="str">
        <f>HLOOKUP(Coffee_data[[#This Row],[ProductId]],Product!$B$4:$O$7,4,FALSE)</f>
        <v>Chamomile</v>
      </c>
    </row>
    <row r="2898" spans="1:20" x14ac:dyDescent="0.2">
      <c r="A2898">
        <v>23</v>
      </c>
      <c r="B2898">
        <v>72</v>
      </c>
      <c r="C2898">
        <v>129</v>
      </c>
      <c r="D2898">
        <v>58</v>
      </c>
      <c r="E2898">
        <v>51</v>
      </c>
      <c r="F2898">
        <v>22</v>
      </c>
      <c r="G2898">
        <v>338</v>
      </c>
      <c r="H2898">
        <v>30</v>
      </c>
      <c r="I2898">
        <v>49</v>
      </c>
      <c r="J2898">
        <v>60</v>
      </c>
      <c r="K2898">
        <v>109</v>
      </c>
      <c r="L2898">
        <v>904</v>
      </c>
      <c r="M2898">
        <v>9</v>
      </c>
      <c r="N2898" s="25">
        <v>42124</v>
      </c>
      <c r="O2898" t="str">
        <f>VLOOKUP(Coffee_data[[#This Row],[Area Code]],Location!$B$1:$E$157,2,FALSE)</f>
        <v>Florida</v>
      </c>
      <c r="P2898" t="str">
        <f>VLOOKUP(Coffee_data[[#This Row],[Area Code]],Location!$B$1:$E$157,3,FALSE)</f>
        <v>East</v>
      </c>
      <c r="Q2898" t="str">
        <f>VLOOKUP(Coffee_data[[#This Row],[Area Code]],Location!$B$1:$E$157,4,FALSE)</f>
        <v>Major Market</v>
      </c>
      <c r="R2898" s="15" t="str">
        <f>HLOOKUP(Coffee_data[[#This Row],[ProductId]],Product!$B$4:$O$7,2,FALSE)</f>
        <v>Decaf</v>
      </c>
      <c r="S2898" s="15" t="str">
        <f>HLOOKUP(Coffee_data[[#This Row],[ProductId]],Product!$B$4:$O$7,3,FALSE)</f>
        <v>Herbal Tea</v>
      </c>
      <c r="T2898" s="15" t="str">
        <f>HLOOKUP(Coffee_data[[#This Row],[ProductId]],Product!$B$4:$O$7,4,FALSE)</f>
        <v>Lemon</v>
      </c>
    </row>
    <row r="2899" spans="1:20" x14ac:dyDescent="0.2">
      <c r="A2899">
        <v>65</v>
      </c>
      <c r="B2899">
        <v>92</v>
      </c>
      <c r="C2899">
        <v>168</v>
      </c>
      <c r="D2899">
        <v>78</v>
      </c>
      <c r="E2899">
        <v>42</v>
      </c>
      <c r="F2899">
        <v>24</v>
      </c>
      <c r="G2899">
        <v>995</v>
      </c>
      <c r="H2899">
        <v>50</v>
      </c>
      <c r="I2899">
        <v>50</v>
      </c>
      <c r="J2899">
        <v>80</v>
      </c>
      <c r="K2899">
        <v>120</v>
      </c>
      <c r="L2899">
        <v>941</v>
      </c>
      <c r="M2899">
        <v>10</v>
      </c>
      <c r="N2899" s="25">
        <v>42124</v>
      </c>
      <c r="O2899" t="str">
        <f>VLOOKUP(Coffee_data[[#This Row],[Area Code]],Location!$B$1:$E$157,2,FALSE)</f>
        <v>Florida</v>
      </c>
      <c r="P2899" t="str">
        <f>VLOOKUP(Coffee_data[[#This Row],[Area Code]],Location!$B$1:$E$157,3,FALSE)</f>
        <v>East</v>
      </c>
      <c r="Q2899" t="str">
        <f>VLOOKUP(Coffee_data[[#This Row],[Area Code]],Location!$B$1:$E$157,4,FALSE)</f>
        <v>Major Market</v>
      </c>
      <c r="R2899" s="15" t="str">
        <f>HLOOKUP(Coffee_data[[#This Row],[ProductId]],Product!$B$4:$O$7,2,FALSE)</f>
        <v>Decaf</v>
      </c>
      <c r="S2899" s="15" t="str">
        <f>HLOOKUP(Coffee_data[[#This Row],[ProductId]],Product!$B$4:$O$7,3,FALSE)</f>
        <v>Herbal Tea</v>
      </c>
      <c r="T2899" s="15" t="str">
        <f>HLOOKUP(Coffee_data[[#This Row],[ProductId]],Product!$B$4:$O$7,4,FALSE)</f>
        <v>Mint</v>
      </c>
    </row>
    <row r="2900" spans="1:20" x14ac:dyDescent="0.2">
      <c r="A2900">
        <v>44</v>
      </c>
      <c r="B2900">
        <v>53</v>
      </c>
      <c r="C2900">
        <v>88</v>
      </c>
      <c r="D2900">
        <v>36</v>
      </c>
      <c r="E2900">
        <v>20</v>
      </c>
      <c r="F2900">
        <v>10</v>
      </c>
      <c r="G2900">
        <v>838</v>
      </c>
      <c r="H2900">
        <v>40</v>
      </c>
      <c r="I2900">
        <v>41</v>
      </c>
      <c r="J2900">
        <v>60</v>
      </c>
      <c r="K2900">
        <v>79</v>
      </c>
      <c r="L2900">
        <v>863</v>
      </c>
      <c r="M2900">
        <v>11</v>
      </c>
      <c r="N2900" s="25">
        <v>42124</v>
      </c>
      <c r="O2900" t="str">
        <f>VLOOKUP(Coffee_data[[#This Row],[Area Code]],Location!$B$1:$E$157,2,FALSE)</f>
        <v>Florida</v>
      </c>
      <c r="P2900" t="str">
        <f>VLOOKUP(Coffee_data[[#This Row],[Area Code]],Location!$B$1:$E$157,3,FALSE)</f>
        <v>East</v>
      </c>
      <c r="Q2900" t="str">
        <f>VLOOKUP(Coffee_data[[#This Row],[Area Code]],Location!$B$1:$E$157,4,FALSE)</f>
        <v>Major Market</v>
      </c>
      <c r="R2900" s="15" t="str">
        <f>HLOOKUP(Coffee_data[[#This Row],[ProductId]],Product!$B$4:$O$7,2,FALSE)</f>
        <v>Regular</v>
      </c>
      <c r="S2900" s="15" t="str">
        <f>HLOOKUP(Coffee_data[[#This Row],[ProductId]],Product!$B$4:$O$7,3,FALSE)</f>
        <v>Tea</v>
      </c>
      <c r="T2900" s="15" t="str">
        <f>HLOOKUP(Coffee_data[[#This Row],[ProductId]],Product!$B$4:$O$7,4,FALSE)</f>
        <v>Darjeeling</v>
      </c>
    </row>
    <row r="2901" spans="1:20" x14ac:dyDescent="0.2">
      <c r="A2901">
        <v>72</v>
      </c>
      <c r="B2901">
        <v>77</v>
      </c>
      <c r="C2901">
        <v>129</v>
      </c>
      <c r="D2901">
        <v>53</v>
      </c>
      <c r="E2901">
        <v>23</v>
      </c>
      <c r="F2901">
        <v>14</v>
      </c>
      <c r="G2901">
        <v>803</v>
      </c>
      <c r="H2901">
        <v>70</v>
      </c>
      <c r="I2901">
        <v>50</v>
      </c>
      <c r="J2901">
        <v>90</v>
      </c>
      <c r="K2901">
        <v>153</v>
      </c>
      <c r="L2901">
        <v>321</v>
      </c>
      <c r="M2901">
        <v>13</v>
      </c>
      <c r="N2901" s="25">
        <v>42124</v>
      </c>
      <c r="O2901" t="str">
        <f>VLOOKUP(Coffee_data[[#This Row],[Area Code]],Location!$B$1:$E$157,2,FALSE)</f>
        <v>Florida</v>
      </c>
      <c r="P2901" t="str">
        <f>VLOOKUP(Coffee_data[[#This Row],[Area Code]],Location!$B$1:$E$157,3,FALSE)</f>
        <v>East</v>
      </c>
      <c r="Q2901" t="str">
        <f>VLOOKUP(Coffee_data[[#This Row],[Area Code]],Location!$B$1:$E$157,4,FALSE)</f>
        <v>Major Market</v>
      </c>
      <c r="R2901" s="15" t="str">
        <f>HLOOKUP(Coffee_data[[#This Row],[ProductId]],Product!$B$4:$O$7,2,FALSE)</f>
        <v>Regular</v>
      </c>
      <c r="S2901" s="15" t="str">
        <f>HLOOKUP(Coffee_data[[#This Row],[ProductId]],Product!$B$4:$O$7,3,FALSE)</f>
        <v>Tea</v>
      </c>
      <c r="T2901" s="15" t="str">
        <f>HLOOKUP(Coffee_data[[#This Row],[ProductId]],Product!$B$4:$O$7,4,FALSE)</f>
        <v>Green Tea</v>
      </c>
    </row>
    <row r="2902" spans="1:20" x14ac:dyDescent="0.2">
      <c r="A2902">
        <v>108</v>
      </c>
      <c r="B2902">
        <v>141</v>
      </c>
      <c r="C2902">
        <v>233</v>
      </c>
      <c r="D2902">
        <v>94</v>
      </c>
      <c r="E2902">
        <v>59</v>
      </c>
      <c r="F2902">
        <v>31</v>
      </c>
      <c r="G2902">
        <v>697</v>
      </c>
      <c r="H2902">
        <v>90</v>
      </c>
      <c r="I2902">
        <v>92</v>
      </c>
      <c r="J2902">
        <v>130</v>
      </c>
      <c r="K2902">
        <v>222</v>
      </c>
      <c r="L2902">
        <v>754</v>
      </c>
      <c r="M2902">
        <v>2</v>
      </c>
      <c r="N2902" s="25">
        <v>42124</v>
      </c>
      <c r="O2902" t="str">
        <f>VLOOKUP(Coffee_data[[#This Row],[Area Code]],Location!$B$1:$E$157,2,FALSE)</f>
        <v>Florida</v>
      </c>
      <c r="P2902" t="str">
        <f>VLOOKUP(Coffee_data[[#This Row],[Area Code]],Location!$B$1:$E$157,3,FALSE)</f>
        <v>East</v>
      </c>
      <c r="Q2902" t="str">
        <f>VLOOKUP(Coffee_data[[#This Row],[Area Code]],Location!$B$1:$E$157,4,FALSE)</f>
        <v>Major Market</v>
      </c>
      <c r="R2902" s="15" t="str">
        <f>HLOOKUP(Coffee_data[[#This Row],[ProductId]],Product!$B$4:$O$7,2,FALSE)</f>
        <v>Regular</v>
      </c>
      <c r="S2902" s="15" t="str">
        <f>HLOOKUP(Coffee_data[[#This Row],[ProductId]],Product!$B$4:$O$7,3,FALSE)</f>
        <v>Coffee</v>
      </c>
      <c r="T2902" s="15" t="str">
        <f>HLOOKUP(Coffee_data[[#This Row],[ProductId]],Product!$B$4:$O$7,4,FALSE)</f>
        <v>Columbian</v>
      </c>
    </row>
    <row r="2903" spans="1:20" x14ac:dyDescent="0.2">
      <c r="A2903">
        <v>138</v>
      </c>
      <c r="B2903">
        <v>159</v>
      </c>
      <c r="C2903">
        <v>271</v>
      </c>
      <c r="D2903">
        <v>60</v>
      </c>
      <c r="E2903">
        <v>55</v>
      </c>
      <c r="F2903">
        <v>35</v>
      </c>
      <c r="G2903">
        <v>555</v>
      </c>
      <c r="H2903">
        <v>100</v>
      </c>
      <c r="I2903">
        <v>84</v>
      </c>
      <c r="J2903">
        <v>150</v>
      </c>
      <c r="K2903">
        <v>253</v>
      </c>
      <c r="L2903">
        <v>863</v>
      </c>
      <c r="M2903">
        <v>3</v>
      </c>
      <c r="N2903" s="25">
        <v>42124</v>
      </c>
      <c r="O2903" t="str">
        <f>VLOOKUP(Coffee_data[[#This Row],[Area Code]],Location!$B$1:$E$157,2,FALSE)</f>
        <v>Florida</v>
      </c>
      <c r="P2903" t="str">
        <f>VLOOKUP(Coffee_data[[#This Row],[Area Code]],Location!$B$1:$E$157,3,FALSE)</f>
        <v>East</v>
      </c>
      <c r="Q2903" t="str">
        <f>VLOOKUP(Coffee_data[[#This Row],[Area Code]],Location!$B$1:$E$157,4,FALSE)</f>
        <v>Major Market</v>
      </c>
      <c r="R2903" s="15" t="str">
        <f>HLOOKUP(Coffee_data[[#This Row],[ProductId]],Product!$B$4:$O$7,2,FALSE)</f>
        <v>Decaf</v>
      </c>
      <c r="S2903" s="15" t="str">
        <f>HLOOKUP(Coffee_data[[#This Row],[ProductId]],Product!$B$4:$O$7,3,FALSE)</f>
        <v>Coffee</v>
      </c>
      <c r="T2903" s="15" t="str">
        <f>HLOOKUP(Coffee_data[[#This Row],[ProductId]],Product!$B$4:$O$7,4,FALSE)</f>
        <v>Decaf Irish Cream</v>
      </c>
    </row>
    <row r="2904" spans="1:20" x14ac:dyDescent="0.2">
      <c r="A2904">
        <v>23</v>
      </c>
      <c r="B2904">
        <v>129</v>
      </c>
      <c r="C2904">
        <v>219</v>
      </c>
      <c r="D2904">
        <v>92</v>
      </c>
      <c r="E2904">
        <v>104</v>
      </c>
      <c r="F2904">
        <v>83</v>
      </c>
      <c r="G2904">
        <v>599</v>
      </c>
      <c r="H2904">
        <v>40</v>
      </c>
      <c r="I2904">
        <v>85</v>
      </c>
      <c r="J2904">
        <v>130</v>
      </c>
      <c r="K2904">
        <v>205</v>
      </c>
      <c r="L2904">
        <v>850</v>
      </c>
      <c r="M2904">
        <v>5</v>
      </c>
      <c r="N2904" s="25">
        <v>42124</v>
      </c>
      <c r="O2904" t="str">
        <f>VLOOKUP(Coffee_data[[#This Row],[Area Code]],Location!$B$1:$E$157,2,FALSE)</f>
        <v>Florida</v>
      </c>
      <c r="P2904" t="str">
        <f>VLOOKUP(Coffee_data[[#This Row],[Area Code]],Location!$B$1:$E$157,3,FALSE)</f>
        <v>East</v>
      </c>
      <c r="Q2904" t="str">
        <f>VLOOKUP(Coffee_data[[#This Row],[Area Code]],Location!$B$1:$E$157,4,FALSE)</f>
        <v>Major Market</v>
      </c>
      <c r="R2904" s="15" t="str">
        <f>HLOOKUP(Coffee_data[[#This Row],[ProductId]],Product!$B$4:$O$7,2,FALSE)</f>
        <v>Regular</v>
      </c>
      <c r="S2904" s="15" t="str">
        <f>HLOOKUP(Coffee_data[[#This Row],[ProductId]],Product!$B$4:$O$7,3,FALSE)</f>
        <v>Espresso</v>
      </c>
      <c r="T2904" s="15" t="str">
        <f>HLOOKUP(Coffee_data[[#This Row],[ProductId]],Product!$B$4:$O$7,4,FALSE)</f>
        <v>Caffe Mocha</v>
      </c>
    </row>
    <row r="2905" spans="1:20" x14ac:dyDescent="0.2">
      <c r="A2905">
        <v>86</v>
      </c>
      <c r="B2905">
        <v>117</v>
      </c>
      <c r="C2905">
        <v>202</v>
      </c>
      <c r="D2905">
        <v>87</v>
      </c>
      <c r="E2905">
        <v>51</v>
      </c>
      <c r="F2905">
        <v>28</v>
      </c>
      <c r="G2905">
        <v>472</v>
      </c>
      <c r="H2905">
        <v>70</v>
      </c>
      <c r="I2905">
        <v>74</v>
      </c>
      <c r="J2905">
        <v>110</v>
      </c>
      <c r="K2905">
        <v>190</v>
      </c>
      <c r="L2905">
        <v>786</v>
      </c>
      <c r="M2905">
        <v>6</v>
      </c>
      <c r="N2905" s="25">
        <v>42124</v>
      </c>
      <c r="O2905" t="str">
        <f>VLOOKUP(Coffee_data[[#This Row],[Area Code]],Location!$B$1:$E$157,2,FALSE)</f>
        <v>Florida</v>
      </c>
      <c r="P2905" t="str">
        <f>VLOOKUP(Coffee_data[[#This Row],[Area Code]],Location!$B$1:$E$157,3,FALSE)</f>
        <v>East</v>
      </c>
      <c r="Q2905" t="str">
        <f>VLOOKUP(Coffee_data[[#This Row],[Area Code]],Location!$B$1:$E$157,4,FALSE)</f>
        <v>Major Market</v>
      </c>
      <c r="R2905" s="15" t="str">
        <f>HLOOKUP(Coffee_data[[#This Row],[ProductId]],Product!$B$4:$O$7,2,FALSE)</f>
        <v>Decaf</v>
      </c>
      <c r="S2905" s="15" t="str">
        <f>HLOOKUP(Coffee_data[[#This Row],[ProductId]],Product!$B$4:$O$7,3,FALSE)</f>
        <v>Espresso</v>
      </c>
      <c r="T2905" s="15" t="str">
        <f>HLOOKUP(Coffee_data[[#This Row],[ProductId]],Product!$B$4:$O$7,4,FALSE)</f>
        <v>Decaf Espresso</v>
      </c>
    </row>
    <row r="2906" spans="1:20" x14ac:dyDescent="0.2">
      <c r="A2906">
        <v>17</v>
      </c>
      <c r="B2906">
        <v>65</v>
      </c>
      <c r="C2906">
        <v>117</v>
      </c>
      <c r="D2906">
        <v>53</v>
      </c>
      <c r="E2906">
        <v>49</v>
      </c>
      <c r="F2906">
        <v>20</v>
      </c>
      <c r="G2906">
        <v>361</v>
      </c>
      <c r="H2906">
        <v>20</v>
      </c>
      <c r="I2906">
        <v>49</v>
      </c>
      <c r="J2906">
        <v>50</v>
      </c>
      <c r="K2906">
        <v>99</v>
      </c>
      <c r="L2906">
        <v>413</v>
      </c>
      <c r="M2906">
        <v>9</v>
      </c>
      <c r="N2906" s="25">
        <v>42124</v>
      </c>
      <c r="O2906" t="str">
        <f>VLOOKUP(Coffee_data[[#This Row],[Area Code]],Location!$B$1:$E$157,2,FALSE)</f>
        <v>Massachusetts</v>
      </c>
      <c r="P2906" t="str">
        <f>VLOOKUP(Coffee_data[[#This Row],[Area Code]],Location!$B$1:$E$157,3,FALSE)</f>
        <v>East</v>
      </c>
      <c r="Q2906" t="str">
        <f>VLOOKUP(Coffee_data[[#This Row],[Area Code]],Location!$B$1:$E$157,4,FALSE)</f>
        <v>Major Market</v>
      </c>
      <c r="R2906" s="15" t="str">
        <f>HLOOKUP(Coffee_data[[#This Row],[ProductId]],Product!$B$4:$O$7,2,FALSE)</f>
        <v>Decaf</v>
      </c>
      <c r="S2906" s="15" t="str">
        <f>HLOOKUP(Coffee_data[[#This Row],[ProductId]],Product!$B$4:$O$7,3,FALSE)</f>
        <v>Herbal Tea</v>
      </c>
      <c r="T2906" s="15" t="str">
        <f>HLOOKUP(Coffee_data[[#This Row],[ProductId]],Product!$B$4:$O$7,4,FALSE)</f>
        <v>Lemon</v>
      </c>
    </row>
    <row r="2907" spans="1:20" x14ac:dyDescent="0.2">
      <c r="A2907">
        <v>30</v>
      </c>
      <c r="B2907">
        <v>42</v>
      </c>
      <c r="C2907">
        <v>70</v>
      </c>
      <c r="D2907">
        <v>29</v>
      </c>
      <c r="E2907">
        <v>19</v>
      </c>
      <c r="F2907">
        <v>8</v>
      </c>
      <c r="G2907">
        <v>835</v>
      </c>
      <c r="H2907">
        <v>30</v>
      </c>
      <c r="I2907">
        <v>41</v>
      </c>
      <c r="J2907">
        <v>40</v>
      </c>
      <c r="K2907">
        <v>59</v>
      </c>
      <c r="L2907">
        <v>774</v>
      </c>
      <c r="M2907">
        <v>11</v>
      </c>
      <c r="N2907" s="25">
        <v>42124</v>
      </c>
      <c r="O2907" t="str">
        <f>VLOOKUP(Coffee_data[[#This Row],[Area Code]],Location!$B$1:$E$157,2,FALSE)</f>
        <v>Massachusetts</v>
      </c>
      <c r="P2907" t="str">
        <f>VLOOKUP(Coffee_data[[#This Row],[Area Code]],Location!$B$1:$E$157,3,FALSE)</f>
        <v>East</v>
      </c>
      <c r="Q2907" t="str">
        <f>VLOOKUP(Coffee_data[[#This Row],[Area Code]],Location!$B$1:$E$157,4,FALSE)</f>
        <v>Major Market</v>
      </c>
      <c r="R2907" s="15" t="str">
        <f>HLOOKUP(Coffee_data[[#This Row],[ProductId]],Product!$B$4:$O$7,2,FALSE)</f>
        <v>Regular</v>
      </c>
      <c r="S2907" s="15" t="str">
        <f>HLOOKUP(Coffee_data[[#This Row],[ProductId]],Product!$B$4:$O$7,3,FALSE)</f>
        <v>Tea</v>
      </c>
      <c r="T2907" s="15" t="str">
        <f>HLOOKUP(Coffee_data[[#This Row],[ProductId]],Product!$B$4:$O$7,4,FALSE)</f>
        <v>Darjeeling</v>
      </c>
    </row>
    <row r="2908" spans="1:20" x14ac:dyDescent="0.2">
      <c r="A2908">
        <v>17</v>
      </c>
      <c r="B2908">
        <v>29</v>
      </c>
      <c r="C2908">
        <v>49</v>
      </c>
      <c r="D2908">
        <v>20</v>
      </c>
      <c r="E2908">
        <v>16</v>
      </c>
      <c r="F2908">
        <v>5</v>
      </c>
      <c r="G2908">
        <v>464</v>
      </c>
      <c r="H2908">
        <v>20</v>
      </c>
      <c r="I2908">
        <v>20</v>
      </c>
      <c r="J2908">
        <v>30</v>
      </c>
      <c r="K2908">
        <v>37</v>
      </c>
      <c r="L2908">
        <v>781</v>
      </c>
      <c r="M2908">
        <v>13</v>
      </c>
      <c r="N2908" s="25">
        <v>42124</v>
      </c>
      <c r="O2908" t="str">
        <f>VLOOKUP(Coffee_data[[#This Row],[Area Code]],Location!$B$1:$E$157,2,FALSE)</f>
        <v>Massachusetts</v>
      </c>
      <c r="P2908" t="str">
        <f>VLOOKUP(Coffee_data[[#This Row],[Area Code]],Location!$B$1:$E$157,3,FALSE)</f>
        <v>East</v>
      </c>
      <c r="Q2908" t="str">
        <f>VLOOKUP(Coffee_data[[#This Row],[Area Code]],Location!$B$1:$E$157,4,FALSE)</f>
        <v>Major Market</v>
      </c>
      <c r="R2908" s="15" t="str">
        <f>HLOOKUP(Coffee_data[[#This Row],[ProductId]],Product!$B$4:$O$7,2,FALSE)</f>
        <v>Regular</v>
      </c>
      <c r="S2908" s="15" t="str">
        <f>HLOOKUP(Coffee_data[[#This Row],[ProductId]],Product!$B$4:$O$7,3,FALSE)</f>
        <v>Tea</v>
      </c>
      <c r="T2908" s="15" t="str">
        <f>HLOOKUP(Coffee_data[[#This Row],[ProductId]],Product!$B$4:$O$7,4,FALSE)</f>
        <v>Green Tea</v>
      </c>
    </row>
    <row r="2909" spans="1:20" x14ac:dyDescent="0.2">
      <c r="A2909">
        <v>599</v>
      </c>
      <c r="B2909">
        <v>487</v>
      </c>
      <c r="C2909">
        <v>546</v>
      </c>
      <c r="D2909">
        <v>64</v>
      </c>
      <c r="E2909">
        <v>49</v>
      </c>
      <c r="F2909">
        <v>21</v>
      </c>
      <c r="G2909">
        <v>-663</v>
      </c>
      <c r="H2909">
        <v>430</v>
      </c>
      <c r="I2909">
        <v>58</v>
      </c>
      <c r="J2909">
        <v>460</v>
      </c>
      <c r="K2909">
        <v>522</v>
      </c>
      <c r="L2909">
        <v>351</v>
      </c>
      <c r="M2909">
        <v>2</v>
      </c>
      <c r="N2909" s="25">
        <v>42124</v>
      </c>
      <c r="O2909" t="str">
        <f>VLOOKUP(Coffee_data[[#This Row],[Area Code]],Location!$B$1:$E$157,2,FALSE)</f>
        <v>Massachusetts</v>
      </c>
      <c r="P2909" t="str">
        <f>VLOOKUP(Coffee_data[[#This Row],[Area Code]],Location!$B$1:$E$157,3,FALSE)</f>
        <v>East</v>
      </c>
      <c r="Q2909" t="str">
        <f>VLOOKUP(Coffee_data[[#This Row],[Area Code]],Location!$B$1:$E$157,4,FALSE)</f>
        <v>Major Market</v>
      </c>
      <c r="R2909" s="15" t="str">
        <f>HLOOKUP(Coffee_data[[#This Row],[ProductId]],Product!$B$4:$O$7,2,FALSE)</f>
        <v>Regular</v>
      </c>
      <c r="S2909" s="15" t="str">
        <f>HLOOKUP(Coffee_data[[#This Row],[ProductId]],Product!$B$4:$O$7,3,FALSE)</f>
        <v>Coffee</v>
      </c>
      <c r="T2909" s="15" t="str">
        <f>HLOOKUP(Coffee_data[[#This Row],[ProductId]],Product!$B$4:$O$7,4,FALSE)</f>
        <v>Columbian</v>
      </c>
    </row>
    <row r="2910" spans="1:20" x14ac:dyDescent="0.2">
      <c r="A2910">
        <v>-22</v>
      </c>
      <c r="B2910">
        <v>61</v>
      </c>
      <c r="C2910">
        <v>113</v>
      </c>
      <c r="D2910">
        <v>53</v>
      </c>
      <c r="E2910">
        <v>72</v>
      </c>
      <c r="F2910">
        <v>48</v>
      </c>
      <c r="G2910">
        <v>491</v>
      </c>
      <c r="H2910">
        <v>0</v>
      </c>
      <c r="I2910">
        <v>50</v>
      </c>
      <c r="J2910">
        <v>60</v>
      </c>
      <c r="K2910">
        <v>110</v>
      </c>
      <c r="L2910">
        <v>413</v>
      </c>
      <c r="M2910">
        <v>5</v>
      </c>
      <c r="N2910" s="25">
        <v>42124</v>
      </c>
      <c r="O2910" t="str">
        <f>VLOOKUP(Coffee_data[[#This Row],[Area Code]],Location!$B$1:$E$157,2,FALSE)</f>
        <v>Massachusetts</v>
      </c>
      <c r="P2910" t="str">
        <f>VLOOKUP(Coffee_data[[#This Row],[Area Code]],Location!$B$1:$E$157,3,FALSE)</f>
        <v>East</v>
      </c>
      <c r="Q2910" t="str">
        <f>VLOOKUP(Coffee_data[[#This Row],[Area Code]],Location!$B$1:$E$157,4,FALSE)</f>
        <v>Major Market</v>
      </c>
      <c r="R2910" s="15" t="str">
        <f>HLOOKUP(Coffee_data[[#This Row],[ProductId]],Product!$B$4:$O$7,2,FALSE)</f>
        <v>Regular</v>
      </c>
      <c r="S2910" s="15" t="str">
        <f>HLOOKUP(Coffee_data[[#This Row],[ProductId]],Product!$B$4:$O$7,3,FALSE)</f>
        <v>Espresso</v>
      </c>
      <c r="T2910" s="15" t="str">
        <f>HLOOKUP(Coffee_data[[#This Row],[ProductId]],Product!$B$4:$O$7,4,FALSE)</f>
        <v>Caffe Mocha</v>
      </c>
    </row>
    <row r="2911" spans="1:20" x14ac:dyDescent="0.2">
      <c r="A2911">
        <v>116</v>
      </c>
      <c r="B2911">
        <v>149</v>
      </c>
      <c r="C2911">
        <v>295</v>
      </c>
      <c r="D2911">
        <v>140</v>
      </c>
      <c r="E2911">
        <v>60</v>
      </c>
      <c r="F2911">
        <v>41</v>
      </c>
      <c r="G2911">
        <v>1156</v>
      </c>
      <c r="H2911">
        <v>100</v>
      </c>
      <c r="I2911">
        <v>146</v>
      </c>
      <c r="J2911">
        <v>150</v>
      </c>
      <c r="K2911">
        <v>297</v>
      </c>
      <c r="L2911">
        <v>781</v>
      </c>
      <c r="M2911">
        <v>7</v>
      </c>
      <c r="N2911" s="25">
        <v>42124</v>
      </c>
      <c r="O2911" t="str">
        <f>VLOOKUP(Coffee_data[[#This Row],[Area Code]],Location!$B$1:$E$157,2,FALSE)</f>
        <v>Massachusetts</v>
      </c>
      <c r="P2911" t="str">
        <f>VLOOKUP(Coffee_data[[#This Row],[Area Code]],Location!$B$1:$E$157,3,FALSE)</f>
        <v>East</v>
      </c>
      <c r="Q2911" t="str">
        <f>VLOOKUP(Coffee_data[[#This Row],[Area Code]],Location!$B$1:$E$157,4,FALSE)</f>
        <v>Major Market</v>
      </c>
      <c r="R2911" s="15" t="str">
        <f>HLOOKUP(Coffee_data[[#This Row],[ProductId]],Product!$B$4:$O$7,2,FALSE)</f>
        <v>Regular</v>
      </c>
      <c r="S2911" s="15" t="str">
        <f>HLOOKUP(Coffee_data[[#This Row],[ProductId]],Product!$B$4:$O$7,3,FALSE)</f>
        <v>Espresso</v>
      </c>
      <c r="T2911" s="15" t="str">
        <f>HLOOKUP(Coffee_data[[#This Row],[ProductId]],Product!$B$4:$O$7,4,FALSE)</f>
        <v>Regular Espresso</v>
      </c>
    </row>
    <row r="2912" spans="1:20" x14ac:dyDescent="0.2">
      <c r="A2912">
        <v>44</v>
      </c>
      <c r="B2912">
        <v>43</v>
      </c>
      <c r="C2912">
        <v>43</v>
      </c>
      <c r="D2912">
        <v>0</v>
      </c>
      <c r="E2912">
        <v>10</v>
      </c>
      <c r="F2912">
        <v>0</v>
      </c>
      <c r="G2912">
        <v>645</v>
      </c>
      <c r="H2912">
        <v>30</v>
      </c>
      <c r="I2912">
        <v>0</v>
      </c>
      <c r="J2912">
        <v>40</v>
      </c>
      <c r="K2912">
        <v>27</v>
      </c>
      <c r="L2912">
        <v>603</v>
      </c>
      <c r="M2912">
        <v>13</v>
      </c>
      <c r="N2912" s="25">
        <v>42124</v>
      </c>
      <c r="O2912" t="str">
        <f>VLOOKUP(Coffee_data[[#This Row],[Area Code]],Location!$B$1:$E$157,2,FALSE)</f>
        <v>New Hampshire</v>
      </c>
      <c r="P2912" t="str">
        <f>VLOOKUP(Coffee_data[[#This Row],[Area Code]],Location!$B$1:$E$157,3,FALSE)</f>
        <v>East</v>
      </c>
      <c r="Q2912" t="str">
        <f>VLOOKUP(Coffee_data[[#This Row],[Area Code]],Location!$B$1:$E$157,4,FALSE)</f>
        <v>Small Market</v>
      </c>
      <c r="R2912" s="15" t="str">
        <f>HLOOKUP(Coffee_data[[#This Row],[ProductId]],Product!$B$4:$O$7,2,FALSE)</f>
        <v>Regular</v>
      </c>
      <c r="S2912" s="15" t="str">
        <f>HLOOKUP(Coffee_data[[#This Row],[ProductId]],Product!$B$4:$O$7,3,FALSE)</f>
        <v>Tea</v>
      </c>
      <c r="T2912" s="15" t="str">
        <f>HLOOKUP(Coffee_data[[#This Row],[ProductId]],Product!$B$4:$O$7,4,FALSE)</f>
        <v>Green Tea</v>
      </c>
    </row>
    <row r="2913" spans="1:20" x14ac:dyDescent="0.2">
      <c r="A2913">
        <v>-1</v>
      </c>
      <c r="B2913">
        <v>45</v>
      </c>
      <c r="C2913">
        <v>80</v>
      </c>
      <c r="D2913">
        <v>36</v>
      </c>
      <c r="E2913">
        <v>43</v>
      </c>
      <c r="F2913">
        <v>13</v>
      </c>
      <c r="G2913">
        <v>212</v>
      </c>
      <c r="H2913">
        <v>10</v>
      </c>
      <c r="I2913">
        <v>20</v>
      </c>
      <c r="J2913">
        <v>40</v>
      </c>
      <c r="K2913">
        <v>51</v>
      </c>
      <c r="L2913">
        <v>603</v>
      </c>
      <c r="M2913">
        <v>9</v>
      </c>
      <c r="N2913" s="25">
        <v>42124</v>
      </c>
      <c r="O2913" t="str">
        <f>VLOOKUP(Coffee_data[[#This Row],[Area Code]],Location!$B$1:$E$157,2,FALSE)</f>
        <v>New Hampshire</v>
      </c>
      <c r="P2913" t="str">
        <f>VLOOKUP(Coffee_data[[#This Row],[Area Code]],Location!$B$1:$E$157,3,FALSE)</f>
        <v>East</v>
      </c>
      <c r="Q2913" t="str">
        <f>VLOOKUP(Coffee_data[[#This Row],[Area Code]],Location!$B$1:$E$157,4,FALSE)</f>
        <v>Small Market</v>
      </c>
      <c r="R2913" s="15" t="str">
        <f>HLOOKUP(Coffee_data[[#This Row],[ProductId]],Product!$B$4:$O$7,2,FALSE)</f>
        <v>Decaf</v>
      </c>
      <c r="S2913" s="15" t="str">
        <f>HLOOKUP(Coffee_data[[#This Row],[ProductId]],Product!$B$4:$O$7,3,FALSE)</f>
        <v>Herbal Tea</v>
      </c>
      <c r="T2913" s="15" t="str">
        <f>HLOOKUP(Coffee_data[[#This Row],[ProductId]],Product!$B$4:$O$7,4,FALSE)</f>
        <v>Lemon</v>
      </c>
    </row>
    <row r="2914" spans="1:20" x14ac:dyDescent="0.2">
      <c r="A2914">
        <v>17</v>
      </c>
      <c r="B2914">
        <v>29</v>
      </c>
      <c r="C2914">
        <v>49</v>
      </c>
      <c r="D2914">
        <v>20</v>
      </c>
      <c r="E2914">
        <v>16</v>
      </c>
      <c r="F2914">
        <v>5</v>
      </c>
      <c r="G2914">
        <v>829</v>
      </c>
      <c r="H2914">
        <v>20</v>
      </c>
      <c r="I2914">
        <v>20</v>
      </c>
      <c r="J2914">
        <v>30</v>
      </c>
      <c r="K2914">
        <v>50</v>
      </c>
      <c r="L2914">
        <v>603</v>
      </c>
      <c r="M2914">
        <v>11</v>
      </c>
      <c r="N2914" s="25">
        <v>42124</v>
      </c>
      <c r="O2914" t="str">
        <f>VLOOKUP(Coffee_data[[#This Row],[Area Code]],Location!$B$1:$E$157,2,FALSE)</f>
        <v>New Hampshire</v>
      </c>
      <c r="P2914" t="str">
        <f>VLOOKUP(Coffee_data[[#This Row],[Area Code]],Location!$B$1:$E$157,3,FALSE)</f>
        <v>East</v>
      </c>
      <c r="Q2914" t="str">
        <f>VLOOKUP(Coffee_data[[#This Row],[Area Code]],Location!$B$1:$E$157,4,FALSE)</f>
        <v>Small Market</v>
      </c>
      <c r="R2914" s="15" t="str">
        <f>HLOOKUP(Coffee_data[[#This Row],[ProductId]],Product!$B$4:$O$7,2,FALSE)</f>
        <v>Regular</v>
      </c>
      <c r="S2914" s="15" t="str">
        <f>HLOOKUP(Coffee_data[[#This Row],[ProductId]],Product!$B$4:$O$7,3,FALSE)</f>
        <v>Tea</v>
      </c>
      <c r="T2914" s="15" t="str">
        <f>HLOOKUP(Coffee_data[[#This Row],[ProductId]],Product!$B$4:$O$7,4,FALSE)</f>
        <v>Darjeeling</v>
      </c>
    </row>
    <row r="2915" spans="1:20" x14ac:dyDescent="0.2">
      <c r="A2915">
        <v>48</v>
      </c>
      <c r="B2915">
        <v>74</v>
      </c>
      <c r="C2915">
        <v>124</v>
      </c>
      <c r="D2915">
        <v>51</v>
      </c>
      <c r="E2915">
        <v>36</v>
      </c>
      <c r="F2915">
        <v>16</v>
      </c>
      <c r="G2915">
        <v>265</v>
      </c>
      <c r="H2915">
        <v>40</v>
      </c>
      <c r="I2915">
        <v>39</v>
      </c>
      <c r="J2915">
        <v>70</v>
      </c>
      <c r="K2915">
        <v>109</v>
      </c>
      <c r="L2915">
        <v>603</v>
      </c>
      <c r="M2915">
        <v>1</v>
      </c>
      <c r="N2915" s="25">
        <v>42124</v>
      </c>
      <c r="O2915" t="str">
        <f>VLOOKUP(Coffee_data[[#This Row],[Area Code]],Location!$B$1:$E$157,2,FALSE)</f>
        <v>New Hampshire</v>
      </c>
      <c r="P2915" t="str">
        <f>VLOOKUP(Coffee_data[[#This Row],[Area Code]],Location!$B$1:$E$157,3,FALSE)</f>
        <v>East</v>
      </c>
      <c r="Q2915" t="str">
        <f>VLOOKUP(Coffee_data[[#This Row],[Area Code]],Location!$B$1:$E$157,4,FALSE)</f>
        <v>Small Market</v>
      </c>
      <c r="R2915" s="15" t="str">
        <f>HLOOKUP(Coffee_data[[#This Row],[ProductId]],Product!$B$4:$O$7,2,FALSE)</f>
        <v>Regular</v>
      </c>
      <c r="S2915" s="15" t="str">
        <f>HLOOKUP(Coffee_data[[#This Row],[ProductId]],Product!$B$4:$O$7,3,FALSE)</f>
        <v>Coffee</v>
      </c>
      <c r="T2915" s="15" t="str">
        <f>HLOOKUP(Coffee_data[[#This Row],[ProductId]],Product!$B$4:$O$7,4,FALSE)</f>
        <v>Amaretto</v>
      </c>
    </row>
    <row r="2916" spans="1:20" x14ac:dyDescent="0.2">
      <c r="A2916">
        <v>43</v>
      </c>
      <c r="B2916">
        <v>80</v>
      </c>
      <c r="C2916">
        <v>131</v>
      </c>
      <c r="D2916">
        <v>52</v>
      </c>
      <c r="E2916">
        <v>46</v>
      </c>
      <c r="F2916">
        <v>17</v>
      </c>
      <c r="G2916">
        <v>397</v>
      </c>
      <c r="H2916">
        <v>50</v>
      </c>
      <c r="I2916">
        <v>38</v>
      </c>
      <c r="J2916">
        <v>80</v>
      </c>
      <c r="K2916">
        <v>120</v>
      </c>
      <c r="L2916">
        <v>603</v>
      </c>
      <c r="M2916">
        <v>2</v>
      </c>
      <c r="N2916" s="25">
        <v>42124</v>
      </c>
      <c r="O2916" t="str">
        <f>VLOOKUP(Coffee_data[[#This Row],[Area Code]],Location!$B$1:$E$157,2,FALSE)</f>
        <v>New Hampshire</v>
      </c>
      <c r="P2916" t="str">
        <f>VLOOKUP(Coffee_data[[#This Row],[Area Code]],Location!$B$1:$E$157,3,FALSE)</f>
        <v>East</v>
      </c>
      <c r="Q2916" t="str">
        <f>VLOOKUP(Coffee_data[[#This Row],[Area Code]],Location!$B$1:$E$157,4,FALSE)</f>
        <v>Small Market</v>
      </c>
      <c r="R2916" s="15" t="str">
        <f>HLOOKUP(Coffee_data[[#This Row],[ProductId]],Product!$B$4:$O$7,2,FALSE)</f>
        <v>Regular</v>
      </c>
      <c r="S2916" s="15" t="str">
        <f>HLOOKUP(Coffee_data[[#This Row],[ProductId]],Product!$B$4:$O$7,3,FALSE)</f>
        <v>Coffee</v>
      </c>
      <c r="T2916" s="15" t="str">
        <f>HLOOKUP(Coffee_data[[#This Row],[ProductId]],Product!$B$4:$O$7,4,FALSE)</f>
        <v>Columbian</v>
      </c>
    </row>
    <row r="2917" spans="1:20" x14ac:dyDescent="0.2">
      <c r="A2917">
        <v>-10</v>
      </c>
      <c r="B2917">
        <v>61</v>
      </c>
      <c r="C2917">
        <v>103</v>
      </c>
      <c r="D2917">
        <v>43</v>
      </c>
      <c r="E2917">
        <v>63</v>
      </c>
      <c r="F2917">
        <v>39</v>
      </c>
      <c r="G2917">
        <v>282</v>
      </c>
      <c r="H2917">
        <v>10</v>
      </c>
      <c r="I2917">
        <v>40</v>
      </c>
      <c r="J2917">
        <v>60</v>
      </c>
      <c r="K2917">
        <v>105</v>
      </c>
      <c r="L2917">
        <v>603</v>
      </c>
      <c r="M2917">
        <v>5</v>
      </c>
      <c r="N2917" s="25">
        <v>42124</v>
      </c>
      <c r="O2917" t="str">
        <f>VLOOKUP(Coffee_data[[#This Row],[Area Code]],Location!$B$1:$E$157,2,FALSE)</f>
        <v>New Hampshire</v>
      </c>
      <c r="P2917" t="str">
        <f>VLOOKUP(Coffee_data[[#This Row],[Area Code]],Location!$B$1:$E$157,3,FALSE)</f>
        <v>East</v>
      </c>
      <c r="Q2917" t="str">
        <f>VLOOKUP(Coffee_data[[#This Row],[Area Code]],Location!$B$1:$E$157,4,FALSE)</f>
        <v>Small Market</v>
      </c>
      <c r="R2917" s="15" t="str">
        <f>HLOOKUP(Coffee_data[[#This Row],[ProductId]],Product!$B$4:$O$7,2,FALSE)</f>
        <v>Regular</v>
      </c>
      <c r="S2917" s="15" t="str">
        <f>HLOOKUP(Coffee_data[[#This Row],[ProductId]],Product!$B$4:$O$7,3,FALSE)</f>
        <v>Espresso</v>
      </c>
      <c r="T2917" s="15" t="str">
        <f>HLOOKUP(Coffee_data[[#This Row],[ProductId]],Product!$B$4:$O$7,4,FALSE)</f>
        <v>Caffe Mocha</v>
      </c>
    </row>
    <row r="2918" spans="1:20" x14ac:dyDescent="0.2">
      <c r="A2918">
        <v>-4</v>
      </c>
      <c r="B2918">
        <v>42</v>
      </c>
      <c r="C2918">
        <v>75</v>
      </c>
      <c r="D2918">
        <v>34</v>
      </c>
      <c r="E2918">
        <v>42</v>
      </c>
      <c r="F2918">
        <v>12</v>
      </c>
      <c r="G2918">
        <v>182</v>
      </c>
      <c r="H2918">
        <v>0</v>
      </c>
      <c r="I2918">
        <v>37</v>
      </c>
      <c r="J2918">
        <v>40</v>
      </c>
      <c r="K2918">
        <v>77</v>
      </c>
      <c r="L2918">
        <v>603</v>
      </c>
      <c r="M2918">
        <v>7</v>
      </c>
      <c r="N2918" s="25">
        <v>42124</v>
      </c>
      <c r="O2918" t="str">
        <f>VLOOKUP(Coffee_data[[#This Row],[Area Code]],Location!$B$1:$E$157,2,FALSE)</f>
        <v>New Hampshire</v>
      </c>
      <c r="P2918" t="str">
        <f>VLOOKUP(Coffee_data[[#This Row],[Area Code]],Location!$B$1:$E$157,3,FALSE)</f>
        <v>East</v>
      </c>
      <c r="Q2918" t="str">
        <f>VLOOKUP(Coffee_data[[#This Row],[Area Code]],Location!$B$1:$E$157,4,FALSE)</f>
        <v>Small Market</v>
      </c>
      <c r="R2918" s="15" t="str">
        <f>HLOOKUP(Coffee_data[[#This Row],[ProductId]],Product!$B$4:$O$7,2,FALSE)</f>
        <v>Regular</v>
      </c>
      <c r="S2918" s="15" t="str">
        <f>HLOOKUP(Coffee_data[[#This Row],[ProductId]],Product!$B$4:$O$7,3,FALSE)</f>
        <v>Espresso</v>
      </c>
      <c r="T2918" s="15" t="str">
        <f>HLOOKUP(Coffee_data[[#This Row],[ProductId]],Product!$B$4:$O$7,4,FALSE)</f>
        <v>Regular Espresso</v>
      </c>
    </row>
    <row r="2919" spans="1:20" x14ac:dyDescent="0.2">
      <c r="A2919">
        <v>123</v>
      </c>
      <c r="B2919">
        <v>124</v>
      </c>
      <c r="C2919">
        <v>208</v>
      </c>
      <c r="D2919">
        <v>86</v>
      </c>
      <c r="E2919">
        <v>33</v>
      </c>
      <c r="F2919">
        <v>24</v>
      </c>
      <c r="G2919">
        <v>499</v>
      </c>
      <c r="H2919">
        <v>100</v>
      </c>
      <c r="I2919">
        <v>103</v>
      </c>
      <c r="J2919">
        <v>130</v>
      </c>
      <c r="K2919">
        <v>233</v>
      </c>
      <c r="L2919">
        <v>212</v>
      </c>
      <c r="M2919">
        <v>13</v>
      </c>
      <c r="N2919" s="25">
        <v>42124</v>
      </c>
      <c r="O2919" t="str">
        <f>VLOOKUP(Coffee_data[[#This Row],[Area Code]],Location!$B$1:$E$157,2,FALSE)</f>
        <v>New York</v>
      </c>
      <c r="P2919" t="str">
        <f>VLOOKUP(Coffee_data[[#This Row],[Area Code]],Location!$B$1:$E$157,3,FALSE)</f>
        <v>East</v>
      </c>
      <c r="Q2919" t="str">
        <f>VLOOKUP(Coffee_data[[#This Row],[Area Code]],Location!$B$1:$E$157,4,FALSE)</f>
        <v>Major Market</v>
      </c>
      <c r="R2919" s="15" t="str">
        <f>HLOOKUP(Coffee_data[[#This Row],[ProductId]],Product!$B$4:$O$7,2,FALSE)</f>
        <v>Regular</v>
      </c>
      <c r="S2919" s="15" t="str">
        <f>HLOOKUP(Coffee_data[[#This Row],[ProductId]],Product!$B$4:$O$7,3,FALSE)</f>
        <v>Tea</v>
      </c>
      <c r="T2919" s="15" t="str">
        <f>HLOOKUP(Coffee_data[[#This Row],[ProductId]],Product!$B$4:$O$7,4,FALSE)</f>
        <v>Green Tea</v>
      </c>
    </row>
    <row r="2920" spans="1:20" x14ac:dyDescent="0.2">
      <c r="A2920">
        <v>348</v>
      </c>
      <c r="B2920">
        <v>386</v>
      </c>
      <c r="C2920">
        <v>645</v>
      </c>
      <c r="D2920">
        <v>255</v>
      </c>
      <c r="E2920">
        <v>125</v>
      </c>
      <c r="F2920">
        <v>100</v>
      </c>
      <c r="G2920">
        <v>1613</v>
      </c>
      <c r="H2920">
        <v>200</v>
      </c>
      <c r="I2920">
        <v>160</v>
      </c>
      <c r="J2920">
        <v>300</v>
      </c>
      <c r="K2920">
        <v>509</v>
      </c>
      <c r="L2920">
        <v>518</v>
      </c>
      <c r="M2920">
        <v>9</v>
      </c>
      <c r="N2920" s="25">
        <v>42124</v>
      </c>
      <c r="O2920" t="str">
        <f>VLOOKUP(Coffee_data[[#This Row],[Area Code]],Location!$B$1:$E$157,2,FALSE)</f>
        <v>New York</v>
      </c>
      <c r="P2920" t="str">
        <f>VLOOKUP(Coffee_data[[#This Row],[Area Code]],Location!$B$1:$E$157,3,FALSE)</f>
        <v>East</v>
      </c>
      <c r="Q2920" t="str">
        <f>VLOOKUP(Coffee_data[[#This Row],[Area Code]],Location!$B$1:$E$157,4,FALSE)</f>
        <v>Major Market</v>
      </c>
      <c r="R2920" s="15" t="str">
        <f>HLOOKUP(Coffee_data[[#This Row],[ProductId]],Product!$B$4:$O$7,2,FALSE)</f>
        <v>Decaf</v>
      </c>
      <c r="S2920" s="15" t="str">
        <f>HLOOKUP(Coffee_data[[#This Row],[ProductId]],Product!$B$4:$O$7,3,FALSE)</f>
        <v>Herbal Tea</v>
      </c>
      <c r="T2920" s="15" t="str">
        <f>HLOOKUP(Coffee_data[[#This Row],[ProductId]],Product!$B$4:$O$7,4,FALSE)</f>
        <v>Lemon</v>
      </c>
    </row>
    <row r="2921" spans="1:20" x14ac:dyDescent="0.2">
      <c r="A2921">
        <v>-181</v>
      </c>
      <c r="B2921">
        <v>-37</v>
      </c>
      <c r="C2921">
        <v>196</v>
      </c>
      <c r="D2921">
        <v>218</v>
      </c>
      <c r="E2921">
        <v>87</v>
      </c>
      <c r="F2921">
        <v>72</v>
      </c>
      <c r="G2921">
        <v>2169</v>
      </c>
      <c r="H2921">
        <v>-90</v>
      </c>
      <c r="I2921">
        <v>181</v>
      </c>
      <c r="J2921">
        <v>-20</v>
      </c>
      <c r="K2921">
        <v>140</v>
      </c>
      <c r="L2921">
        <v>607</v>
      </c>
      <c r="M2921">
        <v>10</v>
      </c>
      <c r="N2921" s="25">
        <v>42124</v>
      </c>
      <c r="O2921" t="str">
        <f>VLOOKUP(Coffee_data[[#This Row],[Area Code]],Location!$B$1:$E$157,2,FALSE)</f>
        <v>New York</v>
      </c>
      <c r="P2921" t="str">
        <f>VLOOKUP(Coffee_data[[#This Row],[Area Code]],Location!$B$1:$E$157,3,FALSE)</f>
        <v>East</v>
      </c>
      <c r="Q2921" t="str">
        <f>VLOOKUP(Coffee_data[[#This Row],[Area Code]],Location!$B$1:$E$157,4,FALSE)</f>
        <v>Major Market</v>
      </c>
      <c r="R2921" s="15" t="str">
        <f>HLOOKUP(Coffee_data[[#This Row],[ProductId]],Product!$B$4:$O$7,2,FALSE)</f>
        <v>Decaf</v>
      </c>
      <c r="S2921" s="15" t="str">
        <f>HLOOKUP(Coffee_data[[#This Row],[ProductId]],Product!$B$4:$O$7,3,FALSE)</f>
        <v>Herbal Tea</v>
      </c>
      <c r="T2921" s="15" t="str">
        <f>HLOOKUP(Coffee_data[[#This Row],[ProductId]],Product!$B$4:$O$7,4,FALSE)</f>
        <v>Mint</v>
      </c>
    </row>
    <row r="2922" spans="1:20" x14ac:dyDescent="0.2">
      <c r="A2922">
        <v>155</v>
      </c>
      <c r="B2922">
        <v>152</v>
      </c>
      <c r="C2922">
        <v>254</v>
      </c>
      <c r="D2922">
        <v>101</v>
      </c>
      <c r="E2922">
        <v>37</v>
      </c>
      <c r="F2922">
        <v>29</v>
      </c>
      <c r="G2922">
        <v>871</v>
      </c>
      <c r="H2922">
        <v>120</v>
      </c>
      <c r="I2922">
        <v>104</v>
      </c>
      <c r="J2922">
        <v>160</v>
      </c>
      <c r="K2922">
        <v>281</v>
      </c>
      <c r="L2922">
        <v>516</v>
      </c>
      <c r="M2922">
        <v>11</v>
      </c>
      <c r="N2922" s="25">
        <v>42124</v>
      </c>
      <c r="O2922" t="str">
        <f>VLOOKUP(Coffee_data[[#This Row],[Area Code]],Location!$B$1:$E$157,2,FALSE)</f>
        <v>New York</v>
      </c>
      <c r="P2922" t="str">
        <f>VLOOKUP(Coffee_data[[#This Row],[Area Code]],Location!$B$1:$E$157,3,FALSE)</f>
        <v>East</v>
      </c>
      <c r="Q2922" t="str">
        <f>VLOOKUP(Coffee_data[[#This Row],[Area Code]],Location!$B$1:$E$157,4,FALSE)</f>
        <v>Major Market</v>
      </c>
      <c r="R2922" s="15" t="str">
        <f>HLOOKUP(Coffee_data[[#This Row],[ProductId]],Product!$B$4:$O$7,2,FALSE)</f>
        <v>Regular</v>
      </c>
      <c r="S2922" s="15" t="str">
        <f>HLOOKUP(Coffee_data[[#This Row],[ProductId]],Product!$B$4:$O$7,3,FALSE)</f>
        <v>Tea</v>
      </c>
      <c r="T2922" s="15" t="str">
        <f>HLOOKUP(Coffee_data[[#This Row],[ProductId]],Product!$B$4:$O$7,4,FALSE)</f>
        <v>Darjeeling</v>
      </c>
    </row>
    <row r="2923" spans="1:20" x14ac:dyDescent="0.2">
      <c r="A2923">
        <v>153</v>
      </c>
      <c r="B2923">
        <v>152</v>
      </c>
      <c r="C2923">
        <v>254</v>
      </c>
      <c r="D2923">
        <v>97</v>
      </c>
      <c r="E2923">
        <v>38</v>
      </c>
      <c r="F2923">
        <v>29</v>
      </c>
      <c r="G2923">
        <v>821</v>
      </c>
      <c r="H2923">
        <v>120</v>
      </c>
      <c r="I2923">
        <v>84</v>
      </c>
      <c r="J2923">
        <v>160</v>
      </c>
      <c r="K2923">
        <v>282</v>
      </c>
      <c r="L2923">
        <v>646</v>
      </c>
      <c r="M2923">
        <v>12</v>
      </c>
      <c r="N2923" s="25">
        <v>42124</v>
      </c>
      <c r="O2923" t="str">
        <f>VLOOKUP(Coffee_data[[#This Row],[Area Code]],Location!$B$1:$E$157,2,FALSE)</f>
        <v>New York</v>
      </c>
      <c r="P2923" t="str">
        <f>VLOOKUP(Coffee_data[[#This Row],[Area Code]],Location!$B$1:$E$157,3,FALSE)</f>
        <v>East</v>
      </c>
      <c r="Q2923" t="str">
        <f>VLOOKUP(Coffee_data[[#This Row],[Area Code]],Location!$B$1:$E$157,4,FALSE)</f>
        <v>Major Market</v>
      </c>
      <c r="R2923" s="15" t="str">
        <f>HLOOKUP(Coffee_data[[#This Row],[ProductId]],Product!$B$4:$O$7,2,FALSE)</f>
        <v>Regular</v>
      </c>
      <c r="S2923" s="15" t="str">
        <f>HLOOKUP(Coffee_data[[#This Row],[ProductId]],Product!$B$4:$O$7,3,FALSE)</f>
        <v>Tea</v>
      </c>
      <c r="T2923" s="15" t="str">
        <f>HLOOKUP(Coffee_data[[#This Row],[ProductId]],Product!$B$4:$O$7,4,FALSE)</f>
        <v>Earl Grey</v>
      </c>
    </row>
    <row r="2924" spans="1:20" x14ac:dyDescent="0.2">
      <c r="A2924">
        <v>407</v>
      </c>
      <c r="B2924">
        <v>454</v>
      </c>
      <c r="C2924">
        <v>749</v>
      </c>
      <c r="D2924">
        <v>296</v>
      </c>
      <c r="E2924">
        <v>148</v>
      </c>
      <c r="F2924">
        <v>105</v>
      </c>
      <c r="G2924">
        <v>2250</v>
      </c>
      <c r="H2924">
        <v>300</v>
      </c>
      <c r="I2924">
        <v>202</v>
      </c>
      <c r="J2924">
        <v>430</v>
      </c>
      <c r="K2924">
        <v>708</v>
      </c>
      <c r="L2924">
        <v>646</v>
      </c>
      <c r="M2924">
        <v>2</v>
      </c>
      <c r="N2924" s="25">
        <v>42124</v>
      </c>
      <c r="O2924" t="str">
        <f>VLOOKUP(Coffee_data[[#This Row],[Area Code]],Location!$B$1:$E$157,2,FALSE)</f>
        <v>New York</v>
      </c>
      <c r="P2924" t="str">
        <f>VLOOKUP(Coffee_data[[#This Row],[Area Code]],Location!$B$1:$E$157,3,FALSE)</f>
        <v>East</v>
      </c>
      <c r="Q2924" t="str">
        <f>VLOOKUP(Coffee_data[[#This Row],[Area Code]],Location!$B$1:$E$157,4,FALSE)</f>
        <v>Major Market</v>
      </c>
      <c r="R2924" s="15" t="str">
        <f>HLOOKUP(Coffee_data[[#This Row],[ProductId]],Product!$B$4:$O$7,2,FALSE)</f>
        <v>Regular</v>
      </c>
      <c r="S2924" s="15" t="str">
        <f>HLOOKUP(Coffee_data[[#This Row],[ProductId]],Product!$B$4:$O$7,3,FALSE)</f>
        <v>Coffee</v>
      </c>
      <c r="T2924" s="15" t="str">
        <f>HLOOKUP(Coffee_data[[#This Row],[ProductId]],Product!$B$4:$O$7,4,FALSE)</f>
        <v>Columbian</v>
      </c>
    </row>
    <row r="2925" spans="1:20" x14ac:dyDescent="0.2">
      <c r="A2925">
        <v>-269</v>
      </c>
      <c r="B2925">
        <v>-52</v>
      </c>
      <c r="C2925">
        <v>68</v>
      </c>
      <c r="D2925">
        <v>100</v>
      </c>
      <c r="E2925">
        <v>133</v>
      </c>
      <c r="F2925">
        <v>109</v>
      </c>
      <c r="G2925">
        <v>1673</v>
      </c>
      <c r="H2925">
        <v>-180</v>
      </c>
      <c r="I2925">
        <v>119</v>
      </c>
      <c r="J2925">
        <v>-50</v>
      </c>
      <c r="K2925">
        <v>65</v>
      </c>
      <c r="L2925">
        <v>646</v>
      </c>
      <c r="M2925">
        <v>5</v>
      </c>
      <c r="N2925" s="25">
        <v>42124</v>
      </c>
      <c r="O2925" t="str">
        <f>VLOOKUP(Coffee_data[[#This Row],[Area Code]],Location!$B$1:$E$157,2,FALSE)</f>
        <v>New York</v>
      </c>
      <c r="P2925" t="str">
        <f>VLOOKUP(Coffee_data[[#This Row],[Area Code]],Location!$B$1:$E$157,3,FALSE)</f>
        <v>East</v>
      </c>
      <c r="Q2925" t="str">
        <f>VLOOKUP(Coffee_data[[#This Row],[Area Code]],Location!$B$1:$E$157,4,FALSE)</f>
        <v>Major Market</v>
      </c>
      <c r="R2925" s="15" t="str">
        <f>HLOOKUP(Coffee_data[[#This Row],[ProductId]],Product!$B$4:$O$7,2,FALSE)</f>
        <v>Regular</v>
      </c>
      <c r="S2925" s="15" t="str">
        <f>HLOOKUP(Coffee_data[[#This Row],[ProductId]],Product!$B$4:$O$7,3,FALSE)</f>
        <v>Espresso</v>
      </c>
      <c r="T2925" s="15" t="str">
        <f>HLOOKUP(Coffee_data[[#This Row],[ProductId]],Product!$B$4:$O$7,4,FALSE)</f>
        <v>Caffe Mocha</v>
      </c>
    </row>
    <row r="2926" spans="1:20" x14ac:dyDescent="0.2">
      <c r="A2926">
        <v>258</v>
      </c>
      <c r="B2926">
        <v>283</v>
      </c>
      <c r="C2926">
        <v>538</v>
      </c>
      <c r="D2926">
        <v>229</v>
      </c>
      <c r="E2926">
        <v>89</v>
      </c>
      <c r="F2926">
        <v>72</v>
      </c>
      <c r="G2926">
        <v>1271</v>
      </c>
      <c r="H2926">
        <v>210</v>
      </c>
      <c r="I2926">
        <v>207</v>
      </c>
      <c r="J2926">
        <v>290</v>
      </c>
      <c r="K2926">
        <v>537</v>
      </c>
      <c r="L2926">
        <v>516</v>
      </c>
      <c r="M2926">
        <v>7</v>
      </c>
      <c r="N2926" s="25">
        <v>42124</v>
      </c>
      <c r="O2926" t="str">
        <f>VLOOKUP(Coffee_data[[#This Row],[Area Code]],Location!$B$1:$E$157,2,FALSE)</f>
        <v>New York</v>
      </c>
      <c r="P2926" t="str">
        <f>VLOOKUP(Coffee_data[[#This Row],[Area Code]],Location!$B$1:$E$157,3,FALSE)</f>
        <v>East</v>
      </c>
      <c r="Q2926" t="str">
        <f>VLOOKUP(Coffee_data[[#This Row],[Area Code]],Location!$B$1:$E$157,4,FALSE)</f>
        <v>Major Market</v>
      </c>
      <c r="R2926" s="15" t="str">
        <f>HLOOKUP(Coffee_data[[#This Row],[ProductId]],Product!$B$4:$O$7,2,FALSE)</f>
        <v>Regular</v>
      </c>
      <c r="S2926" s="15" t="str">
        <f>HLOOKUP(Coffee_data[[#This Row],[ProductId]],Product!$B$4:$O$7,3,FALSE)</f>
        <v>Espresso</v>
      </c>
      <c r="T2926" s="15" t="str">
        <f>HLOOKUP(Coffee_data[[#This Row],[ProductId]],Product!$B$4:$O$7,4,FALSE)</f>
        <v>Regular Espresso</v>
      </c>
    </row>
    <row r="2927" spans="1:20" x14ac:dyDescent="0.2">
      <c r="A2927">
        <v>48</v>
      </c>
      <c r="B2927">
        <v>63</v>
      </c>
      <c r="C2927">
        <v>110</v>
      </c>
      <c r="D2927">
        <v>48</v>
      </c>
      <c r="E2927">
        <v>26</v>
      </c>
      <c r="F2927">
        <v>15</v>
      </c>
      <c r="G2927">
        <v>599</v>
      </c>
      <c r="H2927">
        <v>40</v>
      </c>
      <c r="I2927">
        <v>48</v>
      </c>
      <c r="J2927">
        <v>60</v>
      </c>
      <c r="K2927">
        <v>92</v>
      </c>
      <c r="L2927">
        <v>985</v>
      </c>
      <c r="M2927">
        <v>8</v>
      </c>
      <c r="N2927" s="25">
        <v>42124</v>
      </c>
      <c r="O2927" t="str">
        <f>VLOOKUP(Coffee_data[[#This Row],[Area Code]],Location!$B$1:$E$157,2,FALSE)</f>
        <v>Louisiana</v>
      </c>
      <c r="P2927" t="str">
        <f>VLOOKUP(Coffee_data[[#This Row],[Area Code]],Location!$B$1:$E$157,3,FALSE)</f>
        <v>South</v>
      </c>
      <c r="Q2927" t="str">
        <f>VLOOKUP(Coffee_data[[#This Row],[Area Code]],Location!$B$1:$E$157,4,FALSE)</f>
        <v>Small Market</v>
      </c>
      <c r="R2927" s="15" t="str">
        <f>HLOOKUP(Coffee_data[[#This Row],[ProductId]],Product!$B$4:$O$7,2,FALSE)</f>
        <v>Decaf</v>
      </c>
      <c r="S2927" s="15" t="str">
        <f>HLOOKUP(Coffee_data[[#This Row],[ProductId]],Product!$B$4:$O$7,3,FALSE)</f>
        <v>Herbal Tea</v>
      </c>
      <c r="T2927" s="15" t="str">
        <f>HLOOKUP(Coffee_data[[#This Row],[ProductId]],Product!$B$4:$O$7,4,FALSE)</f>
        <v>Chamomile</v>
      </c>
    </row>
    <row r="2928" spans="1:20" x14ac:dyDescent="0.2">
      <c r="A2928">
        <v>46</v>
      </c>
      <c r="B2928">
        <v>96</v>
      </c>
      <c r="C2928">
        <v>171</v>
      </c>
      <c r="D2928">
        <v>77</v>
      </c>
      <c r="E2928">
        <v>59</v>
      </c>
      <c r="F2928">
        <v>29</v>
      </c>
      <c r="G2928">
        <v>529</v>
      </c>
      <c r="H2928">
        <v>40</v>
      </c>
      <c r="I2928">
        <v>70</v>
      </c>
      <c r="J2928">
        <v>90</v>
      </c>
      <c r="K2928">
        <v>169</v>
      </c>
      <c r="L2928">
        <v>337</v>
      </c>
      <c r="M2928">
        <v>9</v>
      </c>
      <c r="N2928" s="25">
        <v>42124</v>
      </c>
      <c r="O2928" t="str">
        <f>VLOOKUP(Coffee_data[[#This Row],[Area Code]],Location!$B$1:$E$157,2,FALSE)</f>
        <v>Louisiana</v>
      </c>
      <c r="P2928" t="str">
        <f>VLOOKUP(Coffee_data[[#This Row],[Area Code]],Location!$B$1:$E$157,3,FALSE)</f>
        <v>South</v>
      </c>
      <c r="Q2928" t="str">
        <f>VLOOKUP(Coffee_data[[#This Row],[Area Code]],Location!$B$1:$E$157,4,FALSE)</f>
        <v>Small Market</v>
      </c>
      <c r="R2928" s="15" t="str">
        <f>HLOOKUP(Coffee_data[[#This Row],[ProductId]],Product!$B$4:$O$7,2,FALSE)</f>
        <v>Decaf</v>
      </c>
      <c r="S2928" s="15" t="str">
        <f>HLOOKUP(Coffee_data[[#This Row],[ProductId]],Product!$B$4:$O$7,3,FALSE)</f>
        <v>Herbal Tea</v>
      </c>
      <c r="T2928" s="15" t="str">
        <f>HLOOKUP(Coffee_data[[#This Row],[ProductId]],Product!$B$4:$O$7,4,FALSE)</f>
        <v>Lemon</v>
      </c>
    </row>
    <row r="2929" spans="1:20" x14ac:dyDescent="0.2">
      <c r="A2929">
        <v>50</v>
      </c>
      <c r="B2929">
        <v>59</v>
      </c>
      <c r="C2929">
        <v>98</v>
      </c>
      <c r="D2929">
        <v>40</v>
      </c>
      <c r="E2929">
        <v>21</v>
      </c>
      <c r="F2929">
        <v>11</v>
      </c>
      <c r="G2929">
        <v>793</v>
      </c>
      <c r="H2929">
        <v>50</v>
      </c>
      <c r="I2929">
        <v>52</v>
      </c>
      <c r="J2929">
        <v>70</v>
      </c>
      <c r="K2929">
        <v>118</v>
      </c>
      <c r="L2929">
        <v>318</v>
      </c>
      <c r="M2929">
        <v>2</v>
      </c>
      <c r="N2929" s="25">
        <v>42124</v>
      </c>
      <c r="O2929" t="str">
        <f>VLOOKUP(Coffee_data[[#This Row],[Area Code]],Location!$B$1:$E$157,2,FALSE)</f>
        <v>Louisiana</v>
      </c>
      <c r="P2929" t="str">
        <f>VLOOKUP(Coffee_data[[#This Row],[Area Code]],Location!$B$1:$E$157,3,FALSE)</f>
        <v>South</v>
      </c>
      <c r="Q2929" t="str">
        <f>VLOOKUP(Coffee_data[[#This Row],[Area Code]],Location!$B$1:$E$157,4,FALSE)</f>
        <v>Small Market</v>
      </c>
      <c r="R2929" s="15" t="str">
        <f>HLOOKUP(Coffee_data[[#This Row],[ProductId]],Product!$B$4:$O$7,2,FALSE)</f>
        <v>Regular</v>
      </c>
      <c r="S2929" s="15" t="str">
        <f>HLOOKUP(Coffee_data[[#This Row],[ProductId]],Product!$B$4:$O$7,3,FALSE)</f>
        <v>Coffee</v>
      </c>
      <c r="T2929" s="15" t="str">
        <f>HLOOKUP(Coffee_data[[#This Row],[ProductId]],Product!$B$4:$O$7,4,FALSE)</f>
        <v>Columbian</v>
      </c>
    </row>
    <row r="2930" spans="1:20" x14ac:dyDescent="0.2">
      <c r="A2930">
        <v>72</v>
      </c>
      <c r="B2930">
        <v>77</v>
      </c>
      <c r="C2930">
        <v>129</v>
      </c>
      <c r="D2930">
        <v>53</v>
      </c>
      <c r="E2930">
        <v>23</v>
      </c>
      <c r="F2930">
        <v>14</v>
      </c>
      <c r="G2930">
        <v>803</v>
      </c>
      <c r="H2930">
        <v>80</v>
      </c>
      <c r="I2930">
        <v>63</v>
      </c>
      <c r="J2930">
        <v>100</v>
      </c>
      <c r="K2930">
        <v>163</v>
      </c>
      <c r="L2930">
        <v>337</v>
      </c>
      <c r="M2930">
        <v>3</v>
      </c>
      <c r="N2930" s="25">
        <v>42124</v>
      </c>
      <c r="O2930" t="str">
        <f>VLOOKUP(Coffee_data[[#This Row],[Area Code]],Location!$B$1:$E$157,2,FALSE)</f>
        <v>Louisiana</v>
      </c>
      <c r="P2930" t="str">
        <f>VLOOKUP(Coffee_data[[#This Row],[Area Code]],Location!$B$1:$E$157,3,FALSE)</f>
        <v>South</v>
      </c>
      <c r="Q2930" t="str">
        <f>VLOOKUP(Coffee_data[[#This Row],[Area Code]],Location!$B$1:$E$157,4,FALSE)</f>
        <v>Small Market</v>
      </c>
      <c r="R2930" s="15" t="str">
        <f>HLOOKUP(Coffee_data[[#This Row],[ProductId]],Product!$B$4:$O$7,2,FALSE)</f>
        <v>Decaf</v>
      </c>
      <c r="S2930" s="15" t="str">
        <f>HLOOKUP(Coffee_data[[#This Row],[ProductId]],Product!$B$4:$O$7,3,FALSE)</f>
        <v>Coffee</v>
      </c>
      <c r="T2930" s="15" t="str">
        <f>HLOOKUP(Coffee_data[[#This Row],[ProductId]],Product!$B$4:$O$7,4,FALSE)</f>
        <v>Decaf Irish Cream</v>
      </c>
    </row>
    <row r="2931" spans="1:20" x14ac:dyDescent="0.2">
      <c r="A2931">
        <v>4</v>
      </c>
      <c r="B2931">
        <v>90</v>
      </c>
      <c r="C2931">
        <v>153</v>
      </c>
      <c r="D2931">
        <v>64</v>
      </c>
      <c r="E2931">
        <v>81</v>
      </c>
      <c r="F2931">
        <v>58</v>
      </c>
      <c r="G2931">
        <v>-113</v>
      </c>
      <c r="H2931">
        <v>10</v>
      </c>
      <c r="I2931">
        <v>50</v>
      </c>
      <c r="J2931">
        <v>80</v>
      </c>
      <c r="K2931">
        <v>134</v>
      </c>
      <c r="L2931">
        <v>985</v>
      </c>
      <c r="M2931">
        <v>4</v>
      </c>
      <c r="N2931" s="25">
        <v>42124</v>
      </c>
      <c r="O2931" t="str">
        <f>VLOOKUP(Coffee_data[[#This Row],[Area Code]],Location!$B$1:$E$157,2,FALSE)</f>
        <v>Louisiana</v>
      </c>
      <c r="P2931" t="str">
        <f>VLOOKUP(Coffee_data[[#This Row],[Area Code]],Location!$B$1:$E$157,3,FALSE)</f>
        <v>South</v>
      </c>
      <c r="Q2931" t="str">
        <f>VLOOKUP(Coffee_data[[#This Row],[Area Code]],Location!$B$1:$E$157,4,FALSE)</f>
        <v>Small Market</v>
      </c>
      <c r="R2931" s="15" t="str">
        <f>HLOOKUP(Coffee_data[[#This Row],[ProductId]],Product!$B$4:$O$7,2,FALSE)</f>
        <v>Regular</v>
      </c>
      <c r="S2931" s="15" t="str">
        <f>HLOOKUP(Coffee_data[[#This Row],[ProductId]],Product!$B$4:$O$7,3,FALSE)</f>
        <v>Espresso</v>
      </c>
      <c r="T2931" s="15" t="str">
        <f>HLOOKUP(Coffee_data[[#This Row],[ProductId]],Product!$B$4:$O$7,4,FALSE)</f>
        <v>Caffe Latte</v>
      </c>
    </row>
    <row r="2932" spans="1:20" x14ac:dyDescent="0.2">
      <c r="A2932">
        <v>61</v>
      </c>
      <c r="B2932">
        <v>82</v>
      </c>
      <c r="C2932">
        <v>129</v>
      </c>
      <c r="D2932">
        <v>48</v>
      </c>
      <c r="E2932">
        <v>35</v>
      </c>
      <c r="F2932">
        <v>14</v>
      </c>
      <c r="G2932">
        <v>351</v>
      </c>
      <c r="H2932">
        <v>50</v>
      </c>
      <c r="I2932">
        <v>45</v>
      </c>
      <c r="J2932">
        <v>70</v>
      </c>
      <c r="K2932">
        <v>115</v>
      </c>
      <c r="L2932">
        <v>985</v>
      </c>
      <c r="M2932">
        <v>5</v>
      </c>
      <c r="N2932" s="25">
        <v>42124</v>
      </c>
      <c r="O2932" t="str">
        <f>VLOOKUP(Coffee_data[[#This Row],[Area Code]],Location!$B$1:$E$157,2,FALSE)</f>
        <v>Louisiana</v>
      </c>
      <c r="P2932" t="str">
        <f>VLOOKUP(Coffee_data[[#This Row],[Area Code]],Location!$B$1:$E$157,3,FALSE)</f>
        <v>South</v>
      </c>
      <c r="Q2932" t="str">
        <f>VLOOKUP(Coffee_data[[#This Row],[Area Code]],Location!$B$1:$E$157,4,FALSE)</f>
        <v>Small Market</v>
      </c>
      <c r="R2932" s="15" t="str">
        <f>HLOOKUP(Coffee_data[[#This Row],[ProductId]],Product!$B$4:$O$7,2,FALSE)</f>
        <v>Regular</v>
      </c>
      <c r="S2932" s="15" t="str">
        <f>HLOOKUP(Coffee_data[[#This Row],[ProductId]],Product!$B$4:$O$7,3,FALSE)</f>
        <v>Espresso</v>
      </c>
      <c r="T2932" s="15" t="str">
        <f>HLOOKUP(Coffee_data[[#This Row],[ProductId]],Product!$B$4:$O$7,4,FALSE)</f>
        <v>Caffe Mocha</v>
      </c>
    </row>
    <row r="2933" spans="1:20" x14ac:dyDescent="0.2">
      <c r="A2933">
        <v>39</v>
      </c>
      <c r="B2933">
        <v>65</v>
      </c>
      <c r="C2933">
        <v>109</v>
      </c>
      <c r="D2933">
        <v>45</v>
      </c>
      <c r="E2933">
        <v>34</v>
      </c>
      <c r="F2933">
        <v>14</v>
      </c>
      <c r="G2933">
        <v>410</v>
      </c>
      <c r="H2933">
        <v>40</v>
      </c>
      <c r="I2933">
        <v>24</v>
      </c>
      <c r="J2933">
        <v>60</v>
      </c>
      <c r="K2933">
        <v>96</v>
      </c>
      <c r="L2933">
        <v>225</v>
      </c>
      <c r="M2933">
        <v>6</v>
      </c>
      <c r="N2933" s="25">
        <v>42124</v>
      </c>
      <c r="O2933" t="str">
        <f>VLOOKUP(Coffee_data[[#This Row],[Area Code]],Location!$B$1:$E$157,2,FALSE)</f>
        <v>Louisiana</v>
      </c>
      <c r="P2933" t="str">
        <f>VLOOKUP(Coffee_data[[#This Row],[Area Code]],Location!$B$1:$E$157,3,FALSE)</f>
        <v>South</v>
      </c>
      <c r="Q2933" t="str">
        <f>VLOOKUP(Coffee_data[[#This Row],[Area Code]],Location!$B$1:$E$157,4,FALSE)</f>
        <v>Small Market</v>
      </c>
      <c r="R2933" s="15" t="str">
        <f>HLOOKUP(Coffee_data[[#This Row],[ProductId]],Product!$B$4:$O$7,2,FALSE)</f>
        <v>Decaf</v>
      </c>
      <c r="S2933" s="15" t="str">
        <f>HLOOKUP(Coffee_data[[#This Row],[ProductId]],Product!$B$4:$O$7,3,FALSE)</f>
        <v>Espresso</v>
      </c>
      <c r="T2933" s="15" t="str">
        <f>HLOOKUP(Coffee_data[[#This Row],[ProductId]],Product!$B$4:$O$7,4,FALSE)</f>
        <v>Decaf Espresso</v>
      </c>
    </row>
    <row r="2934" spans="1:20" x14ac:dyDescent="0.2">
      <c r="A2934">
        <v>17</v>
      </c>
      <c r="B2934">
        <v>29</v>
      </c>
      <c r="C2934">
        <v>49</v>
      </c>
      <c r="D2934">
        <v>20</v>
      </c>
      <c r="E2934">
        <v>16</v>
      </c>
      <c r="F2934">
        <v>5</v>
      </c>
      <c r="G2934">
        <v>829</v>
      </c>
      <c r="H2934">
        <v>20</v>
      </c>
      <c r="I2934">
        <v>10</v>
      </c>
      <c r="J2934">
        <v>30</v>
      </c>
      <c r="K2934">
        <v>40</v>
      </c>
      <c r="L2934">
        <v>505</v>
      </c>
      <c r="M2934">
        <v>8</v>
      </c>
      <c r="N2934" s="25">
        <v>42124</v>
      </c>
      <c r="O2934" t="str">
        <f>VLOOKUP(Coffee_data[[#This Row],[Area Code]],Location!$B$1:$E$157,2,FALSE)</f>
        <v>New Mexico</v>
      </c>
      <c r="P2934" t="str">
        <f>VLOOKUP(Coffee_data[[#This Row],[Area Code]],Location!$B$1:$E$157,3,FALSE)</f>
        <v>South</v>
      </c>
      <c r="Q2934" t="str">
        <f>VLOOKUP(Coffee_data[[#This Row],[Area Code]],Location!$B$1:$E$157,4,FALSE)</f>
        <v>Small Market</v>
      </c>
      <c r="R2934" s="15" t="str">
        <f>HLOOKUP(Coffee_data[[#This Row],[ProductId]],Product!$B$4:$O$7,2,FALSE)</f>
        <v>Decaf</v>
      </c>
      <c r="S2934" s="15" t="str">
        <f>HLOOKUP(Coffee_data[[#This Row],[ProductId]],Product!$B$4:$O$7,3,FALSE)</f>
        <v>Herbal Tea</v>
      </c>
      <c r="T2934" s="15" t="str">
        <f>HLOOKUP(Coffee_data[[#This Row],[ProductId]],Product!$B$4:$O$7,4,FALSE)</f>
        <v>Chamomile</v>
      </c>
    </row>
    <row r="2935" spans="1:20" x14ac:dyDescent="0.2">
      <c r="A2935">
        <v>10</v>
      </c>
      <c r="B2935">
        <v>37</v>
      </c>
      <c r="C2935">
        <v>67</v>
      </c>
      <c r="D2935">
        <v>31</v>
      </c>
      <c r="E2935">
        <v>28</v>
      </c>
      <c r="F2935">
        <v>9</v>
      </c>
      <c r="G2935">
        <v>976</v>
      </c>
      <c r="H2935">
        <v>20</v>
      </c>
      <c r="I2935">
        <v>20</v>
      </c>
      <c r="J2935">
        <v>40</v>
      </c>
      <c r="K2935">
        <v>60</v>
      </c>
      <c r="L2935">
        <v>505</v>
      </c>
      <c r="M2935">
        <v>9</v>
      </c>
      <c r="N2935" s="25">
        <v>42124</v>
      </c>
      <c r="O2935" t="str">
        <f>VLOOKUP(Coffee_data[[#This Row],[Area Code]],Location!$B$1:$E$157,2,FALSE)</f>
        <v>New Mexico</v>
      </c>
      <c r="P2935" t="str">
        <f>VLOOKUP(Coffee_data[[#This Row],[Area Code]],Location!$B$1:$E$157,3,FALSE)</f>
        <v>South</v>
      </c>
      <c r="Q2935" t="str">
        <f>VLOOKUP(Coffee_data[[#This Row],[Area Code]],Location!$B$1:$E$157,4,FALSE)</f>
        <v>Small Market</v>
      </c>
      <c r="R2935" s="15" t="str">
        <f>HLOOKUP(Coffee_data[[#This Row],[ProductId]],Product!$B$4:$O$7,2,FALSE)</f>
        <v>Decaf</v>
      </c>
      <c r="S2935" s="15" t="str">
        <f>HLOOKUP(Coffee_data[[#This Row],[ProductId]],Product!$B$4:$O$7,3,FALSE)</f>
        <v>Herbal Tea</v>
      </c>
      <c r="T2935" s="15" t="str">
        <f>HLOOKUP(Coffee_data[[#This Row],[ProductId]],Product!$B$4:$O$7,4,FALSE)</f>
        <v>Lemon</v>
      </c>
    </row>
    <row r="2936" spans="1:20" x14ac:dyDescent="0.2">
      <c r="A2936">
        <v>43</v>
      </c>
      <c r="B2936">
        <v>80</v>
      </c>
      <c r="C2936">
        <v>131</v>
      </c>
      <c r="D2936">
        <v>52</v>
      </c>
      <c r="E2936">
        <v>46</v>
      </c>
      <c r="F2936">
        <v>17</v>
      </c>
      <c r="G2936">
        <v>397</v>
      </c>
      <c r="H2936">
        <v>60</v>
      </c>
      <c r="I2936">
        <v>58</v>
      </c>
      <c r="J2936">
        <v>100</v>
      </c>
      <c r="K2936">
        <v>158</v>
      </c>
      <c r="L2936">
        <v>505</v>
      </c>
      <c r="M2936">
        <v>2</v>
      </c>
      <c r="N2936" s="25">
        <v>42124</v>
      </c>
      <c r="O2936" t="str">
        <f>VLOOKUP(Coffee_data[[#This Row],[Area Code]],Location!$B$1:$E$157,2,FALSE)</f>
        <v>New Mexico</v>
      </c>
      <c r="P2936" t="str">
        <f>VLOOKUP(Coffee_data[[#This Row],[Area Code]],Location!$B$1:$E$157,3,FALSE)</f>
        <v>South</v>
      </c>
      <c r="Q2936" t="str">
        <f>VLOOKUP(Coffee_data[[#This Row],[Area Code]],Location!$B$1:$E$157,4,FALSE)</f>
        <v>Small Market</v>
      </c>
      <c r="R2936" s="15" t="str">
        <f>HLOOKUP(Coffee_data[[#This Row],[ProductId]],Product!$B$4:$O$7,2,FALSE)</f>
        <v>Regular</v>
      </c>
      <c r="S2936" s="15" t="str">
        <f>HLOOKUP(Coffee_data[[#This Row],[ProductId]],Product!$B$4:$O$7,3,FALSE)</f>
        <v>Coffee</v>
      </c>
      <c r="T2936" s="15" t="str">
        <f>HLOOKUP(Coffee_data[[#This Row],[ProductId]],Product!$B$4:$O$7,4,FALSE)</f>
        <v>Columbian</v>
      </c>
    </row>
    <row r="2937" spans="1:20" x14ac:dyDescent="0.2">
      <c r="A2937">
        <v>-21</v>
      </c>
      <c r="B2937">
        <v>38</v>
      </c>
      <c r="C2937">
        <v>135</v>
      </c>
      <c r="D2937">
        <v>98</v>
      </c>
      <c r="E2937">
        <v>49</v>
      </c>
      <c r="F2937">
        <v>30</v>
      </c>
      <c r="G2937">
        <v>973</v>
      </c>
      <c r="H2937">
        <v>10</v>
      </c>
      <c r="I2937">
        <v>150</v>
      </c>
      <c r="J2937">
        <v>50</v>
      </c>
      <c r="K2937">
        <v>167</v>
      </c>
      <c r="L2937">
        <v>505</v>
      </c>
      <c r="M2937">
        <v>3</v>
      </c>
      <c r="N2937" s="25">
        <v>42124</v>
      </c>
      <c r="O2937" t="str">
        <f>VLOOKUP(Coffee_data[[#This Row],[Area Code]],Location!$B$1:$E$157,2,FALSE)</f>
        <v>New Mexico</v>
      </c>
      <c r="P2937" t="str">
        <f>VLOOKUP(Coffee_data[[#This Row],[Area Code]],Location!$B$1:$E$157,3,FALSE)</f>
        <v>South</v>
      </c>
      <c r="Q2937" t="str">
        <f>VLOOKUP(Coffee_data[[#This Row],[Area Code]],Location!$B$1:$E$157,4,FALSE)</f>
        <v>Small Market</v>
      </c>
      <c r="R2937" s="15" t="str">
        <f>HLOOKUP(Coffee_data[[#This Row],[ProductId]],Product!$B$4:$O$7,2,FALSE)</f>
        <v>Decaf</v>
      </c>
      <c r="S2937" s="15" t="str">
        <f>HLOOKUP(Coffee_data[[#This Row],[ProductId]],Product!$B$4:$O$7,3,FALSE)</f>
        <v>Coffee</v>
      </c>
      <c r="T2937" s="15" t="str">
        <f>HLOOKUP(Coffee_data[[#This Row],[ProductId]],Product!$B$4:$O$7,4,FALSE)</f>
        <v>Decaf Irish Cream</v>
      </c>
    </row>
    <row r="2938" spans="1:20" x14ac:dyDescent="0.2">
      <c r="A2938">
        <v>-6</v>
      </c>
      <c r="B2938">
        <v>42</v>
      </c>
      <c r="C2938">
        <v>75</v>
      </c>
      <c r="D2938">
        <v>34</v>
      </c>
      <c r="E2938">
        <v>43</v>
      </c>
      <c r="F2938">
        <v>12</v>
      </c>
      <c r="G2938">
        <v>-104</v>
      </c>
      <c r="H2938">
        <v>10</v>
      </c>
      <c r="I2938">
        <v>20</v>
      </c>
      <c r="J2938">
        <v>40</v>
      </c>
      <c r="K2938">
        <v>60</v>
      </c>
      <c r="L2938">
        <v>505</v>
      </c>
      <c r="M2938">
        <v>4</v>
      </c>
      <c r="N2938" s="25">
        <v>42124</v>
      </c>
      <c r="O2938" t="str">
        <f>VLOOKUP(Coffee_data[[#This Row],[Area Code]],Location!$B$1:$E$157,2,FALSE)</f>
        <v>New Mexico</v>
      </c>
      <c r="P2938" t="str">
        <f>VLOOKUP(Coffee_data[[#This Row],[Area Code]],Location!$B$1:$E$157,3,FALSE)</f>
        <v>South</v>
      </c>
      <c r="Q2938" t="str">
        <f>VLOOKUP(Coffee_data[[#This Row],[Area Code]],Location!$B$1:$E$157,4,FALSE)</f>
        <v>Small Market</v>
      </c>
      <c r="R2938" s="15" t="str">
        <f>HLOOKUP(Coffee_data[[#This Row],[ProductId]],Product!$B$4:$O$7,2,FALSE)</f>
        <v>Regular</v>
      </c>
      <c r="S2938" s="15" t="str">
        <f>HLOOKUP(Coffee_data[[#This Row],[ProductId]],Product!$B$4:$O$7,3,FALSE)</f>
        <v>Espresso</v>
      </c>
      <c r="T2938" s="15" t="str">
        <f>HLOOKUP(Coffee_data[[#This Row],[ProductId]],Product!$B$4:$O$7,4,FALSE)</f>
        <v>Caffe Latte</v>
      </c>
    </row>
    <row r="2939" spans="1:20" x14ac:dyDescent="0.2">
      <c r="A2939">
        <v>-10</v>
      </c>
      <c r="B2939">
        <v>61</v>
      </c>
      <c r="C2939">
        <v>103</v>
      </c>
      <c r="D2939">
        <v>43</v>
      </c>
      <c r="E2939">
        <v>63</v>
      </c>
      <c r="F2939">
        <v>39</v>
      </c>
      <c r="G2939">
        <v>282</v>
      </c>
      <c r="H2939">
        <v>0</v>
      </c>
      <c r="I2939">
        <v>30</v>
      </c>
      <c r="J2939">
        <v>50</v>
      </c>
      <c r="K2939">
        <v>80</v>
      </c>
      <c r="L2939">
        <v>505</v>
      </c>
      <c r="M2939">
        <v>5</v>
      </c>
      <c r="N2939" s="25">
        <v>42124</v>
      </c>
      <c r="O2939" t="str">
        <f>VLOOKUP(Coffee_data[[#This Row],[Area Code]],Location!$B$1:$E$157,2,FALSE)</f>
        <v>New Mexico</v>
      </c>
      <c r="P2939" t="str">
        <f>VLOOKUP(Coffee_data[[#This Row],[Area Code]],Location!$B$1:$E$157,3,FALSE)</f>
        <v>South</v>
      </c>
      <c r="Q2939" t="str">
        <f>VLOOKUP(Coffee_data[[#This Row],[Area Code]],Location!$B$1:$E$157,4,FALSE)</f>
        <v>Small Market</v>
      </c>
      <c r="R2939" s="15" t="str">
        <f>HLOOKUP(Coffee_data[[#This Row],[ProductId]],Product!$B$4:$O$7,2,FALSE)</f>
        <v>Regular</v>
      </c>
      <c r="S2939" s="15" t="str">
        <f>HLOOKUP(Coffee_data[[#This Row],[ProductId]],Product!$B$4:$O$7,3,FALSE)</f>
        <v>Espresso</v>
      </c>
      <c r="T2939" s="15" t="str">
        <f>HLOOKUP(Coffee_data[[#This Row],[ProductId]],Product!$B$4:$O$7,4,FALSE)</f>
        <v>Caffe Mocha</v>
      </c>
    </row>
    <row r="2940" spans="1:20" x14ac:dyDescent="0.2">
      <c r="A2940">
        <v>19</v>
      </c>
      <c r="B2940">
        <v>53</v>
      </c>
      <c r="C2940">
        <v>91</v>
      </c>
      <c r="D2940">
        <v>39</v>
      </c>
      <c r="E2940">
        <v>36</v>
      </c>
      <c r="F2940">
        <v>12</v>
      </c>
      <c r="G2940">
        <v>212</v>
      </c>
      <c r="H2940">
        <v>10</v>
      </c>
      <c r="I2940">
        <v>30</v>
      </c>
      <c r="J2940">
        <v>40</v>
      </c>
      <c r="K2940">
        <v>70</v>
      </c>
      <c r="L2940">
        <v>505</v>
      </c>
      <c r="M2940">
        <v>6</v>
      </c>
      <c r="N2940" s="25">
        <v>42124</v>
      </c>
      <c r="O2940" t="str">
        <f>VLOOKUP(Coffee_data[[#This Row],[Area Code]],Location!$B$1:$E$157,2,FALSE)</f>
        <v>New Mexico</v>
      </c>
      <c r="P2940" t="str">
        <f>VLOOKUP(Coffee_data[[#This Row],[Area Code]],Location!$B$1:$E$157,3,FALSE)</f>
        <v>South</v>
      </c>
      <c r="Q2940" t="str">
        <f>VLOOKUP(Coffee_data[[#This Row],[Area Code]],Location!$B$1:$E$157,4,FALSE)</f>
        <v>Small Market</v>
      </c>
      <c r="R2940" s="15" t="str">
        <f>HLOOKUP(Coffee_data[[#This Row],[ProductId]],Product!$B$4:$O$7,2,FALSE)</f>
        <v>Decaf</v>
      </c>
      <c r="S2940" s="15" t="str">
        <f>HLOOKUP(Coffee_data[[#This Row],[ProductId]],Product!$B$4:$O$7,3,FALSE)</f>
        <v>Espresso</v>
      </c>
      <c r="T2940" s="15" t="str">
        <f>HLOOKUP(Coffee_data[[#This Row],[ProductId]],Product!$B$4:$O$7,4,FALSE)</f>
        <v>Decaf Espresso</v>
      </c>
    </row>
    <row r="2941" spans="1:20" x14ac:dyDescent="0.2">
      <c r="A2941">
        <v>23</v>
      </c>
      <c r="B2941">
        <v>72</v>
      </c>
      <c r="C2941">
        <v>129</v>
      </c>
      <c r="D2941">
        <v>58</v>
      </c>
      <c r="E2941">
        <v>51</v>
      </c>
      <c r="F2941">
        <v>22</v>
      </c>
      <c r="G2941">
        <v>338</v>
      </c>
      <c r="H2941">
        <v>20</v>
      </c>
      <c r="I2941">
        <v>58</v>
      </c>
      <c r="J2941">
        <v>70</v>
      </c>
      <c r="K2941">
        <v>128</v>
      </c>
      <c r="L2941">
        <v>405</v>
      </c>
      <c r="M2941">
        <v>8</v>
      </c>
      <c r="N2941" s="25">
        <v>42124</v>
      </c>
      <c r="O2941" t="str">
        <f>VLOOKUP(Coffee_data[[#This Row],[Area Code]],Location!$B$1:$E$157,2,FALSE)</f>
        <v>Oklahoma</v>
      </c>
      <c r="P2941" t="str">
        <f>VLOOKUP(Coffee_data[[#This Row],[Area Code]],Location!$B$1:$E$157,3,FALSE)</f>
        <v>South</v>
      </c>
      <c r="Q2941" t="str">
        <f>VLOOKUP(Coffee_data[[#This Row],[Area Code]],Location!$B$1:$E$157,4,FALSE)</f>
        <v>Small Market</v>
      </c>
      <c r="R2941" s="15" t="str">
        <f>HLOOKUP(Coffee_data[[#This Row],[ProductId]],Product!$B$4:$O$7,2,FALSE)</f>
        <v>Decaf</v>
      </c>
      <c r="S2941" s="15" t="str">
        <f>HLOOKUP(Coffee_data[[#This Row],[ProductId]],Product!$B$4:$O$7,3,FALSE)</f>
        <v>Herbal Tea</v>
      </c>
      <c r="T2941" s="15" t="str">
        <f>HLOOKUP(Coffee_data[[#This Row],[ProductId]],Product!$B$4:$O$7,4,FALSE)</f>
        <v>Chamomile</v>
      </c>
    </row>
    <row r="2942" spans="1:20" x14ac:dyDescent="0.2">
      <c r="A2942">
        <v>23</v>
      </c>
      <c r="B2942">
        <v>129</v>
      </c>
      <c r="C2942">
        <v>219</v>
      </c>
      <c r="D2942">
        <v>92</v>
      </c>
      <c r="E2942">
        <v>104</v>
      </c>
      <c r="F2942">
        <v>83</v>
      </c>
      <c r="G2942">
        <v>599</v>
      </c>
      <c r="H2942">
        <v>40</v>
      </c>
      <c r="I2942">
        <v>80</v>
      </c>
      <c r="J2942">
        <v>130</v>
      </c>
      <c r="K2942">
        <v>210</v>
      </c>
      <c r="L2942">
        <v>580</v>
      </c>
      <c r="M2942">
        <v>9</v>
      </c>
      <c r="N2942" s="25">
        <v>42124</v>
      </c>
      <c r="O2942" t="str">
        <f>VLOOKUP(Coffee_data[[#This Row],[Area Code]],Location!$B$1:$E$157,2,FALSE)</f>
        <v>Oklahoma</v>
      </c>
      <c r="P2942" t="str">
        <f>VLOOKUP(Coffee_data[[#This Row],[Area Code]],Location!$B$1:$E$157,3,FALSE)</f>
        <v>South</v>
      </c>
      <c r="Q2942" t="str">
        <f>VLOOKUP(Coffee_data[[#This Row],[Area Code]],Location!$B$1:$E$157,4,FALSE)</f>
        <v>Small Market</v>
      </c>
      <c r="R2942" s="15" t="str">
        <f>HLOOKUP(Coffee_data[[#This Row],[ProductId]],Product!$B$4:$O$7,2,FALSE)</f>
        <v>Decaf</v>
      </c>
      <c r="S2942" s="15" t="str">
        <f>HLOOKUP(Coffee_data[[#This Row],[ProductId]],Product!$B$4:$O$7,3,FALSE)</f>
        <v>Herbal Tea</v>
      </c>
      <c r="T2942" s="15" t="str">
        <f>HLOOKUP(Coffee_data[[#This Row],[ProductId]],Product!$B$4:$O$7,4,FALSE)</f>
        <v>Lemon</v>
      </c>
    </row>
    <row r="2943" spans="1:20" x14ac:dyDescent="0.2">
      <c r="A2943">
        <v>41</v>
      </c>
      <c r="B2943">
        <v>56</v>
      </c>
      <c r="C2943">
        <v>98</v>
      </c>
      <c r="D2943">
        <v>43</v>
      </c>
      <c r="E2943">
        <v>24</v>
      </c>
      <c r="F2943">
        <v>14</v>
      </c>
      <c r="G2943">
        <v>602</v>
      </c>
      <c r="H2943">
        <v>50</v>
      </c>
      <c r="I2943">
        <v>48</v>
      </c>
      <c r="J2943">
        <v>70</v>
      </c>
      <c r="K2943">
        <v>122</v>
      </c>
      <c r="L2943">
        <v>918</v>
      </c>
      <c r="M2943">
        <v>2</v>
      </c>
      <c r="N2943" s="25">
        <v>42124</v>
      </c>
      <c r="O2943" t="str">
        <f>VLOOKUP(Coffee_data[[#This Row],[Area Code]],Location!$B$1:$E$157,2,FALSE)</f>
        <v>Oklahoma</v>
      </c>
      <c r="P2943" t="str">
        <f>VLOOKUP(Coffee_data[[#This Row],[Area Code]],Location!$B$1:$E$157,3,FALSE)</f>
        <v>South</v>
      </c>
      <c r="Q2943" t="str">
        <f>VLOOKUP(Coffee_data[[#This Row],[Area Code]],Location!$B$1:$E$157,4,FALSE)</f>
        <v>Small Market</v>
      </c>
      <c r="R2943" s="15" t="str">
        <f>HLOOKUP(Coffee_data[[#This Row],[ProductId]],Product!$B$4:$O$7,2,FALSE)</f>
        <v>Regular</v>
      </c>
      <c r="S2943" s="15" t="str">
        <f>HLOOKUP(Coffee_data[[#This Row],[ProductId]],Product!$B$4:$O$7,3,FALSE)</f>
        <v>Coffee</v>
      </c>
      <c r="T2943" s="15" t="str">
        <f>HLOOKUP(Coffee_data[[#This Row],[ProductId]],Product!$B$4:$O$7,4,FALSE)</f>
        <v>Columbian</v>
      </c>
    </row>
    <row r="2944" spans="1:20" x14ac:dyDescent="0.2">
      <c r="A2944">
        <v>30</v>
      </c>
      <c r="B2944">
        <v>42</v>
      </c>
      <c r="C2944">
        <v>70</v>
      </c>
      <c r="D2944">
        <v>29</v>
      </c>
      <c r="E2944">
        <v>19</v>
      </c>
      <c r="F2944">
        <v>8</v>
      </c>
      <c r="G2944">
        <v>835</v>
      </c>
      <c r="H2944">
        <v>40</v>
      </c>
      <c r="I2944">
        <v>30</v>
      </c>
      <c r="J2944">
        <v>50</v>
      </c>
      <c r="K2944">
        <v>83</v>
      </c>
      <c r="L2944">
        <v>918</v>
      </c>
      <c r="M2944">
        <v>3</v>
      </c>
      <c r="N2944" s="25">
        <v>42124</v>
      </c>
      <c r="O2944" t="str">
        <f>VLOOKUP(Coffee_data[[#This Row],[Area Code]],Location!$B$1:$E$157,2,FALSE)</f>
        <v>Oklahoma</v>
      </c>
      <c r="P2944" t="str">
        <f>VLOOKUP(Coffee_data[[#This Row],[Area Code]],Location!$B$1:$E$157,3,FALSE)</f>
        <v>South</v>
      </c>
      <c r="Q2944" t="str">
        <f>VLOOKUP(Coffee_data[[#This Row],[Area Code]],Location!$B$1:$E$157,4,FALSE)</f>
        <v>Small Market</v>
      </c>
      <c r="R2944" s="15" t="str">
        <f>HLOOKUP(Coffee_data[[#This Row],[ProductId]],Product!$B$4:$O$7,2,FALSE)</f>
        <v>Decaf</v>
      </c>
      <c r="S2944" s="15" t="str">
        <f>HLOOKUP(Coffee_data[[#This Row],[ProductId]],Product!$B$4:$O$7,3,FALSE)</f>
        <v>Coffee</v>
      </c>
      <c r="T2944" s="15" t="str">
        <f>HLOOKUP(Coffee_data[[#This Row],[ProductId]],Product!$B$4:$O$7,4,FALSE)</f>
        <v>Decaf Irish Cream</v>
      </c>
    </row>
    <row r="2945" spans="1:20" x14ac:dyDescent="0.2">
      <c r="A2945">
        <v>139</v>
      </c>
      <c r="B2945">
        <v>159</v>
      </c>
      <c r="C2945">
        <v>271</v>
      </c>
      <c r="D2945">
        <v>129</v>
      </c>
      <c r="E2945">
        <v>54</v>
      </c>
      <c r="F2945">
        <v>35</v>
      </c>
      <c r="G2945">
        <v>-387</v>
      </c>
      <c r="H2945">
        <v>100</v>
      </c>
      <c r="I2945">
        <v>94</v>
      </c>
      <c r="J2945">
        <v>140</v>
      </c>
      <c r="K2945">
        <v>230</v>
      </c>
      <c r="L2945">
        <v>918</v>
      </c>
      <c r="M2945">
        <v>4</v>
      </c>
      <c r="N2945" s="25">
        <v>42124</v>
      </c>
      <c r="O2945" t="str">
        <f>VLOOKUP(Coffee_data[[#This Row],[Area Code]],Location!$B$1:$E$157,2,FALSE)</f>
        <v>Oklahoma</v>
      </c>
      <c r="P2945" t="str">
        <f>VLOOKUP(Coffee_data[[#This Row],[Area Code]],Location!$B$1:$E$157,3,FALSE)</f>
        <v>South</v>
      </c>
      <c r="Q2945" t="str">
        <f>VLOOKUP(Coffee_data[[#This Row],[Area Code]],Location!$B$1:$E$157,4,FALSE)</f>
        <v>Small Market</v>
      </c>
      <c r="R2945" s="15" t="str">
        <f>HLOOKUP(Coffee_data[[#This Row],[ProductId]],Product!$B$4:$O$7,2,FALSE)</f>
        <v>Regular</v>
      </c>
      <c r="S2945" s="15" t="str">
        <f>HLOOKUP(Coffee_data[[#This Row],[ProductId]],Product!$B$4:$O$7,3,FALSE)</f>
        <v>Espresso</v>
      </c>
      <c r="T2945" s="15" t="str">
        <f>HLOOKUP(Coffee_data[[#This Row],[ProductId]],Product!$B$4:$O$7,4,FALSE)</f>
        <v>Caffe Latte</v>
      </c>
    </row>
    <row r="2946" spans="1:20" x14ac:dyDescent="0.2">
      <c r="A2946">
        <v>18</v>
      </c>
      <c r="B2946">
        <v>29</v>
      </c>
      <c r="C2946">
        <v>49</v>
      </c>
      <c r="D2946">
        <v>20</v>
      </c>
      <c r="E2946">
        <v>15</v>
      </c>
      <c r="F2946">
        <v>5</v>
      </c>
      <c r="G2946">
        <v>464</v>
      </c>
      <c r="H2946">
        <v>30</v>
      </c>
      <c r="I2946">
        <v>10</v>
      </c>
      <c r="J2946">
        <v>30</v>
      </c>
      <c r="K2946">
        <v>40</v>
      </c>
      <c r="L2946">
        <v>918</v>
      </c>
      <c r="M2946">
        <v>5</v>
      </c>
      <c r="N2946" s="25">
        <v>42124</v>
      </c>
      <c r="O2946" t="str">
        <f>VLOOKUP(Coffee_data[[#This Row],[Area Code]],Location!$B$1:$E$157,2,FALSE)</f>
        <v>Oklahoma</v>
      </c>
      <c r="P2946" t="str">
        <f>VLOOKUP(Coffee_data[[#This Row],[Area Code]],Location!$B$1:$E$157,3,FALSE)</f>
        <v>South</v>
      </c>
      <c r="Q2946" t="str">
        <f>VLOOKUP(Coffee_data[[#This Row],[Area Code]],Location!$B$1:$E$157,4,FALSE)</f>
        <v>Small Market</v>
      </c>
      <c r="R2946" s="15" t="str">
        <f>HLOOKUP(Coffee_data[[#This Row],[ProductId]],Product!$B$4:$O$7,2,FALSE)</f>
        <v>Regular</v>
      </c>
      <c r="S2946" s="15" t="str">
        <f>HLOOKUP(Coffee_data[[#This Row],[ProductId]],Product!$B$4:$O$7,3,FALSE)</f>
        <v>Espresso</v>
      </c>
      <c r="T2946" s="15" t="str">
        <f>HLOOKUP(Coffee_data[[#This Row],[ProductId]],Product!$B$4:$O$7,4,FALSE)</f>
        <v>Caffe Mocha</v>
      </c>
    </row>
    <row r="2947" spans="1:20" x14ac:dyDescent="0.2">
      <c r="A2947">
        <v>109</v>
      </c>
      <c r="B2947">
        <v>141</v>
      </c>
      <c r="C2947">
        <v>233</v>
      </c>
      <c r="D2947">
        <v>94</v>
      </c>
      <c r="E2947">
        <v>58</v>
      </c>
      <c r="F2947">
        <v>31</v>
      </c>
      <c r="G2947">
        <v>697</v>
      </c>
      <c r="H2947">
        <v>80</v>
      </c>
      <c r="I2947">
        <v>80</v>
      </c>
      <c r="J2947">
        <v>120</v>
      </c>
      <c r="K2947">
        <v>200</v>
      </c>
      <c r="L2947">
        <v>580</v>
      </c>
      <c r="M2947">
        <v>6</v>
      </c>
      <c r="N2947" s="25">
        <v>42124</v>
      </c>
      <c r="O2947" t="str">
        <f>VLOOKUP(Coffee_data[[#This Row],[Area Code]],Location!$B$1:$E$157,2,FALSE)</f>
        <v>Oklahoma</v>
      </c>
      <c r="P2947" t="str">
        <f>VLOOKUP(Coffee_data[[#This Row],[Area Code]],Location!$B$1:$E$157,3,FALSE)</f>
        <v>South</v>
      </c>
      <c r="Q2947" t="str">
        <f>VLOOKUP(Coffee_data[[#This Row],[Area Code]],Location!$B$1:$E$157,4,FALSE)</f>
        <v>Small Market</v>
      </c>
      <c r="R2947" s="15" t="str">
        <f>HLOOKUP(Coffee_data[[#This Row],[ProductId]],Product!$B$4:$O$7,2,FALSE)</f>
        <v>Decaf</v>
      </c>
      <c r="S2947" s="15" t="str">
        <f>HLOOKUP(Coffee_data[[#This Row],[ProductId]],Product!$B$4:$O$7,3,FALSE)</f>
        <v>Espresso</v>
      </c>
      <c r="T2947" s="15" t="str">
        <f>HLOOKUP(Coffee_data[[#This Row],[ProductId]],Product!$B$4:$O$7,4,FALSE)</f>
        <v>Decaf Espresso</v>
      </c>
    </row>
    <row r="2948" spans="1:20" x14ac:dyDescent="0.2">
      <c r="A2948">
        <v>37</v>
      </c>
      <c r="B2948">
        <v>71</v>
      </c>
      <c r="C2948">
        <v>122</v>
      </c>
      <c r="D2948">
        <v>52</v>
      </c>
      <c r="E2948">
        <v>41</v>
      </c>
      <c r="F2948">
        <v>17</v>
      </c>
      <c r="G2948">
        <v>361</v>
      </c>
      <c r="H2948">
        <v>50</v>
      </c>
      <c r="I2948">
        <v>48</v>
      </c>
      <c r="J2948">
        <v>80</v>
      </c>
      <c r="K2948">
        <v>120</v>
      </c>
      <c r="L2948">
        <v>915</v>
      </c>
      <c r="M2948">
        <v>8</v>
      </c>
      <c r="N2948" s="25">
        <v>42124</v>
      </c>
      <c r="O2948" t="str">
        <f>VLOOKUP(Coffee_data[[#This Row],[Area Code]],Location!$B$1:$E$157,2,FALSE)</f>
        <v>Texas</v>
      </c>
      <c r="P2948" t="str">
        <f>VLOOKUP(Coffee_data[[#This Row],[Area Code]],Location!$B$1:$E$157,3,FALSE)</f>
        <v>South</v>
      </c>
      <c r="Q2948" t="str">
        <f>VLOOKUP(Coffee_data[[#This Row],[Area Code]],Location!$B$1:$E$157,4,FALSE)</f>
        <v>Major Market</v>
      </c>
      <c r="R2948" s="15" t="str">
        <f>HLOOKUP(Coffee_data[[#This Row],[ProductId]],Product!$B$4:$O$7,2,FALSE)</f>
        <v>Decaf</v>
      </c>
      <c r="S2948" s="15" t="str">
        <f>HLOOKUP(Coffee_data[[#This Row],[ProductId]],Product!$B$4:$O$7,3,FALSE)</f>
        <v>Herbal Tea</v>
      </c>
      <c r="T2948" s="15" t="str">
        <f>HLOOKUP(Coffee_data[[#This Row],[ProductId]],Product!$B$4:$O$7,4,FALSE)</f>
        <v>Chamomile</v>
      </c>
    </row>
    <row r="2949" spans="1:20" x14ac:dyDescent="0.2">
      <c r="A2949">
        <v>35</v>
      </c>
      <c r="B2949">
        <v>61</v>
      </c>
      <c r="C2949">
        <v>102</v>
      </c>
      <c r="D2949">
        <v>42</v>
      </c>
      <c r="E2949">
        <v>33</v>
      </c>
      <c r="F2949">
        <v>13</v>
      </c>
      <c r="G2949">
        <v>384</v>
      </c>
      <c r="H2949">
        <v>30</v>
      </c>
      <c r="I2949">
        <v>49</v>
      </c>
      <c r="J2949">
        <v>60</v>
      </c>
      <c r="K2949">
        <v>109</v>
      </c>
      <c r="L2949">
        <v>254</v>
      </c>
      <c r="M2949">
        <v>9</v>
      </c>
      <c r="N2949" s="25">
        <v>42124</v>
      </c>
      <c r="O2949" t="str">
        <f>VLOOKUP(Coffee_data[[#This Row],[Area Code]],Location!$B$1:$E$157,2,FALSE)</f>
        <v>Texas</v>
      </c>
      <c r="P2949" t="str">
        <f>VLOOKUP(Coffee_data[[#This Row],[Area Code]],Location!$B$1:$E$157,3,FALSE)</f>
        <v>South</v>
      </c>
      <c r="Q2949" t="str">
        <f>VLOOKUP(Coffee_data[[#This Row],[Area Code]],Location!$B$1:$E$157,4,FALSE)</f>
        <v>Major Market</v>
      </c>
      <c r="R2949" s="15" t="str">
        <f>HLOOKUP(Coffee_data[[#This Row],[ProductId]],Product!$B$4:$O$7,2,FALSE)</f>
        <v>Decaf</v>
      </c>
      <c r="S2949" s="15" t="str">
        <f>HLOOKUP(Coffee_data[[#This Row],[ProductId]],Product!$B$4:$O$7,3,FALSE)</f>
        <v>Herbal Tea</v>
      </c>
      <c r="T2949" s="15" t="str">
        <f>HLOOKUP(Coffee_data[[#This Row],[ProductId]],Product!$B$4:$O$7,4,FALSE)</f>
        <v>Lemon</v>
      </c>
    </row>
    <row r="2950" spans="1:20" x14ac:dyDescent="0.2">
      <c r="A2950">
        <v>253</v>
      </c>
      <c r="B2950">
        <v>277</v>
      </c>
      <c r="C2950">
        <v>507</v>
      </c>
      <c r="D2950">
        <v>254</v>
      </c>
      <c r="E2950">
        <v>87</v>
      </c>
      <c r="F2950">
        <v>72</v>
      </c>
      <c r="G2950">
        <v>1060</v>
      </c>
      <c r="H2950">
        <v>270</v>
      </c>
      <c r="I2950">
        <v>228</v>
      </c>
      <c r="J2950">
        <v>350</v>
      </c>
      <c r="K2950">
        <v>640</v>
      </c>
      <c r="L2950">
        <v>817</v>
      </c>
      <c r="M2950">
        <v>2</v>
      </c>
      <c r="N2950" s="25">
        <v>42124</v>
      </c>
      <c r="O2950" t="str">
        <f>VLOOKUP(Coffee_data[[#This Row],[Area Code]],Location!$B$1:$E$157,2,FALSE)</f>
        <v>Texas</v>
      </c>
      <c r="P2950" t="str">
        <f>VLOOKUP(Coffee_data[[#This Row],[Area Code]],Location!$B$1:$E$157,3,FALSE)</f>
        <v>South</v>
      </c>
      <c r="Q2950" t="str">
        <f>VLOOKUP(Coffee_data[[#This Row],[Area Code]],Location!$B$1:$E$157,4,FALSE)</f>
        <v>Major Market</v>
      </c>
      <c r="R2950" s="15" t="str">
        <f>HLOOKUP(Coffee_data[[#This Row],[ProductId]],Product!$B$4:$O$7,2,FALSE)</f>
        <v>Regular</v>
      </c>
      <c r="S2950" s="15" t="str">
        <f>HLOOKUP(Coffee_data[[#This Row],[ProductId]],Product!$B$4:$O$7,3,FALSE)</f>
        <v>Coffee</v>
      </c>
      <c r="T2950" s="15" t="str">
        <f>HLOOKUP(Coffee_data[[#This Row],[ProductId]],Product!$B$4:$O$7,4,FALSE)</f>
        <v>Columbian</v>
      </c>
    </row>
    <row r="2951" spans="1:20" x14ac:dyDescent="0.2">
      <c r="A2951">
        <v>94</v>
      </c>
      <c r="B2951">
        <v>107</v>
      </c>
      <c r="C2951">
        <v>188</v>
      </c>
      <c r="D2951">
        <v>83</v>
      </c>
      <c r="E2951">
        <v>36</v>
      </c>
      <c r="F2951">
        <v>27</v>
      </c>
      <c r="G2951">
        <v>584</v>
      </c>
      <c r="H2951">
        <v>100</v>
      </c>
      <c r="I2951">
        <v>84</v>
      </c>
      <c r="J2951">
        <v>130</v>
      </c>
      <c r="K2951">
        <v>233</v>
      </c>
      <c r="L2951">
        <v>281</v>
      </c>
      <c r="M2951">
        <v>3</v>
      </c>
      <c r="N2951" s="25">
        <v>42124</v>
      </c>
      <c r="O2951" t="str">
        <f>VLOOKUP(Coffee_data[[#This Row],[Area Code]],Location!$B$1:$E$157,2,FALSE)</f>
        <v>Texas</v>
      </c>
      <c r="P2951" t="str">
        <f>VLOOKUP(Coffee_data[[#This Row],[Area Code]],Location!$B$1:$E$157,3,FALSE)</f>
        <v>South</v>
      </c>
      <c r="Q2951" t="str">
        <f>VLOOKUP(Coffee_data[[#This Row],[Area Code]],Location!$B$1:$E$157,4,FALSE)</f>
        <v>Major Market</v>
      </c>
      <c r="R2951" s="15" t="str">
        <f>HLOOKUP(Coffee_data[[#This Row],[ProductId]],Product!$B$4:$O$7,2,FALSE)</f>
        <v>Decaf</v>
      </c>
      <c r="S2951" s="15" t="str">
        <f>HLOOKUP(Coffee_data[[#This Row],[ProductId]],Product!$B$4:$O$7,3,FALSE)</f>
        <v>Coffee</v>
      </c>
      <c r="T2951" s="15" t="str">
        <f>HLOOKUP(Coffee_data[[#This Row],[ProductId]],Product!$B$4:$O$7,4,FALSE)</f>
        <v>Decaf Irish Cream</v>
      </c>
    </row>
    <row r="2952" spans="1:20" x14ac:dyDescent="0.2">
      <c r="A2952">
        <v>61</v>
      </c>
      <c r="B2952">
        <v>96</v>
      </c>
      <c r="C2952">
        <v>159</v>
      </c>
      <c r="D2952">
        <v>64</v>
      </c>
      <c r="E2952">
        <v>48</v>
      </c>
      <c r="F2952">
        <v>21</v>
      </c>
      <c r="G2952">
        <v>-161</v>
      </c>
      <c r="H2952">
        <v>50</v>
      </c>
      <c r="I2952">
        <v>46</v>
      </c>
      <c r="J2952">
        <v>80</v>
      </c>
      <c r="K2952">
        <v>130</v>
      </c>
      <c r="L2952">
        <v>409</v>
      </c>
      <c r="M2952">
        <v>4</v>
      </c>
      <c r="N2952" s="25">
        <v>42124</v>
      </c>
      <c r="O2952" t="str">
        <f>VLOOKUP(Coffee_data[[#This Row],[Area Code]],Location!$B$1:$E$157,2,FALSE)</f>
        <v>Texas</v>
      </c>
      <c r="P2952" t="str">
        <f>VLOOKUP(Coffee_data[[#This Row],[Area Code]],Location!$B$1:$E$157,3,FALSE)</f>
        <v>South</v>
      </c>
      <c r="Q2952" t="str">
        <f>VLOOKUP(Coffee_data[[#This Row],[Area Code]],Location!$B$1:$E$157,4,FALSE)</f>
        <v>Major Market</v>
      </c>
      <c r="R2952" s="15" t="str">
        <f>HLOOKUP(Coffee_data[[#This Row],[ProductId]],Product!$B$4:$O$7,2,FALSE)</f>
        <v>Regular</v>
      </c>
      <c r="S2952" s="15" t="str">
        <f>HLOOKUP(Coffee_data[[#This Row],[ProductId]],Product!$B$4:$O$7,3,FALSE)</f>
        <v>Espresso</v>
      </c>
      <c r="T2952" s="15" t="str">
        <f>HLOOKUP(Coffee_data[[#This Row],[ProductId]],Product!$B$4:$O$7,4,FALSE)</f>
        <v>Caffe Latte</v>
      </c>
    </row>
    <row r="2953" spans="1:20" x14ac:dyDescent="0.2">
      <c r="A2953">
        <v>155</v>
      </c>
      <c r="B2953">
        <v>152</v>
      </c>
      <c r="C2953">
        <v>254</v>
      </c>
      <c r="D2953">
        <v>91</v>
      </c>
      <c r="E2953">
        <v>37</v>
      </c>
      <c r="F2953">
        <v>29</v>
      </c>
      <c r="G2953">
        <v>821</v>
      </c>
      <c r="H2953">
        <v>120</v>
      </c>
      <c r="I2953">
        <v>80</v>
      </c>
      <c r="J2953">
        <v>140</v>
      </c>
      <c r="K2953">
        <v>225</v>
      </c>
      <c r="L2953">
        <v>830</v>
      </c>
      <c r="M2953">
        <v>5</v>
      </c>
      <c r="N2953" s="25">
        <v>42124</v>
      </c>
      <c r="O2953" t="str">
        <f>VLOOKUP(Coffee_data[[#This Row],[Area Code]],Location!$B$1:$E$157,2,FALSE)</f>
        <v>Texas</v>
      </c>
      <c r="P2953" t="str">
        <f>VLOOKUP(Coffee_data[[#This Row],[Area Code]],Location!$B$1:$E$157,3,FALSE)</f>
        <v>South</v>
      </c>
      <c r="Q2953" t="str">
        <f>VLOOKUP(Coffee_data[[#This Row],[Area Code]],Location!$B$1:$E$157,4,FALSE)</f>
        <v>Major Market</v>
      </c>
      <c r="R2953" s="15" t="str">
        <f>HLOOKUP(Coffee_data[[#This Row],[ProductId]],Product!$B$4:$O$7,2,FALSE)</f>
        <v>Regular</v>
      </c>
      <c r="S2953" s="15" t="str">
        <f>HLOOKUP(Coffee_data[[#This Row],[ProductId]],Product!$B$4:$O$7,3,FALSE)</f>
        <v>Espresso</v>
      </c>
      <c r="T2953" s="15" t="str">
        <f>HLOOKUP(Coffee_data[[#This Row],[ProductId]],Product!$B$4:$O$7,4,FALSE)</f>
        <v>Caffe Mocha</v>
      </c>
    </row>
    <row r="2954" spans="1:20" x14ac:dyDescent="0.2">
      <c r="A2954">
        <v>121</v>
      </c>
      <c r="B2954">
        <v>124</v>
      </c>
      <c r="C2954">
        <v>208</v>
      </c>
      <c r="D2954">
        <v>86</v>
      </c>
      <c r="E2954">
        <v>33</v>
      </c>
      <c r="F2954">
        <v>24</v>
      </c>
      <c r="G2954">
        <v>499</v>
      </c>
      <c r="H2954">
        <v>90</v>
      </c>
      <c r="I2954">
        <v>76</v>
      </c>
      <c r="J2954">
        <v>110</v>
      </c>
      <c r="K2954">
        <v>180</v>
      </c>
      <c r="L2954">
        <v>254</v>
      </c>
      <c r="M2954">
        <v>6</v>
      </c>
      <c r="N2954" s="25">
        <v>42124</v>
      </c>
      <c r="O2954" t="str">
        <f>VLOOKUP(Coffee_data[[#This Row],[Area Code]],Location!$B$1:$E$157,2,FALSE)</f>
        <v>Texas</v>
      </c>
      <c r="P2954" t="str">
        <f>VLOOKUP(Coffee_data[[#This Row],[Area Code]],Location!$B$1:$E$157,3,FALSE)</f>
        <v>South</v>
      </c>
      <c r="Q2954" t="str">
        <f>VLOOKUP(Coffee_data[[#This Row],[Area Code]],Location!$B$1:$E$157,4,FALSE)</f>
        <v>Major Market</v>
      </c>
      <c r="R2954" s="15" t="str">
        <f>HLOOKUP(Coffee_data[[#This Row],[ProductId]],Product!$B$4:$O$7,2,FALSE)</f>
        <v>Decaf</v>
      </c>
      <c r="S2954" s="15" t="str">
        <f>HLOOKUP(Coffee_data[[#This Row],[ProductId]],Product!$B$4:$O$7,3,FALSE)</f>
        <v>Espresso</v>
      </c>
      <c r="T2954" s="15" t="str">
        <f>HLOOKUP(Coffee_data[[#This Row],[ProductId]],Product!$B$4:$O$7,4,FALSE)</f>
        <v>Decaf Espresso</v>
      </c>
    </row>
    <row r="2955" spans="1:20" x14ac:dyDescent="0.2">
      <c r="A2955">
        <v>47</v>
      </c>
      <c r="B2955">
        <v>74</v>
      </c>
      <c r="C2955">
        <v>124</v>
      </c>
      <c r="D2955">
        <v>51</v>
      </c>
      <c r="E2955">
        <v>37</v>
      </c>
      <c r="F2955">
        <v>16</v>
      </c>
      <c r="G2955">
        <v>265</v>
      </c>
      <c r="H2955">
        <v>40</v>
      </c>
      <c r="I2955">
        <v>48</v>
      </c>
      <c r="J2955">
        <v>70</v>
      </c>
      <c r="K2955">
        <v>118</v>
      </c>
      <c r="L2955">
        <v>435</v>
      </c>
      <c r="M2955">
        <v>8</v>
      </c>
      <c r="N2955" s="25">
        <v>42124</v>
      </c>
      <c r="O2955" t="str">
        <f>VLOOKUP(Coffee_data[[#This Row],[Area Code]],Location!$B$1:$E$157,2,FALSE)</f>
        <v>Utah</v>
      </c>
      <c r="P2955" t="str">
        <f>VLOOKUP(Coffee_data[[#This Row],[Area Code]],Location!$B$1:$E$157,3,FALSE)</f>
        <v>West</v>
      </c>
      <c r="Q2955" t="str">
        <f>VLOOKUP(Coffee_data[[#This Row],[Area Code]],Location!$B$1:$E$157,4,FALSE)</f>
        <v>Small Market</v>
      </c>
      <c r="R2955" s="15" t="str">
        <f>HLOOKUP(Coffee_data[[#This Row],[ProductId]],Product!$B$4:$O$7,2,FALSE)</f>
        <v>Decaf</v>
      </c>
      <c r="S2955" s="15" t="str">
        <f>HLOOKUP(Coffee_data[[#This Row],[ProductId]],Product!$B$4:$O$7,3,FALSE)</f>
        <v>Herbal Tea</v>
      </c>
      <c r="T2955" s="15" t="str">
        <f>HLOOKUP(Coffee_data[[#This Row],[ProductId]],Product!$B$4:$O$7,4,FALSE)</f>
        <v>Chamomile</v>
      </c>
    </row>
    <row r="2956" spans="1:20" x14ac:dyDescent="0.2">
      <c r="A2956">
        <v>44</v>
      </c>
      <c r="B2956">
        <v>80</v>
      </c>
      <c r="C2956">
        <v>131</v>
      </c>
      <c r="D2956">
        <v>52</v>
      </c>
      <c r="E2956">
        <v>45</v>
      </c>
      <c r="F2956">
        <v>17</v>
      </c>
      <c r="G2956">
        <v>397</v>
      </c>
      <c r="H2956">
        <v>40</v>
      </c>
      <c r="I2956">
        <v>49</v>
      </c>
      <c r="J2956">
        <v>70</v>
      </c>
      <c r="K2956">
        <v>101</v>
      </c>
      <c r="L2956">
        <v>435</v>
      </c>
      <c r="M2956">
        <v>9</v>
      </c>
      <c r="N2956" s="25">
        <v>42124</v>
      </c>
      <c r="O2956" t="str">
        <f>VLOOKUP(Coffee_data[[#This Row],[Area Code]],Location!$B$1:$E$157,2,FALSE)</f>
        <v>Utah</v>
      </c>
      <c r="P2956" t="str">
        <f>VLOOKUP(Coffee_data[[#This Row],[Area Code]],Location!$B$1:$E$157,3,FALSE)</f>
        <v>West</v>
      </c>
      <c r="Q2956" t="str">
        <f>VLOOKUP(Coffee_data[[#This Row],[Area Code]],Location!$B$1:$E$157,4,FALSE)</f>
        <v>Small Market</v>
      </c>
      <c r="R2956" s="15" t="str">
        <f>HLOOKUP(Coffee_data[[#This Row],[ProductId]],Product!$B$4:$O$7,2,FALSE)</f>
        <v>Decaf</v>
      </c>
      <c r="S2956" s="15" t="str">
        <f>HLOOKUP(Coffee_data[[#This Row],[ProductId]],Product!$B$4:$O$7,3,FALSE)</f>
        <v>Herbal Tea</v>
      </c>
      <c r="T2956" s="15" t="str">
        <f>HLOOKUP(Coffee_data[[#This Row],[ProductId]],Product!$B$4:$O$7,4,FALSE)</f>
        <v>Lemon</v>
      </c>
    </row>
    <row r="2957" spans="1:20" x14ac:dyDescent="0.2">
      <c r="A2957">
        <v>-21</v>
      </c>
      <c r="B2957">
        <v>38</v>
      </c>
      <c r="C2957">
        <v>135</v>
      </c>
      <c r="D2957">
        <v>98</v>
      </c>
      <c r="E2957">
        <v>49</v>
      </c>
      <c r="F2957">
        <v>30</v>
      </c>
      <c r="G2957">
        <v>973</v>
      </c>
      <c r="H2957">
        <v>-10</v>
      </c>
      <c r="I2957">
        <v>90</v>
      </c>
      <c r="J2957">
        <v>30</v>
      </c>
      <c r="K2957">
        <v>120</v>
      </c>
      <c r="L2957">
        <v>801</v>
      </c>
      <c r="M2957">
        <v>10</v>
      </c>
      <c r="N2957" s="25">
        <v>42124</v>
      </c>
      <c r="O2957" t="str">
        <f>VLOOKUP(Coffee_data[[#This Row],[Area Code]],Location!$B$1:$E$157,2,FALSE)</f>
        <v>Utah</v>
      </c>
      <c r="P2957" t="str">
        <f>VLOOKUP(Coffee_data[[#This Row],[Area Code]],Location!$B$1:$E$157,3,FALSE)</f>
        <v>West</v>
      </c>
      <c r="Q2957" t="str">
        <f>VLOOKUP(Coffee_data[[#This Row],[Area Code]],Location!$B$1:$E$157,4,FALSE)</f>
        <v>Small Market</v>
      </c>
      <c r="R2957" s="15" t="str">
        <f>HLOOKUP(Coffee_data[[#This Row],[ProductId]],Product!$B$4:$O$7,2,FALSE)</f>
        <v>Decaf</v>
      </c>
      <c r="S2957" s="15" t="str">
        <f>HLOOKUP(Coffee_data[[#This Row],[ProductId]],Product!$B$4:$O$7,3,FALSE)</f>
        <v>Herbal Tea</v>
      </c>
      <c r="T2957" s="15" t="str">
        <f>HLOOKUP(Coffee_data[[#This Row],[ProductId]],Product!$B$4:$O$7,4,FALSE)</f>
        <v>Mint</v>
      </c>
    </row>
    <row r="2958" spans="1:20" x14ac:dyDescent="0.2">
      <c r="A2958">
        <v>-11</v>
      </c>
      <c r="B2958">
        <v>61</v>
      </c>
      <c r="C2958">
        <v>103</v>
      </c>
      <c r="D2958">
        <v>43</v>
      </c>
      <c r="E2958">
        <v>64</v>
      </c>
      <c r="F2958">
        <v>39</v>
      </c>
      <c r="G2958">
        <v>282</v>
      </c>
      <c r="H2958">
        <v>10</v>
      </c>
      <c r="I2958">
        <v>20</v>
      </c>
      <c r="J2958">
        <v>50</v>
      </c>
      <c r="K2958">
        <v>81</v>
      </c>
      <c r="L2958">
        <v>435</v>
      </c>
      <c r="M2958">
        <v>11</v>
      </c>
      <c r="N2958" s="25">
        <v>42124</v>
      </c>
      <c r="O2958" t="str">
        <f>VLOOKUP(Coffee_data[[#This Row],[Area Code]],Location!$B$1:$E$157,2,FALSE)</f>
        <v>Utah</v>
      </c>
      <c r="P2958" t="str">
        <f>VLOOKUP(Coffee_data[[#This Row],[Area Code]],Location!$B$1:$E$157,3,FALSE)</f>
        <v>West</v>
      </c>
      <c r="Q2958" t="str">
        <f>VLOOKUP(Coffee_data[[#This Row],[Area Code]],Location!$B$1:$E$157,4,FALSE)</f>
        <v>Small Market</v>
      </c>
      <c r="R2958" s="15" t="str">
        <f>HLOOKUP(Coffee_data[[#This Row],[ProductId]],Product!$B$4:$O$7,2,FALSE)</f>
        <v>Regular</v>
      </c>
      <c r="S2958" s="15" t="str">
        <f>HLOOKUP(Coffee_data[[#This Row],[ProductId]],Product!$B$4:$O$7,3,FALSE)</f>
        <v>Tea</v>
      </c>
      <c r="T2958" s="15" t="str">
        <f>HLOOKUP(Coffee_data[[#This Row],[ProductId]],Product!$B$4:$O$7,4,FALSE)</f>
        <v>Darjeeling</v>
      </c>
    </row>
    <row r="2959" spans="1:20" x14ac:dyDescent="0.2">
      <c r="A2959">
        <v>19</v>
      </c>
      <c r="B2959">
        <v>53</v>
      </c>
      <c r="C2959">
        <v>91</v>
      </c>
      <c r="D2959">
        <v>39</v>
      </c>
      <c r="E2959">
        <v>36</v>
      </c>
      <c r="F2959">
        <v>12</v>
      </c>
      <c r="G2959">
        <v>212</v>
      </c>
      <c r="H2959">
        <v>20</v>
      </c>
      <c r="I2959">
        <v>20</v>
      </c>
      <c r="J2959">
        <v>40</v>
      </c>
      <c r="K2959">
        <v>48</v>
      </c>
      <c r="L2959">
        <v>435</v>
      </c>
      <c r="M2959">
        <v>12</v>
      </c>
      <c r="N2959" s="25">
        <v>42124</v>
      </c>
      <c r="O2959" t="str">
        <f>VLOOKUP(Coffee_data[[#This Row],[Area Code]],Location!$B$1:$E$157,2,FALSE)</f>
        <v>Utah</v>
      </c>
      <c r="P2959" t="str">
        <f>VLOOKUP(Coffee_data[[#This Row],[Area Code]],Location!$B$1:$E$157,3,FALSE)</f>
        <v>West</v>
      </c>
      <c r="Q2959" t="str">
        <f>VLOOKUP(Coffee_data[[#This Row],[Area Code]],Location!$B$1:$E$157,4,FALSE)</f>
        <v>Small Market</v>
      </c>
      <c r="R2959" s="15" t="str">
        <f>HLOOKUP(Coffee_data[[#This Row],[ProductId]],Product!$B$4:$O$7,2,FALSE)</f>
        <v>Regular</v>
      </c>
      <c r="S2959" s="15" t="str">
        <f>HLOOKUP(Coffee_data[[#This Row],[ProductId]],Product!$B$4:$O$7,3,FALSE)</f>
        <v>Tea</v>
      </c>
      <c r="T2959" s="15" t="str">
        <f>HLOOKUP(Coffee_data[[#This Row],[ProductId]],Product!$B$4:$O$7,4,FALSE)</f>
        <v>Earl Grey</v>
      </c>
    </row>
    <row r="2960" spans="1:20" x14ac:dyDescent="0.2">
      <c r="A2960">
        <v>-4</v>
      </c>
      <c r="B2960">
        <v>42</v>
      </c>
      <c r="C2960">
        <v>75</v>
      </c>
      <c r="D2960">
        <v>34</v>
      </c>
      <c r="E2960">
        <v>42</v>
      </c>
      <c r="F2960">
        <v>12</v>
      </c>
      <c r="G2960">
        <v>182</v>
      </c>
      <c r="H2960">
        <v>10</v>
      </c>
      <c r="I2960">
        <v>20</v>
      </c>
      <c r="J2960">
        <v>30</v>
      </c>
      <c r="K2960">
        <v>50</v>
      </c>
      <c r="L2960">
        <v>801</v>
      </c>
      <c r="M2960">
        <v>13</v>
      </c>
      <c r="N2960" s="25">
        <v>42124</v>
      </c>
      <c r="O2960" t="str">
        <f>VLOOKUP(Coffee_data[[#This Row],[Area Code]],Location!$B$1:$E$157,2,FALSE)</f>
        <v>Utah</v>
      </c>
      <c r="P2960" t="str">
        <f>VLOOKUP(Coffee_data[[#This Row],[Area Code]],Location!$B$1:$E$157,3,FALSE)</f>
        <v>West</v>
      </c>
      <c r="Q2960" t="str">
        <f>VLOOKUP(Coffee_data[[#This Row],[Area Code]],Location!$B$1:$E$157,4,FALSE)</f>
        <v>Small Market</v>
      </c>
      <c r="R2960" s="15" t="str">
        <f>HLOOKUP(Coffee_data[[#This Row],[ProductId]],Product!$B$4:$O$7,2,FALSE)</f>
        <v>Regular</v>
      </c>
      <c r="S2960" s="15" t="str">
        <f>HLOOKUP(Coffee_data[[#This Row],[ProductId]],Product!$B$4:$O$7,3,FALSE)</f>
        <v>Tea</v>
      </c>
      <c r="T2960" s="15" t="str">
        <f>HLOOKUP(Coffee_data[[#This Row],[ProductId]],Product!$B$4:$O$7,4,FALSE)</f>
        <v>Green Tea</v>
      </c>
    </row>
    <row r="2961" spans="1:20" x14ac:dyDescent="0.2">
      <c r="A2961">
        <v>50</v>
      </c>
      <c r="B2961">
        <v>58</v>
      </c>
      <c r="C2961">
        <v>96</v>
      </c>
      <c r="D2961">
        <v>39</v>
      </c>
      <c r="E2961">
        <v>20</v>
      </c>
      <c r="F2961">
        <v>10</v>
      </c>
      <c r="G2961">
        <v>799</v>
      </c>
      <c r="H2961">
        <v>50</v>
      </c>
      <c r="I2961">
        <v>34</v>
      </c>
      <c r="J2961">
        <v>60</v>
      </c>
      <c r="K2961">
        <v>90</v>
      </c>
      <c r="L2961">
        <v>435</v>
      </c>
      <c r="M2961">
        <v>4</v>
      </c>
      <c r="N2961" s="25">
        <v>42124</v>
      </c>
      <c r="O2961" t="str">
        <f>VLOOKUP(Coffee_data[[#This Row],[Area Code]],Location!$B$1:$E$157,2,FALSE)</f>
        <v>Utah</v>
      </c>
      <c r="P2961" t="str">
        <f>VLOOKUP(Coffee_data[[#This Row],[Area Code]],Location!$B$1:$E$157,3,FALSE)</f>
        <v>West</v>
      </c>
      <c r="Q2961" t="str">
        <f>VLOOKUP(Coffee_data[[#This Row],[Area Code]],Location!$B$1:$E$157,4,FALSE)</f>
        <v>Small Market</v>
      </c>
      <c r="R2961" s="15" t="str">
        <f>HLOOKUP(Coffee_data[[#This Row],[ProductId]],Product!$B$4:$O$7,2,FALSE)</f>
        <v>Regular</v>
      </c>
      <c r="S2961" s="15" t="str">
        <f>HLOOKUP(Coffee_data[[#This Row],[ProductId]],Product!$B$4:$O$7,3,FALSE)</f>
        <v>Espresso</v>
      </c>
      <c r="T2961" s="15" t="str">
        <f>HLOOKUP(Coffee_data[[#This Row],[ProductId]],Product!$B$4:$O$7,4,FALSE)</f>
        <v>Caffe Latte</v>
      </c>
    </row>
    <row r="2962" spans="1:20" x14ac:dyDescent="0.2">
      <c r="A2962">
        <v>50</v>
      </c>
      <c r="B2962">
        <v>63</v>
      </c>
      <c r="C2962">
        <v>110</v>
      </c>
      <c r="D2962">
        <v>48</v>
      </c>
      <c r="E2962">
        <v>25</v>
      </c>
      <c r="F2962">
        <v>15</v>
      </c>
      <c r="G2962">
        <v>599</v>
      </c>
      <c r="H2962">
        <v>40</v>
      </c>
      <c r="I2962">
        <v>45</v>
      </c>
      <c r="J2962">
        <v>60</v>
      </c>
      <c r="K2962">
        <v>105</v>
      </c>
      <c r="L2962">
        <v>435</v>
      </c>
      <c r="M2962">
        <v>5</v>
      </c>
      <c r="N2962" s="25">
        <v>42124</v>
      </c>
      <c r="O2962" t="str">
        <f>VLOOKUP(Coffee_data[[#This Row],[Area Code]],Location!$B$1:$E$157,2,FALSE)</f>
        <v>Utah</v>
      </c>
      <c r="P2962" t="str">
        <f>VLOOKUP(Coffee_data[[#This Row],[Area Code]],Location!$B$1:$E$157,3,FALSE)</f>
        <v>West</v>
      </c>
      <c r="Q2962" t="str">
        <f>VLOOKUP(Coffee_data[[#This Row],[Area Code]],Location!$B$1:$E$157,4,FALSE)</f>
        <v>Small Market</v>
      </c>
      <c r="R2962" s="15" t="str">
        <f>HLOOKUP(Coffee_data[[#This Row],[ProductId]],Product!$B$4:$O$7,2,FALSE)</f>
        <v>Regular</v>
      </c>
      <c r="S2962" s="15" t="str">
        <f>HLOOKUP(Coffee_data[[#This Row],[ProductId]],Product!$B$4:$O$7,3,FALSE)</f>
        <v>Espresso</v>
      </c>
      <c r="T2962" s="15" t="str">
        <f>HLOOKUP(Coffee_data[[#This Row],[ProductId]],Product!$B$4:$O$7,4,FALSE)</f>
        <v>Caffe Mocha</v>
      </c>
    </row>
    <row r="2963" spans="1:20" x14ac:dyDescent="0.2">
      <c r="A2963">
        <v>58</v>
      </c>
      <c r="B2963">
        <v>65</v>
      </c>
      <c r="C2963">
        <v>108</v>
      </c>
      <c r="D2963">
        <v>44</v>
      </c>
      <c r="E2963">
        <v>21</v>
      </c>
      <c r="F2963">
        <v>12</v>
      </c>
      <c r="G2963">
        <v>844</v>
      </c>
      <c r="H2963">
        <v>40</v>
      </c>
      <c r="I2963">
        <v>46</v>
      </c>
      <c r="J2963">
        <v>60</v>
      </c>
      <c r="K2963">
        <v>106</v>
      </c>
      <c r="L2963">
        <v>435</v>
      </c>
      <c r="M2963">
        <v>6</v>
      </c>
      <c r="N2963" s="25">
        <v>42124</v>
      </c>
      <c r="O2963" t="str">
        <f>VLOOKUP(Coffee_data[[#This Row],[Area Code]],Location!$B$1:$E$157,2,FALSE)</f>
        <v>Utah</v>
      </c>
      <c r="P2963" t="str">
        <f>VLOOKUP(Coffee_data[[#This Row],[Area Code]],Location!$B$1:$E$157,3,FALSE)</f>
        <v>West</v>
      </c>
      <c r="Q2963" t="str">
        <f>VLOOKUP(Coffee_data[[#This Row],[Area Code]],Location!$B$1:$E$157,4,FALSE)</f>
        <v>Small Market</v>
      </c>
      <c r="R2963" s="15" t="str">
        <f>HLOOKUP(Coffee_data[[#This Row],[ProductId]],Product!$B$4:$O$7,2,FALSE)</f>
        <v>Decaf</v>
      </c>
      <c r="S2963" s="15" t="str">
        <f>HLOOKUP(Coffee_data[[#This Row],[ProductId]],Product!$B$4:$O$7,3,FALSE)</f>
        <v>Espresso</v>
      </c>
      <c r="T2963" s="15" t="str">
        <f>HLOOKUP(Coffee_data[[#This Row],[ProductId]],Product!$B$4:$O$7,4,FALSE)</f>
        <v>Decaf Espresso</v>
      </c>
    </row>
    <row r="2964" spans="1:20" x14ac:dyDescent="0.2">
      <c r="A2964">
        <v>52</v>
      </c>
      <c r="B2964">
        <v>80</v>
      </c>
      <c r="C2964">
        <v>147</v>
      </c>
      <c r="D2964">
        <v>68</v>
      </c>
      <c r="E2964">
        <v>39</v>
      </c>
      <c r="F2964">
        <v>21</v>
      </c>
      <c r="G2964">
        <v>998</v>
      </c>
      <c r="H2964">
        <v>60</v>
      </c>
      <c r="I2964">
        <v>80</v>
      </c>
      <c r="J2964">
        <v>100</v>
      </c>
      <c r="K2964">
        <v>180</v>
      </c>
      <c r="L2964">
        <v>435</v>
      </c>
      <c r="M2964">
        <v>1</v>
      </c>
      <c r="N2964" s="25">
        <v>42124</v>
      </c>
      <c r="O2964" t="str">
        <f>VLOOKUP(Coffee_data[[#This Row],[Area Code]],Location!$B$1:$E$157,2,FALSE)</f>
        <v>Utah</v>
      </c>
      <c r="P2964" t="str">
        <f>VLOOKUP(Coffee_data[[#This Row],[Area Code]],Location!$B$1:$E$157,3,FALSE)</f>
        <v>West</v>
      </c>
      <c r="Q2964" t="str">
        <f>VLOOKUP(Coffee_data[[#This Row],[Area Code]],Location!$B$1:$E$157,4,FALSE)</f>
        <v>Small Market</v>
      </c>
      <c r="R2964" s="15" t="str">
        <f>HLOOKUP(Coffee_data[[#This Row],[ProductId]],Product!$B$4:$O$7,2,FALSE)</f>
        <v>Regular</v>
      </c>
      <c r="S2964" s="15" t="str">
        <f>HLOOKUP(Coffee_data[[#This Row],[ProductId]],Product!$B$4:$O$7,3,FALSE)</f>
        <v>Coffee</v>
      </c>
      <c r="T2964" s="15" t="str">
        <f>HLOOKUP(Coffee_data[[#This Row],[ProductId]],Product!$B$4:$O$7,4,FALSE)</f>
        <v>Amaretto</v>
      </c>
    </row>
    <row r="2965" spans="1:20" x14ac:dyDescent="0.2">
      <c r="A2965">
        <v>30</v>
      </c>
      <c r="B2965">
        <v>65</v>
      </c>
      <c r="C2965">
        <v>112</v>
      </c>
      <c r="D2965">
        <v>48</v>
      </c>
      <c r="E2965">
        <v>40</v>
      </c>
      <c r="F2965">
        <v>15</v>
      </c>
      <c r="G2965">
        <v>334</v>
      </c>
      <c r="H2965">
        <v>50</v>
      </c>
      <c r="I2965">
        <v>58</v>
      </c>
      <c r="J2965">
        <v>80</v>
      </c>
      <c r="K2965">
        <v>138</v>
      </c>
      <c r="L2965">
        <v>435</v>
      </c>
      <c r="M2965">
        <v>2</v>
      </c>
      <c r="N2965" s="25">
        <v>42124</v>
      </c>
      <c r="O2965" t="str">
        <f>VLOOKUP(Coffee_data[[#This Row],[Area Code]],Location!$B$1:$E$157,2,FALSE)</f>
        <v>Utah</v>
      </c>
      <c r="P2965" t="str">
        <f>VLOOKUP(Coffee_data[[#This Row],[Area Code]],Location!$B$1:$E$157,3,FALSE)</f>
        <v>West</v>
      </c>
      <c r="Q2965" t="str">
        <f>VLOOKUP(Coffee_data[[#This Row],[Area Code]],Location!$B$1:$E$157,4,FALSE)</f>
        <v>Small Market</v>
      </c>
      <c r="R2965" s="15" t="str">
        <f>HLOOKUP(Coffee_data[[#This Row],[ProductId]],Product!$B$4:$O$7,2,FALSE)</f>
        <v>Regular</v>
      </c>
      <c r="S2965" s="15" t="str">
        <f>HLOOKUP(Coffee_data[[#This Row],[ProductId]],Product!$B$4:$O$7,3,FALSE)</f>
        <v>Coffee</v>
      </c>
      <c r="T2965" s="15" t="str">
        <f>HLOOKUP(Coffee_data[[#This Row],[ProductId]],Product!$B$4:$O$7,4,FALSE)</f>
        <v>Columbian</v>
      </c>
    </row>
    <row r="2966" spans="1:20" x14ac:dyDescent="0.2">
      <c r="A2966">
        <v>47</v>
      </c>
      <c r="B2966">
        <v>96</v>
      </c>
      <c r="C2966">
        <v>171</v>
      </c>
      <c r="D2966">
        <v>77</v>
      </c>
      <c r="E2966">
        <v>58</v>
      </c>
      <c r="F2966">
        <v>29</v>
      </c>
      <c r="G2966">
        <v>529</v>
      </c>
      <c r="H2966">
        <v>70</v>
      </c>
      <c r="I2966">
        <v>87</v>
      </c>
      <c r="J2966">
        <v>120</v>
      </c>
      <c r="K2966">
        <v>210</v>
      </c>
      <c r="L2966">
        <v>435</v>
      </c>
      <c r="M2966">
        <v>3</v>
      </c>
      <c r="N2966" s="25">
        <v>42124</v>
      </c>
      <c r="O2966" t="str">
        <f>VLOOKUP(Coffee_data[[#This Row],[Area Code]],Location!$B$1:$E$157,2,FALSE)</f>
        <v>Utah</v>
      </c>
      <c r="P2966" t="str">
        <f>VLOOKUP(Coffee_data[[#This Row],[Area Code]],Location!$B$1:$E$157,3,FALSE)</f>
        <v>West</v>
      </c>
      <c r="Q2966" t="str">
        <f>VLOOKUP(Coffee_data[[#This Row],[Area Code]],Location!$B$1:$E$157,4,FALSE)</f>
        <v>Small Market</v>
      </c>
      <c r="R2966" s="15" t="str">
        <f>HLOOKUP(Coffee_data[[#This Row],[ProductId]],Product!$B$4:$O$7,2,FALSE)</f>
        <v>Decaf</v>
      </c>
      <c r="S2966" s="15" t="str">
        <f>HLOOKUP(Coffee_data[[#This Row],[ProductId]],Product!$B$4:$O$7,3,FALSE)</f>
        <v>Coffee</v>
      </c>
      <c r="T2966" s="15" t="str">
        <f>HLOOKUP(Coffee_data[[#This Row],[ProductId]],Product!$B$4:$O$7,4,FALSE)</f>
        <v>Decaf Irish Cream</v>
      </c>
    </row>
    <row r="2967" spans="1:20" x14ac:dyDescent="0.2">
      <c r="A2967">
        <v>153</v>
      </c>
      <c r="B2967">
        <v>152</v>
      </c>
      <c r="C2967">
        <v>254</v>
      </c>
      <c r="D2967">
        <v>120</v>
      </c>
      <c r="E2967">
        <v>38</v>
      </c>
      <c r="F2967">
        <v>29</v>
      </c>
      <c r="G2967">
        <v>871</v>
      </c>
      <c r="H2967">
        <v>120</v>
      </c>
      <c r="I2967">
        <v>80</v>
      </c>
      <c r="J2967">
        <v>140</v>
      </c>
      <c r="K2967">
        <v>220</v>
      </c>
      <c r="L2967">
        <v>619</v>
      </c>
      <c r="M2967">
        <v>8</v>
      </c>
      <c r="N2967" s="25">
        <v>42124</v>
      </c>
      <c r="O2967" t="str">
        <f>VLOOKUP(Coffee_data[[#This Row],[Area Code]],Location!$B$1:$E$157,2,FALSE)</f>
        <v>California</v>
      </c>
      <c r="P2967" t="str">
        <f>VLOOKUP(Coffee_data[[#This Row],[Area Code]],Location!$B$1:$E$157,3,FALSE)</f>
        <v>West</v>
      </c>
      <c r="Q2967" t="str">
        <f>VLOOKUP(Coffee_data[[#This Row],[Area Code]],Location!$B$1:$E$157,4,FALSE)</f>
        <v>Major Market</v>
      </c>
      <c r="R2967" s="15" t="str">
        <f>HLOOKUP(Coffee_data[[#This Row],[ProductId]],Product!$B$4:$O$7,2,FALSE)</f>
        <v>Decaf</v>
      </c>
      <c r="S2967" s="15" t="str">
        <f>HLOOKUP(Coffee_data[[#This Row],[ProductId]],Product!$B$4:$O$7,3,FALSE)</f>
        <v>Herbal Tea</v>
      </c>
      <c r="T2967" s="15" t="str">
        <f>HLOOKUP(Coffee_data[[#This Row],[ProductId]],Product!$B$4:$O$7,4,FALSE)</f>
        <v>Chamomile</v>
      </c>
    </row>
    <row r="2968" spans="1:20" x14ac:dyDescent="0.2">
      <c r="A2968">
        <v>253</v>
      </c>
      <c r="B2968">
        <v>277</v>
      </c>
      <c r="C2968">
        <v>507</v>
      </c>
      <c r="D2968">
        <v>272</v>
      </c>
      <c r="E2968">
        <v>87</v>
      </c>
      <c r="F2968">
        <v>72</v>
      </c>
      <c r="G2968">
        <v>1060</v>
      </c>
      <c r="H2968">
        <v>180</v>
      </c>
      <c r="I2968">
        <v>149</v>
      </c>
      <c r="J2968">
        <v>250</v>
      </c>
      <c r="K2968">
        <v>441</v>
      </c>
      <c r="L2968">
        <v>559</v>
      </c>
      <c r="M2968">
        <v>9</v>
      </c>
      <c r="N2968" s="25">
        <v>42124</v>
      </c>
      <c r="O2968" t="str">
        <f>VLOOKUP(Coffee_data[[#This Row],[Area Code]],Location!$B$1:$E$157,2,FALSE)</f>
        <v>California</v>
      </c>
      <c r="P2968" t="str">
        <f>VLOOKUP(Coffee_data[[#This Row],[Area Code]],Location!$B$1:$E$157,3,FALSE)</f>
        <v>West</v>
      </c>
      <c r="Q2968" t="str">
        <f>VLOOKUP(Coffee_data[[#This Row],[Area Code]],Location!$B$1:$E$157,4,FALSE)</f>
        <v>Major Market</v>
      </c>
      <c r="R2968" s="15" t="str">
        <f>HLOOKUP(Coffee_data[[#This Row],[ProductId]],Product!$B$4:$O$7,2,FALSE)</f>
        <v>Decaf</v>
      </c>
      <c r="S2968" s="15" t="str">
        <f>HLOOKUP(Coffee_data[[#This Row],[ProductId]],Product!$B$4:$O$7,3,FALSE)</f>
        <v>Herbal Tea</v>
      </c>
      <c r="T2968" s="15" t="str">
        <f>HLOOKUP(Coffee_data[[#This Row],[ProductId]],Product!$B$4:$O$7,4,FALSE)</f>
        <v>Lemon</v>
      </c>
    </row>
    <row r="2969" spans="1:20" x14ac:dyDescent="0.2">
      <c r="A2969">
        <v>92</v>
      </c>
      <c r="B2969">
        <v>107</v>
      </c>
      <c r="C2969">
        <v>188</v>
      </c>
      <c r="D2969">
        <v>83</v>
      </c>
      <c r="E2969">
        <v>37</v>
      </c>
      <c r="F2969">
        <v>27</v>
      </c>
      <c r="G2969">
        <v>584</v>
      </c>
      <c r="H2969">
        <v>60</v>
      </c>
      <c r="I2969">
        <v>60</v>
      </c>
      <c r="J2969">
        <v>90</v>
      </c>
      <c r="K2969">
        <v>170</v>
      </c>
      <c r="L2969">
        <v>530</v>
      </c>
      <c r="M2969">
        <v>10</v>
      </c>
      <c r="N2969" s="25">
        <v>42124</v>
      </c>
      <c r="O2969" t="str">
        <f>VLOOKUP(Coffee_data[[#This Row],[Area Code]],Location!$B$1:$E$157,2,FALSE)</f>
        <v>California</v>
      </c>
      <c r="P2969" t="str">
        <f>VLOOKUP(Coffee_data[[#This Row],[Area Code]],Location!$B$1:$E$157,3,FALSE)</f>
        <v>West</v>
      </c>
      <c r="Q2969" t="str">
        <f>VLOOKUP(Coffee_data[[#This Row],[Area Code]],Location!$B$1:$E$157,4,FALSE)</f>
        <v>Major Market</v>
      </c>
      <c r="R2969" s="15" t="str">
        <f>HLOOKUP(Coffee_data[[#This Row],[ProductId]],Product!$B$4:$O$7,2,FALSE)</f>
        <v>Decaf</v>
      </c>
      <c r="S2969" s="15" t="str">
        <f>HLOOKUP(Coffee_data[[#This Row],[ProductId]],Product!$B$4:$O$7,3,FALSE)</f>
        <v>Herbal Tea</v>
      </c>
      <c r="T2969" s="15" t="str">
        <f>HLOOKUP(Coffee_data[[#This Row],[ProductId]],Product!$B$4:$O$7,4,FALSE)</f>
        <v>Mint</v>
      </c>
    </row>
    <row r="2970" spans="1:20" x14ac:dyDescent="0.2">
      <c r="A2970">
        <v>153</v>
      </c>
      <c r="B2970">
        <v>152</v>
      </c>
      <c r="C2970">
        <v>254</v>
      </c>
      <c r="D2970">
        <v>110</v>
      </c>
      <c r="E2970">
        <v>38</v>
      </c>
      <c r="F2970">
        <v>29</v>
      </c>
      <c r="G2970">
        <v>821</v>
      </c>
      <c r="H2970">
        <v>100</v>
      </c>
      <c r="I2970">
        <v>60</v>
      </c>
      <c r="J2970">
        <v>110</v>
      </c>
      <c r="K2970">
        <v>181</v>
      </c>
      <c r="L2970">
        <v>530</v>
      </c>
      <c r="M2970">
        <v>11</v>
      </c>
      <c r="N2970" s="25">
        <v>42124</v>
      </c>
      <c r="O2970" t="str">
        <f>VLOOKUP(Coffee_data[[#This Row],[Area Code]],Location!$B$1:$E$157,2,FALSE)</f>
        <v>California</v>
      </c>
      <c r="P2970" t="str">
        <f>VLOOKUP(Coffee_data[[#This Row],[Area Code]],Location!$B$1:$E$157,3,FALSE)</f>
        <v>West</v>
      </c>
      <c r="Q2970" t="str">
        <f>VLOOKUP(Coffee_data[[#This Row],[Area Code]],Location!$B$1:$E$157,4,FALSE)</f>
        <v>Major Market</v>
      </c>
      <c r="R2970" s="15" t="str">
        <f>HLOOKUP(Coffee_data[[#This Row],[ProductId]],Product!$B$4:$O$7,2,FALSE)</f>
        <v>Regular</v>
      </c>
      <c r="S2970" s="15" t="str">
        <f>HLOOKUP(Coffee_data[[#This Row],[ProductId]],Product!$B$4:$O$7,3,FALSE)</f>
        <v>Tea</v>
      </c>
      <c r="T2970" s="15" t="str">
        <f>HLOOKUP(Coffee_data[[#This Row],[ProductId]],Product!$B$4:$O$7,4,FALSE)</f>
        <v>Darjeeling</v>
      </c>
    </row>
    <row r="2971" spans="1:20" x14ac:dyDescent="0.2">
      <c r="A2971">
        <v>123</v>
      </c>
      <c r="B2971">
        <v>124</v>
      </c>
      <c r="C2971">
        <v>208</v>
      </c>
      <c r="D2971">
        <v>86</v>
      </c>
      <c r="E2971">
        <v>33</v>
      </c>
      <c r="F2971">
        <v>24</v>
      </c>
      <c r="G2971">
        <v>499</v>
      </c>
      <c r="H2971">
        <v>80</v>
      </c>
      <c r="I2971">
        <v>50</v>
      </c>
      <c r="J2971">
        <v>90</v>
      </c>
      <c r="K2971">
        <v>128</v>
      </c>
      <c r="L2971">
        <v>562</v>
      </c>
      <c r="M2971">
        <v>12</v>
      </c>
      <c r="N2971" s="25">
        <v>42124</v>
      </c>
      <c r="O2971" t="str">
        <f>VLOOKUP(Coffee_data[[#This Row],[Area Code]],Location!$B$1:$E$157,2,FALSE)</f>
        <v>California</v>
      </c>
      <c r="P2971" t="str">
        <f>VLOOKUP(Coffee_data[[#This Row],[Area Code]],Location!$B$1:$E$157,3,FALSE)</f>
        <v>West</v>
      </c>
      <c r="Q2971" t="str">
        <f>VLOOKUP(Coffee_data[[#This Row],[Area Code]],Location!$B$1:$E$157,4,FALSE)</f>
        <v>Major Market</v>
      </c>
      <c r="R2971" s="15" t="str">
        <f>HLOOKUP(Coffee_data[[#This Row],[ProductId]],Product!$B$4:$O$7,2,FALSE)</f>
        <v>Regular</v>
      </c>
      <c r="S2971" s="15" t="str">
        <f>HLOOKUP(Coffee_data[[#This Row],[ProductId]],Product!$B$4:$O$7,3,FALSE)</f>
        <v>Tea</v>
      </c>
      <c r="T2971" s="15" t="str">
        <f>HLOOKUP(Coffee_data[[#This Row],[ProductId]],Product!$B$4:$O$7,4,FALSE)</f>
        <v>Earl Grey</v>
      </c>
    </row>
    <row r="2972" spans="1:20" x14ac:dyDescent="0.2">
      <c r="A2972">
        <v>59</v>
      </c>
      <c r="B2972">
        <v>96</v>
      </c>
      <c r="C2972">
        <v>159</v>
      </c>
      <c r="D2972">
        <v>64</v>
      </c>
      <c r="E2972">
        <v>49</v>
      </c>
      <c r="F2972">
        <v>21</v>
      </c>
      <c r="G2972">
        <v>593</v>
      </c>
      <c r="H2972">
        <v>30</v>
      </c>
      <c r="I2972">
        <v>53</v>
      </c>
      <c r="J2972">
        <v>60</v>
      </c>
      <c r="K2972">
        <v>113</v>
      </c>
      <c r="L2972">
        <v>310</v>
      </c>
      <c r="M2972">
        <v>13</v>
      </c>
      <c r="N2972" s="25">
        <v>42124</v>
      </c>
      <c r="O2972" t="str">
        <f>VLOOKUP(Coffee_data[[#This Row],[Area Code]],Location!$B$1:$E$157,2,FALSE)</f>
        <v>California</v>
      </c>
      <c r="P2972" t="str">
        <f>VLOOKUP(Coffee_data[[#This Row],[Area Code]],Location!$B$1:$E$157,3,FALSE)</f>
        <v>West</v>
      </c>
      <c r="Q2972" t="str">
        <f>VLOOKUP(Coffee_data[[#This Row],[Area Code]],Location!$B$1:$E$157,4,FALSE)</f>
        <v>Major Market</v>
      </c>
      <c r="R2972" s="15" t="str">
        <f>HLOOKUP(Coffee_data[[#This Row],[ProductId]],Product!$B$4:$O$7,2,FALSE)</f>
        <v>Regular</v>
      </c>
      <c r="S2972" s="15" t="str">
        <f>HLOOKUP(Coffee_data[[#This Row],[ProductId]],Product!$B$4:$O$7,3,FALSE)</f>
        <v>Tea</v>
      </c>
      <c r="T2972" s="15" t="str">
        <f>HLOOKUP(Coffee_data[[#This Row],[ProductId]],Product!$B$4:$O$7,4,FALSE)</f>
        <v>Green Tea</v>
      </c>
    </row>
    <row r="2973" spans="1:20" x14ac:dyDescent="0.2">
      <c r="A2973">
        <v>228</v>
      </c>
      <c r="B2973">
        <v>261</v>
      </c>
      <c r="C2973">
        <v>516</v>
      </c>
      <c r="D2973">
        <v>234</v>
      </c>
      <c r="E2973">
        <v>89</v>
      </c>
      <c r="F2973">
        <v>72</v>
      </c>
      <c r="G2973">
        <v>1559</v>
      </c>
      <c r="H2973">
        <v>180</v>
      </c>
      <c r="I2973">
        <v>157</v>
      </c>
      <c r="J2973">
        <v>260</v>
      </c>
      <c r="K2973">
        <v>504</v>
      </c>
      <c r="L2973">
        <v>650</v>
      </c>
      <c r="M2973">
        <v>4</v>
      </c>
      <c r="N2973" s="25">
        <v>42124</v>
      </c>
      <c r="O2973" t="str">
        <f>VLOOKUP(Coffee_data[[#This Row],[Area Code]],Location!$B$1:$E$157,2,FALSE)</f>
        <v>California</v>
      </c>
      <c r="P2973" t="str">
        <f>VLOOKUP(Coffee_data[[#This Row],[Area Code]],Location!$B$1:$E$157,3,FALSE)</f>
        <v>West</v>
      </c>
      <c r="Q2973" t="str">
        <f>VLOOKUP(Coffee_data[[#This Row],[Area Code]],Location!$B$1:$E$157,4,FALSE)</f>
        <v>Major Market</v>
      </c>
      <c r="R2973" s="15" t="str">
        <f>HLOOKUP(Coffee_data[[#This Row],[ProductId]],Product!$B$4:$O$7,2,FALSE)</f>
        <v>Regular</v>
      </c>
      <c r="S2973" s="15" t="str">
        <f>HLOOKUP(Coffee_data[[#This Row],[ProductId]],Product!$B$4:$O$7,3,FALSE)</f>
        <v>Espresso</v>
      </c>
      <c r="T2973" s="15" t="str">
        <f>HLOOKUP(Coffee_data[[#This Row],[ProductId]],Product!$B$4:$O$7,4,FALSE)</f>
        <v>Caffe Latte</v>
      </c>
    </row>
    <row r="2974" spans="1:20" x14ac:dyDescent="0.2">
      <c r="A2974">
        <v>35</v>
      </c>
      <c r="B2974">
        <v>168</v>
      </c>
      <c r="C2974">
        <v>286</v>
      </c>
      <c r="D2974">
        <v>83</v>
      </c>
      <c r="E2974">
        <v>133</v>
      </c>
      <c r="F2974">
        <v>109</v>
      </c>
      <c r="G2974">
        <v>788</v>
      </c>
      <c r="H2974">
        <v>30</v>
      </c>
      <c r="I2974">
        <v>143</v>
      </c>
      <c r="J2974">
        <v>160</v>
      </c>
      <c r="K2974">
        <v>270</v>
      </c>
      <c r="L2974">
        <v>707</v>
      </c>
      <c r="M2974">
        <v>5</v>
      </c>
      <c r="N2974" s="25">
        <v>42124</v>
      </c>
      <c r="O2974" t="str">
        <f>VLOOKUP(Coffee_data[[#This Row],[Area Code]],Location!$B$1:$E$157,2,FALSE)</f>
        <v>California</v>
      </c>
      <c r="P2974" t="str">
        <f>VLOOKUP(Coffee_data[[#This Row],[Area Code]],Location!$B$1:$E$157,3,FALSE)</f>
        <v>West</v>
      </c>
      <c r="Q2974" t="str">
        <f>VLOOKUP(Coffee_data[[#This Row],[Area Code]],Location!$B$1:$E$157,4,FALSE)</f>
        <v>Major Market</v>
      </c>
      <c r="R2974" s="15" t="str">
        <f>HLOOKUP(Coffee_data[[#This Row],[ProductId]],Product!$B$4:$O$7,2,FALSE)</f>
        <v>Regular</v>
      </c>
      <c r="S2974" s="15" t="str">
        <f>HLOOKUP(Coffee_data[[#This Row],[ProductId]],Product!$B$4:$O$7,3,FALSE)</f>
        <v>Espresso</v>
      </c>
      <c r="T2974" s="15" t="str">
        <f>HLOOKUP(Coffee_data[[#This Row],[ProductId]],Product!$B$4:$O$7,4,FALSE)</f>
        <v>Caffe Mocha</v>
      </c>
    </row>
    <row r="2975" spans="1:20" x14ac:dyDescent="0.2">
      <c r="A2975">
        <v>317</v>
      </c>
      <c r="B2975">
        <v>349</v>
      </c>
      <c r="C2975">
        <v>607</v>
      </c>
      <c r="D2975">
        <v>209</v>
      </c>
      <c r="E2975">
        <v>111</v>
      </c>
      <c r="F2975">
        <v>86</v>
      </c>
      <c r="G2975">
        <v>1433</v>
      </c>
      <c r="H2975">
        <v>220</v>
      </c>
      <c r="I2975">
        <v>177</v>
      </c>
      <c r="J2975">
        <v>330</v>
      </c>
      <c r="K2975">
        <v>580</v>
      </c>
      <c r="L2975">
        <v>310</v>
      </c>
      <c r="M2975">
        <v>6</v>
      </c>
      <c r="N2975" s="25">
        <v>42124</v>
      </c>
      <c r="O2975" t="str">
        <f>VLOOKUP(Coffee_data[[#This Row],[Area Code]],Location!$B$1:$E$157,2,FALSE)</f>
        <v>California</v>
      </c>
      <c r="P2975" t="str">
        <f>VLOOKUP(Coffee_data[[#This Row],[Area Code]],Location!$B$1:$E$157,3,FALSE)</f>
        <v>West</v>
      </c>
      <c r="Q2975" t="str">
        <f>VLOOKUP(Coffee_data[[#This Row],[Area Code]],Location!$B$1:$E$157,4,FALSE)</f>
        <v>Major Market</v>
      </c>
      <c r="R2975" s="15" t="str">
        <f>HLOOKUP(Coffee_data[[#This Row],[ProductId]],Product!$B$4:$O$7,2,FALSE)</f>
        <v>Decaf</v>
      </c>
      <c r="S2975" s="15" t="str">
        <f>HLOOKUP(Coffee_data[[#This Row],[ProductId]],Product!$B$4:$O$7,3,FALSE)</f>
        <v>Espresso</v>
      </c>
      <c r="T2975" s="15" t="str">
        <f>HLOOKUP(Coffee_data[[#This Row],[ProductId]],Product!$B$4:$O$7,4,FALSE)</f>
        <v>Decaf Espresso</v>
      </c>
    </row>
    <row r="2976" spans="1:20" x14ac:dyDescent="0.2">
      <c r="A2976">
        <v>-116</v>
      </c>
      <c r="B2976">
        <v>-21</v>
      </c>
      <c r="C2976">
        <v>105</v>
      </c>
      <c r="D2976">
        <v>94</v>
      </c>
      <c r="E2976">
        <v>59</v>
      </c>
      <c r="F2976">
        <v>40</v>
      </c>
      <c r="G2976">
        <v>1215</v>
      </c>
      <c r="H2976">
        <v>-80</v>
      </c>
      <c r="I2976">
        <v>191</v>
      </c>
      <c r="J2976">
        <v>-30</v>
      </c>
      <c r="K2976">
        <v>130</v>
      </c>
      <c r="L2976">
        <v>805</v>
      </c>
      <c r="M2976">
        <v>1</v>
      </c>
      <c r="N2976" s="25">
        <v>42124</v>
      </c>
      <c r="O2976" t="str">
        <f>VLOOKUP(Coffee_data[[#This Row],[Area Code]],Location!$B$1:$E$157,2,FALSE)</f>
        <v>California</v>
      </c>
      <c r="P2976" t="str">
        <f>VLOOKUP(Coffee_data[[#This Row],[Area Code]],Location!$B$1:$E$157,3,FALSE)</f>
        <v>West</v>
      </c>
      <c r="Q2976" t="str">
        <f>VLOOKUP(Coffee_data[[#This Row],[Area Code]],Location!$B$1:$E$157,4,FALSE)</f>
        <v>Major Market</v>
      </c>
      <c r="R2976" s="15" t="str">
        <f>HLOOKUP(Coffee_data[[#This Row],[ProductId]],Product!$B$4:$O$7,2,FALSE)</f>
        <v>Regular</v>
      </c>
      <c r="S2976" s="15" t="str">
        <f>HLOOKUP(Coffee_data[[#This Row],[ProductId]],Product!$B$4:$O$7,3,FALSE)</f>
        <v>Coffee</v>
      </c>
      <c r="T2976" s="15" t="str">
        <f>HLOOKUP(Coffee_data[[#This Row],[ProductId]],Product!$B$4:$O$7,4,FALSE)</f>
        <v>Amaretto</v>
      </c>
    </row>
    <row r="2977" spans="1:20" x14ac:dyDescent="0.2">
      <c r="A2977">
        <v>407</v>
      </c>
      <c r="B2977">
        <v>454</v>
      </c>
      <c r="C2977">
        <v>749</v>
      </c>
      <c r="D2977">
        <v>259</v>
      </c>
      <c r="E2977">
        <v>148</v>
      </c>
      <c r="F2977">
        <v>105</v>
      </c>
      <c r="G2977">
        <v>2250</v>
      </c>
      <c r="H2977">
        <v>410</v>
      </c>
      <c r="I2977">
        <v>355</v>
      </c>
      <c r="J2977">
        <v>560</v>
      </c>
      <c r="K2977">
        <v>942</v>
      </c>
      <c r="L2977">
        <v>707</v>
      </c>
      <c r="M2977">
        <v>2</v>
      </c>
      <c r="N2977" s="25">
        <v>42124</v>
      </c>
      <c r="O2977" t="str">
        <f>VLOOKUP(Coffee_data[[#This Row],[Area Code]],Location!$B$1:$E$157,2,FALSE)</f>
        <v>California</v>
      </c>
      <c r="P2977" t="str">
        <f>VLOOKUP(Coffee_data[[#This Row],[Area Code]],Location!$B$1:$E$157,3,FALSE)</f>
        <v>West</v>
      </c>
      <c r="Q2977" t="str">
        <f>VLOOKUP(Coffee_data[[#This Row],[Area Code]],Location!$B$1:$E$157,4,FALSE)</f>
        <v>Major Market</v>
      </c>
      <c r="R2977" s="15" t="str">
        <f>HLOOKUP(Coffee_data[[#This Row],[ProductId]],Product!$B$4:$O$7,2,FALSE)</f>
        <v>Regular</v>
      </c>
      <c r="S2977" s="15" t="str">
        <f>HLOOKUP(Coffee_data[[#This Row],[ProductId]],Product!$B$4:$O$7,3,FALSE)</f>
        <v>Coffee</v>
      </c>
      <c r="T2977" s="15" t="str">
        <f>HLOOKUP(Coffee_data[[#This Row],[ProductId]],Product!$B$4:$O$7,4,FALSE)</f>
        <v>Columbian</v>
      </c>
    </row>
    <row r="2978" spans="1:20" x14ac:dyDescent="0.2">
      <c r="A2978">
        <v>-196</v>
      </c>
      <c r="B2978">
        <v>-32</v>
      </c>
      <c r="C2978">
        <v>162</v>
      </c>
      <c r="D2978">
        <v>174</v>
      </c>
      <c r="E2978">
        <v>102</v>
      </c>
      <c r="F2978">
        <v>64</v>
      </c>
      <c r="G2978">
        <v>1952</v>
      </c>
      <c r="H2978">
        <v>-140</v>
      </c>
      <c r="I2978">
        <v>168</v>
      </c>
      <c r="J2978">
        <v>-40</v>
      </c>
      <c r="K2978">
        <v>203</v>
      </c>
      <c r="L2978">
        <v>925</v>
      </c>
      <c r="M2978">
        <v>3</v>
      </c>
      <c r="N2978" s="25">
        <v>42124</v>
      </c>
      <c r="O2978" t="str">
        <f>VLOOKUP(Coffee_data[[#This Row],[Area Code]],Location!$B$1:$E$157,2,FALSE)</f>
        <v>California</v>
      </c>
      <c r="P2978" t="str">
        <f>VLOOKUP(Coffee_data[[#This Row],[Area Code]],Location!$B$1:$E$157,3,FALSE)</f>
        <v>West</v>
      </c>
      <c r="Q2978" t="str">
        <f>VLOOKUP(Coffee_data[[#This Row],[Area Code]],Location!$B$1:$E$157,4,FALSE)</f>
        <v>Major Market</v>
      </c>
      <c r="R2978" s="15" t="str">
        <f>HLOOKUP(Coffee_data[[#This Row],[ProductId]],Product!$B$4:$O$7,2,FALSE)</f>
        <v>Decaf</v>
      </c>
      <c r="S2978" s="15" t="str">
        <f>HLOOKUP(Coffee_data[[#This Row],[ProductId]],Product!$B$4:$O$7,3,FALSE)</f>
        <v>Coffee</v>
      </c>
      <c r="T2978" s="15" t="str">
        <f>HLOOKUP(Coffee_data[[#This Row],[ProductId]],Product!$B$4:$O$7,4,FALSE)</f>
        <v>Decaf Irish Cream</v>
      </c>
    </row>
    <row r="2979" spans="1:20" x14ac:dyDescent="0.2">
      <c r="A2979">
        <v>35</v>
      </c>
      <c r="B2979">
        <v>168</v>
      </c>
      <c r="C2979">
        <v>286</v>
      </c>
      <c r="D2979">
        <v>131</v>
      </c>
      <c r="E2979">
        <v>133</v>
      </c>
      <c r="F2979">
        <v>109</v>
      </c>
      <c r="G2979">
        <v>788</v>
      </c>
      <c r="H2979">
        <v>40</v>
      </c>
      <c r="I2979">
        <v>103</v>
      </c>
      <c r="J2979">
        <v>150</v>
      </c>
      <c r="K2979">
        <v>250</v>
      </c>
      <c r="L2979">
        <v>775</v>
      </c>
      <c r="M2979">
        <v>8</v>
      </c>
      <c r="N2979" s="25">
        <v>42124</v>
      </c>
      <c r="O2979" t="str">
        <f>VLOOKUP(Coffee_data[[#This Row],[Area Code]],Location!$B$1:$E$157,2,FALSE)</f>
        <v>Nevada</v>
      </c>
      <c r="P2979" t="str">
        <f>VLOOKUP(Coffee_data[[#This Row],[Area Code]],Location!$B$1:$E$157,3,FALSE)</f>
        <v>West</v>
      </c>
      <c r="Q2979" t="str">
        <f>VLOOKUP(Coffee_data[[#This Row],[Area Code]],Location!$B$1:$E$157,4,FALSE)</f>
        <v>Small Market</v>
      </c>
      <c r="R2979" s="15" t="str">
        <f>HLOOKUP(Coffee_data[[#This Row],[ProductId]],Product!$B$4:$O$7,2,FALSE)</f>
        <v>Decaf</v>
      </c>
      <c r="S2979" s="15" t="str">
        <f>HLOOKUP(Coffee_data[[#This Row],[ProductId]],Product!$B$4:$O$7,3,FALSE)</f>
        <v>Herbal Tea</v>
      </c>
      <c r="T2979" s="15" t="str">
        <f>HLOOKUP(Coffee_data[[#This Row],[ProductId]],Product!$B$4:$O$7,4,FALSE)</f>
        <v>Chamomile</v>
      </c>
    </row>
    <row r="2980" spans="1:20" x14ac:dyDescent="0.2">
      <c r="A2980">
        <v>221</v>
      </c>
      <c r="B2980">
        <v>270</v>
      </c>
      <c r="C2980">
        <v>461</v>
      </c>
      <c r="D2980">
        <v>152</v>
      </c>
      <c r="E2980">
        <v>102</v>
      </c>
      <c r="F2980">
        <v>64</v>
      </c>
      <c r="G2980">
        <v>956</v>
      </c>
      <c r="H2980">
        <v>160</v>
      </c>
      <c r="I2980">
        <v>188</v>
      </c>
      <c r="J2980">
        <v>240</v>
      </c>
      <c r="K2980">
        <v>409</v>
      </c>
      <c r="L2980">
        <v>702</v>
      </c>
      <c r="M2980">
        <v>9</v>
      </c>
      <c r="N2980" s="25">
        <v>42124</v>
      </c>
      <c r="O2980" t="str">
        <f>VLOOKUP(Coffee_data[[#This Row],[Area Code]],Location!$B$1:$E$157,2,FALSE)</f>
        <v>Nevada</v>
      </c>
      <c r="P2980" t="str">
        <f>VLOOKUP(Coffee_data[[#This Row],[Area Code]],Location!$B$1:$E$157,3,FALSE)</f>
        <v>West</v>
      </c>
      <c r="Q2980" t="str">
        <f>VLOOKUP(Coffee_data[[#This Row],[Area Code]],Location!$B$1:$E$157,4,FALSE)</f>
        <v>Small Market</v>
      </c>
      <c r="R2980" s="15" t="str">
        <f>HLOOKUP(Coffee_data[[#This Row],[ProductId]],Product!$B$4:$O$7,2,FALSE)</f>
        <v>Decaf</v>
      </c>
      <c r="S2980" s="15" t="str">
        <f>HLOOKUP(Coffee_data[[#This Row],[ProductId]],Product!$B$4:$O$7,3,FALSE)</f>
        <v>Herbal Tea</v>
      </c>
      <c r="T2980" s="15" t="str">
        <f>HLOOKUP(Coffee_data[[#This Row],[ProductId]],Product!$B$4:$O$7,4,FALSE)</f>
        <v>Lemon</v>
      </c>
    </row>
    <row r="2981" spans="1:20" x14ac:dyDescent="0.2">
      <c r="A2981">
        <v>167</v>
      </c>
      <c r="B2981">
        <v>185</v>
      </c>
      <c r="C2981">
        <v>309</v>
      </c>
      <c r="D2981">
        <v>135</v>
      </c>
      <c r="E2981">
        <v>60</v>
      </c>
      <c r="F2981">
        <v>40</v>
      </c>
      <c r="G2981">
        <v>671</v>
      </c>
      <c r="H2981">
        <v>120</v>
      </c>
      <c r="I2981">
        <v>60</v>
      </c>
      <c r="J2981">
        <v>170</v>
      </c>
      <c r="K2981">
        <v>280</v>
      </c>
      <c r="L2981">
        <v>702</v>
      </c>
      <c r="M2981">
        <v>10</v>
      </c>
      <c r="N2981" s="25">
        <v>42124</v>
      </c>
      <c r="O2981" t="str">
        <f>VLOOKUP(Coffee_data[[#This Row],[Area Code]],Location!$B$1:$E$157,2,FALSE)</f>
        <v>Nevada</v>
      </c>
      <c r="P2981" t="str">
        <f>VLOOKUP(Coffee_data[[#This Row],[Area Code]],Location!$B$1:$E$157,3,FALSE)</f>
        <v>West</v>
      </c>
      <c r="Q2981" t="str">
        <f>VLOOKUP(Coffee_data[[#This Row],[Area Code]],Location!$B$1:$E$157,4,FALSE)</f>
        <v>Small Market</v>
      </c>
      <c r="R2981" s="15" t="str">
        <f>HLOOKUP(Coffee_data[[#This Row],[ProductId]],Product!$B$4:$O$7,2,FALSE)</f>
        <v>Decaf</v>
      </c>
      <c r="S2981" s="15" t="str">
        <f>HLOOKUP(Coffee_data[[#This Row],[ProductId]],Product!$B$4:$O$7,3,FALSE)</f>
        <v>Herbal Tea</v>
      </c>
      <c r="T2981" s="15" t="str">
        <f>HLOOKUP(Coffee_data[[#This Row],[ProductId]],Product!$B$4:$O$7,4,FALSE)</f>
        <v>Mint</v>
      </c>
    </row>
    <row r="2982" spans="1:20" x14ac:dyDescent="0.2">
      <c r="A2982">
        <v>319</v>
      </c>
      <c r="B2982">
        <v>349</v>
      </c>
      <c r="C2982">
        <v>607</v>
      </c>
      <c r="D2982">
        <v>275</v>
      </c>
      <c r="E2982">
        <v>110</v>
      </c>
      <c r="F2982">
        <v>86</v>
      </c>
      <c r="G2982">
        <v>1433</v>
      </c>
      <c r="H2982">
        <v>170</v>
      </c>
      <c r="I2982">
        <v>210</v>
      </c>
      <c r="J2982">
        <v>240</v>
      </c>
      <c r="K2982">
        <v>410</v>
      </c>
      <c r="L2982">
        <v>775</v>
      </c>
      <c r="M2982">
        <v>11</v>
      </c>
      <c r="N2982" s="25">
        <v>42124</v>
      </c>
      <c r="O2982" t="str">
        <f>VLOOKUP(Coffee_data[[#This Row],[Area Code]],Location!$B$1:$E$157,2,FALSE)</f>
        <v>Nevada</v>
      </c>
      <c r="P2982" t="str">
        <f>VLOOKUP(Coffee_data[[#This Row],[Area Code]],Location!$B$1:$E$157,3,FALSE)</f>
        <v>West</v>
      </c>
      <c r="Q2982" t="str">
        <f>VLOOKUP(Coffee_data[[#This Row],[Area Code]],Location!$B$1:$E$157,4,FALSE)</f>
        <v>Small Market</v>
      </c>
      <c r="R2982" s="15" t="str">
        <f>HLOOKUP(Coffee_data[[#This Row],[ProductId]],Product!$B$4:$O$7,2,FALSE)</f>
        <v>Regular</v>
      </c>
      <c r="S2982" s="15" t="str">
        <f>HLOOKUP(Coffee_data[[#This Row],[ProductId]],Product!$B$4:$O$7,3,FALSE)</f>
        <v>Tea</v>
      </c>
      <c r="T2982" s="15" t="str">
        <f>HLOOKUP(Coffee_data[[#This Row],[ProductId]],Product!$B$4:$O$7,4,FALSE)</f>
        <v>Darjeeling</v>
      </c>
    </row>
    <row r="2983" spans="1:20" x14ac:dyDescent="0.2">
      <c r="A2983">
        <v>226</v>
      </c>
      <c r="B2983">
        <v>261</v>
      </c>
      <c r="C2983">
        <v>516</v>
      </c>
      <c r="D2983">
        <v>324</v>
      </c>
      <c r="E2983">
        <v>90</v>
      </c>
      <c r="F2983">
        <v>72</v>
      </c>
      <c r="G2983">
        <v>1559</v>
      </c>
      <c r="H2983">
        <v>120</v>
      </c>
      <c r="I2983">
        <v>151</v>
      </c>
      <c r="J2983">
        <v>180</v>
      </c>
      <c r="K2983">
        <v>338</v>
      </c>
      <c r="L2983">
        <v>775</v>
      </c>
      <c r="M2983">
        <v>12</v>
      </c>
      <c r="N2983" s="25">
        <v>42124</v>
      </c>
      <c r="O2983" t="str">
        <f>VLOOKUP(Coffee_data[[#This Row],[Area Code]],Location!$B$1:$E$157,2,FALSE)</f>
        <v>Nevada</v>
      </c>
      <c r="P2983" t="str">
        <f>VLOOKUP(Coffee_data[[#This Row],[Area Code]],Location!$B$1:$E$157,3,FALSE)</f>
        <v>West</v>
      </c>
      <c r="Q2983" t="str">
        <f>VLOOKUP(Coffee_data[[#This Row],[Area Code]],Location!$B$1:$E$157,4,FALSE)</f>
        <v>Small Market</v>
      </c>
      <c r="R2983" s="15" t="str">
        <f>HLOOKUP(Coffee_data[[#This Row],[ProductId]],Product!$B$4:$O$7,2,FALSE)</f>
        <v>Regular</v>
      </c>
      <c r="S2983" s="15" t="str">
        <f>HLOOKUP(Coffee_data[[#This Row],[ProductId]],Product!$B$4:$O$7,3,FALSE)</f>
        <v>Tea</v>
      </c>
      <c r="T2983" s="15" t="str">
        <f>HLOOKUP(Coffee_data[[#This Row],[ProductId]],Product!$B$4:$O$7,4,FALSE)</f>
        <v>Earl Grey</v>
      </c>
    </row>
    <row r="2984" spans="1:20" x14ac:dyDescent="0.2">
      <c r="A2984">
        <v>-524</v>
      </c>
      <c r="B2984">
        <v>-265</v>
      </c>
      <c r="C2984">
        <v>18</v>
      </c>
      <c r="D2984">
        <v>291</v>
      </c>
      <c r="E2984">
        <v>124</v>
      </c>
      <c r="F2984">
        <v>100</v>
      </c>
      <c r="G2984">
        <v>3742</v>
      </c>
      <c r="H2984">
        <v>-250</v>
      </c>
      <c r="I2984">
        <v>205</v>
      </c>
      <c r="J2984">
        <v>-170</v>
      </c>
      <c r="K2984">
        <v>13</v>
      </c>
      <c r="L2984">
        <v>702</v>
      </c>
      <c r="M2984">
        <v>13</v>
      </c>
      <c r="N2984" s="25">
        <v>42124</v>
      </c>
      <c r="O2984" t="str">
        <f>VLOOKUP(Coffee_data[[#This Row],[Area Code]],Location!$B$1:$E$157,2,FALSE)</f>
        <v>Nevada</v>
      </c>
      <c r="P2984" t="str">
        <f>VLOOKUP(Coffee_data[[#This Row],[Area Code]],Location!$B$1:$E$157,3,FALSE)</f>
        <v>West</v>
      </c>
      <c r="Q2984" t="str">
        <f>VLOOKUP(Coffee_data[[#This Row],[Area Code]],Location!$B$1:$E$157,4,FALSE)</f>
        <v>Small Market</v>
      </c>
      <c r="R2984" s="15" t="str">
        <f>HLOOKUP(Coffee_data[[#This Row],[ProductId]],Product!$B$4:$O$7,2,FALSE)</f>
        <v>Regular</v>
      </c>
      <c r="S2984" s="15" t="str">
        <f>HLOOKUP(Coffee_data[[#This Row],[ProductId]],Product!$B$4:$O$7,3,FALSE)</f>
        <v>Tea</v>
      </c>
      <c r="T2984" s="15" t="str">
        <f>HLOOKUP(Coffee_data[[#This Row],[ProductId]],Product!$B$4:$O$7,4,FALSE)</f>
        <v>Green Tea</v>
      </c>
    </row>
    <row r="2985" spans="1:20" x14ac:dyDescent="0.2">
      <c r="A2985">
        <v>43</v>
      </c>
      <c r="B2985">
        <v>43</v>
      </c>
      <c r="C2985">
        <v>43</v>
      </c>
      <c r="D2985">
        <v>0</v>
      </c>
      <c r="E2985">
        <v>11</v>
      </c>
      <c r="F2985">
        <v>0</v>
      </c>
      <c r="G2985">
        <v>645</v>
      </c>
      <c r="H2985">
        <v>30</v>
      </c>
      <c r="I2985">
        <v>0</v>
      </c>
      <c r="J2985">
        <v>40</v>
      </c>
      <c r="K2985">
        <v>44</v>
      </c>
      <c r="L2985">
        <v>775</v>
      </c>
      <c r="M2985">
        <v>4</v>
      </c>
      <c r="N2985" s="25">
        <v>42124</v>
      </c>
      <c r="O2985" t="str">
        <f>VLOOKUP(Coffee_data[[#This Row],[Area Code]],Location!$B$1:$E$157,2,FALSE)</f>
        <v>Nevada</v>
      </c>
      <c r="P2985" t="str">
        <f>VLOOKUP(Coffee_data[[#This Row],[Area Code]],Location!$B$1:$E$157,3,FALSE)</f>
        <v>West</v>
      </c>
      <c r="Q2985" t="str">
        <f>VLOOKUP(Coffee_data[[#This Row],[Area Code]],Location!$B$1:$E$157,4,FALSE)</f>
        <v>Small Market</v>
      </c>
      <c r="R2985" s="15" t="str">
        <f>HLOOKUP(Coffee_data[[#This Row],[ProductId]],Product!$B$4:$O$7,2,FALSE)</f>
        <v>Regular</v>
      </c>
      <c r="S2985" s="15" t="str">
        <f>HLOOKUP(Coffee_data[[#This Row],[ProductId]],Product!$B$4:$O$7,3,FALSE)</f>
        <v>Espresso</v>
      </c>
      <c r="T2985" s="15" t="str">
        <f>HLOOKUP(Coffee_data[[#This Row],[ProductId]],Product!$B$4:$O$7,4,FALSE)</f>
        <v>Caffe Latte</v>
      </c>
    </row>
    <row r="2986" spans="1:20" x14ac:dyDescent="0.2">
      <c r="A2986">
        <v>18</v>
      </c>
      <c r="B2986">
        <v>29</v>
      </c>
      <c r="C2986">
        <v>49</v>
      </c>
      <c r="D2986">
        <v>20</v>
      </c>
      <c r="E2986">
        <v>15</v>
      </c>
      <c r="F2986">
        <v>5</v>
      </c>
      <c r="G2986">
        <v>829</v>
      </c>
      <c r="H2986">
        <v>20</v>
      </c>
      <c r="I2986">
        <v>10</v>
      </c>
      <c r="J2986">
        <v>30</v>
      </c>
      <c r="K2986">
        <v>40</v>
      </c>
      <c r="L2986">
        <v>775</v>
      </c>
      <c r="M2986">
        <v>5</v>
      </c>
      <c r="N2986" s="25">
        <v>42124</v>
      </c>
      <c r="O2986" t="str">
        <f>VLOOKUP(Coffee_data[[#This Row],[Area Code]],Location!$B$1:$E$157,2,FALSE)</f>
        <v>Nevada</v>
      </c>
      <c r="P2986" t="str">
        <f>VLOOKUP(Coffee_data[[#This Row],[Area Code]],Location!$B$1:$E$157,3,FALSE)</f>
        <v>West</v>
      </c>
      <c r="Q2986" t="str">
        <f>VLOOKUP(Coffee_data[[#This Row],[Area Code]],Location!$B$1:$E$157,4,FALSE)</f>
        <v>Small Market</v>
      </c>
      <c r="R2986" s="15" t="str">
        <f>HLOOKUP(Coffee_data[[#This Row],[ProductId]],Product!$B$4:$O$7,2,FALSE)</f>
        <v>Regular</v>
      </c>
      <c r="S2986" s="15" t="str">
        <f>HLOOKUP(Coffee_data[[#This Row],[ProductId]],Product!$B$4:$O$7,3,FALSE)</f>
        <v>Espresso</v>
      </c>
      <c r="T2986" s="15" t="str">
        <f>HLOOKUP(Coffee_data[[#This Row],[ProductId]],Product!$B$4:$O$7,4,FALSE)</f>
        <v>Caffe Mocha</v>
      </c>
    </row>
    <row r="2987" spans="1:20" x14ac:dyDescent="0.2">
      <c r="A2987">
        <v>18</v>
      </c>
      <c r="B2987">
        <v>29</v>
      </c>
      <c r="C2987">
        <v>49</v>
      </c>
      <c r="D2987">
        <v>20</v>
      </c>
      <c r="E2987">
        <v>15</v>
      </c>
      <c r="F2987">
        <v>5</v>
      </c>
      <c r="G2987">
        <v>784</v>
      </c>
      <c r="H2987">
        <v>20</v>
      </c>
      <c r="I2987">
        <v>10</v>
      </c>
      <c r="J2987">
        <v>30</v>
      </c>
      <c r="K2987">
        <v>34</v>
      </c>
      <c r="L2987">
        <v>702</v>
      </c>
      <c r="M2987">
        <v>6</v>
      </c>
      <c r="N2987" s="25">
        <v>42124</v>
      </c>
      <c r="O2987" t="str">
        <f>VLOOKUP(Coffee_data[[#This Row],[Area Code]],Location!$B$1:$E$157,2,FALSE)</f>
        <v>Nevada</v>
      </c>
      <c r="P2987" t="str">
        <f>VLOOKUP(Coffee_data[[#This Row],[Area Code]],Location!$B$1:$E$157,3,FALSE)</f>
        <v>West</v>
      </c>
      <c r="Q2987" t="str">
        <f>VLOOKUP(Coffee_data[[#This Row],[Area Code]],Location!$B$1:$E$157,4,FALSE)</f>
        <v>Small Market</v>
      </c>
      <c r="R2987" s="15" t="str">
        <f>HLOOKUP(Coffee_data[[#This Row],[ProductId]],Product!$B$4:$O$7,2,FALSE)</f>
        <v>Decaf</v>
      </c>
      <c r="S2987" s="15" t="str">
        <f>HLOOKUP(Coffee_data[[#This Row],[ProductId]],Product!$B$4:$O$7,3,FALSE)</f>
        <v>Espresso</v>
      </c>
      <c r="T2987" s="15" t="str">
        <f>HLOOKUP(Coffee_data[[#This Row],[ProductId]],Product!$B$4:$O$7,4,FALSE)</f>
        <v>Decaf Espresso</v>
      </c>
    </row>
    <row r="2988" spans="1:20" x14ac:dyDescent="0.2">
      <c r="A2988">
        <v>-1</v>
      </c>
      <c r="B2988">
        <v>45</v>
      </c>
      <c r="C2988">
        <v>80</v>
      </c>
      <c r="D2988">
        <v>36</v>
      </c>
      <c r="E2988">
        <v>43</v>
      </c>
      <c r="F2988">
        <v>13</v>
      </c>
      <c r="G2988">
        <v>212</v>
      </c>
      <c r="H2988">
        <v>20</v>
      </c>
      <c r="I2988">
        <v>38</v>
      </c>
      <c r="J2988">
        <v>60</v>
      </c>
      <c r="K2988">
        <v>102</v>
      </c>
      <c r="L2988">
        <v>702</v>
      </c>
      <c r="M2988">
        <v>2</v>
      </c>
      <c r="N2988" s="25">
        <v>42124</v>
      </c>
      <c r="O2988" t="str">
        <f>VLOOKUP(Coffee_data[[#This Row],[Area Code]],Location!$B$1:$E$157,2,FALSE)</f>
        <v>Nevada</v>
      </c>
      <c r="P2988" t="str">
        <f>VLOOKUP(Coffee_data[[#This Row],[Area Code]],Location!$B$1:$E$157,3,FALSE)</f>
        <v>West</v>
      </c>
      <c r="Q2988" t="str">
        <f>VLOOKUP(Coffee_data[[#This Row],[Area Code]],Location!$B$1:$E$157,4,FALSE)</f>
        <v>Small Market</v>
      </c>
      <c r="R2988" s="15" t="str">
        <f>HLOOKUP(Coffee_data[[#This Row],[ProductId]],Product!$B$4:$O$7,2,FALSE)</f>
        <v>Regular</v>
      </c>
      <c r="S2988" s="15" t="str">
        <f>HLOOKUP(Coffee_data[[#This Row],[ProductId]],Product!$B$4:$O$7,3,FALSE)</f>
        <v>Coffee</v>
      </c>
      <c r="T2988" s="15" t="str">
        <f>HLOOKUP(Coffee_data[[#This Row],[ProductId]],Product!$B$4:$O$7,4,FALSE)</f>
        <v>Columbian</v>
      </c>
    </row>
    <row r="2989" spans="1:20" x14ac:dyDescent="0.2">
      <c r="A2989">
        <v>8</v>
      </c>
      <c r="B2989">
        <v>37</v>
      </c>
      <c r="C2989">
        <v>67</v>
      </c>
      <c r="D2989">
        <v>31</v>
      </c>
      <c r="E2989">
        <v>29</v>
      </c>
      <c r="F2989">
        <v>9</v>
      </c>
      <c r="G2989">
        <v>976</v>
      </c>
      <c r="H2989">
        <v>30</v>
      </c>
      <c r="I2989">
        <v>30</v>
      </c>
      <c r="J2989">
        <v>50</v>
      </c>
      <c r="K2989">
        <v>77</v>
      </c>
      <c r="L2989">
        <v>775</v>
      </c>
      <c r="M2989">
        <v>3</v>
      </c>
      <c r="N2989" s="25">
        <v>42124</v>
      </c>
      <c r="O2989" t="str">
        <f>VLOOKUP(Coffee_data[[#This Row],[Area Code]],Location!$B$1:$E$157,2,FALSE)</f>
        <v>Nevada</v>
      </c>
      <c r="P2989" t="str">
        <f>VLOOKUP(Coffee_data[[#This Row],[Area Code]],Location!$B$1:$E$157,3,FALSE)</f>
        <v>West</v>
      </c>
      <c r="Q2989" t="str">
        <f>VLOOKUP(Coffee_data[[#This Row],[Area Code]],Location!$B$1:$E$157,4,FALSE)</f>
        <v>Small Market</v>
      </c>
      <c r="R2989" s="15" t="str">
        <f>HLOOKUP(Coffee_data[[#This Row],[ProductId]],Product!$B$4:$O$7,2,FALSE)</f>
        <v>Decaf</v>
      </c>
      <c r="S2989" s="15" t="str">
        <f>HLOOKUP(Coffee_data[[#This Row],[ProductId]],Product!$B$4:$O$7,3,FALSE)</f>
        <v>Coffee</v>
      </c>
      <c r="T2989" s="15" t="str">
        <f>HLOOKUP(Coffee_data[[#This Row],[ProductId]],Product!$B$4:$O$7,4,FALSE)</f>
        <v>Decaf Irish Cream</v>
      </c>
    </row>
    <row r="2990" spans="1:20" x14ac:dyDescent="0.2">
      <c r="A2990">
        <v>36</v>
      </c>
      <c r="B2990">
        <v>45</v>
      </c>
      <c r="C2990">
        <v>74</v>
      </c>
      <c r="D2990">
        <v>30</v>
      </c>
      <c r="E2990">
        <v>18</v>
      </c>
      <c r="F2990">
        <v>8</v>
      </c>
      <c r="G2990">
        <v>794</v>
      </c>
      <c r="H2990">
        <v>40</v>
      </c>
      <c r="I2990">
        <v>20</v>
      </c>
      <c r="J2990">
        <v>40</v>
      </c>
      <c r="K2990">
        <v>52</v>
      </c>
      <c r="L2990">
        <v>503</v>
      </c>
      <c r="M2990">
        <v>8</v>
      </c>
      <c r="N2990" s="25">
        <v>42124</v>
      </c>
      <c r="O2990" t="str">
        <f>VLOOKUP(Coffee_data[[#This Row],[Area Code]],Location!$B$1:$E$157,2,FALSE)</f>
        <v>Oregon</v>
      </c>
      <c r="P2990" t="str">
        <f>VLOOKUP(Coffee_data[[#This Row],[Area Code]],Location!$B$1:$E$157,3,FALSE)</f>
        <v>West</v>
      </c>
      <c r="Q2990" t="str">
        <f>VLOOKUP(Coffee_data[[#This Row],[Area Code]],Location!$B$1:$E$157,4,FALSE)</f>
        <v>Small Market</v>
      </c>
      <c r="R2990" s="15" t="str">
        <f>HLOOKUP(Coffee_data[[#This Row],[ProductId]],Product!$B$4:$O$7,2,FALSE)</f>
        <v>Decaf</v>
      </c>
      <c r="S2990" s="15" t="str">
        <f>HLOOKUP(Coffee_data[[#This Row],[ProductId]],Product!$B$4:$O$7,3,FALSE)</f>
        <v>Herbal Tea</v>
      </c>
      <c r="T2990" s="15" t="str">
        <f>HLOOKUP(Coffee_data[[#This Row],[ProductId]],Product!$B$4:$O$7,4,FALSE)</f>
        <v>Chamomile</v>
      </c>
    </row>
    <row r="2991" spans="1:20" x14ac:dyDescent="0.2">
      <c r="A2991">
        <v>41</v>
      </c>
      <c r="B2991">
        <v>56</v>
      </c>
      <c r="C2991">
        <v>98</v>
      </c>
      <c r="D2991">
        <v>43</v>
      </c>
      <c r="E2991">
        <v>24</v>
      </c>
      <c r="F2991">
        <v>14</v>
      </c>
      <c r="G2991">
        <v>602</v>
      </c>
      <c r="H2991">
        <v>30</v>
      </c>
      <c r="I2991">
        <v>21</v>
      </c>
      <c r="J2991">
        <v>50</v>
      </c>
      <c r="K2991">
        <v>71</v>
      </c>
      <c r="L2991">
        <v>541</v>
      </c>
      <c r="M2991">
        <v>9</v>
      </c>
      <c r="N2991" s="25">
        <v>42124</v>
      </c>
      <c r="O2991" t="str">
        <f>VLOOKUP(Coffee_data[[#This Row],[Area Code]],Location!$B$1:$E$157,2,FALSE)</f>
        <v>Oregon</v>
      </c>
      <c r="P2991" t="str">
        <f>VLOOKUP(Coffee_data[[#This Row],[Area Code]],Location!$B$1:$E$157,3,FALSE)</f>
        <v>West</v>
      </c>
      <c r="Q2991" t="str">
        <f>VLOOKUP(Coffee_data[[#This Row],[Area Code]],Location!$B$1:$E$157,4,FALSE)</f>
        <v>Small Market</v>
      </c>
      <c r="R2991" s="15" t="str">
        <f>HLOOKUP(Coffee_data[[#This Row],[ProductId]],Product!$B$4:$O$7,2,FALSE)</f>
        <v>Decaf</v>
      </c>
      <c r="S2991" s="15" t="str">
        <f>HLOOKUP(Coffee_data[[#This Row],[ProductId]],Product!$B$4:$O$7,3,FALSE)</f>
        <v>Herbal Tea</v>
      </c>
      <c r="T2991" s="15" t="str">
        <f>HLOOKUP(Coffee_data[[#This Row],[ProductId]],Product!$B$4:$O$7,4,FALSE)</f>
        <v>Lemon</v>
      </c>
    </row>
    <row r="2992" spans="1:20" x14ac:dyDescent="0.2">
      <c r="A2992">
        <v>17</v>
      </c>
      <c r="B2992">
        <v>29</v>
      </c>
      <c r="C2992">
        <v>49</v>
      </c>
      <c r="D2992">
        <v>20</v>
      </c>
      <c r="E2992">
        <v>16</v>
      </c>
      <c r="F2992">
        <v>5</v>
      </c>
      <c r="G2992">
        <v>464</v>
      </c>
      <c r="H2992">
        <v>20</v>
      </c>
      <c r="I2992">
        <v>10</v>
      </c>
      <c r="J2992">
        <v>20</v>
      </c>
      <c r="K2992">
        <v>41</v>
      </c>
      <c r="L2992">
        <v>503</v>
      </c>
      <c r="M2992">
        <v>11</v>
      </c>
      <c r="N2992" s="25">
        <v>42124</v>
      </c>
      <c r="O2992" t="str">
        <f>VLOOKUP(Coffee_data[[#This Row],[Area Code]],Location!$B$1:$E$157,2,FALSE)</f>
        <v>Oregon</v>
      </c>
      <c r="P2992" t="str">
        <f>VLOOKUP(Coffee_data[[#This Row],[Area Code]],Location!$B$1:$E$157,3,FALSE)</f>
        <v>West</v>
      </c>
      <c r="Q2992" t="str">
        <f>VLOOKUP(Coffee_data[[#This Row],[Area Code]],Location!$B$1:$E$157,4,FALSE)</f>
        <v>Small Market</v>
      </c>
      <c r="R2992" s="15" t="str">
        <f>HLOOKUP(Coffee_data[[#This Row],[ProductId]],Product!$B$4:$O$7,2,FALSE)</f>
        <v>Regular</v>
      </c>
      <c r="S2992" s="15" t="str">
        <f>HLOOKUP(Coffee_data[[#This Row],[ProductId]],Product!$B$4:$O$7,3,FALSE)</f>
        <v>Tea</v>
      </c>
      <c r="T2992" s="15" t="str">
        <f>HLOOKUP(Coffee_data[[#This Row],[ProductId]],Product!$B$4:$O$7,4,FALSE)</f>
        <v>Darjeeling</v>
      </c>
    </row>
    <row r="2993" spans="1:20" x14ac:dyDescent="0.2">
      <c r="A2993">
        <v>109</v>
      </c>
      <c r="B2993">
        <v>141</v>
      </c>
      <c r="C2993">
        <v>233</v>
      </c>
      <c r="D2993">
        <v>94</v>
      </c>
      <c r="E2993">
        <v>58</v>
      </c>
      <c r="F2993">
        <v>31</v>
      </c>
      <c r="G2993">
        <v>697</v>
      </c>
      <c r="H2993">
        <v>50</v>
      </c>
      <c r="I2993">
        <v>72</v>
      </c>
      <c r="J2993">
        <v>90</v>
      </c>
      <c r="K2993">
        <v>150</v>
      </c>
      <c r="L2993">
        <v>503</v>
      </c>
      <c r="M2993">
        <v>12</v>
      </c>
      <c r="N2993" s="25">
        <v>42124</v>
      </c>
      <c r="O2993" t="str">
        <f>VLOOKUP(Coffee_data[[#This Row],[Area Code]],Location!$B$1:$E$157,2,FALSE)</f>
        <v>Oregon</v>
      </c>
      <c r="P2993" t="str">
        <f>VLOOKUP(Coffee_data[[#This Row],[Area Code]],Location!$B$1:$E$157,3,FALSE)</f>
        <v>West</v>
      </c>
      <c r="Q2993" t="str">
        <f>VLOOKUP(Coffee_data[[#This Row],[Area Code]],Location!$B$1:$E$157,4,FALSE)</f>
        <v>Small Market</v>
      </c>
      <c r="R2993" s="15" t="str">
        <f>HLOOKUP(Coffee_data[[#This Row],[ProductId]],Product!$B$4:$O$7,2,FALSE)</f>
        <v>Regular</v>
      </c>
      <c r="S2993" s="15" t="str">
        <f>HLOOKUP(Coffee_data[[#This Row],[ProductId]],Product!$B$4:$O$7,3,FALSE)</f>
        <v>Tea</v>
      </c>
      <c r="T2993" s="15" t="str">
        <f>HLOOKUP(Coffee_data[[#This Row],[ProductId]],Product!$B$4:$O$7,4,FALSE)</f>
        <v>Earl Grey</v>
      </c>
    </row>
    <row r="2994" spans="1:20" x14ac:dyDescent="0.2">
      <c r="A2994">
        <v>139</v>
      </c>
      <c r="B2994">
        <v>159</v>
      </c>
      <c r="C2994">
        <v>271</v>
      </c>
      <c r="D2994">
        <v>106</v>
      </c>
      <c r="E2994">
        <v>54</v>
      </c>
      <c r="F2994">
        <v>35</v>
      </c>
      <c r="G2994">
        <v>555</v>
      </c>
      <c r="H2994">
        <v>70</v>
      </c>
      <c r="I2994">
        <v>83</v>
      </c>
      <c r="J2994">
        <v>110</v>
      </c>
      <c r="K2994">
        <v>167</v>
      </c>
      <c r="L2994">
        <v>541</v>
      </c>
      <c r="M2994">
        <v>13</v>
      </c>
      <c r="N2994" s="25">
        <v>42124</v>
      </c>
      <c r="O2994" t="str">
        <f>VLOOKUP(Coffee_data[[#This Row],[Area Code]],Location!$B$1:$E$157,2,FALSE)</f>
        <v>Oregon</v>
      </c>
      <c r="P2994" t="str">
        <f>VLOOKUP(Coffee_data[[#This Row],[Area Code]],Location!$B$1:$E$157,3,FALSE)</f>
        <v>West</v>
      </c>
      <c r="Q2994" t="str">
        <f>VLOOKUP(Coffee_data[[#This Row],[Area Code]],Location!$B$1:$E$157,4,FALSE)</f>
        <v>Small Market</v>
      </c>
      <c r="R2994" s="15" t="str">
        <f>HLOOKUP(Coffee_data[[#This Row],[ProductId]],Product!$B$4:$O$7,2,FALSE)</f>
        <v>Regular</v>
      </c>
      <c r="S2994" s="15" t="str">
        <f>HLOOKUP(Coffee_data[[#This Row],[ProductId]],Product!$B$4:$O$7,3,FALSE)</f>
        <v>Tea</v>
      </c>
      <c r="T2994" s="15" t="str">
        <f>HLOOKUP(Coffee_data[[#This Row],[ProductId]],Product!$B$4:$O$7,4,FALSE)</f>
        <v>Green Tea</v>
      </c>
    </row>
    <row r="2995" spans="1:20" x14ac:dyDescent="0.2">
      <c r="A2995">
        <v>15</v>
      </c>
      <c r="B2995">
        <v>65</v>
      </c>
      <c r="C2995">
        <v>117</v>
      </c>
      <c r="D2995">
        <v>53</v>
      </c>
      <c r="E2995">
        <v>50</v>
      </c>
      <c r="F2995">
        <v>20</v>
      </c>
      <c r="G2995">
        <v>361</v>
      </c>
      <c r="H2995">
        <v>20</v>
      </c>
      <c r="I2995">
        <v>46</v>
      </c>
      <c r="J2995">
        <v>60</v>
      </c>
      <c r="K2995">
        <v>114</v>
      </c>
      <c r="L2995">
        <v>541</v>
      </c>
      <c r="M2995">
        <v>4</v>
      </c>
      <c r="N2995" s="25">
        <v>42124</v>
      </c>
      <c r="O2995" t="str">
        <f>VLOOKUP(Coffee_data[[#This Row],[Area Code]],Location!$B$1:$E$157,2,FALSE)</f>
        <v>Oregon</v>
      </c>
      <c r="P2995" t="str">
        <f>VLOOKUP(Coffee_data[[#This Row],[Area Code]],Location!$B$1:$E$157,3,FALSE)</f>
        <v>West</v>
      </c>
      <c r="Q2995" t="str">
        <f>VLOOKUP(Coffee_data[[#This Row],[Area Code]],Location!$B$1:$E$157,4,FALSE)</f>
        <v>Small Market</v>
      </c>
      <c r="R2995" s="15" t="str">
        <f>HLOOKUP(Coffee_data[[#This Row],[ProductId]],Product!$B$4:$O$7,2,FALSE)</f>
        <v>Regular</v>
      </c>
      <c r="S2995" s="15" t="str">
        <f>HLOOKUP(Coffee_data[[#This Row],[ProductId]],Product!$B$4:$O$7,3,FALSE)</f>
        <v>Espresso</v>
      </c>
      <c r="T2995" s="15" t="str">
        <f>HLOOKUP(Coffee_data[[#This Row],[ProductId]],Product!$B$4:$O$7,4,FALSE)</f>
        <v>Caffe Latte</v>
      </c>
    </row>
    <row r="2996" spans="1:20" x14ac:dyDescent="0.2">
      <c r="A2996">
        <v>37</v>
      </c>
      <c r="B2996">
        <v>71</v>
      </c>
      <c r="C2996">
        <v>122</v>
      </c>
      <c r="D2996">
        <v>52</v>
      </c>
      <c r="E2996">
        <v>41</v>
      </c>
      <c r="F2996">
        <v>17</v>
      </c>
      <c r="G2996">
        <v>361</v>
      </c>
      <c r="H2996">
        <v>40</v>
      </c>
      <c r="I2996">
        <v>40</v>
      </c>
      <c r="J2996">
        <v>70</v>
      </c>
      <c r="K2996">
        <v>110</v>
      </c>
      <c r="L2996">
        <v>971</v>
      </c>
      <c r="M2996">
        <v>5</v>
      </c>
      <c r="N2996" s="25">
        <v>42124</v>
      </c>
      <c r="O2996" t="str">
        <f>VLOOKUP(Coffee_data[[#This Row],[Area Code]],Location!$B$1:$E$157,2,FALSE)</f>
        <v>Oregon</v>
      </c>
      <c r="P2996" t="str">
        <f>VLOOKUP(Coffee_data[[#This Row],[Area Code]],Location!$B$1:$E$157,3,FALSE)</f>
        <v>West</v>
      </c>
      <c r="Q2996" t="str">
        <f>VLOOKUP(Coffee_data[[#This Row],[Area Code]],Location!$B$1:$E$157,4,FALSE)</f>
        <v>Small Market</v>
      </c>
      <c r="R2996" s="15" t="str">
        <f>HLOOKUP(Coffee_data[[#This Row],[ProductId]],Product!$B$4:$O$7,2,FALSE)</f>
        <v>Regular</v>
      </c>
      <c r="S2996" s="15" t="str">
        <f>HLOOKUP(Coffee_data[[#This Row],[ProductId]],Product!$B$4:$O$7,3,FALSE)</f>
        <v>Espresso</v>
      </c>
      <c r="T2996" s="15" t="str">
        <f>HLOOKUP(Coffee_data[[#This Row],[ProductId]],Product!$B$4:$O$7,4,FALSE)</f>
        <v>Caffe Mocha</v>
      </c>
    </row>
    <row r="2997" spans="1:20" x14ac:dyDescent="0.2">
      <c r="A2997">
        <v>115</v>
      </c>
      <c r="B2997">
        <v>149</v>
      </c>
      <c r="C2997">
        <v>295</v>
      </c>
      <c r="D2997">
        <v>165</v>
      </c>
      <c r="E2997">
        <v>61</v>
      </c>
      <c r="F2997">
        <v>41</v>
      </c>
      <c r="G2997">
        <v>1156</v>
      </c>
      <c r="H2997">
        <v>90</v>
      </c>
      <c r="I2997">
        <v>149</v>
      </c>
      <c r="J2997">
        <v>140</v>
      </c>
      <c r="K2997">
        <v>286</v>
      </c>
      <c r="L2997">
        <v>541</v>
      </c>
      <c r="M2997">
        <v>6</v>
      </c>
      <c r="N2997" s="25">
        <v>42124</v>
      </c>
      <c r="O2997" t="str">
        <f>VLOOKUP(Coffee_data[[#This Row],[Area Code]],Location!$B$1:$E$157,2,FALSE)</f>
        <v>Oregon</v>
      </c>
      <c r="P2997" t="str">
        <f>VLOOKUP(Coffee_data[[#This Row],[Area Code]],Location!$B$1:$E$157,3,FALSE)</f>
        <v>West</v>
      </c>
      <c r="Q2997" t="str">
        <f>VLOOKUP(Coffee_data[[#This Row],[Area Code]],Location!$B$1:$E$157,4,FALSE)</f>
        <v>Small Market</v>
      </c>
      <c r="R2997" s="15" t="str">
        <f>HLOOKUP(Coffee_data[[#This Row],[ProductId]],Product!$B$4:$O$7,2,FALSE)</f>
        <v>Decaf</v>
      </c>
      <c r="S2997" s="15" t="str">
        <f>HLOOKUP(Coffee_data[[#This Row],[ProductId]],Product!$B$4:$O$7,3,FALSE)</f>
        <v>Espresso</v>
      </c>
      <c r="T2997" s="15" t="str">
        <f>HLOOKUP(Coffee_data[[#This Row],[ProductId]],Product!$B$4:$O$7,4,FALSE)</f>
        <v>Decaf Espresso</v>
      </c>
    </row>
    <row r="2998" spans="1:20" x14ac:dyDescent="0.2">
      <c r="A2998">
        <v>-3</v>
      </c>
      <c r="B2998">
        <v>75</v>
      </c>
      <c r="C2998">
        <v>127</v>
      </c>
      <c r="D2998">
        <v>53</v>
      </c>
      <c r="E2998">
        <v>72</v>
      </c>
      <c r="F2998">
        <v>48</v>
      </c>
      <c r="G2998">
        <v>458</v>
      </c>
      <c r="H2998">
        <v>40</v>
      </c>
      <c r="I2998">
        <v>61</v>
      </c>
      <c r="J2998">
        <v>100</v>
      </c>
      <c r="K2998">
        <v>160</v>
      </c>
      <c r="L2998">
        <v>971</v>
      </c>
      <c r="M2998">
        <v>1</v>
      </c>
      <c r="N2998" s="25">
        <v>42124</v>
      </c>
      <c r="O2998" t="str">
        <f>VLOOKUP(Coffee_data[[#This Row],[Area Code]],Location!$B$1:$E$157,2,FALSE)</f>
        <v>Oregon</v>
      </c>
      <c r="P2998" t="str">
        <f>VLOOKUP(Coffee_data[[#This Row],[Area Code]],Location!$B$1:$E$157,3,FALSE)</f>
        <v>West</v>
      </c>
      <c r="Q2998" t="str">
        <f>VLOOKUP(Coffee_data[[#This Row],[Area Code]],Location!$B$1:$E$157,4,FALSE)</f>
        <v>Small Market</v>
      </c>
      <c r="R2998" s="15" t="str">
        <f>HLOOKUP(Coffee_data[[#This Row],[ProductId]],Product!$B$4:$O$7,2,FALSE)</f>
        <v>Regular</v>
      </c>
      <c r="S2998" s="15" t="str">
        <f>HLOOKUP(Coffee_data[[#This Row],[ProductId]],Product!$B$4:$O$7,3,FALSE)</f>
        <v>Coffee</v>
      </c>
      <c r="T2998" s="15" t="str">
        <f>HLOOKUP(Coffee_data[[#This Row],[ProductId]],Product!$B$4:$O$7,4,FALSE)</f>
        <v>Amaretto</v>
      </c>
    </row>
    <row r="2999" spans="1:20" x14ac:dyDescent="0.2">
      <c r="A2999">
        <v>11</v>
      </c>
      <c r="B2999">
        <v>68</v>
      </c>
      <c r="C2999">
        <v>115</v>
      </c>
      <c r="D2999">
        <v>48</v>
      </c>
      <c r="E2999">
        <v>56</v>
      </c>
      <c r="F2999">
        <v>15</v>
      </c>
      <c r="G2999">
        <v>422</v>
      </c>
      <c r="H2999">
        <v>30</v>
      </c>
      <c r="I2999">
        <v>62</v>
      </c>
      <c r="J2999">
        <v>80</v>
      </c>
      <c r="K2999">
        <v>138</v>
      </c>
      <c r="L2999">
        <v>971</v>
      </c>
      <c r="M2999">
        <v>2</v>
      </c>
      <c r="N2999" s="25">
        <v>42124</v>
      </c>
      <c r="O2999" t="str">
        <f>VLOOKUP(Coffee_data[[#This Row],[Area Code]],Location!$B$1:$E$157,2,FALSE)</f>
        <v>Oregon</v>
      </c>
      <c r="P2999" t="str">
        <f>VLOOKUP(Coffee_data[[#This Row],[Area Code]],Location!$B$1:$E$157,3,FALSE)</f>
        <v>West</v>
      </c>
      <c r="Q2999" t="str">
        <f>VLOOKUP(Coffee_data[[#This Row],[Area Code]],Location!$B$1:$E$157,4,FALSE)</f>
        <v>Small Market</v>
      </c>
      <c r="R2999" s="15" t="str">
        <f>HLOOKUP(Coffee_data[[#This Row],[ProductId]],Product!$B$4:$O$7,2,FALSE)</f>
        <v>Regular</v>
      </c>
      <c r="S2999" s="15" t="str">
        <f>HLOOKUP(Coffee_data[[#This Row],[ProductId]],Product!$B$4:$O$7,3,FALSE)</f>
        <v>Coffee</v>
      </c>
      <c r="T2999" s="15" t="str">
        <f>HLOOKUP(Coffee_data[[#This Row],[ProductId]],Product!$B$4:$O$7,4,FALSE)</f>
        <v>Columbian</v>
      </c>
    </row>
    <row r="3000" spans="1:20" x14ac:dyDescent="0.2">
      <c r="A3000">
        <v>35</v>
      </c>
      <c r="B3000">
        <v>61</v>
      </c>
      <c r="C3000">
        <v>102</v>
      </c>
      <c r="D3000">
        <v>42</v>
      </c>
      <c r="E3000">
        <v>33</v>
      </c>
      <c r="F3000">
        <v>13</v>
      </c>
      <c r="G3000">
        <v>384</v>
      </c>
      <c r="H3000">
        <v>40</v>
      </c>
      <c r="I3000">
        <v>50</v>
      </c>
      <c r="J3000">
        <v>70</v>
      </c>
      <c r="K3000">
        <v>123</v>
      </c>
      <c r="L3000">
        <v>971</v>
      </c>
      <c r="M3000">
        <v>3</v>
      </c>
      <c r="N3000" s="25">
        <v>42124</v>
      </c>
      <c r="O3000" t="str">
        <f>VLOOKUP(Coffee_data[[#This Row],[Area Code]],Location!$B$1:$E$157,2,FALSE)</f>
        <v>Oregon</v>
      </c>
      <c r="P3000" t="str">
        <f>VLOOKUP(Coffee_data[[#This Row],[Area Code]],Location!$B$1:$E$157,3,FALSE)</f>
        <v>West</v>
      </c>
      <c r="Q3000" t="str">
        <f>VLOOKUP(Coffee_data[[#This Row],[Area Code]],Location!$B$1:$E$157,4,FALSE)</f>
        <v>Small Market</v>
      </c>
      <c r="R3000" s="15" t="str">
        <f>HLOOKUP(Coffee_data[[#This Row],[ProductId]],Product!$B$4:$O$7,2,FALSE)</f>
        <v>Decaf</v>
      </c>
      <c r="S3000" s="15" t="str">
        <f>HLOOKUP(Coffee_data[[#This Row],[ProductId]],Product!$B$4:$O$7,3,FALSE)</f>
        <v>Coffee</v>
      </c>
      <c r="T3000" s="15" t="str">
        <f>HLOOKUP(Coffee_data[[#This Row],[ProductId]],Product!$B$4:$O$7,4,FALSE)</f>
        <v>Decaf Irish Cream</v>
      </c>
    </row>
    <row r="3001" spans="1:20" x14ac:dyDescent="0.2">
      <c r="A3001">
        <v>135</v>
      </c>
      <c r="B3001">
        <v>165</v>
      </c>
      <c r="C3001">
        <v>273</v>
      </c>
      <c r="D3001">
        <v>128</v>
      </c>
      <c r="E3001">
        <v>62</v>
      </c>
      <c r="F3001">
        <v>36</v>
      </c>
      <c r="G3001">
        <v>1020</v>
      </c>
      <c r="H3001">
        <v>100</v>
      </c>
      <c r="I3001">
        <v>82</v>
      </c>
      <c r="J3001">
        <v>150</v>
      </c>
      <c r="K3001">
        <v>240</v>
      </c>
      <c r="L3001">
        <v>509</v>
      </c>
      <c r="M3001">
        <v>8</v>
      </c>
      <c r="N3001" s="25">
        <v>42124</v>
      </c>
      <c r="O3001" t="str">
        <f>VLOOKUP(Coffee_data[[#This Row],[Area Code]],Location!$B$1:$E$157,2,FALSE)</f>
        <v>Washington</v>
      </c>
      <c r="P3001" t="str">
        <f>VLOOKUP(Coffee_data[[#This Row],[Area Code]],Location!$B$1:$E$157,3,FALSE)</f>
        <v>West</v>
      </c>
      <c r="Q3001" t="str">
        <f>VLOOKUP(Coffee_data[[#This Row],[Area Code]],Location!$B$1:$E$157,4,FALSE)</f>
        <v>Small Market</v>
      </c>
      <c r="R3001" s="15" t="str">
        <f>HLOOKUP(Coffee_data[[#This Row],[ProductId]],Product!$B$4:$O$7,2,FALSE)</f>
        <v>Decaf</v>
      </c>
      <c r="S3001" s="15" t="str">
        <f>HLOOKUP(Coffee_data[[#This Row],[ProductId]],Product!$B$4:$O$7,3,FALSE)</f>
        <v>Herbal Tea</v>
      </c>
      <c r="T3001" s="15" t="str">
        <f>HLOOKUP(Coffee_data[[#This Row],[ProductId]],Product!$B$4:$O$7,4,FALSE)</f>
        <v>Chamomile</v>
      </c>
    </row>
    <row r="3002" spans="1:20" x14ac:dyDescent="0.2">
      <c r="A3002">
        <v>50</v>
      </c>
      <c r="B3002">
        <v>59</v>
      </c>
      <c r="C3002">
        <v>98</v>
      </c>
      <c r="D3002">
        <v>40</v>
      </c>
      <c r="E3002">
        <v>21</v>
      </c>
      <c r="F3002">
        <v>11</v>
      </c>
      <c r="G3002">
        <v>793</v>
      </c>
      <c r="H3002">
        <v>50</v>
      </c>
      <c r="I3002">
        <v>39</v>
      </c>
      <c r="J3002">
        <v>50</v>
      </c>
      <c r="K3002">
        <v>80</v>
      </c>
      <c r="L3002">
        <v>206</v>
      </c>
      <c r="M3002">
        <v>9</v>
      </c>
      <c r="N3002" s="25">
        <v>42124</v>
      </c>
      <c r="O3002" t="str">
        <f>VLOOKUP(Coffee_data[[#This Row],[Area Code]],Location!$B$1:$E$157,2,FALSE)</f>
        <v>Washington</v>
      </c>
      <c r="P3002" t="str">
        <f>VLOOKUP(Coffee_data[[#This Row],[Area Code]],Location!$B$1:$E$157,3,FALSE)</f>
        <v>West</v>
      </c>
      <c r="Q3002" t="str">
        <f>VLOOKUP(Coffee_data[[#This Row],[Area Code]],Location!$B$1:$E$157,4,FALSE)</f>
        <v>Small Market</v>
      </c>
      <c r="R3002" s="15" t="str">
        <f>HLOOKUP(Coffee_data[[#This Row],[ProductId]],Product!$B$4:$O$7,2,FALSE)</f>
        <v>Decaf</v>
      </c>
      <c r="S3002" s="15" t="str">
        <f>HLOOKUP(Coffee_data[[#This Row],[ProductId]],Product!$B$4:$O$7,3,FALSE)</f>
        <v>Herbal Tea</v>
      </c>
      <c r="T3002" s="15" t="str">
        <f>HLOOKUP(Coffee_data[[#This Row],[ProductId]],Product!$B$4:$O$7,4,FALSE)</f>
        <v>Lemon</v>
      </c>
    </row>
    <row r="3003" spans="1:20" x14ac:dyDescent="0.2">
      <c r="A3003">
        <v>61</v>
      </c>
      <c r="B3003">
        <v>82</v>
      </c>
      <c r="C3003">
        <v>129</v>
      </c>
      <c r="D3003">
        <v>48</v>
      </c>
      <c r="E3003">
        <v>35</v>
      </c>
      <c r="F3003">
        <v>14</v>
      </c>
      <c r="G3003">
        <v>351</v>
      </c>
      <c r="H3003">
        <v>30</v>
      </c>
      <c r="I3003">
        <v>41</v>
      </c>
      <c r="J3003">
        <v>50</v>
      </c>
      <c r="K3003">
        <v>80</v>
      </c>
      <c r="L3003">
        <v>425</v>
      </c>
      <c r="M3003">
        <v>11</v>
      </c>
      <c r="N3003" s="25">
        <v>42124</v>
      </c>
      <c r="O3003" t="str">
        <f>VLOOKUP(Coffee_data[[#This Row],[Area Code]],Location!$B$1:$E$157,2,FALSE)</f>
        <v>Washington</v>
      </c>
      <c r="P3003" t="str">
        <f>VLOOKUP(Coffee_data[[#This Row],[Area Code]],Location!$B$1:$E$157,3,FALSE)</f>
        <v>West</v>
      </c>
      <c r="Q3003" t="str">
        <f>VLOOKUP(Coffee_data[[#This Row],[Area Code]],Location!$B$1:$E$157,4,FALSE)</f>
        <v>Small Market</v>
      </c>
      <c r="R3003" s="15" t="str">
        <f>HLOOKUP(Coffee_data[[#This Row],[ProductId]],Product!$B$4:$O$7,2,FALSE)</f>
        <v>Regular</v>
      </c>
      <c r="S3003" s="15" t="str">
        <f>HLOOKUP(Coffee_data[[#This Row],[ProductId]],Product!$B$4:$O$7,3,FALSE)</f>
        <v>Tea</v>
      </c>
      <c r="T3003" s="15" t="str">
        <f>HLOOKUP(Coffee_data[[#This Row],[ProductId]],Product!$B$4:$O$7,4,FALSE)</f>
        <v>Darjeeling</v>
      </c>
    </row>
    <row r="3004" spans="1:20" x14ac:dyDescent="0.2">
      <c r="A3004">
        <v>37</v>
      </c>
      <c r="B3004">
        <v>65</v>
      </c>
      <c r="C3004">
        <v>109</v>
      </c>
      <c r="D3004">
        <v>45</v>
      </c>
      <c r="E3004">
        <v>35</v>
      </c>
      <c r="F3004">
        <v>14</v>
      </c>
      <c r="G3004">
        <v>410</v>
      </c>
      <c r="H3004">
        <v>30</v>
      </c>
      <c r="I3004">
        <v>20</v>
      </c>
      <c r="J3004">
        <v>50</v>
      </c>
      <c r="K3004">
        <v>82</v>
      </c>
      <c r="L3004">
        <v>425</v>
      </c>
      <c r="M3004">
        <v>12</v>
      </c>
      <c r="N3004" s="25">
        <v>42124</v>
      </c>
      <c r="O3004" t="str">
        <f>VLOOKUP(Coffee_data[[#This Row],[Area Code]],Location!$B$1:$E$157,2,FALSE)</f>
        <v>Washington</v>
      </c>
      <c r="P3004" t="str">
        <f>VLOOKUP(Coffee_data[[#This Row],[Area Code]],Location!$B$1:$E$157,3,FALSE)</f>
        <v>West</v>
      </c>
      <c r="Q3004" t="str">
        <f>VLOOKUP(Coffee_data[[#This Row],[Area Code]],Location!$B$1:$E$157,4,FALSE)</f>
        <v>Small Market</v>
      </c>
      <c r="R3004" s="15" t="str">
        <f>HLOOKUP(Coffee_data[[#This Row],[ProductId]],Product!$B$4:$O$7,2,FALSE)</f>
        <v>Regular</v>
      </c>
      <c r="S3004" s="15" t="str">
        <f>HLOOKUP(Coffee_data[[#This Row],[ProductId]],Product!$B$4:$O$7,3,FALSE)</f>
        <v>Tea</v>
      </c>
      <c r="T3004" s="15" t="str">
        <f>HLOOKUP(Coffee_data[[#This Row],[ProductId]],Product!$B$4:$O$7,4,FALSE)</f>
        <v>Earl Grey</v>
      </c>
    </row>
    <row r="3005" spans="1:20" x14ac:dyDescent="0.2">
      <c r="A3005">
        <v>3</v>
      </c>
      <c r="B3005">
        <v>90</v>
      </c>
      <c r="C3005">
        <v>153</v>
      </c>
      <c r="D3005">
        <v>64</v>
      </c>
      <c r="E3005">
        <v>82</v>
      </c>
      <c r="F3005">
        <v>58</v>
      </c>
      <c r="G3005">
        <v>551</v>
      </c>
      <c r="H3005">
        <v>10</v>
      </c>
      <c r="I3005">
        <v>27</v>
      </c>
      <c r="J3005">
        <v>60</v>
      </c>
      <c r="K3005">
        <v>87</v>
      </c>
      <c r="L3005">
        <v>206</v>
      </c>
      <c r="M3005">
        <v>13</v>
      </c>
      <c r="N3005" s="25">
        <v>42124</v>
      </c>
      <c r="O3005" t="str">
        <f>VLOOKUP(Coffee_data[[#This Row],[Area Code]],Location!$B$1:$E$157,2,FALSE)</f>
        <v>Washington</v>
      </c>
      <c r="P3005" t="str">
        <f>VLOOKUP(Coffee_data[[#This Row],[Area Code]],Location!$B$1:$E$157,3,FALSE)</f>
        <v>West</v>
      </c>
      <c r="Q3005" t="str">
        <f>VLOOKUP(Coffee_data[[#This Row],[Area Code]],Location!$B$1:$E$157,4,FALSE)</f>
        <v>Small Market</v>
      </c>
      <c r="R3005" s="15" t="str">
        <f>HLOOKUP(Coffee_data[[#This Row],[ProductId]],Product!$B$4:$O$7,2,FALSE)</f>
        <v>Regular</v>
      </c>
      <c r="S3005" s="15" t="str">
        <f>HLOOKUP(Coffee_data[[#This Row],[ProductId]],Product!$B$4:$O$7,3,FALSE)</f>
        <v>Tea</v>
      </c>
      <c r="T3005" s="15" t="str">
        <f>HLOOKUP(Coffee_data[[#This Row],[ProductId]],Product!$B$4:$O$7,4,FALSE)</f>
        <v>Green Tea</v>
      </c>
    </row>
    <row r="3006" spans="1:20" x14ac:dyDescent="0.2">
      <c r="A3006">
        <v>47</v>
      </c>
      <c r="B3006">
        <v>62</v>
      </c>
      <c r="C3006">
        <v>109</v>
      </c>
      <c r="D3006">
        <v>48</v>
      </c>
      <c r="E3006">
        <v>26</v>
      </c>
      <c r="F3006">
        <v>15</v>
      </c>
      <c r="G3006">
        <v>599</v>
      </c>
      <c r="H3006">
        <v>40</v>
      </c>
      <c r="I3006">
        <v>40</v>
      </c>
      <c r="J3006">
        <v>60</v>
      </c>
      <c r="K3006">
        <v>104</v>
      </c>
      <c r="L3006">
        <v>206</v>
      </c>
      <c r="M3006">
        <v>4</v>
      </c>
      <c r="N3006" s="25">
        <v>42124</v>
      </c>
      <c r="O3006" t="str">
        <f>VLOOKUP(Coffee_data[[#This Row],[Area Code]],Location!$B$1:$E$157,2,FALSE)</f>
        <v>Washington</v>
      </c>
      <c r="P3006" t="str">
        <f>VLOOKUP(Coffee_data[[#This Row],[Area Code]],Location!$B$1:$E$157,3,FALSE)</f>
        <v>West</v>
      </c>
      <c r="Q3006" t="str">
        <f>VLOOKUP(Coffee_data[[#This Row],[Area Code]],Location!$B$1:$E$157,4,FALSE)</f>
        <v>Small Market</v>
      </c>
      <c r="R3006" s="15" t="str">
        <f>HLOOKUP(Coffee_data[[#This Row],[ProductId]],Product!$B$4:$O$7,2,FALSE)</f>
        <v>Regular</v>
      </c>
      <c r="S3006" s="15" t="str">
        <f>HLOOKUP(Coffee_data[[#This Row],[ProductId]],Product!$B$4:$O$7,3,FALSE)</f>
        <v>Espresso</v>
      </c>
      <c r="T3006" s="15" t="str">
        <f>HLOOKUP(Coffee_data[[#This Row],[ProductId]],Product!$B$4:$O$7,4,FALSE)</f>
        <v>Caffe Latte</v>
      </c>
    </row>
    <row r="3007" spans="1:20" x14ac:dyDescent="0.2">
      <c r="A3007">
        <v>22</v>
      </c>
      <c r="B3007">
        <v>72</v>
      </c>
      <c r="C3007">
        <v>129</v>
      </c>
      <c r="D3007">
        <v>58</v>
      </c>
      <c r="E3007">
        <v>52</v>
      </c>
      <c r="F3007">
        <v>22</v>
      </c>
      <c r="G3007">
        <v>338</v>
      </c>
      <c r="H3007">
        <v>20</v>
      </c>
      <c r="I3007">
        <v>50</v>
      </c>
      <c r="J3007">
        <v>70</v>
      </c>
      <c r="K3007">
        <v>115</v>
      </c>
      <c r="L3007">
        <v>360</v>
      </c>
      <c r="M3007">
        <v>5</v>
      </c>
      <c r="N3007" s="25">
        <v>42124</v>
      </c>
      <c r="O3007" t="str">
        <f>VLOOKUP(Coffee_data[[#This Row],[Area Code]],Location!$B$1:$E$157,2,FALSE)</f>
        <v>Washington</v>
      </c>
      <c r="P3007" t="str">
        <f>VLOOKUP(Coffee_data[[#This Row],[Area Code]],Location!$B$1:$E$157,3,FALSE)</f>
        <v>West</v>
      </c>
      <c r="Q3007" t="str">
        <f>VLOOKUP(Coffee_data[[#This Row],[Area Code]],Location!$B$1:$E$157,4,FALSE)</f>
        <v>Small Market</v>
      </c>
      <c r="R3007" s="15" t="str">
        <f>HLOOKUP(Coffee_data[[#This Row],[ProductId]],Product!$B$4:$O$7,2,FALSE)</f>
        <v>Regular</v>
      </c>
      <c r="S3007" s="15" t="str">
        <f>HLOOKUP(Coffee_data[[#This Row],[ProductId]],Product!$B$4:$O$7,3,FALSE)</f>
        <v>Espresso</v>
      </c>
      <c r="T3007" s="15" t="str">
        <f>HLOOKUP(Coffee_data[[#This Row],[ProductId]],Product!$B$4:$O$7,4,FALSE)</f>
        <v>Caffe Mocha</v>
      </c>
    </row>
    <row r="3008" spans="1:20" x14ac:dyDescent="0.2">
      <c r="A3008">
        <v>65</v>
      </c>
      <c r="B3008">
        <v>92</v>
      </c>
      <c r="C3008">
        <v>168</v>
      </c>
      <c r="D3008">
        <v>78</v>
      </c>
      <c r="E3008">
        <v>42</v>
      </c>
      <c r="F3008">
        <v>24</v>
      </c>
      <c r="G3008">
        <v>995</v>
      </c>
      <c r="H3008">
        <v>60</v>
      </c>
      <c r="I3008">
        <v>70</v>
      </c>
      <c r="J3008">
        <v>90</v>
      </c>
      <c r="K3008">
        <v>160</v>
      </c>
      <c r="L3008">
        <v>206</v>
      </c>
      <c r="M3008">
        <v>6</v>
      </c>
      <c r="N3008" s="25">
        <v>42124</v>
      </c>
      <c r="O3008" t="str">
        <f>VLOOKUP(Coffee_data[[#This Row],[Area Code]],Location!$B$1:$E$157,2,FALSE)</f>
        <v>Washington</v>
      </c>
      <c r="P3008" t="str">
        <f>VLOOKUP(Coffee_data[[#This Row],[Area Code]],Location!$B$1:$E$157,3,FALSE)</f>
        <v>West</v>
      </c>
      <c r="Q3008" t="str">
        <f>VLOOKUP(Coffee_data[[#This Row],[Area Code]],Location!$B$1:$E$157,4,FALSE)</f>
        <v>Small Market</v>
      </c>
      <c r="R3008" s="15" t="str">
        <f>HLOOKUP(Coffee_data[[#This Row],[ProductId]],Product!$B$4:$O$7,2,FALSE)</f>
        <v>Decaf</v>
      </c>
      <c r="S3008" s="15" t="str">
        <f>HLOOKUP(Coffee_data[[#This Row],[ProductId]],Product!$B$4:$O$7,3,FALSE)</f>
        <v>Espresso</v>
      </c>
      <c r="T3008" s="15" t="str">
        <f>HLOOKUP(Coffee_data[[#This Row],[ProductId]],Product!$B$4:$O$7,4,FALSE)</f>
        <v>Decaf Espresso</v>
      </c>
    </row>
    <row r="3009" spans="1:20" x14ac:dyDescent="0.2">
      <c r="A3009">
        <v>80</v>
      </c>
      <c r="B3009">
        <v>104</v>
      </c>
      <c r="C3009">
        <v>173</v>
      </c>
      <c r="D3009">
        <v>71</v>
      </c>
      <c r="E3009">
        <v>43</v>
      </c>
      <c r="F3009">
        <v>22</v>
      </c>
      <c r="G3009">
        <v>373</v>
      </c>
      <c r="H3009">
        <v>90</v>
      </c>
      <c r="I3009">
        <v>78</v>
      </c>
      <c r="J3009">
        <v>130</v>
      </c>
      <c r="K3009">
        <v>212</v>
      </c>
      <c r="L3009">
        <v>253</v>
      </c>
      <c r="M3009">
        <v>2</v>
      </c>
      <c r="N3009" s="25">
        <v>42124</v>
      </c>
      <c r="O3009" t="str">
        <f>VLOOKUP(Coffee_data[[#This Row],[Area Code]],Location!$B$1:$E$157,2,FALSE)</f>
        <v>Washington</v>
      </c>
      <c r="P3009" t="str">
        <f>VLOOKUP(Coffee_data[[#This Row],[Area Code]],Location!$B$1:$E$157,3,FALSE)</f>
        <v>West</v>
      </c>
      <c r="Q3009" t="str">
        <f>VLOOKUP(Coffee_data[[#This Row],[Area Code]],Location!$B$1:$E$157,4,FALSE)</f>
        <v>Small Market</v>
      </c>
      <c r="R3009" s="15" t="str">
        <f>HLOOKUP(Coffee_data[[#This Row],[ProductId]],Product!$B$4:$O$7,2,FALSE)</f>
        <v>Regular</v>
      </c>
      <c r="S3009" s="15" t="str">
        <f>HLOOKUP(Coffee_data[[#This Row],[ProductId]],Product!$B$4:$O$7,3,FALSE)</f>
        <v>Coffee</v>
      </c>
      <c r="T3009" s="15" t="str">
        <f>HLOOKUP(Coffee_data[[#This Row],[ProductId]],Product!$B$4:$O$7,4,FALSE)</f>
        <v>Columbian</v>
      </c>
    </row>
    <row r="3010" spans="1:20" x14ac:dyDescent="0.2">
      <c r="A3010">
        <v>22</v>
      </c>
      <c r="B3010">
        <v>129</v>
      </c>
      <c r="C3010">
        <v>219</v>
      </c>
      <c r="D3010">
        <v>92</v>
      </c>
      <c r="E3010">
        <v>105</v>
      </c>
      <c r="F3010">
        <v>83</v>
      </c>
      <c r="G3010">
        <v>599</v>
      </c>
      <c r="H3010">
        <v>60</v>
      </c>
      <c r="I3010">
        <v>136</v>
      </c>
      <c r="J3010">
        <v>160</v>
      </c>
      <c r="K3010">
        <v>273</v>
      </c>
      <c r="L3010">
        <v>253</v>
      </c>
      <c r="M3010">
        <v>3</v>
      </c>
      <c r="N3010" s="25">
        <v>42124</v>
      </c>
      <c r="O3010" t="str">
        <f>VLOOKUP(Coffee_data[[#This Row],[Area Code]],Location!$B$1:$E$157,2,FALSE)</f>
        <v>Washington</v>
      </c>
      <c r="P3010" t="str">
        <f>VLOOKUP(Coffee_data[[#This Row],[Area Code]],Location!$B$1:$E$157,3,FALSE)</f>
        <v>West</v>
      </c>
      <c r="Q3010" t="str">
        <f>VLOOKUP(Coffee_data[[#This Row],[Area Code]],Location!$B$1:$E$157,4,FALSE)</f>
        <v>Small Market</v>
      </c>
      <c r="R3010" s="15" t="str">
        <f>HLOOKUP(Coffee_data[[#This Row],[ProductId]],Product!$B$4:$O$7,2,FALSE)</f>
        <v>Decaf</v>
      </c>
      <c r="S3010" s="15" t="str">
        <f>HLOOKUP(Coffee_data[[#This Row],[ProductId]],Product!$B$4:$O$7,3,FALSE)</f>
        <v>Coffee</v>
      </c>
      <c r="T3010" s="15" t="str">
        <f>HLOOKUP(Coffee_data[[#This Row],[ProductId]],Product!$B$4:$O$7,4,FALSE)</f>
        <v>Decaf Irish Cream</v>
      </c>
    </row>
    <row r="3011" spans="1:20" x14ac:dyDescent="0.2">
      <c r="A3011">
        <v>115</v>
      </c>
      <c r="B3011">
        <v>149</v>
      </c>
      <c r="C3011">
        <v>295</v>
      </c>
      <c r="D3011">
        <v>116</v>
      </c>
      <c r="E3011">
        <v>61</v>
      </c>
      <c r="F3011">
        <v>41</v>
      </c>
      <c r="G3011">
        <v>1245</v>
      </c>
      <c r="H3011">
        <v>90</v>
      </c>
      <c r="I3011">
        <v>106</v>
      </c>
      <c r="J3011">
        <v>140</v>
      </c>
      <c r="K3011">
        <v>260</v>
      </c>
      <c r="L3011">
        <v>720</v>
      </c>
      <c r="M3011">
        <v>8</v>
      </c>
      <c r="N3011" s="25">
        <v>42155</v>
      </c>
      <c r="O3011" t="str">
        <f>VLOOKUP(Coffee_data[[#This Row],[Area Code]],Location!$B$1:$E$157,2,FALSE)</f>
        <v>Colorado</v>
      </c>
      <c r="P3011" t="str">
        <f>VLOOKUP(Coffee_data[[#This Row],[Area Code]],Location!$B$1:$E$157,3,FALSE)</f>
        <v>Central</v>
      </c>
      <c r="Q3011" t="str">
        <f>VLOOKUP(Coffee_data[[#This Row],[Area Code]],Location!$B$1:$E$157,4,FALSE)</f>
        <v>Major Market</v>
      </c>
      <c r="R3011" s="15" t="str">
        <f>HLOOKUP(Coffee_data[[#This Row],[ProductId]],Product!$B$4:$O$7,2,FALSE)</f>
        <v>Decaf</v>
      </c>
      <c r="S3011" s="15" t="str">
        <f>HLOOKUP(Coffee_data[[#This Row],[ProductId]],Product!$B$4:$O$7,3,FALSE)</f>
        <v>Herbal Tea</v>
      </c>
      <c r="T3011" s="15" t="str">
        <f>HLOOKUP(Coffee_data[[#This Row],[ProductId]],Product!$B$4:$O$7,4,FALSE)</f>
        <v>Chamomile</v>
      </c>
    </row>
    <row r="3012" spans="1:20" x14ac:dyDescent="0.2">
      <c r="A3012">
        <v>-10</v>
      </c>
      <c r="B3012">
        <v>63</v>
      </c>
      <c r="C3012">
        <v>106</v>
      </c>
      <c r="D3012">
        <v>44</v>
      </c>
      <c r="E3012">
        <v>65</v>
      </c>
      <c r="F3012">
        <v>40</v>
      </c>
      <c r="G3012">
        <v>496</v>
      </c>
      <c r="H3012">
        <v>10</v>
      </c>
      <c r="I3012">
        <v>30</v>
      </c>
      <c r="J3012">
        <v>60</v>
      </c>
      <c r="K3012">
        <v>81</v>
      </c>
      <c r="L3012">
        <v>303</v>
      </c>
      <c r="M3012">
        <v>9</v>
      </c>
      <c r="N3012" s="25">
        <v>42155</v>
      </c>
      <c r="O3012" t="str">
        <f>VLOOKUP(Coffee_data[[#This Row],[Area Code]],Location!$B$1:$E$157,2,FALSE)</f>
        <v>Colorado</v>
      </c>
      <c r="P3012" t="str">
        <f>VLOOKUP(Coffee_data[[#This Row],[Area Code]],Location!$B$1:$E$157,3,FALSE)</f>
        <v>Central</v>
      </c>
      <c r="Q3012" t="str">
        <f>VLOOKUP(Coffee_data[[#This Row],[Area Code]],Location!$B$1:$E$157,4,FALSE)</f>
        <v>Major Market</v>
      </c>
      <c r="R3012" s="15" t="str">
        <f>HLOOKUP(Coffee_data[[#This Row],[ProductId]],Product!$B$4:$O$7,2,FALSE)</f>
        <v>Decaf</v>
      </c>
      <c r="S3012" s="15" t="str">
        <f>HLOOKUP(Coffee_data[[#This Row],[ProductId]],Product!$B$4:$O$7,3,FALSE)</f>
        <v>Herbal Tea</v>
      </c>
      <c r="T3012" s="15" t="str">
        <f>HLOOKUP(Coffee_data[[#This Row],[ProductId]],Product!$B$4:$O$7,4,FALSE)</f>
        <v>Lemon</v>
      </c>
    </row>
    <row r="3013" spans="1:20" x14ac:dyDescent="0.2">
      <c r="A3013">
        <v>33</v>
      </c>
      <c r="B3013">
        <v>68</v>
      </c>
      <c r="C3013">
        <v>117</v>
      </c>
      <c r="D3013">
        <v>50</v>
      </c>
      <c r="E3013">
        <v>41</v>
      </c>
      <c r="F3013">
        <v>16</v>
      </c>
      <c r="G3013">
        <v>397</v>
      </c>
      <c r="H3013">
        <v>30</v>
      </c>
      <c r="I3013">
        <v>40</v>
      </c>
      <c r="J3013">
        <v>60</v>
      </c>
      <c r="K3013">
        <v>100</v>
      </c>
      <c r="L3013">
        <v>720</v>
      </c>
      <c r="M3013">
        <v>10</v>
      </c>
      <c r="N3013" s="25">
        <v>42155</v>
      </c>
      <c r="O3013" t="str">
        <f>VLOOKUP(Coffee_data[[#This Row],[Area Code]],Location!$B$1:$E$157,2,FALSE)</f>
        <v>Colorado</v>
      </c>
      <c r="P3013" t="str">
        <f>VLOOKUP(Coffee_data[[#This Row],[Area Code]],Location!$B$1:$E$157,3,FALSE)</f>
        <v>Central</v>
      </c>
      <c r="Q3013" t="str">
        <f>VLOOKUP(Coffee_data[[#This Row],[Area Code]],Location!$B$1:$E$157,4,FALSE)</f>
        <v>Major Market</v>
      </c>
      <c r="R3013" s="15" t="str">
        <f>HLOOKUP(Coffee_data[[#This Row],[ProductId]],Product!$B$4:$O$7,2,FALSE)</f>
        <v>Decaf</v>
      </c>
      <c r="S3013" s="15" t="str">
        <f>HLOOKUP(Coffee_data[[#This Row],[ProductId]],Product!$B$4:$O$7,3,FALSE)</f>
        <v>Herbal Tea</v>
      </c>
      <c r="T3013" s="15" t="str">
        <f>HLOOKUP(Coffee_data[[#This Row],[ProductId]],Product!$B$4:$O$7,4,FALSE)</f>
        <v>Mint</v>
      </c>
    </row>
    <row r="3014" spans="1:20" x14ac:dyDescent="0.2">
      <c r="A3014">
        <v>15</v>
      </c>
      <c r="B3014">
        <v>64</v>
      </c>
      <c r="C3014">
        <v>114</v>
      </c>
      <c r="D3014">
        <v>51</v>
      </c>
      <c r="E3014">
        <v>49</v>
      </c>
      <c r="F3014">
        <v>19</v>
      </c>
      <c r="G3014">
        <v>396</v>
      </c>
      <c r="H3014">
        <v>20</v>
      </c>
      <c r="I3014">
        <v>51</v>
      </c>
      <c r="J3014">
        <v>60</v>
      </c>
      <c r="K3014">
        <v>89</v>
      </c>
      <c r="L3014">
        <v>970</v>
      </c>
      <c r="M3014">
        <v>11</v>
      </c>
      <c r="N3014" s="25">
        <v>42155</v>
      </c>
      <c r="O3014" t="str">
        <f>VLOOKUP(Coffee_data[[#This Row],[Area Code]],Location!$B$1:$E$157,2,FALSE)</f>
        <v>Colorado</v>
      </c>
      <c r="P3014" t="str">
        <f>VLOOKUP(Coffee_data[[#This Row],[Area Code]],Location!$B$1:$E$157,3,FALSE)</f>
        <v>Central</v>
      </c>
      <c r="Q3014" t="str">
        <f>VLOOKUP(Coffee_data[[#This Row],[Area Code]],Location!$B$1:$E$157,4,FALSE)</f>
        <v>Major Market</v>
      </c>
      <c r="R3014" s="15" t="str">
        <f>HLOOKUP(Coffee_data[[#This Row],[ProductId]],Product!$B$4:$O$7,2,FALSE)</f>
        <v>Regular</v>
      </c>
      <c r="S3014" s="15" t="str">
        <f>HLOOKUP(Coffee_data[[#This Row],[ProductId]],Product!$B$4:$O$7,3,FALSE)</f>
        <v>Tea</v>
      </c>
      <c r="T3014" s="15" t="str">
        <f>HLOOKUP(Coffee_data[[#This Row],[ProductId]],Product!$B$4:$O$7,4,FALSE)</f>
        <v>Darjeeling</v>
      </c>
    </row>
    <row r="3015" spans="1:20" x14ac:dyDescent="0.2">
      <c r="A3015">
        <v>37</v>
      </c>
      <c r="B3015">
        <v>64</v>
      </c>
      <c r="C3015">
        <v>116</v>
      </c>
      <c r="D3015">
        <v>53</v>
      </c>
      <c r="E3015">
        <v>34</v>
      </c>
      <c r="F3015">
        <v>16</v>
      </c>
      <c r="G3015">
        <v>1028</v>
      </c>
      <c r="H3015">
        <v>30</v>
      </c>
      <c r="I3015">
        <v>28</v>
      </c>
      <c r="J3015">
        <v>60</v>
      </c>
      <c r="K3015">
        <v>100</v>
      </c>
      <c r="L3015">
        <v>719</v>
      </c>
      <c r="M3015">
        <v>12</v>
      </c>
      <c r="N3015" s="25">
        <v>42155</v>
      </c>
      <c r="O3015" t="str">
        <f>VLOOKUP(Coffee_data[[#This Row],[Area Code]],Location!$B$1:$E$157,2,FALSE)</f>
        <v>Colorado</v>
      </c>
      <c r="P3015" t="str">
        <f>VLOOKUP(Coffee_data[[#This Row],[Area Code]],Location!$B$1:$E$157,3,FALSE)</f>
        <v>Central</v>
      </c>
      <c r="Q3015" t="str">
        <f>VLOOKUP(Coffee_data[[#This Row],[Area Code]],Location!$B$1:$E$157,4,FALSE)</f>
        <v>Major Market</v>
      </c>
      <c r="R3015" s="15" t="str">
        <f>HLOOKUP(Coffee_data[[#This Row],[ProductId]],Product!$B$4:$O$7,2,FALSE)</f>
        <v>Regular</v>
      </c>
      <c r="S3015" s="15" t="str">
        <f>HLOOKUP(Coffee_data[[#This Row],[ProductId]],Product!$B$4:$O$7,3,FALSE)</f>
        <v>Tea</v>
      </c>
      <c r="T3015" s="15" t="str">
        <f>HLOOKUP(Coffee_data[[#This Row],[ProductId]],Product!$B$4:$O$7,4,FALSE)</f>
        <v>Earl Grey</v>
      </c>
    </row>
    <row r="3016" spans="1:20" x14ac:dyDescent="0.2">
      <c r="A3016">
        <v>40</v>
      </c>
      <c r="B3016">
        <v>56</v>
      </c>
      <c r="C3016">
        <v>98</v>
      </c>
      <c r="D3016">
        <v>43</v>
      </c>
      <c r="E3016">
        <v>25</v>
      </c>
      <c r="F3016">
        <v>14</v>
      </c>
      <c r="G3016">
        <v>597</v>
      </c>
      <c r="H3016">
        <v>30</v>
      </c>
      <c r="I3016">
        <v>17</v>
      </c>
      <c r="J3016">
        <v>50</v>
      </c>
      <c r="K3016">
        <v>80</v>
      </c>
      <c r="L3016">
        <v>970</v>
      </c>
      <c r="M3016">
        <v>13</v>
      </c>
      <c r="N3016" s="25">
        <v>42155</v>
      </c>
      <c r="O3016" t="str">
        <f>VLOOKUP(Coffee_data[[#This Row],[Area Code]],Location!$B$1:$E$157,2,FALSE)</f>
        <v>Colorado</v>
      </c>
      <c r="P3016" t="str">
        <f>VLOOKUP(Coffee_data[[#This Row],[Area Code]],Location!$B$1:$E$157,3,FALSE)</f>
        <v>Central</v>
      </c>
      <c r="Q3016" t="str">
        <f>VLOOKUP(Coffee_data[[#This Row],[Area Code]],Location!$B$1:$E$157,4,FALSE)</f>
        <v>Major Market</v>
      </c>
      <c r="R3016" s="15" t="str">
        <f>HLOOKUP(Coffee_data[[#This Row],[ProductId]],Product!$B$4:$O$7,2,FALSE)</f>
        <v>Regular</v>
      </c>
      <c r="S3016" s="15" t="str">
        <f>HLOOKUP(Coffee_data[[#This Row],[ProductId]],Product!$B$4:$O$7,3,FALSE)</f>
        <v>Tea</v>
      </c>
      <c r="T3016" s="15" t="str">
        <f>HLOOKUP(Coffee_data[[#This Row],[ProductId]],Product!$B$4:$O$7,4,FALSE)</f>
        <v>Green Tea</v>
      </c>
    </row>
    <row r="3017" spans="1:20" x14ac:dyDescent="0.2">
      <c r="A3017">
        <v>137</v>
      </c>
      <c r="B3017">
        <v>136</v>
      </c>
      <c r="C3017">
        <v>228</v>
      </c>
      <c r="D3017">
        <v>94</v>
      </c>
      <c r="E3017">
        <v>34</v>
      </c>
      <c r="F3017">
        <v>26</v>
      </c>
      <c r="G3017">
        <v>562</v>
      </c>
      <c r="H3017">
        <v>140</v>
      </c>
      <c r="I3017">
        <v>97</v>
      </c>
      <c r="J3017">
        <v>170</v>
      </c>
      <c r="K3017">
        <v>265</v>
      </c>
      <c r="L3017">
        <v>303</v>
      </c>
      <c r="M3017">
        <v>5</v>
      </c>
      <c r="N3017" s="25">
        <v>42155</v>
      </c>
      <c r="O3017" t="str">
        <f>VLOOKUP(Coffee_data[[#This Row],[Area Code]],Location!$B$1:$E$157,2,FALSE)</f>
        <v>Colorado</v>
      </c>
      <c r="P3017" t="str">
        <f>VLOOKUP(Coffee_data[[#This Row],[Area Code]],Location!$B$1:$E$157,3,FALSE)</f>
        <v>Central</v>
      </c>
      <c r="Q3017" t="str">
        <f>VLOOKUP(Coffee_data[[#This Row],[Area Code]],Location!$B$1:$E$157,4,FALSE)</f>
        <v>Major Market</v>
      </c>
      <c r="R3017" s="15" t="str">
        <f>HLOOKUP(Coffee_data[[#This Row],[ProductId]],Product!$B$4:$O$7,2,FALSE)</f>
        <v>Regular</v>
      </c>
      <c r="S3017" s="15" t="str">
        <f>HLOOKUP(Coffee_data[[#This Row],[ProductId]],Product!$B$4:$O$7,3,FALSE)</f>
        <v>Espresso</v>
      </c>
      <c r="T3017" s="15" t="str">
        <f>HLOOKUP(Coffee_data[[#This Row],[ProductId]],Product!$B$4:$O$7,4,FALSE)</f>
        <v>Caffe Mocha</v>
      </c>
    </row>
    <row r="3018" spans="1:20" x14ac:dyDescent="0.2">
      <c r="A3018">
        <v>46</v>
      </c>
      <c r="B3018">
        <v>81</v>
      </c>
      <c r="C3018">
        <v>134</v>
      </c>
      <c r="D3018">
        <v>54</v>
      </c>
      <c r="E3018">
        <v>45</v>
      </c>
      <c r="F3018">
        <v>17</v>
      </c>
      <c r="G3018">
        <v>641</v>
      </c>
      <c r="H3018">
        <v>50</v>
      </c>
      <c r="I3018">
        <v>54</v>
      </c>
      <c r="J3018">
        <v>90</v>
      </c>
      <c r="K3018">
        <v>144</v>
      </c>
      <c r="L3018">
        <v>970</v>
      </c>
      <c r="M3018">
        <v>6</v>
      </c>
      <c r="N3018" s="25">
        <v>42155</v>
      </c>
      <c r="O3018" t="str">
        <f>VLOOKUP(Coffee_data[[#This Row],[Area Code]],Location!$B$1:$E$157,2,FALSE)</f>
        <v>Colorado</v>
      </c>
      <c r="P3018" t="str">
        <f>VLOOKUP(Coffee_data[[#This Row],[Area Code]],Location!$B$1:$E$157,3,FALSE)</f>
        <v>Central</v>
      </c>
      <c r="Q3018" t="str">
        <f>VLOOKUP(Coffee_data[[#This Row],[Area Code]],Location!$B$1:$E$157,4,FALSE)</f>
        <v>Major Market</v>
      </c>
      <c r="R3018" s="15" t="str">
        <f>HLOOKUP(Coffee_data[[#This Row],[ProductId]],Product!$B$4:$O$7,2,FALSE)</f>
        <v>Decaf</v>
      </c>
      <c r="S3018" s="15" t="str">
        <f>HLOOKUP(Coffee_data[[#This Row],[ProductId]],Product!$B$4:$O$7,3,FALSE)</f>
        <v>Espresso</v>
      </c>
      <c r="T3018" s="15" t="str">
        <f>HLOOKUP(Coffee_data[[#This Row],[ProductId]],Product!$B$4:$O$7,4,FALSE)</f>
        <v>Decaf Espresso</v>
      </c>
    </row>
    <row r="3019" spans="1:20" x14ac:dyDescent="0.2">
      <c r="A3019">
        <v>167</v>
      </c>
      <c r="B3019">
        <v>163</v>
      </c>
      <c r="C3019">
        <v>274</v>
      </c>
      <c r="D3019">
        <v>143</v>
      </c>
      <c r="E3019">
        <v>39</v>
      </c>
      <c r="F3019">
        <v>31</v>
      </c>
      <c r="G3019">
        <v>897</v>
      </c>
      <c r="H3019">
        <v>130</v>
      </c>
      <c r="I3019">
        <v>102</v>
      </c>
      <c r="J3019">
        <v>170</v>
      </c>
      <c r="K3019">
        <v>281</v>
      </c>
      <c r="L3019">
        <v>719</v>
      </c>
      <c r="M3019">
        <v>1</v>
      </c>
      <c r="N3019" s="25">
        <v>42155</v>
      </c>
      <c r="O3019" t="str">
        <f>VLOOKUP(Coffee_data[[#This Row],[Area Code]],Location!$B$1:$E$157,2,FALSE)</f>
        <v>Colorado</v>
      </c>
      <c r="P3019" t="str">
        <f>VLOOKUP(Coffee_data[[#This Row],[Area Code]],Location!$B$1:$E$157,3,FALSE)</f>
        <v>Central</v>
      </c>
      <c r="Q3019" t="str">
        <f>VLOOKUP(Coffee_data[[#This Row],[Area Code]],Location!$B$1:$E$157,4,FALSE)</f>
        <v>Major Market</v>
      </c>
      <c r="R3019" s="15" t="str">
        <f>HLOOKUP(Coffee_data[[#This Row],[ProductId]],Product!$B$4:$O$7,2,FALSE)</f>
        <v>Regular</v>
      </c>
      <c r="S3019" s="15" t="str">
        <f>HLOOKUP(Coffee_data[[#This Row],[ProductId]],Product!$B$4:$O$7,3,FALSE)</f>
        <v>Coffee</v>
      </c>
      <c r="T3019" s="15" t="str">
        <f>HLOOKUP(Coffee_data[[#This Row],[ProductId]],Product!$B$4:$O$7,4,FALSE)</f>
        <v>Amaretto</v>
      </c>
    </row>
    <row r="3020" spans="1:20" x14ac:dyDescent="0.2">
      <c r="A3020">
        <v>94</v>
      </c>
      <c r="B3020">
        <v>107</v>
      </c>
      <c r="C3020">
        <v>188</v>
      </c>
      <c r="D3020">
        <v>83</v>
      </c>
      <c r="E3020">
        <v>36</v>
      </c>
      <c r="F3020">
        <v>27</v>
      </c>
      <c r="G3020">
        <v>574</v>
      </c>
      <c r="H3020">
        <v>80</v>
      </c>
      <c r="I3020">
        <v>82</v>
      </c>
      <c r="J3020">
        <v>110</v>
      </c>
      <c r="K3020">
        <v>192</v>
      </c>
      <c r="L3020">
        <v>970</v>
      </c>
      <c r="M3020">
        <v>2</v>
      </c>
      <c r="N3020" s="25">
        <v>42155</v>
      </c>
      <c r="O3020" t="str">
        <f>VLOOKUP(Coffee_data[[#This Row],[Area Code]],Location!$B$1:$E$157,2,FALSE)</f>
        <v>Colorado</v>
      </c>
      <c r="P3020" t="str">
        <f>VLOOKUP(Coffee_data[[#This Row],[Area Code]],Location!$B$1:$E$157,3,FALSE)</f>
        <v>Central</v>
      </c>
      <c r="Q3020" t="str">
        <f>VLOOKUP(Coffee_data[[#This Row],[Area Code]],Location!$B$1:$E$157,4,FALSE)</f>
        <v>Major Market</v>
      </c>
      <c r="R3020" s="15" t="str">
        <f>HLOOKUP(Coffee_data[[#This Row],[ProductId]],Product!$B$4:$O$7,2,FALSE)</f>
        <v>Regular</v>
      </c>
      <c r="S3020" s="15" t="str">
        <f>HLOOKUP(Coffee_data[[#This Row],[ProductId]],Product!$B$4:$O$7,3,FALSE)</f>
        <v>Coffee</v>
      </c>
      <c r="T3020" s="15" t="str">
        <f>HLOOKUP(Coffee_data[[#This Row],[ProductId]],Product!$B$4:$O$7,4,FALSE)</f>
        <v>Columbian</v>
      </c>
    </row>
    <row r="3021" spans="1:20" x14ac:dyDescent="0.2">
      <c r="A3021">
        <v>182</v>
      </c>
      <c r="B3021">
        <v>178</v>
      </c>
      <c r="C3021">
        <v>298</v>
      </c>
      <c r="D3021">
        <v>180</v>
      </c>
      <c r="E3021">
        <v>43</v>
      </c>
      <c r="F3021">
        <v>34</v>
      </c>
      <c r="G3021">
        <v>947</v>
      </c>
      <c r="H3021">
        <v>140</v>
      </c>
      <c r="I3021">
        <v>156</v>
      </c>
      <c r="J3021">
        <v>180</v>
      </c>
      <c r="K3021">
        <v>310</v>
      </c>
      <c r="L3021">
        <v>720</v>
      </c>
      <c r="M3021">
        <v>3</v>
      </c>
      <c r="N3021" s="25">
        <v>42155</v>
      </c>
      <c r="O3021" t="str">
        <f>VLOOKUP(Coffee_data[[#This Row],[Area Code]],Location!$B$1:$E$157,2,FALSE)</f>
        <v>Colorado</v>
      </c>
      <c r="P3021" t="str">
        <f>VLOOKUP(Coffee_data[[#This Row],[Area Code]],Location!$B$1:$E$157,3,FALSE)</f>
        <v>Central</v>
      </c>
      <c r="Q3021" t="str">
        <f>VLOOKUP(Coffee_data[[#This Row],[Area Code]],Location!$B$1:$E$157,4,FALSE)</f>
        <v>Major Market</v>
      </c>
      <c r="R3021" s="15" t="str">
        <f>HLOOKUP(Coffee_data[[#This Row],[ProductId]],Product!$B$4:$O$7,2,FALSE)</f>
        <v>Decaf</v>
      </c>
      <c r="S3021" s="15" t="str">
        <f>HLOOKUP(Coffee_data[[#This Row],[ProductId]],Product!$B$4:$O$7,3,FALSE)</f>
        <v>Coffee</v>
      </c>
      <c r="T3021" s="15" t="str">
        <f>HLOOKUP(Coffee_data[[#This Row],[ProductId]],Product!$B$4:$O$7,4,FALSE)</f>
        <v>Decaf Irish Cream</v>
      </c>
    </row>
    <row r="3022" spans="1:20" x14ac:dyDescent="0.2">
      <c r="A3022">
        <v>167</v>
      </c>
      <c r="B3022">
        <v>163</v>
      </c>
      <c r="C3022">
        <v>274</v>
      </c>
      <c r="D3022">
        <v>89</v>
      </c>
      <c r="E3022">
        <v>39</v>
      </c>
      <c r="F3022">
        <v>31</v>
      </c>
      <c r="G3022">
        <v>897</v>
      </c>
      <c r="H3022">
        <v>130</v>
      </c>
      <c r="I3022">
        <v>82</v>
      </c>
      <c r="J3022">
        <v>150</v>
      </c>
      <c r="K3022">
        <v>248</v>
      </c>
      <c r="L3022">
        <v>630</v>
      </c>
      <c r="M3022">
        <v>8</v>
      </c>
      <c r="N3022" s="25">
        <v>42155</v>
      </c>
      <c r="O3022" t="str">
        <f>VLOOKUP(Coffee_data[[#This Row],[Area Code]],Location!$B$1:$E$157,2,FALSE)</f>
        <v>Illinois</v>
      </c>
      <c r="P3022" t="str">
        <f>VLOOKUP(Coffee_data[[#This Row],[Area Code]],Location!$B$1:$E$157,3,FALSE)</f>
        <v>Central</v>
      </c>
      <c r="Q3022" t="str">
        <f>VLOOKUP(Coffee_data[[#This Row],[Area Code]],Location!$B$1:$E$157,4,FALSE)</f>
        <v>Major Market</v>
      </c>
      <c r="R3022" s="15" t="str">
        <f>HLOOKUP(Coffee_data[[#This Row],[ProductId]],Product!$B$4:$O$7,2,FALSE)</f>
        <v>Decaf</v>
      </c>
      <c r="S3022" s="15" t="str">
        <f>HLOOKUP(Coffee_data[[#This Row],[ProductId]],Product!$B$4:$O$7,3,FALSE)</f>
        <v>Herbal Tea</v>
      </c>
      <c r="T3022" s="15" t="str">
        <f>HLOOKUP(Coffee_data[[#This Row],[ProductId]],Product!$B$4:$O$7,4,FALSE)</f>
        <v>Chamomile</v>
      </c>
    </row>
    <row r="3023" spans="1:20" x14ac:dyDescent="0.2">
      <c r="A3023">
        <v>92</v>
      </c>
      <c r="B3023">
        <v>107</v>
      </c>
      <c r="C3023">
        <v>188</v>
      </c>
      <c r="D3023">
        <v>83</v>
      </c>
      <c r="E3023">
        <v>37</v>
      </c>
      <c r="F3023">
        <v>27</v>
      </c>
      <c r="G3023">
        <v>574</v>
      </c>
      <c r="H3023">
        <v>60</v>
      </c>
      <c r="I3023">
        <v>79</v>
      </c>
      <c r="J3023">
        <v>90</v>
      </c>
      <c r="K3023">
        <v>151</v>
      </c>
      <c r="L3023">
        <v>773</v>
      </c>
      <c r="M3023">
        <v>9</v>
      </c>
      <c r="N3023" s="25">
        <v>42155</v>
      </c>
      <c r="O3023" t="str">
        <f>VLOOKUP(Coffee_data[[#This Row],[Area Code]],Location!$B$1:$E$157,2,FALSE)</f>
        <v>Illinois</v>
      </c>
      <c r="P3023" t="str">
        <f>VLOOKUP(Coffee_data[[#This Row],[Area Code]],Location!$B$1:$E$157,3,FALSE)</f>
        <v>Central</v>
      </c>
      <c r="Q3023" t="str">
        <f>VLOOKUP(Coffee_data[[#This Row],[Area Code]],Location!$B$1:$E$157,4,FALSE)</f>
        <v>Major Market</v>
      </c>
      <c r="R3023" s="15" t="str">
        <f>HLOOKUP(Coffee_data[[#This Row],[ProductId]],Product!$B$4:$O$7,2,FALSE)</f>
        <v>Decaf</v>
      </c>
      <c r="S3023" s="15" t="str">
        <f>HLOOKUP(Coffee_data[[#This Row],[ProductId]],Product!$B$4:$O$7,3,FALSE)</f>
        <v>Herbal Tea</v>
      </c>
      <c r="T3023" s="15" t="str">
        <f>HLOOKUP(Coffee_data[[#This Row],[ProductId]],Product!$B$4:$O$7,4,FALSE)</f>
        <v>Lemon</v>
      </c>
    </row>
    <row r="3024" spans="1:20" x14ac:dyDescent="0.2">
      <c r="A3024">
        <v>184</v>
      </c>
      <c r="B3024">
        <v>178</v>
      </c>
      <c r="C3024">
        <v>298</v>
      </c>
      <c r="D3024">
        <v>81</v>
      </c>
      <c r="E3024">
        <v>42</v>
      </c>
      <c r="F3024">
        <v>34</v>
      </c>
      <c r="G3024">
        <v>947</v>
      </c>
      <c r="H3024">
        <v>140</v>
      </c>
      <c r="I3024">
        <v>83</v>
      </c>
      <c r="J3024">
        <v>160</v>
      </c>
      <c r="K3024">
        <v>270</v>
      </c>
      <c r="L3024">
        <v>630</v>
      </c>
      <c r="M3024">
        <v>10</v>
      </c>
      <c r="N3024" s="25">
        <v>42155</v>
      </c>
      <c r="O3024" t="str">
        <f>VLOOKUP(Coffee_data[[#This Row],[Area Code]],Location!$B$1:$E$157,2,FALSE)</f>
        <v>Illinois</v>
      </c>
      <c r="P3024" t="str">
        <f>VLOOKUP(Coffee_data[[#This Row],[Area Code]],Location!$B$1:$E$157,3,FALSE)</f>
        <v>Central</v>
      </c>
      <c r="Q3024" t="str">
        <f>VLOOKUP(Coffee_data[[#This Row],[Area Code]],Location!$B$1:$E$157,4,FALSE)</f>
        <v>Major Market</v>
      </c>
      <c r="R3024" s="15" t="str">
        <f>HLOOKUP(Coffee_data[[#This Row],[ProductId]],Product!$B$4:$O$7,2,FALSE)</f>
        <v>Decaf</v>
      </c>
      <c r="S3024" s="15" t="str">
        <f>HLOOKUP(Coffee_data[[#This Row],[ProductId]],Product!$B$4:$O$7,3,FALSE)</f>
        <v>Herbal Tea</v>
      </c>
      <c r="T3024" s="15" t="str">
        <f>HLOOKUP(Coffee_data[[#This Row],[ProductId]],Product!$B$4:$O$7,4,FALSE)</f>
        <v>Mint</v>
      </c>
    </row>
    <row r="3025" spans="1:20" x14ac:dyDescent="0.2">
      <c r="A3025">
        <v>137</v>
      </c>
      <c r="B3025">
        <v>136</v>
      </c>
      <c r="C3025">
        <v>228</v>
      </c>
      <c r="D3025">
        <v>94</v>
      </c>
      <c r="E3025">
        <v>34</v>
      </c>
      <c r="F3025">
        <v>26</v>
      </c>
      <c r="G3025">
        <v>562</v>
      </c>
      <c r="H3025">
        <v>90</v>
      </c>
      <c r="I3025">
        <v>69</v>
      </c>
      <c r="J3025">
        <v>120</v>
      </c>
      <c r="K3025">
        <v>200</v>
      </c>
      <c r="L3025">
        <v>618</v>
      </c>
      <c r="M3025">
        <v>11</v>
      </c>
      <c r="N3025" s="25">
        <v>42155</v>
      </c>
      <c r="O3025" t="str">
        <f>VLOOKUP(Coffee_data[[#This Row],[Area Code]],Location!$B$1:$E$157,2,FALSE)</f>
        <v>Illinois</v>
      </c>
      <c r="P3025" t="str">
        <f>VLOOKUP(Coffee_data[[#This Row],[Area Code]],Location!$B$1:$E$157,3,FALSE)</f>
        <v>Central</v>
      </c>
      <c r="Q3025" t="str">
        <f>VLOOKUP(Coffee_data[[#This Row],[Area Code]],Location!$B$1:$E$157,4,FALSE)</f>
        <v>Major Market</v>
      </c>
      <c r="R3025" s="15" t="str">
        <f>HLOOKUP(Coffee_data[[#This Row],[ProductId]],Product!$B$4:$O$7,2,FALSE)</f>
        <v>Regular</v>
      </c>
      <c r="S3025" s="15" t="str">
        <f>HLOOKUP(Coffee_data[[#This Row],[ProductId]],Product!$B$4:$O$7,3,FALSE)</f>
        <v>Tea</v>
      </c>
      <c r="T3025" s="15" t="str">
        <f>HLOOKUP(Coffee_data[[#This Row],[ProductId]],Product!$B$4:$O$7,4,FALSE)</f>
        <v>Darjeeling</v>
      </c>
    </row>
    <row r="3026" spans="1:20" x14ac:dyDescent="0.2">
      <c r="A3026">
        <v>46</v>
      </c>
      <c r="B3026">
        <v>81</v>
      </c>
      <c r="C3026">
        <v>134</v>
      </c>
      <c r="D3026">
        <v>54</v>
      </c>
      <c r="E3026">
        <v>45</v>
      </c>
      <c r="F3026">
        <v>17</v>
      </c>
      <c r="G3026">
        <v>641</v>
      </c>
      <c r="H3026">
        <v>30</v>
      </c>
      <c r="I3026">
        <v>28</v>
      </c>
      <c r="J3026">
        <v>70</v>
      </c>
      <c r="K3026">
        <v>110</v>
      </c>
      <c r="L3026">
        <v>309</v>
      </c>
      <c r="M3026">
        <v>12</v>
      </c>
      <c r="N3026" s="25">
        <v>42155</v>
      </c>
      <c r="O3026" t="str">
        <f>VLOOKUP(Coffee_data[[#This Row],[Area Code]],Location!$B$1:$E$157,2,FALSE)</f>
        <v>Illinois</v>
      </c>
      <c r="P3026" t="str">
        <f>VLOOKUP(Coffee_data[[#This Row],[Area Code]],Location!$B$1:$E$157,3,FALSE)</f>
        <v>Central</v>
      </c>
      <c r="Q3026" t="str">
        <f>VLOOKUP(Coffee_data[[#This Row],[Area Code]],Location!$B$1:$E$157,4,FALSE)</f>
        <v>Major Market</v>
      </c>
      <c r="R3026" s="15" t="str">
        <f>HLOOKUP(Coffee_data[[#This Row],[ProductId]],Product!$B$4:$O$7,2,FALSE)</f>
        <v>Regular</v>
      </c>
      <c r="S3026" s="15" t="str">
        <f>HLOOKUP(Coffee_data[[#This Row],[ProductId]],Product!$B$4:$O$7,3,FALSE)</f>
        <v>Tea</v>
      </c>
      <c r="T3026" s="15" t="str">
        <f>HLOOKUP(Coffee_data[[#This Row],[ProductId]],Product!$B$4:$O$7,4,FALSE)</f>
        <v>Earl Grey</v>
      </c>
    </row>
    <row r="3027" spans="1:20" x14ac:dyDescent="0.2">
      <c r="A3027">
        <v>333</v>
      </c>
      <c r="B3027">
        <v>362</v>
      </c>
      <c r="C3027">
        <v>628</v>
      </c>
      <c r="D3027">
        <v>291</v>
      </c>
      <c r="E3027">
        <v>113</v>
      </c>
      <c r="F3027">
        <v>89</v>
      </c>
      <c r="G3027">
        <v>1616</v>
      </c>
      <c r="H3027">
        <v>300</v>
      </c>
      <c r="I3027">
        <v>259</v>
      </c>
      <c r="J3027">
        <v>430</v>
      </c>
      <c r="K3027">
        <v>735</v>
      </c>
      <c r="L3027">
        <v>773</v>
      </c>
      <c r="M3027">
        <v>5</v>
      </c>
      <c r="N3027" s="25">
        <v>42155</v>
      </c>
      <c r="O3027" t="str">
        <f>VLOOKUP(Coffee_data[[#This Row],[Area Code]],Location!$B$1:$E$157,2,FALSE)</f>
        <v>Illinois</v>
      </c>
      <c r="P3027" t="str">
        <f>VLOOKUP(Coffee_data[[#This Row],[Area Code]],Location!$B$1:$E$157,3,FALSE)</f>
        <v>Central</v>
      </c>
      <c r="Q3027" t="str">
        <f>VLOOKUP(Coffee_data[[#This Row],[Area Code]],Location!$B$1:$E$157,4,FALSE)</f>
        <v>Major Market</v>
      </c>
      <c r="R3027" s="15" t="str">
        <f>HLOOKUP(Coffee_data[[#This Row],[ProductId]],Product!$B$4:$O$7,2,FALSE)</f>
        <v>Regular</v>
      </c>
      <c r="S3027" s="15" t="str">
        <f>HLOOKUP(Coffee_data[[#This Row],[ProductId]],Product!$B$4:$O$7,3,FALSE)</f>
        <v>Espresso</v>
      </c>
      <c r="T3027" s="15" t="str">
        <f>HLOOKUP(Coffee_data[[#This Row],[ProductId]],Product!$B$4:$O$7,4,FALSE)</f>
        <v>Caffe Mocha</v>
      </c>
    </row>
    <row r="3028" spans="1:20" x14ac:dyDescent="0.2">
      <c r="A3028">
        <v>226</v>
      </c>
      <c r="B3028">
        <v>261</v>
      </c>
      <c r="C3028">
        <v>516</v>
      </c>
      <c r="D3028">
        <v>260</v>
      </c>
      <c r="E3028">
        <v>90</v>
      </c>
      <c r="F3028">
        <v>72</v>
      </c>
      <c r="G3028">
        <v>1715</v>
      </c>
      <c r="H3028">
        <v>210</v>
      </c>
      <c r="I3028">
        <v>282</v>
      </c>
      <c r="J3028">
        <v>310</v>
      </c>
      <c r="K3028">
        <v>610</v>
      </c>
      <c r="L3028">
        <v>309</v>
      </c>
      <c r="M3028">
        <v>6</v>
      </c>
      <c r="N3028" s="25">
        <v>42155</v>
      </c>
      <c r="O3028" t="str">
        <f>VLOOKUP(Coffee_data[[#This Row],[Area Code]],Location!$B$1:$E$157,2,FALSE)</f>
        <v>Illinois</v>
      </c>
      <c r="P3028" t="str">
        <f>VLOOKUP(Coffee_data[[#This Row],[Area Code]],Location!$B$1:$E$157,3,FALSE)</f>
        <v>Central</v>
      </c>
      <c r="Q3028" t="str">
        <f>VLOOKUP(Coffee_data[[#This Row],[Area Code]],Location!$B$1:$E$157,4,FALSE)</f>
        <v>Major Market</v>
      </c>
      <c r="R3028" s="15" t="str">
        <f>HLOOKUP(Coffee_data[[#This Row],[ProductId]],Product!$B$4:$O$7,2,FALSE)</f>
        <v>Decaf</v>
      </c>
      <c r="S3028" s="15" t="str">
        <f>HLOOKUP(Coffee_data[[#This Row],[ProductId]],Product!$B$4:$O$7,3,FALSE)</f>
        <v>Espresso</v>
      </c>
      <c r="T3028" s="15" t="str">
        <f>HLOOKUP(Coffee_data[[#This Row],[ProductId]],Product!$B$4:$O$7,4,FALSE)</f>
        <v>Decaf Espresso</v>
      </c>
    </row>
    <row r="3029" spans="1:20" x14ac:dyDescent="0.2">
      <c r="A3029">
        <v>230</v>
      </c>
      <c r="B3029">
        <v>278</v>
      </c>
      <c r="C3029">
        <v>474</v>
      </c>
      <c r="D3029">
        <v>229</v>
      </c>
      <c r="E3029">
        <v>103</v>
      </c>
      <c r="F3029">
        <v>66</v>
      </c>
      <c r="G3029">
        <v>1095</v>
      </c>
      <c r="H3029">
        <v>190</v>
      </c>
      <c r="I3029">
        <v>183</v>
      </c>
      <c r="J3029">
        <v>290</v>
      </c>
      <c r="K3029">
        <v>500</v>
      </c>
      <c r="L3029">
        <v>312</v>
      </c>
      <c r="M3029">
        <v>2</v>
      </c>
      <c r="N3029" s="25">
        <v>42155</v>
      </c>
      <c r="O3029" t="str">
        <f>VLOOKUP(Coffee_data[[#This Row],[Area Code]],Location!$B$1:$E$157,2,FALSE)</f>
        <v>Illinois</v>
      </c>
      <c r="P3029" t="str">
        <f>VLOOKUP(Coffee_data[[#This Row],[Area Code]],Location!$B$1:$E$157,3,FALSE)</f>
        <v>Central</v>
      </c>
      <c r="Q3029" t="str">
        <f>VLOOKUP(Coffee_data[[#This Row],[Area Code]],Location!$B$1:$E$157,4,FALSE)</f>
        <v>Major Market</v>
      </c>
      <c r="R3029" s="15" t="str">
        <f>HLOOKUP(Coffee_data[[#This Row],[ProductId]],Product!$B$4:$O$7,2,FALSE)</f>
        <v>Regular</v>
      </c>
      <c r="S3029" s="15" t="str">
        <f>HLOOKUP(Coffee_data[[#This Row],[ProductId]],Product!$B$4:$O$7,3,FALSE)</f>
        <v>Coffee</v>
      </c>
      <c r="T3029" s="15" t="str">
        <f>HLOOKUP(Coffee_data[[#This Row],[ProductId]],Product!$B$4:$O$7,4,FALSE)</f>
        <v>Columbian</v>
      </c>
    </row>
    <row r="3030" spans="1:20" x14ac:dyDescent="0.2">
      <c r="A3030">
        <v>186</v>
      </c>
      <c r="B3030">
        <v>204</v>
      </c>
      <c r="C3030">
        <v>342</v>
      </c>
      <c r="D3030">
        <v>154</v>
      </c>
      <c r="E3030">
        <v>64</v>
      </c>
      <c r="F3030">
        <v>45</v>
      </c>
      <c r="G3030">
        <v>764</v>
      </c>
      <c r="H3030">
        <v>160</v>
      </c>
      <c r="I3030">
        <v>123</v>
      </c>
      <c r="J3030">
        <v>220</v>
      </c>
      <c r="K3030">
        <v>363</v>
      </c>
      <c r="L3030">
        <v>815</v>
      </c>
      <c r="M3030">
        <v>3</v>
      </c>
      <c r="N3030" s="25">
        <v>42155</v>
      </c>
      <c r="O3030" t="str">
        <f>VLOOKUP(Coffee_data[[#This Row],[Area Code]],Location!$B$1:$E$157,2,FALSE)</f>
        <v>Illinois</v>
      </c>
      <c r="P3030" t="str">
        <f>VLOOKUP(Coffee_data[[#This Row],[Area Code]],Location!$B$1:$E$157,3,FALSE)</f>
        <v>Central</v>
      </c>
      <c r="Q3030" t="str">
        <f>VLOOKUP(Coffee_data[[#This Row],[Area Code]],Location!$B$1:$E$157,4,FALSE)</f>
        <v>Major Market</v>
      </c>
      <c r="R3030" s="15" t="str">
        <f>HLOOKUP(Coffee_data[[#This Row],[ProductId]],Product!$B$4:$O$7,2,FALSE)</f>
        <v>Decaf</v>
      </c>
      <c r="S3030" s="15" t="str">
        <f>HLOOKUP(Coffee_data[[#This Row],[ProductId]],Product!$B$4:$O$7,3,FALSE)</f>
        <v>Coffee</v>
      </c>
      <c r="T3030" s="15" t="str">
        <f>HLOOKUP(Coffee_data[[#This Row],[ProductId]],Product!$B$4:$O$7,4,FALSE)</f>
        <v>Decaf Irish Cream</v>
      </c>
    </row>
    <row r="3031" spans="1:20" x14ac:dyDescent="0.2">
      <c r="A3031">
        <v>333</v>
      </c>
      <c r="B3031">
        <v>362</v>
      </c>
      <c r="C3031">
        <v>628</v>
      </c>
      <c r="D3031">
        <v>218</v>
      </c>
      <c r="E3031">
        <v>113</v>
      </c>
      <c r="F3031">
        <v>89</v>
      </c>
      <c r="G3031">
        <v>1616</v>
      </c>
      <c r="H3031">
        <v>230</v>
      </c>
      <c r="I3031">
        <v>215</v>
      </c>
      <c r="J3031">
        <v>320</v>
      </c>
      <c r="K3031">
        <v>550</v>
      </c>
      <c r="L3031">
        <v>563</v>
      </c>
      <c r="M3031">
        <v>8</v>
      </c>
      <c r="N3031" s="25">
        <v>42155</v>
      </c>
      <c r="O3031" t="str">
        <f>VLOOKUP(Coffee_data[[#This Row],[Area Code]],Location!$B$1:$E$157,2,FALSE)</f>
        <v>Iowa</v>
      </c>
      <c r="P3031" t="str">
        <f>VLOOKUP(Coffee_data[[#This Row],[Area Code]],Location!$B$1:$E$157,3,FALSE)</f>
        <v>Central</v>
      </c>
      <c r="Q3031" t="str">
        <f>VLOOKUP(Coffee_data[[#This Row],[Area Code]],Location!$B$1:$E$157,4,FALSE)</f>
        <v>Small Market</v>
      </c>
      <c r="R3031" s="15" t="str">
        <f>HLOOKUP(Coffee_data[[#This Row],[ProductId]],Product!$B$4:$O$7,2,FALSE)</f>
        <v>Decaf</v>
      </c>
      <c r="S3031" s="15" t="str">
        <f>HLOOKUP(Coffee_data[[#This Row],[ProductId]],Product!$B$4:$O$7,3,FALSE)</f>
        <v>Herbal Tea</v>
      </c>
      <c r="T3031" s="15" t="str">
        <f>HLOOKUP(Coffee_data[[#This Row],[ProductId]],Product!$B$4:$O$7,4,FALSE)</f>
        <v>Chamomile</v>
      </c>
    </row>
    <row r="3032" spans="1:20" x14ac:dyDescent="0.2">
      <c r="A3032">
        <v>188</v>
      </c>
      <c r="B3032">
        <v>204</v>
      </c>
      <c r="C3032">
        <v>342</v>
      </c>
      <c r="D3032">
        <v>140</v>
      </c>
      <c r="E3032">
        <v>63</v>
      </c>
      <c r="F3032">
        <v>45</v>
      </c>
      <c r="G3032">
        <v>764</v>
      </c>
      <c r="H3032">
        <v>140</v>
      </c>
      <c r="I3032">
        <v>136</v>
      </c>
      <c r="J3032">
        <v>180</v>
      </c>
      <c r="K3032">
        <v>300</v>
      </c>
      <c r="L3032">
        <v>712</v>
      </c>
      <c r="M3032">
        <v>9</v>
      </c>
      <c r="N3032" s="25">
        <v>42155</v>
      </c>
      <c r="O3032" t="str">
        <f>VLOOKUP(Coffee_data[[#This Row],[Area Code]],Location!$B$1:$E$157,2,FALSE)</f>
        <v>Iowa</v>
      </c>
      <c r="P3032" t="str">
        <f>VLOOKUP(Coffee_data[[#This Row],[Area Code]],Location!$B$1:$E$157,3,FALSE)</f>
        <v>Central</v>
      </c>
      <c r="Q3032" t="str">
        <f>VLOOKUP(Coffee_data[[#This Row],[Area Code]],Location!$B$1:$E$157,4,FALSE)</f>
        <v>Small Market</v>
      </c>
      <c r="R3032" s="15" t="str">
        <f>HLOOKUP(Coffee_data[[#This Row],[ProductId]],Product!$B$4:$O$7,2,FALSE)</f>
        <v>Decaf</v>
      </c>
      <c r="S3032" s="15" t="str">
        <f>HLOOKUP(Coffee_data[[#This Row],[ProductId]],Product!$B$4:$O$7,3,FALSE)</f>
        <v>Herbal Tea</v>
      </c>
      <c r="T3032" s="15" t="str">
        <f>HLOOKUP(Coffee_data[[#This Row],[ProductId]],Product!$B$4:$O$7,4,FALSE)</f>
        <v>Lemon</v>
      </c>
    </row>
    <row r="3033" spans="1:20" x14ac:dyDescent="0.2">
      <c r="A3033">
        <v>226</v>
      </c>
      <c r="B3033">
        <v>261</v>
      </c>
      <c r="C3033">
        <v>516</v>
      </c>
      <c r="D3033">
        <v>238</v>
      </c>
      <c r="E3033">
        <v>90</v>
      </c>
      <c r="F3033">
        <v>72</v>
      </c>
      <c r="G3033">
        <v>1715</v>
      </c>
      <c r="H3033">
        <v>150</v>
      </c>
      <c r="I3033">
        <v>194</v>
      </c>
      <c r="J3033">
        <v>230</v>
      </c>
      <c r="K3033">
        <v>461</v>
      </c>
      <c r="L3033">
        <v>563</v>
      </c>
      <c r="M3033">
        <v>11</v>
      </c>
      <c r="N3033" s="25">
        <v>42155</v>
      </c>
      <c r="O3033" t="str">
        <f>VLOOKUP(Coffee_data[[#This Row],[Area Code]],Location!$B$1:$E$157,2,FALSE)</f>
        <v>Iowa</v>
      </c>
      <c r="P3033" t="str">
        <f>VLOOKUP(Coffee_data[[#This Row],[Area Code]],Location!$B$1:$E$157,3,FALSE)</f>
        <v>Central</v>
      </c>
      <c r="Q3033" t="str">
        <f>VLOOKUP(Coffee_data[[#This Row],[Area Code]],Location!$B$1:$E$157,4,FALSE)</f>
        <v>Small Market</v>
      </c>
      <c r="R3033" s="15" t="str">
        <f>HLOOKUP(Coffee_data[[#This Row],[ProductId]],Product!$B$4:$O$7,2,FALSE)</f>
        <v>Regular</v>
      </c>
      <c r="S3033" s="15" t="str">
        <f>HLOOKUP(Coffee_data[[#This Row],[ProductId]],Product!$B$4:$O$7,3,FALSE)</f>
        <v>Tea</v>
      </c>
      <c r="T3033" s="15" t="str">
        <f>HLOOKUP(Coffee_data[[#This Row],[ProductId]],Product!$B$4:$O$7,4,FALSE)</f>
        <v>Darjeeling</v>
      </c>
    </row>
    <row r="3034" spans="1:20" x14ac:dyDescent="0.2">
      <c r="A3034">
        <v>272</v>
      </c>
      <c r="B3034">
        <v>332</v>
      </c>
      <c r="C3034">
        <v>598</v>
      </c>
      <c r="D3034">
        <v>221</v>
      </c>
      <c r="E3034">
        <v>126</v>
      </c>
      <c r="F3034">
        <v>102</v>
      </c>
      <c r="G3034">
        <v>1714</v>
      </c>
      <c r="H3034">
        <v>180</v>
      </c>
      <c r="I3034">
        <v>234</v>
      </c>
      <c r="J3034">
        <v>300</v>
      </c>
      <c r="K3034">
        <v>518</v>
      </c>
      <c r="L3034">
        <v>515</v>
      </c>
      <c r="M3034">
        <v>12</v>
      </c>
      <c r="N3034" s="25">
        <v>42155</v>
      </c>
      <c r="O3034" t="str">
        <f>VLOOKUP(Coffee_data[[#This Row],[Area Code]],Location!$B$1:$E$157,2,FALSE)</f>
        <v>Iowa</v>
      </c>
      <c r="P3034" t="str">
        <f>VLOOKUP(Coffee_data[[#This Row],[Area Code]],Location!$B$1:$E$157,3,FALSE)</f>
        <v>Central</v>
      </c>
      <c r="Q3034" t="str">
        <f>VLOOKUP(Coffee_data[[#This Row],[Area Code]],Location!$B$1:$E$157,4,FALSE)</f>
        <v>Small Market</v>
      </c>
      <c r="R3034" s="15" t="str">
        <f>HLOOKUP(Coffee_data[[#This Row],[ProductId]],Product!$B$4:$O$7,2,FALSE)</f>
        <v>Regular</v>
      </c>
      <c r="S3034" s="15" t="str">
        <f>HLOOKUP(Coffee_data[[#This Row],[ProductId]],Product!$B$4:$O$7,3,FALSE)</f>
        <v>Tea</v>
      </c>
      <c r="T3034" s="15" t="str">
        <f>HLOOKUP(Coffee_data[[#This Row],[ProductId]],Product!$B$4:$O$7,4,FALSE)</f>
        <v>Earl Grey</v>
      </c>
    </row>
    <row r="3035" spans="1:20" x14ac:dyDescent="0.2">
      <c r="A3035">
        <v>21</v>
      </c>
      <c r="B3035">
        <v>32</v>
      </c>
      <c r="C3035">
        <v>53</v>
      </c>
      <c r="D3035">
        <v>21</v>
      </c>
      <c r="E3035">
        <v>16</v>
      </c>
      <c r="F3035">
        <v>5</v>
      </c>
      <c r="G3035">
        <v>798</v>
      </c>
      <c r="H3035">
        <v>30</v>
      </c>
      <c r="I3035">
        <v>20</v>
      </c>
      <c r="J3035">
        <v>40</v>
      </c>
      <c r="K3035">
        <v>65</v>
      </c>
      <c r="L3035">
        <v>563</v>
      </c>
      <c r="M3035">
        <v>5</v>
      </c>
      <c r="N3035" s="25">
        <v>42155</v>
      </c>
      <c r="O3035" t="str">
        <f>VLOOKUP(Coffee_data[[#This Row],[Area Code]],Location!$B$1:$E$157,2,FALSE)</f>
        <v>Iowa</v>
      </c>
      <c r="P3035" t="str">
        <f>VLOOKUP(Coffee_data[[#This Row],[Area Code]],Location!$B$1:$E$157,3,FALSE)</f>
        <v>Central</v>
      </c>
      <c r="Q3035" t="str">
        <f>VLOOKUP(Coffee_data[[#This Row],[Area Code]],Location!$B$1:$E$157,4,FALSE)</f>
        <v>Small Market</v>
      </c>
      <c r="R3035" s="15" t="str">
        <f>HLOOKUP(Coffee_data[[#This Row],[ProductId]],Product!$B$4:$O$7,2,FALSE)</f>
        <v>Regular</v>
      </c>
      <c r="S3035" s="15" t="str">
        <f>HLOOKUP(Coffee_data[[#This Row],[ProductId]],Product!$B$4:$O$7,3,FALSE)</f>
        <v>Espresso</v>
      </c>
      <c r="T3035" s="15" t="str">
        <f>HLOOKUP(Coffee_data[[#This Row],[ProductId]],Product!$B$4:$O$7,4,FALSE)</f>
        <v>Caffe Mocha</v>
      </c>
    </row>
    <row r="3036" spans="1:20" x14ac:dyDescent="0.2">
      <c r="A3036">
        <v>43</v>
      </c>
      <c r="B3036">
        <v>43</v>
      </c>
      <c r="C3036">
        <v>43</v>
      </c>
      <c r="D3036">
        <v>0</v>
      </c>
      <c r="E3036">
        <v>11</v>
      </c>
      <c r="F3036">
        <v>0</v>
      </c>
      <c r="G3036">
        <v>602</v>
      </c>
      <c r="H3036">
        <v>40</v>
      </c>
      <c r="I3036">
        <v>0</v>
      </c>
      <c r="J3036">
        <v>50</v>
      </c>
      <c r="K3036">
        <v>56</v>
      </c>
      <c r="L3036">
        <v>563</v>
      </c>
      <c r="M3036">
        <v>6</v>
      </c>
      <c r="N3036" s="25">
        <v>42155</v>
      </c>
      <c r="O3036" t="str">
        <f>VLOOKUP(Coffee_data[[#This Row],[Area Code]],Location!$B$1:$E$157,2,FALSE)</f>
        <v>Iowa</v>
      </c>
      <c r="P3036" t="str">
        <f>VLOOKUP(Coffee_data[[#This Row],[Area Code]],Location!$B$1:$E$157,3,FALSE)</f>
        <v>Central</v>
      </c>
      <c r="Q3036" t="str">
        <f>VLOOKUP(Coffee_data[[#This Row],[Area Code]],Location!$B$1:$E$157,4,FALSE)</f>
        <v>Small Market</v>
      </c>
      <c r="R3036" s="15" t="str">
        <f>HLOOKUP(Coffee_data[[#This Row],[ProductId]],Product!$B$4:$O$7,2,FALSE)</f>
        <v>Decaf</v>
      </c>
      <c r="S3036" s="15" t="str">
        <f>HLOOKUP(Coffee_data[[#This Row],[ProductId]],Product!$B$4:$O$7,3,FALSE)</f>
        <v>Espresso</v>
      </c>
      <c r="T3036" s="15" t="str">
        <f>HLOOKUP(Coffee_data[[#This Row],[ProductId]],Product!$B$4:$O$7,4,FALSE)</f>
        <v>Decaf Espresso</v>
      </c>
    </row>
    <row r="3037" spans="1:20" x14ac:dyDescent="0.2">
      <c r="A3037">
        <v>25</v>
      </c>
      <c r="B3037">
        <v>35</v>
      </c>
      <c r="C3037">
        <v>57</v>
      </c>
      <c r="D3037">
        <v>23</v>
      </c>
      <c r="E3037">
        <v>16</v>
      </c>
      <c r="F3037">
        <v>6</v>
      </c>
      <c r="G3037">
        <v>843</v>
      </c>
      <c r="H3037">
        <v>30</v>
      </c>
      <c r="I3037">
        <v>20</v>
      </c>
      <c r="J3037">
        <v>40</v>
      </c>
      <c r="K3037">
        <v>61</v>
      </c>
      <c r="L3037">
        <v>319</v>
      </c>
      <c r="M3037">
        <v>1</v>
      </c>
      <c r="N3037" s="25">
        <v>42155</v>
      </c>
      <c r="O3037" t="str">
        <f>VLOOKUP(Coffee_data[[#This Row],[Area Code]],Location!$B$1:$E$157,2,FALSE)</f>
        <v>Iowa</v>
      </c>
      <c r="P3037" t="str">
        <f>VLOOKUP(Coffee_data[[#This Row],[Area Code]],Location!$B$1:$E$157,3,FALSE)</f>
        <v>Central</v>
      </c>
      <c r="Q3037" t="str">
        <f>VLOOKUP(Coffee_data[[#This Row],[Area Code]],Location!$B$1:$E$157,4,FALSE)</f>
        <v>Small Market</v>
      </c>
      <c r="R3037" s="15" t="str">
        <f>HLOOKUP(Coffee_data[[#This Row],[ProductId]],Product!$B$4:$O$7,2,FALSE)</f>
        <v>Regular</v>
      </c>
      <c r="S3037" s="15" t="str">
        <f>HLOOKUP(Coffee_data[[#This Row],[ProductId]],Product!$B$4:$O$7,3,FALSE)</f>
        <v>Coffee</v>
      </c>
      <c r="T3037" s="15" t="str">
        <f>HLOOKUP(Coffee_data[[#This Row],[ProductId]],Product!$B$4:$O$7,4,FALSE)</f>
        <v>Amaretto</v>
      </c>
    </row>
    <row r="3038" spans="1:20" x14ac:dyDescent="0.2">
      <c r="A3038">
        <v>11</v>
      </c>
      <c r="B3038">
        <v>38</v>
      </c>
      <c r="C3038">
        <v>69</v>
      </c>
      <c r="D3038">
        <v>32</v>
      </c>
      <c r="E3038">
        <v>28</v>
      </c>
      <c r="F3038">
        <v>9</v>
      </c>
      <c r="G3038">
        <v>996</v>
      </c>
      <c r="H3038">
        <v>20</v>
      </c>
      <c r="I3038">
        <v>30</v>
      </c>
      <c r="J3038">
        <v>40</v>
      </c>
      <c r="K3038">
        <v>72</v>
      </c>
      <c r="L3038">
        <v>641</v>
      </c>
      <c r="M3038">
        <v>2</v>
      </c>
      <c r="N3038" s="25">
        <v>42155</v>
      </c>
      <c r="O3038" t="str">
        <f>VLOOKUP(Coffee_data[[#This Row],[Area Code]],Location!$B$1:$E$157,2,FALSE)</f>
        <v>Iowa</v>
      </c>
      <c r="P3038" t="str">
        <f>VLOOKUP(Coffee_data[[#This Row],[Area Code]],Location!$B$1:$E$157,3,FALSE)</f>
        <v>Central</v>
      </c>
      <c r="Q3038" t="str">
        <f>VLOOKUP(Coffee_data[[#This Row],[Area Code]],Location!$B$1:$E$157,4,FALSE)</f>
        <v>Small Market</v>
      </c>
      <c r="R3038" s="15" t="str">
        <f>HLOOKUP(Coffee_data[[#This Row],[ProductId]],Product!$B$4:$O$7,2,FALSE)</f>
        <v>Regular</v>
      </c>
      <c r="S3038" s="15" t="str">
        <f>HLOOKUP(Coffee_data[[#This Row],[ProductId]],Product!$B$4:$O$7,3,FALSE)</f>
        <v>Coffee</v>
      </c>
      <c r="T3038" s="15" t="str">
        <f>HLOOKUP(Coffee_data[[#This Row],[ProductId]],Product!$B$4:$O$7,4,FALSE)</f>
        <v>Columbian</v>
      </c>
    </row>
    <row r="3039" spans="1:20" x14ac:dyDescent="0.2">
      <c r="A3039">
        <v>15</v>
      </c>
      <c r="B3039">
        <v>30</v>
      </c>
      <c r="C3039">
        <v>52</v>
      </c>
      <c r="D3039">
        <v>22</v>
      </c>
      <c r="E3039">
        <v>18</v>
      </c>
      <c r="F3039">
        <v>7</v>
      </c>
      <c r="G3039">
        <v>608</v>
      </c>
      <c r="H3039">
        <v>20</v>
      </c>
      <c r="I3039">
        <v>20</v>
      </c>
      <c r="J3039">
        <v>30</v>
      </c>
      <c r="K3039">
        <v>47</v>
      </c>
      <c r="L3039">
        <v>515</v>
      </c>
      <c r="M3039">
        <v>3</v>
      </c>
      <c r="N3039" s="25">
        <v>42155</v>
      </c>
      <c r="O3039" t="str">
        <f>VLOOKUP(Coffee_data[[#This Row],[Area Code]],Location!$B$1:$E$157,2,FALSE)</f>
        <v>Iowa</v>
      </c>
      <c r="P3039" t="str">
        <f>VLOOKUP(Coffee_data[[#This Row],[Area Code]],Location!$B$1:$E$157,3,FALSE)</f>
        <v>Central</v>
      </c>
      <c r="Q3039" t="str">
        <f>VLOOKUP(Coffee_data[[#This Row],[Area Code]],Location!$B$1:$E$157,4,FALSE)</f>
        <v>Small Market</v>
      </c>
      <c r="R3039" s="15" t="str">
        <f>HLOOKUP(Coffee_data[[#This Row],[ProductId]],Product!$B$4:$O$7,2,FALSE)</f>
        <v>Decaf</v>
      </c>
      <c r="S3039" s="15" t="str">
        <f>HLOOKUP(Coffee_data[[#This Row],[ProductId]],Product!$B$4:$O$7,3,FALSE)</f>
        <v>Coffee</v>
      </c>
      <c r="T3039" s="15" t="str">
        <f>HLOOKUP(Coffee_data[[#This Row],[ProductId]],Product!$B$4:$O$7,4,FALSE)</f>
        <v>Decaf Irish Cream</v>
      </c>
    </row>
    <row r="3040" spans="1:20" x14ac:dyDescent="0.2">
      <c r="A3040">
        <v>-6</v>
      </c>
      <c r="B3040">
        <v>73</v>
      </c>
      <c r="C3040">
        <v>124</v>
      </c>
      <c r="D3040">
        <v>52</v>
      </c>
      <c r="E3040">
        <v>72</v>
      </c>
      <c r="F3040">
        <v>47</v>
      </c>
      <c r="G3040">
        <v>313</v>
      </c>
      <c r="H3040">
        <v>20</v>
      </c>
      <c r="I3040">
        <v>32</v>
      </c>
      <c r="J3040">
        <v>70</v>
      </c>
      <c r="K3040">
        <v>102</v>
      </c>
      <c r="L3040">
        <v>816</v>
      </c>
      <c r="M3040">
        <v>8</v>
      </c>
      <c r="N3040" s="25">
        <v>42155</v>
      </c>
      <c r="O3040" t="str">
        <f>VLOOKUP(Coffee_data[[#This Row],[Area Code]],Location!$B$1:$E$157,2,FALSE)</f>
        <v>Missouri</v>
      </c>
      <c r="P3040" t="str">
        <f>VLOOKUP(Coffee_data[[#This Row],[Area Code]],Location!$B$1:$E$157,3,FALSE)</f>
        <v>Central</v>
      </c>
      <c r="Q3040" t="str">
        <f>VLOOKUP(Coffee_data[[#This Row],[Area Code]],Location!$B$1:$E$157,4,FALSE)</f>
        <v>Small Market</v>
      </c>
      <c r="R3040" s="15" t="str">
        <f>HLOOKUP(Coffee_data[[#This Row],[ProductId]],Product!$B$4:$O$7,2,FALSE)</f>
        <v>Decaf</v>
      </c>
      <c r="S3040" s="15" t="str">
        <f>HLOOKUP(Coffee_data[[#This Row],[ProductId]],Product!$B$4:$O$7,3,FALSE)</f>
        <v>Herbal Tea</v>
      </c>
      <c r="T3040" s="15" t="str">
        <f>HLOOKUP(Coffee_data[[#This Row],[ProductId]],Product!$B$4:$O$7,4,FALSE)</f>
        <v>Chamomile</v>
      </c>
    </row>
    <row r="3041" spans="1:20" x14ac:dyDescent="0.2">
      <c r="A3041">
        <v>-46</v>
      </c>
      <c r="B3041">
        <v>25</v>
      </c>
      <c r="C3041">
        <v>140</v>
      </c>
      <c r="D3041">
        <v>56</v>
      </c>
      <c r="E3041">
        <v>54</v>
      </c>
      <c r="F3041">
        <v>35</v>
      </c>
      <c r="G3041">
        <v>1142</v>
      </c>
      <c r="H3041">
        <v>0</v>
      </c>
      <c r="I3041">
        <v>90</v>
      </c>
      <c r="J3041">
        <v>30</v>
      </c>
      <c r="K3041">
        <v>129</v>
      </c>
      <c r="L3041">
        <v>314</v>
      </c>
      <c r="M3041">
        <v>9</v>
      </c>
      <c r="N3041" s="25">
        <v>42155</v>
      </c>
      <c r="O3041" t="str">
        <f>VLOOKUP(Coffee_data[[#This Row],[Area Code]],Location!$B$1:$E$157,2,FALSE)</f>
        <v>Missouri</v>
      </c>
      <c r="P3041" t="str">
        <f>VLOOKUP(Coffee_data[[#This Row],[Area Code]],Location!$B$1:$E$157,3,FALSE)</f>
        <v>Central</v>
      </c>
      <c r="Q3041" t="str">
        <f>VLOOKUP(Coffee_data[[#This Row],[Area Code]],Location!$B$1:$E$157,4,FALSE)</f>
        <v>Small Market</v>
      </c>
      <c r="R3041" s="15" t="str">
        <f>HLOOKUP(Coffee_data[[#This Row],[ProductId]],Product!$B$4:$O$7,2,FALSE)</f>
        <v>Decaf</v>
      </c>
      <c r="S3041" s="15" t="str">
        <f>HLOOKUP(Coffee_data[[#This Row],[ProductId]],Product!$B$4:$O$7,3,FALSE)</f>
        <v>Herbal Tea</v>
      </c>
      <c r="T3041" s="15" t="str">
        <f>HLOOKUP(Coffee_data[[#This Row],[ProductId]],Product!$B$4:$O$7,4,FALSE)</f>
        <v>Lemon</v>
      </c>
    </row>
    <row r="3042" spans="1:20" x14ac:dyDescent="0.2">
      <c r="A3042">
        <v>19</v>
      </c>
      <c r="B3042">
        <v>55</v>
      </c>
      <c r="C3042">
        <v>95</v>
      </c>
      <c r="D3042">
        <v>41</v>
      </c>
      <c r="E3042">
        <v>38</v>
      </c>
      <c r="F3042">
        <v>13</v>
      </c>
      <c r="G3042">
        <v>239</v>
      </c>
      <c r="H3042">
        <v>20</v>
      </c>
      <c r="I3042">
        <v>30</v>
      </c>
      <c r="J3042">
        <v>50</v>
      </c>
      <c r="K3042">
        <v>69</v>
      </c>
      <c r="L3042">
        <v>816</v>
      </c>
      <c r="M3042">
        <v>11</v>
      </c>
      <c r="N3042" s="25">
        <v>42155</v>
      </c>
      <c r="O3042" t="str">
        <f>VLOOKUP(Coffee_data[[#This Row],[Area Code]],Location!$B$1:$E$157,2,FALSE)</f>
        <v>Missouri</v>
      </c>
      <c r="P3042" t="str">
        <f>VLOOKUP(Coffee_data[[#This Row],[Area Code]],Location!$B$1:$E$157,3,FALSE)</f>
        <v>Central</v>
      </c>
      <c r="Q3042" t="str">
        <f>VLOOKUP(Coffee_data[[#This Row],[Area Code]],Location!$B$1:$E$157,4,FALSE)</f>
        <v>Small Market</v>
      </c>
      <c r="R3042" s="15" t="str">
        <f>HLOOKUP(Coffee_data[[#This Row],[ProductId]],Product!$B$4:$O$7,2,FALSE)</f>
        <v>Regular</v>
      </c>
      <c r="S3042" s="15" t="str">
        <f>HLOOKUP(Coffee_data[[#This Row],[ProductId]],Product!$B$4:$O$7,3,FALSE)</f>
        <v>Tea</v>
      </c>
      <c r="T3042" s="15" t="str">
        <f>HLOOKUP(Coffee_data[[#This Row],[ProductId]],Product!$B$4:$O$7,4,FALSE)</f>
        <v>Darjeeling</v>
      </c>
    </row>
    <row r="3043" spans="1:20" x14ac:dyDescent="0.2">
      <c r="A3043">
        <v>-4</v>
      </c>
      <c r="B3043">
        <v>43</v>
      </c>
      <c r="C3043">
        <v>77</v>
      </c>
      <c r="D3043">
        <v>35</v>
      </c>
      <c r="E3043">
        <v>43</v>
      </c>
      <c r="F3043">
        <v>13</v>
      </c>
      <c r="G3043">
        <v>204</v>
      </c>
      <c r="H3043">
        <v>-10</v>
      </c>
      <c r="I3043">
        <v>30</v>
      </c>
      <c r="J3043">
        <v>30</v>
      </c>
      <c r="K3043">
        <v>60</v>
      </c>
      <c r="L3043">
        <v>660</v>
      </c>
      <c r="M3043">
        <v>12</v>
      </c>
      <c r="N3043" s="25">
        <v>42155</v>
      </c>
      <c r="O3043" t="str">
        <f>VLOOKUP(Coffee_data[[#This Row],[Area Code]],Location!$B$1:$E$157,2,FALSE)</f>
        <v>Missouri</v>
      </c>
      <c r="P3043" t="str">
        <f>VLOOKUP(Coffee_data[[#This Row],[Area Code]],Location!$B$1:$E$157,3,FALSE)</f>
        <v>Central</v>
      </c>
      <c r="Q3043" t="str">
        <f>VLOOKUP(Coffee_data[[#This Row],[Area Code]],Location!$B$1:$E$157,4,FALSE)</f>
        <v>Small Market</v>
      </c>
      <c r="R3043" s="15" t="str">
        <f>HLOOKUP(Coffee_data[[#This Row],[ProductId]],Product!$B$4:$O$7,2,FALSE)</f>
        <v>Regular</v>
      </c>
      <c r="S3043" s="15" t="str">
        <f>HLOOKUP(Coffee_data[[#This Row],[ProductId]],Product!$B$4:$O$7,3,FALSE)</f>
        <v>Tea</v>
      </c>
      <c r="T3043" s="15" t="str">
        <f>HLOOKUP(Coffee_data[[#This Row],[ProductId]],Product!$B$4:$O$7,4,FALSE)</f>
        <v>Earl Grey</v>
      </c>
    </row>
    <row r="3044" spans="1:20" x14ac:dyDescent="0.2">
      <c r="A3044">
        <v>0</v>
      </c>
      <c r="B3044">
        <v>46</v>
      </c>
      <c r="C3044">
        <v>81</v>
      </c>
      <c r="D3044">
        <v>36</v>
      </c>
      <c r="E3044">
        <v>43</v>
      </c>
      <c r="F3044">
        <v>13</v>
      </c>
      <c r="G3044">
        <v>236</v>
      </c>
      <c r="H3044">
        <v>0</v>
      </c>
      <c r="I3044">
        <v>43</v>
      </c>
      <c r="J3044">
        <v>40</v>
      </c>
      <c r="K3044">
        <v>83</v>
      </c>
      <c r="L3044">
        <v>816</v>
      </c>
      <c r="M3044">
        <v>13</v>
      </c>
      <c r="N3044" s="25">
        <v>42155</v>
      </c>
      <c r="O3044" t="str">
        <f>VLOOKUP(Coffee_data[[#This Row],[Area Code]],Location!$B$1:$E$157,2,FALSE)</f>
        <v>Missouri</v>
      </c>
      <c r="P3044" t="str">
        <f>VLOOKUP(Coffee_data[[#This Row],[Area Code]],Location!$B$1:$E$157,3,FALSE)</f>
        <v>Central</v>
      </c>
      <c r="Q3044" t="str">
        <f>VLOOKUP(Coffee_data[[#This Row],[Area Code]],Location!$B$1:$E$157,4,FALSE)</f>
        <v>Small Market</v>
      </c>
      <c r="R3044" s="15" t="str">
        <f>HLOOKUP(Coffee_data[[#This Row],[ProductId]],Product!$B$4:$O$7,2,FALSE)</f>
        <v>Regular</v>
      </c>
      <c r="S3044" s="15" t="str">
        <f>HLOOKUP(Coffee_data[[#This Row],[ProductId]],Product!$B$4:$O$7,3,FALSE)</f>
        <v>Tea</v>
      </c>
      <c r="T3044" s="15" t="str">
        <f>HLOOKUP(Coffee_data[[#This Row],[ProductId]],Product!$B$4:$O$7,4,FALSE)</f>
        <v>Green Tea</v>
      </c>
    </row>
    <row r="3045" spans="1:20" x14ac:dyDescent="0.2">
      <c r="A3045">
        <v>46</v>
      </c>
      <c r="B3045">
        <v>55</v>
      </c>
      <c r="C3045">
        <v>91</v>
      </c>
      <c r="D3045">
        <v>37</v>
      </c>
      <c r="E3045">
        <v>20</v>
      </c>
      <c r="F3045">
        <v>10</v>
      </c>
      <c r="G3045">
        <v>876</v>
      </c>
      <c r="H3045">
        <v>40</v>
      </c>
      <c r="I3045">
        <v>40</v>
      </c>
      <c r="J3045">
        <v>60</v>
      </c>
      <c r="K3045">
        <v>105</v>
      </c>
      <c r="L3045">
        <v>314</v>
      </c>
      <c r="M3045">
        <v>5</v>
      </c>
      <c r="N3045" s="25">
        <v>42155</v>
      </c>
      <c r="O3045" t="str">
        <f>VLOOKUP(Coffee_data[[#This Row],[Area Code]],Location!$B$1:$E$157,2,FALSE)</f>
        <v>Missouri</v>
      </c>
      <c r="P3045" t="str">
        <f>VLOOKUP(Coffee_data[[#This Row],[Area Code]],Location!$B$1:$E$157,3,FALSE)</f>
        <v>Central</v>
      </c>
      <c r="Q3045" t="str">
        <f>VLOOKUP(Coffee_data[[#This Row],[Area Code]],Location!$B$1:$E$157,4,FALSE)</f>
        <v>Small Market</v>
      </c>
      <c r="R3045" s="15" t="str">
        <f>HLOOKUP(Coffee_data[[#This Row],[ProductId]],Product!$B$4:$O$7,2,FALSE)</f>
        <v>Regular</v>
      </c>
      <c r="S3045" s="15" t="str">
        <f>HLOOKUP(Coffee_data[[#This Row],[ProductId]],Product!$B$4:$O$7,3,FALSE)</f>
        <v>Espresso</v>
      </c>
      <c r="T3045" s="15" t="str">
        <f>HLOOKUP(Coffee_data[[#This Row],[ProductId]],Product!$B$4:$O$7,4,FALSE)</f>
        <v>Caffe Mocha</v>
      </c>
    </row>
    <row r="3046" spans="1:20" x14ac:dyDescent="0.2">
      <c r="A3046">
        <v>43</v>
      </c>
      <c r="B3046">
        <v>53</v>
      </c>
      <c r="C3046">
        <v>88</v>
      </c>
      <c r="D3046">
        <v>36</v>
      </c>
      <c r="E3046">
        <v>20</v>
      </c>
      <c r="F3046">
        <v>10</v>
      </c>
      <c r="G3046">
        <v>828</v>
      </c>
      <c r="H3046">
        <v>40</v>
      </c>
      <c r="I3046">
        <v>34</v>
      </c>
      <c r="J3046">
        <v>60</v>
      </c>
      <c r="K3046">
        <v>100</v>
      </c>
      <c r="L3046">
        <v>636</v>
      </c>
      <c r="M3046">
        <v>6</v>
      </c>
      <c r="N3046" s="25">
        <v>42155</v>
      </c>
      <c r="O3046" t="str">
        <f>VLOOKUP(Coffee_data[[#This Row],[Area Code]],Location!$B$1:$E$157,2,FALSE)</f>
        <v>Missouri</v>
      </c>
      <c r="P3046" t="str">
        <f>VLOOKUP(Coffee_data[[#This Row],[Area Code]],Location!$B$1:$E$157,3,FALSE)</f>
        <v>Central</v>
      </c>
      <c r="Q3046" t="str">
        <f>VLOOKUP(Coffee_data[[#This Row],[Area Code]],Location!$B$1:$E$157,4,FALSE)</f>
        <v>Small Market</v>
      </c>
      <c r="R3046" s="15" t="str">
        <f>HLOOKUP(Coffee_data[[#This Row],[ProductId]],Product!$B$4:$O$7,2,FALSE)</f>
        <v>Decaf</v>
      </c>
      <c r="S3046" s="15" t="str">
        <f>HLOOKUP(Coffee_data[[#This Row],[ProductId]],Product!$B$4:$O$7,3,FALSE)</f>
        <v>Espresso</v>
      </c>
      <c r="T3046" s="15" t="str">
        <f>HLOOKUP(Coffee_data[[#This Row],[ProductId]],Product!$B$4:$O$7,4,FALSE)</f>
        <v>Decaf Espresso</v>
      </c>
    </row>
    <row r="3047" spans="1:20" x14ac:dyDescent="0.2">
      <c r="A3047">
        <v>43</v>
      </c>
      <c r="B3047">
        <v>93</v>
      </c>
      <c r="C3047">
        <v>167</v>
      </c>
      <c r="D3047">
        <v>76</v>
      </c>
      <c r="E3047">
        <v>58</v>
      </c>
      <c r="F3047">
        <v>28</v>
      </c>
      <c r="G3047">
        <v>580</v>
      </c>
      <c r="H3047">
        <v>40</v>
      </c>
      <c r="I3047">
        <v>80</v>
      </c>
      <c r="J3047">
        <v>90</v>
      </c>
      <c r="K3047">
        <v>170</v>
      </c>
      <c r="L3047">
        <v>573</v>
      </c>
      <c r="M3047">
        <v>2</v>
      </c>
      <c r="N3047" s="25">
        <v>42155</v>
      </c>
      <c r="O3047" t="str">
        <f>VLOOKUP(Coffee_data[[#This Row],[Area Code]],Location!$B$1:$E$157,2,FALSE)</f>
        <v>Missouri</v>
      </c>
      <c r="P3047" t="str">
        <f>VLOOKUP(Coffee_data[[#This Row],[Area Code]],Location!$B$1:$E$157,3,FALSE)</f>
        <v>Central</v>
      </c>
      <c r="Q3047" t="str">
        <f>VLOOKUP(Coffee_data[[#This Row],[Area Code]],Location!$B$1:$E$157,4,FALSE)</f>
        <v>Small Market</v>
      </c>
      <c r="R3047" s="15" t="str">
        <f>HLOOKUP(Coffee_data[[#This Row],[ProductId]],Product!$B$4:$O$7,2,FALSE)</f>
        <v>Regular</v>
      </c>
      <c r="S3047" s="15" t="str">
        <f>HLOOKUP(Coffee_data[[#This Row],[ProductId]],Product!$B$4:$O$7,3,FALSE)</f>
        <v>Coffee</v>
      </c>
      <c r="T3047" s="15" t="str">
        <f>HLOOKUP(Coffee_data[[#This Row],[ProductId]],Product!$B$4:$O$7,4,FALSE)</f>
        <v>Columbian</v>
      </c>
    </row>
    <row r="3048" spans="1:20" x14ac:dyDescent="0.2">
      <c r="A3048">
        <v>48</v>
      </c>
      <c r="B3048">
        <v>77</v>
      </c>
      <c r="C3048">
        <v>141</v>
      </c>
      <c r="D3048">
        <v>65</v>
      </c>
      <c r="E3048">
        <v>39</v>
      </c>
      <c r="F3048">
        <v>20</v>
      </c>
      <c r="G3048">
        <v>1042</v>
      </c>
      <c r="H3048">
        <v>50</v>
      </c>
      <c r="I3048">
        <v>63</v>
      </c>
      <c r="J3048">
        <v>80</v>
      </c>
      <c r="K3048">
        <v>143</v>
      </c>
      <c r="L3048">
        <v>660</v>
      </c>
      <c r="M3048">
        <v>3</v>
      </c>
      <c r="N3048" s="25">
        <v>42155</v>
      </c>
      <c r="O3048" t="str">
        <f>VLOOKUP(Coffee_data[[#This Row],[Area Code]],Location!$B$1:$E$157,2,FALSE)</f>
        <v>Missouri</v>
      </c>
      <c r="P3048" t="str">
        <f>VLOOKUP(Coffee_data[[#This Row],[Area Code]],Location!$B$1:$E$157,3,FALSE)</f>
        <v>Central</v>
      </c>
      <c r="Q3048" t="str">
        <f>VLOOKUP(Coffee_data[[#This Row],[Area Code]],Location!$B$1:$E$157,4,FALSE)</f>
        <v>Small Market</v>
      </c>
      <c r="R3048" s="15" t="str">
        <f>HLOOKUP(Coffee_data[[#This Row],[ProductId]],Product!$B$4:$O$7,2,FALSE)</f>
        <v>Decaf</v>
      </c>
      <c r="S3048" s="15" t="str">
        <f>HLOOKUP(Coffee_data[[#This Row],[ProductId]],Product!$B$4:$O$7,3,FALSE)</f>
        <v>Coffee</v>
      </c>
      <c r="T3048" s="15" t="str">
        <f>HLOOKUP(Coffee_data[[#This Row],[ProductId]],Product!$B$4:$O$7,4,FALSE)</f>
        <v>Decaf Irish Cream</v>
      </c>
    </row>
    <row r="3049" spans="1:20" x14ac:dyDescent="0.2">
      <c r="A3049">
        <v>12</v>
      </c>
      <c r="B3049">
        <v>26</v>
      </c>
      <c r="C3049">
        <v>44</v>
      </c>
      <c r="D3049">
        <v>18</v>
      </c>
      <c r="E3049">
        <v>16</v>
      </c>
      <c r="F3049">
        <v>5</v>
      </c>
      <c r="G3049">
        <v>478</v>
      </c>
      <c r="H3049">
        <v>20</v>
      </c>
      <c r="I3049">
        <v>10</v>
      </c>
      <c r="J3049">
        <v>20</v>
      </c>
      <c r="K3049">
        <v>22</v>
      </c>
      <c r="L3049">
        <v>216</v>
      </c>
      <c r="M3049">
        <v>8</v>
      </c>
      <c r="N3049" s="25">
        <v>42155</v>
      </c>
      <c r="O3049" t="str">
        <f>VLOOKUP(Coffee_data[[#This Row],[Area Code]],Location!$B$1:$E$157,2,FALSE)</f>
        <v>Ohio</v>
      </c>
      <c r="P3049" t="str">
        <f>VLOOKUP(Coffee_data[[#This Row],[Area Code]],Location!$B$1:$E$157,3,FALSE)</f>
        <v>Central</v>
      </c>
      <c r="Q3049" t="str">
        <f>VLOOKUP(Coffee_data[[#This Row],[Area Code]],Location!$B$1:$E$157,4,FALSE)</f>
        <v>Major Market</v>
      </c>
      <c r="R3049" s="15" t="str">
        <f>HLOOKUP(Coffee_data[[#This Row],[ProductId]],Product!$B$4:$O$7,2,FALSE)</f>
        <v>Decaf</v>
      </c>
      <c r="S3049" s="15" t="str">
        <f>HLOOKUP(Coffee_data[[#This Row],[ProductId]],Product!$B$4:$O$7,3,FALSE)</f>
        <v>Herbal Tea</v>
      </c>
      <c r="T3049" s="15" t="str">
        <f>HLOOKUP(Coffee_data[[#This Row],[ProductId]],Product!$B$4:$O$7,4,FALSE)</f>
        <v>Chamomile</v>
      </c>
    </row>
    <row r="3050" spans="1:20" x14ac:dyDescent="0.2">
      <c r="A3050">
        <v>25</v>
      </c>
      <c r="B3050">
        <v>36</v>
      </c>
      <c r="C3050">
        <v>59</v>
      </c>
      <c r="D3050">
        <v>24</v>
      </c>
      <c r="E3050">
        <v>17</v>
      </c>
      <c r="F3050">
        <v>6</v>
      </c>
      <c r="G3050">
        <v>856</v>
      </c>
      <c r="H3050">
        <v>30</v>
      </c>
      <c r="I3050">
        <v>20</v>
      </c>
      <c r="J3050">
        <v>30</v>
      </c>
      <c r="K3050">
        <v>41</v>
      </c>
      <c r="L3050">
        <v>513</v>
      </c>
      <c r="M3050">
        <v>9</v>
      </c>
      <c r="N3050" s="25">
        <v>42155</v>
      </c>
      <c r="O3050" t="str">
        <f>VLOOKUP(Coffee_data[[#This Row],[Area Code]],Location!$B$1:$E$157,2,FALSE)</f>
        <v>Ohio</v>
      </c>
      <c r="P3050" t="str">
        <f>VLOOKUP(Coffee_data[[#This Row],[Area Code]],Location!$B$1:$E$157,3,FALSE)</f>
        <v>Central</v>
      </c>
      <c r="Q3050" t="str">
        <f>VLOOKUP(Coffee_data[[#This Row],[Area Code]],Location!$B$1:$E$157,4,FALSE)</f>
        <v>Major Market</v>
      </c>
      <c r="R3050" s="15" t="str">
        <f>HLOOKUP(Coffee_data[[#This Row],[ProductId]],Product!$B$4:$O$7,2,FALSE)</f>
        <v>Decaf</v>
      </c>
      <c r="S3050" s="15" t="str">
        <f>HLOOKUP(Coffee_data[[#This Row],[ProductId]],Product!$B$4:$O$7,3,FALSE)</f>
        <v>Herbal Tea</v>
      </c>
      <c r="T3050" s="15" t="str">
        <f>HLOOKUP(Coffee_data[[#This Row],[ProductId]],Product!$B$4:$O$7,4,FALSE)</f>
        <v>Lemon</v>
      </c>
    </row>
    <row r="3051" spans="1:20" x14ac:dyDescent="0.2">
      <c r="A3051">
        <v>137</v>
      </c>
      <c r="B3051">
        <v>167</v>
      </c>
      <c r="C3051">
        <v>276</v>
      </c>
      <c r="D3051">
        <v>92</v>
      </c>
      <c r="E3051">
        <v>63</v>
      </c>
      <c r="F3051">
        <v>36</v>
      </c>
      <c r="G3051">
        <v>767</v>
      </c>
      <c r="H3051">
        <v>90</v>
      </c>
      <c r="I3051">
        <v>90</v>
      </c>
      <c r="J3051">
        <v>150</v>
      </c>
      <c r="K3051">
        <v>240</v>
      </c>
      <c r="L3051">
        <v>330</v>
      </c>
      <c r="M3051">
        <v>11</v>
      </c>
      <c r="N3051" s="25">
        <v>42155</v>
      </c>
      <c r="O3051" t="str">
        <f>VLOOKUP(Coffee_data[[#This Row],[Area Code]],Location!$B$1:$E$157,2,FALSE)</f>
        <v>Ohio</v>
      </c>
      <c r="P3051" t="str">
        <f>VLOOKUP(Coffee_data[[#This Row],[Area Code]],Location!$B$1:$E$157,3,FALSE)</f>
        <v>Central</v>
      </c>
      <c r="Q3051" t="str">
        <f>VLOOKUP(Coffee_data[[#This Row],[Area Code]],Location!$B$1:$E$157,4,FALSE)</f>
        <v>Major Market</v>
      </c>
      <c r="R3051" s="15" t="str">
        <f>HLOOKUP(Coffee_data[[#This Row],[ProductId]],Product!$B$4:$O$7,2,FALSE)</f>
        <v>Regular</v>
      </c>
      <c r="S3051" s="15" t="str">
        <f>HLOOKUP(Coffee_data[[#This Row],[ProductId]],Product!$B$4:$O$7,3,FALSE)</f>
        <v>Tea</v>
      </c>
      <c r="T3051" s="15" t="str">
        <f>HLOOKUP(Coffee_data[[#This Row],[ProductId]],Product!$B$4:$O$7,4,FALSE)</f>
        <v>Darjeeling</v>
      </c>
    </row>
    <row r="3052" spans="1:20" x14ac:dyDescent="0.2">
      <c r="A3052">
        <v>145</v>
      </c>
      <c r="B3052">
        <v>164</v>
      </c>
      <c r="C3052">
        <v>279</v>
      </c>
      <c r="D3052">
        <v>124</v>
      </c>
      <c r="E3052">
        <v>55</v>
      </c>
      <c r="F3052">
        <v>36</v>
      </c>
      <c r="G3052">
        <v>636</v>
      </c>
      <c r="H3052">
        <v>90</v>
      </c>
      <c r="I3052">
        <v>99</v>
      </c>
      <c r="J3052">
        <v>140</v>
      </c>
      <c r="K3052">
        <v>228</v>
      </c>
      <c r="L3052">
        <v>567</v>
      </c>
      <c r="M3052">
        <v>12</v>
      </c>
      <c r="N3052" s="25">
        <v>42155</v>
      </c>
      <c r="O3052" t="str">
        <f>VLOOKUP(Coffee_data[[#This Row],[Area Code]],Location!$B$1:$E$157,2,FALSE)</f>
        <v>Ohio</v>
      </c>
      <c r="P3052" t="str">
        <f>VLOOKUP(Coffee_data[[#This Row],[Area Code]],Location!$B$1:$E$157,3,FALSE)</f>
        <v>Central</v>
      </c>
      <c r="Q3052" t="str">
        <f>VLOOKUP(Coffee_data[[#This Row],[Area Code]],Location!$B$1:$E$157,4,FALSE)</f>
        <v>Major Market</v>
      </c>
      <c r="R3052" s="15" t="str">
        <f>HLOOKUP(Coffee_data[[#This Row],[ProductId]],Product!$B$4:$O$7,2,FALSE)</f>
        <v>Regular</v>
      </c>
      <c r="S3052" s="15" t="str">
        <f>HLOOKUP(Coffee_data[[#This Row],[ProductId]],Product!$B$4:$O$7,3,FALSE)</f>
        <v>Tea</v>
      </c>
      <c r="T3052" s="15" t="str">
        <f>HLOOKUP(Coffee_data[[#This Row],[ProductId]],Product!$B$4:$O$7,4,FALSE)</f>
        <v>Earl Grey</v>
      </c>
    </row>
    <row r="3053" spans="1:20" x14ac:dyDescent="0.2">
      <c r="A3053">
        <v>115</v>
      </c>
      <c r="B3053">
        <v>149</v>
      </c>
      <c r="C3053">
        <v>295</v>
      </c>
      <c r="D3053">
        <v>130</v>
      </c>
      <c r="E3053">
        <v>61</v>
      </c>
      <c r="F3053">
        <v>41</v>
      </c>
      <c r="G3053">
        <v>1245</v>
      </c>
      <c r="H3053">
        <v>120</v>
      </c>
      <c r="I3053">
        <v>167</v>
      </c>
      <c r="J3053">
        <v>180</v>
      </c>
      <c r="K3053">
        <v>345</v>
      </c>
      <c r="L3053">
        <v>440</v>
      </c>
      <c r="M3053">
        <v>5</v>
      </c>
      <c r="N3053" s="25">
        <v>42155</v>
      </c>
      <c r="O3053" t="str">
        <f>VLOOKUP(Coffee_data[[#This Row],[Area Code]],Location!$B$1:$E$157,2,FALSE)</f>
        <v>Ohio</v>
      </c>
      <c r="P3053" t="str">
        <f>VLOOKUP(Coffee_data[[#This Row],[Area Code]],Location!$B$1:$E$157,3,FALSE)</f>
        <v>Central</v>
      </c>
      <c r="Q3053" t="str">
        <f>VLOOKUP(Coffee_data[[#This Row],[Area Code]],Location!$B$1:$E$157,4,FALSE)</f>
        <v>Major Market</v>
      </c>
      <c r="R3053" s="15" t="str">
        <f>HLOOKUP(Coffee_data[[#This Row],[ProductId]],Product!$B$4:$O$7,2,FALSE)</f>
        <v>Regular</v>
      </c>
      <c r="S3053" s="15" t="str">
        <f>HLOOKUP(Coffee_data[[#This Row],[ProductId]],Product!$B$4:$O$7,3,FALSE)</f>
        <v>Espresso</v>
      </c>
      <c r="T3053" s="15" t="str">
        <f>HLOOKUP(Coffee_data[[#This Row],[ProductId]],Product!$B$4:$O$7,4,FALSE)</f>
        <v>Caffe Mocha</v>
      </c>
    </row>
    <row r="3054" spans="1:20" x14ac:dyDescent="0.2">
      <c r="A3054">
        <v>17</v>
      </c>
      <c r="B3054">
        <v>64</v>
      </c>
      <c r="C3054">
        <v>114</v>
      </c>
      <c r="D3054">
        <v>51</v>
      </c>
      <c r="E3054">
        <v>48</v>
      </c>
      <c r="F3054">
        <v>19</v>
      </c>
      <c r="G3054">
        <v>396</v>
      </c>
      <c r="H3054">
        <v>30</v>
      </c>
      <c r="I3054">
        <v>50</v>
      </c>
      <c r="J3054">
        <v>80</v>
      </c>
      <c r="K3054">
        <v>130</v>
      </c>
      <c r="L3054">
        <v>740</v>
      </c>
      <c r="M3054">
        <v>6</v>
      </c>
      <c r="N3054" s="25">
        <v>42155</v>
      </c>
      <c r="O3054" t="str">
        <f>VLOOKUP(Coffee_data[[#This Row],[Area Code]],Location!$B$1:$E$157,2,FALSE)</f>
        <v>Ohio</v>
      </c>
      <c r="P3054" t="str">
        <f>VLOOKUP(Coffee_data[[#This Row],[Area Code]],Location!$B$1:$E$157,3,FALSE)</f>
        <v>Central</v>
      </c>
      <c r="Q3054" t="str">
        <f>VLOOKUP(Coffee_data[[#This Row],[Area Code]],Location!$B$1:$E$157,4,FALSE)</f>
        <v>Major Market</v>
      </c>
      <c r="R3054" s="15" t="str">
        <f>HLOOKUP(Coffee_data[[#This Row],[ProductId]],Product!$B$4:$O$7,2,FALSE)</f>
        <v>Decaf</v>
      </c>
      <c r="S3054" s="15" t="str">
        <f>HLOOKUP(Coffee_data[[#This Row],[ProductId]],Product!$B$4:$O$7,3,FALSE)</f>
        <v>Espresso</v>
      </c>
      <c r="T3054" s="15" t="str">
        <f>HLOOKUP(Coffee_data[[#This Row],[ProductId]],Product!$B$4:$O$7,4,FALSE)</f>
        <v>Decaf Espresso</v>
      </c>
    </row>
    <row r="3055" spans="1:20" x14ac:dyDescent="0.2">
      <c r="A3055">
        <v>33</v>
      </c>
      <c r="B3055">
        <v>68</v>
      </c>
      <c r="C3055">
        <v>117</v>
      </c>
      <c r="D3055">
        <v>50</v>
      </c>
      <c r="E3055">
        <v>41</v>
      </c>
      <c r="F3055">
        <v>16</v>
      </c>
      <c r="G3055">
        <v>397</v>
      </c>
      <c r="H3055">
        <v>40</v>
      </c>
      <c r="I3055">
        <v>50</v>
      </c>
      <c r="J3055">
        <v>70</v>
      </c>
      <c r="K3055">
        <v>120</v>
      </c>
      <c r="L3055">
        <v>513</v>
      </c>
      <c r="M3055">
        <v>1</v>
      </c>
      <c r="N3055" s="25">
        <v>42155</v>
      </c>
      <c r="O3055" t="str">
        <f>VLOOKUP(Coffee_data[[#This Row],[Area Code]],Location!$B$1:$E$157,2,FALSE)</f>
        <v>Ohio</v>
      </c>
      <c r="P3055" t="str">
        <f>VLOOKUP(Coffee_data[[#This Row],[Area Code]],Location!$B$1:$E$157,3,FALSE)</f>
        <v>Central</v>
      </c>
      <c r="Q3055" t="str">
        <f>VLOOKUP(Coffee_data[[#This Row],[Area Code]],Location!$B$1:$E$157,4,FALSE)</f>
        <v>Major Market</v>
      </c>
      <c r="R3055" s="15" t="str">
        <f>HLOOKUP(Coffee_data[[#This Row],[ProductId]],Product!$B$4:$O$7,2,FALSE)</f>
        <v>Regular</v>
      </c>
      <c r="S3055" s="15" t="str">
        <f>HLOOKUP(Coffee_data[[#This Row],[ProductId]],Product!$B$4:$O$7,3,FALSE)</f>
        <v>Coffee</v>
      </c>
      <c r="T3055" s="15" t="str">
        <f>HLOOKUP(Coffee_data[[#This Row],[ProductId]],Product!$B$4:$O$7,4,FALSE)</f>
        <v>Amaretto</v>
      </c>
    </row>
    <row r="3056" spans="1:20" x14ac:dyDescent="0.2">
      <c r="A3056">
        <v>26</v>
      </c>
      <c r="B3056">
        <v>55</v>
      </c>
      <c r="C3056">
        <v>92</v>
      </c>
      <c r="D3056">
        <v>38</v>
      </c>
      <c r="E3056">
        <v>33</v>
      </c>
      <c r="F3056">
        <v>12</v>
      </c>
      <c r="G3056">
        <v>414</v>
      </c>
      <c r="H3056">
        <v>20</v>
      </c>
      <c r="I3056">
        <v>40</v>
      </c>
      <c r="J3056">
        <v>50</v>
      </c>
      <c r="K3056">
        <v>92</v>
      </c>
      <c r="L3056">
        <v>234</v>
      </c>
      <c r="M3056">
        <v>2</v>
      </c>
      <c r="N3056" s="25">
        <v>42155</v>
      </c>
      <c r="O3056" t="str">
        <f>VLOOKUP(Coffee_data[[#This Row],[Area Code]],Location!$B$1:$E$157,2,FALSE)</f>
        <v>Ohio</v>
      </c>
      <c r="P3056" t="str">
        <f>VLOOKUP(Coffee_data[[#This Row],[Area Code]],Location!$B$1:$E$157,3,FALSE)</f>
        <v>Central</v>
      </c>
      <c r="Q3056" t="str">
        <f>VLOOKUP(Coffee_data[[#This Row],[Area Code]],Location!$B$1:$E$157,4,FALSE)</f>
        <v>Major Market</v>
      </c>
      <c r="R3056" s="15" t="str">
        <f>HLOOKUP(Coffee_data[[#This Row],[ProductId]],Product!$B$4:$O$7,2,FALSE)</f>
        <v>Regular</v>
      </c>
      <c r="S3056" s="15" t="str">
        <f>HLOOKUP(Coffee_data[[#This Row],[ProductId]],Product!$B$4:$O$7,3,FALSE)</f>
        <v>Coffee</v>
      </c>
      <c r="T3056" s="15" t="str">
        <f>HLOOKUP(Coffee_data[[#This Row],[ProductId]],Product!$B$4:$O$7,4,FALSE)</f>
        <v>Columbian</v>
      </c>
    </row>
    <row r="3057" spans="1:20" x14ac:dyDescent="0.2">
      <c r="A3057">
        <v>-8</v>
      </c>
      <c r="B3057">
        <v>63</v>
      </c>
      <c r="C3057">
        <v>106</v>
      </c>
      <c r="D3057">
        <v>44</v>
      </c>
      <c r="E3057">
        <v>64</v>
      </c>
      <c r="F3057">
        <v>40</v>
      </c>
      <c r="G3057">
        <v>496</v>
      </c>
      <c r="H3057">
        <v>20</v>
      </c>
      <c r="I3057">
        <v>40</v>
      </c>
      <c r="J3057">
        <v>70</v>
      </c>
      <c r="K3057">
        <v>110</v>
      </c>
      <c r="L3057">
        <v>234</v>
      </c>
      <c r="M3057">
        <v>3</v>
      </c>
      <c r="N3057" s="25">
        <v>42155</v>
      </c>
      <c r="O3057" t="str">
        <f>VLOOKUP(Coffee_data[[#This Row],[Area Code]],Location!$B$1:$E$157,2,FALSE)</f>
        <v>Ohio</v>
      </c>
      <c r="P3057" t="str">
        <f>VLOOKUP(Coffee_data[[#This Row],[Area Code]],Location!$B$1:$E$157,3,FALSE)</f>
        <v>Central</v>
      </c>
      <c r="Q3057" t="str">
        <f>VLOOKUP(Coffee_data[[#This Row],[Area Code]],Location!$B$1:$E$157,4,FALSE)</f>
        <v>Major Market</v>
      </c>
      <c r="R3057" s="15" t="str">
        <f>HLOOKUP(Coffee_data[[#This Row],[ProductId]],Product!$B$4:$O$7,2,FALSE)</f>
        <v>Decaf</v>
      </c>
      <c r="S3057" s="15" t="str">
        <f>HLOOKUP(Coffee_data[[#This Row],[ProductId]],Product!$B$4:$O$7,3,FALSE)</f>
        <v>Coffee</v>
      </c>
      <c r="T3057" s="15" t="str">
        <f>HLOOKUP(Coffee_data[[#This Row],[ProductId]],Product!$B$4:$O$7,4,FALSE)</f>
        <v>Decaf Irish Cream</v>
      </c>
    </row>
    <row r="3058" spans="1:20" x14ac:dyDescent="0.2">
      <c r="A3058">
        <v>55</v>
      </c>
      <c r="B3058">
        <v>78</v>
      </c>
      <c r="C3058">
        <v>124</v>
      </c>
      <c r="D3058">
        <v>47</v>
      </c>
      <c r="E3058">
        <v>35</v>
      </c>
      <c r="F3058">
        <v>14</v>
      </c>
      <c r="G3058">
        <v>371</v>
      </c>
      <c r="H3058">
        <v>50</v>
      </c>
      <c r="I3058">
        <v>32</v>
      </c>
      <c r="J3058">
        <v>70</v>
      </c>
      <c r="K3058">
        <v>118</v>
      </c>
      <c r="L3058">
        <v>414</v>
      </c>
      <c r="M3058">
        <v>8</v>
      </c>
      <c r="N3058" s="25">
        <v>42155</v>
      </c>
      <c r="O3058" t="str">
        <f>VLOOKUP(Coffee_data[[#This Row],[Area Code]],Location!$B$1:$E$157,2,FALSE)</f>
        <v>Wisconsin</v>
      </c>
      <c r="P3058" t="str">
        <f>VLOOKUP(Coffee_data[[#This Row],[Area Code]],Location!$B$1:$E$157,3,FALSE)</f>
        <v>Central</v>
      </c>
      <c r="Q3058" t="str">
        <f>VLOOKUP(Coffee_data[[#This Row],[Area Code]],Location!$B$1:$E$157,4,FALSE)</f>
        <v>Small Market</v>
      </c>
      <c r="R3058" s="15" t="str">
        <f>HLOOKUP(Coffee_data[[#This Row],[ProductId]],Product!$B$4:$O$7,2,FALSE)</f>
        <v>Decaf</v>
      </c>
      <c r="S3058" s="15" t="str">
        <f>HLOOKUP(Coffee_data[[#This Row],[ProductId]],Product!$B$4:$O$7,3,FALSE)</f>
        <v>Herbal Tea</v>
      </c>
      <c r="T3058" s="15" t="str">
        <f>HLOOKUP(Coffee_data[[#This Row],[ProductId]],Product!$B$4:$O$7,4,FALSE)</f>
        <v>Chamomile</v>
      </c>
    </row>
    <row r="3059" spans="1:20" x14ac:dyDescent="0.2">
      <c r="A3059">
        <v>80</v>
      </c>
      <c r="B3059">
        <v>85</v>
      </c>
      <c r="C3059">
        <v>143</v>
      </c>
      <c r="D3059">
        <v>59</v>
      </c>
      <c r="E3059">
        <v>25</v>
      </c>
      <c r="F3059">
        <v>16</v>
      </c>
      <c r="G3059">
        <v>842</v>
      </c>
      <c r="H3059">
        <v>60</v>
      </c>
      <c r="I3059">
        <v>41</v>
      </c>
      <c r="J3059">
        <v>70</v>
      </c>
      <c r="K3059">
        <v>129</v>
      </c>
      <c r="L3059">
        <v>715</v>
      </c>
      <c r="M3059">
        <v>9</v>
      </c>
      <c r="N3059" s="25">
        <v>42155</v>
      </c>
      <c r="O3059" t="str">
        <f>VLOOKUP(Coffee_data[[#This Row],[Area Code]],Location!$B$1:$E$157,2,FALSE)</f>
        <v>Wisconsin</v>
      </c>
      <c r="P3059" t="str">
        <f>VLOOKUP(Coffee_data[[#This Row],[Area Code]],Location!$B$1:$E$157,3,FALSE)</f>
        <v>Central</v>
      </c>
      <c r="Q3059" t="str">
        <f>VLOOKUP(Coffee_data[[#This Row],[Area Code]],Location!$B$1:$E$157,4,FALSE)</f>
        <v>Small Market</v>
      </c>
      <c r="R3059" s="15" t="str">
        <f>HLOOKUP(Coffee_data[[#This Row],[ProductId]],Product!$B$4:$O$7,2,FALSE)</f>
        <v>Decaf</v>
      </c>
      <c r="S3059" s="15" t="str">
        <f>HLOOKUP(Coffee_data[[#This Row],[ProductId]],Product!$B$4:$O$7,3,FALSE)</f>
        <v>Herbal Tea</v>
      </c>
      <c r="T3059" s="15" t="str">
        <f>HLOOKUP(Coffee_data[[#This Row],[ProductId]],Product!$B$4:$O$7,4,FALSE)</f>
        <v>Lemon</v>
      </c>
    </row>
    <row r="3060" spans="1:20" x14ac:dyDescent="0.2">
      <c r="A3060">
        <v>33</v>
      </c>
      <c r="B3060">
        <v>59</v>
      </c>
      <c r="C3060">
        <v>98</v>
      </c>
      <c r="D3060">
        <v>40</v>
      </c>
      <c r="E3060">
        <v>33</v>
      </c>
      <c r="F3060">
        <v>12</v>
      </c>
      <c r="G3060">
        <v>443</v>
      </c>
      <c r="H3060">
        <v>20</v>
      </c>
      <c r="I3060">
        <v>41</v>
      </c>
      <c r="J3060">
        <v>50</v>
      </c>
      <c r="K3060">
        <v>91</v>
      </c>
      <c r="L3060">
        <v>262</v>
      </c>
      <c r="M3060">
        <v>11</v>
      </c>
      <c r="N3060" s="25">
        <v>42155</v>
      </c>
      <c r="O3060" t="str">
        <f>VLOOKUP(Coffee_data[[#This Row],[Area Code]],Location!$B$1:$E$157,2,FALSE)</f>
        <v>Wisconsin</v>
      </c>
      <c r="P3060" t="str">
        <f>VLOOKUP(Coffee_data[[#This Row],[Area Code]],Location!$B$1:$E$157,3,FALSE)</f>
        <v>Central</v>
      </c>
      <c r="Q3060" t="str">
        <f>VLOOKUP(Coffee_data[[#This Row],[Area Code]],Location!$B$1:$E$157,4,FALSE)</f>
        <v>Small Market</v>
      </c>
      <c r="R3060" s="15" t="str">
        <f>HLOOKUP(Coffee_data[[#This Row],[ProductId]],Product!$B$4:$O$7,2,FALSE)</f>
        <v>Regular</v>
      </c>
      <c r="S3060" s="15" t="str">
        <f>HLOOKUP(Coffee_data[[#This Row],[ProductId]],Product!$B$4:$O$7,3,FALSE)</f>
        <v>Tea</v>
      </c>
      <c r="T3060" s="15" t="str">
        <f>HLOOKUP(Coffee_data[[#This Row],[ProductId]],Product!$B$4:$O$7,4,FALSE)</f>
        <v>Darjeeling</v>
      </c>
    </row>
    <row r="3061" spans="1:20" x14ac:dyDescent="0.2">
      <c r="A3061">
        <v>-3</v>
      </c>
      <c r="B3061">
        <v>75</v>
      </c>
      <c r="C3061">
        <v>127</v>
      </c>
      <c r="D3061">
        <v>53</v>
      </c>
      <c r="E3061">
        <v>72</v>
      </c>
      <c r="F3061">
        <v>48</v>
      </c>
      <c r="G3061">
        <v>597</v>
      </c>
      <c r="H3061">
        <v>10</v>
      </c>
      <c r="I3061">
        <v>40</v>
      </c>
      <c r="J3061">
        <v>70</v>
      </c>
      <c r="K3061">
        <v>110</v>
      </c>
      <c r="L3061">
        <v>414</v>
      </c>
      <c r="M3061">
        <v>12</v>
      </c>
      <c r="N3061" s="25">
        <v>42155</v>
      </c>
      <c r="O3061" t="str">
        <f>VLOOKUP(Coffee_data[[#This Row],[Area Code]],Location!$B$1:$E$157,2,FALSE)</f>
        <v>Wisconsin</v>
      </c>
      <c r="P3061" t="str">
        <f>VLOOKUP(Coffee_data[[#This Row],[Area Code]],Location!$B$1:$E$157,3,FALSE)</f>
        <v>Central</v>
      </c>
      <c r="Q3061" t="str">
        <f>VLOOKUP(Coffee_data[[#This Row],[Area Code]],Location!$B$1:$E$157,4,FALSE)</f>
        <v>Small Market</v>
      </c>
      <c r="R3061" s="15" t="str">
        <f>HLOOKUP(Coffee_data[[#This Row],[ProductId]],Product!$B$4:$O$7,2,FALSE)</f>
        <v>Regular</v>
      </c>
      <c r="S3061" s="15" t="str">
        <f>HLOOKUP(Coffee_data[[#This Row],[ProductId]],Product!$B$4:$O$7,3,FALSE)</f>
        <v>Tea</v>
      </c>
      <c r="T3061" s="15" t="str">
        <f>HLOOKUP(Coffee_data[[#This Row],[ProductId]],Product!$B$4:$O$7,4,FALSE)</f>
        <v>Earl Grey</v>
      </c>
    </row>
    <row r="3062" spans="1:20" x14ac:dyDescent="0.2">
      <c r="A3062">
        <v>69</v>
      </c>
      <c r="B3062">
        <v>96</v>
      </c>
      <c r="C3062">
        <v>175</v>
      </c>
      <c r="D3062">
        <v>81</v>
      </c>
      <c r="E3062">
        <v>43</v>
      </c>
      <c r="F3062">
        <v>25</v>
      </c>
      <c r="G3062">
        <v>1046</v>
      </c>
      <c r="H3062">
        <v>70</v>
      </c>
      <c r="I3062">
        <v>85</v>
      </c>
      <c r="J3062">
        <v>110</v>
      </c>
      <c r="K3062">
        <v>200</v>
      </c>
      <c r="L3062">
        <v>715</v>
      </c>
      <c r="M3062">
        <v>5</v>
      </c>
      <c r="N3062" s="25">
        <v>42155</v>
      </c>
      <c r="O3062" t="str">
        <f>VLOOKUP(Coffee_data[[#This Row],[Area Code]],Location!$B$1:$E$157,2,FALSE)</f>
        <v>Wisconsin</v>
      </c>
      <c r="P3062" t="str">
        <f>VLOOKUP(Coffee_data[[#This Row],[Area Code]],Location!$B$1:$E$157,3,FALSE)</f>
        <v>Central</v>
      </c>
      <c r="Q3062" t="str">
        <f>VLOOKUP(Coffee_data[[#This Row],[Area Code]],Location!$B$1:$E$157,4,FALSE)</f>
        <v>Small Market</v>
      </c>
      <c r="R3062" s="15" t="str">
        <f>HLOOKUP(Coffee_data[[#This Row],[ProductId]],Product!$B$4:$O$7,2,FALSE)</f>
        <v>Regular</v>
      </c>
      <c r="S3062" s="15" t="str">
        <f>HLOOKUP(Coffee_data[[#This Row],[ProductId]],Product!$B$4:$O$7,3,FALSE)</f>
        <v>Espresso</v>
      </c>
      <c r="T3062" s="15" t="str">
        <f>HLOOKUP(Coffee_data[[#This Row],[ProductId]],Product!$B$4:$O$7,4,FALSE)</f>
        <v>Caffe Mocha</v>
      </c>
    </row>
    <row r="3063" spans="1:20" x14ac:dyDescent="0.2">
      <c r="A3063">
        <v>47</v>
      </c>
      <c r="B3063">
        <v>62</v>
      </c>
      <c r="C3063">
        <v>109</v>
      </c>
      <c r="D3063">
        <v>48</v>
      </c>
      <c r="E3063">
        <v>26</v>
      </c>
      <c r="F3063">
        <v>15</v>
      </c>
      <c r="G3063">
        <v>593</v>
      </c>
      <c r="H3063">
        <v>50</v>
      </c>
      <c r="I3063">
        <v>56</v>
      </c>
      <c r="J3063">
        <v>70</v>
      </c>
      <c r="K3063">
        <v>126</v>
      </c>
      <c r="L3063">
        <v>414</v>
      </c>
      <c r="M3063">
        <v>6</v>
      </c>
      <c r="N3063" s="25">
        <v>42155</v>
      </c>
      <c r="O3063" t="str">
        <f>VLOOKUP(Coffee_data[[#This Row],[Area Code]],Location!$B$1:$E$157,2,FALSE)</f>
        <v>Wisconsin</v>
      </c>
      <c r="P3063" t="str">
        <f>VLOOKUP(Coffee_data[[#This Row],[Area Code]],Location!$B$1:$E$157,3,FALSE)</f>
        <v>Central</v>
      </c>
      <c r="Q3063" t="str">
        <f>VLOOKUP(Coffee_data[[#This Row],[Area Code]],Location!$B$1:$E$157,4,FALSE)</f>
        <v>Small Market</v>
      </c>
      <c r="R3063" s="15" t="str">
        <f>HLOOKUP(Coffee_data[[#This Row],[ProductId]],Product!$B$4:$O$7,2,FALSE)</f>
        <v>Decaf</v>
      </c>
      <c r="S3063" s="15" t="str">
        <f>HLOOKUP(Coffee_data[[#This Row],[ProductId]],Product!$B$4:$O$7,3,FALSE)</f>
        <v>Espresso</v>
      </c>
      <c r="T3063" s="15" t="str">
        <f>HLOOKUP(Coffee_data[[#This Row],[ProductId]],Product!$B$4:$O$7,4,FALSE)</f>
        <v>Decaf Espresso</v>
      </c>
    </row>
    <row r="3064" spans="1:20" x14ac:dyDescent="0.2">
      <c r="A3064">
        <v>26</v>
      </c>
      <c r="B3064">
        <v>74</v>
      </c>
      <c r="C3064">
        <v>132</v>
      </c>
      <c r="D3064">
        <v>59</v>
      </c>
      <c r="E3064">
        <v>51</v>
      </c>
      <c r="F3064">
        <v>22</v>
      </c>
      <c r="G3064">
        <v>377</v>
      </c>
      <c r="H3064">
        <v>20</v>
      </c>
      <c r="I3064">
        <v>60</v>
      </c>
      <c r="J3064">
        <v>70</v>
      </c>
      <c r="K3064">
        <v>130</v>
      </c>
      <c r="L3064">
        <v>715</v>
      </c>
      <c r="M3064">
        <v>1</v>
      </c>
      <c r="N3064" s="25">
        <v>42155</v>
      </c>
      <c r="O3064" t="str">
        <f>VLOOKUP(Coffee_data[[#This Row],[Area Code]],Location!$B$1:$E$157,2,FALSE)</f>
        <v>Wisconsin</v>
      </c>
      <c r="P3064" t="str">
        <f>VLOOKUP(Coffee_data[[#This Row],[Area Code]],Location!$B$1:$E$157,3,FALSE)</f>
        <v>Central</v>
      </c>
      <c r="Q3064" t="str">
        <f>VLOOKUP(Coffee_data[[#This Row],[Area Code]],Location!$B$1:$E$157,4,FALSE)</f>
        <v>Small Market</v>
      </c>
      <c r="R3064" s="15" t="str">
        <f>HLOOKUP(Coffee_data[[#This Row],[ProductId]],Product!$B$4:$O$7,2,FALSE)</f>
        <v>Regular</v>
      </c>
      <c r="S3064" s="15" t="str">
        <f>HLOOKUP(Coffee_data[[#This Row],[ProductId]],Product!$B$4:$O$7,3,FALSE)</f>
        <v>Coffee</v>
      </c>
      <c r="T3064" s="15" t="str">
        <f>HLOOKUP(Coffee_data[[#This Row],[ProductId]],Product!$B$4:$O$7,4,FALSE)</f>
        <v>Amaretto</v>
      </c>
    </row>
    <row r="3065" spans="1:20" x14ac:dyDescent="0.2">
      <c r="A3065">
        <v>33</v>
      </c>
      <c r="B3065">
        <v>154</v>
      </c>
      <c r="C3065">
        <v>262</v>
      </c>
      <c r="D3065">
        <v>92</v>
      </c>
      <c r="E3065">
        <v>121</v>
      </c>
      <c r="F3065">
        <v>100</v>
      </c>
      <c r="G3065">
        <v>665</v>
      </c>
      <c r="H3065">
        <v>50</v>
      </c>
      <c r="I3065">
        <v>154</v>
      </c>
      <c r="J3065">
        <v>160</v>
      </c>
      <c r="K3065">
        <v>268</v>
      </c>
      <c r="L3065">
        <v>262</v>
      </c>
      <c r="M3065">
        <v>2</v>
      </c>
      <c r="N3065" s="25">
        <v>42155</v>
      </c>
      <c r="O3065" t="str">
        <f>VLOOKUP(Coffee_data[[#This Row],[Area Code]],Location!$B$1:$E$157,2,FALSE)</f>
        <v>Wisconsin</v>
      </c>
      <c r="P3065" t="str">
        <f>VLOOKUP(Coffee_data[[#This Row],[Area Code]],Location!$B$1:$E$157,3,FALSE)</f>
        <v>Central</v>
      </c>
      <c r="Q3065" t="str">
        <f>VLOOKUP(Coffee_data[[#This Row],[Area Code]],Location!$B$1:$E$157,4,FALSE)</f>
        <v>Small Market</v>
      </c>
      <c r="R3065" s="15" t="str">
        <f>HLOOKUP(Coffee_data[[#This Row],[ProductId]],Product!$B$4:$O$7,2,FALSE)</f>
        <v>Regular</v>
      </c>
      <c r="S3065" s="15" t="str">
        <f>HLOOKUP(Coffee_data[[#This Row],[ProductId]],Product!$B$4:$O$7,3,FALSE)</f>
        <v>Coffee</v>
      </c>
      <c r="T3065" s="15" t="str">
        <f>HLOOKUP(Coffee_data[[#This Row],[ProductId]],Product!$B$4:$O$7,4,FALSE)</f>
        <v>Columbian</v>
      </c>
    </row>
    <row r="3066" spans="1:20" x14ac:dyDescent="0.2">
      <c r="A3066">
        <v>87</v>
      </c>
      <c r="B3066">
        <v>121</v>
      </c>
      <c r="C3066">
        <v>210</v>
      </c>
      <c r="D3066">
        <v>91</v>
      </c>
      <c r="E3066">
        <v>54</v>
      </c>
      <c r="F3066">
        <v>30</v>
      </c>
      <c r="G3066">
        <v>533</v>
      </c>
      <c r="H3066">
        <v>90</v>
      </c>
      <c r="I3066">
        <v>87</v>
      </c>
      <c r="J3066">
        <v>130</v>
      </c>
      <c r="K3066">
        <v>217</v>
      </c>
      <c r="L3066">
        <v>262</v>
      </c>
      <c r="M3066">
        <v>3</v>
      </c>
      <c r="N3066" s="25">
        <v>42155</v>
      </c>
      <c r="O3066" t="str">
        <f>VLOOKUP(Coffee_data[[#This Row],[Area Code]],Location!$B$1:$E$157,2,FALSE)</f>
        <v>Wisconsin</v>
      </c>
      <c r="P3066" t="str">
        <f>VLOOKUP(Coffee_data[[#This Row],[Area Code]],Location!$B$1:$E$157,3,FALSE)</f>
        <v>Central</v>
      </c>
      <c r="Q3066" t="str">
        <f>VLOOKUP(Coffee_data[[#This Row],[Area Code]],Location!$B$1:$E$157,4,FALSE)</f>
        <v>Small Market</v>
      </c>
      <c r="R3066" s="15" t="str">
        <f>HLOOKUP(Coffee_data[[#This Row],[ProductId]],Product!$B$4:$O$7,2,FALSE)</f>
        <v>Decaf</v>
      </c>
      <c r="S3066" s="15" t="str">
        <f>HLOOKUP(Coffee_data[[#This Row],[ProductId]],Product!$B$4:$O$7,3,FALSE)</f>
        <v>Coffee</v>
      </c>
      <c r="T3066" s="15" t="str">
        <f>HLOOKUP(Coffee_data[[#This Row],[ProductId]],Product!$B$4:$O$7,4,FALSE)</f>
        <v>Decaf Irish Cream</v>
      </c>
    </row>
    <row r="3067" spans="1:20" x14ac:dyDescent="0.2">
      <c r="A3067">
        <v>21</v>
      </c>
      <c r="B3067">
        <v>31</v>
      </c>
      <c r="C3067">
        <v>51</v>
      </c>
      <c r="D3067">
        <v>20</v>
      </c>
      <c r="E3067">
        <v>15</v>
      </c>
      <c r="F3067">
        <v>5</v>
      </c>
      <c r="G3067">
        <v>804</v>
      </c>
      <c r="H3067">
        <v>20</v>
      </c>
      <c r="I3067">
        <v>20</v>
      </c>
      <c r="J3067">
        <v>30</v>
      </c>
      <c r="K3067">
        <v>37</v>
      </c>
      <c r="L3067">
        <v>475</v>
      </c>
      <c r="M3067">
        <v>13</v>
      </c>
      <c r="N3067" s="25">
        <v>42155</v>
      </c>
      <c r="O3067" t="str">
        <f>VLOOKUP(Coffee_data[[#This Row],[Area Code]],Location!$B$1:$E$157,2,FALSE)</f>
        <v>Connecticut</v>
      </c>
      <c r="P3067" t="str">
        <f>VLOOKUP(Coffee_data[[#This Row],[Area Code]],Location!$B$1:$E$157,3,FALSE)</f>
        <v>East</v>
      </c>
      <c r="Q3067" t="str">
        <f>VLOOKUP(Coffee_data[[#This Row],[Area Code]],Location!$B$1:$E$157,4,FALSE)</f>
        <v>Small Market</v>
      </c>
      <c r="R3067" s="15" t="str">
        <f>HLOOKUP(Coffee_data[[#This Row],[ProductId]],Product!$B$4:$O$7,2,FALSE)</f>
        <v>Regular</v>
      </c>
      <c r="S3067" s="15" t="str">
        <f>HLOOKUP(Coffee_data[[#This Row],[ProductId]],Product!$B$4:$O$7,3,FALSE)</f>
        <v>Tea</v>
      </c>
      <c r="T3067" s="15" t="str">
        <f>HLOOKUP(Coffee_data[[#This Row],[ProductId]],Product!$B$4:$O$7,4,FALSE)</f>
        <v>Green Tea</v>
      </c>
    </row>
    <row r="3068" spans="1:20" x14ac:dyDescent="0.2">
      <c r="A3068">
        <v>44</v>
      </c>
      <c r="B3068">
        <v>93</v>
      </c>
      <c r="C3068">
        <v>167</v>
      </c>
      <c r="D3068">
        <v>76</v>
      </c>
      <c r="E3068">
        <v>57</v>
      </c>
      <c r="F3068">
        <v>28</v>
      </c>
      <c r="G3068">
        <v>580</v>
      </c>
      <c r="H3068">
        <v>40</v>
      </c>
      <c r="I3068">
        <v>41</v>
      </c>
      <c r="J3068">
        <v>80</v>
      </c>
      <c r="K3068">
        <v>121</v>
      </c>
      <c r="L3068">
        <v>860</v>
      </c>
      <c r="M3068">
        <v>9</v>
      </c>
      <c r="N3068" s="25">
        <v>42155</v>
      </c>
      <c r="O3068" t="str">
        <f>VLOOKUP(Coffee_data[[#This Row],[Area Code]],Location!$B$1:$E$157,2,FALSE)</f>
        <v>Connecticut</v>
      </c>
      <c r="P3068" t="str">
        <f>VLOOKUP(Coffee_data[[#This Row],[Area Code]],Location!$B$1:$E$157,3,FALSE)</f>
        <v>East</v>
      </c>
      <c r="Q3068" t="str">
        <f>VLOOKUP(Coffee_data[[#This Row],[Area Code]],Location!$B$1:$E$157,4,FALSE)</f>
        <v>Small Market</v>
      </c>
      <c r="R3068" s="15" t="str">
        <f>HLOOKUP(Coffee_data[[#This Row],[ProductId]],Product!$B$4:$O$7,2,FALSE)</f>
        <v>Decaf</v>
      </c>
      <c r="S3068" s="15" t="str">
        <f>HLOOKUP(Coffee_data[[#This Row],[ProductId]],Product!$B$4:$O$7,3,FALSE)</f>
        <v>Herbal Tea</v>
      </c>
      <c r="T3068" s="15" t="str">
        <f>HLOOKUP(Coffee_data[[#This Row],[ProductId]],Product!$B$4:$O$7,4,FALSE)</f>
        <v>Lemon</v>
      </c>
    </row>
    <row r="3069" spans="1:20" x14ac:dyDescent="0.2">
      <c r="A3069">
        <v>50</v>
      </c>
      <c r="B3069">
        <v>77</v>
      </c>
      <c r="C3069">
        <v>141</v>
      </c>
      <c r="D3069">
        <v>65</v>
      </c>
      <c r="E3069">
        <v>38</v>
      </c>
      <c r="F3069">
        <v>20</v>
      </c>
      <c r="G3069">
        <v>1042</v>
      </c>
      <c r="H3069">
        <v>50</v>
      </c>
      <c r="I3069">
        <v>50</v>
      </c>
      <c r="J3069">
        <v>70</v>
      </c>
      <c r="K3069">
        <v>120</v>
      </c>
      <c r="L3069">
        <v>959</v>
      </c>
      <c r="M3069">
        <v>10</v>
      </c>
      <c r="N3069" s="25">
        <v>42155</v>
      </c>
      <c r="O3069" t="str">
        <f>VLOOKUP(Coffee_data[[#This Row],[Area Code]],Location!$B$1:$E$157,2,FALSE)</f>
        <v>Connecticut</v>
      </c>
      <c r="P3069" t="str">
        <f>VLOOKUP(Coffee_data[[#This Row],[Area Code]],Location!$B$1:$E$157,3,FALSE)</f>
        <v>East</v>
      </c>
      <c r="Q3069" t="str">
        <f>VLOOKUP(Coffee_data[[#This Row],[Area Code]],Location!$B$1:$E$157,4,FALSE)</f>
        <v>Small Market</v>
      </c>
      <c r="R3069" s="15" t="str">
        <f>HLOOKUP(Coffee_data[[#This Row],[ProductId]],Product!$B$4:$O$7,2,FALSE)</f>
        <v>Decaf</v>
      </c>
      <c r="S3069" s="15" t="str">
        <f>HLOOKUP(Coffee_data[[#This Row],[ProductId]],Product!$B$4:$O$7,3,FALSE)</f>
        <v>Herbal Tea</v>
      </c>
      <c r="T3069" s="15" t="str">
        <f>HLOOKUP(Coffee_data[[#This Row],[ProductId]],Product!$B$4:$O$7,4,FALSE)</f>
        <v>Mint</v>
      </c>
    </row>
    <row r="3070" spans="1:20" x14ac:dyDescent="0.2">
      <c r="A3070">
        <v>46</v>
      </c>
      <c r="B3070">
        <v>55</v>
      </c>
      <c r="C3070">
        <v>91</v>
      </c>
      <c r="D3070">
        <v>37</v>
      </c>
      <c r="E3070">
        <v>20</v>
      </c>
      <c r="F3070">
        <v>10</v>
      </c>
      <c r="G3070">
        <v>876</v>
      </c>
      <c r="H3070">
        <v>40</v>
      </c>
      <c r="I3070">
        <v>41</v>
      </c>
      <c r="J3070">
        <v>60</v>
      </c>
      <c r="K3070">
        <v>90</v>
      </c>
      <c r="L3070">
        <v>203</v>
      </c>
      <c r="M3070">
        <v>11</v>
      </c>
      <c r="N3070" s="25">
        <v>42155</v>
      </c>
      <c r="O3070" t="str">
        <f>VLOOKUP(Coffee_data[[#This Row],[Area Code]],Location!$B$1:$E$157,2,FALSE)</f>
        <v>Connecticut</v>
      </c>
      <c r="P3070" t="str">
        <f>VLOOKUP(Coffee_data[[#This Row],[Area Code]],Location!$B$1:$E$157,3,FALSE)</f>
        <v>East</v>
      </c>
      <c r="Q3070" t="str">
        <f>VLOOKUP(Coffee_data[[#This Row],[Area Code]],Location!$B$1:$E$157,4,FALSE)</f>
        <v>Small Market</v>
      </c>
      <c r="R3070" s="15" t="str">
        <f>HLOOKUP(Coffee_data[[#This Row],[ProductId]],Product!$B$4:$O$7,2,FALSE)</f>
        <v>Regular</v>
      </c>
      <c r="S3070" s="15" t="str">
        <f>HLOOKUP(Coffee_data[[#This Row],[ProductId]],Product!$B$4:$O$7,3,FALSE)</f>
        <v>Tea</v>
      </c>
      <c r="T3070" s="15" t="str">
        <f>HLOOKUP(Coffee_data[[#This Row],[ProductId]],Product!$B$4:$O$7,4,FALSE)</f>
        <v>Darjeeling</v>
      </c>
    </row>
    <row r="3071" spans="1:20" x14ac:dyDescent="0.2">
      <c r="A3071">
        <v>109</v>
      </c>
      <c r="B3071">
        <v>140</v>
      </c>
      <c r="C3071">
        <v>230</v>
      </c>
      <c r="D3071">
        <v>92</v>
      </c>
      <c r="E3071">
        <v>57</v>
      </c>
      <c r="F3071">
        <v>30</v>
      </c>
      <c r="G3071">
        <v>1102</v>
      </c>
      <c r="H3071">
        <v>100</v>
      </c>
      <c r="I3071">
        <v>80</v>
      </c>
      <c r="J3071">
        <v>140</v>
      </c>
      <c r="K3071">
        <v>222</v>
      </c>
      <c r="L3071">
        <v>959</v>
      </c>
      <c r="M3071">
        <v>2</v>
      </c>
      <c r="N3071" s="25">
        <v>42155</v>
      </c>
      <c r="O3071" t="str">
        <f>VLOOKUP(Coffee_data[[#This Row],[Area Code]],Location!$B$1:$E$157,2,FALSE)</f>
        <v>Connecticut</v>
      </c>
      <c r="P3071" t="str">
        <f>VLOOKUP(Coffee_data[[#This Row],[Area Code]],Location!$B$1:$E$157,3,FALSE)</f>
        <v>East</v>
      </c>
      <c r="Q3071" t="str">
        <f>VLOOKUP(Coffee_data[[#This Row],[Area Code]],Location!$B$1:$E$157,4,FALSE)</f>
        <v>Small Market</v>
      </c>
      <c r="R3071" s="15" t="str">
        <f>HLOOKUP(Coffee_data[[#This Row],[ProductId]],Product!$B$4:$O$7,2,FALSE)</f>
        <v>Regular</v>
      </c>
      <c r="S3071" s="15" t="str">
        <f>HLOOKUP(Coffee_data[[#This Row],[ProductId]],Product!$B$4:$O$7,3,FALSE)</f>
        <v>Coffee</v>
      </c>
      <c r="T3071" s="15" t="str">
        <f>HLOOKUP(Coffee_data[[#This Row],[ProductId]],Product!$B$4:$O$7,4,FALSE)</f>
        <v>Columbian</v>
      </c>
    </row>
    <row r="3072" spans="1:20" x14ac:dyDescent="0.2">
      <c r="A3072">
        <v>-3</v>
      </c>
      <c r="B3072">
        <v>75</v>
      </c>
      <c r="C3072">
        <v>127</v>
      </c>
      <c r="D3072">
        <v>53</v>
      </c>
      <c r="E3072">
        <v>72</v>
      </c>
      <c r="F3072">
        <v>48</v>
      </c>
      <c r="G3072">
        <v>597</v>
      </c>
      <c r="H3072">
        <v>10</v>
      </c>
      <c r="I3072">
        <v>50</v>
      </c>
      <c r="J3072">
        <v>70</v>
      </c>
      <c r="K3072">
        <v>125</v>
      </c>
      <c r="L3072">
        <v>860</v>
      </c>
      <c r="M3072">
        <v>5</v>
      </c>
      <c r="N3072" s="25">
        <v>42155</v>
      </c>
      <c r="O3072" t="str">
        <f>VLOOKUP(Coffee_data[[#This Row],[Area Code]],Location!$B$1:$E$157,2,FALSE)</f>
        <v>Connecticut</v>
      </c>
      <c r="P3072" t="str">
        <f>VLOOKUP(Coffee_data[[#This Row],[Area Code]],Location!$B$1:$E$157,3,FALSE)</f>
        <v>East</v>
      </c>
      <c r="Q3072" t="str">
        <f>VLOOKUP(Coffee_data[[#This Row],[Area Code]],Location!$B$1:$E$157,4,FALSE)</f>
        <v>Small Market</v>
      </c>
      <c r="R3072" s="15" t="str">
        <f>HLOOKUP(Coffee_data[[#This Row],[ProductId]],Product!$B$4:$O$7,2,FALSE)</f>
        <v>Regular</v>
      </c>
      <c r="S3072" s="15" t="str">
        <f>HLOOKUP(Coffee_data[[#This Row],[ProductId]],Product!$B$4:$O$7,3,FALSE)</f>
        <v>Espresso</v>
      </c>
      <c r="T3072" s="15" t="str">
        <f>HLOOKUP(Coffee_data[[#This Row],[ProductId]],Product!$B$4:$O$7,4,FALSE)</f>
        <v>Caffe Mocha</v>
      </c>
    </row>
    <row r="3073" spans="1:20" x14ac:dyDescent="0.2">
      <c r="A3073">
        <v>26</v>
      </c>
      <c r="B3073">
        <v>62</v>
      </c>
      <c r="C3073">
        <v>107</v>
      </c>
      <c r="D3073">
        <v>46</v>
      </c>
      <c r="E3073">
        <v>40</v>
      </c>
      <c r="F3073">
        <v>15</v>
      </c>
      <c r="G3073">
        <v>367</v>
      </c>
      <c r="H3073">
        <v>30</v>
      </c>
      <c r="I3073">
        <v>40</v>
      </c>
      <c r="J3073">
        <v>60</v>
      </c>
      <c r="K3073">
        <v>100</v>
      </c>
      <c r="L3073">
        <v>959</v>
      </c>
      <c r="M3073">
        <v>6</v>
      </c>
      <c r="N3073" s="25">
        <v>42155</v>
      </c>
      <c r="O3073" t="str">
        <f>VLOOKUP(Coffee_data[[#This Row],[Area Code]],Location!$B$1:$E$157,2,FALSE)</f>
        <v>Connecticut</v>
      </c>
      <c r="P3073" t="str">
        <f>VLOOKUP(Coffee_data[[#This Row],[Area Code]],Location!$B$1:$E$157,3,FALSE)</f>
        <v>East</v>
      </c>
      <c r="Q3073" t="str">
        <f>VLOOKUP(Coffee_data[[#This Row],[Area Code]],Location!$B$1:$E$157,4,FALSE)</f>
        <v>Small Market</v>
      </c>
      <c r="R3073" s="15" t="str">
        <f>HLOOKUP(Coffee_data[[#This Row],[ProductId]],Product!$B$4:$O$7,2,FALSE)</f>
        <v>Decaf</v>
      </c>
      <c r="S3073" s="15" t="str">
        <f>HLOOKUP(Coffee_data[[#This Row],[ProductId]],Product!$B$4:$O$7,3,FALSE)</f>
        <v>Espresso</v>
      </c>
      <c r="T3073" s="15" t="str">
        <f>HLOOKUP(Coffee_data[[#This Row],[ProductId]],Product!$B$4:$O$7,4,FALSE)</f>
        <v>Decaf Espresso</v>
      </c>
    </row>
    <row r="3074" spans="1:20" x14ac:dyDescent="0.2">
      <c r="A3074">
        <v>80</v>
      </c>
      <c r="B3074">
        <v>85</v>
      </c>
      <c r="C3074">
        <v>143</v>
      </c>
      <c r="D3074">
        <v>59</v>
      </c>
      <c r="E3074">
        <v>25</v>
      </c>
      <c r="F3074">
        <v>16</v>
      </c>
      <c r="G3074">
        <v>842</v>
      </c>
      <c r="H3074">
        <v>70</v>
      </c>
      <c r="I3074">
        <v>47</v>
      </c>
      <c r="J3074">
        <v>90</v>
      </c>
      <c r="K3074">
        <v>150</v>
      </c>
      <c r="L3074">
        <v>239</v>
      </c>
      <c r="M3074">
        <v>13</v>
      </c>
      <c r="N3074" s="25">
        <v>42155</v>
      </c>
      <c r="O3074" t="str">
        <f>VLOOKUP(Coffee_data[[#This Row],[Area Code]],Location!$B$1:$E$157,2,FALSE)</f>
        <v>Florida</v>
      </c>
      <c r="P3074" t="str">
        <f>VLOOKUP(Coffee_data[[#This Row],[Area Code]],Location!$B$1:$E$157,3,FALSE)</f>
        <v>East</v>
      </c>
      <c r="Q3074" t="str">
        <f>VLOOKUP(Coffee_data[[#This Row],[Area Code]],Location!$B$1:$E$157,4,FALSE)</f>
        <v>Major Market</v>
      </c>
      <c r="R3074" s="15" t="str">
        <f>HLOOKUP(Coffee_data[[#This Row],[ProductId]],Product!$B$4:$O$7,2,FALSE)</f>
        <v>Regular</v>
      </c>
      <c r="S3074" s="15" t="str">
        <f>HLOOKUP(Coffee_data[[#This Row],[ProductId]],Product!$B$4:$O$7,3,FALSE)</f>
        <v>Tea</v>
      </c>
      <c r="T3074" s="15" t="str">
        <f>HLOOKUP(Coffee_data[[#This Row],[ProductId]],Product!$B$4:$O$7,4,FALSE)</f>
        <v>Green Tea</v>
      </c>
    </row>
    <row r="3075" spans="1:20" x14ac:dyDescent="0.2">
      <c r="A3075">
        <v>48</v>
      </c>
      <c r="B3075">
        <v>62</v>
      </c>
      <c r="C3075">
        <v>109</v>
      </c>
      <c r="D3075">
        <v>48</v>
      </c>
      <c r="E3075">
        <v>25</v>
      </c>
      <c r="F3075">
        <v>15</v>
      </c>
      <c r="G3075">
        <v>593</v>
      </c>
      <c r="H3075">
        <v>30</v>
      </c>
      <c r="I3075">
        <v>22</v>
      </c>
      <c r="J3075">
        <v>50</v>
      </c>
      <c r="K3075">
        <v>88</v>
      </c>
      <c r="L3075">
        <v>239</v>
      </c>
      <c r="M3075">
        <v>8</v>
      </c>
      <c r="N3075" s="25">
        <v>42155</v>
      </c>
      <c r="O3075" t="str">
        <f>VLOOKUP(Coffee_data[[#This Row],[Area Code]],Location!$B$1:$E$157,2,FALSE)</f>
        <v>Florida</v>
      </c>
      <c r="P3075" t="str">
        <f>VLOOKUP(Coffee_data[[#This Row],[Area Code]],Location!$B$1:$E$157,3,FALSE)</f>
        <v>East</v>
      </c>
      <c r="Q3075" t="str">
        <f>VLOOKUP(Coffee_data[[#This Row],[Area Code]],Location!$B$1:$E$157,4,FALSE)</f>
        <v>Major Market</v>
      </c>
      <c r="R3075" s="15" t="str">
        <f>HLOOKUP(Coffee_data[[#This Row],[ProductId]],Product!$B$4:$O$7,2,FALSE)</f>
        <v>Decaf</v>
      </c>
      <c r="S3075" s="15" t="str">
        <f>HLOOKUP(Coffee_data[[#This Row],[ProductId]],Product!$B$4:$O$7,3,FALSE)</f>
        <v>Herbal Tea</v>
      </c>
      <c r="T3075" s="15" t="str">
        <f>HLOOKUP(Coffee_data[[#This Row],[ProductId]],Product!$B$4:$O$7,4,FALSE)</f>
        <v>Chamomile</v>
      </c>
    </row>
    <row r="3076" spans="1:20" x14ac:dyDescent="0.2">
      <c r="A3076">
        <v>26</v>
      </c>
      <c r="B3076">
        <v>74</v>
      </c>
      <c r="C3076">
        <v>132</v>
      </c>
      <c r="D3076">
        <v>59</v>
      </c>
      <c r="E3076">
        <v>51</v>
      </c>
      <c r="F3076">
        <v>22</v>
      </c>
      <c r="G3076">
        <v>377</v>
      </c>
      <c r="H3076">
        <v>30</v>
      </c>
      <c r="I3076">
        <v>31</v>
      </c>
      <c r="J3076">
        <v>60</v>
      </c>
      <c r="K3076">
        <v>91</v>
      </c>
      <c r="L3076">
        <v>754</v>
      </c>
      <c r="M3076">
        <v>9</v>
      </c>
      <c r="N3076" s="25">
        <v>42155</v>
      </c>
      <c r="O3076" t="str">
        <f>VLOOKUP(Coffee_data[[#This Row],[Area Code]],Location!$B$1:$E$157,2,FALSE)</f>
        <v>Florida</v>
      </c>
      <c r="P3076" t="str">
        <f>VLOOKUP(Coffee_data[[#This Row],[Area Code]],Location!$B$1:$E$157,3,FALSE)</f>
        <v>East</v>
      </c>
      <c r="Q3076" t="str">
        <f>VLOOKUP(Coffee_data[[#This Row],[Area Code]],Location!$B$1:$E$157,4,FALSE)</f>
        <v>Major Market</v>
      </c>
      <c r="R3076" s="15" t="str">
        <f>HLOOKUP(Coffee_data[[#This Row],[ProductId]],Product!$B$4:$O$7,2,FALSE)</f>
        <v>Decaf</v>
      </c>
      <c r="S3076" s="15" t="str">
        <f>HLOOKUP(Coffee_data[[#This Row],[ProductId]],Product!$B$4:$O$7,3,FALSE)</f>
        <v>Herbal Tea</v>
      </c>
      <c r="T3076" s="15" t="str">
        <f>HLOOKUP(Coffee_data[[#This Row],[ProductId]],Product!$B$4:$O$7,4,FALSE)</f>
        <v>Lemon</v>
      </c>
    </row>
    <row r="3077" spans="1:20" x14ac:dyDescent="0.2">
      <c r="A3077">
        <v>68</v>
      </c>
      <c r="B3077">
        <v>96</v>
      </c>
      <c r="C3077">
        <v>175</v>
      </c>
      <c r="D3077">
        <v>81</v>
      </c>
      <c r="E3077">
        <v>44</v>
      </c>
      <c r="F3077">
        <v>25</v>
      </c>
      <c r="G3077">
        <v>1046</v>
      </c>
      <c r="H3077">
        <v>40</v>
      </c>
      <c r="I3077">
        <v>70</v>
      </c>
      <c r="J3077">
        <v>70</v>
      </c>
      <c r="K3077">
        <v>120</v>
      </c>
      <c r="L3077">
        <v>786</v>
      </c>
      <c r="M3077">
        <v>10</v>
      </c>
      <c r="N3077" s="25">
        <v>42155</v>
      </c>
      <c r="O3077" t="str">
        <f>VLOOKUP(Coffee_data[[#This Row],[Area Code]],Location!$B$1:$E$157,2,FALSE)</f>
        <v>Florida</v>
      </c>
      <c r="P3077" t="str">
        <f>VLOOKUP(Coffee_data[[#This Row],[Area Code]],Location!$B$1:$E$157,3,FALSE)</f>
        <v>East</v>
      </c>
      <c r="Q3077" t="str">
        <f>VLOOKUP(Coffee_data[[#This Row],[Area Code]],Location!$B$1:$E$157,4,FALSE)</f>
        <v>Major Market</v>
      </c>
      <c r="R3077" s="15" t="str">
        <f>HLOOKUP(Coffee_data[[#This Row],[ProductId]],Product!$B$4:$O$7,2,FALSE)</f>
        <v>Decaf</v>
      </c>
      <c r="S3077" s="15" t="str">
        <f>HLOOKUP(Coffee_data[[#This Row],[ProductId]],Product!$B$4:$O$7,3,FALSE)</f>
        <v>Herbal Tea</v>
      </c>
      <c r="T3077" s="15" t="str">
        <f>HLOOKUP(Coffee_data[[#This Row],[ProductId]],Product!$B$4:$O$7,4,FALSE)</f>
        <v>Mint</v>
      </c>
    </row>
    <row r="3078" spans="1:20" x14ac:dyDescent="0.2">
      <c r="A3078">
        <v>52</v>
      </c>
      <c r="B3078">
        <v>62</v>
      </c>
      <c r="C3078">
        <v>104</v>
      </c>
      <c r="D3078">
        <v>43</v>
      </c>
      <c r="E3078">
        <v>22</v>
      </c>
      <c r="F3078">
        <v>12</v>
      </c>
      <c r="G3078">
        <v>864</v>
      </c>
      <c r="H3078">
        <v>50</v>
      </c>
      <c r="I3078">
        <v>51</v>
      </c>
      <c r="J3078">
        <v>70</v>
      </c>
      <c r="K3078">
        <v>121</v>
      </c>
      <c r="L3078">
        <v>239</v>
      </c>
      <c r="M3078">
        <v>11</v>
      </c>
      <c r="N3078" s="25">
        <v>42155</v>
      </c>
      <c r="O3078" t="str">
        <f>VLOOKUP(Coffee_data[[#This Row],[Area Code]],Location!$B$1:$E$157,2,FALSE)</f>
        <v>Florida</v>
      </c>
      <c r="P3078" t="str">
        <f>VLOOKUP(Coffee_data[[#This Row],[Area Code]],Location!$B$1:$E$157,3,FALSE)</f>
        <v>East</v>
      </c>
      <c r="Q3078" t="str">
        <f>VLOOKUP(Coffee_data[[#This Row],[Area Code]],Location!$B$1:$E$157,4,FALSE)</f>
        <v>Major Market</v>
      </c>
      <c r="R3078" s="15" t="str">
        <f>HLOOKUP(Coffee_data[[#This Row],[ProductId]],Product!$B$4:$O$7,2,FALSE)</f>
        <v>Regular</v>
      </c>
      <c r="S3078" s="15" t="str">
        <f>HLOOKUP(Coffee_data[[#This Row],[ProductId]],Product!$B$4:$O$7,3,FALSE)</f>
        <v>Tea</v>
      </c>
      <c r="T3078" s="15" t="str">
        <f>HLOOKUP(Coffee_data[[#This Row],[ProductId]],Product!$B$4:$O$7,4,FALSE)</f>
        <v>Darjeeling</v>
      </c>
    </row>
    <row r="3079" spans="1:20" x14ac:dyDescent="0.2">
      <c r="A3079">
        <v>137</v>
      </c>
      <c r="B3079">
        <v>167</v>
      </c>
      <c r="C3079">
        <v>276</v>
      </c>
      <c r="D3079">
        <v>153</v>
      </c>
      <c r="E3079">
        <v>63</v>
      </c>
      <c r="F3079">
        <v>36</v>
      </c>
      <c r="G3079">
        <v>767</v>
      </c>
      <c r="H3079">
        <v>110</v>
      </c>
      <c r="I3079">
        <v>84</v>
      </c>
      <c r="J3079">
        <v>160</v>
      </c>
      <c r="K3079">
        <v>262</v>
      </c>
      <c r="L3079">
        <v>941</v>
      </c>
      <c r="M3079">
        <v>2</v>
      </c>
      <c r="N3079" s="25">
        <v>42155</v>
      </c>
      <c r="O3079" t="str">
        <f>VLOOKUP(Coffee_data[[#This Row],[Area Code]],Location!$B$1:$E$157,2,FALSE)</f>
        <v>Florida</v>
      </c>
      <c r="P3079" t="str">
        <f>VLOOKUP(Coffee_data[[#This Row],[Area Code]],Location!$B$1:$E$157,3,FALSE)</f>
        <v>East</v>
      </c>
      <c r="Q3079" t="str">
        <f>VLOOKUP(Coffee_data[[#This Row],[Area Code]],Location!$B$1:$E$157,4,FALSE)</f>
        <v>Major Market</v>
      </c>
      <c r="R3079" s="15" t="str">
        <f>HLOOKUP(Coffee_data[[#This Row],[ProductId]],Product!$B$4:$O$7,2,FALSE)</f>
        <v>Regular</v>
      </c>
      <c r="S3079" s="15" t="str">
        <f>HLOOKUP(Coffee_data[[#This Row],[ProductId]],Product!$B$4:$O$7,3,FALSE)</f>
        <v>Coffee</v>
      </c>
      <c r="T3079" s="15" t="str">
        <f>HLOOKUP(Coffee_data[[#This Row],[ProductId]],Product!$B$4:$O$7,4,FALSE)</f>
        <v>Columbian</v>
      </c>
    </row>
    <row r="3080" spans="1:20" x14ac:dyDescent="0.2">
      <c r="A3080">
        <v>145</v>
      </c>
      <c r="B3080">
        <v>164</v>
      </c>
      <c r="C3080">
        <v>279</v>
      </c>
      <c r="D3080">
        <v>143</v>
      </c>
      <c r="E3080">
        <v>55</v>
      </c>
      <c r="F3080">
        <v>36</v>
      </c>
      <c r="G3080">
        <v>636</v>
      </c>
      <c r="H3080">
        <v>100</v>
      </c>
      <c r="I3080">
        <v>82</v>
      </c>
      <c r="J3080">
        <v>150</v>
      </c>
      <c r="K3080">
        <v>257</v>
      </c>
      <c r="L3080">
        <v>954</v>
      </c>
      <c r="M3080">
        <v>3</v>
      </c>
      <c r="N3080" s="25">
        <v>42155</v>
      </c>
      <c r="O3080" t="str">
        <f>VLOOKUP(Coffee_data[[#This Row],[Area Code]],Location!$B$1:$E$157,2,FALSE)</f>
        <v>Florida</v>
      </c>
      <c r="P3080" t="str">
        <f>VLOOKUP(Coffee_data[[#This Row],[Area Code]],Location!$B$1:$E$157,3,FALSE)</f>
        <v>East</v>
      </c>
      <c r="Q3080" t="str">
        <f>VLOOKUP(Coffee_data[[#This Row],[Area Code]],Location!$B$1:$E$157,4,FALSE)</f>
        <v>Major Market</v>
      </c>
      <c r="R3080" s="15" t="str">
        <f>HLOOKUP(Coffee_data[[#This Row],[ProductId]],Product!$B$4:$O$7,2,FALSE)</f>
        <v>Decaf</v>
      </c>
      <c r="S3080" s="15" t="str">
        <f>HLOOKUP(Coffee_data[[#This Row],[ProductId]],Product!$B$4:$O$7,3,FALSE)</f>
        <v>Coffee</v>
      </c>
      <c r="T3080" s="15" t="str">
        <f>HLOOKUP(Coffee_data[[#This Row],[ProductId]],Product!$B$4:$O$7,4,FALSE)</f>
        <v>Decaf Irish Cream</v>
      </c>
    </row>
    <row r="3081" spans="1:20" x14ac:dyDescent="0.2">
      <c r="A3081">
        <v>35</v>
      </c>
      <c r="B3081">
        <v>154</v>
      </c>
      <c r="C3081">
        <v>262</v>
      </c>
      <c r="D3081">
        <v>130</v>
      </c>
      <c r="E3081">
        <v>120</v>
      </c>
      <c r="F3081">
        <v>100</v>
      </c>
      <c r="G3081">
        <v>665</v>
      </c>
      <c r="H3081">
        <v>40</v>
      </c>
      <c r="I3081">
        <v>99</v>
      </c>
      <c r="J3081">
        <v>150</v>
      </c>
      <c r="K3081">
        <v>245</v>
      </c>
      <c r="L3081">
        <v>772</v>
      </c>
      <c r="M3081">
        <v>5</v>
      </c>
      <c r="N3081" s="25">
        <v>42155</v>
      </c>
      <c r="O3081" t="str">
        <f>VLOOKUP(Coffee_data[[#This Row],[Area Code]],Location!$B$1:$E$157,2,FALSE)</f>
        <v>Florida</v>
      </c>
      <c r="P3081" t="str">
        <f>VLOOKUP(Coffee_data[[#This Row],[Area Code]],Location!$B$1:$E$157,3,FALSE)</f>
        <v>East</v>
      </c>
      <c r="Q3081" t="str">
        <f>VLOOKUP(Coffee_data[[#This Row],[Area Code]],Location!$B$1:$E$157,4,FALSE)</f>
        <v>Major Market</v>
      </c>
      <c r="R3081" s="15" t="str">
        <f>HLOOKUP(Coffee_data[[#This Row],[ProductId]],Product!$B$4:$O$7,2,FALSE)</f>
        <v>Regular</v>
      </c>
      <c r="S3081" s="15" t="str">
        <f>HLOOKUP(Coffee_data[[#This Row],[ProductId]],Product!$B$4:$O$7,3,FALSE)</f>
        <v>Espresso</v>
      </c>
      <c r="T3081" s="15" t="str">
        <f>HLOOKUP(Coffee_data[[#This Row],[ProductId]],Product!$B$4:$O$7,4,FALSE)</f>
        <v>Caffe Mocha</v>
      </c>
    </row>
    <row r="3082" spans="1:20" x14ac:dyDescent="0.2">
      <c r="A3082">
        <v>87</v>
      </c>
      <c r="B3082">
        <v>121</v>
      </c>
      <c r="C3082">
        <v>210</v>
      </c>
      <c r="D3082">
        <v>91</v>
      </c>
      <c r="E3082">
        <v>54</v>
      </c>
      <c r="F3082">
        <v>30</v>
      </c>
      <c r="G3082">
        <v>533</v>
      </c>
      <c r="H3082">
        <v>80</v>
      </c>
      <c r="I3082">
        <v>80</v>
      </c>
      <c r="J3082">
        <v>120</v>
      </c>
      <c r="K3082">
        <v>200</v>
      </c>
      <c r="L3082">
        <v>772</v>
      </c>
      <c r="M3082">
        <v>6</v>
      </c>
      <c r="N3082" s="25">
        <v>42155</v>
      </c>
      <c r="O3082" t="str">
        <f>VLOOKUP(Coffee_data[[#This Row],[Area Code]],Location!$B$1:$E$157,2,FALSE)</f>
        <v>Florida</v>
      </c>
      <c r="P3082" t="str">
        <f>VLOOKUP(Coffee_data[[#This Row],[Area Code]],Location!$B$1:$E$157,3,FALSE)</f>
        <v>East</v>
      </c>
      <c r="Q3082" t="str">
        <f>VLOOKUP(Coffee_data[[#This Row],[Area Code]],Location!$B$1:$E$157,4,FALSE)</f>
        <v>Major Market</v>
      </c>
      <c r="R3082" s="15" t="str">
        <f>HLOOKUP(Coffee_data[[#This Row],[ProductId]],Product!$B$4:$O$7,2,FALSE)</f>
        <v>Decaf</v>
      </c>
      <c r="S3082" s="15" t="str">
        <f>HLOOKUP(Coffee_data[[#This Row],[ProductId]],Product!$B$4:$O$7,3,FALSE)</f>
        <v>Espresso</v>
      </c>
      <c r="T3082" s="15" t="str">
        <f>HLOOKUP(Coffee_data[[#This Row],[ProductId]],Product!$B$4:$O$7,4,FALSE)</f>
        <v>Decaf Espresso</v>
      </c>
    </row>
    <row r="3083" spans="1:20" x14ac:dyDescent="0.2">
      <c r="A3083">
        <v>14</v>
      </c>
      <c r="B3083">
        <v>26</v>
      </c>
      <c r="C3083">
        <v>44</v>
      </c>
      <c r="D3083">
        <v>18</v>
      </c>
      <c r="E3083">
        <v>15</v>
      </c>
      <c r="F3083">
        <v>5</v>
      </c>
      <c r="G3083">
        <v>478</v>
      </c>
      <c r="H3083">
        <v>20</v>
      </c>
      <c r="I3083">
        <v>10</v>
      </c>
      <c r="J3083">
        <v>30</v>
      </c>
      <c r="K3083">
        <v>40</v>
      </c>
      <c r="L3083">
        <v>351</v>
      </c>
      <c r="M3083">
        <v>13</v>
      </c>
      <c r="N3083" s="25">
        <v>42155</v>
      </c>
      <c r="O3083" t="str">
        <f>VLOOKUP(Coffee_data[[#This Row],[Area Code]],Location!$B$1:$E$157,2,FALSE)</f>
        <v>Massachusetts</v>
      </c>
      <c r="P3083" t="str">
        <f>VLOOKUP(Coffee_data[[#This Row],[Area Code]],Location!$B$1:$E$157,3,FALSE)</f>
        <v>East</v>
      </c>
      <c r="Q3083" t="str">
        <f>VLOOKUP(Coffee_data[[#This Row],[Area Code]],Location!$B$1:$E$157,4,FALSE)</f>
        <v>Major Market</v>
      </c>
      <c r="R3083" s="15" t="str">
        <f>HLOOKUP(Coffee_data[[#This Row],[ProductId]],Product!$B$4:$O$7,2,FALSE)</f>
        <v>Regular</v>
      </c>
      <c r="S3083" s="15" t="str">
        <f>HLOOKUP(Coffee_data[[#This Row],[ProductId]],Product!$B$4:$O$7,3,FALSE)</f>
        <v>Tea</v>
      </c>
      <c r="T3083" s="15" t="str">
        <f>HLOOKUP(Coffee_data[[#This Row],[ProductId]],Product!$B$4:$O$7,4,FALSE)</f>
        <v>Green Tea</v>
      </c>
    </row>
    <row r="3084" spans="1:20" x14ac:dyDescent="0.2">
      <c r="A3084">
        <v>17</v>
      </c>
      <c r="B3084">
        <v>64</v>
      </c>
      <c r="C3084">
        <v>114</v>
      </c>
      <c r="D3084">
        <v>51</v>
      </c>
      <c r="E3084">
        <v>48</v>
      </c>
      <c r="F3084">
        <v>19</v>
      </c>
      <c r="G3084">
        <v>396</v>
      </c>
      <c r="H3084">
        <v>20</v>
      </c>
      <c r="I3084">
        <v>39</v>
      </c>
      <c r="J3084">
        <v>50</v>
      </c>
      <c r="K3084">
        <v>80</v>
      </c>
      <c r="L3084">
        <v>781</v>
      </c>
      <c r="M3084">
        <v>9</v>
      </c>
      <c r="N3084" s="25">
        <v>42155</v>
      </c>
      <c r="O3084" t="str">
        <f>VLOOKUP(Coffee_data[[#This Row],[Area Code]],Location!$B$1:$E$157,2,FALSE)</f>
        <v>Massachusetts</v>
      </c>
      <c r="P3084" t="str">
        <f>VLOOKUP(Coffee_data[[#This Row],[Area Code]],Location!$B$1:$E$157,3,FALSE)</f>
        <v>East</v>
      </c>
      <c r="Q3084" t="str">
        <f>VLOOKUP(Coffee_data[[#This Row],[Area Code]],Location!$B$1:$E$157,4,FALSE)</f>
        <v>Major Market</v>
      </c>
      <c r="R3084" s="15" t="str">
        <f>HLOOKUP(Coffee_data[[#This Row],[ProductId]],Product!$B$4:$O$7,2,FALSE)</f>
        <v>Decaf</v>
      </c>
      <c r="S3084" s="15" t="str">
        <f>HLOOKUP(Coffee_data[[#This Row],[ProductId]],Product!$B$4:$O$7,3,FALSE)</f>
        <v>Herbal Tea</v>
      </c>
      <c r="T3084" s="15" t="str">
        <f>HLOOKUP(Coffee_data[[#This Row],[ProductId]],Product!$B$4:$O$7,4,FALSE)</f>
        <v>Lemon</v>
      </c>
    </row>
    <row r="3085" spans="1:20" x14ac:dyDescent="0.2">
      <c r="A3085">
        <v>26</v>
      </c>
      <c r="B3085">
        <v>36</v>
      </c>
      <c r="C3085">
        <v>59</v>
      </c>
      <c r="D3085">
        <v>24</v>
      </c>
      <c r="E3085">
        <v>16</v>
      </c>
      <c r="F3085">
        <v>6</v>
      </c>
      <c r="G3085">
        <v>856</v>
      </c>
      <c r="H3085">
        <v>30</v>
      </c>
      <c r="I3085">
        <v>20</v>
      </c>
      <c r="J3085">
        <v>40</v>
      </c>
      <c r="K3085">
        <v>49</v>
      </c>
      <c r="L3085">
        <v>857</v>
      </c>
      <c r="M3085">
        <v>11</v>
      </c>
      <c r="N3085" s="25">
        <v>42155</v>
      </c>
      <c r="O3085" t="str">
        <f>VLOOKUP(Coffee_data[[#This Row],[Area Code]],Location!$B$1:$E$157,2,FALSE)</f>
        <v>Massachusetts</v>
      </c>
      <c r="P3085" t="str">
        <f>VLOOKUP(Coffee_data[[#This Row],[Area Code]],Location!$B$1:$E$157,3,FALSE)</f>
        <v>East</v>
      </c>
      <c r="Q3085" t="str">
        <f>VLOOKUP(Coffee_data[[#This Row],[Area Code]],Location!$B$1:$E$157,4,FALSE)</f>
        <v>Major Market</v>
      </c>
      <c r="R3085" s="15" t="str">
        <f>HLOOKUP(Coffee_data[[#This Row],[ProductId]],Product!$B$4:$O$7,2,FALSE)</f>
        <v>Regular</v>
      </c>
      <c r="S3085" s="15" t="str">
        <f>HLOOKUP(Coffee_data[[#This Row],[ProductId]],Product!$B$4:$O$7,3,FALSE)</f>
        <v>Tea</v>
      </c>
      <c r="T3085" s="15" t="str">
        <f>HLOOKUP(Coffee_data[[#This Row],[ProductId]],Product!$B$4:$O$7,4,FALSE)</f>
        <v>Darjeeling</v>
      </c>
    </row>
    <row r="3086" spans="1:20" x14ac:dyDescent="0.2">
      <c r="A3086">
        <v>755</v>
      </c>
      <c r="B3086">
        <v>595</v>
      </c>
      <c r="C3086">
        <v>643</v>
      </c>
      <c r="D3086">
        <v>54</v>
      </c>
      <c r="E3086">
        <v>45</v>
      </c>
      <c r="F3086">
        <v>17</v>
      </c>
      <c r="G3086">
        <v>-1006</v>
      </c>
      <c r="H3086">
        <v>530</v>
      </c>
      <c r="I3086">
        <v>50</v>
      </c>
      <c r="J3086">
        <v>560</v>
      </c>
      <c r="K3086">
        <v>610</v>
      </c>
      <c r="L3086">
        <v>774</v>
      </c>
      <c r="M3086">
        <v>2</v>
      </c>
      <c r="N3086" s="25">
        <v>42155</v>
      </c>
      <c r="O3086" t="str">
        <f>VLOOKUP(Coffee_data[[#This Row],[Area Code]],Location!$B$1:$E$157,2,FALSE)</f>
        <v>Massachusetts</v>
      </c>
      <c r="P3086" t="str">
        <f>VLOOKUP(Coffee_data[[#This Row],[Area Code]],Location!$B$1:$E$157,3,FALSE)</f>
        <v>East</v>
      </c>
      <c r="Q3086" t="str">
        <f>VLOOKUP(Coffee_data[[#This Row],[Area Code]],Location!$B$1:$E$157,4,FALSE)</f>
        <v>Major Market</v>
      </c>
      <c r="R3086" s="15" t="str">
        <f>HLOOKUP(Coffee_data[[#This Row],[ProductId]],Product!$B$4:$O$7,2,FALSE)</f>
        <v>Regular</v>
      </c>
      <c r="S3086" s="15" t="str">
        <f>HLOOKUP(Coffee_data[[#This Row],[ProductId]],Product!$B$4:$O$7,3,FALSE)</f>
        <v>Coffee</v>
      </c>
      <c r="T3086" s="15" t="str">
        <f>HLOOKUP(Coffee_data[[#This Row],[ProductId]],Product!$B$4:$O$7,4,FALSE)</f>
        <v>Columbian</v>
      </c>
    </row>
    <row r="3087" spans="1:20" x14ac:dyDescent="0.2">
      <c r="A3087">
        <v>-4</v>
      </c>
      <c r="B3087">
        <v>67</v>
      </c>
      <c r="C3087">
        <v>110</v>
      </c>
      <c r="D3087">
        <v>44</v>
      </c>
      <c r="E3087">
        <v>65</v>
      </c>
      <c r="F3087">
        <v>40</v>
      </c>
      <c r="G3087">
        <v>543</v>
      </c>
      <c r="H3087">
        <v>10</v>
      </c>
      <c r="I3087">
        <v>35</v>
      </c>
      <c r="J3087">
        <v>60</v>
      </c>
      <c r="K3087">
        <v>105</v>
      </c>
      <c r="L3087">
        <v>781</v>
      </c>
      <c r="M3087">
        <v>5</v>
      </c>
      <c r="N3087" s="25">
        <v>42155</v>
      </c>
      <c r="O3087" t="str">
        <f>VLOOKUP(Coffee_data[[#This Row],[Area Code]],Location!$B$1:$E$157,2,FALSE)</f>
        <v>Massachusetts</v>
      </c>
      <c r="P3087" t="str">
        <f>VLOOKUP(Coffee_data[[#This Row],[Area Code]],Location!$B$1:$E$157,3,FALSE)</f>
        <v>East</v>
      </c>
      <c r="Q3087" t="str">
        <f>VLOOKUP(Coffee_data[[#This Row],[Area Code]],Location!$B$1:$E$157,4,FALSE)</f>
        <v>Major Market</v>
      </c>
      <c r="R3087" s="15" t="str">
        <f>HLOOKUP(Coffee_data[[#This Row],[ProductId]],Product!$B$4:$O$7,2,FALSE)</f>
        <v>Regular</v>
      </c>
      <c r="S3087" s="15" t="str">
        <f>HLOOKUP(Coffee_data[[#This Row],[ProductId]],Product!$B$4:$O$7,3,FALSE)</f>
        <v>Espresso</v>
      </c>
      <c r="T3087" s="15" t="str">
        <f>HLOOKUP(Coffee_data[[#This Row],[ProductId]],Product!$B$4:$O$7,4,FALSE)</f>
        <v>Caffe Mocha</v>
      </c>
    </row>
    <row r="3088" spans="1:20" x14ac:dyDescent="0.2">
      <c r="A3088">
        <v>115</v>
      </c>
      <c r="B3088">
        <v>149</v>
      </c>
      <c r="C3088">
        <v>295</v>
      </c>
      <c r="D3088">
        <v>146</v>
      </c>
      <c r="E3088">
        <v>61</v>
      </c>
      <c r="F3088">
        <v>41</v>
      </c>
      <c r="G3088">
        <v>1245</v>
      </c>
      <c r="H3088">
        <v>100</v>
      </c>
      <c r="I3088">
        <v>112</v>
      </c>
      <c r="J3088">
        <v>150</v>
      </c>
      <c r="K3088">
        <v>290</v>
      </c>
      <c r="L3088">
        <v>413</v>
      </c>
      <c r="M3088">
        <v>7</v>
      </c>
      <c r="N3088" s="25">
        <v>42155</v>
      </c>
      <c r="O3088" t="str">
        <f>VLOOKUP(Coffee_data[[#This Row],[Area Code]],Location!$B$1:$E$157,2,FALSE)</f>
        <v>Massachusetts</v>
      </c>
      <c r="P3088" t="str">
        <f>VLOOKUP(Coffee_data[[#This Row],[Area Code]],Location!$B$1:$E$157,3,FALSE)</f>
        <v>East</v>
      </c>
      <c r="Q3088" t="str">
        <f>VLOOKUP(Coffee_data[[#This Row],[Area Code]],Location!$B$1:$E$157,4,FALSE)</f>
        <v>Major Market</v>
      </c>
      <c r="R3088" s="15" t="str">
        <f>HLOOKUP(Coffee_data[[#This Row],[ProductId]],Product!$B$4:$O$7,2,FALSE)</f>
        <v>Regular</v>
      </c>
      <c r="S3088" s="15" t="str">
        <f>HLOOKUP(Coffee_data[[#This Row],[ProductId]],Product!$B$4:$O$7,3,FALSE)</f>
        <v>Espresso</v>
      </c>
      <c r="T3088" s="15" t="str">
        <f>HLOOKUP(Coffee_data[[#This Row],[ProductId]],Product!$B$4:$O$7,4,FALSE)</f>
        <v>Regular Espresso</v>
      </c>
    </row>
    <row r="3089" spans="1:20" x14ac:dyDescent="0.2">
      <c r="A3089">
        <v>44</v>
      </c>
      <c r="B3089">
        <v>43</v>
      </c>
      <c r="C3089">
        <v>43</v>
      </c>
      <c r="D3089">
        <v>0</v>
      </c>
      <c r="E3089">
        <v>10</v>
      </c>
      <c r="F3089">
        <v>0</v>
      </c>
      <c r="G3089">
        <v>602</v>
      </c>
      <c r="H3089">
        <v>30</v>
      </c>
      <c r="I3089">
        <v>0</v>
      </c>
      <c r="J3089">
        <v>40</v>
      </c>
      <c r="K3089">
        <v>40</v>
      </c>
      <c r="L3089">
        <v>603</v>
      </c>
      <c r="M3089">
        <v>13</v>
      </c>
      <c r="N3089" s="25">
        <v>42155</v>
      </c>
      <c r="O3089" t="str">
        <f>VLOOKUP(Coffee_data[[#This Row],[Area Code]],Location!$B$1:$E$157,2,FALSE)</f>
        <v>New Hampshire</v>
      </c>
      <c r="P3089" t="str">
        <f>VLOOKUP(Coffee_data[[#This Row],[Area Code]],Location!$B$1:$E$157,3,FALSE)</f>
        <v>East</v>
      </c>
      <c r="Q3089" t="str">
        <f>VLOOKUP(Coffee_data[[#This Row],[Area Code]],Location!$B$1:$E$157,4,FALSE)</f>
        <v>Small Market</v>
      </c>
      <c r="R3089" s="15" t="str">
        <f>HLOOKUP(Coffee_data[[#This Row],[ProductId]],Product!$B$4:$O$7,2,FALSE)</f>
        <v>Regular</v>
      </c>
      <c r="S3089" s="15" t="str">
        <f>HLOOKUP(Coffee_data[[#This Row],[ProductId]],Product!$B$4:$O$7,3,FALSE)</f>
        <v>Tea</v>
      </c>
      <c r="T3089" s="15" t="str">
        <f>HLOOKUP(Coffee_data[[#This Row],[ProductId]],Product!$B$4:$O$7,4,FALSE)</f>
        <v>Green Tea</v>
      </c>
    </row>
    <row r="3090" spans="1:20" x14ac:dyDescent="0.2">
      <c r="A3090">
        <v>0</v>
      </c>
      <c r="B3090">
        <v>46</v>
      </c>
      <c r="C3090">
        <v>81</v>
      </c>
      <c r="D3090">
        <v>36</v>
      </c>
      <c r="E3090">
        <v>43</v>
      </c>
      <c r="F3090">
        <v>13</v>
      </c>
      <c r="G3090">
        <v>236</v>
      </c>
      <c r="H3090">
        <v>10</v>
      </c>
      <c r="I3090">
        <v>20</v>
      </c>
      <c r="J3090">
        <v>40</v>
      </c>
      <c r="K3090">
        <v>60</v>
      </c>
      <c r="L3090">
        <v>603</v>
      </c>
      <c r="M3090">
        <v>9</v>
      </c>
      <c r="N3090" s="25">
        <v>42155</v>
      </c>
      <c r="O3090" t="str">
        <f>VLOOKUP(Coffee_data[[#This Row],[Area Code]],Location!$B$1:$E$157,2,FALSE)</f>
        <v>New Hampshire</v>
      </c>
      <c r="P3090" t="str">
        <f>VLOOKUP(Coffee_data[[#This Row],[Area Code]],Location!$B$1:$E$157,3,FALSE)</f>
        <v>East</v>
      </c>
      <c r="Q3090" t="str">
        <f>VLOOKUP(Coffee_data[[#This Row],[Area Code]],Location!$B$1:$E$157,4,FALSE)</f>
        <v>Small Market</v>
      </c>
      <c r="R3090" s="15" t="str">
        <f>HLOOKUP(Coffee_data[[#This Row],[ProductId]],Product!$B$4:$O$7,2,FALSE)</f>
        <v>Decaf</v>
      </c>
      <c r="S3090" s="15" t="str">
        <f>HLOOKUP(Coffee_data[[#This Row],[ProductId]],Product!$B$4:$O$7,3,FALSE)</f>
        <v>Herbal Tea</v>
      </c>
      <c r="T3090" s="15" t="str">
        <f>HLOOKUP(Coffee_data[[#This Row],[ProductId]],Product!$B$4:$O$7,4,FALSE)</f>
        <v>Lemon</v>
      </c>
    </row>
    <row r="3091" spans="1:20" x14ac:dyDescent="0.2">
      <c r="A3091">
        <v>23</v>
      </c>
      <c r="B3091">
        <v>35</v>
      </c>
      <c r="C3091">
        <v>57</v>
      </c>
      <c r="D3091">
        <v>23</v>
      </c>
      <c r="E3091">
        <v>17</v>
      </c>
      <c r="F3091">
        <v>6</v>
      </c>
      <c r="G3091">
        <v>843</v>
      </c>
      <c r="H3091">
        <v>30</v>
      </c>
      <c r="I3091">
        <v>20</v>
      </c>
      <c r="J3091">
        <v>40</v>
      </c>
      <c r="K3091">
        <v>49</v>
      </c>
      <c r="L3091">
        <v>603</v>
      </c>
      <c r="M3091">
        <v>11</v>
      </c>
      <c r="N3091" s="25">
        <v>42155</v>
      </c>
      <c r="O3091" t="str">
        <f>VLOOKUP(Coffee_data[[#This Row],[Area Code]],Location!$B$1:$E$157,2,FALSE)</f>
        <v>New Hampshire</v>
      </c>
      <c r="P3091" t="str">
        <f>VLOOKUP(Coffee_data[[#This Row],[Area Code]],Location!$B$1:$E$157,3,FALSE)</f>
        <v>East</v>
      </c>
      <c r="Q3091" t="str">
        <f>VLOOKUP(Coffee_data[[#This Row],[Area Code]],Location!$B$1:$E$157,4,FALSE)</f>
        <v>Small Market</v>
      </c>
      <c r="R3091" s="15" t="str">
        <f>HLOOKUP(Coffee_data[[#This Row],[ProductId]],Product!$B$4:$O$7,2,FALSE)</f>
        <v>Regular</v>
      </c>
      <c r="S3091" s="15" t="str">
        <f>HLOOKUP(Coffee_data[[#This Row],[ProductId]],Product!$B$4:$O$7,3,FALSE)</f>
        <v>Tea</v>
      </c>
      <c r="T3091" s="15" t="str">
        <f>HLOOKUP(Coffee_data[[#This Row],[ProductId]],Product!$B$4:$O$7,4,FALSE)</f>
        <v>Darjeeling</v>
      </c>
    </row>
    <row r="3092" spans="1:20" x14ac:dyDescent="0.2">
      <c r="A3092">
        <v>57</v>
      </c>
      <c r="B3092">
        <v>82</v>
      </c>
      <c r="C3092">
        <v>137</v>
      </c>
      <c r="D3092">
        <v>56</v>
      </c>
      <c r="E3092">
        <v>38</v>
      </c>
      <c r="F3092">
        <v>17</v>
      </c>
      <c r="G3092">
        <v>302</v>
      </c>
      <c r="H3092">
        <v>50</v>
      </c>
      <c r="I3092">
        <v>49</v>
      </c>
      <c r="J3092">
        <v>80</v>
      </c>
      <c r="K3092">
        <v>130</v>
      </c>
      <c r="L3092">
        <v>603</v>
      </c>
      <c r="M3092">
        <v>1</v>
      </c>
      <c r="N3092" s="25">
        <v>42155</v>
      </c>
      <c r="O3092" t="str">
        <f>VLOOKUP(Coffee_data[[#This Row],[Area Code]],Location!$B$1:$E$157,2,FALSE)</f>
        <v>New Hampshire</v>
      </c>
      <c r="P3092" t="str">
        <f>VLOOKUP(Coffee_data[[#This Row],[Area Code]],Location!$B$1:$E$157,3,FALSE)</f>
        <v>East</v>
      </c>
      <c r="Q3092" t="str">
        <f>VLOOKUP(Coffee_data[[#This Row],[Area Code]],Location!$B$1:$E$157,4,FALSE)</f>
        <v>Small Market</v>
      </c>
      <c r="R3092" s="15" t="str">
        <f>HLOOKUP(Coffee_data[[#This Row],[ProductId]],Product!$B$4:$O$7,2,FALSE)</f>
        <v>Regular</v>
      </c>
      <c r="S3092" s="15" t="str">
        <f>HLOOKUP(Coffee_data[[#This Row],[ProductId]],Product!$B$4:$O$7,3,FALSE)</f>
        <v>Coffee</v>
      </c>
      <c r="T3092" s="15" t="str">
        <f>HLOOKUP(Coffee_data[[#This Row],[ProductId]],Product!$B$4:$O$7,4,FALSE)</f>
        <v>Amaretto</v>
      </c>
    </row>
    <row r="3093" spans="1:20" x14ac:dyDescent="0.2">
      <c r="A3093">
        <v>58</v>
      </c>
      <c r="B3093">
        <v>94</v>
      </c>
      <c r="C3093">
        <v>155</v>
      </c>
      <c r="D3093">
        <v>62</v>
      </c>
      <c r="E3093">
        <v>48</v>
      </c>
      <c r="F3093">
        <v>20</v>
      </c>
      <c r="G3093">
        <v>436</v>
      </c>
      <c r="H3093">
        <v>60</v>
      </c>
      <c r="I3093">
        <v>52</v>
      </c>
      <c r="J3093">
        <v>90</v>
      </c>
      <c r="K3093">
        <v>138</v>
      </c>
      <c r="L3093">
        <v>603</v>
      </c>
      <c r="M3093">
        <v>2</v>
      </c>
      <c r="N3093" s="25">
        <v>42155</v>
      </c>
      <c r="O3093" t="str">
        <f>VLOOKUP(Coffee_data[[#This Row],[Area Code]],Location!$B$1:$E$157,2,FALSE)</f>
        <v>New Hampshire</v>
      </c>
      <c r="P3093" t="str">
        <f>VLOOKUP(Coffee_data[[#This Row],[Area Code]],Location!$B$1:$E$157,3,FALSE)</f>
        <v>East</v>
      </c>
      <c r="Q3093" t="str">
        <f>VLOOKUP(Coffee_data[[#This Row],[Area Code]],Location!$B$1:$E$157,4,FALSE)</f>
        <v>Small Market</v>
      </c>
      <c r="R3093" s="15" t="str">
        <f>HLOOKUP(Coffee_data[[#This Row],[ProductId]],Product!$B$4:$O$7,2,FALSE)</f>
        <v>Regular</v>
      </c>
      <c r="S3093" s="15" t="str">
        <f>HLOOKUP(Coffee_data[[#This Row],[ProductId]],Product!$B$4:$O$7,3,FALSE)</f>
        <v>Coffee</v>
      </c>
      <c r="T3093" s="15" t="str">
        <f>HLOOKUP(Coffee_data[[#This Row],[ProductId]],Product!$B$4:$O$7,4,FALSE)</f>
        <v>Columbian</v>
      </c>
    </row>
    <row r="3094" spans="1:20" x14ac:dyDescent="0.2">
      <c r="A3094">
        <v>-6</v>
      </c>
      <c r="B3094">
        <v>73</v>
      </c>
      <c r="C3094">
        <v>124</v>
      </c>
      <c r="D3094">
        <v>52</v>
      </c>
      <c r="E3094">
        <v>72</v>
      </c>
      <c r="F3094">
        <v>47</v>
      </c>
      <c r="G3094">
        <v>313</v>
      </c>
      <c r="H3094">
        <v>20</v>
      </c>
      <c r="I3094">
        <v>35</v>
      </c>
      <c r="J3094">
        <v>80</v>
      </c>
      <c r="K3094">
        <v>115</v>
      </c>
      <c r="L3094">
        <v>603</v>
      </c>
      <c r="M3094">
        <v>5</v>
      </c>
      <c r="N3094" s="25">
        <v>42155</v>
      </c>
      <c r="O3094" t="str">
        <f>VLOOKUP(Coffee_data[[#This Row],[Area Code]],Location!$B$1:$E$157,2,FALSE)</f>
        <v>New Hampshire</v>
      </c>
      <c r="P3094" t="str">
        <f>VLOOKUP(Coffee_data[[#This Row],[Area Code]],Location!$B$1:$E$157,3,FALSE)</f>
        <v>East</v>
      </c>
      <c r="Q3094" t="str">
        <f>VLOOKUP(Coffee_data[[#This Row],[Area Code]],Location!$B$1:$E$157,4,FALSE)</f>
        <v>Small Market</v>
      </c>
      <c r="R3094" s="15" t="str">
        <f>HLOOKUP(Coffee_data[[#This Row],[ProductId]],Product!$B$4:$O$7,2,FALSE)</f>
        <v>Regular</v>
      </c>
      <c r="S3094" s="15" t="str">
        <f>HLOOKUP(Coffee_data[[#This Row],[ProductId]],Product!$B$4:$O$7,3,FALSE)</f>
        <v>Espresso</v>
      </c>
      <c r="T3094" s="15" t="str">
        <f>HLOOKUP(Coffee_data[[#This Row],[ProductId]],Product!$B$4:$O$7,4,FALSE)</f>
        <v>Caffe Mocha</v>
      </c>
    </row>
    <row r="3095" spans="1:20" x14ac:dyDescent="0.2">
      <c r="A3095">
        <v>-4</v>
      </c>
      <c r="B3095">
        <v>43</v>
      </c>
      <c r="C3095">
        <v>77</v>
      </c>
      <c r="D3095">
        <v>35</v>
      </c>
      <c r="E3095">
        <v>43</v>
      </c>
      <c r="F3095">
        <v>13</v>
      </c>
      <c r="G3095">
        <v>204</v>
      </c>
      <c r="H3095">
        <v>0</v>
      </c>
      <c r="I3095">
        <v>23</v>
      </c>
      <c r="J3095">
        <v>40</v>
      </c>
      <c r="K3095">
        <v>70</v>
      </c>
      <c r="L3095">
        <v>603</v>
      </c>
      <c r="M3095">
        <v>7</v>
      </c>
      <c r="N3095" s="25">
        <v>42155</v>
      </c>
      <c r="O3095" t="str">
        <f>VLOOKUP(Coffee_data[[#This Row],[Area Code]],Location!$B$1:$E$157,2,FALSE)</f>
        <v>New Hampshire</v>
      </c>
      <c r="P3095" t="str">
        <f>VLOOKUP(Coffee_data[[#This Row],[Area Code]],Location!$B$1:$E$157,3,FALSE)</f>
        <v>East</v>
      </c>
      <c r="Q3095" t="str">
        <f>VLOOKUP(Coffee_data[[#This Row],[Area Code]],Location!$B$1:$E$157,4,FALSE)</f>
        <v>Small Market</v>
      </c>
      <c r="R3095" s="15" t="str">
        <f>HLOOKUP(Coffee_data[[#This Row],[ProductId]],Product!$B$4:$O$7,2,FALSE)</f>
        <v>Regular</v>
      </c>
      <c r="S3095" s="15" t="str">
        <f>HLOOKUP(Coffee_data[[#This Row],[ProductId]],Product!$B$4:$O$7,3,FALSE)</f>
        <v>Espresso</v>
      </c>
      <c r="T3095" s="15" t="str">
        <f>HLOOKUP(Coffee_data[[#This Row],[ProductId]],Product!$B$4:$O$7,4,FALSE)</f>
        <v>Regular Espresso</v>
      </c>
    </row>
    <row r="3096" spans="1:20" x14ac:dyDescent="0.2">
      <c r="A3096">
        <v>137</v>
      </c>
      <c r="B3096">
        <v>136</v>
      </c>
      <c r="C3096">
        <v>228</v>
      </c>
      <c r="D3096">
        <v>94</v>
      </c>
      <c r="E3096">
        <v>34</v>
      </c>
      <c r="F3096">
        <v>26</v>
      </c>
      <c r="G3096">
        <v>562</v>
      </c>
      <c r="H3096">
        <v>120</v>
      </c>
      <c r="I3096">
        <v>90</v>
      </c>
      <c r="J3096">
        <v>150</v>
      </c>
      <c r="K3096">
        <v>227</v>
      </c>
      <c r="L3096">
        <v>347</v>
      </c>
      <c r="M3096">
        <v>13</v>
      </c>
      <c r="N3096" s="25">
        <v>42155</v>
      </c>
      <c r="O3096" t="str">
        <f>VLOOKUP(Coffee_data[[#This Row],[Area Code]],Location!$B$1:$E$157,2,FALSE)</f>
        <v>New York</v>
      </c>
      <c r="P3096" t="str">
        <f>VLOOKUP(Coffee_data[[#This Row],[Area Code]],Location!$B$1:$E$157,3,FALSE)</f>
        <v>East</v>
      </c>
      <c r="Q3096" t="str">
        <f>VLOOKUP(Coffee_data[[#This Row],[Area Code]],Location!$B$1:$E$157,4,FALSE)</f>
        <v>Major Market</v>
      </c>
      <c r="R3096" s="15" t="str">
        <f>HLOOKUP(Coffee_data[[#This Row],[ProductId]],Product!$B$4:$O$7,2,FALSE)</f>
        <v>Regular</v>
      </c>
      <c r="S3096" s="15" t="str">
        <f>HLOOKUP(Coffee_data[[#This Row],[ProductId]],Product!$B$4:$O$7,3,FALSE)</f>
        <v>Tea</v>
      </c>
      <c r="T3096" s="15" t="str">
        <f>HLOOKUP(Coffee_data[[#This Row],[ProductId]],Product!$B$4:$O$7,4,FALSE)</f>
        <v>Green Tea</v>
      </c>
    </row>
    <row r="3097" spans="1:20" x14ac:dyDescent="0.2">
      <c r="A3097">
        <v>363</v>
      </c>
      <c r="B3097">
        <v>398</v>
      </c>
      <c r="C3097">
        <v>663</v>
      </c>
      <c r="D3097">
        <v>237</v>
      </c>
      <c r="E3097">
        <v>126</v>
      </c>
      <c r="F3097">
        <v>102</v>
      </c>
      <c r="G3097">
        <v>1727</v>
      </c>
      <c r="H3097">
        <v>220</v>
      </c>
      <c r="I3097">
        <v>201</v>
      </c>
      <c r="J3097">
        <v>320</v>
      </c>
      <c r="K3097">
        <v>520</v>
      </c>
      <c r="L3097">
        <v>315</v>
      </c>
      <c r="M3097">
        <v>9</v>
      </c>
      <c r="N3097" s="25">
        <v>42155</v>
      </c>
      <c r="O3097" t="str">
        <f>VLOOKUP(Coffee_data[[#This Row],[Area Code]],Location!$B$1:$E$157,2,FALSE)</f>
        <v>New York</v>
      </c>
      <c r="P3097" t="str">
        <f>VLOOKUP(Coffee_data[[#This Row],[Area Code]],Location!$B$1:$E$157,3,FALSE)</f>
        <v>East</v>
      </c>
      <c r="Q3097" t="str">
        <f>VLOOKUP(Coffee_data[[#This Row],[Area Code]],Location!$B$1:$E$157,4,FALSE)</f>
        <v>Major Market</v>
      </c>
      <c r="R3097" s="15" t="str">
        <f>HLOOKUP(Coffee_data[[#This Row],[ProductId]],Product!$B$4:$O$7,2,FALSE)</f>
        <v>Decaf</v>
      </c>
      <c r="S3097" s="15" t="str">
        <f>HLOOKUP(Coffee_data[[#This Row],[ProductId]],Product!$B$4:$O$7,3,FALSE)</f>
        <v>Herbal Tea</v>
      </c>
      <c r="T3097" s="15" t="str">
        <f>HLOOKUP(Coffee_data[[#This Row],[ProductId]],Product!$B$4:$O$7,4,FALSE)</f>
        <v>Lemon</v>
      </c>
    </row>
    <row r="3098" spans="1:20" x14ac:dyDescent="0.2">
      <c r="A3098">
        <v>-197</v>
      </c>
      <c r="B3098">
        <v>-46</v>
      </c>
      <c r="C3098">
        <v>196</v>
      </c>
      <c r="D3098">
        <v>247</v>
      </c>
      <c r="E3098">
        <v>90</v>
      </c>
      <c r="F3098">
        <v>75</v>
      </c>
      <c r="G3098">
        <v>2636</v>
      </c>
      <c r="H3098">
        <v>-100</v>
      </c>
      <c r="I3098">
        <v>180</v>
      </c>
      <c r="J3098">
        <v>-30</v>
      </c>
      <c r="K3098">
        <v>150</v>
      </c>
      <c r="L3098">
        <v>914</v>
      </c>
      <c r="M3098">
        <v>10</v>
      </c>
      <c r="N3098" s="25">
        <v>42155</v>
      </c>
      <c r="O3098" t="str">
        <f>VLOOKUP(Coffee_data[[#This Row],[Area Code]],Location!$B$1:$E$157,2,FALSE)</f>
        <v>New York</v>
      </c>
      <c r="P3098" t="str">
        <f>VLOOKUP(Coffee_data[[#This Row],[Area Code]],Location!$B$1:$E$157,3,FALSE)</f>
        <v>East</v>
      </c>
      <c r="Q3098" t="str">
        <f>VLOOKUP(Coffee_data[[#This Row],[Area Code]],Location!$B$1:$E$157,4,FALSE)</f>
        <v>Major Market</v>
      </c>
      <c r="R3098" s="15" t="str">
        <f>HLOOKUP(Coffee_data[[#This Row],[ProductId]],Product!$B$4:$O$7,2,FALSE)</f>
        <v>Decaf</v>
      </c>
      <c r="S3098" s="15" t="str">
        <f>HLOOKUP(Coffee_data[[#This Row],[ProductId]],Product!$B$4:$O$7,3,FALSE)</f>
        <v>Herbal Tea</v>
      </c>
      <c r="T3098" s="15" t="str">
        <f>HLOOKUP(Coffee_data[[#This Row],[ProductId]],Product!$B$4:$O$7,4,FALSE)</f>
        <v>Mint</v>
      </c>
    </row>
    <row r="3099" spans="1:20" x14ac:dyDescent="0.2">
      <c r="A3099">
        <v>184</v>
      </c>
      <c r="B3099">
        <v>178</v>
      </c>
      <c r="C3099">
        <v>298</v>
      </c>
      <c r="D3099">
        <v>99</v>
      </c>
      <c r="E3099">
        <v>42</v>
      </c>
      <c r="F3099">
        <v>34</v>
      </c>
      <c r="G3099">
        <v>947</v>
      </c>
      <c r="H3099">
        <v>150</v>
      </c>
      <c r="I3099">
        <v>110</v>
      </c>
      <c r="J3099">
        <v>190</v>
      </c>
      <c r="K3099">
        <v>309</v>
      </c>
      <c r="L3099">
        <v>914</v>
      </c>
      <c r="M3099">
        <v>11</v>
      </c>
      <c r="N3099" s="25">
        <v>42155</v>
      </c>
      <c r="O3099" t="str">
        <f>VLOOKUP(Coffee_data[[#This Row],[Area Code]],Location!$B$1:$E$157,2,FALSE)</f>
        <v>New York</v>
      </c>
      <c r="P3099" t="str">
        <f>VLOOKUP(Coffee_data[[#This Row],[Area Code]],Location!$B$1:$E$157,3,FALSE)</f>
        <v>East</v>
      </c>
      <c r="Q3099" t="str">
        <f>VLOOKUP(Coffee_data[[#This Row],[Area Code]],Location!$B$1:$E$157,4,FALSE)</f>
        <v>Major Market</v>
      </c>
      <c r="R3099" s="15" t="str">
        <f>HLOOKUP(Coffee_data[[#This Row],[ProductId]],Product!$B$4:$O$7,2,FALSE)</f>
        <v>Regular</v>
      </c>
      <c r="S3099" s="15" t="str">
        <f>HLOOKUP(Coffee_data[[#This Row],[ProductId]],Product!$B$4:$O$7,3,FALSE)</f>
        <v>Tea</v>
      </c>
      <c r="T3099" s="15" t="str">
        <f>HLOOKUP(Coffee_data[[#This Row],[ProductId]],Product!$B$4:$O$7,4,FALSE)</f>
        <v>Darjeeling</v>
      </c>
    </row>
    <row r="3100" spans="1:20" x14ac:dyDescent="0.2">
      <c r="A3100">
        <v>167</v>
      </c>
      <c r="B3100">
        <v>163</v>
      </c>
      <c r="C3100">
        <v>274</v>
      </c>
      <c r="D3100">
        <v>101</v>
      </c>
      <c r="E3100">
        <v>39</v>
      </c>
      <c r="F3100">
        <v>31</v>
      </c>
      <c r="G3100">
        <v>897</v>
      </c>
      <c r="H3100">
        <v>140</v>
      </c>
      <c r="I3100">
        <v>85</v>
      </c>
      <c r="J3100">
        <v>180</v>
      </c>
      <c r="K3100">
        <v>278</v>
      </c>
      <c r="L3100">
        <v>347</v>
      </c>
      <c r="M3100">
        <v>12</v>
      </c>
      <c r="N3100" s="25">
        <v>42155</v>
      </c>
      <c r="O3100" t="str">
        <f>VLOOKUP(Coffee_data[[#This Row],[Area Code]],Location!$B$1:$E$157,2,FALSE)</f>
        <v>New York</v>
      </c>
      <c r="P3100" t="str">
        <f>VLOOKUP(Coffee_data[[#This Row],[Area Code]],Location!$B$1:$E$157,3,FALSE)</f>
        <v>East</v>
      </c>
      <c r="Q3100" t="str">
        <f>VLOOKUP(Coffee_data[[#This Row],[Area Code]],Location!$B$1:$E$157,4,FALSE)</f>
        <v>Major Market</v>
      </c>
      <c r="R3100" s="15" t="str">
        <f>HLOOKUP(Coffee_data[[#This Row],[ProductId]],Product!$B$4:$O$7,2,FALSE)</f>
        <v>Regular</v>
      </c>
      <c r="S3100" s="15" t="str">
        <f>HLOOKUP(Coffee_data[[#This Row],[ProductId]],Product!$B$4:$O$7,3,FALSE)</f>
        <v>Tea</v>
      </c>
      <c r="T3100" s="15" t="str">
        <f>HLOOKUP(Coffee_data[[#This Row],[ProductId]],Product!$B$4:$O$7,4,FALSE)</f>
        <v>Earl Grey</v>
      </c>
    </row>
    <row r="3101" spans="1:20" x14ac:dyDescent="0.2">
      <c r="A3101">
        <v>493</v>
      </c>
      <c r="B3101">
        <v>534</v>
      </c>
      <c r="C3101">
        <v>882</v>
      </c>
      <c r="D3101">
        <v>307</v>
      </c>
      <c r="E3101">
        <v>165</v>
      </c>
      <c r="F3101">
        <v>124</v>
      </c>
      <c r="G3101">
        <v>2476</v>
      </c>
      <c r="H3101">
        <v>350</v>
      </c>
      <c r="I3101">
        <v>263</v>
      </c>
      <c r="J3101">
        <v>500</v>
      </c>
      <c r="K3101">
        <v>838</v>
      </c>
      <c r="L3101">
        <v>917</v>
      </c>
      <c r="M3101">
        <v>2</v>
      </c>
      <c r="N3101" s="25">
        <v>42155</v>
      </c>
      <c r="O3101" t="str">
        <f>VLOOKUP(Coffee_data[[#This Row],[Area Code]],Location!$B$1:$E$157,2,FALSE)</f>
        <v>New York</v>
      </c>
      <c r="P3101" t="str">
        <f>VLOOKUP(Coffee_data[[#This Row],[Area Code]],Location!$B$1:$E$157,3,FALSE)</f>
        <v>East</v>
      </c>
      <c r="Q3101" t="str">
        <f>VLOOKUP(Coffee_data[[#This Row],[Area Code]],Location!$B$1:$E$157,4,FALSE)</f>
        <v>Major Market</v>
      </c>
      <c r="R3101" s="15" t="str">
        <f>HLOOKUP(Coffee_data[[#This Row],[ProductId]],Product!$B$4:$O$7,2,FALSE)</f>
        <v>Regular</v>
      </c>
      <c r="S3101" s="15" t="str">
        <f>HLOOKUP(Coffee_data[[#This Row],[ProductId]],Product!$B$4:$O$7,3,FALSE)</f>
        <v>Coffee</v>
      </c>
      <c r="T3101" s="15" t="str">
        <f>HLOOKUP(Coffee_data[[#This Row],[ProductId]],Product!$B$4:$O$7,4,FALSE)</f>
        <v>Columbian</v>
      </c>
    </row>
    <row r="3102" spans="1:20" x14ac:dyDescent="0.2">
      <c r="A3102">
        <v>-326</v>
      </c>
      <c r="B3102">
        <v>-72</v>
      </c>
      <c r="C3102">
        <v>71</v>
      </c>
      <c r="D3102">
        <v>119</v>
      </c>
      <c r="E3102">
        <v>153</v>
      </c>
      <c r="F3102">
        <v>131</v>
      </c>
      <c r="G3102">
        <v>1979</v>
      </c>
      <c r="H3102">
        <v>-210</v>
      </c>
      <c r="I3102">
        <v>98</v>
      </c>
      <c r="J3102">
        <v>-60</v>
      </c>
      <c r="K3102">
        <v>75</v>
      </c>
      <c r="L3102">
        <v>845</v>
      </c>
      <c r="M3102">
        <v>5</v>
      </c>
      <c r="N3102" s="25">
        <v>42155</v>
      </c>
      <c r="O3102" t="str">
        <f>VLOOKUP(Coffee_data[[#This Row],[Area Code]],Location!$B$1:$E$157,2,FALSE)</f>
        <v>New York</v>
      </c>
      <c r="P3102" t="str">
        <f>VLOOKUP(Coffee_data[[#This Row],[Area Code]],Location!$B$1:$E$157,3,FALSE)</f>
        <v>East</v>
      </c>
      <c r="Q3102" t="str">
        <f>VLOOKUP(Coffee_data[[#This Row],[Area Code]],Location!$B$1:$E$157,4,FALSE)</f>
        <v>Major Market</v>
      </c>
      <c r="R3102" s="15" t="str">
        <f>HLOOKUP(Coffee_data[[#This Row],[ProductId]],Product!$B$4:$O$7,2,FALSE)</f>
        <v>Regular</v>
      </c>
      <c r="S3102" s="15" t="str">
        <f>HLOOKUP(Coffee_data[[#This Row],[ProductId]],Product!$B$4:$O$7,3,FALSE)</f>
        <v>Espresso</v>
      </c>
      <c r="T3102" s="15" t="str">
        <f>HLOOKUP(Coffee_data[[#This Row],[ProductId]],Product!$B$4:$O$7,4,FALSE)</f>
        <v>Caffe Mocha</v>
      </c>
    </row>
    <row r="3103" spans="1:20" x14ac:dyDescent="0.2">
      <c r="A3103">
        <v>439</v>
      </c>
      <c r="B3103">
        <v>415</v>
      </c>
      <c r="C3103">
        <v>669</v>
      </c>
      <c r="D3103">
        <v>250</v>
      </c>
      <c r="E3103">
        <v>90</v>
      </c>
      <c r="F3103">
        <v>72</v>
      </c>
      <c r="G3103">
        <v>1405</v>
      </c>
      <c r="H3103">
        <v>340</v>
      </c>
      <c r="I3103">
        <v>172</v>
      </c>
      <c r="J3103">
        <v>420</v>
      </c>
      <c r="K3103">
        <v>660</v>
      </c>
      <c r="L3103">
        <v>718</v>
      </c>
      <c r="M3103">
        <v>7</v>
      </c>
      <c r="N3103" s="25">
        <v>42155</v>
      </c>
      <c r="O3103" t="str">
        <f>VLOOKUP(Coffee_data[[#This Row],[Area Code]],Location!$B$1:$E$157,2,FALSE)</f>
        <v>New York</v>
      </c>
      <c r="P3103" t="str">
        <f>VLOOKUP(Coffee_data[[#This Row],[Area Code]],Location!$B$1:$E$157,3,FALSE)</f>
        <v>East</v>
      </c>
      <c r="Q3103" t="str">
        <f>VLOOKUP(Coffee_data[[#This Row],[Area Code]],Location!$B$1:$E$157,4,FALSE)</f>
        <v>Major Market</v>
      </c>
      <c r="R3103" s="15" t="str">
        <f>HLOOKUP(Coffee_data[[#This Row],[ProductId]],Product!$B$4:$O$7,2,FALSE)</f>
        <v>Regular</v>
      </c>
      <c r="S3103" s="15" t="str">
        <f>HLOOKUP(Coffee_data[[#This Row],[ProductId]],Product!$B$4:$O$7,3,FALSE)</f>
        <v>Espresso</v>
      </c>
      <c r="T3103" s="15" t="str">
        <f>HLOOKUP(Coffee_data[[#This Row],[ProductId]],Product!$B$4:$O$7,4,FALSE)</f>
        <v>Regular Espresso</v>
      </c>
    </row>
    <row r="3104" spans="1:20" x14ac:dyDescent="0.2">
      <c r="A3104">
        <v>50</v>
      </c>
      <c r="B3104">
        <v>63</v>
      </c>
      <c r="C3104">
        <v>110</v>
      </c>
      <c r="D3104">
        <v>48</v>
      </c>
      <c r="E3104">
        <v>25</v>
      </c>
      <c r="F3104">
        <v>15</v>
      </c>
      <c r="G3104">
        <v>593</v>
      </c>
      <c r="H3104">
        <v>40</v>
      </c>
      <c r="I3104">
        <v>40</v>
      </c>
      <c r="J3104">
        <v>60</v>
      </c>
      <c r="K3104">
        <v>92</v>
      </c>
      <c r="L3104">
        <v>337</v>
      </c>
      <c r="M3104">
        <v>8</v>
      </c>
      <c r="N3104" s="25">
        <v>42155</v>
      </c>
      <c r="O3104" t="str">
        <f>VLOOKUP(Coffee_data[[#This Row],[Area Code]],Location!$B$1:$E$157,2,FALSE)</f>
        <v>Louisiana</v>
      </c>
      <c r="P3104" t="str">
        <f>VLOOKUP(Coffee_data[[#This Row],[Area Code]],Location!$B$1:$E$157,3,FALSE)</f>
        <v>South</v>
      </c>
      <c r="Q3104" t="str">
        <f>VLOOKUP(Coffee_data[[#This Row],[Area Code]],Location!$B$1:$E$157,4,FALSE)</f>
        <v>Small Market</v>
      </c>
      <c r="R3104" s="15" t="str">
        <f>HLOOKUP(Coffee_data[[#This Row],[ProductId]],Product!$B$4:$O$7,2,FALSE)</f>
        <v>Decaf</v>
      </c>
      <c r="S3104" s="15" t="str">
        <f>HLOOKUP(Coffee_data[[#This Row],[ProductId]],Product!$B$4:$O$7,3,FALSE)</f>
        <v>Herbal Tea</v>
      </c>
      <c r="T3104" s="15" t="str">
        <f>HLOOKUP(Coffee_data[[#This Row],[ProductId]],Product!$B$4:$O$7,4,FALSE)</f>
        <v>Chamomile</v>
      </c>
    </row>
    <row r="3105" spans="1:20" x14ac:dyDescent="0.2">
      <c r="A3105">
        <v>44</v>
      </c>
      <c r="B3105">
        <v>93</v>
      </c>
      <c r="C3105">
        <v>167</v>
      </c>
      <c r="D3105">
        <v>76</v>
      </c>
      <c r="E3105">
        <v>57</v>
      </c>
      <c r="F3105">
        <v>28</v>
      </c>
      <c r="G3105">
        <v>580</v>
      </c>
      <c r="H3105">
        <v>40</v>
      </c>
      <c r="I3105">
        <v>61</v>
      </c>
      <c r="J3105">
        <v>90</v>
      </c>
      <c r="K3105">
        <v>151</v>
      </c>
      <c r="L3105">
        <v>318</v>
      </c>
      <c r="M3105">
        <v>9</v>
      </c>
      <c r="N3105" s="25">
        <v>42155</v>
      </c>
      <c r="O3105" t="str">
        <f>VLOOKUP(Coffee_data[[#This Row],[Area Code]],Location!$B$1:$E$157,2,FALSE)</f>
        <v>Louisiana</v>
      </c>
      <c r="P3105" t="str">
        <f>VLOOKUP(Coffee_data[[#This Row],[Area Code]],Location!$B$1:$E$157,3,FALSE)</f>
        <v>South</v>
      </c>
      <c r="Q3105" t="str">
        <f>VLOOKUP(Coffee_data[[#This Row],[Area Code]],Location!$B$1:$E$157,4,FALSE)</f>
        <v>Small Market</v>
      </c>
      <c r="R3105" s="15" t="str">
        <f>HLOOKUP(Coffee_data[[#This Row],[ProductId]],Product!$B$4:$O$7,2,FALSE)</f>
        <v>Decaf</v>
      </c>
      <c r="S3105" s="15" t="str">
        <f>HLOOKUP(Coffee_data[[#This Row],[ProductId]],Product!$B$4:$O$7,3,FALSE)</f>
        <v>Herbal Tea</v>
      </c>
      <c r="T3105" s="15" t="str">
        <f>HLOOKUP(Coffee_data[[#This Row],[ProductId]],Product!$B$4:$O$7,4,FALSE)</f>
        <v>Lemon</v>
      </c>
    </row>
    <row r="3106" spans="1:20" x14ac:dyDescent="0.2">
      <c r="A3106">
        <v>55</v>
      </c>
      <c r="B3106">
        <v>64</v>
      </c>
      <c r="C3106">
        <v>106</v>
      </c>
      <c r="D3106">
        <v>43</v>
      </c>
      <c r="E3106">
        <v>22</v>
      </c>
      <c r="F3106">
        <v>12</v>
      </c>
      <c r="G3106">
        <v>822</v>
      </c>
      <c r="H3106">
        <v>60</v>
      </c>
      <c r="I3106">
        <v>52</v>
      </c>
      <c r="J3106">
        <v>80</v>
      </c>
      <c r="K3106">
        <v>128</v>
      </c>
      <c r="L3106">
        <v>225</v>
      </c>
      <c r="M3106">
        <v>2</v>
      </c>
      <c r="N3106" s="25">
        <v>42155</v>
      </c>
      <c r="O3106" t="str">
        <f>VLOOKUP(Coffee_data[[#This Row],[Area Code]],Location!$B$1:$E$157,2,FALSE)</f>
        <v>Louisiana</v>
      </c>
      <c r="P3106" t="str">
        <f>VLOOKUP(Coffee_data[[#This Row],[Area Code]],Location!$B$1:$E$157,3,FALSE)</f>
        <v>South</v>
      </c>
      <c r="Q3106" t="str">
        <f>VLOOKUP(Coffee_data[[#This Row],[Area Code]],Location!$B$1:$E$157,4,FALSE)</f>
        <v>Small Market</v>
      </c>
      <c r="R3106" s="15" t="str">
        <f>HLOOKUP(Coffee_data[[#This Row],[ProductId]],Product!$B$4:$O$7,2,FALSE)</f>
        <v>Regular</v>
      </c>
      <c r="S3106" s="15" t="str">
        <f>HLOOKUP(Coffee_data[[#This Row],[ProductId]],Product!$B$4:$O$7,3,FALSE)</f>
        <v>Coffee</v>
      </c>
      <c r="T3106" s="15" t="str">
        <f>HLOOKUP(Coffee_data[[#This Row],[ProductId]],Product!$B$4:$O$7,4,FALSE)</f>
        <v>Columbian</v>
      </c>
    </row>
    <row r="3107" spans="1:20" x14ac:dyDescent="0.2">
      <c r="A3107">
        <v>80</v>
      </c>
      <c r="B3107">
        <v>85</v>
      </c>
      <c r="C3107">
        <v>143</v>
      </c>
      <c r="D3107">
        <v>59</v>
      </c>
      <c r="E3107">
        <v>25</v>
      </c>
      <c r="F3107">
        <v>16</v>
      </c>
      <c r="G3107">
        <v>842</v>
      </c>
      <c r="H3107">
        <v>90</v>
      </c>
      <c r="I3107">
        <v>70</v>
      </c>
      <c r="J3107">
        <v>110</v>
      </c>
      <c r="K3107">
        <v>180</v>
      </c>
      <c r="L3107">
        <v>225</v>
      </c>
      <c r="M3107">
        <v>3</v>
      </c>
      <c r="N3107" s="25">
        <v>42155</v>
      </c>
      <c r="O3107" t="str">
        <f>VLOOKUP(Coffee_data[[#This Row],[Area Code]],Location!$B$1:$E$157,2,FALSE)</f>
        <v>Louisiana</v>
      </c>
      <c r="P3107" t="str">
        <f>VLOOKUP(Coffee_data[[#This Row],[Area Code]],Location!$B$1:$E$157,3,FALSE)</f>
        <v>South</v>
      </c>
      <c r="Q3107" t="str">
        <f>VLOOKUP(Coffee_data[[#This Row],[Area Code]],Location!$B$1:$E$157,4,FALSE)</f>
        <v>Small Market</v>
      </c>
      <c r="R3107" s="15" t="str">
        <f>HLOOKUP(Coffee_data[[#This Row],[ProductId]],Product!$B$4:$O$7,2,FALSE)</f>
        <v>Decaf</v>
      </c>
      <c r="S3107" s="15" t="str">
        <f>HLOOKUP(Coffee_data[[#This Row],[ProductId]],Product!$B$4:$O$7,3,FALSE)</f>
        <v>Coffee</v>
      </c>
      <c r="T3107" s="15" t="str">
        <f>HLOOKUP(Coffee_data[[#This Row],[ProductId]],Product!$B$4:$O$7,4,FALSE)</f>
        <v>Decaf Irish Cream</v>
      </c>
    </row>
    <row r="3108" spans="1:20" x14ac:dyDescent="0.2">
      <c r="A3108">
        <v>-4</v>
      </c>
      <c r="B3108">
        <v>75</v>
      </c>
      <c r="C3108">
        <v>127</v>
      </c>
      <c r="D3108">
        <v>53</v>
      </c>
      <c r="E3108">
        <v>73</v>
      </c>
      <c r="F3108">
        <v>48</v>
      </c>
      <c r="G3108">
        <v>-267</v>
      </c>
      <c r="H3108">
        <v>10</v>
      </c>
      <c r="I3108">
        <v>36</v>
      </c>
      <c r="J3108">
        <v>70</v>
      </c>
      <c r="K3108">
        <v>114</v>
      </c>
      <c r="L3108">
        <v>225</v>
      </c>
      <c r="M3108">
        <v>4</v>
      </c>
      <c r="N3108" s="25">
        <v>42155</v>
      </c>
      <c r="O3108" t="str">
        <f>VLOOKUP(Coffee_data[[#This Row],[Area Code]],Location!$B$1:$E$157,2,FALSE)</f>
        <v>Louisiana</v>
      </c>
      <c r="P3108" t="str">
        <f>VLOOKUP(Coffee_data[[#This Row],[Area Code]],Location!$B$1:$E$157,3,FALSE)</f>
        <v>South</v>
      </c>
      <c r="Q3108" t="str">
        <f>VLOOKUP(Coffee_data[[#This Row],[Area Code]],Location!$B$1:$E$157,4,FALSE)</f>
        <v>Small Market</v>
      </c>
      <c r="R3108" s="15" t="str">
        <f>HLOOKUP(Coffee_data[[#This Row],[ProductId]],Product!$B$4:$O$7,2,FALSE)</f>
        <v>Regular</v>
      </c>
      <c r="S3108" s="15" t="str">
        <f>HLOOKUP(Coffee_data[[#This Row],[ProductId]],Product!$B$4:$O$7,3,FALSE)</f>
        <v>Espresso</v>
      </c>
      <c r="T3108" s="15" t="str">
        <f>HLOOKUP(Coffee_data[[#This Row],[ProductId]],Product!$B$4:$O$7,4,FALSE)</f>
        <v>Caffe Latte</v>
      </c>
    </row>
    <row r="3109" spans="1:20" x14ac:dyDescent="0.2">
      <c r="A3109">
        <v>57</v>
      </c>
      <c r="B3109">
        <v>78</v>
      </c>
      <c r="C3109">
        <v>124</v>
      </c>
      <c r="D3109">
        <v>47</v>
      </c>
      <c r="E3109">
        <v>34</v>
      </c>
      <c r="F3109">
        <v>14</v>
      </c>
      <c r="G3109">
        <v>371</v>
      </c>
      <c r="H3109">
        <v>40</v>
      </c>
      <c r="I3109">
        <v>35</v>
      </c>
      <c r="J3109">
        <v>60</v>
      </c>
      <c r="K3109">
        <v>100</v>
      </c>
      <c r="L3109">
        <v>337</v>
      </c>
      <c r="M3109">
        <v>5</v>
      </c>
      <c r="N3109" s="25">
        <v>42155</v>
      </c>
      <c r="O3109" t="str">
        <f>VLOOKUP(Coffee_data[[#This Row],[Area Code]],Location!$B$1:$E$157,2,FALSE)</f>
        <v>Louisiana</v>
      </c>
      <c r="P3109" t="str">
        <f>VLOOKUP(Coffee_data[[#This Row],[Area Code]],Location!$B$1:$E$157,3,FALSE)</f>
        <v>South</v>
      </c>
      <c r="Q3109" t="str">
        <f>VLOOKUP(Coffee_data[[#This Row],[Area Code]],Location!$B$1:$E$157,4,FALSE)</f>
        <v>Small Market</v>
      </c>
      <c r="R3109" s="15" t="str">
        <f>HLOOKUP(Coffee_data[[#This Row],[ProductId]],Product!$B$4:$O$7,2,FALSE)</f>
        <v>Regular</v>
      </c>
      <c r="S3109" s="15" t="str">
        <f>HLOOKUP(Coffee_data[[#This Row],[ProductId]],Product!$B$4:$O$7,3,FALSE)</f>
        <v>Espresso</v>
      </c>
      <c r="T3109" s="15" t="str">
        <f>HLOOKUP(Coffee_data[[#This Row],[ProductId]],Product!$B$4:$O$7,4,FALSE)</f>
        <v>Caffe Mocha</v>
      </c>
    </row>
    <row r="3110" spans="1:20" x14ac:dyDescent="0.2">
      <c r="A3110">
        <v>32</v>
      </c>
      <c r="B3110">
        <v>59</v>
      </c>
      <c r="C3110">
        <v>98</v>
      </c>
      <c r="D3110">
        <v>40</v>
      </c>
      <c r="E3110">
        <v>33</v>
      </c>
      <c r="F3110">
        <v>12</v>
      </c>
      <c r="G3110">
        <v>443</v>
      </c>
      <c r="H3110">
        <v>30</v>
      </c>
      <c r="I3110">
        <v>36</v>
      </c>
      <c r="J3110">
        <v>50</v>
      </c>
      <c r="K3110">
        <v>86</v>
      </c>
      <c r="L3110">
        <v>225</v>
      </c>
      <c r="M3110">
        <v>6</v>
      </c>
      <c r="N3110" s="25">
        <v>42155</v>
      </c>
      <c r="O3110" t="str">
        <f>VLOOKUP(Coffee_data[[#This Row],[Area Code]],Location!$B$1:$E$157,2,FALSE)</f>
        <v>Louisiana</v>
      </c>
      <c r="P3110" t="str">
        <f>VLOOKUP(Coffee_data[[#This Row],[Area Code]],Location!$B$1:$E$157,3,FALSE)</f>
        <v>South</v>
      </c>
      <c r="Q3110" t="str">
        <f>VLOOKUP(Coffee_data[[#This Row],[Area Code]],Location!$B$1:$E$157,4,FALSE)</f>
        <v>Small Market</v>
      </c>
      <c r="R3110" s="15" t="str">
        <f>HLOOKUP(Coffee_data[[#This Row],[ProductId]],Product!$B$4:$O$7,2,FALSE)</f>
        <v>Decaf</v>
      </c>
      <c r="S3110" s="15" t="str">
        <f>HLOOKUP(Coffee_data[[#This Row],[ProductId]],Product!$B$4:$O$7,3,FALSE)</f>
        <v>Espresso</v>
      </c>
      <c r="T3110" s="15" t="str">
        <f>HLOOKUP(Coffee_data[[#This Row],[ProductId]],Product!$B$4:$O$7,4,FALSE)</f>
        <v>Decaf Espresso</v>
      </c>
    </row>
    <row r="3111" spans="1:20" x14ac:dyDescent="0.2">
      <c r="A3111">
        <v>25</v>
      </c>
      <c r="B3111">
        <v>35</v>
      </c>
      <c r="C3111">
        <v>57</v>
      </c>
      <c r="D3111">
        <v>23</v>
      </c>
      <c r="E3111">
        <v>16</v>
      </c>
      <c r="F3111">
        <v>6</v>
      </c>
      <c r="G3111">
        <v>843</v>
      </c>
      <c r="H3111">
        <v>20</v>
      </c>
      <c r="I3111">
        <v>20</v>
      </c>
      <c r="J3111">
        <v>30</v>
      </c>
      <c r="K3111">
        <v>58</v>
      </c>
      <c r="L3111">
        <v>505</v>
      </c>
      <c r="M3111">
        <v>8</v>
      </c>
      <c r="N3111" s="25">
        <v>42155</v>
      </c>
      <c r="O3111" t="str">
        <f>VLOOKUP(Coffee_data[[#This Row],[Area Code]],Location!$B$1:$E$157,2,FALSE)</f>
        <v>New Mexico</v>
      </c>
      <c r="P3111" t="str">
        <f>VLOOKUP(Coffee_data[[#This Row],[Area Code]],Location!$B$1:$E$157,3,FALSE)</f>
        <v>South</v>
      </c>
      <c r="Q3111" t="str">
        <f>VLOOKUP(Coffee_data[[#This Row],[Area Code]],Location!$B$1:$E$157,4,FALSE)</f>
        <v>Small Market</v>
      </c>
      <c r="R3111" s="15" t="str">
        <f>HLOOKUP(Coffee_data[[#This Row],[ProductId]],Product!$B$4:$O$7,2,FALSE)</f>
        <v>Decaf</v>
      </c>
      <c r="S3111" s="15" t="str">
        <f>HLOOKUP(Coffee_data[[#This Row],[ProductId]],Product!$B$4:$O$7,3,FALSE)</f>
        <v>Herbal Tea</v>
      </c>
      <c r="T3111" s="15" t="str">
        <f>HLOOKUP(Coffee_data[[#This Row],[ProductId]],Product!$B$4:$O$7,4,FALSE)</f>
        <v>Chamomile</v>
      </c>
    </row>
    <row r="3112" spans="1:20" x14ac:dyDescent="0.2">
      <c r="A3112">
        <v>11</v>
      </c>
      <c r="B3112">
        <v>38</v>
      </c>
      <c r="C3112">
        <v>69</v>
      </c>
      <c r="D3112">
        <v>32</v>
      </c>
      <c r="E3112">
        <v>28</v>
      </c>
      <c r="F3112">
        <v>9</v>
      </c>
      <c r="G3112">
        <v>996</v>
      </c>
      <c r="H3112">
        <v>10</v>
      </c>
      <c r="I3112">
        <v>39</v>
      </c>
      <c r="J3112">
        <v>30</v>
      </c>
      <c r="K3112">
        <v>69</v>
      </c>
      <c r="L3112">
        <v>505</v>
      </c>
      <c r="M3112">
        <v>9</v>
      </c>
      <c r="N3112" s="25">
        <v>42155</v>
      </c>
      <c r="O3112" t="str">
        <f>VLOOKUP(Coffee_data[[#This Row],[Area Code]],Location!$B$1:$E$157,2,FALSE)</f>
        <v>New Mexico</v>
      </c>
      <c r="P3112" t="str">
        <f>VLOOKUP(Coffee_data[[#This Row],[Area Code]],Location!$B$1:$E$157,3,FALSE)</f>
        <v>South</v>
      </c>
      <c r="Q3112" t="str">
        <f>VLOOKUP(Coffee_data[[#This Row],[Area Code]],Location!$B$1:$E$157,4,FALSE)</f>
        <v>Small Market</v>
      </c>
      <c r="R3112" s="15" t="str">
        <f>HLOOKUP(Coffee_data[[#This Row],[ProductId]],Product!$B$4:$O$7,2,FALSE)</f>
        <v>Decaf</v>
      </c>
      <c r="S3112" s="15" t="str">
        <f>HLOOKUP(Coffee_data[[#This Row],[ProductId]],Product!$B$4:$O$7,3,FALSE)</f>
        <v>Herbal Tea</v>
      </c>
      <c r="T3112" s="15" t="str">
        <f>HLOOKUP(Coffee_data[[#This Row],[ProductId]],Product!$B$4:$O$7,4,FALSE)</f>
        <v>Lemon</v>
      </c>
    </row>
    <row r="3113" spans="1:20" x14ac:dyDescent="0.2">
      <c r="A3113">
        <v>59</v>
      </c>
      <c r="B3113">
        <v>94</v>
      </c>
      <c r="C3113">
        <v>155</v>
      </c>
      <c r="D3113">
        <v>62</v>
      </c>
      <c r="E3113">
        <v>47</v>
      </c>
      <c r="F3113">
        <v>20</v>
      </c>
      <c r="G3113">
        <v>436</v>
      </c>
      <c r="H3113">
        <v>80</v>
      </c>
      <c r="I3113">
        <v>68</v>
      </c>
      <c r="J3113">
        <v>120</v>
      </c>
      <c r="K3113">
        <v>192</v>
      </c>
      <c r="L3113">
        <v>505</v>
      </c>
      <c r="M3113">
        <v>2</v>
      </c>
      <c r="N3113" s="25">
        <v>42155</v>
      </c>
      <c r="O3113" t="str">
        <f>VLOOKUP(Coffee_data[[#This Row],[Area Code]],Location!$B$1:$E$157,2,FALSE)</f>
        <v>New Mexico</v>
      </c>
      <c r="P3113" t="str">
        <f>VLOOKUP(Coffee_data[[#This Row],[Area Code]],Location!$B$1:$E$157,3,FALSE)</f>
        <v>South</v>
      </c>
      <c r="Q3113" t="str">
        <f>VLOOKUP(Coffee_data[[#This Row],[Area Code]],Location!$B$1:$E$157,4,FALSE)</f>
        <v>Small Market</v>
      </c>
      <c r="R3113" s="15" t="str">
        <f>HLOOKUP(Coffee_data[[#This Row],[ProductId]],Product!$B$4:$O$7,2,FALSE)</f>
        <v>Regular</v>
      </c>
      <c r="S3113" s="15" t="str">
        <f>HLOOKUP(Coffee_data[[#This Row],[ProductId]],Product!$B$4:$O$7,3,FALSE)</f>
        <v>Coffee</v>
      </c>
      <c r="T3113" s="15" t="str">
        <f>HLOOKUP(Coffee_data[[#This Row],[ProductId]],Product!$B$4:$O$7,4,FALSE)</f>
        <v>Columbian</v>
      </c>
    </row>
    <row r="3114" spans="1:20" x14ac:dyDescent="0.2">
      <c r="A3114">
        <v>-47</v>
      </c>
      <c r="B3114">
        <v>25</v>
      </c>
      <c r="C3114">
        <v>140</v>
      </c>
      <c r="D3114">
        <v>114</v>
      </c>
      <c r="E3114">
        <v>55</v>
      </c>
      <c r="F3114">
        <v>35</v>
      </c>
      <c r="G3114">
        <v>1142</v>
      </c>
      <c r="H3114">
        <v>-20</v>
      </c>
      <c r="I3114">
        <v>109</v>
      </c>
      <c r="J3114">
        <v>30</v>
      </c>
      <c r="K3114">
        <v>167</v>
      </c>
      <c r="L3114">
        <v>505</v>
      </c>
      <c r="M3114">
        <v>3</v>
      </c>
      <c r="N3114" s="25">
        <v>42155</v>
      </c>
      <c r="O3114" t="str">
        <f>VLOOKUP(Coffee_data[[#This Row],[Area Code]],Location!$B$1:$E$157,2,FALSE)</f>
        <v>New Mexico</v>
      </c>
      <c r="P3114" t="str">
        <f>VLOOKUP(Coffee_data[[#This Row],[Area Code]],Location!$B$1:$E$157,3,FALSE)</f>
        <v>South</v>
      </c>
      <c r="Q3114" t="str">
        <f>VLOOKUP(Coffee_data[[#This Row],[Area Code]],Location!$B$1:$E$157,4,FALSE)</f>
        <v>Small Market</v>
      </c>
      <c r="R3114" s="15" t="str">
        <f>HLOOKUP(Coffee_data[[#This Row],[ProductId]],Product!$B$4:$O$7,2,FALSE)</f>
        <v>Decaf</v>
      </c>
      <c r="S3114" s="15" t="str">
        <f>HLOOKUP(Coffee_data[[#This Row],[ProductId]],Product!$B$4:$O$7,3,FALSE)</f>
        <v>Coffee</v>
      </c>
      <c r="T3114" s="15" t="str">
        <f>HLOOKUP(Coffee_data[[#This Row],[ProductId]],Product!$B$4:$O$7,4,FALSE)</f>
        <v>Decaf Irish Cream</v>
      </c>
    </row>
    <row r="3115" spans="1:20" x14ac:dyDescent="0.2">
      <c r="A3115">
        <v>-4</v>
      </c>
      <c r="B3115">
        <v>43</v>
      </c>
      <c r="C3115">
        <v>77</v>
      </c>
      <c r="D3115">
        <v>35</v>
      </c>
      <c r="E3115">
        <v>43</v>
      </c>
      <c r="F3115">
        <v>13</v>
      </c>
      <c r="G3115">
        <v>-180</v>
      </c>
      <c r="H3115">
        <v>0</v>
      </c>
      <c r="I3115">
        <v>30</v>
      </c>
      <c r="J3115">
        <v>30</v>
      </c>
      <c r="K3115">
        <v>56</v>
      </c>
      <c r="L3115">
        <v>505</v>
      </c>
      <c r="M3115">
        <v>4</v>
      </c>
      <c r="N3115" s="25">
        <v>42155</v>
      </c>
      <c r="O3115" t="str">
        <f>VLOOKUP(Coffee_data[[#This Row],[Area Code]],Location!$B$1:$E$157,2,FALSE)</f>
        <v>New Mexico</v>
      </c>
      <c r="P3115" t="str">
        <f>VLOOKUP(Coffee_data[[#This Row],[Area Code]],Location!$B$1:$E$157,3,FALSE)</f>
        <v>South</v>
      </c>
      <c r="Q3115" t="str">
        <f>VLOOKUP(Coffee_data[[#This Row],[Area Code]],Location!$B$1:$E$157,4,FALSE)</f>
        <v>Small Market</v>
      </c>
      <c r="R3115" s="15" t="str">
        <f>HLOOKUP(Coffee_data[[#This Row],[ProductId]],Product!$B$4:$O$7,2,FALSE)</f>
        <v>Regular</v>
      </c>
      <c r="S3115" s="15" t="str">
        <f>HLOOKUP(Coffee_data[[#This Row],[ProductId]],Product!$B$4:$O$7,3,FALSE)</f>
        <v>Espresso</v>
      </c>
      <c r="T3115" s="15" t="str">
        <f>HLOOKUP(Coffee_data[[#This Row],[ProductId]],Product!$B$4:$O$7,4,FALSE)</f>
        <v>Caffe Latte</v>
      </c>
    </row>
    <row r="3116" spans="1:20" x14ac:dyDescent="0.2">
      <c r="A3116">
        <v>-4</v>
      </c>
      <c r="B3116">
        <v>73</v>
      </c>
      <c r="C3116">
        <v>124</v>
      </c>
      <c r="D3116">
        <v>52</v>
      </c>
      <c r="E3116">
        <v>71</v>
      </c>
      <c r="F3116">
        <v>47</v>
      </c>
      <c r="G3116">
        <v>313</v>
      </c>
      <c r="H3116">
        <v>0</v>
      </c>
      <c r="I3116">
        <v>35</v>
      </c>
      <c r="J3116">
        <v>60</v>
      </c>
      <c r="K3116">
        <v>105</v>
      </c>
      <c r="L3116">
        <v>505</v>
      </c>
      <c r="M3116">
        <v>5</v>
      </c>
      <c r="N3116" s="25">
        <v>42155</v>
      </c>
      <c r="O3116" t="str">
        <f>VLOOKUP(Coffee_data[[#This Row],[Area Code]],Location!$B$1:$E$157,2,FALSE)</f>
        <v>New Mexico</v>
      </c>
      <c r="P3116" t="str">
        <f>VLOOKUP(Coffee_data[[#This Row],[Area Code]],Location!$B$1:$E$157,3,FALSE)</f>
        <v>South</v>
      </c>
      <c r="Q3116" t="str">
        <f>VLOOKUP(Coffee_data[[#This Row],[Area Code]],Location!$B$1:$E$157,4,FALSE)</f>
        <v>Small Market</v>
      </c>
      <c r="R3116" s="15" t="str">
        <f>HLOOKUP(Coffee_data[[#This Row],[ProductId]],Product!$B$4:$O$7,2,FALSE)</f>
        <v>Regular</v>
      </c>
      <c r="S3116" s="15" t="str">
        <f>HLOOKUP(Coffee_data[[#This Row],[ProductId]],Product!$B$4:$O$7,3,FALSE)</f>
        <v>Espresso</v>
      </c>
      <c r="T3116" s="15" t="str">
        <f>HLOOKUP(Coffee_data[[#This Row],[ProductId]],Product!$B$4:$O$7,4,FALSE)</f>
        <v>Caffe Mocha</v>
      </c>
    </row>
    <row r="3117" spans="1:20" x14ac:dyDescent="0.2">
      <c r="A3117">
        <v>19</v>
      </c>
      <c r="B3117">
        <v>55</v>
      </c>
      <c r="C3117">
        <v>95</v>
      </c>
      <c r="D3117">
        <v>41</v>
      </c>
      <c r="E3117">
        <v>38</v>
      </c>
      <c r="F3117">
        <v>13</v>
      </c>
      <c r="G3117">
        <v>239</v>
      </c>
      <c r="H3117">
        <v>20</v>
      </c>
      <c r="I3117">
        <v>24</v>
      </c>
      <c r="J3117">
        <v>50</v>
      </c>
      <c r="K3117">
        <v>86</v>
      </c>
      <c r="L3117">
        <v>505</v>
      </c>
      <c r="M3117">
        <v>6</v>
      </c>
      <c r="N3117" s="25">
        <v>42155</v>
      </c>
      <c r="O3117" t="str">
        <f>VLOOKUP(Coffee_data[[#This Row],[Area Code]],Location!$B$1:$E$157,2,FALSE)</f>
        <v>New Mexico</v>
      </c>
      <c r="P3117" t="str">
        <f>VLOOKUP(Coffee_data[[#This Row],[Area Code]],Location!$B$1:$E$157,3,FALSE)</f>
        <v>South</v>
      </c>
      <c r="Q3117" t="str">
        <f>VLOOKUP(Coffee_data[[#This Row],[Area Code]],Location!$B$1:$E$157,4,FALSE)</f>
        <v>Small Market</v>
      </c>
      <c r="R3117" s="15" t="str">
        <f>HLOOKUP(Coffee_data[[#This Row],[ProductId]],Product!$B$4:$O$7,2,FALSE)</f>
        <v>Decaf</v>
      </c>
      <c r="S3117" s="15" t="str">
        <f>HLOOKUP(Coffee_data[[#This Row],[ProductId]],Product!$B$4:$O$7,3,FALSE)</f>
        <v>Espresso</v>
      </c>
      <c r="T3117" s="15" t="str">
        <f>HLOOKUP(Coffee_data[[#This Row],[ProductId]],Product!$B$4:$O$7,4,FALSE)</f>
        <v>Decaf Espresso</v>
      </c>
    </row>
    <row r="3118" spans="1:20" x14ac:dyDescent="0.2">
      <c r="A3118">
        <v>26</v>
      </c>
      <c r="B3118">
        <v>74</v>
      </c>
      <c r="C3118">
        <v>132</v>
      </c>
      <c r="D3118">
        <v>59</v>
      </c>
      <c r="E3118">
        <v>51</v>
      </c>
      <c r="F3118">
        <v>22</v>
      </c>
      <c r="G3118">
        <v>377</v>
      </c>
      <c r="H3118">
        <v>30</v>
      </c>
      <c r="I3118">
        <v>42</v>
      </c>
      <c r="J3118">
        <v>80</v>
      </c>
      <c r="K3118">
        <v>130</v>
      </c>
      <c r="L3118">
        <v>580</v>
      </c>
      <c r="M3118">
        <v>8</v>
      </c>
      <c r="N3118" s="25">
        <v>42155</v>
      </c>
      <c r="O3118" t="str">
        <f>VLOOKUP(Coffee_data[[#This Row],[Area Code]],Location!$B$1:$E$157,2,FALSE)</f>
        <v>Oklahoma</v>
      </c>
      <c r="P3118" t="str">
        <f>VLOOKUP(Coffee_data[[#This Row],[Area Code]],Location!$B$1:$E$157,3,FALSE)</f>
        <v>South</v>
      </c>
      <c r="Q3118" t="str">
        <f>VLOOKUP(Coffee_data[[#This Row],[Area Code]],Location!$B$1:$E$157,4,FALSE)</f>
        <v>Small Market</v>
      </c>
      <c r="R3118" s="15" t="str">
        <f>HLOOKUP(Coffee_data[[#This Row],[ProductId]],Product!$B$4:$O$7,2,FALSE)</f>
        <v>Decaf</v>
      </c>
      <c r="S3118" s="15" t="str">
        <f>HLOOKUP(Coffee_data[[#This Row],[ProductId]],Product!$B$4:$O$7,3,FALSE)</f>
        <v>Herbal Tea</v>
      </c>
      <c r="T3118" s="15" t="str">
        <f>HLOOKUP(Coffee_data[[#This Row],[ProductId]],Product!$B$4:$O$7,4,FALSE)</f>
        <v>Chamomile</v>
      </c>
    </row>
    <row r="3119" spans="1:20" x14ac:dyDescent="0.2">
      <c r="A3119">
        <v>35</v>
      </c>
      <c r="B3119">
        <v>154</v>
      </c>
      <c r="C3119">
        <v>262</v>
      </c>
      <c r="D3119">
        <v>95</v>
      </c>
      <c r="E3119">
        <v>120</v>
      </c>
      <c r="F3119">
        <v>100</v>
      </c>
      <c r="G3119">
        <v>665</v>
      </c>
      <c r="H3119">
        <v>40</v>
      </c>
      <c r="I3119">
        <v>105</v>
      </c>
      <c r="J3119">
        <v>150</v>
      </c>
      <c r="K3119">
        <v>250</v>
      </c>
      <c r="L3119">
        <v>918</v>
      </c>
      <c r="M3119">
        <v>9</v>
      </c>
      <c r="N3119" s="25">
        <v>42155</v>
      </c>
      <c r="O3119" t="str">
        <f>VLOOKUP(Coffee_data[[#This Row],[Area Code]],Location!$B$1:$E$157,2,FALSE)</f>
        <v>Oklahoma</v>
      </c>
      <c r="P3119" t="str">
        <f>VLOOKUP(Coffee_data[[#This Row],[Area Code]],Location!$B$1:$E$157,3,FALSE)</f>
        <v>South</v>
      </c>
      <c r="Q3119" t="str">
        <f>VLOOKUP(Coffee_data[[#This Row],[Area Code]],Location!$B$1:$E$157,4,FALSE)</f>
        <v>Small Market</v>
      </c>
      <c r="R3119" s="15" t="str">
        <f>HLOOKUP(Coffee_data[[#This Row],[ProductId]],Product!$B$4:$O$7,2,FALSE)</f>
        <v>Decaf</v>
      </c>
      <c r="S3119" s="15" t="str">
        <f>HLOOKUP(Coffee_data[[#This Row],[ProductId]],Product!$B$4:$O$7,3,FALSE)</f>
        <v>Herbal Tea</v>
      </c>
      <c r="T3119" s="15" t="str">
        <f>HLOOKUP(Coffee_data[[#This Row],[ProductId]],Product!$B$4:$O$7,4,FALSE)</f>
        <v>Lemon</v>
      </c>
    </row>
    <row r="3120" spans="1:20" x14ac:dyDescent="0.2">
      <c r="A3120">
        <v>40</v>
      </c>
      <c r="B3120">
        <v>56</v>
      </c>
      <c r="C3120">
        <v>98</v>
      </c>
      <c r="D3120">
        <v>43</v>
      </c>
      <c r="E3120">
        <v>25</v>
      </c>
      <c r="F3120">
        <v>14</v>
      </c>
      <c r="G3120">
        <v>597</v>
      </c>
      <c r="H3120">
        <v>50</v>
      </c>
      <c r="I3120">
        <v>52</v>
      </c>
      <c r="J3120">
        <v>70</v>
      </c>
      <c r="K3120">
        <v>118</v>
      </c>
      <c r="L3120">
        <v>405</v>
      </c>
      <c r="M3120">
        <v>2</v>
      </c>
      <c r="N3120" s="25">
        <v>42155</v>
      </c>
      <c r="O3120" t="str">
        <f>VLOOKUP(Coffee_data[[#This Row],[Area Code]],Location!$B$1:$E$157,2,FALSE)</f>
        <v>Oklahoma</v>
      </c>
      <c r="P3120" t="str">
        <f>VLOOKUP(Coffee_data[[#This Row],[Area Code]],Location!$B$1:$E$157,3,FALSE)</f>
        <v>South</v>
      </c>
      <c r="Q3120" t="str">
        <f>VLOOKUP(Coffee_data[[#This Row],[Area Code]],Location!$B$1:$E$157,4,FALSE)</f>
        <v>Small Market</v>
      </c>
      <c r="R3120" s="15" t="str">
        <f>HLOOKUP(Coffee_data[[#This Row],[ProductId]],Product!$B$4:$O$7,2,FALSE)</f>
        <v>Regular</v>
      </c>
      <c r="S3120" s="15" t="str">
        <f>HLOOKUP(Coffee_data[[#This Row],[ProductId]],Product!$B$4:$O$7,3,FALSE)</f>
        <v>Coffee</v>
      </c>
      <c r="T3120" s="15" t="str">
        <f>HLOOKUP(Coffee_data[[#This Row],[ProductId]],Product!$B$4:$O$7,4,FALSE)</f>
        <v>Columbian</v>
      </c>
    </row>
    <row r="3121" spans="1:20" x14ac:dyDescent="0.2">
      <c r="A3121">
        <v>26</v>
      </c>
      <c r="B3121">
        <v>36</v>
      </c>
      <c r="C3121">
        <v>59</v>
      </c>
      <c r="D3121">
        <v>24</v>
      </c>
      <c r="E3121">
        <v>16</v>
      </c>
      <c r="F3121">
        <v>6</v>
      </c>
      <c r="G3121">
        <v>856</v>
      </c>
      <c r="H3121">
        <v>30</v>
      </c>
      <c r="I3121">
        <v>27</v>
      </c>
      <c r="J3121">
        <v>40</v>
      </c>
      <c r="K3121">
        <v>70</v>
      </c>
      <c r="L3121">
        <v>918</v>
      </c>
      <c r="M3121">
        <v>3</v>
      </c>
      <c r="N3121" s="25">
        <v>42155</v>
      </c>
      <c r="O3121" t="str">
        <f>VLOOKUP(Coffee_data[[#This Row],[Area Code]],Location!$B$1:$E$157,2,FALSE)</f>
        <v>Oklahoma</v>
      </c>
      <c r="P3121" t="str">
        <f>VLOOKUP(Coffee_data[[#This Row],[Area Code]],Location!$B$1:$E$157,3,FALSE)</f>
        <v>South</v>
      </c>
      <c r="Q3121" t="str">
        <f>VLOOKUP(Coffee_data[[#This Row],[Area Code]],Location!$B$1:$E$157,4,FALSE)</f>
        <v>Small Market</v>
      </c>
      <c r="R3121" s="15" t="str">
        <f>HLOOKUP(Coffee_data[[#This Row],[ProductId]],Product!$B$4:$O$7,2,FALSE)</f>
        <v>Decaf</v>
      </c>
      <c r="S3121" s="15" t="str">
        <f>HLOOKUP(Coffee_data[[#This Row],[ProductId]],Product!$B$4:$O$7,3,FALSE)</f>
        <v>Coffee</v>
      </c>
      <c r="T3121" s="15" t="str">
        <f>HLOOKUP(Coffee_data[[#This Row],[ProductId]],Product!$B$4:$O$7,4,FALSE)</f>
        <v>Decaf Irish Cream</v>
      </c>
    </row>
    <row r="3122" spans="1:20" x14ac:dyDescent="0.2">
      <c r="A3122">
        <v>145</v>
      </c>
      <c r="B3122">
        <v>164</v>
      </c>
      <c r="C3122">
        <v>279</v>
      </c>
      <c r="D3122">
        <v>93</v>
      </c>
      <c r="E3122">
        <v>55</v>
      </c>
      <c r="F3122">
        <v>36</v>
      </c>
      <c r="G3122">
        <v>-660</v>
      </c>
      <c r="H3122">
        <v>100</v>
      </c>
      <c r="I3122">
        <v>74</v>
      </c>
      <c r="J3122">
        <v>140</v>
      </c>
      <c r="K3122">
        <v>244</v>
      </c>
      <c r="L3122">
        <v>405</v>
      </c>
      <c r="M3122">
        <v>4</v>
      </c>
      <c r="N3122" s="25">
        <v>42155</v>
      </c>
      <c r="O3122" t="str">
        <f>VLOOKUP(Coffee_data[[#This Row],[Area Code]],Location!$B$1:$E$157,2,FALSE)</f>
        <v>Oklahoma</v>
      </c>
      <c r="P3122" t="str">
        <f>VLOOKUP(Coffee_data[[#This Row],[Area Code]],Location!$B$1:$E$157,3,FALSE)</f>
        <v>South</v>
      </c>
      <c r="Q3122" t="str">
        <f>VLOOKUP(Coffee_data[[#This Row],[Area Code]],Location!$B$1:$E$157,4,FALSE)</f>
        <v>Small Market</v>
      </c>
      <c r="R3122" s="15" t="str">
        <f>HLOOKUP(Coffee_data[[#This Row],[ProductId]],Product!$B$4:$O$7,2,FALSE)</f>
        <v>Regular</v>
      </c>
      <c r="S3122" s="15" t="str">
        <f>HLOOKUP(Coffee_data[[#This Row],[ProductId]],Product!$B$4:$O$7,3,FALSE)</f>
        <v>Espresso</v>
      </c>
      <c r="T3122" s="15" t="str">
        <f>HLOOKUP(Coffee_data[[#This Row],[ProductId]],Product!$B$4:$O$7,4,FALSE)</f>
        <v>Caffe Latte</v>
      </c>
    </row>
    <row r="3123" spans="1:20" x14ac:dyDescent="0.2">
      <c r="A3123">
        <v>14</v>
      </c>
      <c r="B3123">
        <v>26</v>
      </c>
      <c r="C3123">
        <v>44</v>
      </c>
      <c r="D3123">
        <v>18</v>
      </c>
      <c r="E3123">
        <v>15</v>
      </c>
      <c r="F3123">
        <v>5</v>
      </c>
      <c r="G3123">
        <v>478</v>
      </c>
      <c r="H3123">
        <v>20</v>
      </c>
      <c r="I3123">
        <v>10</v>
      </c>
      <c r="J3123">
        <v>20</v>
      </c>
      <c r="K3123">
        <v>35</v>
      </c>
      <c r="L3123">
        <v>918</v>
      </c>
      <c r="M3123">
        <v>5</v>
      </c>
      <c r="N3123" s="25">
        <v>42155</v>
      </c>
      <c r="O3123" t="str">
        <f>VLOOKUP(Coffee_data[[#This Row],[Area Code]],Location!$B$1:$E$157,2,FALSE)</f>
        <v>Oklahoma</v>
      </c>
      <c r="P3123" t="str">
        <f>VLOOKUP(Coffee_data[[#This Row],[Area Code]],Location!$B$1:$E$157,3,FALSE)</f>
        <v>South</v>
      </c>
      <c r="Q3123" t="str">
        <f>VLOOKUP(Coffee_data[[#This Row],[Area Code]],Location!$B$1:$E$157,4,FALSE)</f>
        <v>Small Market</v>
      </c>
      <c r="R3123" s="15" t="str">
        <f>HLOOKUP(Coffee_data[[#This Row],[ProductId]],Product!$B$4:$O$7,2,FALSE)</f>
        <v>Regular</v>
      </c>
      <c r="S3123" s="15" t="str">
        <f>HLOOKUP(Coffee_data[[#This Row],[ProductId]],Product!$B$4:$O$7,3,FALSE)</f>
        <v>Espresso</v>
      </c>
      <c r="T3123" s="15" t="str">
        <f>HLOOKUP(Coffee_data[[#This Row],[ProductId]],Product!$B$4:$O$7,4,FALSE)</f>
        <v>Caffe Mocha</v>
      </c>
    </row>
    <row r="3124" spans="1:20" x14ac:dyDescent="0.2">
      <c r="A3124">
        <v>137</v>
      </c>
      <c r="B3124">
        <v>167</v>
      </c>
      <c r="C3124">
        <v>276</v>
      </c>
      <c r="D3124">
        <v>68</v>
      </c>
      <c r="E3124">
        <v>63</v>
      </c>
      <c r="F3124">
        <v>36</v>
      </c>
      <c r="G3124">
        <v>767</v>
      </c>
      <c r="H3124">
        <v>90</v>
      </c>
      <c r="I3124">
        <v>96</v>
      </c>
      <c r="J3124">
        <v>140</v>
      </c>
      <c r="K3124">
        <v>236</v>
      </c>
      <c r="L3124">
        <v>918</v>
      </c>
      <c r="M3124">
        <v>6</v>
      </c>
      <c r="N3124" s="25">
        <v>42155</v>
      </c>
      <c r="O3124" t="str">
        <f>VLOOKUP(Coffee_data[[#This Row],[Area Code]],Location!$B$1:$E$157,2,FALSE)</f>
        <v>Oklahoma</v>
      </c>
      <c r="P3124" t="str">
        <f>VLOOKUP(Coffee_data[[#This Row],[Area Code]],Location!$B$1:$E$157,3,FALSE)</f>
        <v>South</v>
      </c>
      <c r="Q3124" t="str">
        <f>VLOOKUP(Coffee_data[[#This Row],[Area Code]],Location!$B$1:$E$157,4,FALSE)</f>
        <v>Small Market</v>
      </c>
      <c r="R3124" s="15" t="str">
        <f>HLOOKUP(Coffee_data[[#This Row],[ProductId]],Product!$B$4:$O$7,2,FALSE)</f>
        <v>Decaf</v>
      </c>
      <c r="S3124" s="15" t="str">
        <f>HLOOKUP(Coffee_data[[#This Row],[ProductId]],Product!$B$4:$O$7,3,FALSE)</f>
        <v>Espresso</v>
      </c>
      <c r="T3124" s="15" t="str">
        <f>HLOOKUP(Coffee_data[[#This Row],[ProductId]],Product!$B$4:$O$7,4,FALSE)</f>
        <v>Decaf Espresso</v>
      </c>
    </row>
    <row r="3125" spans="1:20" x14ac:dyDescent="0.2">
      <c r="A3125">
        <v>33</v>
      </c>
      <c r="B3125">
        <v>68</v>
      </c>
      <c r="C3125">
        <v>117</v>
      </c>
      <c r="D3125">
        <v>50</v>
      </c>
      <c r="E3125">
        <v>41</v>
      </c>
      <c r="F3125">
        <v>16</v>
      </c>
      <c r="G3125">
        <v>397</v>
      </c>
      <c r="H3125">
        <v>40</v>
      </c>
      <c r="I3125">
        <v>40</v>
      </c>
      <c r="J3125">
        <v>70</v>
      </c>
      <c r="K3125">
        <v>110</v>
      </c>
      <c r="L3125">
        <v>903</v>
      </c>
      <c r="M3125">
        <v>8</v>
      </c>
      <c r="N3125" s="25">
        <v>42155</v>
      </c>
      <c r="O3125" t="str">
        <f>VLOOKUP(Coffee_data[[#This Row],[Area Code]],Location!$B$1:$E$157,2,FALSE)</f>
        <v>Texas</v>
      </c>
      <c r="P3125" t="str">
        <f>VLOOKUP(Coffee_data[[#This Row],[Area Code]],Location!$B$1:$E$157,3,FALSE)</f>
        <v>South</v>
      </c>
      <c r="Q3125" t="str">
        <f>VLOOKUP(Coffee_data[[#This Row],[Area Code]],Location!$B$1:$E$157,4,FALSE)</f>
        <v>Major Market</v>
      </c>
      <c r="R3125" s="15" t="str">
        <f>HLOOKUP(Coffee_data[[#This Row],[ProductId]],Product!$B$4:$O$7,2,FALSE)</f>
        <v>Decaf</v>
      </c>
      <c r="S3125" s="15" t="str">
        <f>HLOOKUP(Coffee_data[[#This Row],[ProductId]],Product!$B$4:$O$7,3,FALSE)</f>
        <v>Herbal Tea</v>
      </c>
      <c r="T3125" s="15" t="str">
        <f>HLOOKUP(Coffee_data[[#This Row],[ProductId]],Product!$B$4:$O$7,4,FALSE)</f>
        <v>Chamomile</v>
      </c>
    </row>
    <row r="3126" spans="1:20" x14ac:dyDescent="0.2">
      <c r="A3126">
        <v>28</v>
      </c>
      <c r="B3126">
        <v>55</v>
      </c>
      <c r="C3126">
        <v>92</v>
      </c>
      <c r="D3126">
        <v>38</v>
      </c>
      <c r="E3126">
        <v>33</v>
      </c>
      <c r="F3126">
        <v>12</v>
      </c>
      <c r="G3126">
        <v>414</v>
      </c>
      <c r="H3126">
        <v>30</v>
      </c>
      <c r="I3126">
        <v>30</v>
      </c>
      <c r="J3126">
        <v>60</v>
      </c>
      <c r="K3126">
        <v>99</v>
      </c>
      <c r="L3126">
        <v>979</v>
      </c>
      <c r="M3126">
        <v>9</v>
      </c>
      <c r="N3126" s="25">
        <v>42155</v>
      </c>
      <c r="O3126" t="str">
        <f>VLOOKUP(Coffee_data[[#This Row],[Area Code]],Location!$B$1:$E$157,2,FALSE)</f>
        <v>Texas</v>
      </c>
      <c r="P3126" t="str">
        <f>VLOOKUP(Coffee_data[[#This Row],[Area Code]],Location!$B$1:$E$157,3,FALSE)</f>
        <v>South</v>
      </c>
      <c r="Q3126" t="str">
        <f>VLOOKUP(Coffee_data[[#This Row],[Area Code]],Location!$B$1:$E$157,4,FALSE)</f>
        <v>Major Market</v>
      </c>
      <c r="R3126" s="15" t="str">
        <f>HLOOKUP(Coffee_data[[#This Row],[ProductId]],Product!$B$4:$O$7,2,FALSE)</f>
        <v>Decaf</v>
      </c>
      <c r="S3126" s="15" t="str">
        <f>HLOOKUP(Coffee_data[[#This Row],[ProductId]],Product!$B$4:$O$7,3,FALSE)</f>
        <v>Herbal Tea</v>
      </c>
      <c r="T3126" s="15" t="str">
        <f>HLOOKUP(Coffee_data[[#This Row],[ProductId]],Product!$B$4:$O$7,4,FALSE)</f>
        <v>Lemon</v>
      </c>
    </row>
    <row r="3127" spans="1:20" x14ac:dyDescent="0.2">
      <c r="A3127">
        <v>265</v>
      </c>
      <c r="B3127">
        <v>288</v>
      </c>
      <c r="C3127">
        <v>527</v>
      </c>
      <c r="D3127">
        <v>241</v>
      </c>
      <c r="E3127">
        <v>89</v>
      </c>
      <c r="F3127">
        <v>75</v>
      </c>
      <c r="G3127">
        <v>1213</v>
      </c>
      <c r="H3127">
        <v>270</v>
      </c>
      <c r="I3127">
        <v>306</v>
      </c>
      <c r="J3127">
        <v>360</v>
      </c>
      <c r="K3127">
        <v>662</v>
      </c>
      <c r="L3127">
        <v>469</v>
      </c>
      <c r="M3127">
        <v>2</v>
      </c>
      <c r="N3127" s="25">
        <v>42155</v>
      </c>
      <c r="O3127" t="str">
        <f>VLOOKUP(Coffee_data[[#This Row],[Area Code]],Location!$B$1:$E$157,2,FALSE)</f>
        <v>Texas</v>
      </c>
      <c r="P3127" t="str">
        <f>VLOOKUP(Coffee_data[[#This Row],[Area Code]],Location!$B$1:$E$157,3,FALSE)</f>
        <v>South</v>
      </c>
      <c r="Q3127" t="str">
        <f>VLOOKUP(Coffee_data[[#This Row],[Area Code]],Location!$B$1:$E$157,4,FALSE)</f>
        <v>Major Market</v>
      </c>
      <c r="R3127" s="15" t="str">
        <f>HLOOKUP(Coffee_data[[#This Row],[ProductId]],Product!$B$4:$O$7,2,FALSE)</f>
        <v>Regular</v>
      </c>
      <c r="S3127" s="15" t="str">
        <f>HLOOKUP(Coffee_data[[#This Row],[ProductId]],Product!$B$4:$O$7,3,FALSE)</f>
        <v>Coffee</v>
      </c>
      <c r="T3127" s="15" t="str">
        <f>HLOOKUP(Coffee_data[[#This Row],[ProductId]],Product!$B$4:$O$7,4,FALSE)</f>
        <v>Columbian</v>
      </c>
    </row>
    <row r="3128" spans="1:20" x14ac:dyDescent="0.2">
      <c r="A3128">
        <v>94</v>
      </c>
      <c r="B3128">
        <v>107</v>
      </c>
      <c r="C3128">
        <v>188</v>
      </c>
      <c r="D3128">
        <v>83</v>
      </c>
      <c r="E3128">
        <v>36</v>
      </c>
      <c r="F3128">
        <v>27</v>
      </c>
      <c r="G3128">
        <v>574</v>
      </c>
      <c r="H3128">
        <v>100</v>
      </c>
      <c r="I3128">
        <v>94</v>
      </c>
      <c r="J3128">
        <v>130</v>
      </c>
      <c r="K3128">
        <v>233</v>
      </c>
      <c r="L3128">
        <v>430</v>
      </c>
      <c r="M3128">
        <v>3</v>
      </c>
      <c r="N3128" s="25">
        <v>42155</v>
      </c>
      <c r="O3128" t="str">
        <f>VLOOKUP(Coffee_data[[#This Row],[Area Code]],Location!$B$1:$E$157,2,FALSE)</f>
        <v>Texas</v>
      </c>
      <c r="P3128" t="str">
        <f>VLOOKUP(Coffee_data[[#This Row],[Area Code]],Location!$B$1:$E$157,3,FALSE)</f>
        <v>South</v>
      </c>
      <c r="Q3128" t="str">
        <f>VLOOKUP(Coffee_data[[#This Row],[Area Code]],Location!$B$1:$E$157,4,FALSE)</f>
        <v>Major Market</v>
      </c>
      <c r="R3128" s="15" t="str">
        <f>HLOOKUP(Coffee_data[[#This Row],[ProductId]],Product!$B$4:$O$7,2,FALSE)</f>
        <v>Decaf</v>
      </c>
      <c r="S3128" s="15" t="str">
        <f>HLOOKUP(Coffee_data[[#This Row],[ProductId]],Product!$B$4:$O$7,3,FALSE)</f>
        <v>Coffee</v>
      </c>
      <c r="T3128" s="15" t="str">
        <f>HLOOKUP(Coffee_data[[#This Row],[ProductId]],Product!$B$4:$O$7,4,FALSE)</f>
        <v>Decaf Irish Cream</v>
      </c>
    </row>
    <row r="3129" spans="1:20" x14ac:dyDescent="0.2">
      <c r="A3129">
        <v>46</v>
      </c>
      <c r="B3129">
        <v>81</v>
      </c>
      <c r="C3129">
        <v>134</v>
      </c>
      <c r="D3129">
        <v>54</v>
      </c>
      <c r="E3129">
        <v>45</v>
      </c>
      <c r="F3129">
        <v>17</v>
      </c>
      <c r="G3129">
        <v>-321</v>
      </c>
      <c r="H3129">
        <v>40</v>
      </c>
      <c r="I3129">
        <v>36</v>
      </c>
      <c r="J3129">
        <v>70</v>
      </c>
      <c r="K3129">
        <v>110</v>
      </c>
      <c r="L3129">
        <v>281</v>
      </c>
      <c r="M3129">
        <v>4</v>
      </c>
      <c r="N3129" s="25">
        <v>42155</v>
      </c>
      <c r="O3129" t="str">
        <f>VLOOKUP(Coffee_data[[#This Row],[Area Code]],Location!$B$1:$E$157,2,FALSE)</f>
        <v>Texas</v>
      </c>
      <c r="P3129" t="str">
        <f>VLOOKUP(Coffee_data[[#This Row],[Area Code]],Location!$B$1:$E$157,3,FALSE)</f>
        <v>South</v>
      </c>
      <c r="Q3129" t="str">
        <f>VLOOKUP(Coffee_data[[#This Row],[Area Code]],Location!$B$1:$E$157,4,FALSE)</f>
        <v>Major Market</v>
      </c>
      <c r="R3129" s="15" t="str">
        <f>HLOOKUP(Coffee_data[[#This Row],[ProductId]],Product!$B$4:$O$7,2,FALSE)</f>
        <v>Regular</v>
      </c>
      <c r="S3129" s="15" t="str">
        <f>HLOOKUP(Coffee_data[[#This Row],[ProductId]],Product!$B$4:$O$7,3,FALSE)</f>
        <v>Espresso</v>
      </c>
      <c r="T3129" s="15" t="str">
        <f>HLOOKUP(Coffee_data[[#This Row],[ProductId]],Product!$B$4:$O$7,4,FALSE)</f>
        <v>Caffe Latte</v>
      </c>
    </row>
    <row r="3130" spans="1:20" x14ac:dyDescent="0.2">
      <c r="A3130">
        <v>166</v>
      </c>
      <c r="B3130">
        <v>163</v>
      </c>
      <c r="C3130">
        <v>274</v>
      </c>
      <c r="D3130">
        <v>170</v>
      </c>
      <c r="E3130">
        <v>40</v>
      </c>
      <c r="F3130">
        <v>31</v>
      </c>
      <c r="G3130">
        <v>897</v>
      </c>
      <c r="H3130">
        <v>120</v>
      </c>
      <c r="I3130">
        <v>95</v>
      </c>
      <c r="J3130">
        <v>140</v>
      </c>
      <c r="K3130">
        <v>235</v>
      </c>
      <c r="L3130">
        <v>432</v>
      </c>
      <c r="M3130">
        <v>5</v>
      </c>
      <c r="N3130" s="25">
        <v>42155</v>
      </c>
      <c r="O3130" t="str">
        <f>VLOOKUP(Coffee_data[[#This Row],[Area Code]],Location!$B$1:$E$157,2,FALSE)</f>
        <v>Texas</v>
      </c>
      <c r="P3130" t="str">
        <f>VLOOKUP(Coffee_data[[#This Row],[Area Code]],Location!$B$1:$E$157,3,FALSE)</f>
        <v>South</v>
      </c>
      <c r="Q3130" t="str">
        <f>VLOOKUP(Coffee_data[[#This Row],[Area Code]],Location!$B$1:$E$157,4,FALSE)</f>
        <v>Major Market</v>
      </c>
      <c r="R3130" s="15" t="str">
        <f>HLOOKUP(Coffee_data[[#This Row],[ProductId]],Product!$B$4:$O$7,2,FALSE)</f>
        <v>Regular</v>
      </c>
      <c r="S3130" s="15" t="str">
        <f>HLOOKUP(Coffee_data[[#This Row],[ProductId]],Product!$B$4:$O$7,3,FALSE)</f>
        <v>Espresso</v>
      </c>
      <c r="T3130" s="15" t="str">
        <f>HLOOKUP(Coffee_data[[#This Row],[ProductId]],Product!$B$4:$O$7,4,FALSE)</f>
        <v>Caffe Mocha</v>
      </c>
    </row>
    <row r="3131" spans="1:20" x14ac:dyDescent="0.2">
      <c r="A3131">
        <v>137</v>
      </c>
      <c r="B3131">
        <v>136</v>
      </c>
      <c r="C3131">
        <v>228</v>
      </c>
      <c r="D3131">
        <v>94</v>
      </c>
      <c r="E3131">
        <v>34</v>
      </c>
      <c r="F3131">
        <v>26</v>
      </c>
      <c r="G3131">
        <v>562</v>
      </c>
      <c r="H3131">
        <v>90</v>
      </c>
      <c r="I3131">
        <v>86</v>
      </c>
      <c r="J3131">
        <v>110</v>
      </c>
      <c r="K3131">
        <v>190</v>
      </c>
      <c r="L3131">
        <v>409</v>
      </c>
      <c r="M3131">
        <v>6</v>
      </c>
      <c r="N3131" s="25">
        <v>42155</v>
      </c>
      <c r="O3131" t="str">
        <f>VLOOKUP(Coffee_data[[#This Row],[Area Code]],Location!$B$1:$E$157,2,FALSE)</f>
        <v>Texas</v>
      </c>
      <c r="P3131" t="str">
        <f>VLOOKUP(Coffee_data[[#This Row],[Area Code]],Location!$B$1:$E$157,3,FALSE)</f>
        <v>South</v>
      </c>
      <c r="Q3131" t="str">
        <f>VLOOKUP(Coffee_data[[#This Row],[Area Code]],Location!$B$1:$E$157,4,FALSE)</f>
        <v>Major Market</v>
      </c>
      <c r="R3131" s="15" t="str">
        <f>HLOOKUP(Coffee_data[[#This Row],[ProductId]],Product!$B$4:$O$7,2,FALSE)</f>
        <v>Decaf</v>
      </c>
      <c r="S3131" s="15" t="str">
        <f>HLOOKUP(Coffee_data[[#This Row],[ProductId]],Product!$B$4:$O$7,3,FALSE)</f>
        <v>Espresso</v>
      </c>
      <c r="T3131" s="15" t="str">
        <f>HLOOKUP(Coffee_data[[#This Row],[ProductId]],Product!$B$4:$O$7,4,FALSE)</f>
        <v>Decaf Espresso</v>
      </c>
    </row>
    <row r="3132" spans="1:20" x14ac:dyDescent="0.2">
      <c r="A3132">
        <v>58</v>
      </c>
      <c r="B3132">
        <v>82</v>
      </c>
      <c r="C3132">
        <v>137</v>
      </c>
      <c r="D3132">
        <v>56</v>
      </c>
      <c r="E3132">
        <v>37</v>
      </c>
      <c r="F3132">
        <v>17</v>
      </c>
      <c r="G3132">
        <v>302</v>
      </c>
      <c r="H3132">
        <v>50</v>
      </c>
      <c r="I3132">
        <v>40</v>
      </c>
      <c r="J3132">
        <v>80</v>
      </c>
      <c r="K3132">
        <v>120</v>
      </c>
      <c r="L3132">
        <v>435</v>
      </c>
      <c r="M3132">
        <v>8</v>
      </c>
      <c r="N3132" s="25">
        <v>42155</v>
      </c>
      <c r="O3132" t="str">
        <f>VLOOKUP(Coffee_data[[#This Row],[Area Code]],Location!$B$1:$E$157,2,FALSE)</f>
        <v>Utah</v>
      </c>
      <c r="P3132" t="str">
        <f>VLOOKUP(Coffee_data[[#This Row],[Area Code]],Location!$B$1:$E$157,3,FALSE)</f>
        <v>West</v>
      </c>
      <c r="Q3132" t="str">
        <f>VLOOKUP(Coffee_data[[#This Row],[Area Code]],Location!$B$1:$E$157,4,FALSE)</f>
        <v>Small Market</v>
      </c>
      <c r="R3132" s="15" t="str">
        <f>HLOOKUP(Coffee_data[[#This Row],[ProductId]],Product!$B$4:$O$7,2,FALSE)</f>
        <v>Decaf</v>
      </c>
      <c r="S3132" s="15" t="str">
        <f>HLOOKUP(Coffee_data[[#This Row],[ProductId]],Product!$B$4:$O$7,3,FALSE)</f>
        <v>Herbal Tea</v>
      </c>
      <c r="T3132" s="15" t="str">
        <f>HLOOKUP(Coffee_data[[#This Row],[ProductId]],Product!$B$4:$O$7,4,FALSE)</f>
        <v>Chamomile</v>
      </c>
    </row>
    <row r="3133" spans="1:20" x14ac:dyDescent="0.2">
      <c r="A3133">
        <v>58</v>
      </c>
      <c r="B3133">
        <v>94</v>
      </c>
      <c r="C3133">
        <v>155</v>
      </c>
      <c r="D3133">
        <v>62</v>
      </c>
      <c r="E3133">
        <v>48</v>
      </c>
      <c r="F3133">
        <v>20</v>
      </c>
      <c r="G3133">
        <v>436</v>
      </c>
      <c r="H3133">
        <v>50</v>
      </c>
      <c r="I3133">
        <v>50</v>
      </c>
      <c r="J3133">
        <v>80</v>
      </c>
      <c r="K3133">
        <v>139</v>
      </c>
      <c r="L3133">
        <v>801</v>
      </c>
      <c r="M3133">
        <v>9</v>
      </c>
      <c r="N3133" s="25">
        <v>42155</v>
      </c>
      <c r="O3133" t="str">
        <f>VLOOKUP(Coffee_data[[#This Row],[Area Code]],Location!$B$1:$E$157,2,FALSE)</f>
        <v>Utah</v>
      </c>
      <c r="P3133" t="str">
        <f>VLOOKUP(Coffee_data[[#This Row],[Area Code]],Location!$B$1:$E$157,3,FALSE)</f>
        <v>West</v>
      </c>
      <c r="Q3133" t="str">
        <f>VLOOKUP(Coffee_data[[#This Row],[Area Code]],Location!$B$1:$E$157,4,FALSE)</f>
        <v>Small Market</v>
      </c>
      <c r="R3133" s="15" t="str">
        <f>HLOOKUP(Coffee_data[[#This Row],[ProductId]],Product!$B$4:$O$7,2,FALSE)</f>
        <v>Decaf</v>
      </c>
      <c r="S3133" s="15" t="str">
        <f>HLOOKUP(Coffee_data[[#This Row],[ProductId]],Product!$B$4:$O$7,3,FALSE)</f>
        <v>Herbal Tea</v>
      </c>
      <c r="T3133" s="15" t="str">
        <f>HLOOKUP(Coffee_data[[#This Row],[ProductId]],Product!$B$4:$O$7,4,FALSE)</f>
        <v>Lemon</v>
      </c>
    </row>
    <row r="3134" spans="1:20" x14ac:dyDescent="0.2">
      <c r="A3134">
        <v>-46</v>
      </c>
      <c r="B3134">
        <v>25</v>
      </c>
      <c r="C3134">
        <v>140</v>
      </c>
      <c r="D3134">
        <v>137</v>
      </c>
      <c r="E3134">
        <v>54</v>
      </c>
      <c r="F3134">
        <v>35</v>
      </c>
      <c r="G3134">
        <v>1142</v>
      </c>
      <c r="H3134">
        <v>-10</v>
      </c>
      <c r="I3134">
        <v>100</v>
      </c>
      <c r="J3134">
        <v>30</v>
      </c>
      <c r="K3134">
        <v>130</v>
      </c>
      <c r="L3134">
        <v>435</v>
      </c>
      <c r="M3134">
        <v>10</v>
      </c>
      <c r="N3134" s="25">
        <v>42155</v>
      </c>
      <c r="O3134" t="str">
        <f>VLOOKUP(Coffee_data[[#This Row],[Area Code]],Location!$B$1:$E$157,2,FALSE)</f>
        <v>Utah</v>
      </c>
      <c r="P3134" t="str">
        <f>VLOOKUP(Coffee_data[[#This Row],[Area Code]],Location!$B$1:$E$157,3,FALSE)</f>
        <v>West</v>
      </c>
      <c r="Q3134" t="str">
        <f>VLOOKUP(Coffee_data[[#This Row],[Area Code]],Location!$B$1:$E$157,4,FALSE)</f>
        <v>Small Market</v>
      </c>
      <c r="R3134" s="15" t="str">
        <f>HLOOKUP(Coffee_data[[#This Row],[ProductId]],Product!$B$4:$O$7,2,FALSE)</f>
        <v>Decaf</v>
      </c>
      <c r="S3134" s="15" t="str">
        <f>HLOOKUP(Coffee_data[[#This Row],[ProductId]],Product!$B$4:$O$7,3,FALSE)</f>
        <v>Herbal Tea</v>
      </c>
      <c r="T3134" s="15" t="str">
        <f>HLOOKUP(Coffee_data[[#This Row],[ProductId]],Product!$B$4:$O$7,4,FALSE)</f>
        <v>Mint</v>
      </c>
    </row>
    <row r="3135" spans="1:20" x14ac:dyDescent="0.2">
      <c r="A3135">
        <v>-4</v>
      </c>
      <c r="B3135">
        <v>73</v>
      </c>
      <c r="C3135">
        <v>124</v>
      </c>
      <c r="D3135">
        <v>52</v>
      </c>
      <c r="E3135">
        <v>71</v>
      </c>
      <c r="F3135">
        <v>47</v>
      </c>
      <c r="G3135">
        <v>313</v>
      </c>
      <c r="H3135">
        <v>0</v>
      </c>
      <c r="I3135">
        <v>19</v>
      </c>
      <c r="J3135">
        <v>50</v>
      </c>
      <c r="K3135">
        <v>69</v>
      </c>
      <c r="L3135">
        <v>435</v>
      </c>
      <c r="M3135">
        <v>11</v>
      </c>
      <c r="N3135" s="25">
        <v>42155</v>
      </c>
      <c r="O3135" t="str">
        <f>VLOOKUP(Coffee_data[[#This Row],[Area Code]],Location!$B$1:$E$157,2,FALSE)</f>
        <v>Utah</v>
      </c>
      <c r="P3135" t="str">
        <f>VLOOKUP(Coffee_data[[#This Row],[Area Code]],Location!$B$1:$E$157,3,FALSE)</f>
        <v>West</v>
      </c>
      <c r="Q3135" t="str">
        <f>VLOOKUP(Coffee_data[[#This Row],[Area Code]],Location!$B$1:$E$157,4,FALSE)</f>
        <v>Small Market</v>
      </c>
      <c r="R3135" s="15" t="str">
        <f>HLOOKUP(Coffee_data[[#This Row],[ProductId]],Product!$B$4:$O$7,2,FALSE)</f>
        <v>Regular</v>
      </c>
      <c r="S3135" s="15" t="str">
        <f>HLOOKUP(Coffee_data[[#This Row],[ProductId]],Product!$B$4:$O$7,3,FALSE)</f>
        <v>Tea</v>
      </c>
      <c r="T3135" s="15" t="str">
        <f>HLOOKUP(Coffee_data[[#This Row],[ProductId]],Product!$B$4:$O$7,4,FALSE)</f>
        <v>Darjeeling</v>
      </c>
    </row>
    <row r="3136" spans="1:20" x14ac:dyDescent="0.2">
      <c r="A3136">
        <v>19</v>
      </c>
      <c r="B3136">
        <v>55</v>
      </c>
      <c r="C3136">
        <v>95</v>
      </c>
      <c r="D3136">
        <v>41</v>
      </c>
      <c r="E3136">
        <v>38</v>
      </c>
      <c r="F3136">
        <v>13</v>
      </c>
      <c r="G3136">
        <v>239</v>
      </c>
      <c r="H3136">
        <v>20</v>
      </c>
      <c r="I3136">
        <v>20</v>
      </c>
      <c r="J3136">
        <v>40</v>
      </c>
      <c r="K3136">
        <v>72</v>
      </c>
      <c r="L3136">
        <v>435</v>
      </c>
      <c r="M3136">
        <v>12</v>
      </c>
      <c r="N3136" s="25">
        <v>42155</v>
      </c>
      <c r="O3136" t="str">
        <f>VLOOKUP(Coffee_data[[#This Row],[Area Code]],Location!$B$1:$E$157,2,FALSE)</f>
        <v>Utah</v>
      </c>
      <c r="P3136" t="str">
        <f>VLOOKUP(Coffee_data[[#This Row],[Area Code]],Location!$B$1:$E$157,3,FALSE)</f>
        <v>West</v>
      </c>
      <c r="Q3136" t="str">
        <f>VLOOKUP(Coffee_data[[#This Row],[Area Code]],Location!$B$1:$E$157,4,FALSE)</f>
        <v>Small Market</v>
      </c>
      <c r="R3136" s="15" t="str">
        <f>HLOOKUP(Coffee_data[[#This Row],[ProductId]],Product!$B$4:$O$7,2,FALSE)</f>
        <v>Regular</v>
      </c>
      <c r="S3136" s="15" t="str">
        <f>HLOOKUP(Coffee_data[[#This Row],[ProductId]],Product!$B$4:$O$7,3,FALSE)</f>
        <v>Tea</v>
      </c>
      <c r="T3136" s="15" t="str">
        <f>HLOOKUP(Coffee_data[[#This Row],[ProductId]],Product!$B$4:$O$7,4,FALSE)</f>
        <v>Earl Grey</v>
      </c>
    </row>
    <row r="3137" spans="1:20" x14ac:dyDescent="0.2">
      <c r="A3137">
        <v>-4</v>
      </c>
      <c r="B3137">
        <v>43</v>
      </c>
      <c r="C3137">
        <v>77</v>
      </c>
      <c r="D3137">
        <v>35</v>
      </c>
      <c r="E3137">
        <v>43</v>
      </c>
      <c r="F3137">
        <v>13</v>
      </c>
      <c r="G3137">
        <v>204</v>
      </c>
      <c r="H3137">
        <v>10</v>
      </c>
      <c r="I3137">
        <v>20</v>
      </c>
      <c r="J3137">
        <v>30</v>
      </c>
      <c r="K3137">
        <v>37</v>
      </c>
      <c r="L3137">
        <v>435</v>
      </c>
      <c r="M3137">
        <v>13</v>
      </c>
      <c r="N3137" s="25">
        <v>42155</v>
      </c>
      <c r="O3137" t="str">
        <f>VLOOKUP(Coffee_data[[#This Row],[Area Code]],Location!$B$1:$E$157,2,FALSE)</f>
        <v>Utah</v>
      </c>
      <c r="P3137" t="str">
        <f>VLOOKUP(Coffee_data[[#This Row],[Area Code]],Location!$B$1:$E$157,3,FALSE)</f>
        <v>West</v>
      </c>
      <c r="Q3137" t="str">
        <f>VLOOKUP(Coffee_data[[#This Row],[Area Code]],Location!$B$1:$E$157,4,FALSE)</f>
        <v>Small Market</v>
      </c>
      <c r="R3137" s="15" t="str">
        <f>HLOOKUP(Coffee_data[[#This Row],[ProductId]],Product!$B$4:$O$7,2,FALSE)</f>
        <v>Regular</v>
      </c>
      <c r="S3137" s="15" t="str">
        <f>HLOOKUP(Coffee_data[[#This Row],[ProductId]],Product!$B$4:$O$7,3,FALSE)</f>
        <v>Tea</v>
      </c>
      <c r="T3137" s="15" t="str">
        <f>HLOOKUP(Coffee_data[[#This Row],[ProductId]],Product!$B$4:$O$7,4,FALSE)</f>
        <v>Green Tea</v>
      </c>
    </row>
    <row r="3138" spans="1:20" x14ac:dyDescent="0.2">
      <c r="A3138">
        <v>43</v>
      </c>
      <c r="B3138">
        <v>53</v>
      </c>
      <c r="C3138">
        <v>88</v>
      </c>
      <c r="D3138">
        <v>36</v>
      </c>
      <c r="E3138">
        <v>20</v>
      </c>
      <c r="F3138">
        <v>10</v>
      </c>
      <c r="G3138">
        <v>828</v>
      </c>
      <c r="H3138">
        <v>40</v>
      </c>
      <c r="I3138">
        <v>34</v>
      </c>
      <c r="J3138">
        <v>50</v>
      </c>
      <c r="K3138">
        <v>80</v>
      </c>
      <c r="L3138">
        <v>435</v>
      </c>
      <c r="M3138">
        <v>4</v>
      </c>
      <c r="N3138" s="25">
        <v>42155</v>
      </c>
      <c r="O3138" t="str">
        <f>VLOOKUP(Coffee_data[[#This Row],[Area Code]],Location!$B$1:$E$157,2,FALSE)</f>
        <v>Utah</v>
      </c>
      <c r="P3138" t="str">
        <f>VLOOKUP(Coffee_data[[#This Row],[Area Code]],Location!$B$1:$E$157,3,FALSE)</f>
        <v>West</v>
      </c>
      <c r="Q3138" t="str">
        <f>VLOOKUP(Coffee_data[[#This Row],[Area Code]],Location!$B$1:$E$157,4,FALSE)</f>
        <v>Small Market</v>
      </c>
      <c r="R3138" s="15" t="str">
        <f>HLOOKUP(Coffee_data[[#This Row],[ProductId]],Product!$B$4:$O$7,2,FALSE)</f>
        <v>Regular</v>
      </c>
      <c r="S3138" s="15" t="str">
        <f>HLOOKUP(Coffee_data[[#This Row],[ProductId]],Product!$B$4:$O$7,3,FALSE)</f>
        <v>Espresso</v>
      </c>
      <c r="T3138" s="15" t="str">
        <f>HLOOKUP(Coffee_data[[#This Row],[ProductId]],Product!$B$4:$O$7,4,FALSE)</f>
        <v>Caffe Latte</v>
      </c>
    </row>
    <row r="3139" spans="1:20" x14ac:dyDescent="0.2">
      <c r="A3139">
        <v>48</v>
      </c>
      <c r="B3139">
        <v>63</v>
      </c>
      <c r="C3139">
        <v>110</v>
      </c>
      <c r="D3139">
        <v>48</v>
      </c>
      <c r="E3139">
        <v>26</v>
      </c>
      <c r="F3139">
        <v>15</v>
      </c>
      <c r="G3139">
        <v>593</v>
      </c>
      <c r="H3139">
        <v>40</v>
      </c>
      <c r="I3139">
        <v>35</v>
      </c>
      <c r="J3139">
        <v>60</v>
      </c>
      <c r="K3139">
        <v>95</v>
      </c>
      <c r="L3139">
        <v>801</v>
      </c>
      <c r="M3139">
        <v>5</v>
      </c>
      <c r="N3139" s="25">
        <v>42155</v>
      </c>
      <c r="O3139" t="str">
        <f>VLOOKUP(Coffee_data[[#This Row],[Area Code]],Location!$B$1:$E$157,2,FALSE)</f>
        <v>Utah</v>
      </c>
      <c r="P3139" t="str">
        <f>VLOOKUP(Coffee_data[[#This Row],[Area Code]],Location!$B$1:$E$157,3,FALSE)</f>
        <v>West</v>
      </c>
      <c r="Q3139" t="str">
        <f>VLOOKUP(Coffee_data[[#This Row],[Area Code]],Location!$B$1:$E$157,4,FALSE)</f>
        <v>Small Market</v>
      </c>
      <c r="R3139" s="15" t="str">
        <f>HLOOKUP(Coffee_data[[#This Row],[ProductId]],Product!$B$4:$O$7,2,FALSE)</f>
        <v>Regular</v>
      </c>
      <c r="S3139" s="15" t="str">
        <f>HLOOKUP(Coffee_data[[#This Row],[ProductId]],Product!$B$4:$O$7,3,FALSE)</f>
        <v>Espresso</v>
      </c>
      <c r="T3139" s="15" t="str">
        <f>HLOOKUP(Coffee_data[[#This Row],[ProductId]],Product!$B$4:$O$7,4,FALSE)</f>
        <v>Caffe Mocha</v>
      </c>
    </row>
    <row r="3140" spans="1:20" x14ac:dyDescent="0.2">
      <c r="A3140">
        <v>47</v>
      </c>
      <c r="B3140">
        <v>55</v>
      </c>
      <c r="C3140">
        <v>91</v>
      </c>
      <c r="D3140">
        <v>37</v>
      </c>
      <c r="E3140">
        <v>20</v>
      </c>
      <c r="F3140">
        <v>10</v>
      </c>
      <c r="G3140">
        <v>876</v>
      </c>
      <c r="H3140">
        <v>40</v>
      </c>
      <c r="I3140">
        <v>36</v>
      </c>
      <c r="J3140">
        <v>50</v>
      </c>
      <c r="K3140">
        <v>86</v>
      </c>
      <c r="L3140">
        <v>435</v>
      </c>
      <c r="M3140">
        <v>6</v>
      </c>
      <c r="N3140" s="25">
        <v>42155</v>
      </c>
      <c r="O3140" t="str">
        <f>VLOOKUP(Coffee_data[[#This Row],[Area Code]],Location!$B$1:$E$157,2,FALSE)</f>
        <v>Utah</v>
      </c>
      <c r="P3140" t="str">
        <f>VLOOKUP(Coffee_data[[#This Row],[Area Code]],Location!$B$1:$E$157,3,FALSE)</f>
        <v>West</v>
      </c>
      <c r="Q3140" t="str">
        <f>VLOOKUP(Coffee_data[[#This Row],[Area Code]],Location!$B$1:$E$157,4,FALSE)</f>
        <v>Small Market</v>
      </c>
      <c r="R3140" s="15" t="str">
        <f>HLOOKUP(Coffee_data[[#This Row],[ProductId]],Product!$B$4:$O$7,2,FALSE)</f>
        <v>Decaf</v>
      </c>
      <c r="S3140" s="15" t="str">
        <f>HLOOKUP(Coffee_data[[#This Row],[ProductId]],Product!$B$4:$O$7,3,FALSE)</f>
        <v>Espresso</v>
      </c>
      <c r="T3140" s="15" t="str">
        <f>HLOOKUP(Coffee_data[[#This Row],[ProductId]],Product!$B$4:$O$7,4,FALSE)</f>
        <v>Decaf Espresso</v>
      </c>
    </row>
    <row r="3141" spans="1:20" x14ac:dyDescent="0.2">
      <c r="A3141">
        <v>50</v>
      </c>
      <c r="B3141">
        <v>77</v>
      </c>
      <c r="C3141">
        <v>141</v>
      </c>
      <c r="D3141">
        <v>65</v>
      </c>
      <c r="E3141">
        <v>38</v>
      </c>
      <c r="F3141">
        <v>20</v>
      </c>
      <c r="G3141">
        <v>1042</v>
      </c>
      <c r="H3141">
        <v>60</v>
      </c>
      <c r="I3141">
        <v>81</v>
      </c>
      <c r="J3141">
        <v>90</v>
      </c>
      <c r="K3141">
        <v>169</v>
      </c>
      <c r="L3141">
        <v>435</v>
      </c>
      <c r="M3141">
        <v>1</v>
      </c>
      <c r="N3141" s="25">
        <v>42155</v>
      </c>
      <c r="O3141" t="str">
        <f>VLOOKUP(Coffee_data[[#This Row],[Area Code]],Location!$B$1:$E$157,2,FALSE)</f>
        <v>Utah</v>
      </c>
      <c r="P3141" t="str">
        <f>VLOOKUP(Coffee_data[[#This Row],[Area Code]],Location!$B$1:$E$157,3,FALSE)</f>
        <v>West</v>
      </c>
      <c r="Q3141" t="str">
        <f>VLOOKUP(Coffee_data[[#This Row],[Area Code]],Location!$B$1:$E$157,4,FALSE)</f>
        <v>Small Market</v>
      </c>
      <c r="R3141" s="15" t="str">
        <f>HLOOKUP(Coffee_data[[#This Row],[ProductId]],Product!$B$4:$O$7,2,FALSE)</f>
        <v>Regular</v>
      </c>
      <c r="S3141" s="15" t="str">
        <f>HLOOKUP(Coffee_data[[#This Row],[ProductId]],Product!$B$4:$O$7,3,FALSE)</f>
        <v>Coffee</v>
      </c>
      <c r="T3141" s="15" t="str">
        <f>HLOOKUP(Coffee_data[[#This Row],[ProductId]],Product!$B$4:$O$7,4,FALSE)</f>
        <v>Amaretto</v>
      </c>
    </row>
    <row r="3142" spans="1:20" x14ac:dyDescent="0.2">
      <c r="A3142">
        <v>26</v>
      </c>
      <c r="B3142">
        <v>62</v>
      </c>
      <c r="C3142">
        <v>107</v>
      </c>
      <c r="D3142">
        <v>46</v>
      </c>
      <c r="E3142">
        <v>40</v>
      </c>
      <c r="F3142">
        <v>15</v>
      </c>
      <c r="G3142">
        <v>367</v>
      </c>
      <c r="H3142">
        <v>50</v>
      </c>
      <c r="I3142">
        <v>50</v>
      </c>
      <c r="J3142">
        <v>80</v>
      </c>
      <c r="K3142">
        <v>132</v>
      </c>
      <c r="L3142">
        <v>435</v>
      </c>
      <c r="M3142">
        <v>2</v>
      </c>
      <c r="N3142" s="25">
        <v>42155</v>
      </c>
      <c r="O3142" t="str">
        <f>VLOOKUP(Coffee_data[[#This Row],[Area Code]],Location!$B$1:$E$157,2,FALSE)</f>
        <v>Utah</v>
      </c>
      <c r="P3142" t="str">
        <f>VLOOKUP(Coffee_data[[#This Row],[Area Code]],Location!$B$1:$E$157,3,FALSE)</f>
        <v>West</v>
      </c>
      <c r="Q3142" t="str">
        <f>VLOOKUP(Coffee_data[[#This Row],[Area Code]],Location!$B$1:$E$157,4,FALSE)</f>
        <v>Small Market</v>
      </c>
      <c r="R3142" s="15" t="str">
        <f>HLOOKUP(Coffee_data[[#This Row],[ProductId]],Product!$B$4:$O$7,2,FALSE)</f>
        <v>Regular</v>
      </c>
      <c r="S3142" s="15" t="str">
        <f>HLOOKUP(Coffee_data[[#This Row],[ProductId]],Product!$B$4:$O$7,3,FALSE)</f>
        <v>Coffee</v>
      </c>
      <c r="T3142" s="15" t="str">
        <f>HLOOKUP(Coffee_data[[#This Row],[ProductId]],Product!$B$4:$O$7,4,FALSE)</f>
        <v>Columbian</v>
      </c>
    </row>
    <row r="3143" spans="1:20" x14ac:dyDescent="0.2">
      <c r="A3143">
        <v>44</v>
      </c>
      <c r="B3143">
        <v>93</v>
      </c>
      <c r="C3143">
        <v>167</v>
      </c>
      <c r="D3143">
        <v>76</v>
      </c>
      <c r="E3143">
        <v>57</v>
      </c>
      <c r="F3143">
        <v>28</v>
      </c>
      <c r="G3143">
        <v>580</v>
      </c>
      <c r="H3143">
        <v>70</v>
      </c>
      <c r="I3143">
        <v>87</v>
      </c>
      <c r="J3143">
        <v>120</v>
      </c>
      <c r="K3143">
        <v>213</v>
      </c>
      <c r="L3143">
        <v>435</v>
      </c>
      <c r="M3143">
        <v>3</v>
      </c>
      <c r="N3143" s="25">
        <v>42155</v>
      </c>
      <c r="O3143" t="str">
        <f>VLOOKUP(Coffee_data[[#This Row],[Area Code]],Location!$B$1:$E$157,2,FALSE)</f>
        <v>Utah</v>
      </c>
      <c r="P3143" t="str">
        <f>VLOOKUP(Coffee_data[[#This Row],[Area Code]],Location!$B$1:$E$157,3,FALSE)</f>
        <v>West</v>
      </c>
      <c r="Q3143" t="str">
        <f>VLOOKUP(Coffee_data[[#This Row],[Area Code]],Location!$B$1:$E$157,4,FALSE)</f>
        <v>Small Market</v>
      </c>
      <c r="R3143" s="15" t="str">
        <f>HLOOKUP(Coffee_data[[#This Row],[ProductId]],Product!$B$4:$O$7,2,FALSE)</f>
        <v>Decaf</v>
      </c>
      <c r="S3143" s="15" t="str">
        <f>HLOOKUP(Coffee_data[[#This Row],[ProductId]],Product!$B$4:$O$7,3,FALSE)</f>
        <v>Coffee</v>
      </c>
      <c r="T3143" s="15" t="str">
        <f>HLOOKUP(Coffee_data[[#This Row],[ProductId]],Product!$B$4:$O$7,4,FALSE)</f>
        <v>Decaf Irish Cream</v>
      </c>
    </row>
    <row r="3144" spans="1:20" x14ac:dyDescent="0.2">
      <c r="A3144">
        <v>184</v>
      </c>
      <c r="B3144">
        <v>178</v>
      </c>
      <c r="C3144">
        <v>298</v>
      </c>
      <c r="D3144">
        <v>115</v>
      </c>
      <c r="E3144">
        <v>42</v>
      </c>
      <c r="F3144">
        <v>34</v>
      </c>
      <c r="G3144">
        <v>947</v>
      </c>
      <c r="H3144">
        <v>140</v>
      </c>
      <c r="I3144">
        <v>81</v>
      </c>
      <c r="J3144">
        <v>160</v>
      </c>
      <c r="K3144">
        <v>252</v>
      </c>
      <c r="L3144">
        <v>949</v>
      </c>
      <c r="M3144">
        <v>8</v>
      </c>
      <c r="N3144" s="25">
        <v>42155</v>
      </c>
      <c r="O3144" t="str">
        <f>VLOOKUP(Coffee_data[[#This Row],[Area Code]],Location!$B$1:$E$157,2,FALSE)</f>
        <v>California</v>
      </c>
      <c r="P3144" t="str">
        <f>VLOOKUP(Coffee_data[[#This Row],[Area Code]],Location!$B$1:$E$157,3,FALSE)</f>
        <v>West</v>
      </c>
      <c r="Q3144" t="str">
        <f>VLOOKUP(Coffee_data[[#This Row],[Area Code]],Location!$B$1:$E$157,4,FALSE)</f>
        <v>Major Market</v>
      </c>
      <c r="R3144" s="15" t="str">
        <f>HLOOKUP(Coffee_data[[#This Row],[ProductId]],Product!$B$4:$O$7,2,FALSE)</f>
        <v>Decaf</v>
      </c>
      <c r="S3144" s="15" t="str">
        <f>HLOOKUP(Coffee_data[[#This Row],[ProductId]],Product!$B$4:$O$7,3,FALSE)</f>
        <v>Herbal Tea</v>
      </c>
      <c r="T3144" s="15" t="str">
        <f>HLOOKUP(Coffee_data[[#This Row],[ProductId]],Product!$B$4:$O$7,4,FALSE)</f>
        <v>Chamomile</v>
      </c>
    </row>
    <row r="3145" spans="1:20" x14ac:dyDescent="0.2">
      <c r="A3145">
        <v>265</v>
      </c>
      <c r="B3145">
        <v>288</v>
      </c>
      <c r="C3145">
        <v>527</v>
      </c>
      <c r="D3145">
        <v>294</v>
      </c>
      <c r="E3145">
        <v>89</v>
      </c>
      <c r="F3145">
        <v>75</v>
      </c>
      <c r="G3145">
        <v>1213</v>
      </c>
      <c r="H3145">
        <v>190</v>
      </c>
      <c r="I3145">
        <v>171</v>
      </c>
      <c r="J3145">
        <v>260</v>
      </c>
      <c r="K3145">
        <v>460</v>
      </c>
      <c r="L3145">
        <v>415</v>
      </c>
      <c r="M3145">
        <v>9</v>
      </c>
      <c r="N3145" s="25">
        <v>42155</v>
      </c>
      <c r="O3145" t="str">
        <f>VLOOKUP(Coffee_data[[#This Row],[Area Code]],Location!$B$1:$E$157,2,FALSE)</f>
        <v>California</v>
      </c>
      <c r="P3145" t="str">
        <f>VLOOKUP(Coffee_data[[#This Row],[Area Code]],Location!$B$1:$E$157,3,FALSE)</f>
        <v>West</v>
      </c>
      <c r="Q3145" t="str">
        <f>VLOOKUP(Coffee_data[[#This Row],[Area Code]],Location!$B$1:$E$157,4,FALSE)</f>
        <v>Major Market</v>
      </c>
      <c r="R3145" s="15" t="str">
        <f>HLOOKUP(Coffee_data[[#This Row],[ProductId]],Product!$B$4:$O$7,2,FALSE)</f>
        <v>Decaf</v>
      </c>
      <c r="S3145" s="15" t="str">
        <f>HLOOKUP(Coffee_data[[#This Row],[ProductId]],Product!$B$4:$O$7,3,FALSE)</f>
        <v>Herbal Tea</v>
      </c>
      <c r="T3145" s="15" t="str">
        <f>HLOOKUP(Coffee_data[[#This Row],[ProductId]],Product!$B$4:$O$7,4,FALSE)</f>
        <v>Lemon</v>
      </c>
    </row>
    <row r="3146" spans="1:20" x14ac:dyDescent="0.2">
      <c r="A3146">
        <v>92</v>
      </c>
      <c r="B3146">
        <v>107</v>
      </c>
      <c r="C3146">
        <v>188</v>
      </c>
      <c r="D3146">
        <v>83</v>
      </c>
      <c r="E3146">
        <v>37</v>
      </c>
      <c r="F3146">
        <v>27</v>
      </c>
      <c r="G3146">
        <v>574</v>
      </c>
      <c r="H3146">
        <v>60</v>
      </c>
      <c r="I3146">
        <v>80</v>
      </c>
      <c r="J3146">
        <v>90</v>
      </c>
      <c r="K3146">
        <v>150</v>
      </c>
      <c r="L3146">
        <v>310</v>
      </c>
      <c r="M3146">
        <v>10</v>
      </c>
      <c r="N3146" s="25">
        <v>42155</v>
      </c>
      <c r="O3146" t="str">
        <f>VLOOKUP(Coffee_data[[#This Row],[Area Code]],Location!$B$1:$E$157,2,FALSE)</f>
        <v>California</v>
      </c>
      <c r="P3146" t="str">
        <f>VLOOKUP(Coffee_data[[#This Row],[Area Code]],Location!$B$1:$E$157,3,FALSE)</f>
        <v>West</v>
      </c>
      <c r="Q3146" t="str">
        <f>VLOOKUP(Coffee_data[[#This Row],[Area Code]],Location!$B$1:$E$157,4,FALSE)</f>
        <v>Major Market</v>
      </c>
      <c r="R3146" s="15" t="str">
        <f>HLOOKUP(Coffee_data[[#This Row],[ProductId]],Product!$B$4:$O$7,2,FALSE)</f>
        <v>Decaf</v>
      </c>
      <c r="S3146" s="15" t="str">
        <f>HLOOKUP(Coffee_data[[#This Row],[ProductId]],Product!$B$4:$O$7,3,FALSE)</f>
        <v>Herbal Tea</v>
      </c>
      <c r="T3146" s="15" t="str">
        <f>HLOOKUP(Coffee_data[[#This Row],[ProductId]],Product!$B$4:$O$7,4,FALSE)</f>
        <v>Mint</v>
      </c>
    </row>
    <row r="3147" spans="1:20" x14ac:dyDescent="0.2">
      <c r="A3147">
        <v>166</v>
      </c>
      <c r="B3147">
        <v>163</v>
      </c>
      <c r="C3147">
        <v>274</v>
      </c>
      <c r="D3147">
        <v>126</v>
      </c>
      <c r="E3147">
        <v>40</v>
      </c>
      <c r="F3147">
        <v>31</v>
      </c>
      <c r="G3147">
        <v>897</v>
      </c>
      <c r="H3147">
        <v>90</v>
      </c>
      <c r="I3147">
        <v>81</v>
      </c>
      <c r="J3147">
        <v>110</v>
      </c>
      <c r="K3147">
        <v>169</v>
      </c>
      <c r="L3147">
        <v>951</v>
      </c>
      <c r="M3147">
        <v>11</v>
      </c>
      <c r="N3147" s="25">
        <v>42155</v>
      </c>
      <c r="O3147" t="str">
        <f>VLOOKUP(Coffee_data[[#This Row],[Area Code]],Location!$B$1:$E$157,2,FALSE)</f>
        <v>California</v>
      </c>
      <c r="P3147" t="str">
        <f>VLOOKUP(Coffee_data[[#This Row],[Area Code]],Location!$B$1:$E$157,3,FALSE)</f>
        <v>West</v>
      </c>
      <c r="Q3147" t="str">
        <f>VLOOKUP(Coffee_data[[#This Row],[Area Code]],Location!$B$1:$E$157,4,FALSE)</f>
        <v>Major Market</v>
      </c>
      <c r="R3147" s="15" t="str">
        <f>HLOOKUP(Coffee_data[[#This Row],[ProductId]],Product!$B$4:$O$7,2,FALSE)</f>
        <v>Regular</v>
      </c>
      <c r="S3147" s="15" t="str">
        <f>HLOOKUP(Coffee_data[[#This Row],[ProductId]],Product!$B$4:$O$7,3,FALSE)</f>
        <v>Tea</v>
      </c>
      <c r="T3147" s="15" t="str">
        <f>HLOOKUP(Coffee_data[[#This Row],[ProductId]],Product!$B$4:$O$7,4,FALSE)</f>
        <v>Darjeeling</v>
      </c>
    </row>
    <row r="3148" spans="1:20" x14ac:dyDescent="0.2">
      <c r="A3148">
        <v>135</v>
      </c>
      <c r="B3148">
        <v>136</v>
      </c>
      <c r="C3148">
        <v>228</v>
      </c>
      <c r="D3148">
        <v>94</v>
      </c>
      <c r="E3148">
        <v>35</v>
      </c>
      <c r="F3148">
        <v>26</v>
      </c>
      <c r="G3148">
        <v>562</v>
      </c>
      <c r="H3148">
        <v>80</v>
      </c>
      <c r="I3148">
        <v>72</v>
      </c>
      <c r="J3148">
        <v>90</v>
      </c>
      <c r="K3148">
        <v>138</v>
      </c>
      <c r="L3148">
        <v>925</v>
      </c>
      <c r="M3148">
        <v>12</v>
      </c>
      <c r="N3148" s="25">
        <v>42155</v>
      </c>
      <c r="O3148" t="str">
        <f>VLOOKUP(Coffee_data[[#This Row],[Area Code]],Location!$B$1:$E$157,2,FALSE)</f>
        <v>California</v>
      </c>
      <c r="P3148" t="str">
        <f>VLOOKUP(Coffee_data[[#This Row],[Area Code]],Location!$B$1:$E$157,3,FALSE)</f>
        <v>West</v>
      </c>
      <c r="Q3148" t="str">
        <f>VLOOKUP(Coffee_data[[#This Row],[Area Code]],Location!$B$1:$E$157,4,FALSE)</f>
        <v>Major Market</v>
      </c>
      <c r="R3148" s="15" t="str">
        <f>HLOOKUP(Coffee_data[[#This Row],[ProductId]],Product!$B$4:$O$7,2,FALSE)</f>
        <v>Regular</v>
      </c>
      <c r="S3148" s="15" t="str">
        <f>HLOOKUP(Coffee_data[[#This Row],[ProductId]],Product!$B$4:$O$7,3,FALSE)</f>
        <v>Tea</v>
      </c>
      <c r="T3148" s="15" t="str">
        <f>HLOOKUP(Coffee_data[[#This Row],[ProductId]],Product!$B$4:$O$7,4,FALSE)</f>
        <v>Earl Grey</v>
      </c>
    </row>
    <row r="3149" spans="1:20" x14ac:dyDescent="0.2">
      <c r="A3149">
        <v>44</v>
      </c>
      <c r="B3149">
        <v>81</v>
      </c>
      <c r="C3149">
        <v>134</v>
      </c>
      <c r="D3149">
        <v>54</v>
      </c>
      <c r="E3149">
        <v>46</v>
      </c>
      <c r="F3149">
        <v>17</v>
      </c>
      <c r="G3149">
        <v>641</v>
      </c>
      <c r="H3149">
        <v>30</v>
      </c>
      <c r="I3149">
        <v>17</v>
      </c>
      <c r="J3149">
        <v>60</v>
      </c>
      <c r="K3149">
        <v>90</v>
      </c>
      <c r="L3149">
        <v>949</v>
      </c>
      <c r="M3149">
        <v>13</v>
      </c>
      <c r="N3149" s="25">
        <v>42155</v>
      </c>
      <c r="O3149" t="str">
        <f>VLOOKUP(Coffee_data[[#This Row],[Area Code]],Location!$B$1:$E$157,2,FALSE)</f>
        <v>California</v>
      </c>
      <c r="P3149" t="str">
        <f>VLOOKUP(Coffee_data[[#This Row],[Area Code]],Location!$B$1:$E$157,3,FALSE)</f>
        <v>West</v>
      </c>
      <c r="Q3149" t="str">
        <f>VLOOKUP(Coffee_data[[#This Row],[Area Code]],Location!$B$1:$E$157,4,FALSE)</f>
        <v>Major Market</v>
      </c>
      <c r="R3149" s="15" t="str">
        <f>HLOOKUP(Coffee_data[[#This Row],[ProductId]],Product!$B$4:$O$7,2,FALSE)</f>
        <v>Regular</v>
      </c>
      <c r="S3149" s="15" t="str">
        <f>HLOOKUP(Coffee_data[[#This Row],[ProductId]],Product!$B$4:$O$7,3,FALSE)</f>
        <v>Tea</v>
      </c>
      <c r="T3149" s="15" t="str">
        <f>HLOOKUP(Coffee_data[[#This Row],[ProductId]],Product!$B$4:$O$7,4,FALSE)</f>
        <v>Green Tea</v>
      </c>
    </row>
    <row r="3150" spans="1:20" x14ac:dyDescent="0.2">
      <c r="A3150">
        <v>228</v>
      </c>
      <c r="B3150">
        <v>261</v>
      </c>
      <c r="C3150">
        <v>516</v>
      </c>
      <c r="D3150">
        <v>260</v>
      </c>
      <c r="E3150">
        <v>89</v>
      </c>
      <c r="F3150">
        <v>72</v>
      </c>
      <c r="G3150">
        <v>1715</v>
      </c>
      <c r="H3150">
        <v>180</v>
      </c>
      <c r="I3150">
        <v>191</v>
      </c>
      <c r="J3150">
        <v>260</v>
      </c>
      <c r="K3150">
        <v>500</v>
      </c>
      <c r="L3150">
        <v>510</v>
      </c>
      <c r="M3150">
        <v>4</v>
      </c>
      <c r="N3150" s="25">
        <v>42155</v>
      </c>
      <c r="O3150" t="str">
        <f>VLOOKUP(Coffee_data[[#This Row],[Area Code]],Location!$B$1:$E$157,2,FALSE)</f>
        <v>California</v>
      </c>
      <c r="P3150" t="str">
        <f>VLOOKUP(Coffee_data[[#This Row],[Area Code]],Location!$B$1:$E$157,3,FALSE)</f>
        <v>West</v>
      </c>
      <c r="Q3150" t="str">
        <f>VLOOKUP(Coffee_data[[#This Row],[Area Code]],Location!$B$1:$E$157,4,FALSE)</f>
        <v>Major Market</v>
      </c>
      <c r="R3150" s="15" t="str">
        <f>HLOOKUP(Coffee_data[[#This Row],[ProductId]],Product!$B$4:$O$7,2,FALSE)</f>
        <v>Regular</v>
      </c>
      <c r="S3150" s="15" t="str">
        <f>HLOOKUP(Coffee_data[[#This Row],[ProductId]],Product!$B$4:$O$7,3,FALSE)</f>
        <v>Espresso</v>
      </c>
      <c r="T3150" s="15" t="str">
        <f>HLOOKUP(Coffee_data[[#This Row],[ProductId]],Product!$B$4:$O$7,4,FALSE)</f>
        <v>Caffe Latte</v>
      </c>
    </row>
    <row r="3151" spans="1:20" x14ac:dyDescent="0.2">
      <c r="A3151">
        <v>50</v>
      </c>
      <c r="B3151">
        <v>201</v>
      </c>
      <c r="C3151">
        <v>342</v>
      </c>
      <c r="D3151">
        <v>163</v>
      </c>
      <c r="E3151">
        <v>153</v>
      </c>
      <c r="F3151">
        <v>131</v>
      </c>
      <c r="G3151">
        <v>874</v>
      </c>
      <c r="H3151">
        <v>50</v>
      </c>
      <c r="I3151">
        <v>121</v>
      </c>
      <c r="J3151">
        <v>200</v>
      </c>
      <c r="K3151">
        <v>330</v>
      </c>
      <c r="L3151">
        <v>650</v>
      </c>
      <c r="M3151">
        <v>5</v>
      </c>
      <c r="N3151" s="25">
        <v>42155</v>
      </c>
      <c r="O3151" t="str">
        <f>VLOOKUP(Coffee_data[[#This Row],[Area Code]],Location!$B$1:$E$157,2,FALSE)</f>
        <v>California</v>
      </c>
      <c r="P3151" t="str">
        <f>VLOOKUP(Coffee_data[[#This Row],[Area Code]],Location!$B$1:$E$157,3,FALSE)</f>
        <v>West</v>
      </c>
      <c r="Q3151" t="str">
        <f>VLOOKUP(Coffee_data[[#This Row],[Area Code]],Location!$B$1:$E$157,4,FALSE)</f>
        <v>Major Market</v>
      </c>
      <c r="R3151" s="15" t="str">
        <f>HLOOKUP(Coffee_data[[#This Row],[ProductId]],Product!$B$4:$O$7,2,FALSE)</f>
        <v>Regular</v>
      </c>
      <c r="S3151" s="15" t="str">
        <f>HLOOKUP(Coffee_data[[#This Row],[ProductId]],Product!$B$4:$O$7,3,FALSE)</f>
        <v>Espresso</v>
      </c>
      <c r="T3151" s="15" t="str">
        <f>HLOOKUP(Coffee_data[[#This Row],[ProductId]],Product!$B$4:$O$7,4,FALSE)</f>
        <v>Caffe Mocha</v>
      </c>
    </row>
    <row r="3152" spans="1:20" x14ac:dyDescent="0.2">
      <c r="A3152">
        <v>331</v>
      </c>
      <c r="B3152">
        <v>362</v>
      </c>
      <c r="C3152">
        <v>628</v>
      </c>
      <c r="D3152">
        <v>312</v>
      </c>
      <c r="E3152">
        <v>113</v>
      </c>
      <c r="F3152">
        <v>89</v>
      </c>
      <c r="G3152">
        <v>1616</v>
      </c>
      <c r="H3152">
        <v>230</v>
      </c>
      <c r="I3152">
        <v>239</v>
      </c>
      <c r="J3152">
        <v>340</v>
      </c>
      <c r="K3152">
        <v>600</v>
      </c>
      <c r="L3152">
        <v>661</v>
      </c>
      <c r="M3152">
        <v>6</v>
      </c>
      <c r="N3152" s="25">
        <v>42155</v>
      </c>
      <c r="O3152" t="str">
        <f>VLOOKUP(Coffee_data[[#This Row],[Area Code]],Location!$B$1:$E$157,2,FALSE)</f>
        <v>California</v>
      </c>
      <c r="P3152" t="str">
        <f>VLOOKUP(Coffee_data[[#This Row],[Area Code]],Location!$B$1:$E$157,3,FALSE)</f>
        <v>West</v>
      </c>
      <c r="Q3152" t="str">
        <f>VLOOKUP(Coffee_data[[#This Row],[Area Code]],Location!$B$1:$E$157,4,FALSE)</f>
        <v>Major Market</v>
      </c>
      <c r="R3152" s="15" t="str">
        <f>HLOOKUP(Coffee_data[[#This Row],[ProductId]],Product!$B$4:$O$7,2,FALSE)</f>
        <v>Decaf</v>
      </c>
      <c r="S3152" s="15" t="str">
        <f>HLOOKUP(Coffee_data[[#This Row],[ProductId]],Product!$B$4:$O$7,3,FALSE)</f>
        <v>Espresso</v>
      </c>
      <c r="T3152" s="15" t="str">
        <f>HLOOKUP(Coffee_data[[#This Row],[ProductId]],Product!$B$4:$O$7,4,FALSE)</f>
        <v>Decaf Espresso</v>
      </c>
    </row>
    <row r="3153" spans="1:20" x14ac:dyDescent="0.2">
      <c r="A3153">
        <v>-156</v>
      </c>
      <c r="B3153">
        <v>-45</v>
      </c>
      <c r="C3153">
        <v>95</v>
      </c>
      <c r="D3153">
        <v>74</v>
      </c>
      <c r="E3153">
        <v>63</v>
      </c>
      <c r="F3153">
        <v>45</v>
      </c>
      <c r="G3153">
        <v>1514</v>
      </c>
      <c r="H3153">
        <v>-110</v>
      </c>
      <c r="I3153">
        <v>153</v>
      </c>
      <c r="J3153">
        <v>-50</v>
      </c>
      <c r="K3153">
        <v>119</v>
      </c>
      <c r="L3153">
        <v>650</v>
      </c>
      <c r="M3153">
        <v>1</v>
      </c>
      <c r="N3153" s="25">
        <v>42155</v>
      </c>
      <c r="O3153" t="str">
        <f>VLOOKUP(Coffee_data[[#This Row],[Area Code]],Location!$B$1:$E$157,2,FALSE)</f>
        <v>California</v>
      </c>
      <c r="P3153" t="str">
        <f>VLOOKUP(Coffee_data[[#This Row],[Area Code]],Location!$B$1:$E$157,3,FALSE)</f>
        <v>West</v>
      </c>
      <c r="Q3153" t="str">
        <f>VLOOKUP(Coffee_data[[#This Row],[Area Code]],Location!$B$1:$E$157,4,FALSE)</f>
        <v>Major Market</v>
      </c>
      <c r="R3153" s="15" t="str">
        <f>HLOOKUP(Coffee_data[[#This Row],[ProductId]],Product!$B$4:$O$7,2,FALSE)</f>
        <v>Regular</v>
      </c>
      <c r="S3153" s="15" t="str">
        <f>HLOOKUP(Coffee_data[[#This Row],[ProductId]],Product!$B$4:$O$7,3,FALSE)</f>
        <v>Coffee</v>
      </c>
      <c r="T3153" s="15" t="str">
        <f>HLOOKUP(Coffee_data[[#This Row],[ProductId]],Product!$B$4:$O$7,4,FALSE)</f>
        <v>Amaretto</v>
      </c>
    </row>
    <row r="3154" spans="1:20" x14ac:dyDescent="0.2">
      <c r="A3154">
        <v>493</v>
      </c>
      <c r="B3154">
        <v>534</v>
      </c>
      <c r="C3154">
        <v>882</v>
      </c>
      <c r="D3154">
        <v>352</v>
      </c>
      <c r="E3154">
        <v>165</v>
      </c>
      <c r="F3154">
        <v>124</v>
      </c>
      <c r="G3154">
        <v>2476</v>
      </c>
      <c r="H3154">
        <v>500</v>
      </c>
      <c r="I3154">
        <v>402</v>
      </c>
      <c r="J3154">
        <v>670</v>
      </c>
      <c r="K3154">
        <v>1108</v>
      </c>
      <c r="L3154">
        <v>530</v>
      </c>
      <c r="M3154">
        <v>2</v>
      </c>
      <c r="N3154" s="25">
        <v>42155</v>
      </c>
      <c r="O3154" t="str">
        <f>VLOOKUP(Coffee_data[[#This Row],[Area Code]],Location!$B$1:$E$157,2,FALSE)</f>
        <v>California</v>
      </c>
      <c r="P3154" t="str">
        <f>VLOOKUP(Coffee_data[[#This Row],[Area Code]],Location!$B$1:$E$157,3,FALSE)</f>
        <v>West</v>
      </c>
      <c r="Q3154" t="str">
        <f>VLOOKUP(Coffee_data[[#This Row],[Area Code]],Location!$B$1:$E$157,4,FALSE)</f>
        <v>Major Market</v>
      </c>
      <c r="R3154" s="15" t="str">
        <f>HLOOKUP(Coffee_data[[#This Row],[ProductId]],Product!$B$4:$O$7,2,FALSE)</f>
        <v>Regular</v>
      </c>
      <c r="S3154" s="15" t="str">
        <f>HLOOKUP(Coffee_data[[#This Row],[ProductId]],Product!$B$4:$O$7,3,FALSE)</f>
        <v>Coffee</v>
      </c>
      <c r="T3154" s="15" t="str">
        <f>HLOOKUP(Coffee_data[[#This Row],[ProductId]],Product!$B$4:$O$7,4,FALSE)</f>
        <v>Columbian</v>
      </c>
    </row>
    <row r="3155" spans="1:20" x14ac:dyDescent="0.2">
      <c r="A3155">
        <v>-196</v>
      </c>
      <c r="B3155">
        <v>-31</v>
      </c>
      <c r="C3155">
        <v>167</v>
      </c>
      <c r="D3155">
        <v>208</v>
      </c>
      <c r="E3155">
        <v>103</v>
      </c>
      <c r="F3155">
        <v>66</v>
      </c>
      <c r="G3155">
        <v>2393</v>
      </c>
      <c r="H3155">
        <v>-140</v>
      </c>
      <c r="I3155">
        <v>202</v>
      </c>
      <c r="J3155">
        <v>-40</v>
      </c>
      <c r="K3155">
        <v>207</v>
      </c>
      <c r="L3155">
        <v>925</v>
      </c>
      <c r="M3155">
        <v>3</v>
      </c>
      <c r="N3155" s="25">
        <v>42155</v>
      </c>
      <c r="O3155" t="str">
        <f>VLOOKUP(Coffee_data[[#This Row],[Area Code]],Location!$B$1:$E$157,2,FALSE)</f>
        <v>California</v>
      </c>
      <c r="P3155" t="str">
        <f>VLOOKUP(Coffee_data[[#This Row],[Area Code]],Location!$B$1:$E$157,3,FALSE)</f>
        <v>West</v>
      </c>
      <c r="Q3155" t="str">
        <f>VLOOKUP(Coffee_data[[#This Row],[Area Code]],Location!$B$1:$E$157,4,FALSE)</f>
        <v>Major Market</v>
      </c>
      <c r="R3155" s="15" t="str">
        <f>HLOOKUP(Coffee_data[[#This Row],[ProductId]],Product!$B$4:$O$7,2,FALSE)</f>
        <v>Decaf</v>
      </c>
      <c r="S3155" s="15" t="str">
        <f>HLOOKUP(Coffee_data[[#This Row],[ProductId]],Product!$B$4:$O$7,3,FALSE)</f>
        <v>Coffee</v>
      </c>
      <c r="T3155" s="15" t="str">
        <f>HLOOKUP(Coffee_data[[#This Row],[ProductId]],Product!$B$4:$O$7,4,FALSE)</f>
        <v>Decaf Irish Cream</v>
      </c>
    </row>
    <row r="3156" spans="1:20" x14ac:dyDescent="0.2">
      <c r="A3156">
        <v>51</v>
      </c>
      <c r="B3156">
        <v>201</v>
      </c>
      <c r="C3156">
        <v>342</v>
      </c>
      <c r="D3156">
        <v>112</v>
      </c>
      <c r="E3156">
        <v>153</v>
      </c>
      <c r="F3156">
        <v>131</v>
      </c>
      <c r="G3156">
        <v>874</v>
      </c>
      <c r="H3156">
        <v>50</v>
      </c>
      <c r="I3156">
        <v>166</v>
      </c>
      <c r="J3156">
        <v>180</v>
      </c>
      <c r="K3156">
        <v>300</v>
      </c>
      <c r="L3156">
        <v>775</v>
      </c>
      <c r="M3156">
        <v>8</v>
      </c>
      <c r="N3156" s="25">
        <v>42155</v>
      </c>
      <c r="O3156" t="str">
        <f>VLOOKUP(Coffee_data[[#This Row],[Area Code]],Location!$B$1:$E$157,2,FALSE)</f>
        <v>Nevada</v>
      </c>
      <c r="P3156" t="str">
        <f>VLOOKUP(Coffee_data[[#This Row],[Area Code]],Location!$B$1:$E$157,3,FALSE)</f>
        <v>West</v>
      </c>
      <c r="Q3156" t="str">
        <f>VLOOKUP(Coffee_data[[#This Row],[Area Code]],Location!$B$1:$E$157,4,FALSE)</f>
        <v>Small Market</v>
      </c>
      <c r="R3156" s="15" t="str">
        <f>HLOOKUP(Coffee_data[[#This Row],[ProductId]],Product!$B$4:$O$7,2,FALSE)</f>
        <v>Decaf</v>
      </c>
      <c r="S3156" s="15" t="str">
        <f>HLOOKUP(Coffee_data[[#This Row],[ProductId]],Product!$B$4:$O$7,3,FALSE)</f>
        <v>Herbal Tea</v>
      </c>
      <c r="T3156" s="15" t="str">
        <f>HLOOKUP(Coffee_data[[#This Row],[ProductId]],Product!$B$4:$O$7,4,FALSE)</f>
        <v>Chamomile</v>
      </c>
    </row>
    <row r="3157" spans="1:20" x14ac:dyDescent="0.2">
      <c r="A3157">
        <v>229</v>
      </c>
      <c r="B3157">
        <v>278</v>
      </c>
      <c r="C3157">
        <v>474</v>
      </c>
      <c r="D3157">
        <v>236</v>
      </c>
      <c r="E3157">
        <v>104</v>
      </c>
      <c r="F3157">
        <v>66</v>
      </c>
      <c r="G3157">
        <v>1095</v>
      </c>
      <c r="H3157">
        <v>170</v>
      </c>
      <c r="I3157">
        <v>100</v>
      </c>
      <c r="J3157">
        <v>250</v>
      </c>
      <c r="K3157">
        <v>411</v>
      </c>
      <c r="L3157">
        <v>702</v>
      </c>
      <c r="M3157">
        <v>9</v>
      </c>
      <c r="N3157" s="25">
        <v>42155</v>
      </c>
      <c r="O3157" t="str">
        <f>VLOOKUP(Coffee_data[[#This Row],[Area Code]],Location!$B$1:$E$157,2,FALSE)</f>
        <v>Nevada</v>
      </c>
      <c r="P3157" t="str">
        <f>VLOOKUP(Coffee_data[[#This Row],[Area Code]],Location!$B$1:$E$157,3,FALSE)</f>
        <v>West</v>
      </c>
      <c r="Q3157" t="str">
        <f>VLOOKUP(Coffee_data[[#This Row],[Area Code]],Location!$B$1:$E$157,4,FALSE)</f>
        <v>Small Market</v>
      </c>
      <c r="R3157" s="15" t="str">
        <f>HLOOKUP(Coffee_data[[#This Row],[ProductId]],Product!$B$4:$O$7,2,FALSE)</f>
        <v>Decaf</v>
      </c>
      <c r="S3157" s="15" t="str">
        <f>HLOOKUP(Coffee_data[[#This Row],[ProductId]],Product!$B$4:$O$7,3,FALSE)</f>
        <v>Herbal Tea</v>
      </c>
      <c r="T3157" s="15" t="str">
        <f>HLOOKUP(Coffee_data[[#This Row],[ProductId]],Product!$B$4:$O$7,4,FALSE)</f>
        <v>Lemon</v>
      </c>
    </row>
    <row r="3158" spans="1:20" x14ac:dyDescent="0.2">
      <c r="A3158">
        <v>188</v>
      </c>
      <c r="B3158">
        <v>204</v>
      </c>
      <c r="C3158">
        <v>342</v>
      </c>
      <c r="D3158">
        <v>163</v>
      </c>
      <c r="E3158">
        <v>63</v>
      </c>
      <c r="F3158">
        <v>45</v>
      </c>
      <c r="G3158">
        <v>764</v>
      </c>
      <c r="H3158">
        <v>130</v>
      </c>
      <c r="I3158">
        <v>163</v>
      </c>
      <c r="J3158">
        <v>180</v>
      </c>
      <c r="K3158">
        <v>310</v>
      </c>
      <c r="L3158">
        <v>775</v>
      </c>
      <c r="M3158">
        <v>10</v>
      </c>
      <c r="N3158" s="25">
        <v>42155</v>
      </c>
      <c r="O3158" t="str">
        <f>VLOOKUP(Coffee_data[[#This Row],[Area Code]],Location!$B$1:$E$157,2,FALSE)</f>
        <v>Nevada</v>
      </c>
      <c r="P3158" t="str">
        <f>VLOOKUP(Coffee_data[[#This Row],[Area Code]],Location!$B$1:$E$157,3,FALSE)</f>
        <v>West</v>
      </c>
      <c r="Q3158" t="str">
        <f>VLOOKUP(Coffee_data[[#This Row],[Area Code]],Location!$B$1:$E$157,4,FALSE)</f>
        <v>Small Market</v>
      </c>
      <c r="R3158" s="15" t="str">
        <f>HLOOKUP(Coffee_data[[#This Row],[ProductId]],Product!$B$4:$O$7,2,FALSE)</f>
        <v>Decaf</v>
      </c>
      <c r="S3158" s="15" t="str">
        <f>HLOOKUP(Coffee_data[[#This Row],[ProductId]],Product!$B$4:$O$7,3,FALSE)</f>
        <v>Herbal Tea</v>
      </c>
      <c r="T3158" s="15" t="str">
        <f>HLOOKUP(Coffee_data[[#This Row],[ProductId]],Product!$B$4:$O$7,4,FALSE)</f>
        <v>Mint</v>
      </c>
    </row>
    <row r="3159" spans="1:20" x14ac:dyDescent="0.2">
      <c r="A3159">
        <v>333</v>
      </c>
      <c r="B3159">
        <v>362</v>
      </c>
      <c r="C3159">
        <v>628</v>
      </c>
      <c r="D3159">
        <v>235</v>
      </c>
      <c r="E3159">
        <v>113</v>
      </c>
      <c r="F3159">
        <v>89</v>
      </c>
      <c r="G3159">
        <v>1616</v>
      </c>
      <c r="H3159">
        <v>190</v>
      </c>
      <c r="I3159">
        <v>155</v>
      </c>
      <c r="J3159">
        <v>260</v>
      </c>
      <c r="K3159">
        <v>419</v>
      </c>
      <c r="L3159">
        <v>702</v>
      </c>
      <c r="M3159">
        <v>11</v>
      </c>
      <c r="N3159" s="25">
        <v>42155</v>
      </c>
      <c r="O3159" t="str">
        <f>VLOOKUP(Coffee_data[[#This Row],[Area Code]],Location!$B$1:$E$157,2,FALSE)</f>
        <v>Nevada</v>
      </c>
      <c r="P3159" t="str">
        <f>VLOOKUP(Coffee_data[[#This Row],[Area Code]],Location!$B$1:$E$157,3,FALSE)</f>
        <v>West</v>
      </c>
      <c r="Q3159" t="str">
        <f>VLOOKUP(Coffee_data[[#This Row],[Area Code]],Location!$B$1:$E$157,4,FALSE)</f>
        <v>Small Market</v>
      </c>
      <c r="R3159" s="15" t="str">
        <f>HLOOKUP(Coffee_data[[#This Row],[ProductId]],Product!$B$4:$O$7,2,FALSE)</f>
        <v>Regular</v>
      </c>
      <c r="S3159" s="15" t="str">
        <f>HLOOKUP(Coffee_data[[#This Row],[ProductId]],Product!$B$4:$O$7,3,FALSE)</f>
        <v>Tea</v>
      </c>
      <c r="T3159" s="15" t="str">
        <f>HLOOKUP(Coffee_data[[#This Row],[ProductId]],Product!$B$4:$O$7,4,FALSE)</f>
        <v>Darjeeling</v>
      </c>
    </row>
    <row r="3160" spans="1:20" x14ac:dyDescent="0.2">
      <c r="A3160">
        <v>228</v>
      </c>
      <c r="B3160">
        <v>261</v>
      </c>
      <c r="C3160">
        <v>516</v>
      </c>
      <c r="D3160">
        <v>258</v>
      </c>
      <c r="E3160">
        <v>89</v>
      </c>
      <c r="F3160">
        <v>72</v>
      </c>
      <c r="G3160">
        <v>1715</v>
      </c>
      <c r="H3160">
        <v>120</v>
      </c>
      <c r="I3160">
        <v>153</v>
      </c>
      <c r="J3160">
        <v>180</v>
      </c>
      <c r="K3160">
        <v>350</v>
      </c>
      <c r="L3160">
        <v>775</v>
      </c>
      <c r="M3160">
        <v>12</v>
      </c>
      <c r="N3160" s="25">
        <v>42155</v>
      </c>
      <c r="O3160" t="str">
        <f>VLOOKUP(Coffee_data[[#This Row],[Area Code]],Location!$B$1:$E$157,2,FALSE)</f>
        <v>Nevada</v>
      </c>
      <c r="P3160" t="str">
        <f>VLOOKUP(Coffee_data[[#This Row],[Area Code]],Location!$B$1:$E$157,3,FALSE)</f>
        <v>West</v>
      </c>
      <c r="Q3160" t="str">
        <f>VLOOKUP(Coffee_data[[#This Row],[Area Code]],Location!$B$1:$E$157,4,FALSE)</f>
        <v>Small Market</v>
      </c>
      <c r="R3160" s="15" t="str">
        <f>HLOOKUP(Coffee_data[[#This Row],[ProductId]],Product!$B$4:$O$7,2,FALSE)</f>
        <v>Regular</v>
      </c>
      <c r="S3160" s="15" t="str">
        <f>HLOOKUP(Coffee_data[[#This Row],[ProductId]],Product!$B$4:$O$7,3,FALSE)</f>
        <v>Tea</v>
      </c>
      <c r="T3160" s="15" t="str">
        <f>HLOOKUP(Coffee_data[[#This Row],[ProductId]],Product!$B$4:$O$7,4,FALSE)</f>
        <v>Earl Grey</v>
      </c>
    </row>
    <row r="3161" spans="1:20" x14ac:dyDescent="0.2">
      <c r="A3161">
        <v>-509</v>
      </c>
      <c r="B3161">
        <v>-271</v>
      </c>
      <c r="C3161">
        <v>37</v>
      </c>
      <c r="D3161">
        <v>216</v>
      </c>
      <c r="E3161">
        <v>126</v>
      </c>
      <c r="F3161">
        <v>102</v>
      </c>
      <c r="G3161">
        <v>4507</v>
      </c>
      <c r="H3161">
        <v>-250</v>
      </c>
      <c r="I3161">
        <v>139</v>
      </c>
      <c r="J3161">
        <v>-170</v>
      </c>
      <c r="K3161">
        <v>13</v>
      </c>
      <c r="L3161">
        <v>775</v>
      </c>
      <c r="M3161">
        <v>13</v>
      </c>
      <c r="N3161" s="25">
        <v>42155</v>
      </c>
      <c r="O3161" t="str">
        <f>VLOOKUP(Coffee_data[[#This Row],[Area Code]],Location!$B$1:$E$157,2,FALSE)</f>
        <v>Nevada</v>
      </c>
      <c r="P3161" t="str">
        <f>VLOOKUP(Coffee_data[[#This Row],[Area Code]],Location!$B$1:$E$157,3,FALSE)</f>
        <v>West</v>
      </c>
      <c r="Q3161" t="str">
        <f>VLOOKUP(Coffee_data[[#This Row],[Area Code]],Location!$B$1:$E$157,4,FALSE)</f>
        <v>Small Market</v>
      </c>
      <c r="R3161" s="15" t="str">
        <f>HLOOKUP(Coffee_data[[#This Row],[ProductId]],Product!$B$4:$O$7,2,FALSE)</f>
        <v>Regular</v>
      </c>
      <c r="S3161" s="15" t="str">
        <f>HLOOKUP(Coffee_data[[#This Row],[ProductId]],Product!$B$4:$O$7,3,FALSE)</f>
        <v>Tea</v>
      </c>
      <c r="T3161" s="15" t="str">
        <f>HLOOKUP(Coffee_data[[#This Row],[ProductId]],Product!$B$4:$O$7,4,FALSE)</f>
        <v>Green Tea</v>
      </c>
    </row>
    <row r="3162" spans="1:20" x14ac:dyDescent="0.2">
      <c r="A3162">
        <v>43</v>
      </c>
      <c r="B3162">
        <v>43</v>
      </c>
      <c r="C3162">
        <v>43</v>
      </c>
      <c r="D3162">
        <v>0</v>
      </c>
      <c r="E3162">
        <v>11</v>
      </c>
      <c r="F3162">
        <v>0</v>
      </c>
      <c r="G3162">
        <v>602</v>
      </c>
      <c r="H3162">
        <v>30</v>
      </c>
      <c r="I3162">
        <v>0</v>
      </c>
      <c r="J3162">
        <v>40</v>
      </c>
      <c r="K3162">
        <v>44</v>
      </c>
      <c r="L3162">
        <v>775</v>
      </c>
      <c r="M3162">
        <v>4</v>
      </c>
      <c r="N3162" s="25">
        <v>42155</v>
      </c>
      <c r="O3162" t="str">
        <f>VLOOKUP(Coffee_data[[#This Row],[Area Code]],Location!$B$1:$E$157,2,FALSE)</f>
        <v>Nevada</v>
      </c>
      <c r="P3162" t="str">
        <f>VLOOKUP(Coffee_data[[#This Row],[Area Code]],Location!$B$1:$E$157,3,FALSE)</f>
        <v>West</v>
      </c>
      <c r="Q3162" t="str">
        <f>VLOOKUP(Coffee_data[[#This Row],[Area Code]],Location!$B$1:$E$157,4,FALSE)</f>
        <v>Small Market</v>
      </c>
      <c r="R3162" s="15" t="str">
        <f>HLOOKUP(Coffee_data[[#This Row],[ProductId]],Product!$B$4:$O$7,2,FALSE)</f>
        <v>Regular</v>
      </c>
      <c r="S3162" s="15" t="str">
        <f>HLOOKUP(Coffee_data[[#This Row],[ProductId]],Product!$B$4:$O$7,3,FALSE)</f>
        <v>Espresso</v>
      </c>
      <c r="T3162" s="15" t="str">
        <f>HLOOKUP(Coffee_data[[#This Row],[ProductId]],Product!$B$4:$O$7,4,FALSE)</f>
        <v>Caffe Latte</v>
      </c>
    </row>
    <row r="3163" spans="1:20" x14ac:dyDescent="0.2">
      <c r="A3163">
        <v>25</v>
      </c>
      <c r="B3163">
        <v>35</v>
      </c>
      <c r="C3163">
        <v>57</v>
      </c>
      <c r="D3163">
        <v>23</v>
      </c>
      <c r="E3163">
        <v>16</v>
      </c>
      <c r="F3163">
        <v>6</v>
      </c>
      <c r="G3163">
        <v>843</v>
      </c>
      <c r="H3163">
        <v>20</v>
      </c>
      <c r="I3163">
        <v>20</v>
      </c>
      <c r="J3163">
        <v>30</v>
      </c>
      <c r="K3163">
        <v>45</v>
      </c>
      <c r="L3163">
        <v>702</v>
      </c>
      <c r="M3163">
        <v>5</v>
      </c>
      <c r="N3163" s="25">
        <v>42155</v>
      </c>
      <c r="O3163" t="str">
        <f>VLOOKUP(Coffee_data[[#This Row],[Area Code]],Location!$B$1:$E$157,2,FALSE)</f>
        <v>Nevada</v>
      </c>
      <c r="P3163" t="str">
        <f>VLOOKUP(Coffee_data[[#This Row],[Area Code]],Location!$B$1:$E$157,3,FALSE)</f>
        <v>West</v>
      </c>
      <c r="Q3163" t="str">
        <f>VLOOKUP(Coffee_data[[#This Row],[Area Code]],Location!$B$1:$E$157,4,FALSE)</f>
        <v>Small Market</v>
      </c>
      <c r="R3163" s="15" t="str">
        <f>HLOOKUP(Coffee_data[[#This Row],[ProductId]],Product!$B$4:$O$7,2,FALSE)</f>
        <v>Regular</v>
      </c>
      <c r="S3163" s="15" t="str">
        <f>HLOOKUP(Coffee_data[[#This Row],[ProductId]],Product!$B$4:$O$7,3,FALSE)</f>
        <v>Espresso</v>
      </c>
      <c r="T3163" s="15" t="str">
        <f>HLOOKUP(Coffee_data[[#This Row],[ProductId]],Product!$B$4:$O$7,4,FALSE)</f>
        <v>Caffe Mocha</v>
      </c>
    </row>
    <row r="3164" spans="1:20" x14ac:dyDescent="0.2">
      <c r="A3164">
        <v>21</v>
      </c>
      <c r="B3164">
        <v>32</v>
      </c>
      <c r="C3164">
        <v>53</v>
      </c>
      <c r="D3164">
        <v>21</v>
      </c>
      <c r="E3164">
        <v>16</v>
      </c>
      <c r="F3164">
        <v>5</v>
      </c>
      <c r="G3164">
        <v>798</v>
      </c>
      <c r="H3164">
        <v>20</v>
      </c>
      <c r="I3164">
        <v>20</v>
      </c>
      <c r="J3164">
        <v>30</v>
      </c>
      <c r="K3164">
        <v>50</v>
      </c>
      <c r="L3164">
        <v>775</v>
      </c>
      <c r="M3164">
        <v>6</v>
      </c>
      <c r="N3164" s="25">
        <v>42155</v>
      </c>
      <c r="O3164" t="str">
        <f>VLOOKUP(Coffee_data[[#This Row],[Area Code]],Location!$B$1:$E$157,2,FALSE)</f>
        <v>Nevada</v>
      </c>
      <c r="P3164" t="str">
        <f>VLOOKUP(Coffee_data[[#This Row],[Area Code]],Location!$B$1:$E$157,3,FALSE)</f>
        <v>West</v>
      </c>
      <c r="Q3164" t="str">
        <f>VLOOKUP(Coffee_data[[#This Row],[Area Code]],Location!$B$1:$E$157,4,FALSE)</f>
        <v>Small Market</v>
      </c>
      <c r="R3164" s="15" t="str">
        <f>HLOOKUP(Coffee_data[[#This Row],[ProductId]],Product!$B$4:$O$7,2,FALSE)</f>
        <v>Decaf</v>
      </c>
      <c r="S3164" s="15" t="str">
        <f>HLOOKUP(Coffee_data[[#This Row],[ProductId]],Product!$B$4:$O$7,3,FALSE)</f>
        <v>Espresso</v>
      </c>
      <c r="T3164" s="15" t="str">
        <f>HLOOKUP(Coffee_data[[#This Row],[ProductId]],Product!$B$4:$O$7,4,FALSE)</f>
        <v>Decaf Espresso</v>
      </c>
    </row>
    <row r="3165" spans="1:20" x14ac:dyDescent="0.2">
      <c r="A3165">
        <v>0</v>
      </c>
      <c r="B3165">
        <v>46</v>
      </c>
      <c r="C3165">
        <v>81</v>
      </c>
      <c r="D3165">
        <v>36</v>
      </c>
      <c r="E3165">
        <v>43</v>
      </c>
      <c r="F3165">
        <v>13</v>
      </c>
      <c r="G3165">
        <v>236</v>
      </c>
      <c r="H3165">
        <v>20</v>
      </c>
      <c r="I3165">
        <v>40</v>
      </c>
      <c r="J3165">
        <v>60</v>
      </c>
      <c r="K3165">
        <v>100</v>
      </c>
      <c r="L3165">
        <v>702</v>
      </c>
      <c r="M3165">
        <v>2</v>
      </c>
      <c r="N3165" s="25">
        <v>42155</v>
      </c>
      <c r="O3165" t="str">
        <f>VLOOKUP(Coffee_data[[#This Row],[Area Code]],Location!$B$1:$E$157,2,FALSE)</f>
        <v>Nevada</v>
      </c>
      <c r="P3165" t="str">
        <f>VLOOKUP(Coffee_data[[#This Row],[Area Code]],Location!$B$1:$E$157,3,FALSE)</f>
        <v>West</v>
      </c>
      <c r="Q3165" t="str">
        <f>VLOOKUP(Coffee_data[[#This Row],[Area Code]],Location!$B$1:$E$157,4,FALSE)</f>
        <v>Small Market</v>
      </c>
      <c r="R3165" s="15" t="str">
        <f>HLOOKUP(Coffee_data[[#This Row],[ProductId]],Product!$B$4:$O$7,2,FALSE)</f>
        <v>Regular</v>
      </c>
      <c r="S3165" s="15" t="str">
        <f>HLOOKUP(Coffee_data[[#This Row],[ProductId]],Product!$B$4:$O$7,3,FALSE)</f>
        <v>Coffee</v>
      </c>
      <c r="T3165" s="15" t="str">
        <f>HLOOKUP(Coffee_data[[#This Row],[ProductId]],Product!$B$4:$O$7,4,FALSE)</f>
        <v>Columbian</v>
      </c>
    </row>
    <row r="3166" spans="1:20" x14ac:dyDescent="0.2">
      <c r="A3166">
        <v>11</v>
      </c>
      <c r="B3166">
        <v>38</v>
      </c>
      <c r="C3166">
        <v>69</v>
      </c>
      <c r="D3166">
        <v>32</v>
      </c>
      <c r="E3166">
        <v>28</v>
      </c>
      <c r="F3166">
        <v>9</v>
      </c>
      <c r="G3166">
        <v>996</v>
      </c>
      <c r="H3166">
        <v>20</v>
      </c>
      <c r="I3166">
        <v>40</v>
      </c>
      <c r="J3166">
        <v>40</v>
      </c>
      <c r="K3166">
        <v>80</v>
      </c>
      <c r="L3166">
        <v>702</v>
      </c>
      <c r="M3166">
        <v>3</v>
      </c>
      <c r="N3166" s="25">
        <v>42155</v>
      </c>
      <c r="O3166" t="str">
        <f>VLOOKUP(Coffee_data[[#This Row],[Area Code]],Location!$B$1:$E$157,2,FALSE)</f>
        <v>Nevada</v>
      </c>
      <c r="P3166" t="str">
        <f>VLOOKUP(Coffee_data[[#This Row],[Area Code]],Location!$B$1:$E$157,3,FALSE)</f>
        <v>West</v>
      </c>
      <c r="Q3166" t="str">
        <f>VLOOKUP(Coffee_data[[#This Row],[Area Code]],Location!$B$1:$E$157,4,FALSE)</f>
        <v>Small Market</v>
      </c>
      <c r="R3166" s="15" t="str">
        <f>HLOOKUP(Coffee_data[[#This Row],[ProductId]],Product!$B$4:$O$7,2,FALSE)</f>
        <v>Decaf</v>
      </c>
      <c r="S3166" s="15" t="str">
        <f>HLOOKUP(Coffee_data[[#This Row],[ProductId]],Product!$B$4:$O$7,3,FALSE)</f>
        <v>Coffee</v>
      </c>
      <c r="T3166" s="15" t="str">
        <f>HLOOKUP(Coffee_data[[#This Row],[ProductId]],Product!$B$4:$O$7,4,FALSE)</f>
        <v>Decaf Irish Cream</v>
      </c>
    </row>
    <row r="3167" spans="1:20" x14ac:dyDescent="0.2">
      <c r="A3167">
        <v>30</v>
      </c>
      <c r="B3167">
        <v>41</v>
      </c>
      <c r="C3167">
        <v>68</v>
      </c>
      <c r="D3167">
        <v>28</v>
      </c>
      <c r="E3167">
        <v>18</v>
      </c>
      <c r="F3167">
        <v>7</v>
      </c>
      <c r="G3167">
        <v>816</v>
      </c>
      <c r="H3167">
        <v>40</v>
      </c>
      <c r="I3167">
        <v>20</v>
      </c>
      <c r="J3167">
        <v>40</v>
      </c>
      <c r="K3167">
        <v>68</v>
      </c>
      <c r="L3167">
        <v>541</v>
      </c>
      <c r="M3167">
        <v>8</v>
      </c>
      <c r="N3167" s="25">
        <v>42155</v>
      </c>
      <c r="O3167" t="str">
        <f>VLOOKUP(Coffee_data[[#This Row],[Area Code]],Location!$B$1:$E$157,2,FALSE)</f>
        <v>Oregon</v>
      </c>
      <c r="P3167" t="str">
        <f>VLOOKUP(Coffee_data[[#This Row],[Area Code]],Location!$B$1:$E$157,3,FALSE)</f>
        <v>West</v>
      </c>
      <c r="Q3167" t="str">
        <f>VLOOKUP(Coffee_data[[#This Row],[Area Code]],Location!$B$1:$E$157,4,FALSE)</f>
        <v>Small Market</v>
      </c>
      <c r="R3167" s="15" t="str">
        <f>HLOOKUP(Coffee_data[[#This Row],[ProductId]],Product!$B$4:$O$7,2,FALSE)</f>
        <v>Decaf</v>
      </c>
      <c r="S3167" s="15" t="str">
        <f>HLOOKUP(Coffee_data[[#This Row],[ProductId]],Product!$B$4:$O$7,3,FALSE)</f>
        <v>Herbal Tea</v>
      </c>
      <c r="T3167" s="15" t="str">
        <f>HLOOKUP(Coffee_data[[#This Row],[ProductId]],Product!$B$4:$O$7,4,FALSE)</f>
        <v>Chamomile</v>
      </c>
    </row>
    <row r="3168" spans="1:20" x14ac:dyDescent="0.2">
      <c r="A3168">
        <v>41</v>
      </c>
      <c r="B3168">
        <v>56</v>
      </c>
      <c r="C3168">
        <v>98</v>
      </c>
      <c r="D3168">
        <v>43</v>
      </c>
      <c r="E3168">
        <v>24</v>
      </c>
      <c r="F3168">
        <v>14</v>
      </c>
      <c r="G3168">
        <v>597</v>
      </c>
      <c r="H3168">
        <v>30</v>
      </c>
      <c r="I3168">
        <v>21</v>
      </c>
      <c r="J3168">
        <v>50</v>
      </c>
      <c r="K3168">
        <v>89</v>
      </c>
      <c r="L3168">
        <v>503</v>
      </c>
      <c r="M3168">
        <v>9</v>
      </c>
      <c r="N3168" s="25">
        <v>42155</v>
      </c>
      <c r="O3168" t="str">
        <f>VLOOKUP(Coffee_data[[#This Row],[Area Code]],Location!$B$1:$E$157,2,FALSE)</f>
        <v>Oregon</v>
      </c>
      <c r="P3168" t="str">
        <f>VLOOKUP(Coffee_data[[#This Row],[Area Code]],Location!$B$1:$E$157,3,FALSE)</f>
        <v>West</v>
      </c>
      <c r="Q3168" t="str">
        <f>VLOOKUP(Coffee_data[[#This Row],[Area Code]],Location!$B$1:$E$157,4,FALSE)</f>
        <v>Small Market</v>
      </c>
      <c r="R3168" s="15" t="str">
        <f>HLOOKUP(Coffee_data[[#This Row],[ProductId]],Product!$B$4:$O$7,2,FALSE)</f>
        <v>Decaf</v>
      </c>
      <c r="S3168" s="15" t="str">
        <f>HLOOKUP(Coffee_data[[#This Row],[ProductId]],Product!$B$4:$O$7,3,FALSE)</f>
        <v>Herbal Tea</v>
      </c>
      <c r="T3168" s="15" t="str">
        <f>HLOOKUP(Coffee_data[[#This Row],[ProductId]],Product!$B$4:$O$7,4,FALSE)</f>
        <v>Lemon</v>
      </c>
    </row>
    <row r="3169" spans="1:20" x14ac:dyDescent="0.2">
      <c r="A3169">
        <v>12</v>
      </c>
      <c r="B3169">
        <v>26</v>
      </c>
      <c r="C3169">
        <v>44</v>
      </c>
      <c r="D3169">
        <v>18</v>
      </c>
      <c r="E3169">
        <v>16</v>
      </c>
      <c r="F3169">
        <v>5</v>
      </c>
      <c r="G3169">
        <v>478</v>
      </c>
      <c r="H3169">
        <v>10</v>
      </c>
      <c r="I3169">
        <v>10</v>
      </c>
      <c r="J3169">
        <v>10</v>
      </c>
      <c r="K3169">
        <v>20</v>
      </c>
      <c r="L3169">
        <v>971</v>
      </c>
      <c r="M3169">
        <v>11</v>
      </c>
      <c r="N3169" s="25">
        <v>42155</v>
      </c>
      <c r="O3169" t="str">
        <f>VLOOKUP(Coffee_data[[#This Row],[Area Code]],Location!$B$1:$E$157,2,FALSE)</f>
        <v>Oregon</v>
      </c>
      <c r="P3169" t="str">
        <f>VLOOKUP(Coffee_data[[#This Row],[Area Code]],Location!$B$1:$E$157,3,FALSE)</f>
        <v>West</v>
      </c>
      <c r="Q3169" t="str">
        <f>VLOOKUP(Coffee_data[[#This Row],[Area Code]],Location!$B$1:$E$157,4,FALSE)</f>
        <v>Small Market</v>
      </c>
      <c r="R3169" s="15" t="str">
        <f>HLOOKUP(Coffee_data[[#This Row],[ProductId]],Product!$B$4:$O$7,2,FALSE)</f>
        <v>Regular</v>
      </c>
      <c r="S3169" s="15" t="str">
        <f>HLOOKUP(Coffee_data[[#This Row],[ProductId]],Product!$B$4:$O$7,3,FALSE)</f>
        <v>Tea</v>
      </c>
      <c r="T3169" s="15" t="str">
        <f>HLOOKUP(Coffee_data[[#This Row],[ProductId]],Product!$B$4:$O$7,4,FALSE)</f>
        <v>Darjeeling</v>
      </c>
    </row>
    <row r="3170" spans="1:20" x14ac:dyDescent="0.2">
      <c r="A3170">
        <v>138</v>
      </c>
      <c r="B3170">
        <v>167</v>
      </c>
      <c r="C3170">
        <v>276</v>
      </c>
      <c r="D3170">
        <v>162</v>
      </c>
      <c r="E3170">
        <v>62</v>
      </c>
      <c r="F3170">
        <v>36</v>
      </c>
      <c r="G3170">
        <v>767</v>
      </c>
      <c r="H3170">
        <v>70</v>
      </c>
      <c r="I3170">
        <v>70</v>
      </c>
      <c r="J3170">
        <v>110</v>
      </c>
      <c r="K3170">
        <v>192</v>
      </c>
      <c r="L3170">
        <v>503</v>
      </c>
      <c r="M3170">
        <v>12</v>
      </c>
      <c r="N3170" s="25">
        <v>42155</v>
      </c>
      <c r="O3170" t="str">
        <f>VLOOKUP(Coffee_data[[#This Row],[Area Code]],Location!$B$1:$E$157,2,FALSE)</f>
        <v>Oregon</v>
      </c>
      <c r="P3170" t="str">
        <f>VLOOKUP(Coffee_data[[#This Row],[Area Code]],Location!$B$1:$E$157,3,FALSE)</f>
        <v>West</v>
      </c>
      <c r="Q3170" t="str">
        <f>VLOOKUP(Coffee_data[[#This Row],[Area Code]],Location!$B$1:$E$157,4,FALSE)</f>
        <v>Small Market</v>
      </c>
      <c r="R3170" s="15" t="str">
        <f>HLOOKUP(Coffee_data[[#This Row],[ProductId]],Product!$B$4:$O$7,2,FALSE)</f>
        <v>Regular</v>
      </c>
      <c r="S3170" s="15" t="str">
        <f>HLOOKUP(Coffee_data[[#This Row],[ProductId]],Product!$B$4:$O$7,3,FALSE)</f>
        <v>Tea</v>
      </c>
      <c r="T3170" s="15" t="str">
        <f>HLOOKUP(Coffee_data[[#This Row],[ProductId]],Product!$B$4:$O$7,4,FALSE)</f>
        <v>Earl Grey</v>
      </c>
    </row>
    <row r="3171" spans="1:20" x14ac:dyDescent="0.2">
      <c r="A3171">
        <v>145</v>
      </c>
      <c r="B3171">
        <v>164</v>
      </c>
      <c r="C3171">
        <v>279</v>
      </c>
      <c r="D3171">
        <v>110</v>
      </c>
      <c r="E3171">
        <v>55</v>
      </c>
      <c r="F3171">
        <v>36</v>
      </c>
      <c r="G3171">
        <v>636</v>
      </c>
      <c r="H3171">
        <v>80</v>
      </c>
      <c r="I3171">
        <v>83</v>
      </c>
      <c r="J3171">
        <v>120</v>
      </c>
      <c r="K3171">
        <v>190</v>
      </c>
      <c r="L3171">
        <v>503</v>
      </c>
      <c r="M3171">
        <v>13</v>
      </c>
      <c r="N3171" s="25">
        <v>42155</v>
      </c>
      <c r="O3171" t="str">
        <f>VLOOKUP(Coffee_data[[#This Row],[Area Code]],Location!$B$1:$E$157,2,FALSE)</f>
        <v>Oregon</v>
      </c>
      <c r="P3171" t="str">
        <f>VLOOKUP(Coffee_data[[#This Row],[Area Code]],Location!$B$1:$E$157,3,FALSE)</f>
        <v>West</v>
      </c>
      <c r="Q3171" t="str">
        <f>VLOOKUP(Coffee_data[[#This Row],[Area Code]],Location!$B$1:$E$157,4,FALSE)</f>
        <v>Small Market</v>
      </c>
      <c r="R3171" s="15" t="str">
        <f>HLOOKUP(Coffee_data[[#This Row],[ProductId]],Product!$B$4:$O$7,2,FALSE)</f>
        <v>Regular</v>
      </c>
      <c r="S3171" s="15" t="str">
        <f>HLOOKUP(Coffee_data[[#This Row],[ProductId]],Product!$B$4:$O$7,3,FALSE)</f>
        <v>Tea</v>
      </c>
      <c r="T3171" s="15" t="str">
        <f>HLOOKUP(Coffee_data[[#This Row],[ProductId]],Product!$B$4:$O$7,4,FALSE)</f>
        <v>Green Tea</v>
      </c>
    </row>
    <row r="3172" spans="1:20" x14ac:dyDescent="0.2">
      <c r="A3172">
        <v>15</v>
      </c>
      <c r="B3172">
        <v>64</v>
      </c>
      <c r="C3172">
        <v>114</v>
      </c>
      <c r="D3172">
        <v>51</v>
      </c>
      <c r="E3172">
        <v>49</v>
      </c>
      <c r="F3172">
        <v>19</v>
      </c>
      <c r="G3172">
        <v>396</v>
      </c>
      <c r="H3172">
        <v>30</v>
      </c>
      <c r="I3172">
        <v>40</v>
      </c>
      <c r="J3172">
        <v>70</v>
      </c>
      <c r="K3172">
        <v>106</v>
      </c>
      <c r="L3172">
        <v>971</v>
      </c>
      <c r="M3172">
        <v>4</v>
      </c>
      <c r="N3172" s="25">
        <v>42155</v>
      </c>
      <c r="O3172" t="str">
        <f>VLOOKUP(Coffee_data[[#This Row],[Area Code]],Location!$B$1:$E$157,2,FALSE)</f>
        <v>Oregon</v>
      </c>
      <c r="P3172" t="str">
        <f>VLOOKUP(Coffee_data[[#This Row],[Area Code]],Location!$B$1:$E$157,3,FALSE)</f>
        <v>West</v>
      </c>
      <c r="Q3172" t="str">
        <f>VLOOKUP(Coffee_data[[#This Row],[Area Code]],Location!$B$1:$E$157,4,FALSE)</f>
        <v>Small Market</v>
      </c>
      <c r="R3172" s="15" t="str">
        <f>HLOOKUP(Coffee_data[[#This Row],[ProductId]],Product!$B$4:$O$7,2,FALSE)</f>
        <v>Regular</v>
      </c>
      <c r="S3172" s="15" t="str">
        <f>HLOOKUP(Coffee_data[[#This Row],[ProductId]],Product!$B$4:$O$7,3,FALSE)</f>
        <v>Espresso</v>
      </c>
      <c r="T3172" s="15" t="str">
        <f>HLOOKUP(Coffee_data[[#This Row],[ProductId]],Product!$B$4:$O$7,4,FALSE)</f>
        <v>Caffe Latte</v>
      </c>
    </row>
    <row r="3173" spans="1:20" x14ac:dyDescent="0.2">
      <c r="A3173">
        <v>33</v>
      </c>
      <c r="B3173">
        <v>68</v>
      </c>
      <c r="C3173">
        <v>117</v>
      </c>
      <c r="D3173">
        <v>50</v>
      </c>
      <c r="E3173">
        <v>41</v>
      </c>
      <c r="F3173">
        <v>16</v>
      </c>
      <c r="G3173">
        <v>397</v>
      </c>
      <c r="H3173">
        <v>40</v>
      </c>
      <c r="I3173">
        <v>40</v>
      </c>
      <c r="J3173">
        <v>70</v>
      </c>
      <c r="K3173">
        <v>105</v>
      </c>
      <c r="L3173">
        <v>541</v>
      </c>
      <c r="M3173">
        <v>5</v>
      </c>
      <c r="N3173" s="25">
        <v>42155</v>
      </c>
      <c r="O3173" t="str">
        <f>VLOOKUP(Coffee_data[[#This Row],[Area Code]],Location!$B$1:$E$157,2,FALSE)</f>
        <v>Oregon</v>
      </c>
      <c r="P3173" t="str">
        <f>VLOOKUP(Coffee_data[[#This Row],[Area Code]],Location!$B$1:$E$157,3,FALSE)</f>
        <v>West</v>
      </c>
      <c r="Q3173" t="str">
        <f>VLOOKUP(Coffee_data[[#This Row],[Area Code]],Location!$B$1:$E$157,4,FALSE)</f>
        <v>Small Market</v>
      </c>
      <c r="R3173" s="15" t="str">
        <f>HLOOKUP(Coffee_data[[#This Row],[ProductId]],Product!$B$4:$O$7,2,FALSE)</f>
        <v>Regular</v>
      </c>
      <c r="S3173" s="15" t="str">
        <f>HLOOKUP(Coffee_data[[#This Row],[ProductId]],Product!$B$4:$O$7,3,FALSE)</f>
        <v>Espresso</v>
      </c>
      <c r="T3173" s="15" t="str">
        <f>HLOOKUP(Coffee_data[[#This Row],[ProductId]],Product!$B$4:$O$7,4,FALSE)</f>
        <v>Caffe Mocha</v>
      </c>
    </row>
    <row r="3174" spans="1:20" x14ac:dyDescent="0.2">
      <c r="A3174">
        <v>115</v>
      </c>
      <c r="B3174">
        <v>149</v>
      </c>
      <c r="C3174">
        <v>295</v>
      </c>
      <c r="D3174">
        <v>195</v>
      </c>
      <c r="E3174">
        <v>61</v>
      </c>
      <c r="F3174">
        <v>41</v>
      </c>
      <c r="G3174">
        <v>1245</v>
      </c>
      <c r="H3174">
        <v>90</v>
      </c>
      <c r="I3174">
        <v>116</v>
      </c>
      <c r="J3174">
        <v>140</v>
      </c>
      <c r="K3174">
        <v>280</v>
      </c>
      <c r="L3174">
        <v>503</v>
      </c>
      <c r="M3174">
        <v>6</v>
      </c>
      <c r="N3174" s="25">
        <v>42155</v>
      </c>
      <c r="O3174" t="str">
        <f>VLOOKUP(Coffee_data[[#This Row],[Area Code]],Location!$B$1:$E$157,2,FALSE)</f>
        <v>Oregon</v>
      </c>
      <c r="P3174" t="str">
        <f>VLOOKUP(Coffee_data[[#This Row],[Area Code]],Location!$B$1:$E$157,3,FALSE)</f>
        <v>West</v>
      </c>
      <c r="Q3174" t="str">
        <f>VLOOKUP(Coffee_data[[#This Row],[Area Code]],Location!$B$1:$E$157,4,FALSE)</f>
        <v>Small Market</v>
      </c>
      <c r="R3174" s="15" t="str">
        <f>HLOOKUP(Coffee_data[[#This Row],[ProductId]],Product!$B$4:$O$7,2,FALSE)</f>
        <v>Decaf</v>
      </c>
      <c r="S3174" s="15" t="str">
        <f>HLOOKUP(Coffee_data[[#This Row],[ProductId]],Product!$B$4:$O$7,3,FALSE)</f>
        <v>Espresso</v>
      </c>
      <c r="T3174" s="15" t="str">
        <f>HLOOKUP(Coffee_data[[#This Row],[ProductId]],Product!$B$4:$O$7,4,FALSE)</f>
        <v>Decaf Espresso</v>
      </c>
    </row>
    <row r="3175" spans="1:20" x14ac:dyDescent="0.2">
      <c r="A3175">
        <v>-8</v>
      </c>
      <c r="B3175">
        <v>63</v>
      </c>
      <c r="C3175">
        <v>106</v>
      </c>
      <c r="D3175">
        <v>44</v>
      </c>
      <c r="E3175">
        <v>64</v>
      </c>
      <c r="F3175">
        <v>40</v>
      </c>
      <c r="G3175">
        <v>496</v>
      </c>
      <c r="H3175">
        <v>30</v>
      </c>
      <c r="I3175">
        <v>49</v>
      </c>
      <c r="J3175">
        <v>80</v>
      </c>
      <c r="K3175">
        <v>131</v>
      </c>
      <c r="L3175">
        <v>503</v>
      </c>
      <c r="M3175">
        <v>1</v>
      </c>
      <c r="N3175" s="25">
        <v>42155</v>
      </c>
      <c r="O3175" t="str">
        <f>VLOOKUP(Coffee_data[[#This Row],[Area Code]],Location!$B$1:$E$157,2,FALSE)</f>
        <v>Oregon</v>
      </c>
      <c r="P3175" t="str">
        <f>VLOOKUP(Coffee_data[[#This Row],[Area Code]],Location!$B$1:$E$157,3,FALSE)</f>
        <v>West</v>
      </c>
      <c r="Q3175" t="str">
        <f>VLOOKUP(Coffee_data[[#This Row],[Area Code]],Location!$B$1:$E$157,4,FALSE)</f>
        <v>Small Market</v>
      </c>
      <c r="R3175" s="15" t="str">
        <f>HLOOKUP(Coffee_data[[#This Row],[ProductId]],Product!$B$4:$O$7,2,FALSE)</f>
        <v>Regular</v>
      </c>
      <c r="S3175" s="15" t="str">
        <f>HLOOKUP(Coffee_data[[#This Row],[ProductId]],Product!$B$4:$O$7,3,FALSE)</f>
        <v>Coffee</v>
      </c>
      <c r="T3175" s="15" t="str">
        <f>HLOOKUP(Coffee_data[[#This Row],[ProductId]],Product!$B$4:$O$7,4,FALSE)</f>
        <v>Amaretto</v>
      </c>
    </row>
    <row r="3176" spans="1:20" x14ac:dyDescent="0.2">
      <c r="A3176">
        <v>6</v>
      </c>
      <c r="B3176">
        <v>65</v>
      </c>
      <c r="C3176">
        <v>111</v>
      </c>
      <c r="D3176">
        <v>47</v>
      </c>
      <c r="E3176">
        <v>57</v>
      </c>
      <c r="F3176">
        <v>15</v>
      </c>
      <c r="G3176">
        <v>456</v>
      </c>
      <c r="H3176">
        <v>40</v>
      </c>
      <c r="I3176">
        <v>50</v>
      </c>
      <c r="J3176">
        <v>90</v>
      </c>
      <c r="K3176">
        <v>140</v>
      </c>
      <c r="L3176">
        <v>503</v>
      </c>
      <c r="M3176">
        <v>2</v>
      </c>
      <c r="N3176" s="25">
        <v>42155</v>
      </c>
      <c r="O3176" t="str">
        <f>VLOOKUP(Coffee_data[[#This Row],[Area Code]],Location!$B$1:$E$157,2,FALSE)</f>
        <v>Oregon</v>
      </c>
      <c r="P3176" t="str">
        <f>VLOOKUP(Coffee_data[[#This Row],[Area Code]],Location!$B$1:$E$157,3,FALSE)</f>
        <v>West</v>
      </c>
      <c r="Q3176" t="str">
        <f>VLOOKUP(Coffee_data[[#This Row],[Area Code]],Location!$B$1:$E$157,4,FALSE)</f>
        <v>Small Market</v>
      </c>
      <c r="R3176" s="15" t="str">
        <f>HLOOKUP(Coffee_data[[#This Row],[ProductId]],Product!$B$4:$O$7,2,FALSE)</f>
        <v>Regular</v>
      </c>
      <c r="S3176" s="15" t="str">
        <f>HLOOKUP(Coffee_data[[#This Row],[ProductId]],Product!$B$4:$O$7,3,FALSE)</f>
        <v>Coffee</v>
      </c>
      <c r="T3176" s="15" t="str">
        <f>HLOOKUP(Coffee_data[[#This Row],[ProductId]],Product!$B$4:$O$7,4,FALSE)</f>
        <v>Columbian</v>
      </c>
    </row>
    <row r="3177" spans="1:20" x14ac:dyDescent="0.2">
      <c r="A3177">
        <v>28</v>
      </c>
      <c r="B3177">
        <v>55</v>
      </c>
      <c r="C3177">
        <v>92</v>
      </c>
      <c r="D3177">
        <v>38</v>
      </c>
      <c r="E3177">
        <v>33</v>
      </c>
      <c r="F3177">
        <v>12</v>
      </c>
      <c r="G3177">
        <v>414</v>
      </c>
      <c r="H3177">
        <v>40</v>
      </c>
      <c r="I3177">
        <v>37</v>
      </c>
      <c r="J3177">
        <v>70</v>
      </c>
      <c r="K3177">
        <v>113</v>
      </c>
      <c r="L3177">
        <v>503</v>
      </c>
      <c r="M3177">
        <v>3</v>
      </c>
      <c r="N3177" s="25">
        <v>42155</v>
      </c>
      <c r="O3177" t="str">
        <f>VLOOKUP(Coffee_data[[#This Row],[Area Code]],Location!$B$1:$E$157,2,FALSE)</f>
        <v>Oregon</v>
      </c>
      <c r="P3177" t="str">
        <f>VLOOKUP(Coffee_data[[#This Row],[Area Code]],Location!$B$1:$E$157,3,FALSE)</f>
        <v>West</v>
      </c>
      <c r="Q3177" t="str">
        <f>VLOOKUP(Coffee_data[[#This Row],[Area Code]],Location!$B$1:$E$157,4,FALSE)</f>
        <v>Small Market</v>
      </c>
      <c r="R3177" s="15" t="str">
        <f>HLOOKUP(Coffee_data[[#This Row],[ProductId]],Product!$B$4:$O$7,2,FALSE)</f>
        <v>Decaf</v>
      </c>
      <c r="S3177" s="15" t="str">
        <f>HLOOKUP(Coffee_data[[#This Row],[ProductId]],Product!$B$4:$O$7,3,FALSE)</f>
        <v>Coffee</v>
      </c>
      <c r="T3177" s="15" t="str">
        <f>HLOOKUP(Coffee_data[[#This Row],[ProductId]],Product!$B$4:$O$7,4,FALSE)</f>
        <v>Decaf Irish Cream</v>
      </c>
    </row>
    <row r="3178" spans="1:20" x14ac:dyDescent="0.2">
      <c r="A3178">
        <v>109</v>
      </c>
      <c r="B3178">
        <v>140</v>
      </c>
      <c r="C3178">
        <v>230</v>
      </c>
      <c r="D3178">
        <v>92</v>
      </c>
      <c r="E3178">
        <v>57</v>
      </c>
      <c r="F3178">
        <v>30</v>
      </c>
      <c r="G3178">
        <v>1102</v>
      </c>
      <c r="H3178">
        <v>90</v>
      </c>
      <c r="I3178">
        <v>78</v>
      </c>
      <c r="J3178">
        <v>130</v>
      </c>
      <c r="K3178">
        <v>208</v>
      </c>
      <c r="L3178">
        <v>253</v>
      </c>
      <c r="M3178">
        <v>8</v>
      </c>
      <c r="N3178" s="25">
        <v>42155</v>
      </c>
      <c r="O3178" t="str">
        <f>VLOOKUP(Coffee_data[[#This Row],[Area Code]],Location!$B$1:$E$157,2,FALSE)</f>
        <v>Washington</v>
      </c>
      <c r="P3178" t="str">
        <f>VLOOKUP(Coffee_data[[#This Row],[Area Code]],Location!$B$1:$E$157,3,FALSE)</f>
        <v>West</v>
      </c>
      <c r="Q3178" t="str">
        <f>VLOOKUP(Coffee_data[[#This Row],[Area Code]],Location!$B$1:$E$157,4,FALSE)</f>
        <v>Small Market</v>
      </c>
      <c r="R3178" s="15" t="str">
        <f>HLOOKUP(Coffee_data[[#This Row],[ProductId]],Product!$B$4:$O$7,2,FALSE)</f>
        <v>Decaf</v>
      </c>
      <c r="S3178" s="15" t="str">
        <f>HLOOKUP(Coffee_data[[#This Row],[ProductId]],Product!$B$4:$O$7,3,FALSE)</f>
        <v>Herbal Tea</v>
      </c>
      <c r="T3178" s="15" t="str">
        <f>HLOOKUP(Coffee_data[[#This Row],[ProductId]],Product!$B$4:$O$7,4,FALSE)</f>
        <v>Chamomile</v>
      </c>
    </row>
    <row r="3179" spans="1:20" x14ac:dyDescent="0.2">
      <c r="A3179">
        <v>55</v>
      </c>
      <c r="B3179">
        <v>64</v>
      </c>
      <c r="C3179">
        <v>106</v>
      </c>
      <c r="D3179">
        <v>43</v>
      </c>
      <c r="E3179">
        <v>22</v>
      </c>
      <c r="F3179">
        <v>12</v>
      </c>
      <c r="G3179">
        <v>822</v>
      </c>
      <c r="H3179">
        <v>50</v>
      </c>
      <c r="I3179">
        <v>39</v>
      </c>
      <c r="J3179">
        <v>60</v>
      </c>
      <c r="K3179">
        <v>90</v>
      </c>
      <c r="L3179">
        <v>253</v>
      </c>
      <c r="M3179">
        <v>9</v>
      </c>
      <c r="N3179" s="25">
        <v>42155</v>
      </c>
      <c r="O3179" t="str">
        <f>VLOOKUP(Coffee_data[[#This Row],[Area Code]],Location!$B$1:$E$157,2,FALSE)</f>
        <v>Washington</v>
      </c>
      <c r="P3179" t="str">
        <f>VLOOKUP(Coffee_data[[#This Row],[Area Code]],Location!$B$1:$E$157,3,FALSE)</f>
        <v>West</v>
      </c>
      <c r="Q3179" t="str">
        <f>VLOOKUP(Coffee_data[[#This Row],[Area Code]],Location!$B$1:$E$157,4,FALSE)</f>
        <v>Small Market</v>
      </c>
      <c r="R3179" s="15" t="str">
        <f>HLOOKUP(Coffee_data[[#This Row],[ProductId]],Product!$B$4:$O$7,2,FALSE)</f>
        <v>Decaf</v>
      </c>
      <c r="S3179" s="15" t="str">
        <f>HLOOKUP(Coffee_data[[#This Row],[ProductId]],Product!$B$4:$O$7,3,FALSE)</f>
        <v>Herbal Tea</v>
      </c>
      <c r="T3179" s="15" t="str">
        <f>HLOOKUP(Coffee_data[[#This Row],[ProductId]],Product!$B$4:$O$7,4,FALSE)</f>
        <v>Lemon</v>
      </c>
    </row>
    <row r="3180" spans="1:20" x14ac:dyDescent="0.2">
      <c r="A3180">
        <v>57</v>
      </c>
      <c r="B3180">
        <v>78</v>
      </c>
      <c r="C3180">
        <v>124</v>
      </c>
      <c r="D3180">
        <v>47</v>
      </c>
      <c r="E3180">
        <v>34</v>
      </c>
      <c r="F3180">
        <v>14</v>
      </c>
      <c r="G3180">
        <v>371</v>
      </c>
      <c r="H3180">
        <v>30</v>
      </c>
      <c r="I3180">
        <v>41</v>
      </c>
      <c r="J3180">
        <v>50</v>
      </c>
      <c r="K3180">
        <v>69</v>
      </c>
      <c r="L3180">
        <v>206</v>
      </c>
      <c r="M3180">
        <v>11</v>
      </c>
      <c r="N3180" s="25">
        <v>42155</v>
      </c>
      <c r="O3180" t="str">
        <f>VLOOKUP(Coffee_data[[#This Row],[Area Code]],Location!$B$1:$E$157,2,FALSE)</f>
        <v>Washington</v>
      </c>
      <c r="P3180" t="str">
        <f>VLOOKUP(Coffee_data[[#This Row],[Area Code]],Location!$B$1:$E$157,3,FALSE)</f>
        <v>West</v>
      </c>
      <c r="Q3180" t="str">
        <f>VLOOKUP(Coffee_data[[#This Row],[Area Code]],Location!$B$1:$E$157,4,FALSE)</f>
        <v>Small Market</v>
      </c>
      <c r="R3180" s="15" t="str">
        <f>HLOOKUP(Coffee_data[[#This Row],[ProductId]],Product!$B$4:$O$7,2,FALSE)</f>
        <v>Regular</v>
      </c>
      <c r="S3180" s="15" t="str">
        <f>HLOOKUP(Coffee_data[[#This Row],[ProductId]],Product!$B$4:$O$7,3,FALSE)</f>
        <v>Tea</v>
      </c>
      <c r="T3180" s="15" t="str">
        <f>HLOOKUP(Coffee_data[[#This Row],[ProductId]],Product!$B$4:$O$7,4,FALSE)</f>
        <v>Darjeeling</v>
      </c>
    </row>
    <row r="3181" spans="1:20" x14ac:dyDescent="0.2">
      <c r="A3181">
        <v>33</v>
      </c>
      <c r="B3181">
        <v>59</v>
      </c>
      <c r="C3181">
        <v>98</v>
      </c>
      <c r="D3181">
        <v>40</v>
      </c>
      <c r="E3181">
        <v>33</v>
      </c>
      <c r="F3181">
        <v>12</v>
      </c>
      <c r="G3181">
        <v>443</v>
      </c>
      <c r="H3181">
        <v>20</v>
      </c>
      <c r="I3181">
        <v>20</v>
      </c>
      <c r="J3181">
        <v>40</v>
      </c>
      <c r="K3181">
        <v>60</v>
      </c>
      <c r="L3181">
        <v>206</v>
      </c>
      <c r="M3181">
        <v>12</v>
      </c>
      <c r="N3181" s="25">
        <v>42155</v>
      </c>
      <c r="O3181" t="str">
        <f>VLOOKUP(Coffee_data[[#This Row],[Area Code]],Location!$B$1:$E$157,2,FALSE)</f>
        <v>Washington</v>
      </c>
      <c r="P3181" t="str">
        <f>VLOOKUP(Coffee_data[[#This Row],[Area Code]],Location!$B$1:$E$157,3,FALSE)</f>
        <v>West</v>
      </c>
      <c r="Q3181" t="str">
        <f>VLOOKUP(Coffee_data[[#This Row],[Area Code]],Location!$B$1:$E$157,4,FALSE)</f>
        <v>Small Market</v>
      </c>
      <c r="R3181" s="15" t="str">
        <f>HLOOKUP(Coffee_data[[#This Row],[ProductId]],Product!$B$4:$O$7,2,FALSE)</f>
        <v>Regular</v>
      </c>
      <c r="S3181" s="15" t="str">
        <f>HLOOKUP(Coffee_data[[#This Row],[ProductId]],Product!$B$4:$O$7,3,FALSE)</f>
        <v>Tea</v>
      </c>
      <c r="T3181" s="15" t="str">
        <f>HLOOKUP(Coffee_data[[#This Row],[ProductId]],Product!$B$4:$O$7,4,FALSE)</f>
        <v>Earl Grey</v>
      </c>
    </row>
    <row r="3182" spans="1:20" x14ac:dyDescent="0.2">
      <c r="A3182">
        <v>-4</v>
      </c>
      <c r="B3182">
        <v>75</v>
      </c>
      <c r="C3182">
        <v>127</v>
      </c>
      <c r="D3182">
        <v>53</v>
      </c>
      <c r="E3182">
        <v>73</v>
      </c>
      <c r="F3182">
        <v>48</v>
      </c>
      <c r="G3182">
        <v>597</v>
      </c>
      <c r="H3182">
        <v>0</v>
      </c>
      <c r="I3182">
        <v>30</v>
      </c>
      <c r="J3182">
        <v>50</v>
      </c>
      <c r="K3182">
        <v>80</v>
      </c>
      <c r="L3182">
        <v>509</v>
      </c>
      <c r="M3182">
        <v>13</v>
      </c>
      <c r="N3182" s="25">
        <v>42155</v>
      </c>
      <c r="O3182" t="str">
        <f>VLOOKUP(Coffee_data[[#This Row],[Area Code]],Location!$B$1:$E$157,2,FALSE)</f>
        <v>Washington</v>
      </c>
      <c r="P3182" t="str">
        <f>VLOOKUP(Coffee_data[[#This Row],[Area Code]],Location!$B$1:$E$157,3,FALSE)</f>
        <v>West</v>
      </c>
      <c r="Q3182" t="str">
        <f>VLOOKUP(Coffee_data[[#This Row],[Area Code]],Location!$B$1:$E$157,4,FALSE)</f>
        <v>Small Market</v>
      </c>
      <c r="R3182" s="15" t="str">
        <f>HLOOKUP(Coffee_data[[#This Row],[ProductId]],Product!$B$4:$O$7,2,FALSE)</f>
        <v>Regular</v>
      </c>
      <c r="S3182" s="15" t="str">
        <f>HLOOKUP(Coffee_data[[#This Row],[ProductId]],Product!$B$4:$O$7,3,FALSE)</f>
        <v>Tea</v>
      </c>
      <c r="T3182" s="15" t="str">
        <f>HLOOKUP(Coffee_data[[#This Row],[ProductId]],Product!$B$4:$O$7,4,FALSE)</f>
        <v>Green Tea</v>
      </c>
    </row>
    <row r="3183" spans="1:20" x14ac:dyDescent="0.2">
      <c r="A3183">
        <v>47</v>
      </c>
      <c r="B3183">
        <v>62</v>
      </c>
      <c r="C3183">
        <v>109</v>
      </c>
      <c r="D3183">
        <v>48</v>
      </c>
      <c r="E3183">
        <v>26</v>
      </c>
      <c r="F3183">
        <v>15</v>
      </c>
      <c r="G3183">
        <v>593</v>
      </c>
      <c r="H3183">
        <v>40</v>
      </c>
      <c r="I3183">
        <v>44</v>
      </c>
      <c r="J3183">
        <v>60</v>
      </c>
      <c r="K3183">
        <v>104</v>
      </c>
      <c r="L3183">
        <v>509</v>
      </c>
      <c r="M3183">
        <v>4</v>
      </c>
      <c r="N3183" s="25">
        <v>42155</v>
      </c>
      <c r="O3183" t="str">
        <f>VLOOKUP(Coffee_data[[#This Row],[Area Code]],Location!$B$1:$E$157,2,FALSE)</f>
        <v>Washington</v>
      </c>
      <c r="P3183" t="str">
        <f>VLOOKUP(Coffee_data[[#This Row],[Area Code]],Location!$B$1:$E$157,3,FALSE)</f>
        <v>West</v>
      </c>
      <c r="Q3183" t="str">
        <f>VLOOKUP(Coffee_data[[#This Row],[Area Code]],Location!$B$1:$E$157,4,FALSE)</f>
        <v>Small Market</v>
      </c>
      <c r="R3183" s="15" t="str">
        <f>HLOOKUP(Coffee_data[[#This Row],[ProductId]],Product!$B$4:$O$7,2,FALSE)</f>
        <v>Regular</v>
      </c>
      <c r="S3183" s="15" t="str">
        <f>HLOOKUP(Coffee_data[[#This Row],[ProductId]],Product!$B$4:$O$7,3,FALSE)</f>
        <v>Espresso</v>
      </c>
      <c r="T3183" s="15" t="str">
        <f>HLOOKUP(Coffee_data[[#This Row],[ProductId]],Product!$B$4:$O$7,4,FALSE)</f>
        <v>Caffe Latte</v>
      </c>
    </row>
    <row r="3184" spans="1:20" x14ac:dyDescent="0.2">
      <c r="A3184">
        <v>25</v>
      </c>
      <c r="B3184">
        <v>74</v>
      </c>
      <c r="C3184">
        <v>132</v>
      </c>
      <c r="D3184">
        <v>59</v>
      </c>
      <c r="E3184">
        <v>52</v>
      </c>
      <c r="F3184">
        <v>22</v>
      </c>
      <c r="G3184">
        <v>377</v>
      </c>
      <c r="H3184">
        <v>20</v>
      </c>
      <c r="I3184">
        <v>55</v>
      </c>
      <c r="J3184">
        <v>70</v>
      </c>
      <c r="K3184">
        <v>115</v>
      </c>
      <c r="L3184">
        <v>360</v>
      </c>
      <c r="M3184">
        <v>5</v>
      </c>
      <c r="N3184" s="25">
        <v>42155</v>
      </c>
      <c r="O3184" t="str">
        <f>VLOOKUP(Coffee_data[[#This Row],[Area Code]],Location!$B$1:$E$157,2,FALSE)</f>
        <v>Washington</v>
      </c>
      <c r="P3184" t="str">
        <f>VLOOKUP(Coffee_data[[#This Row],[Area Code]],Location!$B$1:$E$157,3,FALSE)</f>
        <v>West</v>
      </c>
      <c r="Q3184" t="str">
        <f>VLOOKUP(Coffee_data[[#This Row],[Area Code]],Location!$B$1:$E$157,4,FALSE)</f>
        <v>Small Market</v>
      </c>
      <c r="R3184" s="15" t="str">
        <f>HLOOKUP(Coffee_data[[#This Row],[ProductId]],Product!$B$4:$O$7,2,FALSE)</f>
        <v>Regular</v>
      </c>
      <c r="S3184" s="15" t="str">
        <f>HLOOKUP(Coffee_data[[#This Row],[ProductId]],Product!$B$4:$O$7,3,FALSE)</f>
        <v>Espresso</v>
      </c>
      <c r="T3184" s="15" t="str">
        <f>HLOOKUP(Coffee_data[[#This Row],[ProductId]],Product!$B$4:$O$7,4,FALSE)</f>
        <v>Caffe Mocha</v>
      </c>
    </row>
    <row r="3185" spans="1:20" x14ac:dyDescent="0.2">
      <c r="A3185">
        <v>68</v>
      </c>
      <c r="B3185">
        <v>96</v>
      </c>
      <c r="C3185">
        <v>175</v>
      </c>
      <c r="D3185">
        <v>81</v>
      </c>
      <c r="E3185">
        <v>44</v>
      </c>
      <c r="F3185">
        <v>25</v>
      </c>
      <c r="G3185">
        <v>1046</v>
      </c>
      <c r="H3185">
        <v>60</v>
      </c>
      <c r="I3185">
        <v>64</v>
      </c>
      <c r="J3185">
        <v>90</v>
      </c>
      <c r="K3185">
        <v>160</v>
      </c>
      <c r="L3185">
        <v>425</v>
      </c>
      <c r="M3185">
        <v>6</v>
      </c>
      <c r="N3185" s="25">
        <v>42155</v>
      </c>
      <c r="O3185" t="str">
        <f>VLOOKUP(Coffee_data[[#This Row],[Area Code]],Location!$B$1:$E$157,2,FALSE)</f>
        <v>Washington</v>
      </c>
      <c r="P3185" t="str">
        <f>VLOOKUP(Coffee_data[[#This Row],[Area Code]],Location!$B$1:$E$157,3,FALSE)</f>
        <v>West</v>
      </c>
      <c r="Q3185" t="str">
        <f>VLOOKUP(Coffee_data[[#This Row],[Area Code]],Location!$B$1:$E$157,4,FALSE)</f>
        <v>Small Market</v>
      </c>
      <c r="R3185" s="15" t="str">
        <f>HLOOKUP(Coffee_data[[#This Row],[ProductId]],Product!$B$4:$O$7,2,FALSE)</f>
        <v>Decaf</v>
      </c>
      <c r="S3185" s="15" t="str">
        <f>HLOOKUP(Coffee_data[[#This Row],[ProductId]],Product!$B$4:$O$7,3,FALSE)</f>
        <v>Espresso</v>
      </c>
      <c r="T3185" s="15" t="str">
        <f>HLOOKUP(Coffee_data[[#This Row],[ProductId]],Product!$B$4:$O$7,4,FALSE)</f>
        <v>Decaf Espresso</v>
      </c>
    </row>
    <row r="3186" spans="1:20" x14ac:dyDescent="0.2">
      <c r="A3186">
        <v>91</v>
      </c>
      <c r="B3186">
        <v>114</v>
      </c>
      <c r="C3186">
        <v>191</v>
      </c>
      <c r="D3186">
        <v>79</v>
      </c>
      <c r="E3186">
        <v>45</v>
      </c>
      <c r="F3186">
        <v>25</v>
      </c>
      <c r="G3186">
        <v>425</v>
      </c>
      <c r="H3186">
        <v>110</v>
      </c>
      <c r="I3186">
        <v>88</v>
      </c>
      <c r="J3186">
        <v>150</v>
      </c>
      <c r="K3186">
        <v>238</v>
      </c>
      <c r="L3186">
        <v>206</v>
      </c>
      <c r="M3186">
        <v>2</v>
      </c>
      <c r="N3186" s="25">
        <v>42155</v>
      </c>
      <c r="O3186" t="str">
        <f>VLOOKUP(Coffee_data[[#This Row],[Area Code]],Location!$B$1:$E$157,2,FALSE)</f>
        <v>Washington</v>
      </c>
      <c r="P3186" t="str">
        <f>VLOOKUP(Coffee_data[[#This Row],[Area Code]],Location!$B$1:$E$157,3,FALSE)</f>
        <v>West</v>
      </c>
      <c r="Q3186" t="str">
        <f>VLOOKUP(Coffee_data[[#This Row],[Area Code]],Location!$B$1:$E$157,4,FALSE)</f>
        <v>Small Market</v>
      </c>
      <c r="R3186" s="15" t="str">
        <f>HLOOKUP(Coffee_data[[#This Row],[ProductId]],Product!$B$4:$O$7,2,FALSE)</f>
        <v>Regular</v>
      </c>
      <c r="S3186" s="15" t="str">
        <f>HLOOKUP(Coffee_data[[#This Row],[ProductId]],Product!$B$4:$O$7,3,FALSE)</f>
        <v>Coffee</v>
      </c>
      <c r="T3186" s="15" t="str">
        <f>HLOOKUP(Coffee_data[[#This Row],[ProductId]],Product!$B$4:$O$7,4,FALSE)</f>
        <v>Columbian</v>
      </c>
    </row>
    <row r="3187" spans="1:20" x14ac:dyDescent="0.2">
      <c r="A3187">
        <v>33</v>
      </c>
      <c r="B3187">
        <v>154</v>
      </c>
      <c r="C3187">
        <v>262</v>
      </c>
      <c r="D3187">
        <v>117</v>
      </c>
      <c r="E3187">
        <v>121</v>
      </c>
      <c r="F3187">
        <v>100</v>
      </c>
      <c r="G3187">
        <v>665</v>
      </c>
      <c r="H3187">
        <v>90</v>
      </c>
      <c r="I3187">
        <v>186</v>
      </c>
      <c r="J3187">
        <v>200</v>
      </c>
      <c r="K3187">
        <v>333</v>
      </c>
      <c r="L3187">
        <v>206</v>
      </c>
      <c r="M3187">
        <v>3</v>
      </c>
      <c r="N3187" s="25">
        <v>42155</v>
      </c>
      <c r="O3187" t="str">
        <f>VLOOKUP(Coffee_data[[#This Row],[Area Code]],Location!$B$1:$E$157,2,FALSE)</f>
        <v>Washington</v>
      </c>
      <c r="P3187" t="str">
        <f>VLOOKUP(Coffee_data[[#This Row],[Area Code]],Location!$B$1:$E$157,3,FALSE)</f>
        <v>West</v>
      </c>
      <c r="Q3187" t="str">
        <f>VLOOKUP(Coffee_data[[#This Row],[Area Code]],Location!$B$1:$E$157,4,FALSE)</f>
        <v>Small Market</v>
      </c>
      <c r="R3187" s="15" t="str">
        <f>HLOOKUP(Coffee_data[[#This Row],[ProductId]],Product!$B$4:$O$7,2,FALSE)</f>
        <v>Decaf</v>
      </c>
      <c r="S3187" s="15" t="str">
        <f>HLOOKUP(Coffee_data[[#This Row],[ProductId]],Product!$B$4:$O$7,3,FALSE)</f>
        <v>Coffee</v>
      </c>
      <c r="T3187" s="15" t="str">
        <f>HLOOKUP(Coffee_data[[#This Row],[ProductId]],Product!$B$4:$O$7,4,FALSE)</f>
        <v>Decaf Irish Cream</v>
      </c>
    </row>
    <row r="3188" spans="1:20" x14ac:dyDescent="0.2">
      <c r="A3188">
        <v>112</v>
      </c>
      <c r="B3188">
        <v>146</v>
      </c>
      <c r="C3188">
        <v>288</v>
      </c>
      <c r="D3188">
        <v>131</v>
      </c>
      <c r="E3188">
        <v>60</v>
      </c>
      <c r="F3188">
        <v>40</v>
      </c>
      <c r="G3188">
        <v>1304</v>
      </c>
      <c r="H3188">
        <v>80</v>
      </c>
      <c r="I3188">
        <v>162</v>
      </c>
      <c r="J3188">
        <v>130</v>
      </c>
      <c r="K3188">
        <v>250</v>
      </c>
      <c r="L3188">
        <v>719</v>
      </c>
      <c r="M3188">
        <v>8</v>
      </c>
      <c r="N3188" s="25">
        <v>42185</v>
      </c>
      <c r="O3188" t="str">
        <f>VLOOKUP(Coffee_data[[#This Row],[Area Code]],Location!$B$1:$E$157,2,FALSE)</f>
        <v>Colorado</v>
      </c>
      <c r="P3188" t="str">
        <f>VLOOKUP(Coffee_data[[#This Row],[Area Code]],Location!$B$1:$E$157,3,FALSE)</f>
        <v>Central</v>
      </c>
      <c r="Q3188" t="str">
        <f>VLOOKUP(Coffee_data[[#This Row],[Area Code]],Location!$B$1:$E$157,4,FALSE)</f>
        <v>Major Market</v>
      </c>
      <c r="R3188" s="15" t="str">
        <f>HLOOKUP(Coffee_data[[#This Row],[ProductId]],Product!$B$4:$O$7,2,FALSE)</f>
        <v>Decaf</v>
      </c>
      <c r="S3188" s="15" t="str">
        <f>HLOOKUP(Coffee_data[[#This Row],[ProductId]],Product!$B$4:$O$7,3,FALSE)</f>
        <v>Herbal Tea</v>
      </c>
      <c r="T3188" s="15" t="str">
        <f>HLOOKUP(Coffee_data[[#This Row],[ProductId]],Product!$B$4:$O$7,4,FALSE)</f>
        <v>Chamomile</v>
      </c>
    </row>
    <row r="3189" spans="1:20" x14ac:dyDescent="0.2">
      <c r="A3189">
        <v>-14</v>
      </c>
      <c r="B3189">
        <v>56</v>
      </c>
      <c r="C3189">
        <v>94</v>
      </c>
      <c r="D3189">
        <v>39</v>
      </c>
      <c r="E3189">
        <v>61</v>
      </c>
      <c r="F3189">
        <v>36</v>
      </c>
      <c r="G3189">
        <v>517</v>
      </c>
      <c r="H3189">
        <v>0</v>
      </c>
      <c r="I3189">
        <v>21</v>
      </c>
      <c r="J3189">
        <v>50</v>
      </c>
      <c r="K3189">
        <v>80</v>
      </c>
      <c r="L3189">
        <v>303</v>
      </c>
      <c r="M3189">
        <v>9</v>
      </c>
      <c r="N3189" s="25">
        <v>42185</v>
      </c>
      <c r="O3189" t="str">
        <f>VLOOKUP(Coffee_data[[#This Row],[Area Code]],Location!$B$1:$E$157,2,FALSE)</f>
        <v>Colorado</v>
      </c>
      <c r="P3189" t="str">
        <f>VLOOKUP(Coffee_data[[#This Row],[Area Code]],Location!$B$1:$E$157,3,FALSE)</f>
        <v>Central</v>
      </c>
      <c r="Q3189" t="str">
        <f>VLOOKUP(Coffee_data[[#This Row],[Area Code]],Location!$B$1:$E$157,4,FALSE)</f>
        <v>Major Market</v>
      </c>
      <c r="R3189" s="15" t="str">
        <f>HLOOKUP(Coffee_data[[#This Row],[ProductId]],Product!$B$4:$O$7,2,FALSE)</f>
        <v>Decaf</v>
      </c>
      <c r="S3189" s="15" t="str">
        <f>HLOOKUP(Coffee_data[[#This Row],[ProductId]],Product!$B$4:$O$7,3,FALSE)</f>
        <v>Herbal Tea</v>
      </c>
      <c r="T3189" s="15" t="str">
        <f>HLOOKUP(Coffee_data[[#This Row],[ProductId]],Product!$B$4:$O$7,4,FALSE)</f>
        <v>Lemon</v>
      </c>
    </row>
    <row r="3190" spans="1:20" x14ac:dyDescent="0.2">
      <c r="A3190">
        <v>29</v>
      </c>
      <c r="B3190">
        <v>63</v>
      </c>
      <c r="C3190">
        <v>109</v>
      </c>
      <c r="D3190">
        <v>47</v>
      </c>
      <c r="E3190">
        <v>39</v>
      </c>
      <c r="F3190">
        <v>15</v>
      </c>
      <c r="G3190">
        <v>420</v>
      </c>
      <c r="H3190">
        <v>20</v>
      </c>
      <c r="I3190">
        <v>40</v>
      </c>
      <c r="J3190">
        <v>50</v>
      </c>
      <c r="K3190">
        <v>100</v>
      </c>
      <c r="L3190">
        <v>720</v>
      </c>
      <c r="M3190">
        <v>10</v>
      </c>
      <c r="N3190" s="25">
        <v>42185</v>
      </c>
      <c r="O3190" t="str">
        <f>VLOOKUP(Coffee_data[[#This Row],[Area Code]],Location!$B$1:$E$157,2,FALSE)</f>
        <v>Colorado</v>
      </c>
      <c r="P3190" t="str">
        <f>VLOOKUP(Coffee_data[[#This Row],[Area Code]],Location!$B$1:$E$157,3,FALSE)</f>
        <v>Central</v>
      </c>
      <c r="Q3190" t="str">
        <f>VLOOKUP(Coffee_data[[#This Row],[Area Code]],Location!$B$1:$E$157,4,FALSE)</f>
        <v>Major Market</v>
      </c>
      <c r="R3190" s="15" t="str">
        <f>HLOOKUP(Coffee_data[[#This Row],[ProductId]],Product!$B$4:$O$7,2,FALSE)</f>
        <v>Decaf</v>
      </c>
      <c r="S3190" s="15" t="str">
        <f>HLOOKUP(Coffee_data[[#This Row],[ProductId]],Product!$B$4:$O$7,3,FALSE)</f>
        <v>Herbal Tea</v>
      </c>
      <c r="T3190" s="15" t="str">
        <f>HLOOKUP(Coffee_data[[#This Row],[ProductId]],Product!$B$4:$O$7,4,FALSE)</f>
        <v>Mint</v>
      </c>
    </row>
    <row r="3191" spans="1:20" x14ac:dyDescent="0.2">
      <c r="A3191">
        <v>17</v>
      </c>
      <c r="B3191">
        <v>64</v>
      </c>
      <c r="C3191">
        <v>114</v>
      </c>
      <c r="D3191">
        <v>51</v>
      </c>
      <c r="E3191">
        <v>48</v>
      </c>
      <c r="F3191">
        <v>19</v>
      </c>
      <c r="G3191">
        <v>419</v>
      </c>
      <c r="H3191">
        <v>20</v>
      </c>
      <c r="I3191">
        <v>51</v>
      </c>
      <c r="J3191">
        <v>60</v>
      </c>
      <c r="K3191">
        <v>111</v>
      </c>
      <c r="L3191">
        <v>719</v>
      </c>
      <c r="M3191">
        <v>11</v>
      </c>
      <c r="N3191" s="25">
        <v>42185</v>
      </c>
      <c r="O3191" t="str">
        <f>VLOOKUP(Coffee_data[[#This Row],[Area Code]],Location!$B$1:$E$157,2,FALSE)</f>
        <v>Colorado</v>
      </c>
      <c r="P3191" t="str">
        <f>VLOOKUP(Coffee_data[[#This Row],[Area Code]],Location!$B$1:$E$157,3,FALSE)</f>
        <v>Central</v>
      </c>
      <c r="Q3191" t="str">
        <f>VLOOKUP(Coffee_data[[#This Row],[Area Code]],Location!$B$1:$E$157,4,FALSE)</f>
        <v>Major Market</v>
      </c>
      <c r="R3191" s="15" t="str">
        <f>HLOOKUP(Coffee_data[[#This Row],[ProductId]],Product!$B$4:$O$7,2,FALSE)</f>
        <v>Regular</v>
      </c>
      <c r="S3191" s="15" t="str">
        <f>HLOOKUP(Coffee_data[[#This Row],[ProductId]],Product!$B$4:$O$7,3,FALSE)</f>
        <v>Tea</v>
      </c>
      <c r="T3191" s="15" t="str">
        <f>HLOOKUP(Coffee_data[[#This Row],[ProductId]],Product!$B$4:$O$7,4,FALSE)</f>
        <v>Darjeeling</v>
      </c>
    </row>
    <row r="3192" spans="1:20" x14ac:dyDescent="0.2">
      <c r="A3192">
        <v>32</v>
      </c>
      <c r="B3192">
        <v>59</v>
      </c>
      <c r="C3192">
        <v>108</v>
      </c>
      <c r="D3192">
        <v>50</v>
      </c>
      <c r="E3192">
        <v>33</v>
      </c>
      <c r="F3192">
        <v>15</v>
      </c>
      <c r="G3192">
        <v>1051</v>
      </c>
      <c r="H3192">
        <v>20</v>
      </c>
      <c r="I3192">
        <v>40</v>
      </c>
      <c r="J3192">
        <v>50</v>
      </c>
      <c r="K3192">
        <v>90</v>
      </c>
      <c r="L3192">
        <v>720</v>
      </c>
      <c r="M3192">
        <v>12</v>
      </c>
      <c r="N3192" s="25">
        <v>42185</v>
      </c>
      <c r="O3192" t="str">
        <f>VLOOKUP(Coffee_data[[#This Row],[Area Code]],Location!$B$1:$E$157,2,FALSE)</f>
        <v>Colorado</v>
      </c>
      <c r="P3192" t="str">
        <f>VLOOKUP(Coffee_data[[#This Row],[Area Code]],Location!$B$1:$E$157,3,FALSE)</f>
        <v>Central</v>
      </c>
      <c r="Q3192" t="str">
        <f>VLOOKUP(Coffee_data[[#This Row],[Area Code]],Location!$B$1:$E$157,4,FALSE)</f>
        <v>Major Market</v>
      </c>
      <c r="R3192" s="15" t="str">
        <f>HLOOKUP(Coffee_data[[#This Row],[ProductId]],Product!$B$4:$O$7,2,FALSE)</f>
        <v>Regular</v>
      </c>
      <c r="S3192" s="15" t="str">
        <f>HLOOKUP(Coffee_data[[#This Row],[ProductId]],Product!$B$4:$O$7,3,FALSE)</f>
        <v>Tea</v>
      </c>
      <c r="T3192" s="15" t="str">
        <f>HLOOKUP(Coffee_data[[#This Row],[ProductId]],Product!$B$4:$O$7,4,FALSE)</f>
        <v>Earl Grey</v>
      </c>
    </row>
    <row r="3193" spans="1:20" x14ac:dyDescent="0.2">
      <c r="A3193">
        <v>37</v>
      </c>
      <c r="B3193">
        <v>53</v>
      </c>
      <c r="C3193">
        <v>93</v>
      </c>
      <c r="D3193">
        <v>41</v>
      </c>
      <c r="E3193">
        <v>24</v>
      </c>
      <c r="F3193">
        <v>13</v>
      </c>
      <c r="G3193">
        <v>592</v>
      </c>
      <c r="H3193">
        <v>30</v>
      </c>
      <c r="I3193">
        <v>30</v>
      </c>
      <c r="J3193">
        <v>50</v>
      </c>
      <c r="K3193">
        <v>93</v>
      </c>
      <c r="L3193">
        <v>970</v>
      </c>
      <c r="M3193">
        <v>13</v>
      </c>
      <c r="N3193" s="25">
        <v>42185</v>
      </c>
      <c r="O3193" t="str">
        <f>VLOOKUP(Coffee_data[[#This Row],[Area Code]],Location!$B$1:$E$157,2,FALSE)</f>
        <v>Colorado</v>
      </c>
      <c r="P3193" t="str">
        <f>VLOOKUP(Coffee_data[[#This Row],[Area Code]],Location!$B$1:$E$157,3,FALSE)</f>
        <v>Central</v>
      </c>
      <c r="Q3193" t="str">
        <f>VLOOKUP(Coffee_data[[#This Row],[Area Code]],Location!$B$1:$E$157,4,FALSE)</f>
        <v>Major Market</v>
      </c>
      <c r="R3193" s="15" t="str">
        <f>HLOOKUP(Coffee_data[[#This Row],[ProductId]],Product!$B$4:$O$7,2,FALSE)</f>
        <v>Regular</v>
      </c>
      <c r="S3193" s="15" t="str">
        <f>HLOOKUP(Coffee_data[[#This Row],[ProductId]],Product!$B$4:$O$7,3,FALSE)</f>
        <v>Tea</v>
      </c>
      <c r="T3193" s="15" t="str">
        <f>HLOOKUP(Coffee_data[[#This Row],[ProductId]],Product!$B$4:$O$7,4,FALSE)</f>
        <v>Green Tea</v>
      </c>
    </row>
    <row r="3194" spans="1:20" x14ac:dyDescent="0.2">
      <c r="A3194">
        <v>153</v>
      </c>
      <c r="B3194">
        <v>152</v>
      </c>
      <c r="C3194">
        <v>254</v>
      </c>
      <c r="D3194">
        <v>92</v>
      </c>
      <c r="E3194">
        <v>38</v>
      </c>
      <c r="F3194">
        <v>29</v>
      </c>
      <c r="G3194">
        <v>952</v>
      </c>
      <c r="H3194">
        <v>120</v>
      </c>
      <c r="I3194">
        <v>125</v>
      </c>
      <c r="J3194">
        <v>150</v>
      </c>
      <c r="K3194">
        <v>261</v>
      </c>
      <c r="L3194">
        <v>720</v>
      </c>
      <c r="M3194">
        <v>1</v>
      </c>
      <c r="N3194" s="25">
        <v>42185</v>
      </c>
      <c r="O3194" t="str">
        <f>VLOOKUP(Coffee_data[[#This Row],[Area Code]],Location!$B$1:$E$157,2,FALSE)</f>
        <v>Colorado</v>
      </c>
      <c r="P3194" t="str">
        <f>VLOOKUP(Coffee_data[[#This Row],[Area Code]],Location!$B$1:$E$157,3,FALSE)</f>
        <v>Central</v>
      </c>
      <c r="Q3194" t="str">
        <f>VLOOKUP(Coffee_data[[#This Row],[Area Code]],Location!$B$1:$E$157,4,FALSE)</f>
        <v>Major Market</v>
      </c>
      <c r="R3194" s="15" t="str">
        <f>HLOOKUP(Coffee_data[[#This Row],[ProductId]],Product!$B$4:$O$7,2,FALSE)</f>
        <v>Regular</v>
      </c>
      <c r="S3194" s="15" t="str">
        <f>HLOOKUP(Coffee_data[[#This Row],[ProductId]],Product!$B$4:$O$7,3,FALSE)</f>
        <v>Coffee</v>
      </c>
      <c r="T3194" s="15" t="str">
        <f>HLOOKUP(Coffee_data[[#This Row],[ProductId]],Product!$B$4:$O$7,4,FALSE)</f>
        <v>Amaretto</v>
      </c>
    </row>
    <row r="3195" spans="1:20" x14ac:dyDescent="0.2">
      <c r="A3195">
        <v>98</v>
      </c>
      <c r="B3195">
        <v>112</v>
      </c>
      <c r="C3195">
        <v>197</v>
      </c>
      <c r="D3195">
        <v>87</v>
      </c>
      <c r="E3195">
        <v>38</v>
      </c>
      <c r="F3195">
        <v>28</v>
      </c>
      <c r="G3195">
        <v>564</v>
      </c>
      <c r="H3195">
        <v>80</v>
      </c>
      <c r="I3195">
        <v>90</v>
      </c>
      <c r="J3195">
        <v>110</v>
      </c>
      <c r="K3195">
        <v>202</v>
      </c>
      <c r="L3195">
        <v>303</v>
      </c>
      <c r="M3195">
        <v>2</v>
      </c>
      <c r="N3195" s="25">
        <v>42185</v>
      </c>
      <c r="O3195" t="str">
        <f>VLOOKUP(Coffee_data[[#This Row],[Area Code]],Location!$B$1:$E$157,2,FALSE)</f>
        <v>Colorado</v>
      </c>
      <c r="P3195" t="str">
        <f>VLOOKUP(Coffee_data[[#This Row],[Area Code]],Location!$B$1:$E$157,3,FALSE)</f>
        <v>Central</v>
      </c>
      <c r="Q3195" t="str">
        <f>VLOOKUP(Coffee_data[[#This Row],[Area Code]],Location!$B$1:$E$157,4,FALSE)</f>
        <v>Major Market</v>
      </c>
      <c r="R3195" s="15" t="str">
        <f>HLOOKUP(Coffee_data[[#This Row],[ProductId]],Product!$B$4:$O$7,2,FALSE)</f>
        <v>Regular</v>
      </c>
      <c r="S3195" s="15" t="str">
        <f>HLOOKUP(Coffee_data[[#This Row],[ProductId]],Product!$B$4:$O$7,3,FALSE)</f>
        <v>Coffee</v>
      </c>
      <c r="T3195" s="15" t="str">
        <f>HLOOKUP(Coffee_data[[#This Row],[ProductId]],Product!$B$4:$O$7,4,FALSE)</f>
        <v>Columbian</v>
      </c>
    </row>
    <row r="3196" spans="1:20" x14ac:dyDescent="0.2">
      <c r="A3196">
        <v>192</v>
      </c>
      <c r="B3196">
        <v>185</v>
      </c>
      <c r="C3196">
        <v>309</v>
      </c>
      <c r="D3196">
        <v>114</v>
      </c>
      <c r="E3196">
        <v>43</v>
      </c>
      <c r="F3196">
        <v>35</v>
      </c>
      <c r="G3196">
        <v>1007</v>
      </c>
      <c r="H3196">
        <v>150</v>
      </c>
      <c r="I3196">
        <v>122</v>
      </c>
      <c r="J3196">
        <v>190</v>
      </c>
      <c r="K3196">
        <v>320</v>
      </c>
      <c r="L3196">
        <v>303</v>
      </c>
      <c r="M3196">
        <v>3</v>
      </c>
      <c r="N3196" s="25">
        <v>42185</v>
      </c>
      <c r="O3196" t="str">
        <f>VLOOKUP(Coffee_data[[#This Row],[Area Code]],Location!$B$1:$E$157,2,FALSE)</f>
        <v>Colorado</v>
      </c>
      <c r="P3196" t="str">
        <f>VLOOKUP(Coffee_data[[#This Row],[Area Code]],Location!$B$1:$E$157,3,FALSE)</f>
        <v>Central</v>
      </c>
      <c r="Q3196" t="str">
        <f>VLOOKUP(Coffee_data[[#This Row],[Area Code]],Location!$B$1:$E$157,4,FALSE)</f>
        <v>Major Market</v>
      </c>
      <c r="R3196" s="15" t="str">
        <f>HLOOKUP(Coffee_data[[#This Row],[ProductId]],Product!$B$4:$O$7,2,FALSE)</f>
        <v>Decaf</v>
      </c>
      <c r="S3196" s="15" t="str">
        <f>HLOOKUP(Coffee_data[[#This Row],[ProductId]],Product!$B$4:$O$7,3,FALSE)</f>
        <v>Coffee</v>
      </c>
      <c r="T3196" s="15" t="str">
        <f>HLOOKUP(Coffee_data[[#This Row],[ProductId]],Product!$B$4:$O$7,4,FALSE)</f>
        <v>Decaf Irish Cream</v>
      </c>
    </row>
    <row r="3197" spans="1:20" x14ac:dyDescent="0.2">
      <c r="A3197">
        <v>135</v>
      </c>
      <c r="B3197">
        <v>136</v>
      </c>
      <c r="C3197">
        <v>228</v>
      </c>
      <c r="D3197">
        <v>94</v>
      </c>
      <c r="E3197">
        <v>35</v>
      </c>
      <c r="F3197">
        <v>26</v>
      </c>
      <c r="G3197">
        <v>608</v>
      </c>
      <c r="H3197">
        <v>140</v>
      </c>
      <c r="I3197">
        <v>88</v>
      </c>
      <c r="J3197">
        <v>170</v>
      </c>
      <c r="K3197">
        <v>265</v>
      </c>
      <c r="L3197">
        <v>720</v>
      </c>
      <c r="M3197">
        <v>5</v>
      </c>
      <c r="N3197" s="25">
        <v>42185</v>
      </c>
      <c r="O3197" t="str">
        <f>VLOOKUP(Coffee_data[[#This Row],[Area Code]],Location!$B$1:$E$157,2,FALSE)</f>
        <v>Colorado</v>
      </c>
      <c r="P3197" t="str">
        <f>VLOOKUP(Coffee_data[[#This Row],[Area Code]],Location!$B$1:$E$157,3,FALSE)</f>
        <v>Central</v>
      </c>
      <c r="Q3197" t="str">
        <f>VLOOKUP(Coffee_data[[#This Row],[Area Code]],Location!$B$1:$E$157,4,FALSE)</f>
        <v>Major Market</v>
      </c>
      <c r="R3197" s="15" t="str">
        <f>HLOOKUP(Coffee_data[[#This Row],[ProductId]],Product!$B$4:$O$7,2,FALSE)</f>
        <v>Regular</v>
      </c>
      <c r="S3197" s="15" t="str">
        <f>HLOOKUP(Coffee_data[[#This Row],[ProductId]],Product!$B$4:$O$7,3,FALSE)</f>
        <v>Espresso</v>
      </c>
      <c r="T3197" s="15" t="str">
        <f>HLOOKUP(Coffee_data[[#This Row],[ProductId]],Product!$B$4:$O$7,4,FALSE)</f>
        <v>Caffe Mocha</v>
      </c>
    </row>
    <row r="3198" spans="1:20" x14ac:dyDescent="0.2">
      <c r="A3198">
        <v>43</v>
      </c>
      <c r="B3198">
        <v>79</v>
      </c>
      <c r="C3198">
        <v>130</v>
      </c>
      <c r="D3198">
        <v>52</v>
      </c>
      <c r="E3198">
        <v>45</v>
      </c>
      <c r="F3198">
        <v>17</v>
      </c>
      <c r="G3198">
        <v>668</v>
      </c>
      <c r="H3198">
        <v>50</v>
      </c>
      <c r="I3198">
        <v>54</v>
      </c>
      <c r="J3198">
        <v>90</v>
      </c>
      <c r="K3198">
        <v>150</v>
      </c>
      <c r="L3198">
        <v>303</v>
      </c>
      <c r="M3198">
        <v>6</v>
      </c>
      <c r="N3198" s="25">
        <v>42185</v>
      </c>
      <c r="O3198" t="str">
        <f>VLOOKUP(Coffee_data[[#This Row],[Area Code]],Location!$B$1:$E$157,2,FALSE)</f>
        <v>Colorado</v>
      </c>
      <c r="P3198" t="str">
        <f>VLOOKUP(Coffee_data[[#This Row],[Area Code]],Location!$B$1:$E$157,3,FALSE)</f>
        <v>Central</v>
      </c>
      <c r="Q3198" t="str">
        <f>VLOOKUP(Coffee_data[[#This Row],[Area Code]],Location!$B$1:$E$157,4,FALSE)</f>
        <v>Major Market</v>
      </c>
      <c r="R3198" s="15" t="str">
        <f>HLOOKUP(Coffee_data[[#This Row],[ProductId]],Product!$B$4:$O$7,2,FALSE)</f>
        <v>Decaf</v>
      </c>
      <c r="S3198" s="15" t="str">
        <f>HLOOKUP(Coffee_data[[#This Row],[ProductId]],Product!$B$4:$O$7,3,FALSE)</f>
        <v>Espresso</v>
      </c>
      <c r="T3198" s="15" t="str">
        <f>HLOOKUP(Coffee_data[[#This Row],[ProductId]],Product!$B$4:$O$7,4,FALSE)</f>
        <v>Decaf Espresso</v>
      </c>
    </row>
    <row r="3199" spans="1:20" x14ac:dyDescent="0.2">
      <c r="A3199">
        <v>153</v>
      </c>
      <c r="B3199">
        <v>152</v>
      </c>
      <c r="C3199">
        <v>254</v>
      </c>
      <c r="D3199">
        <v>101</v>
      </c>
      <c r="E3199">
        <v>38</v>
      </c>
      <c r="F3199">
        <v>29</v>
      </c>
      <c r="G3199">
        <v>952</v>
      </c>
      <c r="H3199">
        <v>120</v>
      </c>
      <c r="I3199">
        <v>72</v>
      </c>
      <c r="J3199">
        <v>140</v>
      </c>
      <c r="K3199">
        <v>212</v>
      </c>
      <c r="L3199">
        <v>708</v>
      </c>
      <c r="M3199">
        <v>8</v>
      </c>
      <c r="N3199" s="25">
        <v>42185</v>
      </c>
      <c r="O3199" t="str">
        <f>VLOOKUP(Coffee_data[[#This Row],[Area Code]],Location!$B$1:$E$157,2,FALSE)</f>
        <v>Illinois</v>
      </c>
      <c r="P3199" t="str">
        <f>VLOOKUP(Coffee_data[[#This Row],[Area Code]],Location!$B$1:$E$157,3,FALSE)</f>
        <v>Central</v>
      </c>
      <c r="Q3199" t="str">
        <f>VLOOKUP(Coffee_data[[#This Row],[Area Code]],Location!$B$1:$E$157,4,FALSE)</f>
        <v>Major Market</v>
      </c>
      <c r="R3199" s="15" t="str">
        <f>HLOOKUP(Coffee_data[[#This Row],[ProductId]],Product!$B$4:$O$7,2,FALSE)</f>
        <v>Decaf</v>
      </c>
      <c r="S3199" s="15" t="str">
        <f>HLOOKUP(Coffee_data[[#This Row],[ProductId]],Product!$B$4:$O$7,3,FALSE)</f>
        <v>Herbal Tea</v>
      </c>
      <c r="T3199" s="15" t="str">
        <f>HLOOKUP(Coffee_data[[#This Row],[ProductId]],Product!$B$4:$O$7,4,FALSE)</f>
        <v>Chamomile</v>
      </c>
    </row>
    <row r="3200" spans="1:20" x14ac:dyDescent="0.2">
      <c r="A3200">
        <v>99</v>
      </c>
      <c r="B3200">
        <v>112</v>
      </c>
      <c r="C3200">
        <v>197</v>
      </c>
      <c r="D3200">
        <v>87</v>
      </c>
      <c r="E3200">
        <v>37</v>
      </c>
      <c r="F3200">
        <v>28</v>
      </c>
      <c r="G3200">
        <v>564</v>
      </c>
      <c r="H3200">
        <v>70</v>
      </c>
      <c r="I3200">
        <v>79</v>
      </c>
      <c r="J3200">
        <v>100</v>
      </c>
      <c r="K3200">
        <v>179</v>
      </c>
      <c r="L3200">
        <v>773</v>
      </c>
      <c r="M3200">
        <v>9</v>
      </c>
      <c r="N3200" s="25">
        <v>42185</v>
      </c>
      <c r="O3200" t="str">
        <f>VLOOKUP(Coffee_data[[#This Row],[Area Code]],Location!$B$1:$E$157,2,FALSE)</f>
        <v>Illinois</v>
      </c>
      <c r="P3200" t="str">
        <f>VLOOKUP(Coffee_data[[#This Row],[Area Code]],Location!$B$1:$E$157,3,FALSE)</f>
        <v>Central</v>
      </c>
      <c r="Q3200" t="str">
        <f>VLOOKUP(Coffee_data[[#This Row],[Area Code]],Location!$B$1:$E$157,4,FALSE)</f>
        <v>Major Market</v>
      </c>
      <c r="R3200" s="15" t="str">
        <f>HLOOKUP(Coffee_data[[#This Row],[ProductId]],Product!$B$4:$O$7,2,FALSE)</f>
        <v>Decaf</v>
      </c>
      <c r="S3200" s="15" t="str">
        <f>HLOOKUP(Coffee_data[[#This Row],[ProductId]],Product!$B$4:$O$7,3,FALSE)</f>
        <v>Herbal Tea</v>
      </c>
      <c r="T3200" s="15" t="str">
        <f>HLOOKUP(Coffee_data[[#This Row],[ProductId]],Product!$B$4:$O$7,4,FALSE)</f>
        <v>Lemon</v>
      </c>
    </row>
    <row r="3201" spans="1:20" x14ac:dyDescent="0.2">
      <c r="A3201">
        <v>192</v>
      </c>
      <c r="B3201">
        <v>185</v>
      </c>
      <c r="C3201">
        <v>309</v>
      </c>
      <c r="D3201">
        <v>179</v>
      </c>
      <c r="E3201">
        <v>43</v>
      </c>
      <c r="F3201">
        <v>35</v>
      </c>
      <c r="G3201">
        <v>1007</v>
      </c>
      <c r="H3201">
        <v>150</v>
      </c>
      <c r="I3201">
        <v>80</v>
      </c>
      <c r="J3201">
        <v>170</v>
      </c>
      <c r="K3201">
        <v>270</v>
      </c>
      <c r="L3201">
        <v>312</v>
      </c>
      <c r="M3201">
        <v>10</v>
      </c>
      <c r="N3201" s="25">
        <v>42185</v>
      </c>
      <c r="O3201" t="str">
        <f>VLOOKUP(Coffee_data[[#This Row],[Area Code]],Location!$B$1:$E$157,2,FALSE)</f>
        <v>Illinois</v>
      </c>
      <c r="P3201" t="str">
        <f>VLOOKUP(Coffee_data[[#This Row],[Area Code]],Location!$B$1:$E$157,3,FALSE)</f>
        <v>Central</v>
      </c>
      <c r="Q3201" t="str">
        <f>VLOOKUP(Coffee_data[[#This Row],[Area Code]],Location!$B$1:$E$157,4,FALSE)</f>
        <v>Major Market</v>
      </c>
      <c r="R3201" s="15" t="str">
        <f>HLOOKUP(Coffee_data[[#This Row],[ProductId]],Product!$B$4:$O$7,2,FALSE)</f>
        <v>Decaf</v>
      </c>
      <c r="S3201" s="15" t="str">
        <f>HLOOKUP(Coffee_data[[#This Row],[ProductId]],Product!$B$4:$O$7,3,FALSE)</f>
        <v>Herbal Tea</v>
      </c>
      <c r="T3201" s="15" t="str">
        <f>HLOOKUP(Coffee_data[[#This Row],[ProductId]],Product!$B$4:$O$7,4,FALSE)</f>
        <v>Mint</v>
      </c>
    </row>
    <row r="3202" spans="1:20" x14ac:dyDescent="0.2">
      <c r="A3202">
        <v>137</v>
      </c>
      <c r="B3202">
        <v>136</v>
      </c>
      <c r="C3202">
        <v>228</v>
      </c>
      <c r="D3202">
        <v>94</v>
      </c>
      <c r="E3202">
        <v>34</v>
      </c>
      <c r="F3202">
        <v>26</v>
      </c>
      <c r="G3202">
        <v>608</v>
      </c>
      <c r="H3202">
        <v>90</v>
      </c>
      <c r="I3202">
        <v>91</v>
      </c>
      <c r="J3202">
        <v>120</v>
      </c>
      <c r="K3202">
        <v>189</v>
      </c>
      <c r="L3202">
        <v>312</v>
      </c>
      <c r="M3202">
        <v>11</v>
      </c>
      <c r="N3202" s="25">
        <v>42185</v>
      </c>
      <c r="O3202" t="str">
        <f>VLOOKUP(Coffee_data[[#This Row],[Area Code]],Location!$B$1:$E$157,2,FALSE)</f>
        <v>Illinois</v>
      </c>
      <c r="P3202" t="str">
        <f>VLOOKUP(Coffee_data[[#This Row],[Area Code]],Location!$B$1:$E$157,3,FALSE)</f>
        <v>Central</v>
      </c>
      <c r="Q3202" t="str">
        <f>VLOOKUP(Coffee_data[[#This Row],[Area Code]],Location!$B$1:$E$157,4,FALSE)</f>
        <v>Major Market</v>
      </c>
      <c r="R3202" s="15" t="str">
        <f>HLOOKUP(Coffee_data[[#This Row],[ProductId]],Product!$B$4:$O$7,2,FALSE)</f>
        <v>Regular</v>
      </c>
      <c r="S3202" s="15" t="str">
        <f>HLOOKUP(Coffee_data[[#This Row],[ProductId]],Product!$B$4:$O$7,3,FALSE)</f>
        <v>Tea</v>
      </c>
      <c r="T3202" s="15" t="str">
        <f>HLOOKUP(Coffee_data[[#This Row],[ProductId]],Product!$B$4:$O$7,4,FALSE)</f>
        <v>Darjeeling</v>
      </c>
    </row>
    <row r="3203" spans="1:20" x14ac:dyDescent="0.2">
      <c r="A3203">
        <v>43</v>
      </c>
      <c r="B3203">
        <v>79</v>
      </c>
      <c r="C3203">
        <v>130</v>
      </c>
      <c r="D3203">
        <v>52</v>
      </c>
      <c r="E3203">
        <v>45</v>
      </c>
      <c r="F3203">
        <v>17</v>
      </c>
      <c r="G3203">
        <v>668</v>
      </c>
      <c r="H3203">
        <v>30</v>
      </c>
      <c r="I3203">
        <v>40</v>
      </c>
      <c r="J3203">
        <v>70</v>
      </c>
      <c r="K3203">
        <v>122</v>
      </c>
      <c r="L3203">
        <v>312</v>
      </c>
      <c r="M3203">
        <v>12</v>
      </c>
      <c r="N3203" s="25">
        <v>42185</v>
      </c>
      <c r="O3203" t="str">
        <f>VLOOKUP(Coffee_data[[#This Row],[Area Code]],Location!$B$1:$E$157,2,FALSE)</f>
        <v>Illinois</v>
      </c>
      <c r="P3203" t="str">
        <f>VLOOKUP(Coffee_data[[#This Row],[Area Code]],Location!$B$1:$E$157,3,FALSE)</f>
        <v>Central</v>
      </c>
      <c r="Q3203" t="str">
        <f>VLOOKUP(Coffee_data[[#This Row],[Area Code]],Location!$B$1:$E$157,4,FALSE)</f>
        <v>Major Market</v>
      </c>
      <c r="R3203" s="15" t="str">
        <f>HLOOKUP(Coffee_data[[#This Row],[ProductId]],Product!$B$4:$O$7,2,FALSE)</f>
        <v>Regular</v>
      </c>
      <c r="S3203" s="15" t="str">
        <f>HLOOKUP(Coffee_data[[#This Row],[ProductId]],Product!$B$4:$O$7,3,FALSE)</f>
        <v>Tea</v>
      </c>
      <c r="T3203" s="15" t="str">
        <f>HLOOKUP(Coffee_data[[#This Row],[ProductId]],Product!$B$4:$O$7,4,FALSE)</f>
        <v>Earl Grey</v>
      </c>
    </row>
    <row r="3204" spans="1:20" x14ac:dyDescent="0.2">
      <c r="A3204">
        <v>287</v>
      </c>
      <c r="B3204">
        <v>329</v>
      </c>
      <c r="C3204">
        <v>562</v>
      </c>
      <c r="D3204">
        <v>187</v>
      </c>
      <c r="E3204">
        <v>113</v>
      </c>
      <c r="F3204">
        <v>78</v>
      </c>
      <c r="G3204">
        <v>1190</v>
      </c>
      <c r="H3204">
        <v>230</v>
      </c>
      <c r="I3204">
        <v>200</v>
      </c>
      <c r="J3204">
        <v>340</v>
      </c>
      <c r="K3204">
        <v>590</v>
      </c>
      <c r="L3204">
        <v>815</v>
      </c>
      <c r="M3204">
        <v>2</v>
      </c>
      <c r="N3204" s="25">
        <v>42185</v>
      </c>
      <c r="O3204" t="str">
        <f>VLOOKUP(Coffee_data[[#This Row],[Area Code]],Location!$B$1:$E$157,2,FALSE)</f>
        <v>Illinois</v>
      </c>
      <c r="P3204" t="str">
        <f>VLOOKUP(Coffee_data[[#This Row],[Area Code]],Location!$B$1:$E$157,3,FALSE)</f>
        <v>Central</v>
      </c>
      <c r="Q3204" t="str">
        <f>VLOOKUP(Coffee_data[[#This Row],[Area Code]],Location!$B$1:$E$157,4,FALSE)</f>
        <v>Major Market</v>
      </c>
      <c r="R3204" s="15" t="str">
        <f>HLOOKUP(Coffee_data[[#This Row],[ProductId]],Product!$B$4:$O$7,2,FALSE)</f>
        <v>Regular</v>
      </c>
      <c r="S3204" s="15" t="str">
        <f>HLOOKUP(Coffee_data[[#This Row],[ProductId]],Product!$B$4:$O$7,3,FALSE)</f>
        <v>Coffee</v>
      </c>
      <c r="T3204" s="15" t="str">
        <f>HLOOKUP(Coffee_data[[#This Row],[ProductId]],Product!$B$4:$O$7,4,FALSE)</f>
        <v>Columbian</v>
      </c>
    </row>
    <row r="3205" spans="1:20" x14ac:dyDescent="0.2">
      <c r="A3205">
        <v>207</v>
      </c>
      <c r="B3205">
        <v>222</v>
      </c>
      <c r="C3205">
        <v>373</v>
      </c>
      <c r="D3205">
        <v>169</v>
      </c>
      <c r="E3205">
        <v>67</v>
      </c>
      <c r="F3205">
        <v>49</v>
      </c>
      <c r="G3205">
        <v>833</v>
      </c>
      <c r="H3205">
        <v>170</v>
      </c>
      <c r="I3205">
        <v>113</v>
      </c>
      <c r="J3205">
        <v>230</v>
      </c>
      <c r="K3205">
        <v>387</v>
      </c>
      <c r="L3205">
        <v>847</v>
      </c>
      <c r="M3205">
        <v>3</v>
      </c>
      <c r="N3205" s="25">
        <v>42185</v>
      </c>
      <c r="O3205" t="str">
        <f>VLOOKUP(Coffee_data[[#This Row],[Area Code]],Location!$B$1:$E$157,2,FALSE)</f>
        <v>Illinois</v>
      </c>
      <c r="P3205" t="str">
        <f>VLOOKUP(Coffee_data[[#This Row],[Area Code]],Location!$B$1:$E$157,3,FALSE)</f>
        <v>Central</v>
      </c>
      <c r="Q3205" t="str">
        <f>VLOOKUP(Coffee_data[[#This Row],[Area Code]],Location!$B$1:$E$157,4,FALSE)</f>
        <v>Major Market</v>
      </c>
      <c r="R3205" s="15" t="str">
        <f>HLOOKUP(Coffee_data[[#This Row],[ProductId]],Product!$B$4:$O$7,2,FALSE)</f>
        <v>Decaf</v>
      </c>
      <c r="S3205" s="15" t="str">
        <f>HLOOKUP(Coffee_data[[#This Row],[ProductId]],Product!$B$4:$O$7,3,FALSE)</f>
        <v>Coffee</v>
      </c>
      <c r="T3205" s="15" t="str">
        <f>HLOOKUP(Coffee_data[[#This Row],[ProductId]],Product!$B$4:$O$7,4,FALSE)</f>
        <v>Decaf Irish Cream</v>
      </c>
    </row>
    <row r="3206" spans="1:20" x14ac:dyDescent="0.2">
      <c r="A3206">
        <v>357</v>
      </c>
      <c r="B3206">
        <v>387</v>
      </c>
      <c r="C3206">
        <v>672</v>
      </c>
      <c r="D3206">
        <v>336</v>
      </c>
      <c r="E3206">
        <v>119</v>
      </c>
      <c r="F3206">
        <v>96</v>
      </c>
      <c r="G3206">
        <v>1742</v>
      </c>
      <c r="H3206">
        <v>340</v>
      </c>
      <c r="I3206">
        <v>221</v>
      </c>
      <c r="J3206">
        <v>470</v>
      </c>
      <c r="K3206">
        <v>800</v>
      </c>
      <c r="L3206">
        <v>630</v>
      </c>
      <c r="M3206">
        <v>5</v>
      </c>
      <c r="N3206" s="25">
        <v>42185</v>
      </c>
      <c r="O3206" t="str">
        <f>VLOOKUP(Coffee_data[[#This Row],[Area Code]],Location!$B$1:$E$157,2,FALSE)</f>
        <v>Illinois</v>
      </c>
      <c r="P3206" t="str">
        <f>VLOOKUP(Coffee_data[[#This Row],[Area Code]],Location!$B$1:$E$157,3,FALSE)</f>
        <v>Central</v>
      </c>
      <c r="Q3206" t="str">
        <f>VLOOKUP(Coffee_data[[#This Row],[Area Code]],Location!$B$1:$E$157,4,FALSE)</f>
        <v>Major Market</v>
      </c>
      <c r="R3206" s="15" t="str">
        <f>HLOOKUP(Coffee_data[[#This Row],[ProductId]],Product!$B$4:$O$7,2,FALSE)</f>
        <v>Regular</v>
      </c>
      <c r="S3206" s="15" t="str">
        <f>HLOOKUP(Coffee_data[[#This Row],[ProductId]],Product!$B$4:$O$7,3,FALSE)</f>
        <v>Espresso</v>
      </c>
      <c r="T3206" s="15" t="str">
        <f>HLOOKUP(Coffee_data[[#This Row],[ProductId]],Product!$B$4:$O$7,4,FALSE)</f>
        <v>Caffe Mocha</v>
      </c>
    </row>
    <row r="3207" spans="1:20" x14ac:dyDescent="0.2">
      <c r="A3207">
        <v>232</v>
      </c>
      <c r="B3207">
        <v>266</v>
      </c>
      <c r="C3207">
        <v>527</v>
      </c>
      <c r="D3207">
        <v>300</v>
      </c>
      <c r="E3207">
        <v>91</v>
      </c>
      <c r="F3207">
        <v>74</v>
      </c>
      <c r="G3207">
        <v>1819</v>
      </c>
      <c r="H3207">
        <v>220</v>
      </c>
      <c r="I3207">
        <v>225</v>
      </c>
      <c r="J3207">
        <v>320</v>
      </c>
      <c r="K3207">
        <v>620</v>
      </c>
      <c r="L3207">
        <v>815</v>
      </c>
      <c r="M3207">
        <v>6</v>
      </c>
      <c r="N3207" s="25">
        <v>42185</v>
      </c>
      <c r="O3207" t="str">
        <f>VLOOKUP(Coffee_data[[#This Row],[Area Code]],Location!$B$1:$E$157,2,FALSE)</f>
        <v>Illinois</v>
      </c>
      <c r="P3207" t="str">
        <f>VLOOKUP(Coffee_data[[#This Row],[Area Code]],Location!$B$1:$E$157,3,FALSE)</f>
        <v>Central</v>
      </c>
      <c r="Q3207" t="str">
        <f>VLOOKUP(Coffee_data[[#This Row],[Area Code]],Location!$B$1:$E$157,4,FALSE)</f>
        <v>Major Market</v>
      </c>
      <c r="R3207" s="15" t="str">
        <f>HLOOKUP(Coffee_data[[#This Row],[ProductId]],Product!$B$4:$O$7,2,FALSE)</f>
        <v>Decaf</v>
      </c>
      <c r="S3207" s="15" t="str">
        <f>HLOOKUP(Coffee_data[[#This Row],[ProductId]],Product!$B$4:$O$7,3,FALSE)</f>
        <v>Espresso</v>
      </c>
      <c r="T3207" s="15" t="str">
        <f>HLOOKUP(Coffee_data[[#This Row],[ProductId]],Product!$B$4:$O$7,4,FALSE)</f>
        <v>Decaf Espresso</v>
      </c>
    </row>
    <row r="3208" spans="1:20" x14ac:dyDescent="0.2">
      <c r="A3208">
        <v>356</v>
      </c>
      <c r="B3208">
        <v>387</v>
      </c>
      <c r="C3208">
        <v>672</v>
      </c>
      <c r="D3208">
        <v>247</v>
      </c>
      <c r="E3208">
        <v>120</v>
      </c>
      <c r="F3208">
        <v>96</v>
      </c>
      <c r="G3208">
        <v>1742</v>
      </c>
      <c r="H3208">
        <v>240</v>
      </c>
      <c r="I3208">
        <v>222</v>
      </c>
      <c r="J3208">
        <v>340</v>
      </c>
      <c r="K3208">
        <v>582</v>
      </c>
      <c r="L3208">
        <v>641</v>
      </c>
      <c r="M3208">
        <v>8</v>
      </c>
      <c r="N3208" s="25">
        <v>42185</v>
      </c>
      <c r="O3208" t="str">
        <f>VLOOKUP(Coffee_data[[#This Row],[Area Code]],Location!$B$1:$E$157,2,FALSE)</f>
        <v>Iowa</v>
      </c>
      <c r="P3208" t="str">
        <f>VLOOKUP(Coffee_data[[#This Row],[Area Code]],Location!$B$1:$E$157,3,FALSE)</f>
        <v>Central</v>
      </c>
      <c r="Q3208" t="str">
        <f>VLOOKUP(Coffee_data[[#This Row],[Area Code]],Location!$B$1:$E$157,4,FALSE)</f>
        <v>Small Market</v>
      </c>
      <c r="R3208" s="15" t="str">
        <f>HLOOKUP(Coffee_data[[#This Row],[ProductId]],Product!$B$4:$O$7,2,FALSE)</f>
        <v>Decaf</v>
      </c>
      <c r="S3208" s="15" t="str">
        <f>HLOOKUP(Coffee_data[[#This Row],[ProductId]],Product!$B$4:$O$7,3,FALSE)</f>
        <v>Herbal Tea</v>
      </c>
      <c r="T3208" s="15" t="str">
        <f>HLOOKUP(Coffee_data[[#This Row],[ProductId]],Product!$B$4:$O$7,4,FALSE)</f>
        <v>Chamomile</v>
      </c>
    </row>
    <row r="3209" spans="1:20" x14ac:dyDescent="0.2">
      <c r="A3209">
        <v>207</v>
      </c>
      <c r="B3209">
        <v>222</v>
      </c>
      <c r="C3209">
        <v>373</v>
      </c>
      <c r="D3209">
        <v>125</v>
      </c>
      <c r="E3209">
        <v>67</v>
      </c>
      <c r="F3209">
        <v>49</v>
      </c>
      <c r="G3209">
        <v>833</v>
      </c>
      <c r="H3209">
        <v>150</v>
      </c>
      <c r="I3209">
        <v>126</v>
      </c>
      <c r="J3209">
        <v>200</v>
      </c>
      <c r="K3209">
        <v>339</v>
      </c>
      <c r="L3209">
        <v>563</v>
      </c>
      <c r="M3209">
        <v>9</v>
      </c>
      <c r="N3209" s="25">
        <v>42185</v>
      </c>
      <c r="O3209" t="str">
        <f>VLOOKUP(Coffee_data[[#This Row],[Area Code]],Location!$B$1:$E$157,2,FALSE)</f>
        <v>Iowa</v>
      </c>
      <c r="P3209" t="str">
        <f>VLOOKUP(Coffee_data[[#This Row],[Area Code]],Location!$B$1:$E$157,3,FALSE)</f>
        <v>Central</v>
      </c>
      <c r="Q3209" t="str">
        <f>VLOOKUP(Coffee_data[[#This Row],[Area Code]],Location!$B$1:$E$157,4,FALSE)</f>
        <v>Small Market</v>
      </c>
      <c r="R3209" s="15" t="str">
        <f>HLOOKUP(Coffee_data[[#This Row],[ProductId]],Product!$B$4:$O$7,2,FALSE)</f>
        <v>Decaf</v>
      </c>
      <c r="S3209" s="15" t="str">
        <f>HLOOKUP(Coffee_data[[#This Row],[ProductId]],Product!$B$4:$O$7,3,FALSE)</f>
        <v>Herbal Tea</v>
      </c>
      <c r="T3209" s="15" t="str">
        <f>HLOOKUP(Coffee_data[[#This Row],[ProductId]],Product!$B$4:$O$7,4,FALSE)</f>
        <v>Lemon</v>
      </c>
    </row>
    <row r="3210" spans="1:20" x14ac:dyDescent="0.2">
      <c r="A3210">
        <v>230</v>
      </c>
      <c r="B3210">
        <v>266</v>
      </c>
      <c r="C3210">
        <v>527</v>
      </c>
      <c r="D3210">
        <v>321</v>
      </c>
      <c r="E3210">
        <v>92</v>
      </c>
      <c r="F3210">
        <v>74</v>
      </c>
      <c r="G3210">
        <v>1819</v>
      </c>
      <c r="H3210">
        <v>150</v>
      </c>
      <c r="I3210">
        <v>147</v>
      </c>
      <c r="J3210">
        <v>240</v>
      </c>
      <c r="K3210">
        <v>449</v>
      </c>
      <c r="L3210">
        <v>563</v>
      </c>
      <c r="M3210">
        <v>11</v>
      </c>
      <c r="N3210" s="25">
        <v>42185</v>
      </c>
      <c r="O3210" t="str">
        <f>VLOOKUP(Coffee_data[[#This Row],[Area Code]],Location!$B$1:$E$157,2,FALSE)</f>
        <v>Iowa</v>
      </c>
      <c r="P3210" t="str">
        <f>VLOOKUP(Coffee_data[[#This Row],[Area Code]],Location!$B$1:$E$157,3,FALSE)</f>
        <v>Central</v>
      </c>
      <c r="Q3210" t="str">
        <f>VLOOKUP(Coffee_data[[#This Row],[Area Code]],Location!$B$1:$E$157,4,FALSE)</f>
        <v>Small Market</v>
      </c>
      <c r="R3210" s="15" t="str">
        <f>HLOOKUP(Coffee_data[[#This Row],[ProductId]],Product!$B$4:$O$7,2,FALSE)</f>
        <v>Regular</v>
      </c>
      <c r="S3210" s="15" t="str">
        <f>HLOOKUP(Coffee_data[[#This Row],[ProductId]],Product!$B$4:$O$7,3,FALSE)</f>
        <v>Tea</v>
      </c>
      <c r="T3210" s="15" t="str">
        <f>HLOOKUP(Coffee_data[[#This Row],[ProductId]],Product!$B$4:$O$7,4,FALSE)</f>
        <v>Darjeeling</v>
      </c>
    </row>
    <row r="3211" spans="1:20" x14ac:dyDescent="0.2">
      <c r="A3211">
        <v>272</v>
      </c>
      <c r="B3211">
        <v>332</v>
      </c>
      <c r="C3211">
        <v>597</v>
      </c>
      <c r="D3211">
        <v>329</v>
      </c>
      <c r="E3211">
        <v>126</v>
      </c>
      <c r="F3211">
        <v>102</v>
      </c>
      <c r="G3211">
        <v>1834</v>
      </c>
      <c r="H3211">
        <v>170</v>
      </c>
      <c r="I3211">
        <v>176</v>
      </c>
      <c r="J3211">
        <v>290</v>
      </c>
      <c r="K3211">
        <v>508</v>
      </c>
      <c r="L3211">
        <v>515</v>
      </c>
      <c r="M3211">
        <v>12</v>
      </c>
      <c r="N3211" s="25">
        <v>42185</v>
      </c>
      <c r="O3211" t="str">
        <f>VLOOKUP(Coffee_data[[#This Row],[Area Code]],Location!$B$1:$E$157,2,FALSE)</f>
        <v>Iowa</v>
      </c>
      <c r="P3211" t="str">
        <f>VLOOKUP(Coffee_data[[#This Row],[Area Code]],Location!$B$1:$E$157,3,FALSE)</f>
        <v>Central</v>
      </c>
      <c r="Q3211" t="str">
        <f>VLOOKUP(Coffee_data[[#This Row],[Area Code]],Location!$B$1:$E$157,4,FALSE)</f>
        <v>Small Market</v>
      </c>
      <c r="R3211" s="15" t="str">
        <f>HLOOKUP(Coffee_data[[#This Row],[ProductId]],Product!$B$4:$O$7,2,FALSE)</f>
        <v>Regular</v>
      </c>
      <c r="S3211" s="15" t="str">
        <f>HLOOKUP(Coffee_data[[#This Row],[ProductId]],Product!$B$4:$O$7,3,FALSE)</f>
        <v>Tea</v>
      </c>
      <c r="T3211" s="15" t="str">
        <f>HLOOKUP(Coffee_data[[#This Row],[ProductId]],Product!$B$4:$O$7,4,FALSE)</f>
        <v>Earl Grey</v>
      </c>
    </row>
    <row r="3212" spans="1:20" x14ac:dyDescent="0.2">
      <c r="A3212">
        <v>23</v>
      </c>
      <c r="B3212">
        <v>36</v>
      </c>
      <c r="C3212">
        <v>60</v>
      </c>
      <c r="D3212">
        <v>25</v>
      </c>
      <c r="E3212">
        <v>18</v>
      </c>
      <c r="F3212">
        <v>7</v>
      </c>
      <c r="G3212">
        <v>854</v>
      </c>
      <c r="H3212">
        <v>30</v>
      </c>
      <c r="I3212">
        <v>20</v>
      </c>
      <c r="J3212">
        <v>40</v>
      </c>
      <c r="K3212">
        <v>60</v>
      </c>
      <c r="L3212">
        <v>712</v>
      </c>
      <c r="M3212">
        <v>1</v>
      </c>
      <c r="N3212" s="25">
        <v>42185</v>
      </c>
      <c r="O3212" t="str">
        <f>VLOOKUP(Coffee_data[[#This Row],[Area Code]],Location!$B$1:$E$157,2,FALSE)</f>
        <v>Iowa</v>
      </c>
      <c r="P3212" t="str">
        <f>VLOOKUP(Coffee_data[[#This Row],[Area Code]],Location!$B$1:$E$157,3,FALSE)</f>
        <v>Central</v>
      </c>
      <c r="Q3212" t="str">
        <f>VLOOKUP(Coffee_data[[#This Row],[Area Code]],Location!$B$1:$E$157,4,FALSE)</f>
        <v>Small Market</v>
      </c>
      <c r="R3212" s="15" t="str">
        <f>HLOOKUP(Coffee_data[[#This Row],[ProductId]],Product!$B$4:$O$7,2,FALSE)</f>
        <v>Regular</v>
      </c>
      <c r="S3212" s="15" t="str">
        <f>HLOOKUP(Coffee_data[[#This Row],[ProductId]],Product!$B$4:$O$7,3,FALSE)</f>
        <v>Coffee</v>
      </c>
      <c r="T3212" s="15" t="str">
        <f>HLOOKUP(Coffee_data[[#This Row],[ProductId]],Product!$B$4:$O$7,4,FALSE)</f>
        <v>Amaretto</v>
      </c>
    </row>
    <row r="3213" spans="1:20" x14ac:dyDescent="0.2">
      <c r="A3213">
        <v>12</v>
      </c>
      <c r="B3213">
        <v>41</v>
      </c>
      <c r="C3213">
        <v>74</v>
      </c>
      <c r="D3213">
        <v>34</v>
      </c>
      <c r="E3213">
        <v>30</v>
      </c>
      <c r="F3213">
        <v>10</v>
      </c>
      <c r="G3213">
        <v>1010</v>
      </c>
      <c r="H3213">
        <v>20</v>
      </c>
      <c r="I3213">
        <v>32</v>
      </c>
      <c r="J3213">
        <v>40</v>
      </c>
      <c r="K3213">
        <v>72</v>
      </c>
      <c r="L3213">
        <v>319</v>
      </c>
      <c r="M3213">
        <v>2</v>
      </c>
      <c r="N3213" s="25">
        <v>42185</v>
      </c>
      <c r="O3213" t="str">
        <f>VLOOKUP(Coffee_data[[#This Row],[Area Code]],Location!$B$1:$E$157,2,FALSE)</f>
        <v>Iowa</v>
      </c>
      <c r="P3213" t="str">
        <f>VLOOKUP(Coffee_data[[#This Row],[Area Code]],Location!$B$1:$E$157,3,FALSE)</f>
        <v>Central</v>
      </c>
      <c r="Q3213" t="str">
        <f>VLOOKUP(Coffee_data[[#This Row],[Area Code]],Location!$B$1:$E$157,4,FALSE)</f>
        <v>Small Market</v>
      </c>
      <c r="R3213" s="15" t="str">
        <f>HLOOKUP(Coffee_data[[#This Row],[ProductId]],Product!$B$4:$O$7,2,FALSE)</f>
        <v>Regular</v>
      </c>
      <c r="S3213" s="15" t="str">
        <f>HLOOKUP(Coffee_data[[#This Row],[ProductId]],Product!$B$4:$O$7,3,FALSE)</f>
        <v>Coffee</v>
      </c>
      <c r="T3213" s="15" t="str">
        <f>HLOOKUP(Coffee_data[[#This Row],[ProductId]],Product!$B$4:$O$7,4,FALSE)</f>
        <v>Columbian</v>
      </c>
    </row>
    <row r="3214" spans="1:20" x14ac:dyDescent="0.2">
      <c r="A3214">
        <v>17</v>
      </c>
      <c r="B3214">
        <v>31</v>
      </c>
      <c r="C3214">
        <v>54</v>
      </c>
      <c r="D3214">
        <v>23</v>
      </c>
      <c r="E3214">
        <v>18</v>
      </c>
      <c r="F3214">
        <v>7</v>
      </c>
      <c r="G3214">
        <v>605</v>
      </c>
      <c r="H3214">
        <v>20</v>
      </c>
      <c r="I3214">
        <v>20</v>
      </c>
      <c r="J3214">
        <v>30</v>
      </c>
      <c r="K3214">
        <v>50</v>
      </c>
      <c r="L3214">
        <v>712</v>
      </c>
      <c r="M3214">
        <v>3</v>
      </c>
      <c r="N3214" s="25">
        <v>42185</v>
      </c>
      <c r="O3214" t="str">
        <f>VLOOKUP(Coffee_data[[#This Row],[Area Code]],Location!$B$1:$E$157,2,FALSE)</f>
        <v>Iowa</v>
      </c>
      <c r="P3214" t="str">
        <f>VLOOKUP(Coffee_data[[#This Row],[Area Code]],Location!$B$1:$E$157,3,FALSE)</f>
        <v>Central</v>
      </c>
      <c r="Q3214" t="str">
        <f>VLOOKUP(Coffee_data[[#This Row],[Area Code]],Location!$B$1:$E$157,4,FALSE)</f>
        <v>Small Market</v>
      </c>
      <c r="R3214" s="15" t="str">
        <f>HLOOKUP(Coffee_data[[#This Row],[ProductId]],Product!$B$4:$O$7,2,FALSE)</f>
        <v>Decaf</v>
      </c>
      <c r="S3214" s="15" t="str">
        <f>HLOOKUP(Coffee_data[[#This Row],[ProductId]],Product!$B$4:$O$7,3,FALSE)</f>
        <v>Coffee</v>
      </c>
      <c r="T3214" s="15" t="str">
        <f>HLOOKUP(Coffee_data[[#This Row],[ProductId]],Product!$B$4:$O$7,4,FALSE)</f>
        <v>Decaf Irish Cream</v>
      </c>
    </row>
    <row r="3215" spans="1:20" x14ac:dyDescent="0.2">
      <c r="A3215">
        <v>18</v>
      </c>
      <c r="B3215">
        <v>29</v>
      </c>
      <c r="C3215">
        <v>49</v>
      </c>
      <c r="D3215">
        <v>20</v>
      </c>
      <c r="E3215">
        <v>15</v>
      </c>
      <c r="F3215">
        <v>5</v>
      </c>
      <c r="G3215">
        <v>808</v>
      </c>
      <c r="H3215">
        <v>20</v>
      </c>
      <c r="I3215">
        <v>20</v>
      </c>
      <c r="J3215">
        <v>30</v>
      </c>
      <c r="K3215">
        <v>55</v>
      </c>
      <c r="L3215">
        <v>712</v>
      </c>
      <c r="M3215">
        <v>5</v>
      </c>
      <c r="N3215" s="25">
        <v>42185</v>
      </c>
      <c r="O3215" t="str">
        <f>VLOOKUP(Coffee_data[[#This Row],[Area Code]],Location!$B$1:$E$157,2,FALSE)</f>
        <v>Iowa</v>
      </c>
      <c r="P3215" t="str">
        <f>VLOOKUP(Coffee_data[[#This Row],[Area Code]],Location!$B$1:$E$157,3,FALSE)</f>
        <v>Central</v>
      </c>
      <c r="Q3215" t="str">
        <f>VLOOKUP(Coffee_data[[#This Row],[Area Code]],Location!$B$1:$E$157,4,FALSE)</f>
        <v>Small Market</v>
      </c>
      <c r="R3215" s="15" t="str">
        <f>HLOOKUP(Coffee_data[[#This Row],[ProductId]],Product!$B$4:$O$7,2,FALSE)</f>
        <v>Regular</v>
      </c>
      <c r="S3215" s="15" t="str">
        <f>HLOOKUP(Coffee_data[[#This Row],[ProductId]],Product!$B$4:$O$7,3,FALSE)</f>
        <v>Espresso</v>
      </c>
      <c r="T3215" s="15" t="str">
        <f>HLOOKUP(Coffee_data[[#This Row],[ProductId]],Product!$B$4:$O$7,4,FALSE)</f>
        <v>Caffe Mocha</v>
      </c>
    </row>
    <row r="3216" spans="1:20" x14ac:dyDescent="0.2">
      <c r="A3216">
        <v>43</v>
      </c>
      <c r="B3216">
        <v>43</v>
      </c>
      <c r="C3216">
        <v>43</v>
      </c>
      <c r="D3216">
        <v>0</v>
      </c>
      <c r="E3216">
        <v>11</v>
      </c>
      <c r="F3216">
        <v>0</v>
      </c>
      <c r="G3216">
        <v>559</v>
      </c>
      <c r="H3216">
        <v>40</v>
      </c>
      <c r="I3216">
        <v>0</v>
      </c>
      <c r="J3216">
        <v>50</v>
      </c>
      <c r="K3216">
        <v>56</v>
      </c>
      <c r="L3216">
        <v>563</v>
      </c>
      <c r="M3216">
        <v>6</v>
      </c>
      <c r="N3216" s="25">
        <v>42185</v>
      </c>
      <c r="O3216" t="str">
        <f>VLOOKUP(Coffee_data[[#This Row],[Area Code]],Location!$B$1:$E$157,2,FALSE)</f>
        <v>Iowa</v>
      </c>
      <c r="P3216" t="str">
        <f>VLOOKUP(Coffee_data[[#This Row],[Area Code]],Location!$B$1:$E$157,3,FALSE)</f>
        <v>Central</v>
      </c>
      <c r="Q3216" t="str">
        <f>VLOOKUP(Coffee_data[[#This Row],[Area Code]],Location!$B$1:$E$157,4,FALSE)</f>
        <v>Small Market</v>
      </c>
      <c r="R3216" s="15" t="str">
        <f>HLOOKUP(Coffee_data[[#This Row],[ProductId]],Product!$B$4:$O$7,2,FALSE)</f>
        <v>Decaf</v>
      </c>
      <c r="S3216" s="15" t="str">
        <f>HLOOKUP(Coffee_data[[#This Row],[ProductId]],Product!$B$4:$O$7,3,FALSE)</f>
        <v>Espresso</v>
      </c>
      <c r="T3216" s="15" t="str">
        <f>HLOOKUP(Coffee_data[[#This Row],[ProductId]],Product!$B$4:$O$7,4,FALSE)</f>
        <v>Decaf Espresso</v>
      </c>
    </row>
    <row r="3217" spans="1:20" x14ac:dyDescent="0.2">
      <c r="A3217">
        <v>-1</v>
      </c>
      <c r="B3217">
        <v>82</v>
      </c>
      <c r="C3217">
        <v>140</v>
      </c>
      <c r="D3217">
        <v>59</v>
      </c>
      <c r="E3217">
        <v>77</v>
      </c>
      <c r="F3217">
        <v>53</v>
      </c>
      <c r="G3217">
        <v>338</v>
      </c>
      <c r="H3217">
        <v>10</v>
      </c>
      <c r="I3217">
        <v>58</v>
      </c>
      <c r="J3217">
        <v>70</v>
      </c>
      <c r="K3217">
        <v>112</v>
      </c>
      <c r="L3217">
        <v>636</v>
      </c>
      <c r="M3217">
        <v>8</v>
      </c>
      <c r="N3217" s="25">
        <v>42185</v>
      </c>
      <c r="O3217" t="str">
        <f>VLOOKUP(Coffee_data[[#This Row],[Area Code]],Location!$B$1:$E$157,2,FALSE)</f>
        <v>Missouri</v>
      </c>
      <c r="P3217" t="str">
        <f>VLOOKUP(Coffee_data[[#This Row],[Area Code]],Location!$B$1:$E$157,3,FALSE)</f>
        <v>Central</v>
      </c>
      <c r="Q3217" t="str">
        <f>VLOOKUP(Coffee_data[[#This Row],[Area Code]],Location!$B$1:$E$157,4,FALSE)</f>
        <v>Small Market</v>
      </c>
      <c r="R3217" s="15" t="str">
        <f>HLOOKUP(Coffee_data[[#This Row],[ProductId]],Product!$B$4:$O$7,2,FALSE)</f>
        <v>Decaf</v>
      </c>
      <c r="S3217" s="15" t="str">
        <f>HLOOKUP(Coffee_data[[#This Row],[ProductId]],Product!$B$4:$O$7,3,FALSE)</f>
        <v>Herbal Tea</v>
      </c>
      <c r="T3217" s="15" t="str">
        <f>HLOOKUP(Coffee_data[[#This Row],[ProductId]],Product!$B$4:$O$7,4,FALSE)</f>
        <v>Chamomile</v>
      </c>
    </row>
    <row r="3218" spans="1:20" x14ac:dyDescent="0.2">
      <c r="A3218">
        <v>-17</v>
      </c>
      <c r="B3218">
        <v>49</v>
      </c>
      <c r="C3218">
        <v>167</v>
      </c>
      <c r="D3218">
        <v>111</v>
      </c>
      <c r="E3218">
        <v>57</v>
      </c>
      <c r="F3218">
        <v>37</v>
      </c>
      <c r="G3218">
        <v>1334</v>
      </c>
      <c r="H3218">
        <v>0</v>
      </c>
      <c r="I3218">
        <v>84</v>
      </c>
      <c r="J3218">
        <v>40</v>
      </c>
      <c r="K3218">
        <v>131</v>
      </c>
      <c r="L3218">
        <v>660</v>
      </c>
      <c r="M3218">
        <v>9</v>
      </c>
      <c r="N3218" s="25">
        <v>42185</v>
      </c>
      <c r="O3218" t="str">
        <f>VLOOKUP(Coffee_data[[#This Row],[Area Code]],Location!$B$1:$E$157,2,FALSE)</f>
        <v>Missouri</v>
      </c>
      <c r="P3218" t="str">
        <f>VLOOKUP(Coffee_data[[#This Row],[Area Code]],Location!$B$1:$E$157,3,FALSE)</f>
        <v>Central</v>
      </c>
      <c r="Q3218" t="str">
        <f>VLOOKUP(Coffee_data[[#This Row],[Area Code]],Location!$B$1:$E$157,4,FALSE)</f>
        <v>Small Market</v>
      </c>
      <c r="R3218" s="15" t="str">
        <f>HLOOKUP(Coffee_data[[#This Row],[ProductId]],Product!$B$4:$O$7,2,FALSE)</f>
        <v>Decaf</v>
      </c>
      <c r="S3218" s="15" t="str">
        <f>HLOOKUP(Coffee_data[[#This Row],[ProductId]],Product!$B$4:$O$7,3,FALSE)</f>
        <v>Herbal Tea</v>
      </c>
      <c r="T3218" s="15" t="str">
        <f>HLOOKUP(Coffee_data[[#This Row],[ProductId]],Product!$B$4:$O$7,4,FALSE)</f>
        <v>Lemon</v>
      </c>
    </row>
    <row r="3219" spans="1:20" x14ac:dyDescent="0.2">
      <c r="A3219">
        <v>23</v>
      </c>
      <c r="B3219">
        <v>59</v>
      </c>
      <c r="C3219">
        <v>102</v>
      </c>
      <c r="D3219">
        <v>44</v>
      </c>
      <c r="E3219">
        <v>39</v>
      </c>
      <c r="F3219">
        <v>14</v>
      </c>
      <c r="G3219">
        <v>258</v>
      </c>
      <c r="H3219">
        <v>30</v>
      </c>
      <c r="I3219">
        <v>30</v>
      </c>
      <c r="J3219">
        <v>60</v>
      </c>
      <c r="K3219">
        <v>79</v>
      </c>
      <c r="L3219">
        <v>314</v>
      </c>
      <c r="M3219">
        <v>11</v>
      </c>
      <c r="N3219" s="25">
        <v>42185</v>
      </c>
      <c r="O3219" t="str">
        <f>VLOOKUP(Coffee_data[[#This Row],[Area Code]],Location!$B$1:$E$157,2,FALSE)</f>
        <v>Missouri</v>
      </c>
      <c r="P3219" t="str">
        <f>VLOOKUP(Coffee_data[[#This Row],[Area Code]],Location!$B$1:$E$157,3,FALSE)</f>
        <v>Central</v>
      </c>
      <c r="Q3219" t="str">
        <f>VLOOKUP(Coffee_data[[#This Row],[Area Code]],Location!$B$1:$E$157,4,FALSE)</f>
        <v>Small Market</v>
      </c>
      <c r="R3219" s="15" t="str">
        <f>HLOOKUP(Coffee_data[[#This Row],[ProductId]],Product!$B$4:$O$7,2,FALSE)</f>
        <v>Regular</v>
      </c>
      <c r="S3219" s="15" t="str">
        <f>HLOOKUP(Coffee_data[[#This Row],[ProductId]],Product!$B$4:$O$7,3,FALSE)</f>
        <v>Tea</v>
      </c>
      <c r="T3219" s="15" t="str">
        <f>HLOOKUP(Coffee_data[[#This Row],[ProductId]],Product!$B$4:$O$7,4,FALSE)</f>
        <v>Darjeeling</v>
      </c>
    </row>
    <row r="3220" spans="1:20" x14ac:dyDescent="0.2">
      <c r="A3220">
        <v>1</v>
      </c>
      <c r="B3220">
        <v>49</v>
      </c>
      <c r="C3220">
        <v>88</v>
      </c>
      <c r="D3220">
        <v>40</v>
      </c>
      <c r="E3220">
        <v>45</v>
      </c>
      <c r="F3220">
        <v>15</v>
      </c>
      <c r="G3220">
        <v>219</v>
      </c>
      <c r="H3220">
        <v>0</v>
      </c>
      <c r="I3220">
        <v>18</v>
      </c>
      <c r="J3220">
        <v>40</v>
      </c>
      <c r="K3220">
        <v>58</v>
      </c>
      <c r="L3220">
        <v>816</v>
      </c>
      <c r="M3220">
        <v>12</v>
      </c>
      <c r="N3220" s="25">
        <v>42185</v>
      </c>
      <c r="O3220" t="str">
        <f>VLOOKUP(Coffee_data[[#This Row],[Area Code]],Location!$B$1:$E$157,2,FALSE)</f>
        <v>Missouri</v>
      </c>
      <c r="P3220" t="str">
        <f>VLOOKUP(Coffee_data[[#This Row],[Area Code]],Location!$B$1:$E$157,3,FALSE)</f>
        <v>Central</v>
      </c>
      <c r="Q3220" t="str">
        <f>VLOOKUP(Coffee_data[[#This Row],[Area Code]],Location!$B$1:$E$157,4,FALSE)</f>
        <v>Small Market</v>
      </c>
      <c r="R3220" s="15" t="str">
        <f>HLOOKUP(Coffee_data[[#This Row],[ProductId]],Product!$B$4:$O$7,2,FALSE)</f>
        <v>Regular</v>
      </c>
      <c r="S3220" s="15" t="str">
        <f>HLOOKUP(Coffee_data[[#This Row],[ProductId]],Product!$B$4:$O$7,3,FALSE)</f>
        <v>Tea</v>
      </c>
      <c r="T3220" s="15" t="str">
        <f>HLOOKUP(Coffee_data[[#This Row],[ProductId]],Product!$B$4:$O$7,4,FALSE)</f>
        <v>Earl Grey</v>
      </c>
    </row>
    <row r="3221" spans="1:20" x14ac:dyDescent="0.2">
      <c r="A3221">
        <v>0</v>
      </c>
      <c r="B3221">
        <v>46</v>
      </c>
      <c r="C3221">
        <v>81</v>
      </c>
      <c r="D3221">
        <v>36</v>
      </c>
      <c r="E3221">
        <v>43</v>
      </c>
      <c r="F3221">
        <v>13</v>
      </c>
      <c r="G3221">
        <v>252</v>
      </c>
      <c r="H3221">
        <v>0</v>
      </c>
      <c r="I3221">
        <v>30</v>
      </c>
      <c r="J3221">
        <v>40</v>
      </c>
      <c r="K3221">
        <v>57</v>
      </c>
      <c r="L3221">
        <v>417</v>
      </c>
      <c r="M3221">
        <v>13</v>
      </c>
      <c r="N3221" s="25">
        <v>42185</v>
      </c>
      <c r="O3221" t="str">
        <f>VLOOKUP(Coffee_data[[#This Row],[Area Code]],Location!$B$1:$E$157,2,FALSE)</f>
        <v>Missouri</v>
      </c>
      <c r="P3221" t="str">
        <f>VLOOKUP(Coffee_data[[#This Row],[Area Code]],Location!$B$1:$E$157,3,FALSE)</f>
        <v>Central</v>
      </c>
      <c r="Q3221" t="str">
        <f>VLOOKUP(Coffee_data[[#This Row],[Area Code]],Location!$B$1:$E$157,4,FALSE)</f>
        <v>Small Market</v>
      </c>
      <c r="R3221" s="15" t="str">
        <f>HLOOKUP(Coffee_data[[#This Row],[ProductId]],Product!$B$4:$O$7,2,FALSE)</f>
        <v>Regular</v>
      </c>
      <c r="S3221" s="15" t="str">
        <f>HLOOKUP(Coffee_data[[#This Row],[ProductId]],Product!$B$4:$O$7,3,FALSE)</f>
        <v>Tea</v>
      </c>
      <c r="T3221" s="15" t="str">
        <f>HLOOKUP(Coffee_data[[#This Row],[ProductId]],Product!$B$4:$O$7,4,FALSE)</f>
        <v>Green Tea</v>
      </c>
    </row>
    <row r="3222" spans="1:20" x14ac:dyDescent="0.2">
      <c r="A3222">
        <v>43</v>
      </c>
      <c r="B3222">
        <v>93</v>
      </c>
      <c r="C3222">
        <v>167</v>
      </c>
      <c r="D3222">
        <v>76</v>
      </c>
      <c r="E3222">
        <v>58</v>
      </c>
      <c r="F3222">
        <v>28</v>
      </c>
      <c r="G3222">
        <v>613</v>
      </c>
      <c r="H3222">
        <v>40</v>
      </c>
      <c r="I3222">
        <v>80</v>
      </c>
      <c r="J3222">
        <v>90</v>
      </c>
      <c r="K3222">
        <v>172</v>
      </c>
      <c r="L3222">
        <v>314</v>
      </c>
      <c r="M3222">
        <v>2</v>
      </c>
      <c r="N3222" s="25">
        <v>42185</v>
      </c>
      <c r="O3222" t="str">
        <f>VLOOKUP(Coffee_data[[#This Row],[Area Code]],Location!$B$1:$E$157,2,FALSE)</f>
        <v>Missouri</v>
      </c>
      <c r="P3222" t="str">
        <f>VLOOKUP(Coffee_data[[#This Row],[Area Code]],Location!$B$1:$E$157,3,FALSE)</f>
        <v>Central</v>
      </c>
      <c r="Q3222" t="str">
        <f>VLOOKUP(Coffee_data[[#This Row],[Area Code]],Location!$B$1:$E$157,4,FALSE)</f>
        <v>Small Market</v>
      </c>
      <c r="R3222" s="15" t="str">
        <f>HLOOKUP(Coffee_data[[#This Row],[ProductId]],Product!$B$4:$O$7,2,FALSE)</f>
        <v>Regular</v>
      </c>
      <c r="S3222" s="15" t="str">
        <f>HLOOKUP(Coffee_data[[#This Row],[ProductId]],Product!$B$4:$O$7,3,FALSE)</f>
        <v>Coffee</v>
      </c>
      <c r="T3222" s="15" t="str">
        <f>HLOOKUP(Coffee_data[[#This Row],[ProductId]],Product!$B$4:$O$7,4,FALSE)</f>
        <v>Columbian</v>
      </c>
    </row>
    <row r="3223" spans="1:20" x14ac:dyDescent="0.2">
      <c r="A3223">
        <v>44</v>
      </c>
      <c r="B3223">
        <v>72</v>
      </c>
      <c r="C3223">
        <v>131</v>
      </c>
      <c r="D3223">
        <v>60</v>
      </c>
      <c r="E3223">
        <v>37</v>
      </c>
      <c r="F3223">
        <v>18</v>
      </c>
      <c r="G3223">
        <v>1070</v>
      </c>
      <c r="H3223">
        <v>40</v>
      </c>
      <c r="I3223">
        <v>57</v>
      </c>
      <c r="J3223">
        <v>70</v>
      </c>
      <c r="K3223">
        <v>127</v>
      </c>
      <c r="L3223">
        <v>314</v>
      </c>
      <c r="M3223">
        <v>3</v>
      </c>
      <c r="N3223" s="25">
        <v>42185</v>
      </c>
      <c r="O3223" t="str">
        <f>VLOOKUP(Coffee_data[[#This Row],[Area Code]],Location!$B$1:$E$157,2,FALSE)</f>
        <v>Missouri</v>
      </c>
      <c r="P3223" t="str">
        <f>VLOOKUP(Coffee_data[[#This Row],[Area Code]],Location!$B$1:$E$157,3,FALSE)</f>
        <v>Central</v>
      </c>
      <c r="Q3223" t="str">
        <f>VLOOKUP(Coffee_data[[#This Row],[Area Code]],Location!$B$1:$E$157,4,FALSE)</f>
        <v>Small Market</v>
      </c>
      <c r="R3223" s="15" t="str">
        <f>HLOOKUP(Coffee_data[[#This Row],[ProductId]],Product!$B$4:$O$7,2,FALSE)</f>
        <v>Decaf</v>
      </c>
      <c r="S3223" s="15" t="str">
        <f>HLOOKUP(Coffee_data[[#This Row],[ProductId]],Product!$B$4:$O$7,3,FALSE)</f>
        <v>Coffee</v>
      </c>
      <c r="T3223" s="15" t="str">
        <f>HLOOKUP(Coffee_data[[#This Row],[ProductId]],Product!$B$4:$O$7,4,FALSE)</f>
        <v>Decaf Irish Cream</v>
      </c>
    </row>
    <row r="3224" spans="1:20" x14ac:dyDescent="0.2">
      <c r="A3224">
        <v>44</v>
      </c>
      <c r="B3224">
        <v>52</v>
      </c>
      <c r="C3224">
        <v>86</v>
      </c>
      <c r="D3224">
        <v>35</v>
      </c>
      <c r="E3224">
        <v>19</v>
      </c>
      <c r="F3224">
        <v>9</v>
      </c>
      <c r="G3224">
        <v>894</v>
      </c>
      <c r="H3224">
        <v>40</v>
      </c>
      <c r="I3224">
        <v>40</v>
      </c>
      <c r="J3224">
        <v>60</v>
      </c>
      <c r="K3224">
        <v>100</v>
      </c>
      <c r="L3224">
        <v>660</v>
      </c>
      <c r="M3224">
        <v>5</v>
      </c>
      <c r="N3224" s="25">
        <v>42185</v>
      </c>
      <c r="O3224" t="str">
        <f>VLOOKUP(Coffee_data[[#This Row],[Area Code]],Location!$B$1:$E$157,2,FALSE)</f>
        <v>Missouri</v>
      </c>
      <c r="P3224" t="str">
        <f>VLOOKUP(Coffee_data[[#This Row],[Area Code]],Location!$B$1:$E$157,3,FALSE)</f>
        <v>Central</v>
      </c>
      <c r="Q3224" t="str">
        <f>VLOOKUP(Coffee_data[[#This Row],[Area Code]],Location!$B$1:$E$157,4,FALSE)</f>
        <v>Small Market</v>
      </c>
      <c r="R3224" s="15" t="str">
        <f>HLOOKUP(Coffee_data[[#This Row],[ProductId]],Product!$B$4:$O$7,2,FALSE)</f>
        <v>Regular</v>
      </c>
      <c r="S3224" s="15" t="str">
        <f>HLOOKUP(Coffee_data[[#This Row],[ProductId]],Product!$B$4:$O$7,3,FALSE)</f>
        <v>Espresso</v>
      </c>
      <c r="T3224" s="15" t="str">
        <f>HLOOKUP(Coffee_data[[#This Row],[ProductId]],Product!$B$4:$O$7,4,FALSE)</f>
        <v>Caffe Mocha</v>
      </c>
    </row>
    <row r="3225" spans="1:20" x14ac:dyDescent="0.2">
      <c r="A3225">
        <v>48</v>
      </c>
      <c r="B3225">
        <v>57</v>
      </c>
      <c r="C3225">
        <v>95</v>
      </c>
      <c r="D3225">
        <v>39</v>
      </c>
      <c r="E3225">
        <v>20</v>
      </c>
      <c r="F3225">
        <v>10</v>
      </c>
      <c r="G3225">
        <v>845</v>
      </c>
      <c r="H3225">
        <v>50</v>
      </c>
      <c r="I3225">
        <v>46</v>
      </c>
      <c r="J3225">
        <v>70</v>
      </c>
      <c r="K3225">
        <v>104</v>
      </c>
      <c r="L3225">
        <v>314</v>
      </c>
      <c r="M3225">
        <v>6</v>
      </c>
      <c r="N3225" s="25">
        <v>42185</v>
      </c>
      <c r="O3225" t="str">
        <f>VLOOKUP(Coffee_data[[#This Row],[Area Code]],Location!$B$1:$E$157,2,FALSE)</f>
        <v>Missouri</v>
      </c>
      <c r="P3225" t="str">
        <f>VLOOKUP(Coffee_data[[#This Row],[Area Code]],Location!$B$1:$E$157,3,FALSE)</f>
        <v>Central</v>
      </c>
      <c r="Q3225" t="str">
        <f>VLOOKUP(Coffee_data[[#This Row],[Area Code]],Location!$B$1:$E$157,4,FALSE)</f>
        <v>Small Market</v>
      </c>
      <c r="R3225" s="15" t="str">
        <f>HLOOKUP(Coffee_data[[#This Row],[ProductId]],Product!$B$4:$O$7,2,FALSE)</f>
        <v>Decaf</v>
      </c>
      <c r="S3225" s="15" t="str">
        <f>HLOOKUP(Coffee_data[[#This Row],[ProductId]],Product!$B$4:$O$7,3,FALSE)</f>
        <v>Espresso</v>
      </c>
      <c r="T3225" s="15" t="str">
        <f>HLOOKUP(Coffee_data[[#This Row],[ProductId]],Product!$B$4:$O$7,4,FALSE)</f>
        <v>Decaf Espresso</v>
      </c>
    </row>
    <row r="3226" spans="1:20" x14ac:dyDescent="0.2">
      <c r="A3226">
        <v>12</v>
      </c>
      <c r="B3226">
        <v>26</v>
      </c>
      <c r="C3226">
        <v>44</v>
      </c>
      <c r="D3226">
        <v>18</v>
      </c>
      <c r="E3226">
        <v>16</v>
      </c>
      <c r="F3226">
        <v>5</v>
      </c>
      <c r="G3226">
        <v>486</v>
      </c>
      <c r="H3226">
        <v>20</v>
      </c>
      <c r="I3226">
        <v>10</v>
      </c>
      <c r="J3226">
        <v>20</v>
      </c>
      <c r="K3226">
        <v>38</v>
      </c>
      <c r="L3226">
        <v>513</v>
      </c>
      <c r="M3226">
        <v>8</v>
      </c>
      <c r="N3226" s="25">
        <v>42185</v>
      </c>
      <c r="O3226" t="str">
        <f>VLOOKUP(Coffee_data[[#This Row],[Area Code]],Location!$B$1:$E$157,2,FALSE)</f>
        <v>Ohio</v>
      </c>
      <c r="P3226" t="str">
        <f>VLOOKUP(Coffee_data[[#This Row],[Area Code]],Location!$B$1:$E$157,3,FALSE)</f>
        <v>Central</v>
      </c>
      <c r="Q3226" t="str">
        <f>VLOOKUP(Coffee_data[[#This Row],[Area Code]],Location!$B$1:$E$157,4,FALSE)</f>
        <v>Major Market</v>
      </c>
      <c r="R3226" s="15" t="str">
        <f>HLOOKUP(Coffee_data[[#This Row],[ProductId]],Product!$B$4:$O$7,2,FALSE)</f>
        <v>Decaf</v>
      </c>
      <c r="S3226" s="15" t="str">
        <f>HLOOKUP(Coffee_data[[#This Row],[ProductId]],Product!$B$4:$O$7,3,FALSE)</f>
        <v>Herbal Tea</v>
      </c>
      <c r="T3226" s="15" t="str">
        <f>HLOOKUP(Coffee_data[[#This Row],[ProductId]],Product!$B$4:$O$7,4,FALSE)</f>
        <v>Chamomile</v>
      </c>
    </row>
    <row r="3227" spans="1:20" x14ac:dyDescent="0.2">
      <c r="A3227">
        <v>22</v>
      </c>
      <c r="B3227">
        <v>34</v>
      </c>
      <c r="C3227">
        <v>56</v>
      </c>
      <c r="D3227">
        <v>23</v>
      </c>
      <c r="E3227">
        <v>17</v>
      </c>
      <c r="F3227">
        <v>6</v>
      </c>
      <c r="G3227">
        <v>868</v>
      </c>
      <c r="H3227">
        <v>40</v>
      </c>
      <c r="I3227">
        <v>10</v>
      </c>
      <c r="J3227">
        <v>40</v>
      </c>
      <c r="K3227">
        <v>41</v>
      </c>
      <c r="L3227">
        <v>937</v>
      </c>
      <c r="M3227">
        <v>9</v>
      </c>
      <c r="N3227" s="25">
        <v>42185</v>
      </c>
      <c r="O3227" t="str">
        <f>VLOOKUP(Coffee_data[[#This Row],[Area Code]],Location!$B$1:$E$157,2,FALSE)</f>
        <v>Ohio</v>
      </c>
      <c r="P3227" t="str">
        <f>VLOOKUP(Coffee_data[[#This Row],[Area Code]],Location!$B$1:$E$157,3,FALSE)</f>
        <v>Central</v>
      </c>
      <c r="Q3227" t="str">
        <f>VLOOKUP(Coffee_data[[#This Row],[Area Code]],Location!$B$1:$E$157,4,FALSE)</f>
        <v>Major Market</v>
      </c>
      <c r="R3227" s="15" t="str">
        <f>HLOOKUP(Coffee_data[[#This Row],[ProductId]],Product!$B$4:$O$7,2,FALSE)</f>
        <v>Decaf</v>
      </c>
      <c r="S3227" s="15" t="str">
        <f>HLOOKUP(Coffee_data[[#This Row],[ProductId]],Product!$B$4:$O$7,3,FALSE)</f>
        <v>Herbal Tea</v>
      </c>
      <c r="T3227" s="15" t="str">
        <f>HLOOKUP(Coffee_data[[#This Row],[ProductId]],Product!$B$4:$O$7,4,FALSE)</f>
        <v>Lemon</v>
      </c>
    </row>
    <row r="3228" spans="1:20" x14ac:dyDescent="0.2">
      <c r="A3228">
        <v>144</v>
      </c>
      <c r="B3228">
        <v>172</v>
      </c>
      <c r="C3228">
        <v>283</v>
      </c>
      <c r="D3228">
        <v>148</v>
      </c>
      <c r="E3228">
        <v>63</v>
      </c>
      <c r="F3228">
        <v>37</v>
      </c>
      <c r="G3228">
        <v>822</v>
      </c>
      <c r="H3228">
        <v>100</v>
      </c>
      <c r="I3228">
        <v>90</v>
      </c>
      <c r="J3228">
        <v>160</v>
      </c>
      <c r="K3228">
        <v>261</v>
      </c>
      <c r="L3228">
        <v>740</v>
      </c>
      <c r="M3228">
        <v>11</v>
      </c>
      <c r="N3228" s="25">
        <v>42185</v>
      </c>
      <c r="O3228" t="str">
        <f>VLOOKUP(Coffee_data[[#This Row],[Area Code]],Location!$B$1:$E$157,2,FALSE)</f>
        <v>Ohio</v>
      </c>
      <c r="P3228" t="str">
        <f>VLOOKUP(Coffee_data[[#This Row],[Area Code]],Location!$B$1:$E$157,3,FALSE)</f>
        <v>Central</v>
      </c>
      <c r="Q3228" t="str">
        <f>VLOOKUP(Coffee_data[[#This Row],[Area Code]],Location!$B$1:$E$157,4,FALSE)</f>
        <v>Major Market</v>
      </c>
      <c r="R3228" s="15" t="str">
        <f>HLOOKUP(Coffee_data[[#This Row],[ProductId]],Product!$B$4:$O$7,2,FALSE)</f>
        <v>Regular</v>
      </c>
      <c r="S3228" s="15" t="str">
        <f>HLOOKUP(Coffee_data[[#This Row],[ProductId]],Product!$B$4:$O$7,3,FALSE)</f>
        <v>Tea</v>
      </c>
      <c r="T3228" s="15" t="str">
        <f>HLOOKUP(Coffee_data[[#This Row],[ProductId]],Product!$B$4:$O$7,4,FALSE)</f>
        <v>Darjeeling</v>
      </c>
    </row>
    <row r="3229" spans="1:20" x14ac:dyDescent="0.2">
      <c r="A3229">
        <v>177</v>
      </c>
      <c r="B3229">
        <v>195</v>
      </c>
      <c r="C3229">
        <v>333</v>
      </c>
      <c r="D3229">
        <v>156</v>
      </c>
      <c r="E3229">
        <v>62</v>
      </c>
      <c r="F3229">
        <v>43</v>
      </c>
      <c r="G3229">
        <v>692</v>
      </c>
      <c r="H3229">
        <v>110</v>
      </c>
      <c r="I3229">
        <v>110</v>
      </c>
      <c r="J3229">
        <v>170</v>
      </c>
      <c r="K3229">
        <v>278</v>
      </c>
      <c r="L3229">
        <v>419</v>
      </c>
      <c r="M3229">
        <v>12</v>
      </c>
      <c r="N3229" s="25">
        <v>42185</v>
      </c>
      <c r="O3229" t="str">
        <f>VLOOKUP(Coffee_data[[#This Row],[Area Code]],Location!$B$1:$E$157,2,FALSE)</f>
        <v>Ohio</v>
      </c>
      <c r="P3229" t="str">
        <f>VLOOKUP(Coffee_data[[#This Row],[Area Code]],Location!$B$1:$E$157,3,FALSE)</f>
        <v>Central</v>
      </c>
      <c r="Q3229" t="str">
        <f>VLOOKUP(Coffee_data[[#This Row],[Area Code]],Location!$B$1:$E$157,4,FALSE)</f>
        <v>Major Market</v>
      </c>
      <c r="R3229" s="15" t="str">
        <f>HLOOKUP(Coffee_data[[#This Row],[ProductId]],Product!$B$4:$O$7,2,FALSE)</f>
        <v>Regular</v>
      </c>
      <c r="S3229" s="15" t="str">
        <f>HLOOKUP(Coffee_data[[#This Row],[ProductId]],Product!$B$4:$O$7,3,FALSE)</f>
        <v>Tea</v>
      </c>
      <c r="T3229" s="15" t="str">
        <f>HLOOKUP(Coffee_data[[#This Row],[ProductId]],Product!$B$4:$O$7,4,FALSE)</f>
        <v>Earl Grey</v>
      </c>
    </row>
    <row r="3230" spans="1:20" x14ac:dyDescent="0.2">
      <c r="A3230">
        <v>15</v>
      </c>
      <c r="B3230">
        <v>64</v>
      </c>
      <c r="C3230">
        <v>114</v>
      </c>
      <c r="D3230">
        <v>51</v>
      </c>
      <c r="E3230">
        <v>49</v>
      </c>
      <c r="F3230">
        <v>19</v>
      </c>
      <c r="G3230">
        <v>419</v>
      </c>
      <c r="H3230">
        <v>30</v>
      </c>
      <c r="I3230">
        <v>56</v>
      </c>
      <c r="J3230">
        <v>80</v>
      </c>
      <c r="K3230">
        <v>136</v>
      </c>
      <c r="L3230">
        <v>614</v>
      </c>
      <c r="M3230">
        <v>6</v>
      </c>
      <c r="N3230" s="25">
        <v>42185</v>
      </c>
      <c r="O3230" t="str">
        <f>VLOOKUP(Coffee_data[[#This Row],[Area Code]],Location!$B$1:$E$157,2,FALSE)</f>
        <v>Ohio</v>
      </c>
      <c r="P3230" t="str">
        <f>VLOOKUP(Coffee_data[[#This Row],[Area Code]],Location!$B$1:$E$157,3,FALSE)</f>
        <v>Central</v>
      </c>
      <c r="Q3230" t="str">
        <f>VLOOKUP(Coffee_data[[#This Row],[Area Code]],Location!$B$1:$E$157,4,FALSE)</f>
        <v>Major Market</v>
      </c>
      <c r="R3230" s="15" t="str">
        <f>HLOOKUP(Coffee_data[[#This Row],[ProductId]],Product!$B$4:$O$7,2,FALSE)</f>
        <v>Decaf</v>
      </c>
      <c r="S3230" s="15" t="str">
        <f>HLOOKUP(Coffee_data[[#This Row],[ProductId]],Product!$B$4:$O$7,3,FALSE)</f>
        <v>Espresso</v>
      </c>
      <c r="T3230" s="15" t="str">
        <f>HLOOKUP(Coffee_data[[#This Row],[ProductId]],Product!$B$4:$O$7,4,FALSE)</f>
        <v>Decaf Espresso</v>
      </c>
    </row>
    <row r="3231" spans="1:20" x14ac:dyDescent="0.2">
      <c r="A3231">
        <v>28</v>
      </c>
      <c r="B3231">
        <v>63</v>
      </c>
      <c r="C3231">
        <v>109</v>
      </c>
      <c r="D3231">
        <v>47</v>
      </c>
      <c r="E3231">
        <v>40</v>
      </c>
      <c r="F3231">
        <v>15</v>
      </c>
      <c r="G3231">
        <v>420</v>
      </c>
      <c r="H3231">
        <v>40</v>
      </c>
      <c r="I3231">
        <v>41</v>
      </c>
      <c r="J3231">
        <v>70</v>
      </c>
      <c r="K3231">
        <v>109</v>
      </c>
      <c r="L3231">
        <v>513</v>
      </c>
      <c r="M3231">
        <v>1</v>
      </c>
      <c r="N3231" s="25">
        <v>42185</v>
      </c>
      <c r="O3231" t="str">
        <f>VLOOKUP(Coffee_data[[#This Row],[Area Code]],Location!$B$1:$E$157,2,FALSE)</f>
        <v>Ohio</v>
      </c>
      <c r="P3231" t="str">
        <f>VLOOKUP(Coffee_data[[#This Row],[Area Code]],Location!$B$1:$E$157,3,FALSE)</f>
        <v>Central</v>
      </c>
      <c r="Q3231" t="str">
        <f>VLOOKUP(Coffee_data[[#This Row],[Area Code]],Location!$B$1:$E$157,4,FALSE)</f>
        <v>Major Market</v>
      </c>
      <c r="R3231" s="15" t="str">
        <f>HLOOKUP(Coffee_data[[#This Row],[ProductId]],Product!$B$4:$O$7,2,FALSE)</f>
        <v>Regular</v>
      </c>
      <c r="S3231" s="15" t="str">
        <f>HLOOKUP(Coffee_data[[#This Row],[ProductId]],Product!$B$4:$O$7,3,FALSE)</f>
        <v>Coffee</v>
      </c>
      <c r="T3231" s="15" t="str">
        <f>HLOOKUP(Coffee_data[[#This Row],[ProductId]],Product!$B$4:$O$7,4,FALSE)</f>
        <v>Amaretto</v>
      </c>
    </row>
    <row r="3232" spans="1:20" x14ac:dyDescent="0.2">
      <c r="A3232">
        <v>25</v>
      </c>
      <c r="B3232">
        <v>51</v>
      </c>
      <c r="C3232">
        <v>84</v>
      </c>
      <c r="D3232">
        <v>34</v>
      </c>
      <c r="E3232">
        <v>31</v>
      </c>
      <c r="F3232">
        <v>10</v>
      </c>
      <c r="G3232">
        <v>432</v>
      </c>
      <c r="H3232">
        <v>30</v>
      </c>
      <c r="I3232">
        <v>30</v>
      </c>
      <c r="J3232">
        <v>50</v>
      </c>
      <c r="K3232">
        <v>78</v>
      </c>
      <c r="L3232">
        <v>234</v>
      </c>
      <c r="M3232">
        <v>2</v>
      </c>
      <c r="N3232" s="25">
        <v>42185</v>
      </c>
      <c r="O3232" t="str">
        <f>VLOOKUP(Coffee_data[[#This Row],[Area Code]],Location!$B$1:$E$157,2,FALSE)</f>
        <v>Ohio</v>
      </c>
      <c r="P3232" t="str">
        <f>VLOOKUP(Coffee_data[[#This Row],[Area Code]],Location!$B$1:$E$157,3,FALSE)</f>
        <v>Central</v>
      </c>
      <c r="Q3232" t="str">
        <f>VLOOKUP(Coffee_data[[#This Row],[Area Code]],Location!$B$1:$E$157,4,FALSE)</f>
        <v>Major Market</v>
      </c>
      <c r="R3232" s="15" t="str">
        <f>HLOOKUP(Coffee_data[[#This Row],[ProductId]],Product!$B$4:$O$7,2,FALSE)</f>
        <v>Regular</v>
      </c>
      <c r="S3232" s="15" t="str">
        <f>HLOOKUP(Coffee_data[[#This Row],[ProductId]],Product!$B$4:$O$7,3,FALSE)</f>
        <v>Coffee</v>
      </c>
      <c r="T3232" s="15" t="str">
        <f>HLOOKUP(Coffee_data[[#This Row],[ProductId]],Product!$B$4:$O$7,4,FALSE)</f>
        <v>Columbian</v>
      </c>
    </row>
    <row r="3233" spans="1:20" x14ac:dyDescent="0.2">
      <c r="A3233">
        <v>-12</v>
      </c>
      <c r="B3233">
        <v>56</v>
      </c>
      <c r="C3233">
        <v>94</v>
      </c>
      <c r="D3233">
        <v>39</v>
      </c>
      <c r="E3233">
        <v>60</v>
      </c>
      <c r="F3233">
        <v>36</v>
      </c>
      <c r="G3233">
        <v>517</v>
      </c>
      <c r="H3233">
        <v>0</v>
      </c>
      <c r="I3233">
        <v>37</v>
      </c>
      <c r="J3233">
        <v>50</v>
      </c>
      <c r="K3233">
        <v>93</v>
      </c>
      <c r="L3233">
        <v>567</v>
      </c>
      <c r="M3233">
        <v>3</v>
      </c>
      <c r="N3233" s="25">
        <v>42185</v>
      </c>
      <c r="O3233" t="str">
        <f>VLOOKUP(Coffee_data[[#This Row],[Area Code]],Location!$B$1:$E$157,2,FALSE)</f>
        <v>Ohio</v>
      </c>
      <c r="P3233" t="str">
        <f>VLOOKUP(Coffee_data[[#This Row],[Area Code]],Location!$B$1:$E$157,3,FALSE)</f>
        <v>Central</v>
      </c>
      <c r="Q3233" t="str">
        <f>VLOOKUP(Coffee_data[[#This Row],[Area Code]],Location!$B$1:$E$157,4,FALSE)</f>
        <v>Major Market</v>
      </c>
      <c r="R3233" s="15" t="str">
        <f>HLOOKUP(Coffee_data[[#This Row],[ProductId]],Product!$B$4:$O$7,2,FALSE)</f>
        <v>Decaf</v>
      </c>
      <c r="S3233" s="15" t="str">
        <f>HLOOKUP(Coffee_data[[#This Row],[ProductId]],Product!$B$4:$O$7,3,FALSE)</f>
        <v>Coffee</v>
      </c>
      <c r="T3233" s="15" t="str">
        <f>HLOOKUP(Coffee_data[[#This Row],[ProductId]],Product!$B$4:$O$7,4,FALSE)</f>
        <v>Decaf Irish Cream</v>
      </c>
    </row>
    <row r="3234" spans="1:20" x14ac:dyDescent="0.2">
      <c r="A3234">
        <v>112</v>
      </c>
      <c r="B3234">
        <v>146</v>
      </c>
      <c r="C3234">
        <v>288</v>
      </c>
      <c r="D3234">
        <v>158</v>
      </c>
      <c r="E3234">
        <v>60</v>
      </c>
      <c r="F3234">
        <v>40</v>
      </c>
      <c r="G3234">
        <v>1304</v>
      </c>
      <c r="H3234">
        <v>120</v>
      </c>
      <c r="I3234">
        <v>100</v>
      </c>
      <c r="J3234">
        <v>180</v>
      </c>
      <c r="K3234">
        <v>345</v>
      </c>
      <c r="L3234">
        <v>216</v>
      </c>
      <c r="M3234">
        <v>5</v>
      </c>
      <c r="N3234" s="25">
        <v>42185</v>
      </c>
      <c r="O3234" t="str">
        <f>VLOOKUP(Coffee_data[[#This Row],[Area Code]],Location!$B$1:$E$157,2,FALSE)</f>
        <v>Ohio</v>
      </c>
      <c r="P3234" t="str">
        <f>VLOOKUP(Coffee_data[[#This Row],[Area Code]],Location!$B$1:$E$157,3,FALSE)</f>
        <v>Central</v>
      </c>
      <c r="Q3234" t="str">
        <f>VLOOKUP(Coffee_data[[#This Row],[Area Code]],Location!$B$1:$E$157,4,FALSE)</f>
        <v>Major Market</v>
      </c>
      <c r="R3234" s="15" t="str">
        <f>HLOOKUP(Coffee_data[[#This Row],[ProductId]],Product!$B$4:$O$7,2,FALSE)</f>
        <v>Regular</v>
      </c>
      <c r="S3234" s="15" t="str">
        <f>HLOOKUP(Coffee_data[[#This Row],[ProductId]],Product!$B$4:$O$7,3,FALSE)</f>
        <v>Espresso</v>
      </c>
      <c r="T3234" s="15" t="str">
        <f>HLOOKUP(Coffee_data[[#This Row],[ProductId]],Product!$B$4:$O$7,4,FALSE)</f>
        <v>Caffe Mocha</v>
      </c>
    </row>
    <row r="3235" spans="1:20" x14ac:dyDescent="0.2">
      <c r="A3235">
        <v>40</v>
      </c>
      <c r="B3235">
        <v>65</v>
      </c>
      <c r="C3235">
        <v>103</v>
      </c>
      <c r="D3235">
        <v>39</v>
      </c>
      <c r="E3235">
        <v>33</v>
      </c>
      <c r="F3235">
        <v>12</v>
      </c>
      <c r="G3235">
        <v>380</v>
      </c>
      <c r="H3235">
        <v>40</v>
      </c>
      <c r="I3235">
        <v>38</v>
      </c>
      <c r="J3235">
        <v>60</v>
      </c>
      <c r="K3235">
        <v>90</v>
      </c>
      <c r="L3235">
        <v>262</v>
      </c>
      <c r="M3235">
        <v>8</v>
      </c>
      <c r="N3235" s="25">
        <v>42185</v>
      </c>
      <c r="O3235" t="str">
        <f>VLOOKUP(Coffee_data[[#This Row],[Area Code]],Location!$B$1:$E$157,2,FALSE)</f>
        <v>Wisconsin</v>
      </c>
      <c r="P3235" t="str">
        <f>VLOOKUP(Coffee_data[[#This Row],[Area Code]],Location!$B$1:$E$157,3,FALSE)</f>
        <v>Central</v>
      </c>
      <c r="Q3235" t="str">
        <f>VLOOKUP(Coffee_data[[#This Row],[Area Code]],Location!$B$1:$E$157,4,FALSE)</f>
        <v>Small Market</v>
      </c>
      <c r="R3235" s="15" t="str">
        <f>HLOOKUP(Coffee_data[[#This Row],[ProductId]],Product!$B$4:$O$7,2,FALSE)</f>
        <v>Decaf</v>
      </c>
      <c r="S3235" s="15" t="str">
        <f>HLOOKUP(Coffee_data[[#This Row],[ProductId]],Product!$B$4:$O$7,3,FALSE)</f>
        <v>Herbal Tea</v>
      </c>
      <c r="T3235" s="15" t="str">
        <f>HLOOKUP(Coffee_data[[#This Row],[ProductId]],Product!$B$4:$O$7,4,FALSE)</f>
        <v>Chamomile</v>
      </c>
    </row>
    <row r="3236" spans="1:20" x14ac:dyDescent="0.2">
      <c r="A3236">
        <v>80</v>
      </c>
      <c r="B3236">
        <v>85</v>
      </c>
      <c r="C3236">
        <v>143</v>
      </c>
      <c r="D3236">
        <v>59</v>
      </c>
      <c r="E3236">
        <v>25</v>
      </c>
      <c r="F3236">
        <v>16</v>
      </c>
      <c r="G3236">
        <v>870</v>
      </c>
      <c r="H3236">
        <v>60</v>
      </c>
      <c r="I3236">
        <v>41</v>
      </c>
      <c r="J3236">
        <v>70</v>
      </c>
      <c r="K3236">
        <v>111</v>
      </c>
      <c r="L3236">
        <v>262</v>
      </c>
      <c r="M3236">
        <v>9</v>
      </c>
      <c r="N3236" s="25">
        <v>42185</v>
      </c>
      <c r="O3236" t="str">
        <f>VLOOKUP(Coffee_data[[#This Row],[Area Code]],Location!$B$1:$E$157,2,FALSE)</f>
        <v>Wisconsin</v>
      </c>
      <c r="P3236" t="str">
        <f>VLOOKUP(Coffee_data[[#This Row],[Area Code]],Location!$B$1:$E$157,3,FALSE)</f>
        <v>Central</v>
      </c>
      <c r="Q3236" t="str">
        <f>VLOOKUP(Coffee_data[[#This Row],[Area Code]],Location!$B$1:$E$157,4,FALSE)</f>
        <v>Small Market</v>
      </c>
      <c r="R3236" s="15" t="str">
        <f>HLOOKUP(Coffee_data[[#This Row],[ProductId]],Product!$B$4:$O$7,2,FALSE)</f>
        <v>Decaf</v>
      </c>
      <c r="S3236" s="15" t="str">
        <f>HLOOKUP(Coffee_data[[#This Row],[ProductId]],Product!$B$4:$O$7,3,FALSE)</f>
        <v>Herbal Tea</v>
      </c>
      <c r="T3236" s="15" t="str">
        <f>HLOOKUP(Coffee_data[[#This Row],[ProductId]],Product!$B$4:$O$7,4,FALSE)</f>
        <v>Lemon</v>
      </c>
    </row>
    <row r="3237" spans="1:20" x14ac:dyDescent="0.2">
      <c r="A3237">
        <v>29</v>
      </c>
      <c r="B3237">
        <v>54</v>
      </c>
      <c r="C3237">
        <v>89</v>
      </c>
      <c r="D3237">
        <v>36</v>
      </c>
      <c r="E3237">
        <v>31</v>
      </c>
      <c r="F3237">
        <v>11</v>
      </c>
      <c r="G3237">
        <v>462</v>
      </c>
      <c r="H3237">
        <v>10</v>
      </c>
      <c r="I3237">
        <v>19</v>
      </c>
      <c r="J3237">
        <v>40</v>
      </c>
      <c r="K3237">
        <v>70</v>
      </c>
      <c r="L3237">
        <v>262</v>
      </c>
      <c r="M3237">
        <v>11</v>
      </c>
      <c r="N3237" s="25">
        <v>42185</v>
      </c>
      <c r="O3237" t="str">
        <f>VLOOKUP(Coffee_data[[#This Row],[Area Code]],Location!$B$1:$E$157,2,FALSE)</f>
        <v>Wisconsin</v>
      </c>
      <c r="P3237" t="str">
        <f>VLOOKUP(Coffee_data[[#This Row],[Area Code]],Location!$B$1:$E$157,3,FALSE)</f>
        <v>Central</v>
      </c>
      <c r="Q3237" t="str">
        <f>VLOOKUP(Coffee_data[[#This Row],[Area Code]],Location!$B$1:$E$157,4,FALSE)</f>
        <v>Small Market</v>
      </c>
      <c r="R3237" s="15" t="str">
        <f>HLOOKUP(Coffee_data[[#This Row],[ProductId]],Product!$B$4:$O$7,2,FALSE)</f>
        <v>Regular</v>
      </c>
      <c r="S3237" s="15" t="str">
        <f>HLOOKUP(Coffee_data[[#This Row],[ProductId]],Product!$B$4:$O$7,3,FALSE)</f>
        <v>Tea</v>
      </c>
      <c r="T3237" s="15" t="str">
        <f>HLOOKUP(Coffee_data[[#This Row],[ProductId]],Product!$B$4:$O$7,4,FALSE)</f>
        <v>Darjeeling</v>
      </c>
    </row>
    <row r="3238" spans="1:20" x14ac:dyDescent="0.2">
      <c r="A3238">
        <v>-8</v>
      </c>
      <c r="B3238">
        <v>66</v>
      </c>
      <c r="C3238">
        <v>112</v>
      </c>
      <c r="D3238">
        <v>47</v>
      </c>
      <c r="E3238">
        <v>67</v>
      </c>
      <c r="F3238">
        <v>42</v>
      </c>
      <c r="G3238">
        <v>622</v>
      </c>
      <c r="H3238">
        <v>0</v>
      </c>
      <c r="I3238">
        <v>28</v>
      </c>
      <c r="J3238">
        <v>50</v>
      </c>
      <c r="K3238">
        <v>78</v>
      </c>
      <c r="L3238">
        <v>715</v>
      </c>
      <c r="M3238">
        <v>12</v>
      </c>
      <c r="N3238" s="25">
        <v>42185</v>
      </c>
      <c r="O3238" t="str">
        <f>VLOOKUP(Coffee_data[[#This Row],[Area Code]],Location!$B$1:$E$157,2,FALSE)</f>
        <v>Wisconsin</v>
      </c>
      <c r="P3238" t="str">
        <f>VLOOKUP(Coffee_data[[#This Row],[Area Code]],Location!$B$1:$E$157,3,FALSE)</f>
        <v>Central</v>
      </c>
      <c r="Q3238" t="str">
        <f>VLOOKUP(Coffee_data[[#This Row],[Area Code]],Location!$B$1:$E$157,4,FALSE)</f>
        <v>Small Market</v>
      </c>
      <c r="R3238" s="15" t="str">
        <f>HLOOKUP(Coffee_data[[#This Row],[ProductId]],Product!$B$4:$O$7,2,FALSE)</f>
        <v>Regular</v>
      </c>
      <c r="S3238" s="15" t="str">
        <f>HLOOKUP(Coffee_data[[#This Row],[ProductId]],Product!$B$4:$O$7,3,FALSE)</f>
        <v>Tea</v>
      </c>
      <c r="T3238" s="15" t="str">
        <f>HLOOKUP(Coffee_data[[#This Row],[ProductId]],Product!$B$4:$O$7,4,FALSE)</f>
        <v>Earl Grey</v>
      </c>
    </row>
    <row r="3239" spans="1:20" x14ac:dyDescent="0.2">
      <c r="A3239">
        <v>50</v>
      </c>
      <c r="B3239">
        <v>65</v>
      </c>
      <c r="C3239">
        <v>114</v>
      </c>
      <c r="D3239">
        <v>50</v>
      </c>
      <c r="E3239">
        <v>27</v>
      </c>
      <c r="F3239">
        <v>16</v>
      </c>
      <c r="G3239">
        <v>587</v>
      </c>
      <c r="H3239">
        <v>60</v>
      </c>
      <c r="I3239">
        <v>50</v>
      </c>
      <c r="J3239">
        <v>80</v>
      </c>
      <c r="K3239">
        <v>136</v>
      </c>
      <c r="L3239">
        <v>715</v>
      </c>
      <c r="M3239">
        <v>6</v>
      </c>
      <c r="N3239" s="25">
        <v>42185</v>
      </c>
      <c r="O3239" t="str">
        <f>VLOOKUP(Coffee_data[[#This Row],[Area Code]],Location!$B$1:$E$157,2,FALSE)</f>
        <v>Wisconsin</v>
      </c>
      <c r="P3239" t="str">
        <f>VLOOKUP(Coffee_data[[#This Row],[Area Code]],Location!$B$1:$E$157,3,FALSE)</f>
        <v>Central</v>
      </c>
      <c r="Q3239" t="str">
        <f>VLOOKUP(Coffee_data[[#This Row],[Area Code]],Location!$B$1:$E$157,4,FALSE)</f>
        <v>Small Market</v>
      </c>
      <c r="R3239" s="15" t="str">
        <f>HLOOKUP(Coffee_data[[#This Row],[ProductId]],Product!$B$4:$O$7,2,FALSE)</f>
        <v>Decaf</v>
      </c>
      <c r="S3239" s="15" t="str">
        <f>HLOOKUP(Coffee_data[[#This Row],[ProductId]],Product!$B$4:$O$7,3,FALSE)</f>
        <v>Espresso</v>
      </c>
      <c r="T3239" s="15" t="str">
        <f>HLOOKUP(Coffee_data[[#This Row],[ProductId]],Product!$B$4:$O$7,4,FALSE)</f>
        <v>Decaf Espresso</v>
      </c>
    </row>
    <row r="3240" spans="1:20" x14ac:dyDescent="0.2">
      <c r="A3240">
        <v>25</v>
      </c>
      <c r="B3240">
        <v>74</v>
      </c>
      <c r="C3240">
        <v>132</v>
      </c>
      <c r="D3240">
        <v>59</v>
      </c>
      <c r="E3240">
        <v>52</v>
      </c>
      <c r="F3240">
        <v>22</v>
      </c>
      <c r="G3240">
        <v>403</v>
      </c>
      <c r="H3240">
        <v>20</v>
      </c>
      <c r="I3240">
        <v>61</v>
      </c>
      <c r="J3240">
        <v>70</v>
      </c>
      <c r="K3240">
        <v>130</v>
      </c>
      <c r="L3240">
        <v>262</v>
      </c>
      <c r="M3240">
        <v>1</v>
      </c>
      <c r="N3240" s="25">
        <v>42185</v>
      </c>
      <c r="O3240" t="str">
        <f>VLOOKUP(Coffee_data[[#This Row],[Area Code]],Location!$B$1:$E$157,2,FALSE)</f>
        <v>Wisconsin</v>
      </c>
      <c r="P3240" t="str">
        <f>VLOOKUP(Coffee_data[[#This Row],[Area Code]],Location!$B$1:$E$157,3,FALSE)</f>
        <v>Central</v>
      </c>
      <c r="Q3240" t="str">
        <f>VLOOKUP(Coffee_data[[#This Row],[Area Code]],Location!$B$1:$E$157,4,FALSE)</f>
        <v>Small Market</v>
      </c>
      <c r="R3240" s="15" t="str">
        <f>HLOOKUP(Coffee_data[[#This Row],[ProductId]],Product!$B$4:$O$7,2,FALSE)</f>
        <v>Regular</v>
      </c>
      <c r="S3240" s="15" t="str">
        <f>HLOOKUP(Coffee_data[[#This Row],[ProductId]],Product!$B$4:$O$7,3,FALSE)</f>
        <v>Coffee</v>
      </c>
      <c r="T3240" s="15" t="str">
        <f>HLOOKUP(Coffee_data[[#This Row],[ProductId]],Product!$B$4:$O$7,4,FALSE)</f>
        <v>Amaretto</v>
      </c>
    </row>
    <row r="3241" spans="1:20" x14ac:dyDescent="0.2">
      <c r="A3241">
        <v>44</v>
      </c>
      <c r="B3241">
        <v>173</v>
      </c>
      <c r="C3241">
        <v>294</v>
      </c>
      <c r="D3241">
        <v>111</v>
      </c>
      <c r="E3241">
        <v>131</v>
      </c>
      <c r="F3241">
        <v>112</v>
      </c>
      <c r="G3241">
        <v>717</v>
      </c>
      <c r="H3241">
        <v>60</v>
      </c>
      <c r="I3241">
        <v>110</v>
      </c>
      <c r="J3241">
        <v>180</v>
      </c>
      <c r="K3241">
        <v>308</v>
      </c>
      <c r="L3241">
        <v>608</v>
      </c>
      <c r="M3241">
        <v>2</v>
      </c>
      <c r="N3241" s="25">
        <v>42185</v>
      </c>
      <c r="O3241" t="str">
        <f>VLOOKUP(Coffee_data[[#This Row],[Area Code]],Location!$B$1:$E$157,2,FALSE)</f>
        <v>Wisconsin</v>
      </c>
      <c r="P3241" t="str">
        <f>VLOOKUP(Coffee_data[[#This Row],[Area Code]],Location!$B$1:$E$157,3,FALSE)</f>
        <v>Central</v>
      </c>
      <c r="Q3241" t="str">
        <f>VLOOKUP(Coffee_data[[#This Row],[Area Code]],Location!$B$1:$E$157,4,FALSE)</f>
        <v>Small Market</v>
      </c>
      <c r="R3241" s="15" t="str">
        <f>HLOOKUP(Coffee_data[[#This Row],[ProductId]],Product!$B$4:$O$7,2,FALSE)</f>
        <v>Regular</v>
      </c>
      <c r="S3241" s="15" t="str">
        <f>HLOOKUP(Coffee_data[[#This Row],[ProductId]],Product!$B$4:$O$7,3,FALSE)</f>
        <v>Coffee</v>
      </c>
      <c r="T3241" s="15" t="str">
        <f>HLOOKUP(Coffee_data[[#This Row],[ProductId]],Product!$B$4:$O$7,4,FALSE)</f>
        <v>Columbian</v>
      </c>
    </row>
    <row r="3242" spans="1:20" x14ac:dyDescent="0.2">
      <c r="A3242">
        <v>98</v>
      </c>
      <c r="B3242">
        <v>130</v>
      </c>
      <c r="C3242">
        <v>225</v>
      </c>
      <c r="D3242">
        <v>97</v>
      </c>
      <c r="E3242">
        <v>55</v>
      </c>
      <c r="F3242">
        <v>32</v>
      </c>
      <c r="G3242">
        <v>575</v>
      </c>
      <c r="H3242">
        <v>80</v>
      </c>
      <c r="I3242">
        <v>92</v>
      </c>
      <c r="J3242">
        <v>130</v>
      </c>
      <c r="K3242">
        <v>233</v>
      </c>
      <c r="L3242">
        <v>262</v>
      </c>
      <c r="M3242">
        <v>3</v>
      </c>
      <c r="N3242" s="25">
        <v>42185</v>
      </c>
      <c r="O3242" t="str">
        <f>VLOOKUP(Coffee_data[[#This Row],[Area Code]],Location!$B$1:$E$157,2,FALSE)</f>
        <v>Wisconsin</v>
      </c>
      <c r="P3242" t="str">
        <f>VLOOKUP(Coffee_data[[#This Row],[Area Code]],Location!$B$1:$E$157,3,FALSE)</f>
        <v>Central</v>
      </c>
      <c r="Q3242" t="str">
        <f>VLOOKUP(Coffee_data[[#This Row],[Area Code]],Location!$B$1:$E$157,4,FALSE)</f>
        <v>Small Market</v>
      </c>
      <c r="R3242" s="15" t="str">
        <f>HLOOKUP(Coffee_data[[#This Row],[ProductId]],Product!$B$4:$O$7,2,FALSE)</f>
        <v>Decaf</v>
      </c>
      <c r="S3242" s="15" t="str">
        <f>HLOOKUP(Coffee_data[[#This Row],[ProductId]],Product!$B$4:$O$7,3,FALSE)</f>
        <v>Coffee</v>
      </c>
      <c r="T3242" s="15" t="str">
        <f>HLOOKUP(Coffee_data[[#This Row],[ProductId]],Product!$B$4:$O$7,4,FALSE)</f>
        <v>Decaf Irish Cream</v>
      </c>
    </row>
    <row r="3243" spans="1:20" x14ac:dyDescent="0.2">
      <c r="A3243">
        <v>77</v>
      </c>
      <c r="B3243">
        <v>103</v>
      </c>
      <c r="C3243">
        <v>187</v>
      </c>
      <c r="D3243">
        <v>86</v>
      </c>
      <c r="E3243">
        <v>44</v>
      </c>
      <c r="F3243">
        <v>26</v>
      </c>
      <c r="G3243">
        <v>1081</v>
      </c>
      <c r="H3243">
        <v>90</v>
      </c>
      <c r="I3243">
        <v>85</v>
      </c>
      <c r="J3243">
        <v>130</v>
      </c>
      <c r="K3243">
        <v>225</v>
      </c>
      <c r="L3243">
        <v>715</v>
      </c>
      <c r="M3243">
        <v>5</v>
      </c>
      <c r="N3243" s="25">
        <v>42185</v>
      </c>
      <c r="O3243" t="str">
        <f>VLOOKUP(Coffee_data[[#This Row],[Area Code]],Location!$B$1:$E$157,2,FALSE)</f>
        <v>Wisconsin</v>
      </c>
      <c r="P3243" t="str">
        <f>VLOOKUP(Coffee_data[[#This Row],[Area Code]],Location!$B$1:$E$157,3,FALSE)</f>
        <v>Central</v>
      </c>
      <c r="Q3243" t="str">
        <f>VLOOKUP(Coffee_data[[#This Row],[Area Code]],Location!$B$1:$E$157,4,FALSE)</f>
        <v>Small Market</v>
      </c>
      <c r="R3243" s="15" t="str">
        <f>HLOOKUP(Coffee_data[[#This Row],[ProductId]],Product!$B$4:$O$7,2,FALSE)</f>
        <v>Regular</v>
      </c>
      <c r="S3243" s="15" t="str">
        <f>HLOOKUP(Coffee_data[[#This Row],[ProductId]],Product!$B$4:$O$7,3,FALSE)</f>
        <v>Espresso</v>
      </c>
      <c r="T3243" s="15" t="str">
        <f>HLOOKUP(Coffee_data[[#This Row],[ProductId]],Product!$B$4:$O$7,4,FALSE)</f>
        <v>Caffe Mocha</v>
      </c>
    </row>
    <row r="3244" spans="1:20" x14ac:dyDescent="0.2">
      <c r="A3244">
        <v>44</v>
      </c>
      <c r="B3244">
        <v>93</v>
      </c>
      <c r="C3244">
        <v>167</v>
      </c>
      <c r="D3244">
        <v>76</v>
      </c>
      <c r="E3244">
        <v>57</v>
      </c>
      <c r="F3244">
        <v>28</v>
      </c>
      <c r="G3244">
        <v>613</v>
      </c>
      <c r="H3244">
        <v>40</v>
      </c>
      <c r="I3244">
        <v>59</v>
      </c>
      <c r="J3244">
        <v>80</v>
      </c>
      <c r="K3244">
        <v>130</v>
      </c>
      <c r="L3244">
        <v>860</v>
      </c>
      <c r="M3244">
        <v>9</v>
      </c>
      <c r="N3244" s="25">
        <v>42185</v>
      </c>
      <c r="O3244" t="str">
        <f>VLOOKUP(Coffee_data[[#This Row],[Area Code]],Location!$B$1:$E$157,2,FALSE)</f>
        <v>Connecticut</v>
      </c>
      <c r="P3244" t="str">
        <f>VLOOKUP(Coffee_data[[#This Row],[Area Code]],Location!$B$1:$E$157,3,FALSE)</f>
        <v>East</v>
      </c>
      <c r="Q3244" t="str">
        <f>VLOOKUP(Coffee_data[[#This Row],[Area Code]],Location!$B$1:$E$157,4,FALSE)</f>
        <v>Small Market</v>
      </c>
      <c r="R3244" s="15" t="str">
        <f>HLOOKUP(Coffee_data[[#This Row],[ProductId]],Product!$B$4:$O$7,2,FALSE)</f>
        <v>Decaf</v>
      </c>
      <c r="S3244" s="15" t="str">
        <f>HLOOKUP(Coffee_data[[#This Row],[ProductId]],Product!$B$4:$O$7,3,FALSE)</f>
        <v>Herbal Tea</v>
      </c>
      <c r="T3244" s="15" t="str">
        <f>HLOOKUP(Coffee_data[[#This Row],[ProductId]],Product!$B$4:$O$7,4,FALSE)</f>
        <v>Lemon</v>
      </c>
    </row>
    <row r="3245" spans="1:20" x14ac:dyDescent="0.2">
      <c r="A3245">
        <v>46</v>
      </c>
      <c r="B3245">
        <v>72</v>
      </c>
      <c r="C3245">
        <v>131</v>
      </c>
      <c r="D3245">
        <v>60</v>
      </c>
      <c r="E3245">
        <v>36</v>
      </c>
      <c r="F3245">
        <v>18</v>
      </c>
      <c r="G3245">
        <v>1070</v>
      </c>
      <c r="H3245">
        <v>40</v>
      </c>
      <c r="I3245">
        <v>30</v>
      </c>
      <c r="J3245">
        <v>60</v>
      </c>
      <c r="K3245">
        <v>110</v>
      </c>
      <c r="L3245">
        <v>959</v>
      </c>
      <c r="M3245">
        <v>10</v>
      </c>
      <c r="N3245" s="25">
        <v>42185</v>
      </c>
      <c r="O3245" t="str">
        <f>VLOOKUP(Coffee_data[[#This Row],[Area Code]],Location!$B$1:$E$157,2,FALSE)</f>
        <v>Connecticut</v>
      </c>
      <c r="P3245" t="str">
        <f>VLOOKUP(Coffee_data[[#This Row],[Area Code]],Location!$B$1:$E$157,3,FALSE)</f>
        <v>East</v>
      </c>
      <c r="Q3245" t="str">
        <f>VLOOKUP(Coffee_data[[#This Row],[Area Code]],Location!$B$1:$E$157,4,FALSE)</f>
        <v>Small Market</v>
      </c>
      <c r="R3245" s="15" t="str">
        <f>HLOOKUP(Coffee_data[[#This Row],[ProductId]],Product!$B$4:$O$7,2,FALSE)</f>
        <v>Decaf</v>
      </c>
      <c r="S3245" s="15" t="str">
        <f>HLOOKUP(Coffee_data[[#This Row],[ProductId]],Product!$B$4:$O$7,3,FALSE)</f>
        <v>Herbal Tea</v>
      </c>
      <c r="T3245" s="15" t="str">
        <f>HLOOKUP(Coffee_data[[#This Row],[ProductId]],Product!$B$4:$O$7,4,FALSE)</f>
        <v>Mint</v>
      </c>
    </row>
    <row r="3246" spans="1:20" x14ac:dyDescent="0.2">
      <c r="A3246">
        <v>44</v>
      </c>
      <c r="B3246">
        <v>52</v>
      </c>
      <c r="C3246">
        <v>86</v>
      </c>
      <c r="D3246">
        <v>35</v>
      </c>
      <c r="E3246">
        <v>19</v>
      </c>
      <c r="F3246">
        <v>9</v>
      </c>
      <c r="G3246">
        <v>894</v>
      </c>
      <c r="H3246">
        <v>50</v>
      </c>
      <c r="I3246">
        <v>41</v>
      </c>
      <c r="J3246">
        <v>60</v>
      </c>
      <c r="K3246">
        <v>79</v>
      </c>
      <c r="L3246">
        <v>959</v>
      </c>
      <c r="M3246">
        <v>11</v>
      </c>
      <c r="N3246" s="25">
        <v>42185</v>
      </c>
      <c r="O3246" t="str">
        <f>VLOOKUP(Coffee_data[[#This Row],[Area Code]],Location!$B$1:$E$157,2,FALSE)</f>
        <v>Connecticut</v>
      </c>
      <c r="P3246" t="str">
        <f>VLOOKUP(Coffee_data[[#This Row],[Area Code]],Location!$B$1:$E$157,3,FALSE)</f>
        <v>East</v>
      </c>
      <c r="Q3246" t="str">
        <f>VLOOKUP(Coffee_data[[#This Row],[Area Code]],Location!$B$1:$E$157,4,FALSE)</f>
        <v>Small Market</v>
      </c>
      <c r="R3246" s="15" t="str">
        <f>HLOOKUP(Coffee_data[[#This Row],[ProductId]],Product!$B$4:$O$7,2,FALSE)</f>
        <v>Regular</v>
      </c>
      <c r="S3246" s="15" t="str">
        <f>HLOOKUP(Coffee_data[[#This Row],[ProductId]],Product!$B$4:$O$7,3,FALSE)</f>
        <v>Tea</v>
      </c>
      <c r="T3246" s="15" t="str">
        <f>HLOOKUP(Coffee_data[[#This Row],[ProductId]],Product!$B$4:$O$7,4,FALSE)</f>
        <v>Darjeeling</v>
      </c>
    </row>
    <row r="3247" spans="1:20" x14ac:dyDescent="0.2">
      <c r="A3247">
        <v>21</v>
      </c>
      <c r="B3247">
        <v>31</v>
      </c>
      <c r="C3247">
        <v>51</v>
      </c>
      <c r="D3247">
        <v>20</v>
      </c>
      <c r="E3247">
        <v>15</v>
      </c>
      <c r="F3247">
        <v>5</v>
      </c>
      <c r="G3247">
        <v>814</v>
      </c>
      <c r="H3247">
        <v>20</v>
      </c>
      <c r="I3247">
        <v>20</v>
      </c>
      <c r="J3247">
        <v>30</v>
      </c>
      <c r="K3247">
        <v>63</v>
      </c>
      <c r="L3247">
        <v>860</v>
      </c>
      <c r="M3247">
        <v>13</v>
      </c>
      <c r="N3247" s="25">
        <v>42185</v>
      </c>
      <c r="O3247" t="str">
        <f>VLOOKUP(Coffee_data[[#This Row],[Area Code]],Location!$B$1:$E$157,2,FALSE)</f>
        <v>Connecticut</v>
      </c>
      <c r="P3247" t="str">
        <f>VLOOKUP(Coffee_data[[#This Row],[Area Code]],Location!$B$1:$E$157,3,FALSE)</f>
        <v>East</v>
      </c>
      <c r="Q3247" t="str">
        <f>VLOOKUP(Coffee_data[[#This Row],[Area Code]],Location!$B$1:$E$157,4,FALSE)</f>
        <v>Small Market</v>
      </c>
      <c r="R3247" s="15" t="str">
        <f>HLOOKUP(Coffee_data[[#This Row],[ProductId]],Product!$B$4:$O$7,2,FALSE)</f>
        <v>Regular</v>
      </c>
      <c r="S3247" s="15" t="str">
        <f>HLOOKUP(Coffee_data[[#This Row],[ProductId]],Product!$B$4:$O$7,3,FALSE)</f>
        <v>Tea</v>
      </c>
      <c r="T3247" s="15" t="str">
        <f>HLOOKUP(Coffee_data[[#This Row],[ProductId]],Product!$B$4:$O$7,4,FALSE)</f>
        <v>Green Tea</v>
      </c>
    </row>
    <row r="3248" spans="1:20" x14ac:dyDescent="0.2">
      <c r="A3248">
        <v>-7</v>
      </c>
      <c r="B3248">
        <v>66</v>
      </c>
      <c r="C3248">
        <v>112</v>
      </c>
      <c r="D3248">
        <v>47</v>
      </c>
      <c r="E3248">
        <v>66</v>
      </c>
      <c r="F3248">
        <v>42</v>
      </c>
      <c r="G3248">
        <v>622</v>
      </c>
      <c r="H3248">
        <v>20</v>
      </c>
      <c r="I3248">
        <v>35</v>
      </c>
      <c r="J3248">
        <v>70</v>
      </c>
      <c r="K3248">
        <v>110</v>
      </c>
      <c r="L3248">
        <v>475</v>
      </c>
      <c r="M3248">
        <v>5</v>
      </c>
      <c r="N3248" s="25">
        <v>42185</v>
      </c>
      <c r="O3248" t="str">
        <f>VLOOKUP(Coffee_data[[#This Row],[Area Code]],Location!$B$1:$E$157,2,FALSE)</f>
        <v>Connecticut</v>
      </c>
      <c r="P3248" t="str">
        <f>VLOOKUP(Coffee_data[[#This Row],[Area Code]],Location!$B$1:$E$157,3,FALSE)</f>
        <v>East</v>
      </c>
      <c r="Q3248" t="str">
        <f>VLOOKUP(Coffee_data[[#This Row],[Area Code]],Location!$B$1:$E$157,4,FALSE)</f>
        <v>Small Market</v>
      </c>
      <c r="R3248" s="15" t="str">
        <f>HLOOKUP(Coffee_data[[#This Row],[ProductId]],Product!$B$4:$O$7,2,FALSE)</f>
        <v>Regular</v>
      </c>
      <c r="S3248" s="15" t="str">
        <f>HLOOKUP(Coffee_data[[#This Row],[ProductId]],Product!$B$4:$O$7,3,FALSE)</f>
        <v>Espresso</v>
      </c>
      <c r="T3248" s="15" t="str">
        <f>HLOOKUP(Coffee_data[[#This Row],[ProductId]],Product!$B$4:$O$7,4,FALSE)</f>
        <v>Caffe Mocha</v>
      </c>
    </row>
    <row r="3249" spans="1:20" x14ac:dyDescent="0.2">
      <c r="A3249">
        <v>22</v>
      </c>
      <c r="B3249">
        <v>57</v>
      </c>
      <c r="C3249">
        <v>99</v>
      </c>
      <c r="D3249">
        <v>43</v>
      </c>
      <c r="E3249">
        <v>38</v>
      </c>
      <c r="F3249">
        <v>14</v>
      </c>
      <c r="G3249">
        <v>388</v>
      </c>
      <c r="H3249">
        <v>20</v>
      </c>
      <c r="I3249">
        <v>46</v>
      </c>
      <c r="J3249">
        <v>50</v>
      </c>
      <c r="K3249">
        <v>96</v>
      </c>
      <c r="L3249">
        <v>860</v>
      </c>
      <c r="M3249">
        <v>6</v>
      </c>
      <c r="N3249" s="25">
        <v>42185</v>
      </c>
      <c r="O3249" t="str">
        <f>VLOOKUP(Coffee_data[[#This Row],[Area Code]],Location!$B$1:$E$157,2,FALSE)</f>
        <v>Connecticut</v>
      </c>
      <c r="P3249" t="str">
        <f>VLOOKUP(Coffee_data[[#This Row],[Area Code]],Location!$B$1:$E$157,3,FALSE)</f>
        <v>East</v>
      </c>
      <c r="Q3249" t="str">
        <f>VLOOKUP(Coffee_data[[#This Row],[Area Code]],Location!$B$1:$E$157,4,FALSE)</f>
        <v>Small Market</v>
      </c>
      <c r="R3249" s="15" t="str">
        <f>HLOOKUP(Coffee_data[[#This Row],[ProductId]],Product!$B$4:$O$7,2,FALSE)</f>
        <v>Decaf</v>
      </c>
      <c r="S3249" s="15" t="str">
        <f>HLOOKUP(Coffee_data[[#This Row],[ProductId]],Product!$B$4:$O$7,3,FALSE)</f>
        <v>Espresso</v>
      </c>
      <c r="T3249" s="15" t="str">
        <f>HLOOKUP(Coffee_data[[#This Row],[ProductId]],Product!$B$4:$O$7,4,FALSE)</f>
        <v>Decaf Espresso</v>
      </c>
    </row>
    <row r="3250" spans="1:20" x14ac:dyDescent="0.2">
      <c r="A3250">
        <v>104</v>
      </c>
      <c r="B3250">
        <v>135</v>
      </c>
      <c r="C3250">
        <v>223</v>
      </c>
      <c r="D3250">
        <v>90</v>
      </c>
      <c r="E3250">
        <v>56</v>
      </c>
      <c r="F3250">
        <v>29</v>
      </c>
      <c r="G3250">
        <v>1148</v>
      </c>
      <c r="H3250">
        <v>90</v>
      </c>
      <c r="I3250">
        <v>78</v>
      </c>
      <c r="J3250">
        <v>130</v>
      </c>
      <c r="K3250">
        <v>210</v>
      </c>
      <c r="L3250">
        <v>203</v>
      </c>
      <c r="M3250">
        <v>2</v>
      </c>
      <c r="N3250" s="25">
        <v>42185</v>
      </c>
      <c r="O3250" t="str">
        <f>VLOOKUP(Coffee_data[[#This Row],[Area Code]],Location!$B$1:$E$157,2,FALSE)</f>
        <v>Connecticut</v>
      </c>
      <c r="P3250" t="str">
        <f>VLOOKUP(Coffee_data[[#This Row],[Area Code]],Location!$B$1:$E$157,3,FALSE)</f>
        <v>East</v>
      </c>
      <c r="Q3250" t="str">
        <f>VLOOKUP(Coffee_data[[#This Row],[Area Code]],Location!$B$1:$E$157,4,FALSE)</f>
        <v>Small Market</v>
      </c>
      <c r="R3250" s="15" t="str">
        <f>HLOOKUP(Coffee_data[[#This Row],[ProductId]],Product!$B$4:$O$7,2,FALSE)</f>
        <v>Regular</v>
      </c>
      <c r="S3250" s="15" t="str">
        <f>HLOOKUP(Coffee_data[[#This Row],[ProductId]],Product!$B$4:$O$7,3,FALSE)</f>
        <v>Coffee</v>
      </c>
      <c r="T3250" s="15" t="str">
        <f>HLOOKUP(Coffee_data[[#This Row],[ProductId]],Product!$B$4:$O$7,4,FALSE)</f>
        <v>Columbian</v>
      </c>
    </row>
    <row r="3251" spans="1:20" x14ac:dyDescent="0.2">
      <c r="A3251">
        <v>50</v>
      </c>
      <c r="B3251">
        <v>65</v>
      </c>
      <c r="C3251">
        <v>114</v>
      </c>
      <c r="D3251">
        <v>50</v>
      </c>
      <c r="E3251">
        <v>27</v>
      </c>
      <c r="F3251">
        <v>16</v>
      </c>
      <c r="G3251">
        <v>587</v>
      </c>
      <c r="H3251">
        <v>30</v>
      </c>
      <c r="I3251">
        <v>30</v>
      </c>
      <c r="J3251">
        <v>50</v>
      </c>
      <c r="K3251">
        <v>72</v>
      </c>
      <c r="L3251">
        <v>352</v>
      </c>
      <c r="M3251">
        <v>8</v>
      </c>
      <c r="N3251" s="25">
        <v>42185</v>
      </c>
      <c r="O3251" t="str">
        <f>VLOOKUP(Coffee_data[[#This Row],[Area Code]],Location!$B$1:$E$157,2,FALSE)</f>
        <v>Florida</v>
      </c>
      <c r="P3251" t="str">
        <f>VLOOKUP(Coffee_data[[#This Row],[Area Code]],Location!$B$1:$E$157,3,FALSE)</f>
        <v>East</v>
      </c>
      <c r="Q3251" t="str">
        <f>VLOOKUP(Coffee_data[[#This Row],[Area Code]],Location!$B$1:$E$157,4,FALSE)</f>
        <v>Major Market</v>
      </c>
      <c r="R3251" s="15" t="str">
        <f>HLOOKUP(Coffee_data[[#This Row],[ProductId]],Product!$B$4:$O$7,2,FALSE)</f>
        <v>Decaf</v>
      </c>
      <c r="S3251" s="15" t="str">
        <f>HLOOKUP(Coffee_data[[#This Row],[ProductId]],Product!$B$4:$O$7,3,FALSE)</f>
        <v>Herbal Tea</v>
      </c>
      <c r="T3251" s="15" t="str">
        <f>HLOOKUP(Coffee_data[[#This Row],[ProductId]],Product!$B$4:$O$7,4,FALSE)</f>
        <v>Chamomile</v>
      </c>
    </row>
    <row r="3252" spans="1:20" x14ac:dyDescent="0.2">
      <c r="A3252">
        <v>26</v>
      </c>
      <c r="B3252">
        <v>74</v>
      </c>
      <c r="C3252">
        <v>132</v>
      </c>
      <c r="D3252">
        <v>59</v>
      </c>
      <c r="E3252">
        <v>51</v>
      </c>
      <c r="F3252">
        <v>22</v>
      </c>
      <c r="G3252">
        <v>403</v>
      </c>
      <c r="H3252">
        <v>30</v>
      </c>
      <c r="I3252">
        <v>49</v>
      </c>
      <c r="J3252">
        <v>60</v>
      </c>
      <c r="K3252">
        <v>109</v>
      </c>
      <c r="L3252">
        <v>352</v>
      </c>
      <c r="M3252">
        <v>9</v>
      </c>
      <c r="N3252" s="25">
        <v>42185</v>
      </c>
      <c r="O3252" t="str">
        <f>VLOOKUP(Coffee_data[[#This Row],[Area Code]],Location!$B$1:$E$157,2,FALSE)</f>
        <v>Florida</v>
      </c>
      <c r="P3252" t="str">
        <f>VLOOKUP(Coffee_data[[#This Row],[Area Code]],Location!$B$1:$E$157,3,FALSE)</f>
        <v>East</v>
      </c>
      <c r="Q3252" t="str">
        <f>VLOOKUP(Coffee_data[[#This Row],[Area Code]],Location!$B$1:$E$157,4,FALSE)</f>
        <v>Major Market</v>
      </c>
      <c r="R3252" s="15" t="str">
        <f>HLOOKUP(Coffee_data[[#This Row],[ProductId]],Product!$B$4:$O$7,2,FALSE)</f>
        <v>Decaf</v>
      </c>
      <c r="S3252" s="15" t="str">
        <f>HLOOKUP(Coffee_data[[#This Row],[ProductId]],Product!$B$4:$O$7,3,FALSE)</f>
        <v>Herbal Tea</v>
      </c>
      <c r="T3252" s="15" t="str">
        <f>HLOOKUP(Coffee_data[[#This Row],[ProductId]],Product!$B$4:$O$7,4,FALSE)</f>
        <v>Lemon</v>
      </c>
    </row>
    <row r="3253" spans="1:20" x14ac:dyDescent="0.2">
      <c r="A3253">
        <v>76</v>
      </c>
      <c r="B3253">
        <v>103</v>
      </c>
      <c r="C3253">
        <v>187</v>
      </c>
      <c r="D3253">
        <v>86</v>
      </c>
      <c r="E3253">
        <v>45</v>
      </c>
      <c r="F3253">
        <v>26</v>
      </c>
      <c r="G3253">
        <v>1081</v>
      </c>
      <c r="H3253">
        <v>50</v>
      </c>
      <c r="I3253">
        <v>60</v>
      </c>
      <c r="J3253">
        <v>80</v>
      </c>
      <c r="K3253">
        <v>140</v>
      </c>
      <c r="L3253">
        <v>239</v>
      </c>
      <c r="M3253">
        <v>10</v>
      </c>
      <c r="N3253" s="25">
        <v>42185</v>
      </c>
      <c r="O3253" t="str">
        <f>VLOOKUP(Coffee_data[[#This Row],[Area Code]],Location!$B$1:$E$157,2,FALSE)</f>
        <v>Florida</v>
      </c>
      <c r="P3253" t="str">
        <f>VLOOKUP(Coffee_data[[#This Row],[Area Code]],Location!$B$1:$E$157,3,FALSE)</f>
        <v>East</v>
      </c>
      <c r="Q3253" t="str">
        <f>VLOOKUP(Coffee_data[[#This Row],[Area Code]],Location!$B$1:$E$157,4,FALSE)</f>
        <v>Major Market</v>
      </c>
      <c r="R3253" s="15" t="str">
        <f>HLOOKUP(Coffee_data[[#This Row],[ProductId]],Product!$B$4:$O$7,2,FALSE)</f>
        <v>Decaf</v>
      </c>
      <c r="S3253" s="15" t="str">
        <f>HLOOKUP(Coffee_data[[#This Row],[ProductId]],Product!$B$4:$O$7,3,FALSE)</f>
        <v>Herbal Tea</v>
      </c>
      <c r="T3253" s="15" t="str">
        <f>HLOOKUP(Coffee_data[[#This Row],[ProductId]],Product!$B$4:$O$7,4,FALSE)</f>
        <v>Mint</v>
      </c>
    </row>
    <row r="3254" spans="1:20" x14ac:dyDescent="0.2">
      <c r="A3254">
        <v>57</v>
      </c>
      <c r="B3254">
        <v>65</v>
      </c>
      <c r="C3254">
        <v>109</v>
      </c>
      <c r="D3254">
        <v>45</v>
      </c>
      <c r="E3254">
        <v>22</v>
      </c>
      <c r="F3254">
        <v>12</v>
      </c>
      <c r="G3254">
        <v>885</v>
      </c>
      <c r="H3254">
        <v>50</v>
      </c>
      <c r="I3254">
        <v>40</v>
      </c>
      <c r="J3254">
        <v>70</v>
      </c>
      <c r="K3254">
        <v>99</v>
      </c>
      <c r="L3254">
        <v>772</v>
      </c>
      <c r="M3254">
        <v>11</v>
      </c>
      <c r="N3254" s="25">
        <v>42185</v>
      </c>
      <c r="O3254" t="str">
        <f>VLOOKUP(Coffee_data[[#This Row],[Area Code]],Location!$B$1:$E$157,2,FALSE)</f>
        <v>Florida</v>
      </c>
      <c r="P3254" t="str">
        <f>VLOOKUP(Coffee_data[[#This Row],[Area Code]],Location!$B$1:$E$157,3,FALSE)</f>
        <v>East</v>
      </c>
      <c r="Q3254" t="str">
        <f>VLOOKUP(Coffee_data[[#This Row],[Area Code]],Location!$B$1:$E$157,4,FALSE)</f>
        <v>Major Market</v>
      </c>
      <c r="R3254" s="15" t="str">
        <f>HLOOKUP(Coffee_data[[#This Row],[ProductId]],Product!$B$4:$O$7,2,FALSE)</f>
        <v>Regular</v>
      </c>
      <c r="S3254" s="15" t="str">
        <f>HLOOKUP(Coffee_data[[#This Row],[ProductId]],Product!$B$4:$O$7,3,FALSE)</f>
        <v>Tea</v>
      </c>
      <c r="T3254" s="15" t="str">
        <f>HLOOKUP(Coffee_data[[#This Row],[ProductId]],Product!$B$4:$O$7,4,FALSE)</f>
        <v>Darjeeling</v>
      </c>
    </row>
    <row r="3255" spans="1:20" x14ac:dyDescent="0.2">
      <c r="A3255">
        <v>80</v>
      </c>
      <c r="B3255">
        <v>85</v>
      </c>
      <c r="C3255">
        <v>143</v>
      </c>
      <c r="D3255">
        <v>59</v>
      </c>
      <c r="E3255">
        <v>25</v>
      </c>
      <c r="F3255">
        <v>16</v>
      </c>
      <c r="G3255">
        <v>870</v>
      </c>
      <c r="H3255">
        <v>70</v>
      </c>
      <c r="I3255">
        <v>60</v>
      </c>
      <c r="J3255">
        <v>90</v>
      </c>
      <c r="K3255">
        <v>163</v>
      </c>
      <c r="L3255">
        <v>239</v>
      </c>
      <c r="M3255">
        <v>13</v>
      </c>
      <c r="N3255" s="25">
        <v>42185</v>
      </c>
      <c r="O3255" t="str">
        <f>VLOOKUP(Coffee_data[[#This Row],[Area Code]],Location!$B$1:$E$157,2,FALSE)</f>
        <v>Florida</v>
      </c>
      <c r="P3255" t="str">
        <f>VLOOKUP(Coffee_data[[#This Row],[Area Code]],Location!$B$1:$E$157,3,FALSE)</f>
        <v>East</v>
      </c>
      <c r="Q3255" t="str">
        <f>VLOOKUP(Coffee_data[[#This Row],[Area Code]],Location!$B$1:$E$157,4,FALSE)</f>
        <v>Major Market</v>
      </c>
      <c r="R3255" s="15" t="str">
        <f>HLOOKUP(Coffee_data[[#This Row],[ProductId]],Product!$B$4:$O$7,2,FALSE)</f>
        <v>Regular</v>
      </c>
      <c r="S3255" s="15" t="str">
        <f>HLOOKUP(Coffee_data[[#This Row],[ProductId]],Product!$B$4:$O$7,3,FALSE)</f>
        <v>Tea</v>
      </c>
      <c r="T3255" s="15" t="str">
        <f>HLOOKUP(Coffee_data[[#This Row],[ProductId]],Product!$B$4:$O$7,4,FALSE)</f>
        <v>Green Tea</v>
      </c>
    </row>
    <row r="3256" spans="1:20" x14ac:dyDescent="0.2">
      <c r="A3256">
        <v>44</v>
      </c>
      <c r="B3256">
        <v>173</v>
      </c>
      <c r="C3256">
        <v>294</v>
      </c>
      <c r="D3256">
        <v>102</v>
      </c>
      <c r="E3256">
        <v>131</v>
      </c>
      <c r="F3256">
        <v>112</v>
      </c>
      <c r="G3256">
        <v>717</v>
      </c>
      <c r="H3256">
        <v>60</v>
      </c>
      <c r="I3256">
        <v>96</v>
      </c>
      <c r="J3256">
        <v>180</v>
      </c>
      <c r="K3256">
        <v>290</v>
      </c>
      <c r="L3256">
        <v>239</v>
      </c>
      <c r="M3256">
        <v>5</v>
      </c>
      <c r="N3256" s="25">
        <v>42185</v>
      </c>
      <c r="O3256" t="str">
        <f>VLOOKUP(Coffee_data[[#This Row],[Area Code]],Location!$B$1:$E$157,2,FALSE)</f>
        <v>Florida</v>
      </c>
      <c r="P3256" t="str">
        <f>VLOOKUP(Coffee_data[[#This Row],[Area Code]],Location!$B$1:$E$157,3,FALSE)</f>
        <v>East</v>
      </c>
      <c r="Q3256" t="str">
        <f>VLOOKUP(Coffee_data[[#This Row],[Area Code]],Location!$B$1:$E$157,4,FALSE)</f>
        <v>Major Market</v>
      </c>
      <c r="R3256" s="15" t="str">
        <f>HLOOKUP(Coffee_data[[#This Row],[ProductId]],Product!$B$4:$O$7,2,FALSE)</f>
        <v>Regular</v>
      </c>
      <c r="S3256" s="15" t="str">
        <f>HLOOKUP(Coffee_data[[#This Row],[ProductId]],Product!$B$4:$O$7,3,FALSE)</f>
        <v>Espresso</v>
      </c>
      <c r="T3256" s="15" t="str">
        <f>HLOOKUP(Coffee_data[[#This Row],[ProductId]],Product!$B$4:$O$7,4,FALSE)</f>
        <v>Caffe Mocha</v>
      </c>
    </row>
    <row r="3257" spans="1:20" x14ac:dyDescent="0.2">
      <c r="A3257">
        <v>98</v>
      </c>
      <c r="B3257">
        <v>130</v>
      </c>
      <c r="C3257">
        <v>225</v>
      </c>
      <c r="D3257">
        <v>97</v>
      </c>
      <c r="E3257">
        <v>55</v>
      </c>
      <c r="F3257">
        <v>32</v>
      </c>
      <c r="G3257">
        <v>575</v>
      </c>
      <c r="H3257">
        <v>80</v>
      </c>
      <c r="I3257">
        <v>96</v>
      </c>
      <c r="J3257">
        <v>130</v>
      </c>
      <c r="K3257">
        <v>214</v>
      </c>
      <c r="L3257">
        <v>754</v>
      </c>
      <c r="M3257">
        <v>6</v>
      </c>
      <c r="N3257" s="25">
        <v>42185</v>
      </c>
      <c r="O3257" t="str">
        <f>VLOOKUP(Coffee_data[[#This Row],[Area Code]],Location!$B$1:$E$157,2,FALSE)</f>
        <v>Florida</v>
      </c>
      <c r="P3257" t="str">
        <f>VLOOKUP(Coffee_data[[#This Row],[Area Code]],Location!$B$1:$E$157,3,FALSE)</f>
        <v>East</v>
      </c>
      <c r="Q3257" t="str">
        <f>VLOOKUP(Coffee_data[[#This Row],[Area Code]],Location!$B$1:$E$157,4,FALSE)</f>
        <v>Major Market</v>
      </c>
      <c r="R3257" s="15" t="str">
        <f>HLOOKUP(Coffee_data[[#This Row],[ProductId]],Product!$B$4:$O$7,2,FALSE)</f>
        <v>Decaf</v>
      </c>
      <c r="S3257" s="15" t="str">
        <f>HLOOKUP(Coffee_data[[#This Row],[ProductId]],Product!$B$4:$O$7,3,FALSE)</f>
        <v>Espresso</v>
      </c>
      <c r="T3257" s="15" t="str">
        <f>HLOOKUP(Coffee_data[[#This Row],[ProductId]],Product!$B$4:$O$7,4,FALSE)</f>
        <v>Decaf Espresso</v>
      </c>
    </row>
    <row r="3258" spans="1:20" x14ac:dyDescent="0.2">
      <c r="A3258">
        <v>144</v>
      </c>
      <c r="B3258">
        <v>172</v>
      </c>
      <c r="C3258">
        <v>283</v>
      </c>
      <c r="D3258">
        <v>112</v>
      </c>
      <c r="E3258">
        <v>63</v>
      </c>
      <c r="F3258">
        <v>37</v>
      </c>
      <c r="G3258">
        <v>822</v>
      </c>
      <c r="H3258">
        <v>120</v>
      </c>
      <c r="I3258">
        <v>67</v>
      </c>
      <c r="J3258">
        <v>170</v>
      </c>
      <c r="K3258">
        <v>272</v>
      </c>
      <c r="L3258">
        <v>305</v>
      </c>
      <c r="M3258">
        <v>2</v>
      </c>
      <c r="N3258" s="25">
        <v>42185</v>
      </c>
      <c r="O3258" t="str">
        <f>VLOOKUP(Coffee_data[[#This Row],[Area Code]],Location!$B$1:$E$157,2,FALSE)</f>
        <v>Florida</v>
      </c>
      <c r="P3258" t="str">
        <f>VLOOKUP(Coffee_data[[#This Row],[Area Code]],Location!$B$1:$E$157,3,FALSE)</f>
        <v>East</v>
      </c>
      <c r="Q3258" t="str">
        <f>VLOOKUP(Coffee_data[[#This Row],[Area Code]],Location!$B$1:$E$157,4,FALSE)</f>
        <v>Major Market</v>
      </c>
      <c r="R3258" s="15" t="str">
        <f>HLOOKUP(Coffee_data[[#This Row],[ProductId]],Product!$B$4:$O$7,2,FALSE)</f>
        <v>Regular</v>
      </c>
      <c r="S3258" s="15" t="str">
        <f>HLOOKUP(Coffee_data[[#This Row],[ProductId]],Product!$B$4:$O$7,3,FALSE)</f>
        <v>Coffee</v>
      </c>
      <c r="T3258" s="15" t="str">
        <f>HLOOKUP(Coffee_data[[#This Row],[ProductId]],Product!$B$4:$O$7,4,FALSE)</f>
        <v>Columbian</v>
      </c>
    </row>
    <row r="3259" spans="1:20" x14ac:dyDescent="0.2">
      <c r="A3259">
        <v>178</v>
      </c>
      <c r="B3259">
        <v>195</v>
      </c>
      <c r="C3259">
        <v>333</v>
      </c>
      <c r="D3259">
        <v>197</v>
      </c>
      <c r="E3259">
        <v>61</v>
      </c>
      <c r="F3259">
        <v>43</v>
      </c>
      <c r="G3259">
        <v>692</v>
      </c>
      <c r="H3259">
        <v>130</v>
      </c>
      <c r="I3259">
        <v>137</v>
      </c>
      <c r="J3259">
        <v>180</v>
      </c>
      <c r="K3259">
        <v>310</v>
      </c>
      <c r="L3259">
        <v>754</v>
      </c>
      <c r="M3259">
        <v>3</v>
      </c>
      <c r="N3259" s="25">
        <v>42185</v>
      </c>
      <c r="O3259" t="str">
        <f>VLOOKUP(Coffee_data[[#This Row],[Area Code]],Location!$B$1:$E$157,2,FALSE)</f>
        <v>Florida</v>
      </c>
      <c r="P3259" t="str">
        <f>VLOOKUP(Coffee_data[[#This Row],[Area Code]],Location!$B$1:$E$157,3,FALSE)</f>
        <v>East</v>
      </c>
      <c r="Q3259" t="str">
        <f>VLOOKUP(Coffee_data[[#This Row],[Area Code]],Location!$B$1:$E$157,4,FALSE)</f>
        <v>Major Market</v>
      </c>
      <c r="R3259" s="15" t="str">
        <f>HLOOKUP(Coffee_data[[#This Row],[ProductId]],Product!$B$4:$O$7,2,FALSE)</f>
        <v>Decaf</v>
      </c>
      <c r="S3259" s="15" t="str">
        <f>HLOOKUP(Coffee_data[[#This Row],[ProductId]],Product!$B$4:$O$7,3,FALSE)</f>
        <v>Coffee</v>
      </c>
      <c r="T3259" s="15" t="str">
        <f>HLOOKUP(Coffee_data[[#This Row],[ProductId]],Product!$B$4:$O$7,4,FALSE)</f>
        <v>Decaf Irish Cream</v>
      </c>
    </row>
    <row r="3260" spans="1:20" x14ac:dyDescent="0.2">
      <c r="A3260">
        <v>15</v>
      </c>
      <c r="B3260">
        <v>64</v>
      </c>
      <c r="C3260">
        <v>114</v>
      </c>
      <c r="D3260">
        <v>51</v>
      </c>
      <c r="E3260">
        <v>49</v>
      </c>
      <c r="F3260">
        <v>19</v>
      </c>
      <c r="G3260">
        <v>419</v>
      </c>
      <c r="H3260">
        <v>20</v>
      </c>
      <c r="I3260">
        <v>21</v>
      </c>
      <c r="J3260">
        <v>50</v>
      </c>
      <c r="K3260">
        <v>71</v>
      </c>
      <c r="L3260">
        <v>774</v>
      </c>
      <c r="M3260">
        <v>9</v>
      </c>
      <c r="N3260" s="25">
        <v>42185</v>
      </c>
      <c r="O3260" t="str">
        <f>VLOOKUP(Coffee_data[[#This Row],[Area Code]],Location!$B$1:$E$157,2,FALSE)</f>
        <v>Massachusetts</v>
      </c>
      <c r="P3260" t="str">
        <f>VLOOKUP(Coffee_data[[#This Row],[Area Code]],Location!$B$1:$E$157,3,FALSE)</f>
        <v>East</v>
      </c>
      <c r="Q3260" t="str">
        <f>VLOOKUP(Coffee_data[[#This Row],[Area Code]],Location!$B$1:$E$157,4,FALSE)</f>
        <v>Major Market</v>
      </c>
      <c r="R3260" s="15" t="str">
        <f>HLOOKUP(Coffee_data[[#This Row],[ProductId]],Product!$B$4:$O$7,2,FALSE)</f>
        <v>Decaf</v>
      </c>
      <c r="S3260" s="15" t="str">
        <f>HLOOKUP(Coffee_data[[#This Row],[ProductId]],Product!$B$4:$O$7,3,FALSE)</f>
        <v>Herbal Tea</v>
      </c>
      <c r="T3260" s="15" t="str">
        <f>HLOOKUP(Coffee_data[[#This Row],[ProductId]],Product!$B$4:$O$7,4,FALSE)</f>
        <v>Lemon</v>
      </c>
    </row>
    <row r="3261" spans="1:20" x14ac:dyDescent="0.2">
      <c r="A3261">
        <v>22</v>
      </c>
      <c r="B3261">
        <v>34</v>
      </c>
      <c r="C3261">
        <v>56</v>
      </c>
      <c r="D3261">
        <v>23</v>
      </c>
      <c r="E3261">
        <v>17</v>
      </c>
      <c r="F3261">
        <v>6</v>
      </c>
      <c r="G3261">
        <v>868</v>
      </c>
      <c r="H3261">
        <v>30</v>
      </c>
      <c r="I3261">
        <v>20</v>
      </c>
      <c r="J3261">
        <v>40</v>
      </c>
      <c r="K3261">
        <v>71</v>
      </c>
      <c r="L3261">
        <v>413</v>
      </c>
      <c r="M3261">
        <v>11</v>
      </c>
      <c r="N3261" s="25">
        <v>42185</v>
      </c>
      <c r="O3261" t="str">
        <f>VLOOKUP(Coffee_data[[#This Row],[Area Code]],Location!$B$1:$E$157,2,FALSE)</f>
        <v>Massachusetts</v>
      </c>
      <c r="P3261" t="str">
        <f>VLOOKUP(Coffee_data[[#This Row],[Area Code]],Location!$B$1:$E$157,3,FALSE)</f>
        <v>East</v>
      </c>
      <c r="Q3261" t="str">
        <f>VLOOKUP(Coffee_data[[#This Row],[Area Code]],Location!$B$1:$E$157,4,FALSE)</f>
        <v>Major Market</v>
      </c>
      <c r="R3261" s="15" t="str">
        <f>HLOOKUP(Coffee_data[[#This Row],[ProductId]],Product!$B$4:$O$7,2,FALSE)</f>
        <v>Regular</v>
      </c>
      <c r="S3261" s="15" t="str">
        <f>HLOOKUP(Coffee_data[[#This Row],[ProductId]],Product!$B$4:$O$7,3,FALSE)</f>
        <v>Tea</v>
      </c>
      <c r="T3261" s="15" t="str">
        <f>HLOOKUP(Coffee_data[[#This Row],[ProductId]],Product!$B$4:$O$7,4,FALSE)</f>
        <v>Darjeeling</v>
      </c>
    </row>
    <row r="3262" spans="1:20" x14ac:dyDescent="0.2">
      <c r="A3262">
        <v>12</v>
      </c>
      <c r="B3262">
        <v>26</v>
      </c>
      <c r="C3262">
        <v>44</v>
      </c>
      <c r="D3262">
        <v>18</v>
      </c>
      <c r="E3262">
        <v>16</v>
      </c>
      <c r="F3262">
        <v>5</v>
      </c>
      <c r="G3262">
        <v>486</v>
      </c>
      <c r="H3262">
        <v>20</v>
      </c>
      <c r="I3262">
        <v>10</v>
      </c>
      <c r="J3262">
        <v>30</v>
      </c>
      <c r="K3262">
        <v>53</v>
      </c>
      <c r="L3262">
        <v>774</v>
      </c>
      <c r="M3262">
        <v>13</v>
      </c>
      <c r="N3262" s="25">
        <v>42185</v>
      </c>
      <c r="O3262" t="str">
        <f>VLOOKUP(Coffee_data[[#This Row],[Area Code]],Location!$B$1:$E$157,2,FALSE)</f>
        <v>Massachusetts</v>
      </c>
      <c r="P3262" t="str">
        <f>VLOOKUP(Coffee_data[[#This Row],[Area Code]],Location!$B$1:$E$157,3,FALSE)</f>
        <v>East</v>
      </c>
      <c r="Q3262" t="str">
        <f>VLOOKUP(Coffee_data[[#This Row],[Area Code]],Location!$B$1:$E$157,4,FALSE)</f>
        <v>Major Market</v>
      </c>
      <c r="R3262" s="15" t="str">
        <f>HLOOKUP(Coffee_data[[#This Row],[ProductId]],Product!$B$4:$O$7,2,FALSE)</f>
        <v>Regular</v>
      </c>
      <c r="S3262" s="15" t="str">
        <f>HLOOKUP(Coffee_data[[#This Row],[ProductId]],Product!$B$4:$O$7,3,FALSE)</f>
        <v>Tea</v>
      </c>
      <c r="T3262" s="15" t="str">
        <f>HLOOKUP(Coffee_data[[#This Row],[ProductId]],Product!$B$4:$O$7,4,FALSE)</f>
        <v>Green Tea</v>
      </c>
    </row>
    <row r="3263" spans="1:20" x14ac:dyDescent="0.2">
      <c r="A3263">
        <v>10</v>
      </c>
      <c r="B3263">
        <v>72</v>
      </c>
      <c r="C3263">
        <v>110</v>
      </c>
      <c r="D3263">
        <v>39</v>
      </c>
      <c r="E3263">
        <v>60</v>
      </c>
      <c r="F3263">
        <v>36</v>
      </c>
      <c r="G3263">
        <v>560</v>
      </c>
      <c r="H3263">
        <v>20</v>
      </c>
      <c r="I3263">
        <v>35</v>
      </c>
      <c r="J3263">
        <v>70</v>
      </c>
      <c r="K3263">
        <v>100</v>
      </c>
      <c r="L3263">
        <v>413</v>
      </c>
      <c r="M3263">
        <v>5</v>
      </c>
      <c r="N3263" s="25">
        <v>42185</v>
      </c>
      <c r="O3263" t="str">
        <f>VLOOKUP(Coffee_data[[#This Row],[Area Code]],Location!$B$1:$E$157,2,FALSE)</f>
        <v>Massachusetts</v>
      </c>
      <c r="P3263" t="str">
        <f>VLOOKUP(Coffee_data[[#This Row],[Area Code]],Location!$B$1:$E$157,3,FALSE)</f>
        <v>East</v>
      </c>
      <c r="Q3263" t="str">
        <f>VLOOKUP(Coffee_data[[#This Row],[Area Code]],Location!$B$1:$E$157,4,FALSE)</f>
        <v>Major Market</v>
      </c>
      <c r="R3263" s="15" t="str">
        <f>HLOOKUP(Coffee_data[[#This Row],[ProductId]],Product!$B$4:$O$7,2,FALSE)</f>
        <v>Regular</v>
      </c>
      <c r="S3263" s="15" t="str">
        <f>HLOOKUP(Coffee_data[[#This Row],[ProductId]],Product!$B$4:$O$7,3,FALSE)</f>
        <v>Espresso</v>
      </c>
      <c r="T3263" s="15" t="str">
        <f>HLOOKUP(Coffee_data[[#This Row],[ProductId]],Product!$B$4:$O$7,4,FALSE)</f>
        <v>Caffe Mocha</v>
      </c>
    </row>
    <row r="3264" spans="1:20" x14ac:dyDescent="0.2">
      <c r="A3264">
        <v>112</v>
      </c>
      <c r="B3264">
        <v>146</v>
      </c>
      <c r="C3264">
        <v>288</v>
      </c>
      <c r="D3264">
        <v>172</v>
      </c>
      <c r="E3264">
        <v>60</v>
      </c>
      <c r="F3264">
        <v>40</v>
      </c>
      <c r="G3264">
        <v>1304</v>
      </c>
      <c r="H3264">
        <v>100</v>
      </c>
      <c r="I3264">
        <v>139</v>
      </c>
      <c r="J3264">
        <v>150</v>
      </c>
      <c r="K3264">
        <v>287</v>
      </c>
      <c r="L3264">
        <v>339</v>
      </c>
      <c r="M3264">
        <v>7</v>
      </c>
      <c r="N3264" s="25">
        <v>42185</v>
      </c>
      <c r="O3264" t="str">
        <f>VLOOKUP(Coffee_data[[#This Row],[Area Code]],Location!$B$1:$E$157,2,FALSE)</f>
        <v>Massachusetts</v>
      </c>
      <c r="P3264" t="str">
        <f>VLOOKUP(Coffee_data[[#This Row],[Area Code]],Location!$B$1:$E$157,3,FALSE)</f>
        <v>East</v>
      </c>
      <c r="Q3264" t="str">
        <f>VLOOKUP(Coffee_data[[#This Row],[Area Code]],Location!$B$1:$E$157,4,FALSE)</f>
        <v>Major Market</v>
      </c>
      <c r="R3264" s="15" t="str">
        <f>HLOOKUP(Coffee_data[[#This Row],[ProductId]],Product!$B$4:$O$7,2,FALSE)</f>
        <v>Regular</v>
      </c>
      <c r="S3264" s="15" t="str">
        <f>HLOOKUP(Coffee_data[[#This Row],[ProductId]],Product!$B$4:$O$7,3,FALSE)</f>
        <v>Espresso</v>
      </c>
      <c r="T3264" s="15" t="str">
        <f>HLOOKUP(Coffee_data[[#This Row],[ProductId]],Product!$B$4:$O$7,4,FALSE)</f>
        <v>Regular Espresso</v>
      </c>
    </row>
    <row r="3265" spans="1:20" x14ac:dyDescent="0.2">
      <c r="A3265">
        <v>778</v>
      </c>
      <c r="B3265">
        <v>613</v>
      </c>
      <c r="C3265">
        <v>659</v>
      </c>
      <c r="D3265">
        <v>52</v>
      </c>
      <c r="E3265">
        <v>46</v>
      </c>
      <c r="F3265">
        <v>17</v>
      </c>
      <c r="G3265">
        <v>-1493</v>
      </c>
      <c r="H3265">
        <v>560</v>
      </c>
      <c r="I3265">
        <v>42</v>
      </c>
      <c r="J3265">
        <v>590</v>
      </c>
      <c r="K3265">
        <v>628</v>
      </c>
      <c r="L3265">
        <v>978</v>
      </c>
      <c r="M3265">
        <v>2</v>
      </c>
      <c r="N3265" s="25">
        <v>42185</v>
      </c>
      <c r="O3265" t="str">
        <f>VLOOKUP(Coffee_data[[#This Row],[Area Code]],Location!$B$1:$E$157,2,FALSE)</f>
        <v>Massachusetts</v>
      </c>
      <c r="P3265" t="str">
        <f>VLOOKUP(Coffee_data[[#This Row],[Area Code]],Location!$B$1:$E$157,3,FALSE)</f>
        <v>East</v>
      </c>
      <c r="Q3265" t="str">
        <f>VLOOKUP(Coffee_data[[#This Row],[Area Code]],Location!$B$1:$E$157,4,FALSE)</f>
        <v>Major Market</v>
      </c>
      <c r="R3265" s="15" t="str">
        <f>HLOOKUP(Coffee_data[[#This Row],[ProductId]],Product!$B$4:$O$7,2,FALSE)</f>
        <v>Regular</v>
      </c>
      <c r="S3265" s="15" t="str">
        <f>HLOOKUP(Coffee_data[[#This Row],[ProductId]],Product!$B$4:$O$7,3,FALSE)</f>
        <v>Coffee</v>
      </c>
      <c r="T3265" s="15" t="str">
        <f>HLOOKUP(Coffee_data[[#This Row],[ProductId]],Product!$B$4:$O$7,4,FALSE)</f>
        <v>Columbian</v>
      </c>
    </row>
    <row r="3266" spans="1:20" x14ac:dyDescent="0.2">
      <c r="A3266">
        <v>0</v>
      </c>
      <c r="B3266">
        <v>46</v>
      </c>
      <c r="C3266">
        <v>81</v>
      </c>
      <c r="D3266">
        <v>36</v>
      </c>
      <c r="E3266">
        <v>43</v>
      </c>
      <c r="F3266">
        <v>13</v>
      </c>
      <c r="G3266">
        <v>252</v>
      </c>
      <c r="H3266">
        <v>10</v>
      </c>
      <c r="I3266">
        <v>20</v>
      </c>
      <c r="J3266">
        <v>40</v>
      </c>
      <c r="K3266">
        <v>69</v>
      </c>
      <c r="L3266">
        <v>603</v>
      </c>
      <c r="M3266">
        <v>9</v>
      </c>
      <c r="N3266" s="25">
        <v>42185</v>
      </c>
      <c r="O3266" t="str">
        <f>VLOOKUP(Coffee_data[[#This Row],[Area Code]],Location!$B$1:$E$157,2,FALSE)</f>
        <v>New Hampshire</v>
      </c>
      <c r="P3266" t="str">
        <f>VLOOKUP(Coffee_data[[#This Row],[Area Code]],Location!$B$1:$E$157,3,FALSE)</f>
        <v>East</v>
      </c>
      <c r="Q3266" t="str">
        <f>VLOOKUP(Coffee_data[[#This Row],[Area Code]],Location!$B$1:$E$157,4,FALSE)</f>
        <v>Small Market</v>
      </c>
      <c r="R3266" s="15" t="str">
        <f>HLOOKUP(Coffee_data[[#This Row],[ProductId]],Product!$B$4:$O$7,2,FALSE)</f>
        <v>Decaf</v>
      </c>
      <c r="S3266" s="15" t="str">
        <f>HLOOKUP(Coffee_data[[#This Row],[ProductId]],Product!$B$4:$O$7,3,FALSE)</f>
        <v>Herbal Tea</v>
      </c>
      <c r="T3266" s="15" t="str">
        <f>HLOOKUP(Coffee_data[[#This Row],[ProductId]],Product!$B$4:$O$7,4,FALSE)</f>
        <v>Lemon</v>
      </c>
    </row>
    <row r="3267" spans="1:20" x14ac:dyDescent="0.2">
      <c r="A3267">
        <v>23</v>
      </c>
      <c r="B3267">
        <v>36</v>
      </c>
      <c r="C3267">
        <v>60</v>
      </c>
      <c r="D3267">
        <v>25</v>
      </c>
      <c r="E3267">
        <v>18</v>
      </c>
      <c r="F3267">
        <v>7</v>
      </c>
      <c r="G3267">
        <v>854</v>
      </c>
      <c r="H3267">
        <v>30</v>
      </c>
      <c r="I3267">
        <v>20</v>
      </c>
      <c r="J3267">
        <v>40</v>
      </c>
      <c r="K3267">
        <v>71</v>
      </c>
      <c r="L3267">
        <v>603</v>
      </c>
      <c r="M3267">
        <v>11</v>
      </c>
      <c r="N3267" s="25">
        <v>42185</v>
      </c>
      <c r="O3267" t="str">
        <f>VLOOKUP(Coffee_data[[#This Row],[Area Code]],Location!$B$1:$E$157,2,FALSE)</f>
        <v>New Hampshire</v>
      </c>
      <c r="P3267" t="str">
        <f>VLOOKUP(Coffee_data[[#This Row],[Area Code]],Location!$B$1:$E$157,3,FALSE)</f>
        <v>East</v>
      </c>
      <c r="Q3267" t="str">
        <f>VLOOKUP(Coffee_data[[#This Row],[Area Code]],Location!$B$1:$E$157,4,FALSE)</f>
        <v>Small Market</v>
      </c>
      <c r="R3267" s="15" t="str">
        <f>HLOOKUP(Coffee_data[[#This Row],[ProductId]],Product!$B$4:$O$7,2,FALSE)</f>
        <v>Regular</v>
      </c>
      <c r="S3267" s="15" t="str">
        <f>HLOOKUP(Coffee_data[[#This Row],[ProductId]],Product!$B$4:$O$7,3,FALSE)</f>
        <v>Tea</v>
      </c>
      <c r="T3267" s="15" t="str">
        <f>HLOOKUP(Coffee_data[[#This Row],[ProductId]],Product!$B$4:$O$7,4,FALSE)</f>
        <v>Darjeeling</v>
      </c>
    </row>
    <row r="3268" spans="1:20" x14ac:dyDescent="0.2">
      <c r="A3268">
        <v>43</v>
      </c>
      <c r="B3268">
        <v>43</v>
      </c>
      <c r="C3268">
        <v>43</v>
      </c>
      <c r="D3268">
        <v>0</v>
      </c>
      <c r="E3268">
        <v>11</v>
      </c>
      <c r="F3268">
        <v>0</v>
      </c>
      <c r="G3268">
        <v>559</v>
      </c>
      <c r="H3268">
        <v>30</v>
      </c>
      <c r="I3268">
        <v>0</v>
      </c>
      <c r="J3268">
        <v>40</v>
      </c>
      <c r="K3268">
        <v>40</v>
      </c>
      <c r="L3268">
        <v>603</v>
      </c>
      <c r="M3268">
        <v>13</v>
      </c>
      <c r="N3268" s="25">
        <v>42185</v>
      </c>
      <c r="O3268" t="str">
        <f>VLOOKUP(Coffee_data[[#This Row],[Area Code]],Location!$B$1:$E$157,2,FALSE)</f>
        <v>New Hampshire</v>
      </c>
      <c r="P3268" t="str">
        <f>VLOOKUP(Coffee_data[[#This Row],[Area Code]],Location!$B$1:$E$157,3,FALSE)</f>
        <v>East</v>
      </c>
      <c r="Q3268" t="str">
        <f>VLOOKUP(Coffee_data[[#This Row],[Area Code]],Location!$B$1:$E$157,4,FALSE)</f>
        <v>Small Market</v>
      </c>
      <c r="R3268" s="15" t="str">
        <f>HLOOKUP(Coffee_data[[#This Row],[ProductId]],Product!$B$4:$O$7,2,FALSE)</f>
        <v>Regular</v>
      </c>
      <c r="S3268" s="15" t="str">
        <f>HLOOKUP(Coffee_data[[#This Row],[ProductId]],Product!$B$4:$O$7,3,FALSE)</f>
        <v>Tea</v>
      </c>
      <c r="T3268" s="15" t="str">
        <f>HLOOKUP(Coffee_data[[#This Row],[ProductId]],Product!$B$4:$O$7,4,FALSE)</f>
        <v>Green Tea</v>
      </c>
    </row>
    <row r="3269" spans="1:20" x14ac:dyDescent="0.2">
      <c r="A3269">
        <v>-1</v>
      </c>
      <c r="B3269">
        <v>82</v>
      </c>
      <c r="C3269">
        <v>140</v>
      </c>
      <c r="D3269">
        <v>59</v>
      </c>
      <c r="E3269">
        <v>77</v>
      </c>
      <c r="F3269">
        <v>53</v>
      </c>
      <c r="G3269">
        <v>338</v>
      </c>
      <c r="H3269">
        <v>10</v>
      </c>
      <c r="I3269">
        <v>55</v>
      </c>
      <c r="J3269">
        <v>80</v>
      </c>
      <c r="K3269">
        <v>125</v>
      </c>
      <c r="L3269">
        <v>603</v>
      </c>
      <c r="M3269">
        <v>5</v>
      </c>
      <c r="N3269" s="25">
        <v>42185</v>
      </c>
      <c r="O3269" t="str">
        <f>VLOOKUP(Coffee_data[[#This Row],[Area Code]],Location!$B$1:$E$157,2,FALSE)</f>
        <v>New Hampshire</v>
      </c>
      <c r="P3269" t="str">
        <f>VLOOKUP(Coffee_data[[#This Row],[Area Code]],Location!$B$1:$E$157,3,FALSE)</f>
        <v>East</v>
      </c>
      <c r="Q3269" t="str">
        <f>VLOOKUP(Coffee_data[[#This Row],[Area Code]],Location!$B$1:$E$157,4,FALSE)</f>
        <v>Small Market</v>
      </c>
      <c r="R3269" s="15" t="str">
        <f>HLOOKUP(Coffee_data[[#This Row],[ProductId]],Product!$B$4:$O$7,2,FALSE)</f>
        <v>Regular</v>
      </c>
      <c r="S3269" s="15" t="str">
        <f>HLOOKUP(Coffee_data[[#This Row],[ProductId]],Product!$B$4:$O$7,3,FALSE)</f>
        <v>Espresso</v>
      </c>
      <c r="T3269" s="15" t="str">
        <f>HLOOKUP(Coffee_data[[#This Row],[ProductId]],Product!$B$4:$O$7,4,FALSE)</f>
        <v>Caffe Mocha</v>
      </c>
    </row>
    <row r="3270" spans="1:20" x14ac:dyDescent="0.2">
      <c r="A3270">
        <v>0</v>
      </c>
      <c r="B3270">
        <v>49</v>
      </c>
      <c r="C3270">
        <v>88</v>
      </c>
      <c r="D3270">
        <v>40</v>
      </c>
      <c r="E3270">
        <v>46</v>
      </c>
      <c r="F3270">
        <v>15</v>
      </c>
      <c r="G3270">
        <v>219</v>
      </c>
      <c r="H3270">
        <v>10</v>
      </c>
      <c r="I3270">
        <v>30</v>
      </c>
      <c r="J3270">
        <v>50</v>
      </c>
      <c r="K3270">
        <v>73</v>
      </c>
      <c r="L3270">
        <v>603</v>
      </c>
      <c r="M3270">
        <v>7</v>
      </c>
      <c r="N3270" s="25">
        <v>42185</v>
      </c>
      <c r="O3270" t="str">
        <f>VLOOKUP(Coffee_data[[#This Row],[Area Code]],Location!$B$1:$E$157,2,FALSE)</f>
        <v>New Hampshire</v>
      </c>
      <c r="P3270" t="str">
        <f>VLOOKUP(Coffee_data[[#This Row],[Area Code]],Location!$B$1:$E$157,3,FALSE)</f>
        <v>East</v>
      </c>
      <c r="Q3270" t="str">
        <f>VLOOKUP(Coffee_data[[#This Row],[Area Code]],Location!$B$1:$E$157,4,FALSE)</f>
        <v>Small Market</v>
      </c>
      <c r="R3270" s="15" t="str">
        <f>HLOOKUP(Coffee_data[[#This Row],[ProductId]],Product!$B$4:$O$7,2,FALSE)</f>
        <v>Regular</v>
      </c>
      <c r="S3270" s="15" t="str">
        <f>HLOOKUP(Coffee_data[[#This Row],[ProductId]],Product!$B$4:$O$7,3,FALSE)</f>
        <v>Espresso</v>
      </c>
      <c r="T3270" s="15" t="str">
        <f>HLOOKUP(Coffee_data[[#This Row],[ProductId]],Product!$B$4:$O$7,4,FALSE)</f>
        <v>Regular Espresso</v>
      </c>
    </row>
    <row r="3271" spans="1:20" x14ac:dyDescent="0.2">
      <c r="A3271">
        <v>68</v>
      </c>
      <c r="B3271">
        <v>90</v>
      </c>
      <c r="C3271">
        <v>150</v>
      </c>
      <c r="D3271">
        <v>61</v>
      </c>
      <c r="E3271">
        <v>38</v>
      </c>
      <c r="F3271">
        <v>19</v>
      </c>
      <c r="G3271">
        <v>329</v>
      </c>
      <c r="H3271">
        <v>70</v>
      </c>
      <c r="I3271">
        <v>49</v>
      </c>
      <c r="J3271">
        <v>90</v>
      </c>
      <c r="K3271">
        <v>140</v>
      </c>
      <c r="L3271">
        <v>603</v>
      </c>
      <c r="M3271">
        <v>1</v>
      </c>
      <c r="N3271" s="25">
        <v>42185</v>
      </c>
      <c r="O3271" t="str">
        <f>VLOOKUP(Coffee_data[[#This Row],[Area Code]],Location!$B$1:$E$157,2,FALSE)</f>
        <v>New Hampshire</v>
      </c>
      <c r="P3271" t="str">
        <f>VLOOKUP(Coffee_data[[#This Row],[Area Code]],Location!$B$1:$E$157,3,FALSE)</f>
        <v>East</v>
      </c>
      <c r="Q3271" t="str">
        <f>VLOOKUP(Coffee_data[[#This Row],[Area Code]],Location!$B$1:$E$157,4,FALSE)</f>
        <v>Small Market</v>
      </c>
      <c r="R3271" s="15" t="str">
        <f>HLOOKUP(Coffee_data[[#This Row],[ProductId]],Product!$B$4:$O$7,2,FALSE)</f>
        <v>Regular</v>
      </c>
      <c r="S3271" s="15" t="str">
        <f>HLOOKUP(Coffee_data[[#This Row],[ProductId]],Product!$B$4:$O$7,3,FALSE)</f>
        <v>Coffee</v>
      </c>
      <c r="T3271" s="15" t="str">
        <f>HLOOKUP(Coffee_data[[#This Row],[ProductId]],Product!$B$4:$O$7,4,FALSE)</f>
        <v>Amaretto</v>
      </c>
    </row>
    <row r="3272" spans="1:20" x14ac:dyDescent="0.2">
      <c r="A3272">
        <v>59</v>
      </c>
      <c r="B3272">
        <v>96</v>
      </c>
      <c r="C3272">
        <v>159</v>
      </c>
      <c r="D3272">
        <v>64</v>
      </c>
      <c r="E3272">
        <v>49</v>
      </c>
      <c r="F3272">
        <v>21</v>
      </c>
      <c r="G3272">
        <v>467</v>
      </c>
      <c r="H3272">
        <v>60</v>
      </c>
      <c r="I3272">
        <v>62</v>
      </c>
      <c r="J3272">
        <v>90</v>
      </c>
      <c r="K3272">
        <v>152</v>
      </c>
      <c r="L3272">
        <v>603</v>
      </c>
      <c r="M3272">
        <v>2</v>
      </c>
      <c r="N3272" s="25">
        <v>42185</v>
      </c>
      <c r="O3272" t="str">
        <f>VLOOKUP(Coffee_data[[#This Row],[Area Code]],Location!$B$1:$E$157,2,FALSE)</f>
        <v>New Hampshire</v>
      </c>
      <c r="P3272" t="str">
        <f>VLOOKUP(Coffee_data[[#This Row],[Area Code]],Location!$B$1:$E$157,3,FALSE)</f>
        <v>East</v>
      </c>
      <c r="Q3272" t="str">
        <f>VLOOKUP(Coffee_data[[#This Row],[Area Code]],Location!$B$1:$E$157,4,FALSE)</f>
        <v>Small Market</v>
      </c>
      <c r="R3272" s="15" t="str">
        <f>HLOOKUP(Coffee_data[[#This Row],[ProductId]],Product!$B$4:$O$7,2,FALSE)</f>
        <v>Regular</v>
      </c>
      <c r="S3272" s="15" t="str">
        <f>HLOOKUP(Coffee_data[[#This Row],[ProductId]],Product!$B$4:$O$7,3,FALSE)</f>
        <v>Coffee</v>
      </c>
      <c r="T3272" s="15" t="str">
        <f>HLOOKUP(Coffee_data[[#This Row],[ProductId]],Product!$B$4:$O$7,4,FALSE)</f>
        <v>Columbian</v>
      </c>
    </row>
    <row r="3273" spans="1:20" x14ac:dyDescent="0.2">
      <c r="A3273">
        <v>536</v>
      </c>
      <c r="B3273">
        <v>523</v>
      </c>
      <c r="C3273">
        <v>786</v>
      </c>
      <c r="D3273">
        <v>263</v>
      </c>
      <c r="E3273">
        <v>126</v>
      </c>
      <c r="F3273">
        <v>102</v>
      </c>
      <c r="G3273">
        <v>1781</v>
      </c>
      <c r="H3273">
        <v>310</v>
      </c>
      <c r="I3273">
        <v>177</v>
      </c>
      <c r="J3273">
        <v>410</v>
      </c>
      <c r="K3273">
        <v>610</v>
      </c>
      <c r="L3273">
        <v>516</v>
      </c>
      <c r="M3273">
        <v>9</v>
      </c>
      <c r="N3273" s="25">
        <v>42185</v>
      </c>
      <c r="O3273" t="str">
        <f>VLOOKUP(Coffee_data[[#This Row],[Area Code]],Location!$B$1:$E$157,2,FALSE)</f>
        <v>New York</v>
      </c>
      <c r="P3273" t="str">
        <f>VLOOKUP(Coffee_data[[#This Row],[Area Code]],Location!$B$1:$E$157,3,FALSE)</f>
        <v>East</v>
      </c>
      <c r="Q3273" t="str">
        <f>VLOOKUP(Coffee_data[[#This Row],[Area Code]],Location!$B$1:$E$157,4,FALSE)</f>
        <v>Major Market</v>
      </c>
      <c r="R3273" s="15" t="str">
        <f>HLOOKUP(Coffee_data[[#This Row],[ProductId]],Product!$B$4:$O$7,2,FALSE)</f>
        <v>Decaf</v>
      </c>
      <c r="S3273" s="15" t="str">
        <f>HLOOKUP(Coffee_data[[#This Row],[ProductId]],Product!$B$4:$O$7,3,FALSE)</f>
        <v>Herbal Tea</v>
      </c>
      <c r="T3273" s="15" t="str">
        <f>HLOOKUP(Coffee_data[[#This Row],[ProductId]],Product!$B$4:$O$7,4,FALSE)</f>
        <v>Lemon</v>
      </c>
    </row>
    <row r="3274" spans="1:20" x14ac:dyDescent="0.2">
      <c r="A3274">
        <v>-226</v>
      </c>
      <c r="B3274">
        <v>-62</v>
      </c>
      <c r="C3274">
        <v>196</v>
      </c>
      <c r="D3274">
        <v>290</v>
      </c>
      <c r="E3274">
        <v>95</v>
      </c>
      <c r="F3274">
        <v>80</v>
      </c>
      <c r="G3274">
        <v>3076</v>
      </c>
      <c r="H3274">
        <v>-110</v>
      </c>
      <c r="I3274">
        <v>145</v>
      </c>
      <c r="J3274">
        <v>-40</v>
      </c>
      <c r="K3274">
        <v>140</v>
      </c>
      <c r="L3274">
        <v>914</v>
      </c>
      <c r="M3274">
        <v>10</v>
      </c>
      <c r="N3274" s="25">
        <v>42185</v>
      </c>
      <c r="O3274" t="str">
        <f>VLOOKUP(Coffee_data[[#This Row],[Area Code]],Location!$B$1:$E$157,2,FALSE)</f>
        <v>New York</v>
      </c>
      <c r="P3274" t="str">
        <f>VLOOKUP(Coffee_data[[#This Row],[Area Code]],Location!$B$1:$E$157,3,FALSE)</f>
        <v>East</v>
      </c>
      <c r="Q3274" t="str">
        <f>VLOOKUP(Coffee_data[[#This Row],[Area Code]],Location!$B$1:$E$157,4,FALSE)</f>
        <v>Major Market</v>
      </c>
      <c r="R3274" s="15" t="str">
        <f>HLOOKUP(Coffee_data[[#This Row],[ProductId]],Product!$B$4:$O$7,2,FALSE)</f>
        <v>Decaf</v>
      </c>
      <c r="S3274" s="15" t="str">
        <f>HLOOKUP(Coffee_data[[#This Row],[ProductId]],Product!$B$4:$O$7,3,FALSE)</f>
        <v>Herbal Tea</v>
      </c>
      <c r="T3274" s="15" t="str">
        <f>HLOOKUP(Coffee_data[[#This Row],[ProductId]],Product!$B$4:$O$7,4,FALSE)</f>
        <v>Mint</v>
      </c>
    </row>
    <row r="3275" spans="1:20" x14ac:dyDescent="0.2">
      <c r="A3275">
        <v>190</v>
      </c>
      <c r="B3275">
        <v>185</v>
      </c>
      <c r="C3275">
        <v>309</v>
      </c>
      <c r="D3275">
        <v>156</v>
      </c>
      <c r="E3275">
        <v>44</v>
      </c>
      <c r="F3275">
        <v>35</v>
      </c>
      <c r="G3275">
        <v>1007</v>
      </c>
      <c r="H3275">
        <v>160</v>
      </c>
      <c r="I3275">
        <v>97</v>
      </c>
      <c r="J3275">
        <v>200</v>
      </c>
      <c r="K3275">
        <v>319</v>
      </c>
      <c r="L3275">
        <v>212</v>
      </c>
      <c r="M3275">
        <v>11</v>
      </c>
      <c r="N3275" s="25">
        <v>42185</v>
      </c>
      <c r="O3275" t="str">
        <f>VLOOKUP(Coffee_data[[#This Row],[Area Code]],Location!$B$1:$E$157,2,FALSE)</f>
        <v>New York</v>
      </c>
      <c r="P3275" t="str">
        <f>VLOOKUP(Coffee_data[[#This Row],[Area Code]],Location!$B$1:$E$157,3,FALSE)</f>
        <v>East</v>
      </c>
      <c r="Q3275" t="str">
        <f>VLOOKUP(Coffee_data[[#This Row],[Area Code]],Location!$B$1:$E$157,4,FALSE)</f>
        <v>Major Market</v>
      </c>
      <c r="R3275" s="15" t="str">
        <f>HLOOKUP(Coffee_data[[#This Row],[ProductId]],Product!$B$4:$O$7,2,FALSE)</f>
        <v>Regular</v>
      </c>
      <c r="S3275" s="15" t="str">
        <f>HLOOKUP(Coffee_data[[#This Row],[ProductId]],Product!$B$4:$O$7,3,FALSE)</f>
        <v>Tea</v>
      </c>
      <c r="T3275" s="15" t="str">
        <f>HLOOKUP(Coffee_data[[#This Row],[ProductId]],Product!$B$4:$O$7,4,FALSE)</f>
        <v>Darjeeling</v>
      </c>
    </row>
    <row r="3276" spans="1:20" x14ac:dyDescent="0.2">
      <c r="A3276">
        <v>153</v>
      </c>
      <c r="B3276">
        <v>152</v>
      </c>
      <c r="C3276">
        <v>254</v>
      </c>
      <c r="D3276">
        <v>87</v>
      </c>
      <c r="E3276">
        <v>38</v>
      </c>
      <c r="F3276">
        <v>29</v>
      </c>
      <c r="G3276">
        <v>952</v>
      </c>
      <c r="H3276">
        <v>120</v>
      </c>
      <c r="I3276">
        <v>102</v>
      </c>
      <c r="J3276">
        <v>160</v>
      </c>
      <c r="K3276">
        <v>258</v>
      </c>
      <c r="L3276">
        <v>914</v>
      </c>
      <c r="M3276">
        <v>12</v>
      </c>
      <c r="N3276" s="25">
        <v>42185</v>
      </c>
      <c r="O3276" t="str">
        <f>VLOOKUP(Coffee_data[[#This Row],[Area Code]],Location!$B$1:$E$157,2,FALSE)</f>
        <v>New York</v>
      </c>
      <c r="P3276" t="str">
        <f>VLOOKUP(Coffee_data[[#This Row],[Area Code]],Location!$B$1:$E$157,3,FALSE)</f>
        <v>East</v>
      </c>
      <c r="Q3276" t="str">
        <f>VLOOKUP(Coffee_data[[#This Row],[Area Code]],Location!$B$1:$E$157,4,FALSE)</f>
        <v>Major Market</v>
      </c>
      <c r="R3276" s="15" t="str">
        <f>HLOOKUP(Coffee_data[[#This Row],[ProductId]],Product!$B$4:$O$7,2,FALSE)</f>
        <v>Regular</v>
      </c>
      <c r="S3276" s="15" t="str">
        <f>HLOOKUP(Coffee_data[[#This Row],[ProductId]],Product!$B$4:$O$7,3,FALSE)</f>
        <v>Tea</v>
      </c>
      <c r="T3276" s="15" t="str">
        <f>HLOOKUP(Coffee_data[[#This Row],[ProductId]],Product!$B$4:$O$7,4,FALSE)</f>
        <v>Earl Grey</v>
      </c>
    </row>
    <row r="3277" spans="1:20" x14ac:dyDescent="0.2">
      <c r="A3277">
        <v>135</v>
      </c>
      <c r="B3277">
        <v>136</v>
      </c>
      <c r="C3277">
        <v>228</v>
      </c>
      <c r="D3277">
        <v>94</v>
      </c>
      <c r="E3277">
        <v>35</v>
      </c>
      <c r="F3277">
        <v>26</v>
      </c>
      <c r="G3277">
        <v>608</v>
      </c>
      <c r="H3277">
        <v>120</v>
      </c>
      <c r="I3277">
        <v>77</v>
      </c>
      <c r="J3277">
        <v>150</v>
      </c>
      <c r="K3277">
        <v>240</v>
      </c>
      <c r="L3277">
        <v>631</v>
      </c>
      <c r="M3277">
        <v>13</v>
      </c>
      <c r="N3277" s="25">
        <v>42185</v>
      </c>
      <c r="O3277" t="str">
        <f>VLOOKUP(Coffee_data[[#This Row],[Area Code]],Location!$B$1:$E$157,2,FALSE)</f>
        <v>New York</v>
      </c>
      <c r="P3277" t="str">
        <f>VLOOKUP(Coffee_data[[#This Row],[Area Code]],Location!$B$1:$E$157,3,FALSE)</f>
        <v>East</v>
      </c>
      <c r="Q3277" t="str">
        <f>VLOOKUP(Coffee_data[[#This Row],[Area Code]],Location!$B$1:$E$157,4,FALSE)</f>
        <v>Major Market</v>
      </c>
      <c r="R3277" s="15" t="str">
        <f>HLOOKUP(Coffee_data[[#This Row],[ProductId]],Product!$B$4:$O$7,2,FALSE)</f>
        <v>Regular</v>
      </c>
      <c r="S3277" s="15" t="str">
        <f>HLOOKUP(Coffee_data[[#This Row],[ProductId]],Product!$B$4:$O$7,3,FALSE)</f>
        <v>Tea</v>
      </c>
      <c r="T3277" s="15" t="str">
        <f>HLOOKUP(Coffee_data[[#This Row],[ProductId]],Product!$B$4:$O$7,4,FALSE)</f>
        <v>Green Tea</v>
      </c>
    </row>
    <row r="3278" spans="1:20" x14ac:dyDescent="0.2">
      <c r="A3278">
        <v>-367</v>
      </c>
      <c r="B3278">
        <v>-85</v>
      </c>
      <c r="C3278">
        <v>76</v>
      </c>
      <c r="D3278">
        <v>187</v>
      </c>
      <c r="E3278">
        <v>168</v>
      </c>
      <c r="F3278">
        <v>147</v>
      </c>
      <c r="G3278">
        <v>2321</v>
      </c>
      <c r="H3278">
        <v>-240</v>
      </c>
      <c r="I3278">
        <v>159</v>
      </c>
      <c r="J3278">
        <v>-80</v>
      </c>
      <c r="K3278">
        <v>65</v>
      </c>
      <c r="L3278">
        <v>347</v>
      </c>
      <c r="M3278">
        <v>5</v>
      </c>
      <c r="N3278" s="25">
        <v>42185</v>
      </c>
      <c r="O3278" t="str">
        <f>VLOOKUP(Coffee_data[[#This Row],[Area Code]],Location!$B$1:$E$157,2,FALSE)</f>
        <v>New York</v>
      </c>
      <c r="P3278" t="str">
        <f>VLOOKUP(Coffee_data[[#This Row],[Area Code]],Location!$B$1:$E$157,3,FALSE)</f>
        <v>East</v>
      </c>
      <c r="Q3278" t="str">
        <f>VLOOKUP(Coffee_data[[#This Row],[Area Code]],Location!$B$1:$E$157,4,FALSE)</f>
        <v>Major Market</v>
      </c>
      <c r="R3278" s="15" t="str">
        <f>HLOOKUP(Coffee_data[[#This Row],[ProductId]],Product!$B$4:$O$7,2,FALSE)</f>
        <v>Regular</v>
      </c>
      <c r="S3278" s="15" t="str">
        <f>HLOOKUP(Coffee_data[[#This Row],[ProductId]],Product!$B$4:$O$7,3,FALSE)</f>
        <v>Espresso</v>
      </c>
      <c r="T3278" s="15" t="str">
        <f>HLOOKUP(Coffee_data[[#This Row],[ProductId]],Product!$B$4:$O$7,4,FALSE)</f>
        <v>Caffe Mocha</v>
      </c>
    </row>
    <row r="3279" spans="1:20" x14ac:dyDescent="0.2">
      <c r="A3279">
        <v>251</v>
      </c>
      <c r="B3279">
        <v>280</v>
      </c>
      <c r="C3279">
        <v>541</v>
      </c>
      <c r="D3279">
        <v>281</v>
      </c>
      <c r="E3279">
        <v>91</v>
      </c>
      <c r="F3279">
        <v>74</v>
      </c>
      <c r="G3279">
        <v>1355</v>
      </c>
      <c r="H3279">
        <v>190</v>
      </c>
      <c r="I3279">
        <v>193</v>
      </c>
      <c r="J3279">
        <v>280</v>
      </c>
      <c r="K3279">
        <v>523</v>
      </c>
      <c r="L3279">
        <v>631</v>
      </c>
      <c r="M3279">
        <v>7</v>
      </c>
      <c r="N3279" s="25">
        <v>42185</v>
      </c>
      <c r="O3279" t="str">
        <f>VLOOKUP(Coffee_data[[#This Row],[Area Code]],Location!$B$1:$E$157,2,FALSE)</f>
        <v>New York</v>
      </c>
      <c r="P3279" t="str">
        <f>VLOOKUP(Coffee_data[[#This Row],[Area Code]],Location!$B$1:$E$157,3,FALSE)</f>
        <v>East</v>
      </c>
      <c r="Q3279" t="str">
        <f>VLOOKUP(Coffee_data[[#This Row],[Area Code]],Location!$B$1:$E$157,4,FALSE)</f>
        <v>Major Market</v>
      </c>
      <c r="R3279" s="15" t="str">
        <f>HLOOKUP(Coffee_data[[#This Row],[ProductId]],Product!$B$4:$O$7,2,FALSE)</f>
        <v>Regular</v>
      </c>
      <c r="S3279" s="15" t="str">
        <f>HLOOKUP(Coffee_data[[#This Row],[ProductId]],Product!$B$4:$O$7,3,FALSE)</f>
        <v>Espresso</v>
      </c>
      <c r="T3279" s="15" t="str">
        <f>HLOOKUP(Coffee_data[[#This Row],[ProductId]],Product!$B$4:$O$7,4,FALSE)</f>
        <v>Regular Espresso</v>
      </c>
    </row>
    <row r="3280" spans="1:20" x14ac:dyDescent="0.2">
      <c r="A3280">
        <v>511</v>
      </c>
      <c r="B3280">
        <v>548</v>
      </c>
      <c r="C3280">
        <v>904</v>
      </c>
      <c r="D3280">
        <v>398</v>
      </c>
      <c r="E3280">
        <v>166</v>
      </c>
      <c r="F3280">
        <v>127</v>
      </c>
      <c r="G3280">
        <v>2654</v>
      </c>
      <c r="H3280">
        <v>370</v>
      </c>
      <c r="I3280">
        <v>271</v>
      </c>
      <c r="J3280">
        <v>520</v>
      </c>
      <c r="K3280">
        <v>862</v>
      </c>
      <c r="L3280">
        <v>716</v>
      </c>
      <c r="M3280">
        <v>2</v>
      </c>
      <c r="N3280" s="25">
        <v>42185</v>
      </c>
      <c r="O3280" t="str">
        <f>VLOOKUP(Coffee_data[[#This Row],[Area Code]],Location!$B$1:$E$157,2,FALSE)</f>
        <v>New York</v>
      </c>
      <c r="P3280" t="str">
        <f>VLOOKUP(Coffee_data[[#This Row],[Area Code]],Location!$B$1:$E$157,3,FALSE)</f>
        <v>East</v>
      </c>
      <c r="Q3280" t="str">
        <f>VLOOKUP(Coffee_data[[#This Row],[Area Code]],Location!$B$1:$E$157,4,FALSE)</f>
        <v>Major Market</v>
      </c>
      <c r="R3280" s="15" t="str">
        <f>HLOOKUP(Coffee_data[[#This Row],[ProductId]],Product!$B$4:$O$7,2,FALSE)</f>
        <v>Regular</v>
      </c>
      <c r="S3280" s="15" t="str">
        <f>HLOOKUP(Coffee_data[[#This Row],[ProductId]],Product!$B$4:$O$7,3,FALSE)</f>
        <v>Coffee</v>
      </c>
      <c r="T3280" s="15" t="str">
        <f>HLOOKUP(Coffee_data[[#This Row],[ProductId]],Product!$B$4:$O$7,4,FALSE)</f>
        <v>Columbian</v>
      </c>
    </row>
    <row r="3281" spans="1:20" x14ac:dyDescent="0.2">
      <c r="A3281">
        <v>44</v>
      </c>
      <c r="B3281">
        <v>60</v>
      </c>
      <c r="C3281">
        <v>105</v>
      </c>
      <c r="D3281">
        <v>46</v>
      </c>
      <c r="E3281">
        <v>26</v>
      </c>
      <c r="F3281">
        <v>15</v>
      </c>
      <c r="G3281">
        <v>587</v>
      </c>
      <c r="H3281">
        <v>40</v>
      </c>
      <c r="I3281">
        <v>48</v>
      </c>
      <c r="J3281">
        <v>60</v>
      </c>
      <c r="K3281">
        <v>100</v>
      </c>
      <c r="L3281">
        <v>337</v>
      </c>
      <c r="M3281">
        <v>8</v>
      </c>
      <c r="N3281" s="25">
        <v>42185</v>
      </c>
      <c r="O3281" t="str">
        <f>VLOOKUP(Coffee_data[[#This Row],[Area Code]],Location!$B$1:$E$157,2,FALSE)</f>
        <v>Louisiana</v>
      </c>
      <c r="P3281" t="str">
        <f>VLOOKUP(Coffee_data[[#This Row],[Area Code]],Location!$B$1:$E$157,3,FALSE)</f>
        <v>South</v>
      </c>
      <c r="Q3281" t="str">
        <f>VLOOKUP(Coffee_data[[#This Row],[Area Code]],Location!$B$1:$E$157,4,FALSE)</f>
        <v>Small Market</v>
      </c>
      <c r="R3281" s="15" t="str">
        <f>HLOOKUP(Coffee_data[[#This Row],[ProductId]],Product!$B$4:$O$7,2,FALSE)</f>
        <v>Decaf</v>
      </c>
      <c r="S3281" s="15" t="str">
        <f>HLOOKUP(Coffee_data[[#This Row],[ProductId]],Product!$B$4:$O$7,3,FALSE)</f>
        <v>Herbal Tea</v>
      </c>
      <c r="T3281" s="15" t="str">
        <f>HLOOKUP(Coffee_data[[#This Row],[ProductId]],Product!$B$4:$O$7,4,FALSE)</f>
        <v>Chamomile</v>
      </c>
    </row>
    <row r="3282" spans="1:20" x14ac:dyDescent="0.2">
      <c r="A3282">
        <v>43</v>
      </c>
      <c r="B3282">
        <v>93</v>
      </c>
      <c r="C3282">
        <v>167</v>
      </c>
      <c r="D3282">
        <v>76</v>
      </c>
      <c r="E3282">
        <v>58</v>
      </c>
      <c r="F3282">
        <v>28</v>
      </c>
      <c r="G3282">
        <v>613</v>
      </c>
      <c r="H3282">
        <v>40</v>
      </c>
      <c r="I3282">
        <v>70</v>
      </c>
      <c r="J3282">
        <v>90</v>
      </c>
      <c r="K3282">
        <v>151</v>
      </c>
      <c r="L3282">
        <v>985</v>
      </c>
      <c r="M3282">
        <v>9</v>
      </c>
      <c r="N3282" s="25">
        <v>42185</v>
      </c>
      <c r="O3282" t="str">
        <f>VLOOKUP(Coffee_data[[#This Row],[Area Code]],Location!$B$1:$E$157,2,FALSE)</f>
        <v>Louisiana</v>
      </c>
      <c r="P3282" t="str">
        <f>VLOOKUP(Coffee_data[[#This Row],[Area Code]],Location!$B$1:$E$157,3,FALSE)</f>
        <v>South</v>
      </c>
      <c r="Q3282" t="str">
        <f>VLOOKUP(Coffee_data[[#This Row],[Area Code]],Location!$B$1:$E$157,4,FALSE)</f>
        <v>Small Market</v>
      </c>
      <c r="R3282" s="15" t="str">
        <f>HLOOKUP(Coffee_data[[#This Row],[ProductId]],Product!$B$4:$O$7,2,FALSE)</f>
        <v>Decaf</v>
      </c>
      <c r="S3282" s="15" t="str">
        <f>HLOOKUP(Coffee_data[[#This Row],[ProductId]],Product!$B$4:$O$7,3,FALSE)</f>
        <v>Herbal Tea</v>
      </c>
      <c r="T3282" s="15" t="str">
        <f>HLOOKUP(Coffee_data[[#This Row],[ProductId]],Product!$B$4:$O$7,4,FALSE)</f>
        <v>Lemon</v>
      </c>
    </row>
    <row r="3283" spans="1:20" x14ac:dyDescent="0.2">
      <c r="A3283">
        <v>50</v>
      </c>
      <c r="B3283">
        <v>59</v>
      </c>
      <c r="C3283">
        <v>98</v>
      </c>
      <c r="D3283">
        <v>40</v>
      </c>
      <c r="E3283">
        <v>21</v>
      </c>
      <c r="F3283">
        <v>11</v>
      </c>
      <c r="G3283">
        <v>843</v>
      </c>
      <c r="H3283">
        <v>50</v>
      </c>
      <c r="I3283">
        <v>48</v>
      </c>
      <c r="J3283">
        <v>70</v>
      </c>
      <c r="K3283">
        <v>120</v>
      </c>
      <c r="L3283">
        <v>337</v>
      </c>
      <c r="M3283">
        <v>2</v>
      </c>
      <c r="N3283" s="25">
        <v>42185</v>
      </c>
      <c r="O3283" t="str">
        <f>VLOOKUP(Coffee_data[[#This Row],[Area Code]],Location!$B$1:$E$157,2,FALSE)</f>
        <v>Louisiana</v>
      </c>
      <c r="P3283" t="str">
        <f>VLOOKUP(Coffee_data[[#This Row],[Area Code]],Location!$B$1:$E$157,3,FALSE)</f>
        <v>South</v>
      </c>
      <c r="Q3283" t="str">
        <f>VLOOKUP(Coffee_data[[#This Row],[Area Code]],Location!$B$1:$E$157,4,FALSE)</f>
        <v>Small Market</v>
      </c>
      <c r="R3283" s="15" t="str">
        <f>HLOOKUP(Coffee_data[[#This Row],[ProductId]],Product!$B$4:$O$7,2,FALSE)</f>
        <v>Regular</v>
      </c>
      <c r="S3283" s="15" t="str">
        <f>HLOOKUP(Coffee_data[[#This Row],[ProductId]],Product!$B$4:$O$7,3,FALSE)</f>
        <v>Coffee</v>
      </c>
      <c r="T3283" s="15" t="str">
        <f>HLOOKUP(Coffee_data[[#This Row],[ProductId]],Product!$B$4:$O$7,4,FALSE)</f>
        <v>Columbian</v>
      </c>
    </row>
    <row r="3284" spans="1:20" x14ac:dyDescent="0.2">
      <c r="A3284">
        <v>80</v>
      </c>
      <c r="B3284">
        <v>85</v>
      </c>
      <c r="C3284">
        <v>143</v>
      </c>
      <c r="D3284">
        <v>59</v>
      </c>
      <c r="E3284">
        <v>25</v>
      </c>
      <c r="F3284">
        <v>16</v>
      </c>
      <c r="G3284">
        <v>870</v>
      </c>
      <c r="H3284">
        <v>90</v>
      </c>
      <c r="I3284">
        <v>73</v>
      </c>
      <c r="J3284">
        <v>110</v>
      </c>
      <c r="K3284">
        <v>180</v>
      </c>
      <c r="L3284">
        <v>504</v>
      </c>
      <c r="M3284">
        <v>3</v>
      </c>
      <c r="N3284" s="25">
        <v>42185</v>
      </c>
      <c r="O3284" t="str">
        <f>VLOOKUP(Coffee_data[[#This Row],[Area Code]],Location!$B$1:$E$157,2,FALSE)</f>
        <v>Louisiana</v>
      </c>
      <c r="P3284" t="str">
        <f>VLOOKUP(Coffee_data[[#This Row],[Area Code]],Location!$B$1:$E$157,3,FALSE)</f>
        <v>South</v>
      </c>
      <c r="Q3284" t="str">
        <f>VLOOKUP(Coffee_data[[#This Row],[Area Code]],Location!$B$1:$E$157,4,FALSE)</f>
        <v>Small Market</v>
      </c>
      <c r="R3284" s="15" t="str">
        <f>HLOOKUP(Coffee_data[[#This Row],[ProductId]],Product!$B$4:$O$7,2,FALSE)</f>
        <v>Decaf</v>
      </c>
      <c r="S3284" s="15" t="str">
        <f>HLOOKUP(Coffee_data[[#This Row],[ProductId]],Product!$B$4:$O$7,3,FALSE)</f>
        <v>Coffee</v>
      </c>
      <c r="T3284" s="15" t="str">
        <f>HLOOKUP(Coffee_data[[#This Row],[ProductId]],Product!$B$4:$O$7,4,FALSE)</f>
        <v>Decaf Irish Cream</v>
      </c>
    </row>
    <row r="3285" spans="1:20" x14ac:dyDescent="0.2">
      <c r="A3285">
        <v>-8</v>
      </c>
      <c r="B3285">
        <v>66</v>
      </c>
      <c r="C3285">
        <v>112</v>
      </c>
      <c r="D3285">
        <v>47</v>
      </c>
      <c r="E3285">
        <v>67</v>
      </c>
      <c r="F3285">
        <v>42</v>
      </c>
      <c r="G3285">
        <v>-395</v>
      </c>
      <c r="H3285">
        <v>0</v>
      </c>
      <c r="I3285">
        <v>44</v>
      </c>
      <c r="J3285">
        <v>50</v>
      </c>
      <c r="K3285">
        <v>86</v>
      </c>
      <c r="L3285">
        <v>225</v>
      </c>
      <c r="M3285">
        <v>4</v>
      </c>
      <c r="N3285" s="25">
        <v>42185</v>
      </c>
      <c r="O3285" t="str">
        <f>VLOOKUP(Coffee_data[[#This Row],[Area Code]],Location!$B$1:$E$157,2,FALSE)</f>
        <v>Louisiana</v>
      </c>
      <c r="P3285" t="str">
        <f>VLOOKUP(Coffee_data[[#This Row],[Area Code]],Location!$B$1:$E$157,3,FALSE)</f>
        <v>South</v>
      </c>
      <c r="Q3285" t="str">
        <f>VLOOKUP(Coffee_data[[#This Row],[Area Code]],Location!$B$1:$E$157,4,FALSE)</f>
        <v>Small Market</v>
      </c>
      <c r="R3285" s="15" t="str">
        <f>HLOOKUP(Coffee_data[[#This Row],[ProductId]],Product!$B$4:$O$7,2,FALSE)</f>
        <v>Regular</v>
      </c>
      <c r="S3285" s="15" t="str">
        <f>HLOOKUP(Coffee_data[[#This Row],[ProductId]],Product!$B$4:$O$7,3,FALSE)</f>
        <v>Espresso</v>
      </c>
      <c r="T3285" s="15" t="str">
        <f>HLOOKUP(Coffee_data[[#This Row],[ProductId]],Product!$B$4:$O$7,4,FALSE)</f>
        <v>Caffe Latte</v>
      </c>
    </row>
    <row r="3286" spans="1:20" x14ac:dyDescent="0.2">
      <c r="A3286">
        <v>41</v>
      </c>
      <c r="B3286">
        <v>65</v>
      </c>
      <c r="C3286">
        <v>103</v>
      </c>
      <c r="D3286">
        <v>39</v>
      </c>
      <c r="E3286">
        <v>33</v>
      </c>
      <c r="F3286">
        <v>12</v>
      </c>
      <c r="G3286">
        <v>380</v>
      </c>
      <c r="H3286">
        <v>30</v>
      </c>
      <c r="I3286">
        <v>30</v>
      </c>
      <c r="J3286">
        <v>50</v>
      </c>
      <c r="K3286">
        <v>80</v>
      </c>
      <c r="L3286">
        <v>318</v>
      </c>
      <c r="M3286">
        <v>5</v>
      </c>
      <c r="N3286" s="25">
        <v>42185</v>
      </c>
      <c r="O3286" t="str">
        <f>VLOOKUP(Coffee_data[[#This Row],[Area Code]],Location!$B$1:$E$157,2,FALSE)</f>
        <v>Louisiana</v>
      </c>
      <c r="P3286" t="str">
        <f>VLOOKUP(Coffee_data[[#This Row],[Area Code]],Location!$B$1:$E$157,3,FALSE)</f>
        <v>South</v>
      </c>
      <c r="Q3286" t="str">
        <f>VLOOKUP(Coffee_data[[#This Row],[Area Code]],Location!$B$1:$E$157,4,FALSE)</f>
        <v>Small Market</v>
      </c>
      <c r="R3286" s="15" t="str">
        <f>HLOOKUP(Coffee_data[[#This Row],[ProductId]],Product!$B$4:$O$7,2,FALSE)</f>
        <v>Regular</v>
      </c>
      <c r="S3286" s="15" t="str">
        <f>HLOOKUP(Coffee_data[[#This Row],[ProductId]],Product!$B$4:$O$7,3,FALSE)</f>
        <v>Espresso</v>
      </c>
      <c r="T3286" s="15" t="str">
        <f>HLOOKUP(Coffee_data[[#This Row],[ProductId]],Product!$B$4:$O$7,4,FALSE)</f>
        <v>Caffe Mocha</v>
      </c>
    </row>
    <row r="3287" spans="1:20" x14ac:dyDescent="0.2">
      <c r="A3287">
        <v>29</v>
      </c>
      <c r="B3287">
        <v>54</v>
      </c>
      <c r="C3287">
        <v>89</v>
      </c>
      <c r="D3287">
        <v>36</v>
      </c>
      <c r="E3287">
        <v>31</v>
      </c>
      <c r="F3287">
        <v>11</v>
      </c>
      <c r="G3287">
        <v>462</v>
      </c>
      <c r="H3287">
        <v>20</v>
      </c>
      <c r="I3287">
        <v>24</v>
      </c>
      <c r="J3287">
        <v>40</v>
      </c>
      <c r="K3287">
        <v>64</v>
      </c>
      <c r="L3287">
        <v>225</v>
      </c>
      <c r="M3287">
        <v>6</v>
      </c>
      <c r="N3287" s="25">
        <v>42185</v>
      </c>
      <c r="O3287" t="str">
        <f>VLOOKUP(Coffee_data[[#This Row],[Area Code]],Location!$B$1:$E$157,2,FALSE)</f>
        <v>Louisiana</v>
      </c>
      <c r="P3287" t="str">
        <f>VLOOKUP(Coffee_data[[#This Row],[Area Code]],Location!$B$1:$E$157,3,FALSE)</f>
        <v>South</v>
      </c>
      <c r="Q3287" t="str">
        <f>VLOOKUP(Coffee_data[[#This Row],[Area Code]],Location!$B$1:$E$157,4,FALSE)</f>
        <v>Small Market</v>
      </c>
      <c r="R3287" s="15" t="str">
        <f>HLOOKUP(Coffee_data[[#This Row],[ProductId]],Product!$B$4:$O$7,2,FALSE)</f>
        <v>Decaf</v>
      </c>
      <c r="S3287" s="15" t="str">
        <f>HLOOKUP(Coffee_data[[#This Row],[ProductId]],Product!$B$4:$O$7,3,FALSE)</f>
        <v>Espresso</v>
      </c>
      <c r="T3287" s="15" t="str">
        <f>HLOOKUP(Coffee_data[[#This Row],[ProductId]],Product!$B$4:$O$7,4,FALSE)</f>
        <v>Decaf Espresso</v>
      </c>
    </row>
    <row r="3288" spans="1:20" x14ac:dyDescent="0.2">
      <c r="A3288">
        <v>23</v>
      </c>
      <c r="B3288">
        <v>36</v>
      </c>
      <c r="C3288">
        <v>60</v>
      </c>
      <c r="D3288">
        <v>25</v>
      </c>
      <c r="E3288">
        <v>18</v>
      </c>
      <c r="F3288">
        <v>7</v>
      </c>
      <c r="G3288">
        <v>854</v>
      </c>
      <c r="H3288">
        <v>20</v>
      </c>
      <c r="I3288">
        <v>20</v>
      </c>
      <c r="J3288">
        <v>30</v>
      </c>
      <c r="K3288">
        <v>42</v>
      </c>
      <c r="L3288">
        <v>505</v>
      </c>
      <c r="M3288">
        <v>8</v>
      </c>
      <c r="N3288" s="25">
        <v>42185</v>
      </c>
      <c r="O3288" t="str">
        <f>VLOOKUP(Coffee_data[[#This Row],[Area Code]],Location!$B$1:$E$157,2,FALSE)</f>
        <v>New Mexico</v>
      </c>
      <c r="P3288" t="str">
        <f>VLOOKUP(Coffee_data[[#This Row],[Area Code]],Location!$B$1:$E$157,3,FALSE)</f>
        <v>South</v>
      </c>
      <c r="Q3288" t="str">
        <f>VLOOKUP(Coffee_data[[#This Row],[Area Code]],Location!$B$1:$E$157,4,FALSE)</f>
        <v>Small Market</v>
      </c>
      <c r="R3288" s="15" t="str">
        <f>HLOOKUP(Coffee_data[[#This Row],[ProductId]],Product!$B$4:$O$7,2,FALSE)</f>
        <v>Decaf</v>
      </c>
      <c r="S3288" s="15" t="str">
        <f>HLOOKUP(Coffee_data[[#This Row],[ProductId]],Product!$B$4:$O$7,3,FALSE)</f>
        <v>Herbal Tea</v>
      </c>
      <c r="T3288" s="15" t="str">
        <f>HLOOKUP(Coffee_data[[#This Row],[ProductId]],Product!$B$4:$O$7,4,FALSE)</f>
        <v>Chamomile</v>
      </c>
    </row>
    <row r="3289" spans="1:20" x14ac:dyDescent="0.2">
      <c r="A3289">
        <v>14</v>
      </c>
      <c r="B3289">
        <v>41</v>
      </c>
      <c r="C3289">
        <v>74</v>
      </c>
      <c r="D3289">
        <v>34</v>
      </c>
      <c r="E3289">
        <v>29</v>
      </c>
      <c r="F3289">
        <v>10</v>
      </c>
      <c r="G3289">
        <v>1010</v>
      </c>
      <c r="H3289">
        <v>20</v>
      </c>
      <c r="I3289">
        <v>21</v>
      </c>
      <c r="J3289">
        <v>40</v>
      </c>
      <c r="K3289">
        <v>70</v>
      </c>
      <c r="L3289">
        <v>505</v>
      </c>
      <c r="M3289">
        <v>9</v>
      </c>
      <c r="N3289" s="25">
        <v>42185</v>
      </c>
      <c r="O3289" t="str">
        <f>VLOOKUP(Coffee_data[[#This Row],[Area Code]],Location!$B$1:$E$157,2,FALSE)</f>
        <v>New Mexico</v>
      </c>
      <c r="P3289" t="str">
        <f>VLOOKUP(Coffee_data[[#This Row],[Area Code]],Location!$B$1:$E$157,3,FALSE)</f>
        <v>South</v>
      </c>
      <c r="Q3289" t="str">
        <f>VLOOKUP(Coffee_data[[#This Row],[Area Code]],Location!$B$1:$E$157,4,FALSE)</f>
        <v>Small Market</v>
      </c>
      <c r="R3289" s="15" t="str">
        <f>HLOOKUP(Coffee_data[[#This Row],[ProductId]],Product!$B$4:$O$7,2,FALSE)</f>
        <v>Decaf</v>
      </c>
      <c r="S3289" s="15" t="str">
        <f>HLOOKUP(Coffee_data[[#This Row],[ProductId]],Product!$B$4:$O$7,3,FALSE)</f>
        <v>Herbal Tea</v>
      </c>
      <c r="T3289" s="15" t="str">
        <f>HLOOKUP(Coffee_data[[#This Row],[ProductId]],Product!$B$4:$O$7,4,FALSE)</f>
        <v>Lemon</v>
      </c>
    </row>
    <row r="3290" spans="1:20" x14ac:dyDescent="0.2">
      <c r="A3290">
        <v>61</v>
      </c>
      <c r="B3290">
        <v>96</v>
      </c>
      <c r="C3290">
        <v>159</v>
      </c>
      <c r="D3290">
        <v>64</v>
      </c>
      <c r="E3290">
        <v>48</v>
      </c>
      <c r="F3290">
        <v>21</v>
      </c>
      <c r="G3290">
        <v>467</v>
      </c>
      <c r="H3290">
        <v>70</v>
      </c>
      <c r="I3290">
        <v>78</v>
      </c>
      <c r="J3290">
        <v>120</v>
      </c>
      <c r="K3290">
        <v>200</v>
      </c>
      <c r="L3290">
        <v>505</v>
      </c>
      <c r="M3290">
        <v>2</v>
      </c>
      <c r="N3290" s="25">
        <v>42185</v>
      </c>
      <c r="O3290" t="str">
        <f>VLOOKUP(Coffee_data[[#This Row],[Area Code]],Location!$B$1:$E$157,2,FALSE)</f>
        <v>New Mexico</v>
      </c>
      <c r="P3290" t="str">
        <f>VLOOKUP(Coffee_data[[#This Row],[Area Code]],Location!$B$1:$E$157,3,FALSE)</f>
        <v>South</v>
      </c>
      <c r="Q3290" t="str">
        <f>VLOOKUP(Coffee_data[[#This Row],[Area Code]],Location!$B$1:$E$157,4,FALSE)</f>
        <v>Small Market</v>
      </c>
      <c r="R3290" s="15" t="str">
        <f>HLOOKUP(Coffee_data[[#This Row],[ProductId]],Product!$B$4:$O$7,2,FALSE)</f>
        <v>Regular</v>
      </c>
      <c r="S3290" s="15" t="str">
        <f>HLOOKUP(Coffee_data[[#This Row],[ProductId]],Product!$B$4:$O$7,3,FALSE)</f>
        <v>Coffee</v>
      </c>
      <c r="T3290" s="15" t="str">
        <f>HLOOKUP(Coffee_data[[#This Row],[ProductId]],Product!$B$4:$O$7,4,FALSE)</f>
        <v>Columbian</v>
      </c>
    </row>
    <row r="3291" spans="1:20" x14ac:dyDescent="0.2">
      <c r="A3291">
        <v>-15</v>
      </c>
      <c r="B3291">
        <v>49</v>
      </c>
      <c r="C3291">
        <v>167</v>
      </c>
      <c r="D3291">
        <v>152</v>
      </c>
      <c r="E3291">
        <v>56</v>
      </c>
      <c r="F3291">
        <v>37</v>
      </c>
      <c r="G3291">
        <v>1334</v>
      </c>
      <c r="H3291">
        <v>10</v>
      </c>
      <c r="I3291">
        <v>156</v>
      </c>
      <c r="J3291">
        <v>60</v>
      </c>
      <c r="K3291">
        <v>207</v>
      </c>
      <c r="L3291">
        <v>505</v>
      </c>
      <c r="M3291">
        <v>3</v>
      </c>
      <c r="N3291" s="25">
        <v>42185</v>
      </c>
      <c r="O3291" t="str">
        <f>VLOOKUP(Coffee_data[[#This Row],[Area Code]],Location!$B$1:$E$157,2,FALSE)</f>
        <v>New Mexico</v>
      </c>
      <c r="P3291" t="str">
        <f>VLOOKUP(Coffee_data[[#This Row],[Area Code]],Location!$B$1:$E$157,3,FALSE)</f>
        <v>South</v>
      </c>
      <c r="Q3291" t="str">
        <f>VLOOKUP(Coffee_data[[#This Row],[Area Code]],Location!$B$1:$E$157,4,FALSE)</f>
        <v>Small Market</v>
      </c>
      <c r="R3291" s="15" t="str">
        <f>HLOOKUP(Coffee_data[[#This Row],[ProductId]],Product!$B$4:$O$7,2,FALSE)</f>
        <v>Decaf</v>
      </c>
      <c r="S3291" s="15" t="str">
        <f>HLOOKUP(Coffee_data[[#This Row],[ProductId]],Product!$B$4:$O$7,3,FALSE)</f>
        <v>Coffee</v>
      </c>
      <c r="T3291" s="15" t="str">
        <f>HLOOKUP(Coffee_data[[#This Row],[ProductId]],Product!$B$4:$O$7,4,FALSE)</f>
        <v>Decaf Irish Cream</v>
      </c>
    </row>
    <row r="3292" spans="1:20" x14ac:dyDescent="0.2">
      <c r="A3292">
        <v>1</v>
      </c>
      <c r="B3292">
        <v>49</v>
      </c>
      <c r="C3292">
        <v>88</v>
      </c>
      <c r="D3292">
        <v>40</v>
      </c>
      <c r="E3292">
        <v>45</v>
      </c>
      <c r="F3292">
        <v>15</v>
      </c>
      <c r="G3292">
        <v>-258</v>
      </c>
      <c r="H3292">
        <v>10</v>
      </c>
      <c r="I3292">
        <v>30</v>
      </c>
      <c r="J3292">
        <v>40</v>
      </c>
      <c r="K3292">
        <v>66</v>
      </c>
      <c r="L3292">
        <v>505</v>
      </c>
      <c r="M3292">
        <v>4</v>
      </c>
      <c r="N3292" s="25">
        <v>42185</v>
      </c>
      <c r="O3292" t="str">
        <f>VLOOKUP(Coffee_data[[#This Row],[Area Code]],Location!$B$1:$E$157,2,FALSE)</f>
        <v>New Mexico</v>
      </c>
      <c r="P3292" t="str">
        <f>VLOOKUP(Coffee_data[[#This Row],[Area Code]],Location!$B$1:$E$157,3,FALSE)</f>
        <v>South</v>
      </c>
      <c r="Q3292" t="str">
        <f>VLOOKUP(Coffee_data[[#This Row],[Area Code]],Location!$B$1:$E$157,4,FALSE)</f>
        <v>Small Market</v>
      </c>
      <c r="R3292" s="15" t="str">
        <f>HLOOKUP(Coffee_data[[#This Row],[ProductId]],Product!$B$4:$O$7,2,FALSE)</f>
        <v>Regular</v>
      </c>
      <c r="S3292" s="15" t="str">
        <f>HLOOKUP(Coffee_data[[#This Row],[ProductId]],Product!$B$4:$O$7,3,FALSE)</f>
        <v>Espresso</v>
      </c>
      <c r="T3292" s="15" t="str">
        <f>HLOOKUP(Coffee_data[[#This Row],[ProductId]],Product!$B$4:$O$7,4,FALSE)</f>
        <v>Caffe Latte</v>
      </c>
    </row>
    <row r="3293" spans="1:20" x14ac:dyDescent="0.2">
      <c r="A3293">
        <v>-1</v>
      </c>
      <c r="B3293">
        <v>82</v>
      </c>
      <c r="C3293">
        <v>140</v>
      </c>
      <c r="D3293">
        <v>59</v>
      </c>
      <c r="E3293">
        <v>77</v>
      </c>
      <c r="F3293">
        <v>53</v>
      </c>
      <c r="G3293">
        <v>338</v>
      </c>
      <c r="H3293">
        <v>0</v>
      </c>
      <c r="I3293">
        <v>45</v>
      </c>
      <c r="J3293">
        <v>70</v>
      </c>
      <c r="K3293">
        <v>120</v>
      </c>
      <c r="L3293">
        <v>505</v>
      </c>
      <c r="M3293">
        <v>5</v>
      </c>
      <c r="N3293" s="25">
        <v>42185</v>
      </c>
      <c r="O3293" t="str">
        <f>VLOOKUP(Coffee_data[[#This Row],[Area Code]],Location!$B$1:$E$157,2,FALSE)</f>
        <v>New Mexico</v>
      </c>
      <c r="P3293" t="str">
        <f>VLOOKUP(Coffee_data[[#This Row],[Area Code]],Location!$B$1:$E$157,3,FALSE)</f>
        <v>South</v>
      </c>
      <c r="Q3293" t="str">
        <f>VLOOKUP(Coffee_data[[#This Row],[Area Code]],Location!$B$1:$E$157,4,FALSE)</f>
        <v>Small Market</v>
      </c>
      <c r="R3293" s="15" t="str">
        <f>HLOOKUP(Coffee_data[[#This Row],[ProductId]],Product!$B$4:$O$7,2,FALSE)</f>
        <v>Regular</v>
      </c>
      <c r="S3293" s="15" t="str">
        <f>HLOOKUP(Coffee_data[[#This Row],[ProductId]],Product!$B$4:$O$7,3,FALSE)</f>
        <v>Espresso</v>
      </c>
      <c r="T3293" s="15" t="str">
        <f>HLOOKUP(Coffee_data[[#This Row],[ProductId]],Product!$B$4:$O$7,4,FALSE)</f>
        <v>Caffe Mocha</v>
      </c>
    </row>
    <row r="3294" spans="1:20" x14ac:dyDescent="0.2">
      <c r="A3294">
        <v>25</v>
      </c>
      <c r="B3294">
        <v>59</v>
      </c>
      <c r="C3294">
        <v>102</v>
      </c>
      <c r="D3294">
        <v>44</v>
      </c>
      <c r="E3294">
        <v>38</v>
      </c>
      <c r="F3294">
        <v>14</v>
      </c>
      <c r="G3294">
        <v>258</v>
      </c>
      <c r="H3294">
        <v>20</v>
      </c>
      <c r="I3294">
        <v>36</v>
      </c>
      <c r="J3294">
        <v>50</v>
      </c>
      <c r="K3294">
        <v>80</v>
      </c>
      <c r="L3294">
        <v>505</v>
      </c>
      <c r="M3294">
        <v>6</v>
      </c>
      <c r="N3294" s="25">
        <v>42185</v>
      </c>
      <c r="O3294" t="str">
        <f>VLOOKUP(Coffee_data[[#This Row],[Area Code]],Location!$B$1:$E$157,2,FALSE)</f>
        <v>New Mexico</v>
      </c>
      <c r="P3294" t="str">
        <f>VLOOKUP(Coffee_data[[#This Row],[Area Code]],Location!$B$1:$E$157,3,FALSE)</f>
        <v>South</v>
      </c>
      <c r="Q3294" t="str">
        <f>VLOOKUP(Coffee_data[[#This Row],[Area Code]],Location!$B$1:$E$157,4,FALSE)</f>
        <v>Small Market</v>
      </c>
      <c r="R3294" s="15" t="str">
        <f>HLOOKUP(Coffee_data[[#This Row],[ProductId]],Product!$B$4:$O$7,2,FALSE)</f>
        <v>Decaf</v>
      </c>
      <c r="S3294" s="15" t="str">
        <f>HLOOKUP(Coffee_data[[#This Row],[ProductId]],Product!$B$4:$O$7,3,FALSE)</f>
        <v>Espresso</v>
      </c>
      <c r="T3294" s="15" t="str">
        <f>HLOOKUP(Coffee_data[[#This Row],[ProductId]],Product!$B$4:$O$7,4,FALSE)</f>
        <v>Decaf Espresso</v>
      </c>
    </row>
    <row r="3295" spans="1:20" x14ac:dyDescent="0.2">
      <c r="A3295">
        <v>26</v>
      </c>
      <c r="B3295">
        <v>74</v>
      </c>
      <c r="C3295">
        <v>132</v>
      </c>
      <c r="D3295">
        <v>59</v>
      </c>
      <c r="E3295">
        <v>51</v>
      </c>
      <c r="F3295">
        <v>22</v>
      </c>
      <c r="G3295">
        <v>403</v>
      </c>
      <c r="H3295">
        <v>30</v>
      </c>
      <c r="I3295">
        <v>58</v>
      </c>
      <c r="J3295">
        <v>80</v>
      </c>
      <c r="K3295">
        <v>130</v>
      </c>
      <c r="L3295">
        <v>580</v>
      </c>
      <c r="M3295">
        <v>8</v>
      </c>
      <c r="N3295" s="25">
        <v>42185</v>
      </c>
      <c r="O3295" t="str">
        <f>VLOOKUP(Coffee_data[[#This Row],[Area Code]],Location!$B$1:$E$157,2,FALSE)</f>
        <v>Oklahoma</v>
      </c>
      <c r="P3295" t="str">
        <f>VLOOKUP(Coffee_data[[#This Row],[Area Code]],Location!$B$1:$E$157,3,FALSE)</f>
        <v>South</v>
      </c>
      <c r="Q3295" t="str">
        <f>VLOOKUP(Coffee_data[[#This Row],[Area Code]],Location!$B$1:$E$157,4,FALSE)</f>
        <v>Small Market</v>
      </c>
      <c r="R3295" s="15" t="str">
        <f>HLOOKUP(Coffee_data[[#This Row],[ProductId]],Product!$B$4:$O$7,2,FALSE)</f>
        <v>Decaf</v>
      </c>
      <c r="S3295" s="15" t="str">
        <f>HLOOKUP(Coffee_data[[#This Row],[ProductId]],Product!$B$4:$O$7,3,FALSE)</f>
        <v>Herbal Tea</v>
      </c>
      <c r="T3295" s="15" t="str">
        <f>HLOOKUP(Coffee_data[[#This Row],[ProductId]],Product!$B$4:$O$7,4,FALSE)</f>
        <v>Chamomile</v>
      </c>
    </row>
    <row r="3296" spans="1:20" x14ac:dyDescent="0.2">
      <c r="A3296">
        <v>44</v>
      </c>
      <c r="B3296">
        <v>173</v>
      </c>
      <c r="C3296">
        <v>294</v>
      </c>
      <c r="D3296">
        <v>132</v>
      </c>
      <c r="E3296">
        <v>131</v>
      </c>
      <c r="F3296">
        <v>112</v>
      </c>
      <c r="G3296">
        <v>717</v>
      </c>
      <c r="H3296">
        <v>60</v>
      </c>
      <c r="I3296">
        <v>105</v>
      </c>
      <c r="J3296">
        <v>180</v>
      </c>
      <c r="K3296">
        <v>299</v>
      </c>
      <c r="L3296">
        <v>405</v>
      </c>
      <c r="M3296">
        <v>9</v>
      </c>
      <c r="N3296" s="25">
        <v>42185</v>
      </c>
      <c r="O3296" t="str">
        <f>VLOOKUP(Coffee_data[[#This Row],[Area Code]],Location!$B$1:$E$157,2,FALSE)</f>
        <v>Oklahoma</v>
      </c>
      <c r="P3296" t="str">
        <f>VLOOKUP(Coffee_data[[#This Row],[Area Code]],Location!$B$1:$E$157,3,FALSE)</f>
        <v>South</v>
      </c>
      <c r="Q3296" t="str">
        <f>VLOOKUP(Coffee_data[[#This Row],[Area Code]],Location!$B$1:$E$157,4,FALSE)</f>
        <v>Small Market</v>
      </c>
      <c r="R3296" s="15" t="str">
        <f>HLOOKUP(Coffee_data[[#This Row],[ProductId]],Product!$B$4:$O$7,2,FALSE)</f>
        <v>Decaf</v>
      </c>
      <c r="S3296" s="15" t="str">
        <f>HLOOKUP(Coffee_data[[#This Row],[ProductId]],Product!$B$4:$O$7,3,FALSE)</f>
        <v>Herbal Tea</v>
      </c>
      <c r="T3296" s="15" t="str">
        <f>HLOOKUP(Coffee_data[[#This Row],[ProductId]],Product!$B$4:$O$7,4,FALSE)</f>
        <v>Lemon</v>
      </c>
    </row>
    <row r="3297" spans="1:20" x14ac:dyDescent="0.2">
      <c r="A3297">
        <v>39</v>
      </c>
      <c r="B3297">
        <v>53</v>
      </c>
      <c r="C3297">
        <v>93</v>
      </c>
      <c r="D3297">
        <v>41</v>
      </c>
      <c r="E3297">
        <v>23</v>
      </c>
      <c r="F3297">
        <v>13</v>
      </c>
      <c r="G3297">
        <v>592</v>
      </c>
      <c r="H3297">
        <v>40</v>
      </c>
      <c r="I3297">
        <v>52</v>
      </c>
      <c r="J3297">
        <v>60</v>
      </c>
      <c r="K3297">
        <v>108</v>
      </c>
      <c r="L3297">
        <v>580</v>
      </c>
      <c r="M3297">
        <v>2</v>
      </c>
      <c r="N3297" s="25">
        <v>42185</v>
      </c>
      <c r="O3297" t="str">
        <f>VLOOKUP(Coffee_data[[#This Row],[Area Code]],Location!$B$1:$E$157,2,FALSE)</f>
        <v>Oklahoma</v>
      </c>
      <c r="P3297" t="str">
        <f>VLOOKUP(Coffee_data[[#This Row],[Area Code]],Location!$B$1:$E$157,3,FALSE)</f>
        <v>South</v>
      </c>
      <c r="Q3297" t="str">
        <f>VLOOKUP(Coffee_data[[#This Row],[Area Code]],Location!$B$1:$E$157,4,FALSE)</f>
        <v>Small Market</v>
      </c>
      <c r="R3297" s="15" t="str">
        <f>HLOOKUP(Coffee_data[[#This Row],[ProductId]],Product!$B$4:$O$7,2,FALSE)</f>
        <v>Regular</v>
      </c>
      <c r="S3297" s="15" t="str">
        <f>HLOOKUP(Coffee_data[[#This Row],[ProductId]],Product!$B$4:$O$7,3,FALSE)</f>
        <v>Coffee</v>
      </c>
      <c r="T3297" s="15" t="str">
        <f>HLOOKUP(Coffee_data[[#This Row],[ProductId]],Product!$B$4:$O$7,4,FALSE)</f>
        <v>Columbian</v>
      </c>
    </row>
    <row r="3298" spans="1:20" x14ac:dyDescent="0.2">
      <c r="A3298">
        <v>22</v>
      </c>
      <c r="B3298">
        <v>34</v>
      </c>
      <c r="C3298">
        <v>56</v>
      </c>
      <c r="D3298">
        <v>23</v>
      </c>
      <c r="E3298">
        <v>17</v>
      </c>
      <c r="F3298">
        <v>6</v>
      </c>
      <c r="G3298">
        <v>868</v>
      </c>
      <c r="H3298">
        <v>40</v>
      </c>
      <c r="I3298">
        <v>20</v>
      </c>
      <c r="J3298">
        <v>50</v>
      </c>
      <c r="K3298">
        <v>67</v>
      </c>
      <c r="L3298">
        <v>918</v>
      </c>
      <c r="M3298">
        <v>3</v>
      </c>
      <c r="N3298" s="25">
        <v>42185</v>
      </c>
      <c r="O3298" t="str">
        <f>VLOOKUP(Coffee_data[[#This Row],[Area Code]],Location!$B$1:$E$157,2,FALSE)</f>
        <v>Oklahoma</v>
      </c>
      <c r="P3298" t="str">
        <f>VLOOKUP(Coffee_data[[#This Row],[Area Code]],Location!$B$1:$E$157,3,FALSE)</f>
        <v>South</v>
      </c>
      <c r="Q3298" t="str">
        <f>VLOOKUP(Coffee_data[[#This Row],[Area Code]],Location!$B$1:$E$157,4,FALSE)</f>
        <v>Small Market</v>
      </c>
      <c r="R3298" s="15" t="str">
        <f>HLOOKUP(Coffee_data[[#This Row],[ProductId]],Product!$B$4:$O$7,2,FALSE)</f>
        <v>Decaf</v>
      </c>
      <c r="S3298" s="15" t="str">
        <f>HLOOKUP(Coffee_data[[#This Row],[ProductId]],Product!$B$4:$O$7,3,FALSE)</f>
        <v>Coffee</v>
      </c>
      <c r="T3298" s="15" t="str">
        <f>HLOOKUP(Coffee_data[[#This Row],[ProductId]],Product!$B$4:$O$7,4,FALSE)</f>
        <v>Decaf Irish Cream</v>
      </c>
    </row>
    <row r="3299" spans="1:20" x14ac:dyDescent="0.2">
      <c r="A3299">
        <v>177</v>
      </c>
      <c r="B3299">
        <v>195</v>
      </c>
      <c r="C3299">
        <v>333</v>
      </c>
      <c r="D3299">
        <v>142</v>
      </c>
      <c r="E3299">
        <v>62</v>
      </c>
      <c r="F3299">
        <v>43</v>
      </c>
      <c r="G3299">
        <v>-942</v>
      </c>
      <c r="H3299">
        <v>110</v>
      </c>
      <c r="I3299">
        <v>156</v>
      </c>
      <c r="J3299">
        <v>160</v>
      </c>
      <c r="K3299">
        <v>280</v>
      </c>
      <c r="L3299">
        <v>405</v>
      </c>
      <c r="M3299">
        <v>4</v>
      </c>
      <c r="N3299" s="25">
        <v>42185</v>
      </c>
      <c r="O3299" t="str">
        <f>VLOOKUP(Coffee_data[[#This Row],[Area Code]],Location!$B$1:$E$157,2,FALSE)</f>
        <v>Oklahoma</v>
      </c>
      <c r="P3299" t="str">
        <f>VLOOKUP(Coffee_data[[#This Row],[Area Code]],Location!$B$1:$E$157,3,FALSE)</f>
        <v>South</v>
      </c>
      <c r="Q3299" t="str">
        <f>VLOOKUP(Coffee_data[[#This Row],[Area Code]],Location!$B$1:$E$157,4,FALSE)</f>
        <v>Small Market</v>
      </c>
      <c r="R3299" s="15" t="str">
        <f>HLOOKUP(Coffee_data[[#This Row],[ProductId]],Product!$B$4:$O$7,2,FALSE)</f>
        <v>Regular</v>
      </c>
      <c r="S3299" s="15" t="str">
        <f>HLOOKUP(Coffee_data[[#This Row],[ProductId]],Product!$B$4:$O$7,3,FALSE)</f>
        <v>Espresso</v>
      </c>
      <c r="T3299" s="15" t="str">
        <f>HLOOKUP(Coffee_data[[#This Row],[ProductId]],Product!$B$4:$O$7,4,FALSE)</f>
        <v>Caffe Latte</v>
      </c>
    </row>
    <row r="3300" spans="1:20" x14ac:dyDescent="0.2">
      <c r="A3300">
        <v>12</v>
      </c>
      <c r="B3300">
        <v>26</v>
      </c>
      <c r="C3300">
        <v>44</v>
      </c>
      <c r="D3300">
        <v>18</v>
      </c>
      <c r="E3300">
        <v>16</v>
      </c>
      <c r="F3300">
        <v>5</v>
      </c>
      <c r="G3300">
        <v>486</v>
      </c>
      <c r="H3300">
        <v>20</v>
      </c>
      <c r="I3300">
        <v>10</v>
      </c>
      <c r="J3300">
        <v>20</v>
      </c>
      <c r="K3300">
        <v>25</v>
      </c>
      <c r="L3300">
        <v>918</v>
      </c>
      <c r="M3300">
        <v>5</v>
      </c>
      <c r="N3300" s="25">
        <v>42185</v>
      </c>
      <c r="O3300" t="str">
        <f>VLOOKUP(Coffee_data[[#This Row],[Area Code]],Location!$B$1:$E$157,2,FALSE)</f>
        <v>Oklahoma</v>
      </c>
      <c r="P3300" t="str">
        <f>VLOOKUP(Coffee_data[[#This Row],[Area Code]],Location!$B$1:$E$157,3,FALSE)</f>
        <v>South</v>
      </c>
      <c r="Q3300" t="str">
        <f>VLOOKUP(Coffee_data[[#This Row],[Area Code]],Location!$B$1:$E$157,4,FALSE)</f>
        <v>Small Market</v>
      </c>
      <c r="R3300" s="15" t="str">
        <f>HLOOKUP(Coffee_data[[#This Row],[ProductId]],Product!$B$4:$O$7,2,FALSE)</f>
        <v>Regular</v>
      </c>
      <c r="S3300" s="15" t="str">
        <f>HLOOKUP(Coffee_data[[#This Row],[ProductId]],Product!$B$4:$O$7,3,FALSE)</f>
        <v>Espresso</v>
      </c>
      <c r="T3300" s="15" t="str">
        <f>HLOOKUP(Coffee_data[[#This Row],[ProductId]],Product!$B$4:$O$7,4,FALSE)</f>
        <v>Caffe Mocha</v>
      </c>
    </row>
    <row r="3301" spans="1:20" x14ac:dyDescent="0.2">
      <c r="A3301">
        <v>142</v>
      </c>
      <c r="B3301">
        <v>172</v>
      </c>
      <c r="C3301">
        <v>283</v>
      </c>
      <c r="D3301">
        <v>127</v>
      </c>
      <c r="E3301">
        <v>64</v>
      </c>
      <c r="F3301">
        <v>37</v>
      </c>
      <c r="G3301">
        <v>822</v>
      </c>
      <c r="H3301">
        <v>100</v>
      </c>
      <c r="I3301">
        <v>90</v>
      </c>
      <c r="J3301">
        <v>150</v>
      </c>
      <c r="K3301">
        <v>234</v>
      </c>
      <c r="L3301">
        <v>405</v>
      </c>
      <c r="M3301">
        <v>6</v>
      </c>
      <c r="N3301" s="25">
        <v>42185</v>
      </c>
      <c r="O3301" t="str">
        <f>VLOOKUP(Coffee_data[[#This Row],[Area Code]],Location!$B$1:$E$157,2,FALSE)</f>
        <v>Oklahoma</v>
      </c>
      <c r="P3301" t="str">
        <f>VLOOKUP(Coffee_data[[#This Row],[Area Code]],Location!$B$1:$E$157,3,FALSE)</f>
        <v>South</v>
      </c>
      <c r="Q3301" t="str">
        <f>VLOOKUP(Coffee_data[[#This Row],[Area Code]],Location!$B$1:$E$157,4,FALSE)</f>
        <v>Small Market</v>
      </c>
      <c r="R3301" s="15" t="str">
        <f>HLOOKUP(Coffee_data[[#This Row],[ProductId]],Product!$B$4:$O$7,2,FALSE)</f>
        <v>Decaf</v>
      </c>
      <c r="S3301" s="15" t="str">
        <f>HLOOKUP(Coffee_data[[#This Row],[ProductId]],Product!$B$4:$O$7,3,FALSE)</f>
        <v>Espresso</v>
      </c>
      <c r="T3301" s="15" t="str">
        <f>HLOOKUP(Coffee_data[[#This Row],[ProductId]],Product!$B$4:$O$7,4,FALSE)</f>
        <v>Decaf Espresso</v>
      </c>
    </row>
    <row r="3302" spans="1:20" x14ac:dyDescent="0.2">
      <c r="A3302">
        <v>28</v>
      </c>
      <c r="B3302">
        <v>63</v>
      </c>
      <c r="C3302">
        <v>109</v>
      </c>
      <c r="D3302">
        <v>47</v>
      </c>
      <c r="E3302">
        <v>40</v>
      </c>
      <c r="F3302">
        <v>15</v>
      </c>
      <c r="G3302">
        <v>420</v>
      </c>
      <c r="H3302">
        <v>30</v>
      </c>
      <c r="I3302">
        <v>40</v>
      </c>
      <c r="J3302">
        <v>60</v>
      </c>
      <c r="K3302">
        <v>100</v>
      </c>
      <c r="L3302">
        <v>214</v>
      </c>
      <c r="M3302">
        <v>8</v>
      </c>
      <c r="N3302" s="25">
        <v>42185</v>
      </c>
      <c r="O3302" t="str">
        <f>VLOOKUP(Coffee_data[[#This Row],[Area Code]],Location!$B$1:$E$157,2,FALSE)</f>
        <v>Texas</v>
      </c>
      <c r="P3302" t="str">
        <f>VLOOKUP(Coffee_data[[#This Row],[Area Code]],Location!$B$1:$E$157,3,FALSE)</f>
        <v>South</v>
      </c>
      <c r="Q3302" t="str">
        <f>VLOOKUP(Coffee_data[[#This Row],[Area Code]],Location!$B$1:$E$157,4,FALSE)</f>
        <v>Major Market</v>
      </c>
      <c r="R3302" s="15" t="str">
        <f>HLOOKUP(Coffee_data[[#This Row],[ProductId]],Product!$B$4:$O$7,2,FALSE)</f>
        <v>Decaf</v>
      </c>
      <c r="S3302" s="15" t="str">
        <f>HLOOKUP(Coffee_data[[#This Row],[ProductId]],Product!$B$4:$O$7,3,FALSE)</f>
        <v>Herbal Tea</v>
      </c>
      <c r="T3302" s="15" t="str">
        <f>HLOOKUP(Coffee_data[[#This Row],[ProductId]],Product!$B$4:$O$7,4,FALSE)</f>
        <v>Chamomile</v>
      </c>
    </row>
    <row r="3303" spans="1:20" x14ac:dyDescent="0.2">
      <c r="A3303">
        <v>26</v>
      </c>
      <c r="B3303">
        <v>51</v>
      </c>
      <c r="C3303">
        <v>84</v>
      </c>
      <c r="D3303">
        <v>34</v>
      </c>
      <c r="E3303">
        <v>30</v>
      </c>
      <c r="F3303">
        <v>10</v>
      </c>
      <c r="G3303">
        <v>432</v>
      </c>
      <c r="H3303">
        <v>30</v>
      </c>
      <c r="I3303">
        <v>39</v>
      </c>
      <c r="J3303">
        <v>50</v>
      </c>
      <c r="K3303">
        <v>71</v>
      </c>
      <c r="L3303">
        <v>254</v>
      </c>
      <c r="M3303">
        <v>9</v>
      </c>
      <c r="N3303" s="25">
        <v>42185</v>
      </c>
      <c r="O3303" t="str">
        <f>VLOOKUP(Coffee_data[[#This Row],[Area Code]],Location!$B$1:$E$157,2,FALSE)</f>
        <v>Texas</v>
      </c>
      <c r="P3303" t="str">
        <f>VLOOKUP(Coffee_data[[#This Row],[Area Code]],Location!$B$1:$E$157,3,FALSE)</f>
        <v>South</v>
      </c>
      <c r="Q3303" t="str">
        <f>VLOOKUP(Coffee_data[[#This Row],[Area Code]],Location!$B$1:$E$157,4,FALSE)</f>
        <v>Major Market</v>
      </c>
      <c r="R3303" s="15" t="str">
        <f>HLOOKUP(Coffee_data[[#This Row],[ProductId]],Product!$B$4:$O$7,2,FALSE)</f>
        <v>Decaf</v>
      </c>
      <c r="S3303" s="15" t="str">
        <f>HLOOKUP(Coffee_data[[#This Row],[ProductId]],Product!$B$4:$O$7,3,FALSE)</f>
        <v>Herbal Tea</v>
      </c>
      <c r="T3303" s="15" t="str">
        <f>HLOOKUP(Coffee_data[[#This Row],[ProductId]],Product!$B$4:$O$7,4,FALSE)</f>
        <v>Lemon</v>
      </c>
    </row>
    <row r="3304" spans="1:20" x14ac:dyDescent="0.2">
      <c r="A3304">
        <v>284</v>
      </c>
      <c r="B3304">
        <v>307</v>
      </c>
      <c r="C3304">
        <v>562</v>
      </c>
      <c r="D3304">
        <v>241</v>
      </c>
      <c r="E3304">
        <v>94</v>
      </c>
      <c r="F3304">
        <v>80</v>
      </c>
      <c r="G3304">
        <v>1319</v>
      </c>
      <c r="H3304">
        <v>290</v>
      </c>
      <c r="I3304">
        <v>282</v>
      </c>
      <c r="J3304">
        <v>380</v>
      </c>
      <c r="K3304">
        <v>700</v>
      </c>
      <c r="L3304">
        <v>972</v>
      </c>
      <c r="M3304">
        <v>2</v>
      </c>
      <c r="N3304" s="25">
        <v>42185</v>
      </c>
      <c r="O3304" t="str">
        <f>VLOOKUP(Coffee_data[[#This Row],[Area Code]],Location!$B$1:$E$157,2,FALSE)</f>
        <v>Texas</v>
      </c>
      <c r="P3304" t="str">
        <f>VLOOKUP(Coffee_data[[#This Row],[Area Code]],Location!$B$1:$E$157,3,FALSE)</f>
        <v>South</v>
      </c>
      <c r="Q3304" t="str">
        <f>VLOOKUP(Coffee_data[[#This Row],[Area Code]],Location!$B$1:$E$157,4,FALSE)</f>
        <v>Major Market</v>
      </c>
      <c r="R3304" s="15" t="str">
        <f>HLOOKUP(Coffee_data[[#This Row],[ProductId]],Product!$B$4:$O$7,2,FALSE)</f>
        <v>Regular</v>
      </c>
      <c r="S3304" s="15" t="str">
        <f>HLOOKUP(Coffee_data[[#This Row],[ProductId]],Product!$B$4:$O$7,3,FALSE)</f>
        <v>Coffee</v>
      </c>
      <c r="T3304" s="15" t="str">
        <f>HLOOKUP(Coffee_data[[#This Row],[ProductId]],Product!$B$4:$O$7,4,FALSE)</f>
        <v>Columbian</v>
      </c>
    </row>
    <row r="3305" spans="1:20" x14ac:dyDescent="0.2">
      <c r="A3305">
        <v>98</v>
      </c>
      <c r="B3305">
        <v>112</v>
      </c>
      <c r="C3305">
        <v>197</v>
      </c>
      <c r="D3305">
        <v>87</v>
      </c>
      <c r="E3305">
        <v>38</v>
      </c>
      <c r="F3305">
        <v>28</v>
      </c>
      <c r="G3305">
        <v>564</v>
      </c>
      <c r="H3305">
        <v>110</v>
      </c>
      <c r="I3305">
        <v>130</v>
      </c>
      <c r="J3305">
        <v>140</v>
      </c>
      <c r="K3305">
        <v>243</v>
      </c>
      <c r="L3305">
        <v>806</v>
      </c>
      <c r="M3305">
        <v>3</v>
      </c>
      <c r="N3305" s="25">
        <v>42185</v>
      </c>
      <c r="O3305" t="str">
        <f>VLOOKUP(Coffee_data[[#This Row],[Area Code]],Location!$B$1:$E$157,2,FALSE)</f>
        <v>Texas</v>
      </c>
      <c r="P3305" t="str">
        <f>VLOOKUP(Coffee_data[[#This Row],[Area Code]],Location!$B$1:$E$157,3,FALSE)</f>
        <v>South</v>
      </c>
      <c r="Q3305" t="str">
        <f>VLOOKUP(Coffee_data[[#This Row],[Area Code]],Location!$B$1:$E$157,4,FALSE)</f>
        <v>Major Market</v>
      </c>
      <c r="R3305" s="15" t="str">
        <f>HLOOKUP(Coffee_data[[#This Row],[ProductId]],Product!$B$4:$O$7,2,FALSE)</f>
        <v>Decaf</v>
      </c>
      <c r="S3305" s="15" t="str">
        <f>HLOOKUP(Coffee_data[[#This Row],[ProductId]],Product!$B$4:$O$7,3,FALSE)</f>
        <v>Coffee</v>
      </c>
      <c r="T3305" s="15" t="str">
        <f>HLOOKUP(Coffee_data[[#This Row],[ProductId]],Product!$B$4:$O$7,4,FALSE)</f>
        <v>Decaf Irish Cream</v>
      </c>
    </row>
    <row r="3306" spans="1:20" x14ac:dyDescent="0.2">
      <c r="A3306">
        <v>41</v>
      </c>
      <c r="B3306">
        <v>79</v>
      </c>
      <c r="C3306">
        <v>130</v>
      </c>
      <c r="D3306">
        <v>52</v>
      </c>
      <c r="E3306">
        <v>46</v>
      </c>
      <c r="F3306">
        <v>17</v>
      </c>
      <c r="G3306">
        <v>-456</v>
      </c>
      <c r="H3306">
        <v>40</v>
      </c>
      <c r="I3306">
        <v>40</v>
      </c>
      <c r="J3306">
        <v>70</v>
      </c>
      <c r="K3306">
        <v>114</v>
      </c>
      <c r="L3306">
        <v>682</v>
      </c>
      <c r="M3306">
        <v>4</v>
      </c>
      <c r="N3306" s="25">
        <v>42185</v>
      </c>
      <c r="O3306" t="str">
        <f>VLOOKUP(Coffee_data[[#This Row],[Area Code]],Location!$B$1:$E$157,2,FALSE)</f>
        <v>Texas</v>
      </c>
      <c r="P3306" t="str">
        <f>VLOOKUP(Coffee_data[[#This Row],[Area Code]],Location!$B$1:$E$157,3,FALSE)</f>
        <v>South</v>
      </c>
      <c r="Q3306" t="str">
        <f>VLOOKUP(Coffee_data[[#This Row],[Area Code]],Location!$B$1:$E$157,4,FALSE)</f>
        <v>Major Market</v>
      </c>
      <c r="R3306" s="15" t="str">
        <f>HLOOKUP(Coffee_data[[#This Row],[ProductId]],Product!$B$4:$O$7,2,FALSE)</f>
        <v>Regular</v>
      </c>
      <c r="S3306" s="15" t="str">
        <f>HLOOKUP(Coffee_data[[#This Row],[ProductId]],Product!$B$4:$O$7,3,FALSE)</f>
        <v>Espresso</v>
      </c>
      <c r="T3306" s="15" t="str">
        <f>HLOOKUP(Coffee_data[[#This Row],[ProductId]],Product!$B$4:$O$7,4,FALSE)</f>
        <v>Caffe Latte</v>
      </c>
    </row>
    <row r="3307" spans="1:20" x14ac:dyDescent="0.2">
      <c r="A3307">
        <v>155</v>
      </c>
      <c r="B3307">
        <v>152</v>
      </c>
      <c r="C3307">
        <v>254</v>
      </c>
      <c r="D3307">
        <v>91</v>
      </c>
      <c r="E3307">
        <v>37</v>
      </c>
      <c r="F3307">
        <v>29</v>
      </c>
      <c r="G3307">
        <v>952</v>
      </c>
      <c r="H3307">
        <v>120</v>
      </c>
      <c r="I3307">
        <v>80</v>
      </c>
      <c r="J3307">
        <v>140</v>
      </c>
      <c r="K3307">
        <v>225</v>
      </c>
      <c r="L3307">
        <v>979</v>
      </c>
      <c r="M3307">
        <v>5</v>
      </c>
      <c r="N3307" s="25">
        <v>42185</v>
      </c>
      <c r="O3307" t="str">
        <f>VLOOKUP(Coffee_data[[#This Row],[Area Code]],Location!$B$1:$E$157,2,FALSE)</f>
        <v>Texas</v>
      </c>
      <c r="P3307" t="str">
        <f>VLOOKUP(Coffee_data[[#This Row],[Area Code]],Location!$B$1:$E$157,3,FALSE)</f>
        <v>South</v>
      </c>
      <c r="Q3307" t="str">
        <f>VLOOKUP(Coffee_data[[#This Row],[Area Code]],Location!$B$1:$E$157,4,FALSE)</f>
        <v>Major Market</v>
      </c>
      <c r="R3307" s="15" t="str">
        <f>HLOOKUP(Coffee_data[[#This Row],[ProductId]],Product!$B$4:$O$7,2,FALSE)</f>
        <v>Regular</v>
      </c>
      <c r="S3307" s="15" t="str">
        <f>HLOOKUP(Coffee_data[[#This Row],[ProductId]],Product!$B$4:$O$7,3,FALSE)</f>
        <v>Espresso</v>
      </c>
      <c r="T3307" s="15" t="str">
        <f>HLOOKUP(Coffee_data[[#This Row],[ProductId]],Product!$B$4:$O$7,4,FALSE)</f>
        <v>Caffe Mocha</v>
      </c>
    </row>
    <row r="3308" spans="1:20" x14ac:dyDescent="0.2">
      <c r="A3308">
        <v>135</v>
      </c>
      <c r="B3308">
        <v>136</v>
      </c>
      <c r="C3308">
        <v>228</v>
      </c>
      <c r="D3308">
        <v>94</v>
      </c>
      <c r="E3308">
        <v>35</v>
      </c>
      <c r="F3308">
        <v>26</v>
      </c>
      <c r="G3308">
        <v>608</v>
      </c>
      <c r="H3308">
        <v>90</v>
      </c>
      <c r="I3308">
        <v>80</v>
      </c>
      <c r="J3308">
        <v>110</v>
      </c>
      <c r="K3308">
        <v>184</v>
      </c>
      <c r="L3308">
        <v>254</v>
      </c>
      <c r="M3308">
        <v>6</v>
      </c>
      <c r="N3308" s="25">
        <v>42185</v>
      </c>
      <c r="O3308" t="str">
        <f>VLOOKUP(Coffee_data[[#This Row],[Area Code]],Location!$B$1:$E$157,2,FALSE)</f>
        <v>Texas</v>
      </c>
      <c r="P3308" t="str">
        <f>VLOOKUP(Coffee_data[[#This Row],[Area Code]],Location!$B$1:$E$157,3,FALSE)</f>
        <v>South</v>
      </c>
      <c r="Q3308" t="str">
        <f>VLOOKUP(Coffee_data[[#This Row],[Area Code]],Location!$B$1:$E$157,4,FALSE)</f>
        <v>Major Market</v>
      </c>
      <c r="R3308" s="15" t="str">
        <f>HLOOKUP(Coffee_data[[#This Row],[ProductId]],Product!$B$4:$O$7,2,FALSE)</f>
        <v>Decaf</v>
      </c>
      <c r="S3308" s="15" t="str">
        <f>HLOOKUP(Coffee_data[[#This Row],[ProductId]],Product!$B$4:$O$7,3,FALSE)</f>
        <v>Espresso</v>
      </c>
      <c r="T3308" s="15" t="str">
        <f>HLOOKUP(Coffee_data[[#This Row],[ProductId]],Product!$B$4:$O$7,4,FALSE)</f>
        <v>Decaf Espresso</v>
      </c>
    </row>
    <row r="3309" spans="1:20" x14ac:dyDescent="0.2">
      <c r="A3309">
        <v>23</v>
      </c>
      <c r="B3309">
        <v>59</v>
      </c>
      <c r="C3309">
        <v>102</v>
      </c>
      <c r="D3309">
        <v>44</v>
      </c>
      <c r="E3309">
        <v>39</v>
      </c>
      <c r="F3309">
        <v>14</v>
      </c>
      <c r="G3309">
        <v>258</v>
      </c>
      <c r="H3309">
        <v>30</v>
      </c>
      <c r="I3309">
        <v>20</v>
      </c>
      <c r="J3309">
        <v>50</v>
      </c>
      <c r="K3309">
        <v>58</v>
      </c>
      <c r="L3309">
        <v>801</v>
      </c>
      <c r="M3309">
        <v>12</v>
      </c>
      <c r="N3309" s="25">
        <v>42185</v>
      </c>
      <c r="O3309" t="str">
        <f>VLOOKUP(Coffee_data[[#This Row],[Area Code]],Location!$B$1:$E$157,2,FALSE)</f>
        <v>Utah</v>
      </c>
      <c r="P3309" t="str">
        <f>VLOOKUP(Coffee_data[[#This Row],[Area Code]],Location!$B$1:$E$157,3,FALSE)</f>
        <v>West</v>
      </c>
      <c r="Q3309" t="str">
        <f>VLOOKUP(Coffee_data[[#This Row],[Area Code]],Location!$B$1:$E$157,4,FALSE)</f>
        <v>Small Market</v>
      </c>
      <c r="R3309" s="15" t="str">
        <f>HLOOKUP(Coffee_data[[#This Row],[ProductId]],Product!$B$4:$O$7,2,FALSE)</f>
        <v>Regular</v>
      </c>
      <c r="S3309" s="15" t="str">
        <f>HLOOKUP(Coffee_data[[#This Row],[ProductId]],Product!$B$4:$O$7,3,FALSE)</f>
        <v>Tea</v>
      </c>
      <c r="T3309" s="15" t="str">
        <f>HLOOKUP(Coffee_data[[#This Row],[ProductId]],Product!$B$4:$O$7,4,FALSE)</f>
        <v>Earl Grey</v>
      </c>
    </row>
    <row r="3310" spans="1:20" x14ac:dyDescent="0.2">
      <c r="A3310">
        <v>1</v>
      </c>
      <c r="B3310">
        <v>49</v>
      </c>
      <c r="C3310">
        <v>88</v>
      </c>
      <c r="D3310">
        <v>40</v>
      </c>
      <c r="E3310">
        <v>45</v>
      </c>
      <c r="F3310">
        <v>15</v>
      </c>
      <c r="G3310">
        <v>219</v>
      </c>
      <c r="H3310">
        <v>20</v>
      </c>
      <c r="I3310">
        <v>20</v>
      </c>
      <c r="J3310">
        <v>40</v>
      </c>
      <c r="K3310">
        <v>60</v>
      </c>
      <c r="L3310">
        <v>435</v>
      </c>
      <c r="M3310">
        <v>13</v>
      </c>
      <c r="N3310" s="25">
        <v>42185</v>
      </c>
      <c r="O3310" t="str">
        <f>VLOOKUP(Coffee_data[[#This Row],[Area Code]],Location!$B$1:$E$157,2,FALSE)</f>
        <v>Utah</v>
      </c>
      <c r="P3310" t="str">
        <f>VLOOKUP(Coffee_data[[#This Row],[Area Code]],Location!$B$1:$E$157,3,FALSE)</f>
        <v>West</v>
      </c>
      <c r="Q3310" t="str">
        <f>VLOOKUP(Coffee_data[[#This Row],[Area Code]],Location!$B$1:$E$157,4,FALSE)</f>
        <v>Small Market</v>
      </c>
      <c r="R3310" s="15" t="str">
        <f>HLOOKUP(Coffee_data[[#This Row],[ProductId]],Product!$B$4:$O$7,2,FALSE)</f>
        <v>Regular</v>
      </c>
      <c r="S3310" s="15" t="str">
        <f>HLOOKUP(Coffee_data[[#This Row],[ProductId]],Product!$B$4:$O$7,3,FALSE)</f>
        <v>Tea</v>
      </c>
      <c r="T3310" s="15" t="str">
        <f>HLOOKUP(Coffee_data[[#This Row],[ProductId]],Product!$B$4:$O$7,4,FALSE)</f>
        <v>Green Tea</v>
      </c>
    </row>
    <row r="3311" spans="1:20" x14ac:dyDescent="0.2">
      <c r="A3311">
        <v>66</v>
      </c>
      <c r="B3311">
        <v>90</v>
      </c>
      <c r="C3311">
        <v>150</v>
      </c>
      <c r="D3311">
        <v>61</v>
      </c>
      <c r="E3311">
        <v>39</v>
      </c>
      <c r="F3311">
        <v>19</v>
      </c>
      <c r="G3311">
        <v>329</v>
      </c>
      <c r="H3311">
        <v>60</v>
      </c>
      <c r="I3311">
        <v>42</v>
      </c>
      <c r="J3311">
        <v>80</v>
      </c>
      <c r="K3311">
        <v>130</v>
      </c>
      <c r="L3311">
        <v>435</v>
      </c>
      <c r="M3311">
        <v>8</v>
      </c>
      <c r="N3311" s="25">
        <v>42185</v>
      </c>
      <c r="O3311" t="str">
        <f>VLOOKUP(Coffee_data[[#This Row],[Area Code]],Location!$B$1:$E$157,2,FALSE)</f>
        <v>Utah</v>
      </c>
      <c r="P3311" t="str">
        <f>VLOOKUP(Coffee_data[[#This Row],[Area Code]],Location!$B$1:$E$157,3,FALSE)</f>
        <v>West</v>
      </c>
      <c r="Q3311" t="str">
        <f>VLOOKUP(Coffee_data[[#This Row],[Area Code]],Location!$B$1:$E$157,4,FALSE)</f>
        <v>Small Market</v>
      </c>
      <c r="R3311" s="15" t="str">
        <f>HLOOKUP(Coffee_data[[#This Row],[ProductId]],Product!$B$4:$O$7,2,FALSE)</f>
        <v>Decaf</v>
      </c>
      <c r="S3311" s="15" t="str">
        <f>HLOOKUP(Coffee_data[[#This Row],[ProductId]],Product!$B$4:$O$7,3,FALSE)</f>
        <v>Herbal Tea</v>
      </c>
      <c r="T3311" s="15" t="str">
        <f>HLOOKUP(Coffee_data[[#This Row],[ProductId]],Product!$B$4:$O$7,4,FALSE)</f>
        <v>Chamomile</v>
      </c>
    </row>
    <row r="3312" spans="1:20" x14ac:dyDescent="0.2">
      <c r="A3312">
        <v>61</v>
      </c>
      <c r="B3312">
        <v>96</v>
      </c>
      <c r="C3312">
        <v>159</v>
      </c>
      <c r="D3312">
        <v>64</v>
      </c>
      <c r="E3312">
        <v>48</v>
      </c>
      <c r="F3312">
        <v>21</v>
      </c>
      <c r="G3312">
        <v>467</v>
      </c>
      <c r="H3312">
        <v>60</v>
      </c>
      <c r="I3312">
        <v>59</v>
      </c>
      <c r="J3312">
        <v>90</v>
      </c>
      <c r="K3312">
        <v>149</v>
      </c>
      <c r="L3312">
        <v>435</v>
      </c>
      <c r="M3312">
        <v>9</v>
      </c>
      <c r="N3312" s="25">
        <v>42185</v>
      </c>
      <c r="O3312" t="str">
        <f>VLOOKUP(Coffee_data[[#This Row],[Area Code]],Location!$B$1:$E$157,2,FALSE)</f>
        <v>Utah</v>
      </c>
      <c r="P3312" t="str">
        <f>VLOOKUP(Coffee_data[[#This Row],[Area Code]],Location!$B$1:$E$157,3,FALSE)</f>
        <v>West</v>
      </c>
      <c r="Q3312" t="str">
        <f>VLOOKUP(Coffee_data[[#This Row],[Area Code]],Location!$B$1:$E$157,4,FALSE)</f>
        <v>Small Market</v>
      </c>
      <c r="R3312" s="15" t="str">
        <f>HLOOKUP(Coffee_data[[#This Row],[ProductId]],Product!$B$4:$O$7,2,FALSE)</f>
        <v>Decaf</v>
      </c>
      <c r="S3312" s="15" t="str">
        <f>HLOOKUP(Coffee_data[[#This Row],[ProductId]],Product!$B$4:$O$7,3,FALSE)</f>
        <v>Herbal Tea</v>
      </c>
      <c r="T3312" s="15" t="str">
        <f>HLOOKUP(Coffee_data[[#This Row],[ProductId]],Product!$B$4:$O$7,4,FALSE)</f>
        <v>Lemon</v>
      </c>
    </row>
    <row r="3313" spans="1:20" x14ac:dyDescent="0.2">
      <c r="A3313">
        <v>-17</v>
      </c>
      <c r="B3313">
        <v>49</v>
      </c>
      <c r="C3313">
        <v>167</v>
      </c>
      <c r="D3313">
        <v>139</v>
      </c>
      <c r="E3313">
        <v>57</v>
      </c>
      <c r="F3313">
        <v>37</v>
      </c>
      <c r="G3313">
        <v>1334</v>
      </c>
      <c r="H3313">
        <v>-10</v>
      </c>
      <c r="I3313">
        <v>82</v>
      </c>
      <c r="J3313">
        <v>40</v>
      </c>
      <c r="K3313">
        <v>130</v>
      </c>
      <c r="L3313">
        <v>801</v>
      </c>
      <c r="M3313">
        <v>10</v>
      </c>
      <c r="N3313" s="25">
        <v>42185</v>
      </c>
      <c r="O3313" t="str">
        <f>VLOOKUP(Coffee_data[[#This Row],[Area Code]],Location!$B$1:$E$157,2,FALSE)</f>
        <v>Utah</v>
      </c>
      <c r="P3313" t="str">
        <f>VLOOKUP(Coffee_data[[#This Row],[Area Code]],Location!$B$1:$E$157,3,FALSE)</f>
        <v>West</v>
      </c>
      <c r="Q3313" t="str">
        <f>VLOOKUP(Coffee_data[[#This Row],[Area Code]],Location!$B$1:$E$157,4,FALSE)</f>
        <v>Small Market</v>
      </c>
      <c r="R3313" s="15" t="str">
        <f>HLOOKUP(Coffee_data[[#This Row],[ProductId]],Product!$B$4:$O$7,2,FALSE)</f>
        <v>Decaf</v>
      </c>
      <c r="S3313" s="15" t="str">
        <f>HLOOKUP(Coffee_data[[#This Row],[ProductId]],Product!$B$4:$O$7,3,FALSE)</f>
        <v>Herbal Tea</v>
      </c>
      <c r="T3313" s="15" t="str">
        <f>HLOOKUP(Coffee_data[[#This Row],[ProductId]],Product!$B$4:$O$7,4,FALSE)</f>
        <v>Mint</v>
      </c>
    </row>
    <row r="3314" spans="1:20" x14ac:dyDescent="0.2">
      <c r="A3314">
        <v>0</v>
      </c>
      <c r="B3314">
        <v>82</v>
      </c>
      <c r="C3314">
        <v>140</v>
      </c>
      <c r="D3314">
        <v>59</v>
      </c>
      <c r="E3314">
        <v>76</v>
      </c>
      <c r="F3314">
        <v>53</v>
      </c>
      <c r="G3314">
        <v>338</v>
      </c>
      <c r="H3314">
        <v>10</v>
      </c>
      <c r="I3314">
        <v>19</v>
      </c>
      <c r="J3314">
        <v>60</v>
      </c>
      <c r="K3314">
        <v>90</v>
      </c>
      <c r="L3314">
        <v>801</v>
      </c>
      <c r="M3314">
        <v>11</v>
      </c>
      <c r="N3314" s="25">
        <v>42185</v>
      </c>
      <c r="O3314" t="str">
        <f>VLOOKUP(Coffee_data[[#This Row],[Area Code]],Location!$B$1:$E$157,2,FALSE)</f>
        <v>Utah</v>
      </c>
      <c r="P3314" t="str">
        <f>VLOOKUP(Coffee_data[[#This Row],[Area Code]],Location!$B$1:$E$157,3,FALSE)</f>
        <v>West</v>
      </c>
      <c r="Q3314" t="str">
        <f>VLOOKUP(Coffee_data[[#This Row],[Area Code]],Location!$B$1:$E$157,4,FALSE)</f>
        <v>Small Market</v>
      </c>
      <c r="R3314" s="15" t="str">
        <f>HLOOKUP(Coffee_data[[#This Row],[ProductId]],Product!$B$4:$O$7,2,FALSE)</f>
        <v>Regular</v>
      </c>
      <c r="S3314" s="15" t="str">
        <f>HLOOKUP(Coffee_data[[#This Row],[ProductId]],Product!$B$4:$O$7,3,FALSE)</f>
        <v>Tea</v>
      </c>
      <c r="T3314" s="15" t="str">
        <f>HLOOKUP(Coffee_data[[#This Row],[ProductId]],Product!$B$4:$O$7,4,FALSE)</f>
        <v>Darjeeling</v>
      </c>
    </row>
    <row r="3315" spans="1:20" x14ac:dyDescent="0.2">
      <c r="A3315">
        <v>44</v>
      </c>
      <c r="B3315">
        <v>72</v>
      </c>
      <c r="C3315">
        <v>131</v>
      </c>
      <c r="D3315">
        <v>60</v>
      </c>
      <c r="E3315">
        <v>37</v>
      </c>
      <c r="F3315">
        <v>18</v>
      </c>
      <c r="G3315">
        <v>1070</v>
      </c>
      <c r="H3315">
        <v>60</v>
      </c>
      <c r="I3315">
        <v>70</v>
      </c>
      <c r="J3315">
        <v>90</v>
      </c>
      <c r="K3315">
        <v>161</v>
      </c>
      <c r="L3315">
        <v>801</v>
      </c>
      <c r="M3315">
        <v>1</v>
      </c>
      <c r="N3315" s="25">
        <v>42185</v>
      </c>
      <c r="O3315" t="str">
        <f>VLOOKUP(Coffee_data[[#This Row],[Area Code]],Location!$B$1:$E$157,2,FALSE)</f>
        <v>Utah</v>
      </c>
      <c r="P3315" t="str">
        <f>VLOOKUP(Coffee_data[[#This Row],[Area Code]],Location!$B$1:$E$157,3,FALSE)</f>
        <v>West</v>
      </c>
      <c r="Q3315" t="str">
        <f>VLOOKUP(Coffee_data[[#This Row],[Area Code]],Location!$B$1:$E$157,4,FALSE)</f>
        <v>Small Market</v>
      </c>
      <c r="R3315" s="15" t="str">
        <f>HLOOKUP(Coffee_data[[#This Row],[ProductId]],Product!$B$4:$O$7,2,FALSE)</f>
        <v>Regular</v>
      </c>
      <c r="S3315" s="15" t="str">
        <f>HLOOKUP(Coffee_data[[#This Row],[ProductId]],Product!$B$4:$O$7,3,FALSE)</f>
        <v>Coffee</v>
      </c>
      <c r="T3315" s="15" t="str">
        <f>HLOOKUP(Coffee_data[[#This Row],[ProductId]],Product!$B$4:$O$7,4,FALSE)</f>
        <v>Amaretto</v>
      </c>
    </row>
    <row r="3316" spans="1:20" x14ac:dyDescent="0.2">
      <c r="A3316">
        <v>22</v>
      </c>
      <c r="B3316">
        <v>57</v>
      </c>
      <c r="C3316">
        <v>99</v>
      </c>
      <c r="D3316">
        <v>43</v>
      </c>
      <c r="E3316">
        <v>38</v>
      </c>
      <c r="F3316">
        <v>14</v>
      </c>
      <c r="G3316">
        <v>388</v>
      </c>
      <c r="H3316">
        <v>40</v>
      </c>
      <c r="I3316">
        <v>50</v>
      </c>
      <c r="J3316">
        <v>70</v>
      </c>
      <c r="K3316">
        <v>118</v>
      </c>
      <c r="L3316">
        <v>435</v>
      </c>
      <c r="M3316">
        <v>2</v>
      </c>
      <c r="N3316" s="25">
        <v>42185</v>
      </c>
      <c r="O3316" t="str">
        <f>VLOOKUP(Coffee_data[[#This Row],[Area Code]],Location!$B$1:$E$157,2,FALSE)</f>
        <v>Utah</v>
      </c>
      <c r="P3316" t="str">
        <f>VLOOKUP(Coffee_data[[#This Row],[Area Code]],Location!$B$1:$E$157,3,FALSE)</f>
        <v>West</v>
      </c>
      <c r="Q3316" t="str">
        <f>VLOOKUP(Coffee_data[[#This Row],[Area Code]],Location!$B$1:$E$157,4,FALSE)</f>
        <v>Small Market</v>
      </c>
      <c r="R3316" s="15" t="str">
        <f>HLOOKUP(Coffee_data[[#This Row],[ProductId]],Product!$B$4:$O$7,2,FALSE)</f>
        <v>Regular</v>
      </c>
      <c r="S3316" s="15" t="str">
        <f>HLOOKUP(Coffee_data[[#This Row],[ProductId]],Product!$B$4:$O$7,3,FALSE)</f>
        <v>Coffee</v>
      </c>
      <c r="T3316" s="15" t="str">
        <f>HLOOKUP(Coffee_data[[#This Row],[ProductId]],Product!$B$4:$O$7,4,FALSE)</f>
        <v>Columbian</v>
      </c>
    </row>
    <row r="3317" spans="1:20" x14ac:dyDescent="0.2">
      <c r="A3317">
        <v>43</v>
      </c>
      <c r="B3317">
        <v>93</v>
      </c>
      <c r="C3317">
        <v>167</v>
      </c>
      <c r="D3317">
        <v>76</v>
      </c>
      <c r="E3317">
        <v>58</v>
      </c>
      <c r="F3317">
        <v>28</v>
      </c>
      <c r="G3317">
        <v>613</v>
      </c>
      <c r="H3317">
        <v>70</v>
      </c>
      <c r="I3317">
        <v>90</v>
      </c>
      <c r="J3317">
        <v>120</v>
      </c>
      <c r="K3317">
        <v>210</v>
      </c>
      <c r="L3317">
        <v>435</v>
      </c>
      <c r="M3317">
        <v>3</v>
      </c>
      <c r="N3317" s="25">
        <v>42185</v>
      </c>
      <c r="O3317" t="str">
        <f>VLOOKUP(Coffee_data[[#This Row],[Area Code]],Location!$B$1:$E$157,2,FALSE)</f>
        <v>Utah</v>
      </c>
      <c r="P3317" t="str">
        <f>VLOOKUP(Coffee_data[[#This Row],[Area Code]],Location!$B$1:$E$157,3,FALSE)</f>
        <v>West</v>
      </c>
      <c r="Q3317" t="str">
        <f>VLOOKUP(Coffee_data[[#This Row],[Area Code]],Location!$B$1:$E$157,4,FALSE)</f>
        <v>Small Market</v>
      </c>
      <c r="R3317" s="15" t="str">
        <f>HLOOKUP(Coffee_data[[#This Row],[ProductId]],Product!$B$4:$O$7,2,FALSE)</f>
        <v>Decaf</v>
      </c>
      <c r="S3317" s="15" t="str">
        <f>HLOOKUP(Coffee_data[[#This Row],[ProductId]],Product!$B$4:$O$7,3,FALSE)</f>
        <v>Coffee</v>
      </c>
      <c r="T3317" s="15" t="str">
        <f>HLOOKUP(Coffee_data[[#This Row],[ProductId]],Product!$B$4:$O$7,4,FALSE)</f>
        <v>Decaf Irish Cream</v>
      </c>
    </row>
    <row r="3318" spans="1:20" x14ac:dyDescent="0.2">
      <c r="A3318">
        <v>50</v>
      </c>
      <c r="B3318">
        <v>57</v>
      </c>
      <c r="C3318">
        <v>95</v>
      </c>
      <c r="D3318">
        <v>39</v>
      </c>
      <c r="E3318">
        <v>20</v>
      </c>
      <c r="F3318">
        <v>10</v>
      </c>
      <c r="G3318">
        <v>845</v>
      </c>
      <c r="H3318">
        <v>50</v>
      </c>
      <c r="I3318">
        <v>26</v>
      </c>
      <c r="J3318">
        <v>60</v>
      </c>
      <c r="K3318">
        <v>94</v>
      </c>
      <c r="L3318">
        <v>435</v>
      </c>
      <c r="M3318">
        <v>4</v>
      </c>
      <c r="N3318" s="25">
        <v>42185</v>
      </c>
      <c r="O3318" t="str">
        <f>VLOOKUP(Coffee_data[[#This Row],[Area Code]],Location!$B$1:$E$157,2,FALSE)</f>
        <v>Utah</v>
      </c>
      <c r="P3318" t="str">
        <f>VLOOKUP(Coffee_data[[#This Row],[Area Code]],Location!$B$1:$E$157,3,FALSE)</f>
        <v>West</v>
      </c>
      <c r="Q3318" t="str">
        <f>VLOOKUP(Coffee_data[[#This Row],[Area Code]],Location!$B$1:$E$157,4,FALSE)</f>
        <v>Small Market</v>
      </c>
      <c r="R3318" s="15" t="str">
        <f>HLOOKUP(Coffee_data[[#This Row],[ProductId]],Product!$B$4:$O$7,2,FALSE)</f>
        <v>Regular</v>
      </c>
      <c r="S3318" s="15" t="str">
        <f>HLOOKUP(Coffee_data[[#This Row],[ProductId]],Product!$B$4:$O$7,3,FALSE)</f>
        <v>Espresso</v>
      </c>
      <c r="T3318" s="15" t="str">
        <f>HLOOKUP(Coffee_data[[#This Row],[ProductId]],Product!$B$4:$O$7,4,FALSE)</f>
        <v>Caffe Latte</v>
      </c>
    </row>
    <row r="3319" spans="1:20" x14ac:dyDescent="0.2">
      <c r="A3319">
        <v>44</v>
      </c>
      <c r="B3319">
        <v>60</v>
      </c>
      <c r="C3319">
        <v>105</v>
      </c>
      <c r="D3319">
        <v>46</v>
      </c>
      <c r="E3319">
        <v>26</v>
      </c>
      <c r="F3319">
        <v>15</v>
      </c>
      <c r="G3319">
        <v>587</v>
      </c>
      <c r="H3319">
        <v>40</v>
      </c>
      <c r="I3319">
        <v>35</v>
      </c>
      <c r="J3319">
        <v>60</v>
      </c>
      <c r="K3319">
        <v>100</v>
      </c>
      <c r="L3319">
        <v>435</v>
      </c>
      <c r="M3319">
        <v>5</v>
      </c>
      <c r="N3319" s="25">
        <v>42185</v>
      </c>
      <c r="O3319" t="str">
        <f>VLOOKUP(Coffee_data[[#This Row],[Area Code]],Location!$B$1:$E$157,2,FALSE)</f>
        <v>Utah</v>
      </c>
      <c r="P3319" t="str">
        <f>VLOOKUP(Coffee_data[[#This Row],[Area Code]],Location!$B$1:$E$157,3,FALSE)</f>
        <v>West</v>
      </c>
      <c r="Q3319" t="str">
        <f>VLOOKUP(Coffee_data[[#This Row],[Area Code]],Location!$B$1:$E$157,4,FALSE)</f>
        <v>Small Market</v>
      </c>
      <c r="R3319" s="15" t="str">
        <f>HLOOKUP(Coffee_data[[#This Row],[ProductId]],Product!$B$4:$O$7,2,FALSE)</f>
        <v>Regular</v>
      </c>
      <c r="S3319" s="15" t="str">
        <f>HLOOKUP(Coffee_data[[#This Row],[ProductId]],Product!$B$4:$O$7,3,FALSE)</f>
        <v>Espresso</v>
      </c>
      <c r="T3319" s="15" t="str">
        <f>HLOOKUP(Coffee_data[[#This Row],[ProductId]],Product!$B$4:$O$7,4,FALSE)</f>
        <v>Caffe Mocha</v>
      </c>
    </row>
    <row r="3320" spans="1:20" x14ac:dyDescent="0.2">
      <c r="A3320">
        <v>43</v>
      </c>
      <c r="B3320">
        <v>52</v>
      </c>
      <c r="C3320">
        <v>86</v>
      </c>
      <c r="D3320">
        <v>35</v>
      </c>
      <c r="E3320">
        <v>20</v>
      </c>
      <c r="F3320">
        <v>9</v>
      </c>
      <c r="G3320">
        <v>894</v>
      </c>
      <c r="H3320">
        <v>40</v>
      </c>
      <c r="I3320">
        <v>24</v>
      </c>
      <c r="J3320">
        <v>50</v>
      </c>
      <c r="K3320">
        <v>86</v>
      </c>
      <c r="L3320">
        <v>435</v>
      </c>
      <c r="M3320">
        <v>6</v>
      </c>
      <c r="N3320" s="25">
        <v>42185</v>
      </c>
      <c r="O3320" t="str">
        <f>VLOOKUP(Coffee_data[[#This Row],[Area Code]],Location!$B$1:$E$157,2,FALSE)</f>
        <v>Utah</v>
      </c>
      <c r="P3320" t="str">
        <f>VLOOKUP(Coffee_data[[#This Row],[Area Code]],Location!$B$1:$E$157,3,FALSE)</f>
        <v>West</v>
      </c>
      <c r="Q3320" t="str">
        <f>VLOOKUP(Coffee_data[[#This Row],[Area Code]],Location!$B$1:$E$157,4,FALSE)</f>
        <v>Small Market</v>
      </c>
      <c r="R3320" s="15" t="str">
        <f>HLOOKUP(Coffee_data[[#This Row],[ProductId]],Product!$B$4:$O$7,2,FALSE)</f>
        <v>Decaf</v>
      </c>
      <c r="S3320" s="15" t="str">
        <f>HLOOKUP(Coffee_data[[#This Row],[ProductId]],Product!$B$4:$O$7,3,FALSE)</f>
        <v>Espresso</v>
      </c>
      <c r="T3320" s="15" t="str">
        <f>HLOOKUP(Coffee_data[[#This Row],[ProductId]],Product!$B$4:$O$7,4,FALSE)</f>
        <v>Decaf Espresso</v>
      </c>
    </row>
    <row r="3321" spans="1:20" x14ac:dyDescent="0.2">
      <c r="A3321">
        <v>135</v>
      </c>
      <c r="B3321">
        <v>136</v>
      </c>
      <c r="C3321">
        <v>228</v>
      </c>
      <c r="D3321">
        <v>94</v>
      </c>
      <c r="E3321">
        <v>35</v>
      </c>
      <c r="F3321">
        <v>26</v>
      </c>
      <c r="G3321">
        <v>608</v>
      </c>
      <c r="H3321">
        <v>80</v>
      </c>
      <c r="I3321">
        <v>48</v>
      </c>
      <c r="J3321">
        <v>90</v>
      </c>
      <c r="K3321">
        <v>162</v>
      </c>
      <c r="L3321">
        <v>707</v>
      </c>
      <c r="M3321">
        <v>12</v>
      </c>
      <c r="N3321" s="25">
        <v>42185</v>
      </c>
      <c r="O3321" t="str">
        <f>VLOOKUP(Coffee_data[[#This Row],[Area Code]],Location!$B$1:$E$157,2,FALSE)</f>
        <v>California</v>
      </c>
      <c r="P3321" t="str">
        <f>VLOOKUP(Coffee_data[[#This Row],[Area Code]],Location!$B$1:$E$157,3,FALSE)</f>
        <v>West</v>
      </c>
      <c r="Q3321" t="str">
        <f>VLOOKUP(Coffee_data[[#This Row],[Area Code]],Location!$B$1:$E$157,4,FALSE)</f>
        <v>Major Market</v>
      </c>
      <c r="R3321" s="15" t="str">
        <f>HLOOKUP(Coffee_data[[#This Row],[ProductId]],Product!$B$4:$O$7,2,FALSE)</f>
        <v>Regular</v>
      </c>
      <c r="S3321" s="15" t="str">
        <f>HLOOKUP(Coffee_data[[#This Row],[ProductId]],Product!$B$4:$O$7,3,FALSE)</f>
        <v>Tea</v>
      </c>
      <c r="T3321" s="15" t="str">
        <f>HLOOKUP(Coffee_data[[#This Row],[ProductId]],Product!$B$4:$O$7,4,FALSE)</f>
        <v>Earl Grey</v>
      </c>
    </row>
    <row r="3322" spans="1:20" x14ac:dyDescent="0.2">
      <c r="A3322">
        <v>41</v>
      </c>
      <c r="B3322">
        <v>79</v>
      </c>
      <c r="C3322">
        <v>130</v>
      </c>
      <c r="D3322">
        <v>52</v>
      </c>
      <c r="E3322">
        <v>46</v>
      </c>
      <c r="F3322">
        <v>17</v>
      </c>
      <c r="G3322">
        <v>668</v>
      </c>
      <c r="H3322">
        <v>20</v>
      </c>
      <c r="I3322">
        <v>17</v>
      </c>
      <c r="J3322">
        <v>50</v>
      </c>
      <c r="K3322">
        <v>93</v>
      </c>
      <c r="L3322">
        <v>949</v>
      </c>
      <c r="M3322">
        <v>13</v>
      </c>
      <c r="N3322" s="25">
        <v>42185</v>
      </c>
      <c r="O3322" t="str">
        <f>VLOOKUP(Coffee_data[[#This Row],[Area Code]],Location!$B$1:$E$157,2,FALSE)</f>
        <v>California</v>
      </c>
      <c r="P3322" t="str">
        <f>VLOOKUP(Coffee_data[[#This Row],[Area Code]],Location!$B$1:$E$157,3,FALSE)</f>
        <v>West</v>
      </c>
      <c r="Q3322" t="str">
        <f>VLOOKUP(Coffee_data[[#This Row],[Area Code]],Location!$B$1:$E$157,4,FALSE)</f>
        <v>Major Market</v>
      </c>
      <c r="R3322" s="15" t="str">
        <f>HLOOKUP(Coffee_data[[#This Row],[ProductId]],Product!$B$4:$O$7,2,FALSE)</f>
        <v>Regular</v>
      </c>
      <c r="S3322" s="15" t="str">
        <f>HLOOKUP(Coffee_data[[#This Row],[ProductId]],Product!$B$4:$O$7,3,FALSE)</f>
        <v>Tea</v>
      </c>
      <c r="T3322" s="15" t="str">
        <f>HLOOKUP(Coffee_data[[#This Row],[ProductId]],Product!$B$4:$O$7,4,FALSE)</f>
        <v>Green Tea</v>
      </c>
    </row>
    <row r="3323" spans="1:20" x14ac:dyDescent="0.2">
      <c r="A3323">
        <v>192</v>
      </c>
      <c r="B3323">
        <v>185</v>
      </c>
      <c r="C3323">
        <v>309</v>
      </c>
      <c r="D3323">
        <v>124</v>
      </c>
      <c r="E3323">
        <v>43</v>
      </c>
      <c r="F3323">
        <v>35</v>
      </c>
      <c r="G3323">
        <v>1007</v>
      </c>
      <c r="H3323">
        <v>150</v>
      </c>
      <c r="I3323">
        <v>64</v>
      </c>
      <c r="J3323">
        <v>170</v>
      </c>
      <c r="K3323">
        <v>278</v>
      </c>
      <c r="L3323">
        <v>619</v>
      </c>
      <c r="M3323">
        <v>8</v>
      </c>
      <c r="N3323" s="25">
        <v>42185</v>
      </c>
      <c r="O3323" t="str">
        <f>VLOOKUP(Coffee_data[[#This Row],[Area Code]],Location!$B$1:$E$157,2,FALSE)</f>
        <v>California</v>
      </c>
      <c r="P3323" t="str">
        <f>VLOOKUP(Coffee_data[[#This Row],[Area Code]],Location!$B$1:$E$157,3,FALSE)</f>
        <v>West</v>
      </c>
      <c r="Q3323" t="str">
        <f>VLOOKUP(Coffee_data[[#This Row],[Area Code]],Location!$B$1:$E$157,4,FALSE)</f>
        <v>Major Market</v>
      </c>
      <c r="R3323" s="15" t="str">
        <f>HLOOKUP(Coffee_data[[#This Row],[ProductId]],Product!$B$4:$O$7,2,FALSE)</f>
        <v>Decaf</v>
      </c>
      <c r="S3323" s="15" t="str">
        <f>HLOOKUP(Coffee_data[[#This Row],[ProductId]],Product!$B$4:$O$7,3,FALSE)</f>
        <v>Herbal Tea</v>
      </c>
      <c r="T3323" s="15" t="str">
        <f>HLOOKUP(Coffee_data[[#This Row],[ProductId]],Product!$B$4:$O$7,4,FALSE)</f>
        <v>Chamomile</v>
      </c>
    </row>
    <row r="3324" spans="1:20" x14ac:dyDescent="0.2">
      <c r="A3324">
        <v>283</v>
      </c>
      <c r="B3324">
        <v>307</v>
      </c>
      <c r="C3324">
        <v>562</v>
      </c>
      <c r="D3324">
        <v>262</v>
      </c>
      <c r="E3324">
        <v>95</v>
      </c>
      <c r="F3324">
        <v>80</v>
      </c>
      <c r="G3324">
        <v>1319</v>
      </c>
      <c r="H3324">
        <v>200</v>
      </c>
      <c r="I3324">
        <v>182</v>
      </c>
      <c r="J3324">
        <v>270</v>
      </c>
      <c r="K3324">
        <v>499</v>
      </c>
      <c r="L3324">
        <v>714</v>
      </c>
      <c r="M3324">
        <v>9</v>
      </c>
      <c r="N3324" s="25">
        <v>42185</v>
      </c>
      <c r="O3324" t="str">
        <f>VLOOKUP(Coffee_data[[#This Row],[Area Code]],Location!$B$1:$E$157,2,FALSE)</f>
        <v>California</v>
      </c>
      <c r="P3324" t="str">
        <f>VLOOKUP(Coffee_data[[#This Row],[Area Code]],Location!$B$1:$E$157,3,FALSE)</f>
        <v>West</v>
      </c>
      <c r="Q3324" t="str">
        <f>VLOOKUP(Coffee_data[[#This Row],[Area Code]],Location!$B$1:$E$157,4,FALSE)</f>
        <v>Major Market</v>
      </c>
      <c r="R3324" s="15" t="str">
        <f>HLOOKUP(Coffee_data[[#This Row],[ProductId]],Product!$B$4:$O$7,2,FALSE)</f>
        <v>Decaf</v>
      </c>
      <c r="S3324" s="15" t="str">
        <f>HLOOKUP(Coffee_data[[#This Row],[ProductId]],Product!$B$4:$O$7,3,FALSE)</f>
        <v>Herbal Tea</v>
      </c>
      <c r="T3324" s="15" t="str">
        <f>HLOOKUP(Coffee_data[[#This Row],[ProductId]],Product!$B$4:$O$7,4,FALSE)</f>
        <v>Lemon</v>
      </c>
    </row>
    <row r="3325" spans="1:20" x14ac:dyDescent="0.2">
      <c r="A3325">
        <v>99</v>
      </c>
      <c r="B3325">
        <v>112</v>
      </c>
      <c r="C3325">
        <v>197</v>
      </c>
      <c r="D3325">
        <v>87</v>
      </c>
      <c r="E3325">
        <v>37</v>
      </c>
      <c r="F3325">
        <v>28</v>
      </c>
      <c r="G3325">
        <v>564</v>
      </c>
      <c r="H3325">
        <v>70</v>
      </c>
      <c r="I3325">
        <v>70</v>
      </c>
      <c r="J3325">
        <v>100</v>
      </c>
      <c r="K3325">
        <v>170</v>
      </c>
      <c r="L3325">
        <v>909</v>
      </c>
      <c r="M3325">
        <v>10</v>
      </c>
      <c r="N3325" s="25">
        <v>42185</v>
      </c>
      <c r="O3325" t="str">
        <f>VLOOKUP(Coffee_data[[#This Row],[Area Code]],Location!$B$1:$E$157,2,FALSE)</f>
        <v>California</v>
      </c>
      <c r="P3325" t="str">
        <f>VLOOKUP(Coffee_data[[#This Row],[Area Code]],Location!$B$1:$E$157,3,FALSE)</f>
        <v>West</v>
      </c>
      <c r="Q3325" t="str">
        <f>VLOOKUP(Coffee_data[[#This Row],[Area Code]],Location!$B$1:$E$157,4,FALSE)</f>
        <v>Major Market</v>
      </c>
      <c r="R3325" s="15" t="str">
        <f>HLOOKUP(Coffee_data[[#This Row],[ProductId]],Product!$B$4:$O$7,2,FALSE)</f>
        <v>Decaf</v>
      </c>
      <c r="S3325" s="15" t="str">
        <f>HLOOKUP(Coffee_data[[#This Row],[ProductId]],Product!$B$4:$O$7,3,FALSE)</f>
        <v>Herbal Tea</v>
      </c>
      <c r="T3325" s="15" t="str">
        <f>HLOOKUP(Coffee_data[[#This Row],[ProductId]],Product!$B$4:$O$7,4,FALSE)</f>
        <v>Mint</v>
      </c>
    </row>
    <row r="3326" spans="1:20" x14ac:dyDescent="0.2">
      <c r="A3326">
        <v>155</v>
      </c>
      <c r="B3326">
        <v>152</v>
      </c>
      <c r="C3326">
        <v>254</v>
      </c>
      <c r="D3326">
        <v>92</v>
      </c>
      <c r="E3326">
        <v>37</v>
      </c>
      <c r="F3326">
        <v>29</v>
      </c>
      <c r="G3326">
        <v>952</v>
      </c>
      <c r="H3326">
        <v>100</v>
      </c>
      <c r="I3326">
        <v>71</v>
      </c>
      <c r="J3326">
        <v>110</v>
      </c>
      <c r="K3326">
        <v>181</v>
      </c>
      <c r="L3326">
        <v>619</v>
      </c>
      <c r="M3326">
        <v>11</v>
      </c>
      <c r="N3326" s="25">
        <v>42185</v>
      </c>
      <c r="O3326" t="str">
        <f>VLOOKUP(Coffee_data[[#This Row],[Area Code]],Location!$B$1:$E$157,2,FALSE)</f>
        <v>California</v>
      </c>
      <c r="P3326" t="str">
        <f>VLOOKUP(Coffee_data[[#This Row],[Area Code]],Location!$B$1:$E$157,3,FALSE)</f>
        <v>West</v>
      </c>
      <c r="Q3326" t="str">
        <f>VLOOKUP(Coffee_data[[#This Row],[Area Code]],Location!$B$1:$E$157,4,FALSE)</f>
        <v>Major Market</v>
      </c>
      <c r="R3326" s="15" t="str">
        <f>HLOOKUP(Coffee_data[[#This Row],[ProductId]],Product!$B$4:$O$7,2,FALSE)</f>
        <v>Regular</v>
      </c>
      <c r="S3326" s="15" t="str">
        <f>HLOOKUP(Coffee_data[[#This Row],[ProductId]],Product!$B$4:$O$7,3,FALSE)</f>
        <v>Tea</v>
      </c>
      <c r="T3326" s="15" t="str">
        <f>HLOOKUP(Coffee_data[[#This Row],[ProductId]],Product!$B$4:$O$7,4,FALSE)</f>
        <v>Darjeeling</v>
      </c>
    </row>
    <row r="3327" spans="1:20" x14ac:dyDescent="0.2">
      <c r="A3327">
        <v>-190</v>
      </c>
      <c r="B3327">
        <v>-67</v>
      </c>
      <c r="C3327">
        <v>86</v>
      </c>
      <c r="D3327">
        <v>209</v>
      </c>
      <c r="E3327">
        <v>66</v>
      </c>
      <c r="F3327">
        <v>49</v>
      </c>
      <c r="G3327">
        <v>1832</v>
      </c>
      <c r="H3327">
        <v>-150</v>
      </c>
      <c r="I3327">
        <v>171</v>
      </c>
      <c r="J3327">
        <v>-90</v>
      </c>
      <c r="K3327">
        <v>100</v>
      </c>
      <c r="L3327">
        <v>661</v>
      </c>
      <c r="M3327">
        <v>1</v>
      </c>
      <c r="N3327" s="25">
        <v>42185</v>
      </c>
      <c r="O3327" t="str">
        <f>VLOOKUP(Coffee_data[[#This Row],[Area Code]],Location!$B$1:$E$157,2,FALSE)</f>
        <v>California</v>
      </c>
      <c r="P3327" t="str">
        <f>VLOOKUP(Coffee_data[[#This Row],[Area Code]],Location!$B$1:$E$157,3,FALSE)</f>
        <v>West</v>
      </c>
      <c r="Q3327" t="str">
        <f>VLOOKUP(Coffee_data[[#This Row],[Area Code]],Location!$B$1:$E$157,4,FALSE)</f>
        <v>Major Market</v>
      </c>
      <c r="R3327" s="15" t="str">
        <f>HLOOKUP(Coffee_data[[#This Row],[ProductId]],Product!$B$4:$O$7,2,FALSE)</f>
        <v>Regular</v>
      </c>
      <c r="S3327" s="15" t="str">
        <f>HLOOKUP(Coffee_data[[#This Row],[ProductId]],Product!$B$4:$O$7,3,FALSE)</f>
        <v>Coffee</v>
      </c>
      <c r="T3327" s="15" t="str">
        <f>HLOOKUP(Coffee_data[[#This Row],[ProductId]],Product!$B$4:$O$7,4,FALSE)</f>
        <v>Amaretto</v>
      </c>
    </row>
    <row r="3328" spans="1:20" x14ac:dyDescent="0.2">
      <c r="A3328">
        <v>511</v>
      </c>
      <c r="B3328">
        <v>548</v>
      </c>
      <c r="C3328">
        <v>904</v>
      </c>
      <c r="D3328">
        <v>346</v>
      </c>
      <c r="E3328">
        <v>166</v>
      </c>
      <c r="F3328">
        <v>127</v>
      </c>
      <c r="G3328">
        <v>2654</v>
      </c>
      <c r="H3328">
        <v>530</v>
      </c>
      <c r="I3328">
        <v>346</v>
      </c>
      <c r="J3328">
        <v>690</v>
      </c>
      <c r="K3328">
        <v>1140</v>
      </c>
      <c r="L3328">
        <v>650</v>
      </c>
      <c r="M3328">
        <v>2</v>
      </c>
      <c r="N3328" s="25">
        <v>42185</v>
      </c>
      <c r="O3328" t="str">
        <f>VLOOKUP(Coffee_data[[#This Row],[Area Code]],Location!$B$1:$E$157,2,FALSE)</f>
        <v>California</v>
      </c>
      <c r="P3328" t="str">
        <f>VLOOKUP(Coffee_data[[#This Row],[Area Code]],Location!$B$1:$E$157,3,FALSE)</f>
        <v>West</v>
      </c>
      <c r="Q3328" t="str">
        <f>VLOOKUP(Coffee_data[[#This Row],[Area Code]],Location!$B$1:$E$157,4,FALSE)</f>
        <v>Major Market</v>
      </c>
      <c r="R3328" s="15" t="str">
        <f>HLOOKUP(Coffee_data[[#This Row],[ProductId]],Product!$B$4:$O$7,2,FALSE)</f>
        <v>Regular</v>
      </c>
      <c r="S3328" s="15" t="str">
        <f>HLOOKUP(Coffee_data[[#This Row],[ProductId]],Product!$B$4:$O$7,3,FALSE)</f>
        <v>Coffee</v>
      </c>
      <c r="T3328" s="15" t="str">
        <f>HLOOKUP(Coffee_data[[#This Row],[ProductId]],Product!$B$4:$O$7,4,FALSE)</f>
        <v>Columbian</v>
      </c>
    </row>
    <row r="3329" spans="1:20" x14ac:dyDescent="0.2">
      <c r="A3329">
        <v>-217</v>
      </c>
      <c r="B3329">
        <v>-36</v>
      </c>
      <c r="C3329">
        <v>200</v>
      </c>
      <c r="D3329">
        <v>232</v>
      </c>
      <c r="E3329">
        <v>113</v>
      </c>
      <c r="F3329">
        <v>78</v>
      </c>
      <c r="G3329">
        <v>2797</v>
      </c>
      <c r="H3329">
        <v>-150</v>
      </c>
      <c r="I3329">
        <v>283</v>
      </c>
      <c r="J3329">
        <v>-40</v>
      </c>
      <c r="K3329">
        <v>250</v>
      </c>
      <c r="L3329">
        <v>909</v>
      </c>
      <c r="M3329">
        <v>3</v>
      </c>
      <c r="N3329" s="25">
        <v>42185</v>
      </c>
      <c r="O3329" t="str">
        <f>VLOOKUP(Coffee_data[[#This Row],[Area Code]],Location!$B$1:$E$157,2,FALSE)</f>
        <v>California</v>
      </c>
      <c r="P3329" t="str">
        <f>VLOOKUP(Coffee_data[[#This Row],[Area Code]],Location!$B$1:$E$157,3,FALSE)</f>
        <v>West</v>
      </c>
      <c r="Q3329" t="str">
        <f>VLOOKUP(Coffee_data[[#This Row],[Area Code]],Location!$B$1:$E$157,4,FALSE)</f>
        <v>Major Market</v>
      </c>
      <c r="R3329" s="15" t="str">
        <f>HLOOKUP(Coffee_data[[#This Row],[ProductId]],Product!$B$4:$O$7,2,FALSE)</f>
        <v>Decaf</v>
      </c>
      <c r="S3329" s="15" t="str">
        <f>HLOOKUP(Coffee_data[[#This Row],[ProductId]],Product!$B$4:$O$7,3,FALSE)</f>
        <v>Coffee</v>
      </c>
      <c r="T3329" s="15" t="str">
        <f>HLOOKUP(Coffee_data[[#This Row],[ProductId]],Product!$B$4:$O$7,4,FALSE)</f>
        <v>Decaf Irish Cream</v>
      </c>
    </row>
    <row r="3330" spans="1:20" x14ac:dyDescent="0.2">
      <c r="A3330">
        <v>230</v>
      </c>
      <c r="B3330">
        <v>266</v>
      </c>
      <c r="C3330">
        <v>527</v>
      </c>
      <c r="D3330">
        <v>251</v>
      </c>
      <c r="E3330">
        <v>92</v>
      </c>
      <c r="F3330">
        <v>74</v>
      </c>
      <c r="G3330">
        <v>1819</v>
      </c>
      <c r="H3330">
        <v>170</v>
      </c>
      <c r="I3330">
        <v>172</v>
      </c>
      <c r="J3330">
        <v>260</v>
      </c>
      <c r="K3330">
        <v>506</v>
      </c>
      <c r="L3330">
        <v>213</v>
      </c>
      <c r="M3330">
        <v>4</v>
      </c>
      <c r="N3330" s="25">
        <v>42185</v>
      </c>
      <c r="O3330" t="str">
        <f>VLOOKUP(Coffee_data[[#This Row],[Area Code]],Location!$B$1:$E$157,2,FALSE)</f>
        <v>California</v>
      </c>
      <c r="P3330" t="str">
        <f>VLOOKUP(Coffee_data[[#This Row],[Area Code]],Location!$B$1:$E$157,3,FALSE)</f>
        <v>West</v>
      </c>
      <c r="Q3330" t="str">
        <f>VLOOKUP(Coffee_data[[#This Row],[Area Code]],Location!$B$1:$E$157,4,FALSE)</f>
        <v>Major Market</v>
      </c>
      <c r="R3330" s="15" t="str">
        <f>HLOOKUP(Coffee_data[[#This Row],[ProductId]],Product!$B$4:$O$7,2,FALSE)</f>
        <v>Regular</v>
      </c>
      <c r="S3330" s="15" t="str">
        <f>HLOOKUP(Coffee_data[[#This Row],[ProductId]],Product!$B$4:$O$7,3,FALSE)</f>
        <v>Espresso</v>
      </c>
      <c r="T3330" s="15" t="str">
        <f>HLOOKUP(Coffee_data[[#This Row],[ProductId]],Product!$B$4:$O$7,4,FALSE)</f>
        <v>Caffe Latte</v>
      </c>
    </row>
    <row r="3331" spans="1:20" x14ac:dyDescent="0.2">
      <c r="A3331">
        <v>62</v>
      </c>
      <c r="B3331">
        <v>225</v>
      </c>
      <c r="C3331">
        <v>384</v>
      </c>
      <c r="D3331">
        <v>165</v>
      </c>
      <c r="E3331">
        <v>167</v>
      </c>
      <c r="F3331">
        <v>147</v>
      </c>
      <c r="G3331">
        <v>943</v>
      </c>
      <c r="H3331">
        <v>60</v>
      </c>
      <c r="I3331">
        <v>140</v>
      </c>
      <c r="J3331">
        <v>220</v>
      </c>
      <c r="K3331">
        <v>375</v>
      </c>
      <c r="L3331">
        <v>408</v>
      </c>
      <c r="M3331">
        <v>5</v>
      </c>
      <c r="N3331" s="25">
        <v>42185</v>
      </c>
      <c r="O3331" t="str">
        <f>VLOOKUP(Coffee_data[[#This Row],[Area Code]],Location!$B$1:$E$157,2,FALSE)</f>
        <v>California</v>
      </c>
      <c r="P3331" t="str">
        <f>VLOOKUP(Coffee_data[[#This Row],[Area Code]],Location!$B$1:$E$157,3,FALSE)</f>
        <v>West</v>
      </c>
      <c r="Q3331" t="str">
        <f>VLOOKUP(Coffee_data[[#This Row],[Area Code]],Location!$B$1:$E$157,4,FALSE)</f>
        <v>Major Market</v>
      </c>
      <c r="R3331" s="15" t="str">
        <f>HLOOKUP(Coffee_data[[#This Row],[ProductId]],Product!$B$4:$O$7,2,FALSE)</f>
        <v>Regular</v>
      </c>
      <c r="S3331" s="15" t="str">
        <f>HLOOKUP(Coffee_data[[#This Row],[ProductId]],Product!$B$4:$O$7,3,FALSE)</f>
        <v>Espresso</v>
      </c>
      <c r="T3331" s="15" t="str">
        <f>HLOOKUP(Coffee_data[[#This Row],[ProductId]],Product!$B$4:$O$7,4,FALSE)</f>
        <v>Caffe Mocha</v>
      </c>
    </row>
    <row r="3332" spans="1:20" x14ac:dyDescent="0.2">
      <c r="A3332">
        <v>357</v>
      </c>
      <c r="B3332">
        <v>387</v>
      </c>
      <c r="C3332">
        <v>672</v>
      </c>
      <c r="D3332">
        <v>254</v>
      </c>
      <c r="E3332">
        <v>119</v>
      </c>
      <c r="F3332">
        <v>96</v>
      </c>
      <c r="G3332">
        <v>1742</v>
      </c>
      <c r="H3332">
        <v>260</v>
      </c>
      <c r="I3332">
        <v>214</v>
      </c>
      <c r="J3332">
        <v>380</v>
      </c>
      <c r="K3332">
        <v>656</v>
      </c>
      <c r="L3332">
        <v>562</v>
      </c>
      <c r="M3332">
        <v>6</v>
      </c>
      <c r="N3332" s="25">
        <v>42185</v>
      </c>
      <c r="O3332" t="str">
        <f>VLOOKUP(Coffee_data[[#This Row],[Area Code]],Location!$B$1:$E$157,2,FALSE)</f>
        <v>California</v>
      </c>
      <c r="P3332" t="str">
        <f>VLOOKUP(Coffee_data[[#This Row],[Area Code]],Location!$B$1:$E$157,3,FALSE)</f>
        <v>West</v>
      </c>
      <c r="Q3332" t="str">
        <f>VLOOKUP(Coffee_data[[#This Row],[Area Code]],Location!$B$1:$E$157,4,FALSE)</f>
        <v>Major Market</v>
      </c>
      <c r="R3332" s="15" t="str">
        <f>HLOOKUP(Coffee_data[[#This Row],[ProductId]],Product!$B$4:$O$7,2,FALSE)</f>
        <v>Decaf</v>
      </c>
      <c r="S3332" s="15" t="str">
        <f>HLOOKUP(Coffee_data[[#This Row],[ProductId]],Product!$B$4:$O$7,3,FALSE)</f>
        <v>Espresso</v>
      </c>
      <c r="T3332" s="15" t="str">
        <f>HLOOKUP(Coffee_data[[#This Row],[ProductId]],Product!$B$4:$O$7,4,FALSE)</f>
        <v>Decaf Espresso</v>
      </c>
    </row>
    <row r="3333" spans="1:20" x14ac:dyDescent="0.2">
      <c r="A3333">
        <v>356</v>
      </c>
      <c r="B3333">
        <v>387</v>
      </c>
      <c r="C3333">
        <v>672</v>
      </c>
      <c r="D3333">
        <v>267</v>
      </c>
      <c r="E3333">
        <v>120</v>
      </c>
      <c r="F3333">
        <v>96</v>
      </c>
      <c r="G3333">
        <v>1742</v>
      </c>
      <c r="H3333">
        <v>190</v>
      </c>
      <c r="I3333">
        <v>147</v>
      </c>
      <c r="J3333">
        <v>270</v>
      </c>
      <c r="K3333">
        <v>471</v>
      </c>
      <c r="L3333">
        <v>702</v>
      </c>
      <c r="M3333">
        <v>11</v>
      </c>
      <c r="N3333" s="25">
        <v>42185</v>
      </c>
      <c r="O3333" t="str">
        <f>VLOOKUP(Coffee_data[[#This Row],[Area Code]],Location!$B$1:$E$157,2,FALSE)</f>
        <v>Nevada</v>
      </c>
      <c r="P3333" t="str">
        <f>VLOOKUP(Coffee_data[[#This Row],[Area Code]],Location!$B$1:$E$157,3,FALSE)</f>
        <v>West</v>
      </c>
      <c r="Q3333" t="str">
        <f>VLOOKUP(Coffee_data[[#This Row],[Area Code]],Location!$B$1:$E$157,4,FALSE)</f>
        <v>Small Market</v>
      </c>
      <c r="R3333" s="15" t="str">
        <f>HLOOKUP(Coffee_data[[#This Row],[ProductId]],Product!$B$4:$O$7,2,FALSE)</f>
        <v>Regular</v>
      </c>
      <c r="S3333" s="15" t="str">
        <f>HLOOKUP(Coffee_data[[#This Row],[ProductId]],Product!$B$4:$O$7,3,FALSE)</f>
        <v>Tea</v>
      </c>
      <c r="T3333" s="15" t="str">
        <f>HLOOKUP(Coffee_data[[#This Row],[ProductId]],Product!$B$4:$O$7,4,FALSE)</f>
        <v>Darjeeling</v>
      </c>
    </row>
    <row r="3334" spans="1:20" x14ac:dyDescent="0.2">
      <c r="A3334">
        <v>232</v>
      </c>
      <c r="B3334">
        <v>266</v>
      </c>
      <c r="C3334">
        <v>527</v>
      </c>
      <c r="D3334">
        <v>260</v>
      </c>
      <c r="E3334">
        <v>91</v>
      </c>
      <c r="F3334">
        <v>74</v>
      </c>
      <c r="G3334">
        <v>1819</v>
      </c>
      <c r="H3334">
        <v>130</v>
      </c>
      <c r="I3334">
        <v>139</v>
      </c>
      <c r="J3334">
        <v>190</v>
      </c>
      <c r="K3334">
        <v>360</v>
      </c>
      <c r="L3334">
        <v>702</v>
      </c>
      <c r="M3334">
        <v>12</v>
      </c>
      <c r="N3334" s="25">
        <v>42185</v>
      </c>
      <c r="O3334" t="str">
        <f>VLOOKUP(Coffee_data[[#This Row],[Area Code]],Location!$B$1:$E$157,2,FALSE)</f>
        <v>Nevada</v>
      </c>
      <c r="P3334" t="str">
        <f>VLOOKUP(Coffee_data[[#This Row],[Area Code]],Location!$B$1:$E$157,3,FALSE)</f>
        <v>West</v>
      </c>
      <c r="Q3334" t="str">
        <f>VLOOKUP(Coffee_data[[#This Row],[Area Code]],Location!$B$1:$E$157,4,FALSE)</f>
        <v>Small Market</v>
      </c>
      <c r="R3334" s="15" t="str">
        <f>HLOOKUP(Coffee_data[[#This Row],[ProductId]],Product!$B$4:$O$7,2,FALSE)</f>
        <v>Regular</v>
      </c>
      <c r="S3334" s="15" t="str">
        <f>HLOOKUP(Coffee_data[[#This Row],[ProductId]],Product!$B$4:$O$7,3,FALSE)</f>
        <v>Tea</v>
      </c>
      <c r="T3334" s="15" t="str">
        <f>HLOOKUP(Coffee_data[[#This Row],[ProductId]],Product!$B$4:$O$7,4,FALSE)</f>
        <v>Earl Grey</v>
      </c>
    </row>
    <row r="3335" spans="1:20" x14ac:dyDescent="0.2">
      <c r="A3335">
        <v>-522</v>
      </c>
      <c r="B3335">
        <v>-270</v>
      </c>
      <c r="C3335">
        <v>27</v>
      </c>
      <c r="D3335">
        <v>241</v>
      </c>
      <c r="E3335">
        <v>126</v>
      </c>
      <c r="F3335">
        <v>102</v>
      </c>
      <c r="G3335">
        <v>5230</v>
      </c>
      <c r="H3335">
        <v>-250</v>
      </c>
      <c r="I3335">
        <v>172</v>
      </c>
      <c r="J3335">
        <v>-170</v>
      </c>
      <c r="K3335">
        <v>-13</v>
      </c>
      <c r="L3335">
        <v>775</v>
      </c>
      <c r="M3335">
        <v>13</v>
      </c>
      <c r="N3335" s="25">
        <v>42185</v>
      </c>
      <c r="O3335" t="str">
        <f>VLOOKUP(Coffee_data[[#This Row],[Area Code]],Location!$B$1:$E$157,2,FALSE)</f>
        <v>Nevada</v>
      </c>
      <c r="P3335" t="str">
        <f>VLOOKUP(Coffee_data[[#This Row],[Area Code]],Location!$B$1:$E$157,3,FALSE)</f>
        <v>West</v>
      </c>
      <c r="Q3335" t="str">
        <f>VLOOKUP(Coffee_data[[#This Row],[Area Code]],Location!$B$1:$E$157,4,FALSE)</f>
        <v>Small Market</v>
      </c>
      <c r="R3335" s="15" t="str">
        <f>HLOOKUP(Coffee_data[[#This Row],[ProductId]],Product!$B$4:$O$7,2,FALSE)</f>
        <v>Regular</v>
      </c>
      <c r="S3335" s="15" t="str">
        <f>HLOOKUP(Coffee_data[[#This Row],[ProductId]],Product!$B$4:$O$7,3,FALSE)</f>
        <v>Tea</v>
      </c>
      <c r="T3335" s="15" t="str">
        <f>HLOOKUP(Coffee_data[[#This Row],[ProductId]],Product!$B$4:$O$7,4,FALSE)</f>
        <v>Green Tea</v>
      </c>
    </row>
    <row r="3336" spans="1:20" x14ac:dyDescent="0.2">
      <c r="A3336">
        <v>62</v>
      </c>
      <c r="B3336">
        <v>225</v>
      </c>
      <c r="C3336">
        <v>384</v>
      </c>
      <c r="D3336">
        <v>164</v>
      </c>
      <c r="E3336">
        <v>167</v>
      </c>
      <c r="F3336">
        <v>147</v>
      </c>
      <c r="G3336">
        <v>943</v>
      </c>
      <c r="H3336">
        <v>70</v>
      </c>
      <c r="I3336">
        <v>108</v>
      </c>
      <c r="J3336">
        <v>210</v>
      </c>
      <c r="K3336">
        <v>348</v>
      </c>
      <c r="L3336">
        <v>702</v>
      </c>
      <c r="M3336">
        <v>8</v>
      </c>
      <c r="N3336" s="25">
        <v>42185</v>
      </c>
      <c r="O3336" t="str">
        <f>VLOOKUP(Coffee_data[[#This Row],[Area Code]],Location!$B$1:$E$157,2,FALSE)</f>
        <v>Nevada</v>
      </c>
      <c r="P3336" t="str">
        <f>VLOOKUP(Coffee_data[[#This Row],[Area Code]],Location!$B$1:$E$157,3,FALSE)</f>
        <v>West</v>
      </c>
      <c r="Q3336" t="str">
        <f>VLOOKUP(Coffee_data[[#This Row],[Area Code]],Location!$B$1:$E$157,4,FALSE)</f>
        <v>Small Market</v>
      </c>
      <c r="R3336" s="15" t="str">
        <f>HLOOKUP(Coffee_data[[#This Row],[ProductId]],Product!$B$4:$O$7,2,FALSE)</f>
        <v>Decaf</v>
      </c>
      <c r="S3336" s="15" t="str">
        <f>HLOOKUP(Coffee_data[[#This Row],[ProductId]],Product!$B$4:$O$7,3,FALSE)</f>
        <v>Herbal Tea</v>
      </c>
      <c r="T3336" s="15" t="str">
        <f>HLOOKUP(Coffee_data[[#This Row],[ProductId]],Product!$B$4:$O$7,4,FALSE)</f>
        <v>Chamomile</v>
      </c>
    </row>
    <row r="3337" spans="1:20" x14ac:dyDescent="0.2">
      <c r="A3337">
        <v>287</v>
      </c>
      <c r="B3337">
        <v>329</v>
      </c>
      <c r="C3337">
        <v>562</v>
      </c>
      <c r="D3337">
        <v>254</v>
      </c>
      <c r="E3337">
        <v>113</v>
      </c>
      <c r="F3337">
        <v>78</v>
      </c>
      <c r="G3337">
        <v>1190</v>
      </c>
      <c r="H3337">
        <v>200</v>
      </c>
      <c r="I3337">
        <v>162</v>
      </c>
      <c r="J3337">
        <v>290</v>
      </c>
      <c r="K3337">
        <v>499</v>
      </c>
      <c r="L3337">
        <v>702</v>
      </c>
      <c r="M3337">
        <v>9</v>
      </c>
      <c r="N3337" s="25">
        <v>42185</v>
      </c>
      <c r="O3337" t="str">
        <f>VLOOKUP(Coffee_data[[#This Row],[Area Code]],Location!$B$1:$E$157,2,FALSE)</f>
        <v>Nevada</v>
      </c>
      <c r="P3337" t="str">
        <f>VLOOKUP(Coffee_data[[#This Row],[Area Code]],Location!$B$1:$E$157,3,FALSE)</f>
        <v>West</v>
      </c>
      <c r="Q3337" t="str">
        <f>VLOOKUP(Coffee_data[[#This Row],[Area Code]],Location!$B$1:$E$157,4,FALSE)</f>
        <v>Small Market</v>
      </c>
      <c r="R3337" s="15" t="str">
        <f>HLOOKUP(Coffee_data[[#This Row],[ProductId]],Product!$B$4:$O$7,2,FALSE)</f>
        <v>Decaf</v>
      </c>
      <c r="S3337" s="15" t="str">
        <f>HLOOKUP(Coffee_data[[#This Row],[ProductId]],Product!$B$4:$O$7,3,FALSE)</f>
        <v>Herbal Tea</v>
      </c>
      <c r="T3337" s="15" t="str">
        <f>HLOOKUP(Coffee_data[[#This Row],[ProductId]],Product!$B$4:$O$7,4,FALSE)</f>
        <v>Lemon</v>
      </c>
    </row>
    <row r="3338" spans="1:20" x14ac:dyDescent="0.2">
      <c r="A3338">
        <v>207</v>
      </c>
      <c r="B3338">
        <v>222</v>
      </c>
      <c r="C3338">
        <v>373</v>
      </c>
      <c r="D3338">
        <v>171</v>
      </c>
      <c r="E3338">
        <v>67</v>
      </c>
      <c r="F3338">
        <v>49</v>
      </c>
      <c r="G3338">
        <v>833</v>
      </c>
      <c r="H3338">
        <v>150</v>
      </c>
      <c r="I3338">
        <v>103</v>
      </c>
      <c r="J3338">
        <v>200</v>
      </c>
      <c r="K3338">
        <v>340</v>
      </c>
      <c r="L3338">
        <v>702</v>
      </c>
      <c r="M3338">
        <v>10</v>
      </c>
      <c r="N3338" s="25">
        <v>42185</v>
      </c>
      <c r="O3338" t="str">
        <f>VLOOKUP(Coffee_data[[#This Row],[Area Code]],Location!$B$1:$E$157,2,FALSE)</f>
        <v>Nevada</v>
      </c>
      <c r="P3338" t="str">
        <f>VLOOKUP(Coffee_data[[#This Row],[Area Code]],Location!$B$1:$E$157,3,FALSE)</f>
        <v>West</v>
      </c>
      <c r="Q3338" t="str">
        <f>VLOOKUP(Coffee_data[[#This Row],[Area Code]],Location!$B$1:$E$157,4,FALSE)</f>
        <v>Small Market</v>
      </c>
      <c r="R3338" s="15" t="str">
        <f>HLOOKUP(Coffee_data[[#This Row],[ProductId]],Product!$B$4:$O$7,2,FALSE)</f>
        <v>Decaf</v>
      </c>
      <c r="S3338" s="15" t="str">
        <f>HLOOKUP(Coffee_data[[#This Row],[ProductId]],Product!$B$4:$O$7,3,FALSE)</f>
        <v>Herbal Tea</v>
      </c>
      <c r="T3338" s="15" t="str">
        <f>HLOOKUP(Coffee_data[[#This Row],[ProductId]],Product!$B$4:$O$7,4,FALSE)</f>
        <v>Mint</v>
      </c>
    </row>
    <row r="3339" spans="1:20" x14ac:dyDescent="0.2">
      <c r="A3339">
        <v>-1</v>
      </c>
      <c r="B3339">
        <v>46</v>
      </c>
      <c r="C3339">
        <v>81</v>
      </c>
      <c r="D3339">
        <v>36</v>
      </c>
      <c r="E3339">
        <v>44</v>
      </c>
      <c r="F3339">
        <v>13</v>
      </c>
      <c r="G3339">
        <v>252</v>
      </c>
      <c r="H3339">
        <v>20</v>
      </c>
      <c r="I3339">
        <v>38</v>
      </c>
      <c r="J3339">
        <v>60</v>
      </c>
      <c r="K3339">
        <v>102</v>
      </c>
      <c r="L3339">
        <v>775</v>
      </c>
      <c r="M3339">
        <v>2</v>
      </c>
      <c r="N3339" s="25">
        <v>42185</v>
      </c>
      <c r="O3339" t="str">
        <f>VLOOKUP(Coffee_data[[#This Row],[Area Code]],Location!$B$1:$E$157,2,FALSE)</f>
        <v>Nevada</v>
      </c>
      <c r="P3339" t="str">
        <f>VLOOKUP(Coffee_data[[#This Row],[Area Code]],Location!$B$1:$E$157,3,FALSE)</f>
        <v>West</v>
      </c>
      <c r="Q3339" t="str">
        <f>VLOOKUP(Coffee_data[[#This Row],[Area Code]],Location!$B$1:$E$157,4,FALSE)</f>
        <v>Small Market</v>
      </c>
      <c r="R3339" s="15" t="str">
        <f>HLOOKUP(Coffee_data[[#This Row],[ProductId]],Product!$B$4:$O$7,2,FALSE)</f>
        <v>Regular</v>
      </c>
      <c r="S3339" s="15" t="str">
        <f>HLOOKUP(Coffee_data[[#This Row],[ProductId]],Product!$B$4:$O$7,3,FALSE)</f>
        <v>Coffee</v>
      </c>
      <c r="T3339" s="15" t="str">
        <f>HLOOKUP(Coffee_data[[#This Row],[ProductId]],Product!$B$4:$O$7,4,FALSE)</f>
        <v>Columbian</v>
      </c>
    </row>
    <row r="3340" spans="1:20" x14ac:dyDescent="0.2">
      <c r="A3340">
        <v>12</v>
      </c>
      <c r="B3340">
        <v>41</v>
      </c>
      <c r="C3340">
        <v>74</v>
      </c>
      <c r="D3340">
        <v>34</v>
      </c>
      <c r="E3340">
        <v>30</v>
      </c>
      <c r="F3340">
        <v>10</v>
      </c>
      <c r="G3340">
        <v>1010</v>
      </c>
      <c r="H3340">
        <v>30</v>
      </c>
      <c r="I3340">
        <v>37</v>
      </c>
      <c r="J3340">
        <v>50</v>
      </c>
      <c r="K3340">
        <v>87</v>
      </c>
      <c r="L3340">
        <v>702</v>
      </c>
      <c r="M3340">
        <v>3</v>
      </c>
      <c r="N3340" s="25">
        <v>42185</v>
      </c>
      <c r="O3340" t="str">
        <f>VLOOKUP(Coffee_data[[#This Row],[Area Code]],Location!$B$1:$E$157,2,FALSE)</f>
        <v>Nevada</v>
      </c>
      <c r="P3340" t="str">
        <f>VLOOKUP(Coffee_data[[#This Row],[Area Code]],Location!$B$1:$E$157,3,FALSE)</f>
        <v>West</v>
      </c>
      <c r="Q3340" t="str">
        <f>VLOOKUP(Coffee_data[[#This Row],[Area Code]],Location!$B$1:$E$157,4,FALSE)</f>
        <v>Small Market</v>
      </c>
      <c r="R3340" s="15" t="str">
        <f>HLOOKUP(Coffee_data[[#This Row],[ProductId]],Product!$B$4:$O$7,2,FALSE)</f>
        <v>Decaf</v>
      </c>
      <c r="S3340" s="15" t="str">
        <f>HLOOKUP(Coffee_data[[#This Row],[ProductId]],Product!$B$4:$O$7,3,FALSE)</f>
        <v>Coffee</v>
      </c>
      <c r="T3340" s="15" t="str">
        <f>HLOOKUP(Coffee_data[[#This Row],[ProductId]],Product!$B$4:$O$7,4,FALSE)</f>
        <v>Decaf Irish Cream</v>
      </c>
    </row>
    <row r="3341" spans="1:20" x14ac:dyDescent="0.2">
      <c r="A3341">
        <v>44</v>
      </c>
      <c r="B3341">
        <v>43</v>
      </c>
      <c r="C3341">
        <v>43</v>
      </c>
      <c r="D3341">
        <v>0</v>
      </c>
      <c r="E3341">
        <v>10</v>
      </c>
      <c r="F3341">
        <v>0</v>
      </c>
      <c r="G3341">
        <v>559</v>
      </c>
      <c r="H3341">
        <v>30</v>
      </c>
      <c r="I3341">
        <v>0</v>
      </c>
      <c r="J3341">
        <v>40</v>
      </c>
      <c r="K3341">
        <v>36</v>
      </c>
      <c r="L3341">
        <v>775</v>
      </c>
      <c r="M3341">
        <v>4</v>
      </c>
      <c r="N3341" s="25">
        <v>42185</v>
      </c>
      <c r="O3341" t="str">
        <f>VLOOKUP(Coffee_data[[#This Row],[Area Code]],Location!$B$1:$E$157,2,FALSE)</f>
        <v>Nevada</v>
      </c>
      <c r="P3341" t="str">
        <f>VLOOKUP(Coffee_data[[#This Row],[Area Code]],Location!$B$1:$E$157,3,FALSE)</f>
        <v>West</v>
      </c>
      <c r="Q3341" t="str">
        <f>VLOOKUP(Coffee_data[[#This Row],[Area Code]],Location!$B$1:$E$157,4,FALSE)</f>
        <v>Small Market</v>
      </c>
      <c r="R3341" s="15" t="str">
        <f>HLOOKUP(Coffee_data[[#This Row],[ProductId]],Product!$B$4:$O$7,2,FALSE)</f>
        <v>Regular</v>
      </c>
      <c r="S3341" s="15" t="str">
        <f>HLOOKUP(Coffee_data[[#This Row],[ProductId]],Product!$B$4:$O$7,3,FALSE)</f>
        <v>Espresso</v>
      </c>
      <c r="T3341" s="15" t="str">
        <f>HLOOKUP(Coffee_data[[#This Row],[ProductId]],Product!$B$4:$O$7,4,FALSE)</f>
        <v>Caffe Latte</v>
      </c>
    </row>
    <row r="3342" spans="1:20" x14ac:dyDescent="0.2">
      <c r="A3342">
        <v>23</v>
      </c>
      <c r="B3342">
        <v>36</v>
      </c>
      <c r="C3342">
        <v>60</v>
      </c>
      <c r="D3342">
        <v>25</v>
      </c>
      <c r="E3342">
        <v>18</v>
      </c>
      <c r="F3342">
        <v>7</v>
      </c>
      <c r="G3342">
        <v>854</v>
      </c>
      <c r="H3342">
        <v>20</v>
      </c>
      <c r="I3342">
        <v>20</v>
      </c>
      <c r="J3342">
        <v>30</v>
      </c>
      <c r="K3342">
        <v>45</v>
      </c>
      <c r="L3342">
        <v>702</v>
      </c>
      <c r="M3342">
        <v>5</v>
      </c>
      <c r="N3342" s="25">
        <v>42185</v>
      </c>
      <c r="O3342" t="str">
        <f>VLOOKUP(Coffee_data[[#This Row],[Area Code]],Location!$B$1:$E$157,2,FALSE)</f>
        <v>Nevada</v>
      </c>
      <c r="P3342" t="str">
        <f>VLOOKUP(Coffee_data[[#This Row],[Area Code]],Location!$B$1:$E$157,3,FALSE)</f>
        <v>West</v>
      </c>
      <c r="Q3342" t="str">
        <f>VLOOKUP(Coffee_data[[#This Row],[Area Code]],Location!$B$1:$E$157,4,FALSE)</f>
        <v>Small Market</v>
      </c>
      <c r="R3342" s="15" t="str">
        <f>HLOOKUP(Coffee_data[[#This Row],[ProductId]],Product!$B$4:$O$7,2,FALSE)</f>
        <v>Regular</v>
      </c>
      <c r="S3342" s="15" t="str">
        <f>HLOOKUP(Coffee_data[[#This Row],[ProductId]],Product!$B$4:$O$7,3,FALSE)</f>
        <v>Espresso</v>
      </c>
      <c r="T3342" s="15" t="str">
        <f>HLOOKUP(Coffee_data[[#This Row],[ProductId]],Product!$B$4:$O$7,4,FALSE)</f>
        <v>Caffe Mocha</v>
      </c>
    </row>
    <row r="3343" spans="1:20" x14ac:dyDescent="0.2">
      <c r="A3343">
        <v>17</v>
      </c>
      <c r="B3343">
        <v>29</v>
      </c>
      <c r="C3343">
        <v>49</v>
      </c>
      <c r="D3343">
        <v>20</v>
      </c>
      <c r="E3343">
        <v>16</v>
      </c>
      <c r="F3343">
        <v>5</v>
      </c>
      <c r="G3343">
        <v>808</v>
      </c>
      <c r="H3343">
        <v>20</v>
      </c>
      <c r="I3343">
        <v>10</v>
      </c>
      <c r="J3343">
        <v>30</v>
      </c>
      <c r="K3343">
        <v>46</v>
      </c>
      <c r="L3343">
        <v>775</v>
      </c>
      <c r="M3343">
        <v>6</v>
      </c>
      <c r="N3343" s="25">
        <v>42185</v>
      </c>
      <c r="O3343" t="str">
        <f>VLOOKUP(Coffee_data[[#This Row],[Area Code]],Location!$B$1:$E$157,2,FALSE)</f>
        <v>Nevada</v>
      </c>
      <c r="P3343" t="str">
        <f>VLOOKUP(Coffee_data[[#This Row],[Area Code]],Location!$B$1:$E$157,3,FALSE)</f>
        <v>West</v>
      </c>
      <c r="Q3343" t="str">
        <f>VLOOKUP(Coffee_data[[#This Row],[Area Code]],Location!$B$1:$E$157,4,FALSE)</f>
        <v>Small Market</v>
      </c>
      <c r="R3343" s="15" t="str">
        <f>HLOOKUP(Coffee_data[[#This Row],[ProductId]],Product!$B$4:$O$7,2,FALSE)</f>
        <v>Decaf</v>
      </c>
      <c r="S3343" s="15" t="str">
        <f>HLOOKUP(Coffee_data[[#This Row],[ProductId]],Product!$B$4:$O$7,3,FALSE)</f>
        <v>Espresso</v>
      </c>
      <c r="T3343" s="15" t="str">
        <f>HLOOKUP(Coffee_data[[#This Row],[ProductId]],Product!$B$4:$O$7,4,FALSE)</f>
        <v>Decaf Espresso</v>
      </c>
    </row>
    <row r="3344" spans="1:20" x14ac:dyDescent="0.2">
      <c r="A3344">
        <v>12</v>
      </c>
      <c r="B3344">
        <v>26</v>
      </c>
      <c r="C3344">
        <v>44</v>
      </c>
      <c r="D3344">
        <v>18</v>
      </c>
      <c r="E3344">
        <v>16</v>
      </c>
      <c r="F3344">
        <v>5</v>
      </c>
      <c r="G3344">
        <v>486</v>
      </c>
      <c r="H3344">
        <v>10</v>
      </c>
      <c r="I3344">
        <v>10</v>
      </c>
      <c r="J3344">
        <v>10</v>
      </c>
      <c r="K3344">
        <v>20</v>
      </c>
      <c r="L3344">
        <v>503</v>
      </c>
      <c r="M3344">
        <v>11</v>
      </c>
      <c r="N3344" s="25">
        <v>42185</v>
      </c>
      <c r="O3344" t="str">
        <f>VLOOKUP(Coffee_data[[#This Row],[Area Code]],Location!$B$1:$E$157,2,FALSE)</f>
        <v>Oregon</v>
      </c>
      <c r="P3344" t="str">
        <f>VLOOKUP(Coffee_data[[#This Row],[Area Code]],Location!$B$1:$E$157,3,FALSE)</f>
        <v>West</v>
      </c>
      <c r="Q3344" t="str">
        <f>VLOOKUP(Coffee_data[[#This Row],[Area Code]],Location!$B$1:$E$157,4,FALSE)</f>
        <v>Small Market</v>
      </c>
      <c r="R3344" s="15" t="str">
        <f>HLOOKUP(Coffee_data[[#This Row],[ProductId]],Product!$B$4:$O$7,2,FALSE)</f>
        <v>Regular</v>
      </c>
      <c r="S3344" s="15" t="str">
        <f>HLOOKUP(Coffee_data[[#This Row],[ProductId]],Product!$B$4:$O$7,3,FALSE)</f>
        <v>Tea</v>
      </c>
      <c r="T3344" s="15" t="str">
        <f>HLOOKUP(Coffee_data[[#This Row],[ProductId]],Product!$B$4:$O$7,4,FALSE)</f>
        <v>Darjeeling</v>
      </c>
    </row>
    <row r="3345" spans="1:20" x14ac:dyDescent="0.2">
      <c r="A3345">
        <v>144</v>
      </c>
      <c r="B3345">
        <v>172</v>
      </c>
      <c r="C3345">
        <v>283</v>
      </c>
      <c r="D3345">
        <v>141</v>
      </c>
      <c r="E3345">
        <v>63</v>
      </c>
      <c r="F3345">
        <v>37</v>
      </c>
      <c r="G3345">
        <v>822</v>
      </c>
      <c r="H3345">
        <v>80</v>
      </c>
      <c r="I3345">
        <v>58</v>
      </c>
      <c r="J3345">
        <v>120</v>
      </c>
      <c r="K3345">
        <v>178</v>
      </c>
      <c r="L3345">
        <v>541</v>
      </c>
      <c r="M3345">
        <v>12</v>
      </c>
      <c r="N3345" s="25">
        <v>42185</v>
      </c>
      <c r="O3345" t="str">
        <f>VLOOKUP(Coffee_data[[#This Row],[Area Code]],Location!$B$1:$E$157,2,FALSE)</f>
        <v>Oregon</v>
      </c>
      <c r="P3345" t="str">
        <f>VLOOKUP(Coffee_data[[#This Row],[Area Code]],Location!$B$1:$E$157,3,FALSE)</f>
        <v>West</v>
      </c>
      <c r="Q3345" t="str">
        <f>VLOOKUP(Coffee_data[[#This Row],[Area Code]],Location!$B$1:$E$157,4,FALSE)</f>
        <v>Small Market</v>
      </c>
      <c r="R3345" s="15" t="str">
        <f>HLOOKUP(Coffee_data[[#This Row],[ProductId]],Product!$B$4:$O$7,2,FALSE)</f>
        <v>Regular</v>
      </c>
      <c r="S3345" s="15" t="str">
        <f>HLOOKUP(Coffee_data[[#This Row],[ProductId]],Product!$B$4:$O$7,3,FALSE)</f>
        <v>Tea</v>
      </c>
      <c r="T3345" s="15" t="str">
        <f>HLOOKUP(Coffee_data[[#This Row],[ProductId]],Product!$B$4:$O$7,4,FALSE)</f>
        <v>Earl Grey</v>
      </c>
    </row>
    <row r="3346" spans="1:20" x14ac:dyDescent="0.2">
      <c r="A3346">
        <v>178</v>
      </c>
      <c r="B3346">
        <v>195</v>
      </c>
      <c r="C3346">
        <v>333</v>
      </c>
      <c r="D3346">
        <v>105</v>
      </c>
      <c r="E3346">
        <v>61</v>
      </c>
      <c r="F3346">
        <v>43</v>
      </c>
      <c r="G3346">
        <v>692</v>
      </c>
      <c r="H3346">
        <v>90</v>
      </c>
      <c r="I3346">
        <v>90</v>
      </c>
      <c r="J3346">
        <v>130</v>
      </c>
      <c r="K3346">
        <v>207</v>
      </c>
      <c r="L3346">
        <v>541</v>
      </c>
      <c r="M3346">
        <v>13</v>
      </c>
      <c r="N3346" s="25">
        <v>42185</v>
      </c>
      <c r="O3346" t="str">
        <f>VLOOKUP(Coffee_data[[#This Row],[Area Code]],Location!$B$1:$E$157,2,FALSE)</f>
        <v>Oregon</v>
      </c>
      <c r="P3346" t="str">
        <f>VLOOKUP(Coffee_data[[#This Row],[Area Code]],Location!$B$1:$E$157,3,FALSE)</f>
        <v>West</v>
      </c>
      <c r="Q3346" t="str">
        <f>VLOOKUP(Coffee_data[[#This Row],[Area Code]],Location!$B$1:$E$157,4,FALSE)</f>
        <v>Small Market</v>
      </c>
      <c r="R3346" s="15" t="str">
        <f>HLOOKUP(Coffee_data[[#This Row],[ProductId]],Product!$B$4:$O$7,2,FALSE)</f>
        <v>Regular</v>
      </c>
      <c r="S3346" s="15" t="str">
        <f>HLOOKUP(Coffee_data[[#This Row],[ProductId]],Product!$B$4:$O$7,3,FALSE)</f>
        <v>Tea</v>
      </c>
      <c r="T3346" s="15" t="str">
        <f>HLOOKUP(Coffee_data[[#This Row],[ProductId]],Product!$B$4:$O$7,4,FALSE)</f>
        <v>Green Tea</v>
      </c>
    </row>
    <row r="3347" spans="1:20" x14ac:dyDescent="0.2">
      <c r="A3347">
        <v>33</v>
      </c>
      <c r="B3347">
        <v>44</v>
      </c>
      <c r="C3347">
        <v>73</v>
      </c>
      <c r="D3347">
        <v>30</v>
      </c>
      <c r="E3347">
        <v>19</v>
      </c>
      <c r="F3347">
        <v>8</v>
      </c>
      <c r="G3347">
        <v>829</v>
      </c>
      <c r="H3347">
        <v>40</v>
      </c>
      <c r="I3347">
        <v>20</v>
      </c>
      <c r="J3347">
        <v>40</v>
      </c>
      <c r="K3347">
        <v>68</v>
      </c>
      <c r="L3347">
        <v>503</v>
      </c>
      <c r="M3347">
        <v>8</v>
      </c>
      <c r="N3347" s="25">
        <v>42185</v>
      </c>
      <c r="O3347" t="str">
        <f>VLOOKUP(Coffee_data[[#This Row],[Area Code]],Location!$B$1:$E$157,2,FALSE)</f>
        <v>Oregon</v>
      </c>
      <c r="P3347" t="str">
        <f>VLOOKUP(Coffee_data[[#This Row],[Area Code]],Location!$B$1:$E$157,3,FALSE)</f>
        <v>West</v>
      </c>
      <c r="Q3347" t="str">
        <f>VLOOKUP(Coffee_data[[#This Row],[Area Code]],Location!$B$1:$E$157,4,FALSE)</f>
        <v>Small Market</v>
      </c>
      <c r="R3347" s="15" t="str">
        <f>HLOOKUP(Coffee_data[[#This Row],[ProductId]],Product!$B$4:$O$7,2,FALSE)</f>
        <v>Decaf</v>
      </c>
      <c r="S3347" s="15" t="str">
        <f>HLOOKUP(Coffee_data[[#This Row],[ProductId]],Product!$B$4:$O$7,3,FALSE)</f>
        <v>Herbal Tea</v>
      </c>
      <c r="T3347" s="15" t="str">
        <f>HLOOKUP(Coffee_data[[#This Row],[ProductId]],Product!$B$4:$O$7,4,FALSE)</f>
        <v>Chamomile</v>
      </c>
    </row>
    <row r="3348" spans="1:20" x14ac:dyDescent="0.2">
      <c r="A3348">
        <v>37</v>
      </c>
      <c r="B3348">
        <v>53</v>
      </c>
      <c r="C3348">
        <v>93</v>
      </c>
      <c r="D3348">
        <v>41</v>
      </c>
      <c r="E3348">
        <v>24</v>
      </c>
      <c r="F3348">
        <v>13</v>
      </c>
      <c r="G3348">
        <v>592</v>
      </c>
      <c r="H3348">
        <v>30</v>
      </c>
      <c r="I3348">
        <v>30</v>
      </c>
      <c r="J3348">
        <v>50</v>
      </c>
      <c r="K3348">
        <v>71</v>
      </c>
      <c r="L3348">
        <v>503</v>
      </c>
      <c r="M3348">
        <v>9</v>
      </c>
      <c r="N3348" s="25">
        <v>42185</v>
      </c>
      <c r="O3348" t="str">
        <f>VLOOKUP(Coffee_data[[#This Row],[Area Code]],Location!$B$1:$E$157,2,FALSE)</f>
        <v>Oregon</v>
      </c>
      <c r="P3348" t="str">
        <f>VLOOKUP(Coffee_data[[#This Row],[Area Code]],Location!$B$1:$E$157,3,FALSE)</f>
        <v>West</v>
      </c>
      <c r="Q3348" t="str">
        <f>VLOOKUP(Coffee_data[[#This Row],[Area Code]],Location!$B$1:$E$157,4,FALSE)</f>
        <v>Small Market</v>
      </c>
      <c r="R3348" s="15" t="str">
        <f>HLOOKUP(Coffee_data[[#This Row],[ProductId]],Product!$B$4:$O$7,2,FALSE)</f>
        <v>Decaf</v>
      </c>
      <c r="S3348" s="15" t="str">
        <f>HLOOKUP(Coffee_data[[#This Row],[ProductId]],Product!$B$4:$O$7,3,FALSE)</f>
        <v>Herbal Tea</v>
      </c>
      <c r="T3348" s="15" t="str">
        <f>HLOOKUP(Coffee_data[[#This Row],[ProductId]],Product!$B$4:$O$7,4,FALSE)</f>
        <v>Lemon</v>
      </c>
    </row>
    <row r="3349" spans="1:20" x14ac:dyDescent="0.2">
      <c r="A3349">
        <v>-14</v>
      </c>
      <c r="B3349">
        <v>56</v>
      </c>
      <c r="C3349">
        <v>94</v>
      </c>
      <c r="D3349">
        <v>39</v>
      </c>
      <c r="E3349">
        <v>61</v>
      </c>
      <c r="F3349">
        <v>36</v>
      </c>
      <c r="G3349">
        <v>517</v>
      </c>
      <c r="H3349">
        <v>20</v>
      </c>
      <c r="I3349">
        <v>39</v>
      </c>
      <c r="J3349">
        <v>70</v>
      </c>
      <c r="K3349">
        <v>111</v>
      </c>
      <c r="L3349">
        <v>503</v>
      </c>
      <c r="M3349">
        <v>1</v>
      </c>
      <c r="N3349" s="25">
        <v>42185</v>
      </c>
      <c r="O3349" t="str">
        <f>VLOOKUP(Coffee_data[[#This Row],[Area Code]],Location!$B$1:$E$157,2,FALSE)</f>
        <v>Oregon</v>
      </c>
      <c r="P3349" t="str">
        <f>VLOOKUP(Coffee_data[[#This Row],[Area Code]],Location!$B$1:$E$157,3,FALSE)</f>
        <v>West</v>
      </c>
      <c r="Q3349" t="str">
        <f>VLOOKUP(Coffee_data[[#This Row],[Area Code]],Location!$B$1:$E$157,4,FALSE)</f>
        <v>Small Market</v>
      </c>
      <c r="R3349" s="15" t="str">
        <f>HLOOKUP(Coffee_data[[#This Row],[ProductId]],Product!$B$4:$O$7,2,FALSE)</f>
        <v>Regular</v>
      </c>
      <c r="S3349" s="15" t="str">
        <f>HLOOKUP(Coffee_data[[#This Row],[ProductId]],Product!$B$4:$O$7,3,FALSE)</f>
        <v>Coffee</v>
      </c>
      <c r="T3349" s="15" t="str">
        <f>HLOOKUP(Coffee_data[[#This Row],[ProductId]],Product!$B$4:$O$7,4,FALSE)</f>
        <v>Amaretto</v>
      </c>
    </row>
    <row r="3350" spans="1:20" x14ac:dyDescent="0.2">
      <c r="A3350">
        <v>0</v>
      </c>
      <c r="B3350">
        <v>55</v>
      </c>
      <c r="C3350">
        <v>93</v>
      </c>
      <c r="D3350">
        <v>39</v>
      </c>
      <c r="E3350">
        <v>51</v>
      </c>
      <c r="F3350">
        <v>12</v>
      </c>
      <c r="G3350">
        <v>478</v>
      </c>
      <c r="H3350">
        <v>20</v>
      </c>
      <c r="I3350">
        <v>40</v>
      </c>
      <c r="J3350">
        <v>70</v>
      </c>
      <c r="K3350">
        <v>112</v>
      </c>
      <c r="L3350">
        <v>541</v>
      </c>
      <c r="M3350">
        <v>2</v>
      </c>
      <c r="N3350" s="25">
        <v>42185</v>
      </c>
      <c r="O3350" t="str">
        <f>VLOOKUP(Coffee_data[[#This Row],[Area Code]],Location!$B$1:$E$157,2,FALSE)</f>
        <v>Oregon</v>
      </c>
      <c r="P3350" t="str">
        <f>VLOOKUP(Coffee_data[[#This Row],[Area Code]],Location!$B$1:$E$157,3,FALSE)</f>
        <v>West</v>
      </c>
      <c r="Q3350" t="str">
        <f>VLOOKUP(Coffee_data[[#This Row],[Area Code]],Location!$B$1:$E$157,4,FALSE)</f>
        <v>Small Market</v>
      </c>
      <c r="R3350" s="15" t="str">
        <f>HLOOKUP(Coffee_data[[#This Row],[ProductId]],Product!$B$4:$O$7,2,FALSE)</f>
        <v>Regular</v>
      </c>
      <c r="S3350" s="15" t="str">
        <f>HLOOKUP(Coffee_data[[#This Row],[ProductId]],Product!$B$4:$O$7,3,FALSE)</f>
        <v>Coffee</v>
      </c>
      <c r="T3350" s="15" t="str">
        <f>HLOOKUP(Coffee_data[[#This Row],[ProductId]],Product!$B$4:$O$7,4,FALSE)</f>
        <v>Columbian</v>
      </c>
    </row>
    <row r="3351" spans="1:20" x14ac:dyDescent="0.2">
      <c r="A3351">
        <v>25</v>
      </c>
      <c r="B3351">
        <v>51</v>
      </c>
      <c r="C3351">
        <v>84</v>
      </c>
      <c r="D3351">
        <v>34</v>
      </c>
      <c r="E3351">
        <v>31</v>
      </c>
      <c r="F3351">
        <v>10</v>
      </c>
      <c r="G3351">
        <v>432</v>
      </c>
      <c r="H3351">
        <v>40</v>
      </c>
      <c r="I3351">
        <v>40</v>
      </c>
      <c r="J3351">
        <v>60</v>
      </c>
      <c r="K3351">
        <v>100</v>
      </c>
      <c r="L3351">
        <v>541</v>
      </c>
      <c r="M3351">
        <v>3</v>
      </c>
      <c r="N3351" s="25">
        <v>42185</v>
      </c>
      <c r="O3351" t="str">
        <f>VLOOKUP(Coffee_data[[#This Row],[Area Code]],Location!$B$1:$E$157,2,FALSE)</f>
        <v>Oregon</v>
      </c>
      <c r="P3351" t="str">
        <f>VLOOKUP(Coffee_data[[#This Row],[Area Code]],Location!$B$1:$E$157,3,FALSE)</f>
        <v>West</v>
      </c>
      <c r="Q3351" t="str">
        <f>VLOOKUP(Coffee_data[[#This Row],[Area Code]],Location!$B$1:$E$157,4,FALSE)</f>
        <v>Small Market</v>
      </c>
      <c r="R3351" s="15" t="str">
        <f>HLOOKUP(Coffee_data[[#This Row],[ProductId]],Product!$B$4:$O$7,2,FALSE)</f>
        <v>Decaf</v>
      </c>
      <c r="S3351" s="15" t="str">
        <f>HLOOKUP(Coffee_data[[#This Row],[ProductId]],Product!$B$4:$O$7,3,FALSE)</f>
        <v>Coffee</v>
      </c>
      <c r="T3351" s="15" t="str">
        <f>HLOOKUP(Coffee_data[[#This Row],[ProductId]],Product!$B$4:$O$7,4,FALSE)</f>
        <v>Decaf Irish Cream</v>
      </c>
    </row>
    <row r="3352" spans="1:20" x14ac:dyDescent="0.2">
      <c r="A3352">
        <v>17</v>
      </c>
      <c r="B3352">
        <v>64</v>
      </c>
      <c r="C3352">
        <v>114</v>
      </c>
      <c r="D3352">
        <v>51</v>
      </c>
      <c r="E3352">
        <v>48</v>
      </c>
      <c r="F3352">
        <v>19</v>
      </c>
      <c r="G3352">
        <v>419</v>
      </c>
      <c r="H3352">
        <v>30</v>
      </c>
      <c r="I3352">
        <v>44</v>
      </c>
      <c r="J3352">
        <v>70</v>
      </c>
      <c r="K3352">
        <v>114</v>
      </c>
      <c r="L3352">
        <v>971</v>
      </c>
      <c r="M3352">
        <v>4</v>
      </c>
      <c r="N3352" s="25">
        <v>42185</v>
      </c>
      <c r="O3352" t="str">
        <f>VLOOKUP(Coffee_data[[#This Row],[Area Code]],Location!$B$1:$E$157,2,FALSE)</f>
        <v>Oregon</v>
      </c>
      <c r="P3352" t="str">
        <f>VLOOKUP(Coffee_data[[#This Row],[Area Code]],Location!$B$1:$E$157,3,FALSE)</f>
        <v>West</v>
      </c>
      <c r="Q3352" t="str">
        <f>VLOOKUP(Coffee_data[[#This Row],[Area Code]],Location!$B$1:$E$157,4,FALSE)</f>
        <v>Small Market</v>
      </c>
      <c r="R3352" s="15" t="str">
        <f>HLOOKUP(Coffee_data[[#This Row],[ProductId]],Product!$B$4:$O$7,2,FALSE)</f>
        <v>Regular</v>
      </c>
      <c r="S3352" s="15" t="str">
        <f>HLOOKUP(Coffee_data[[#This Row],[ProductId]],Product!$B$4:$O$7,3,FALSE)</f>
        <v>Espresso</v>
      </c>
      <c r="T3352" s="15" t="str">
        <f>HLOOKUP(Coffee_data[[#This Row],[ProductId]],Product!$B$4:$O$7,4,FALSE)</f>
        <v>Caffe Latte</v>
      </c>
    </row>
    <row r="3353" spans="1:20" x14ac:dyDescent="0.2">
      <c r="A3353">
        <v>28</v>
      </c>
      <c r="B3353">
        <v>63</v>
      </c>
      <c r="C3353">
        <v>109</v>
      </c>
      <c r="D3353">
        <v>47</v>
      </c>
      <c r="E3353">
        <v>40</v>
      </c>
      <c r="F3353">
        <v>15</v>
      </c>
      <c r="G3353">
        <v>420</v>
      </c>
      <c r="H3353">
        <v>30</v>
      </c>
      <c r="I3353">
        <v>35</v>
      </c>
      <c r="J3353">
        <v>60</v>
      </c>
      <c r="K3353">
        <v>95</v>
      </c>
      <c r="L3353">
        <v>503</v>
      </c>
      <c r="M3353">
        <v>5</v>
      </c>
      <c r="N3353" s="25">
        <v>42185</v>
      </c>
      <c r="O3353" t="str">
        <f>VLOOKUP(Coffee_data[[#This Row],[Area Code]],Location!$B$1:$E$157,2,FALSE)</f>
        <v>Oregon</v>
      </c>
      <c r="P3353" t="str">
        <f>VLOOKUP(Coffee_data[[#This Row],[Area Code]],Location!$B$1:$E$157,3,FALSE)</f>
        <v>West</v>
      </c>
      <c r="Q3353" t="str">
        <f>VLOOKUP(Coffee_data[[#This Row],[Area Code]],Location!$B$1:$E$157,4,FALSE)</f>
        <v>Small Market</v>
      </c>
      <c r="R3353" s="15" t="str">
        <f>HLOOKUP(Coffee_data[[#This Row],[ProductId]],Product!$B$4:$O$7,2,FALSE)</f>
        <v>Regular</v>
      </c>
      <c r="S3353" s="15" t="str">
        <f>HLOOKUP(Coffee_data[[#This Row],[ProductId]],Product!$B$4:$O$7,3,FALSE)</f>
        <v>Espresso</v>
      </c>
      <c r="T3353" s="15" t="str">
        <f>HLOOKUP(Coffee_data[[#This Row],[ProductId]],Product!$B$4:$O$7,4,FALSE)</f>
        <v>Caffe Mocha</v>
      </c>
    </row>
    <row r="3354" spans="1:20" x14ac:dyDescent="0.2">
      <c r="A3354">
        <v>112</v>
      </c>
      <c r="B3354">
        <v>146</v>
      </c>
      <c r="C3354">
        <v>288</v>
      </c>
      <c r="D3354">
        <v>191</v>
      </c>
      <c r="E3354">
        <v>60</v>
      </c>
      <c r="F3354">
        <v>40</v>
      </c>
      <c r="G3354">
        <v>1304</v>
      </c>
      <c r="H3354">
        <v>90</v>
      </c>
      <c r="I3354">
        <v>133</v>
      </c>
      <c r="J3354">
        <v>140</v>
      </c>
      <c r="K3354">
        <v>264</v>
      </c>
      <c r="L3354">
        <v>503</v>
      </c>
      <c r="M3354">
        <v>6</v>
      </c>
      <c r="N3354" s="25">
        <v>42185</v>
      </c>
      <c r="O3354" t="str">
        <f>VLOOKUP(Coffee_data[[#This Row],[Area Code]],Location!$B$1:$E$157,2,FALSE)</f>
        <v>Oregon</v>
      </c>
      <c r="P3354" t="str">
        <f>VLOOKUP(Coffee_data[[#This Row],[Area Code]],Location!$B$1:$E$157,3,FALSE)</f>
        <v>West</v>
      </c>
      <c r="Q3354" t="str">
        <f>VLOOKUP(Coffee_data[[#This Row],[Area Code]],Location!$B$1:$E$157,4,FALSE)</f>
        <v>Small Market</v>
      </c>
      <c r="R3354" s="15" t="str">
        <f>HLOOKUP(Coffee_data[[#This Row],[ProductId]],Product!$B$4:$O$7,2,FALSE)</f>
        <v>Decaf</v>
      </c>
      <c r="S3354" s="15" t="str">
        <f>HLOOKUP(Coffee_data[[#This Row],[ProductId]],Product!$B$4:$O$7,3,FALSE)</f>
        <v>Espresso</v>
      </c>
      <c r="T3354" s="15" t="str">
        <f>HLOOKUP(Coffee_data[[#This Row],[ProductId]],Product!$B$4:$O$7,4,FALSE)</f>
        <v>Decaf Espresso</v>
      </c>
    </row>
    <row r="3355" spans="1:20" x14ac:dyDescent="0.2">
      <c r="A3355">
        <v>40</v>
      </c>
      <c r="B3355">
        <v>65</v>
      </c>
      <c r="C3355">
        <v>103</v>
      </c>
      <c r="D3355">
        <v>39</v>
      </c>
      <c r="E3355">
        <v>33</v>
      </c>
      <c r="F3355">
        <v>12</v>
      </c>
      <c r="G3355">
        <v>380</v>
      </c>
      <c r="H3355">
        <v>30</v>
      </c>
      <c r="I3355">
        <v>20</v>
      </c>
      <c r="J3355">
        <v>50</v>
      </c>
      <c r="K3355">
        <v>59</v>
      </c>
      <c r="L3355">
        <v>360</v>
      </c>
      <c r="M3355">
        <v>11</v>
      </c>
      <c r="N3355" s="25">
        <v>42185</v>
      </c>
      <c r="O3355" t="str">
        <f>VLOOKUP(Coffee_data[[#This Row],[Area Code]],Location!$B$1:$E$157,2,FALSE)</f>
        <v>Washington</v>
      </c>
      <c r="P3355" t="str">
        <f>VLOOKUP(Coffee_data[[#This Row],[Area Code]],Location!$B$1:$E$157,3,FALSE)</f>
        <v>West</v>
      </c>
      <c r="Q3355" t="str">
        <f>VLOOKUP(Coffee_data[[#This Row],[Area Code]],Location!$B$1:$E$157,4,FALSE)</f>
        <v>Small Market</v>
      </c>
      <c r="R3355" s="15" t="str">
        <f>HLOOKUP(Coffee_data[[#This Row],[ProductId]],Product!$B$4:$O$7,2,FALSE)</f>
        <v>Regular</v>
      </c>
      <c r="S3355" s="15" t="str">
        <f>HLOOKUP(Coffee_data[[#This Row],[ProductId]],Product!$B$4:$O$7,3,FALSE)</f>
        <v>Tea</v>
      </c>
      <c r="T3355" s="15" t="str">
        <f>HLOOKUP(Coffee_data[[#This Row],[ProductId]],Product!$B$4:$O$7,4,FALSE)</f>
        <v>Darjeeling</v>
      </c>
    </row>
    <row r="3356" spans="1:20" x14ac:dyDescent="0.2">
      <c r="A3356">
        <v>28</v>
      </c>
      <c r="B3356">
        <v>54</v>
      </c>
      <c r="C3356">
        <v>89</v>
      </c>
      <c r="D3356">
        <v>36</v>
      </c>
      <c r="E3356">
        <v>32</v>
      </c>
      <c r="F3356">
        <v>11</v>
      </c>
      <c r="G3356">
        <v>462</v>
      </c>
      <c r="H3356">
        <v>30</v>
      </c>
      <c r="I3356">
        <v>20</v>
      </c>
      <c r="J3356">
        <v>40</v>
      </c>
      <c r="K3356">
        <v>48</v>
      </c>
      <c r="L3356">
        <v>509</v>
      </c>
      <c r="M3356">
        <v>12</v>
      </c>
      <c r="N3356" s="25">
        <v>42185</v>
      </c>
      <c r="O3356" t="str">
        <f>VLOOKUP(Coffee_data[[#This Row],[Area Code]],Location!$B$1:$E$157,2,FALSE)</f>
        <v>Washington</v>
      </c>
      <c r="P3356" t="str">
        <f>VLOOKUP(Coffee_data[[#This Row],[Area Code]],Location!$B$1:$E$157,3,FALSE)</f>
        <v>West</v>
      </c>
      <c r="Q3356" t="str">
        <f>VLOOKUP(Coffee_data[[#This Row],[Area Code]],Location!$B$1:$E$157,4,FALSE)</f>
        <v>Small Market</v>
      </c>
      <c r="R3356" s="15" t="str">
        <f>HLOOKUP(Coffee_data[[#This Row],[ProductId]],Product!$B$4:$O$7,2,FALSE)</f>
        <v>Regular</v>
      </c>
      <c r="S3356" s="15" t="str">
        <f>HLOOKUP(Coffee_data[[#This Row],[ProductId]],Product!$B$4:$O$7,3,FALSE)</f>
        <v>Tea</v>
      </c>
      <c r="T3356" s="15" t="str">
        <f>HLOOKUP(Coffee_data[[#This Row],[ProductId]],Product!$B$4:$O$7,4,FALSE)</f>
        <v>Earl Grey</v>
      </c>
    </row>
    <row r="3357" spans="1:20" x14ac:dyDescent="0.2">
      <c r="A3357">
        <v>-7</v>
      </c>
      <c r="B3357">
        <v>66</v>
      </c>
      <c r="C3357">
        <v>112</v>
      </c>
      <c r="D3357">
        <v>47</v>
      </c>
      <c r="E3357">
        <v>66</v>
      </c>
      <c r="F3357">
        <v>42</v>
      </c>
      <c r="G3357">
        <v>622</v>
      </c>
      <c r="H3357">
        <v>0</v>
      </c>
      <c r="I3357">
        <v>43</v>
      </c>
      <c r="J3357">
        <v>40</v>
      </c>
      <c r="K3357">
        <v>83</v>
      </c>
      <c r="L3357">
        <v>360</v>
      </c>
      <c r="M3357">
        <v>13</v>
      </c>
      <c r="N3357" s="25">
        <v>42185</v>
      </c>
      <c r="O3357" t="str">
        <f>VLOOKUP(Coffee_data[[#This Row],[Area Code]],Location!$B$1:$E$157,2,FALSE)</f>
        <v>Washington</v>
      </c>
      <c r="P3357" t="str">
        <f>VLOOKUP(Coffee_data[[#This Row],[Area Code]],Location!$B$1:$E$157,3,FALSE)</f>
        <v>West</v>
      </c>
      <c r="Q3357" t="str">
        <f>VLOOKUP(Coffee_data[[#This Row],[Area Code]],Location!$B$1:$E$157,4,FALSE)</f>
        <v>Small Market</v>
      </c>
      <c r="R3357" s="15" t="str">
        <f>HLOOKUP(Coffee_data[[#This Row],[ProductId]],Product!$B$4:$O$7,2,FALSE)</f>
        <v>Regular</v>
      </c>
      <c r="S3357" s="15" t="str">
        <f>HLOOKUP(Coffee_data[[#This Row],[ProductId]],Product!$B$4:$O$7,3,FALSE)</f>
        <v>Tea</v>
      </c>
      <c r="T3357" s="15" t="str">
        <f>HLOOKUP(Coffee_data[[#This Row],[ProductId]],Product!$B$4:$O$7,4,FALSE)</f>
        <v>Green Tea</v>
      </c>
    </row>
    <row r="3358" spans="1:20" x14ac:dyDescent="0.2">
      <c r="A3358">
        <v>104</v>
      </c>
      <c r="B3358">
        <v>135</v>
      </c>
      <c r="C3358">
        <v>223</v>
      </c>
      <c r="D3358">
        <v>90</v>
      </c>
      <c r="E3358">
        <v>56</v>
      </c>
      <c r="F3358">
        <v>29</v>
      </c>
      <c r="G3358">
        <v>1148</v>
      </c>
      <c r="H3358">
        <v>80</v>
      </c>
      <c r="I3358">
        <v>78</v>
      </c>
      <c r="J3358">
        <v>120</v>
      </c>
      <c r="K3358">
        <v>190</v>
      </c>
      <c r="L3358">
        <v>425</v>
      </c>
      <c r="M3358">
        <v>8</v>
      </c>
      <c r="N3358" s="25">
        <v>42185</v>
      </c>
      <c r="O3358" t="str">
        <f>VLOOKUP(Coffee_data[[#This Row],[Area Code]],Location!$B$1:$E$157,2,FALSE)</f>
        <v>Washington</v>
      </c>
      <c r="P3358" t="str">
        <f>VLOOKUP(Coffee_data[[#This Row],[Area Code]],Location!$B$1:$E$157,3,FALSE)</f>
        <v>West</v>
      </c>
      <c r="Q3358" t="str">
        <f>VLOOKUP(Coffee_data[[#This Row],[Area Code]],Location!$B$1:$E$157,4,FALSE)</f>
        <v>Small Market</v>
      </c>
      <c r="R3358" s="15" t="str">
        <f>HLOOKUP(Coffee_data[[#This Row],[ProductId]],Product!$B$4:$O$7,2,FALSE)</f>
        <v>Decaf</v>
      </c>
      <c r="S3358" s="15" t="str">
        <f>HLOOKUP(Coffee_data[[#This Row],[ProductId]],Product!$B$4:$O$7,3,FALSE)</f>
        <v>Herbal Tea</v>
      </c>
      <c r="T3358" s="15" t="str">
        <f>HLOOKUP(Coffee_data[[#This Row],[ProductId]],Product!$B$4:$O$7,4,FALSE)</f>
        <v>Chamomile</v>
      </c>
    </row>
    <row r="3359" spans="1:20" x14ac:dyDescent="0.2">
      <c r="A3359">
        <v>51</v>
      </c>
      <c r="B3359">
        <v>59</v>
      </c>
      <c r="C3359">
        <v>98</v>
      </c>
      <c r="D3359">
        <v>40</v>
      </c>
      <c r="E3359">
        <v>20</v>
      </c>
      <c r="F3359">
        <v>11</v>
      </c>
      <c r="G3359">
        <v>843</v>
      </c>
      <c r="H3359">
        <v>50</v>
      </c>
      <c r="I3359">
        <v>21</v>
      </c>
      <c r="J3359">
        <v>50</v>
      </c>
      <c r="K3359">
        <v>89</v>
      </c>
      <c r="L3359">
        <v>425</v>
      </c>
      <c r="M3359">
        <v>9</v>
      </c>
      <c r="N3359" s="25">
        <v>42185</v>
      </c>
      <c r="O3359" t="str">
        <f>VLOOKUP(Coffee_data[[#This Row],[Area Code]],Location!$B$1:$E$157,2,FALSE)</f>
        <v>Washington</v>
      </c>
      <c r="P3359" t="str">
        <f>VLOOKUP(Coffee_data[[#This Row],[Area Code]],Location!$B$1:$E$157,3,FALSE)</f>
        <v>West</v>
      </c>
      <c r="Q3359" t="str">
        <f>VLOOKUP(Coffee_data[[#This Row],[Area Code]],Location!$B$1:$E$157,4,FALSE)</f>
        <v>Small Market</v>
      </c>
      <c r="R3359" s="15" t="str">
        <f>HLOOKUP(Coffee_data[[#This Row],[ProductId]],Product!$B$4:$O$7,2,FALSE)</f>
        <v>Decaf</v>
      </c>
      <c r="S3359" s="15" t="str">
        <f>HLOOKUP(Coffee_data[[#This Row],[ProductId]],Product!$B$4:$O$7,3,FALSE)</f>
        <v>Herbal Tea</v>
      </c>
      <c r="T3359" s="15" t="str">
        <f>HLOOKUP(Coffee_data[[#This Row],[ProductId]],Product!$B$4:$O$7,4,FALSE)</f>
        <v>Lemon</v>
      </c>
    </row>
    <row r="3360" spans="1:20" x14ac:dyDescent="0.2">
      <c r="A3360">
        <v>104</v>
      </c>
      <c r="B3360">
        <v>125</v>
      </c>
      <c r="C3360">
        <v>209</v>
      </c>
      <c r="D3360">
        <v>86</v>
      </c>
      <c r="E3360">
        <v>46</v>
      </c>
      <c r="F3360">
        <v>27</v>
      </c>
      <c r="G3360">
        <v>463</v>
      </c>
      <c r="H3360">
        <v>120</v>
      </c>
      <c r="I3360">
        <v>105</v>
      </c>
      <c r="J3360">
        <v>160</v>
      </c>
      <c r="K3360">
        <v>258</v>
      </c>
      <c r="L3360">
        <v>253</v>
      </c>
      <c r="M3360">
        <v>2</v>
      </c>
      <c r="N3360" s="25">
        <v>42185</v>
      </c>
      <c r="O3360" t="str">
        <f>VLOOKUP(Coffee_data[[#This Row],[Area Code]],Location!$B$1:$E$157,2,FALSE)</f>
        <v>Washington</v>
      </c>
      <c r="P3360" t="str">
        <f>VLOOKUP(Coffee_data[[#This Row],[Area Code]],Location!$B$1:$E$157,3,FALSE)</f>
        <v>West</v>
      </c>
      <c r="Q3360" t="str">
        <f>VLOOKUP(Coffee_data[[#This Row],[Area Code]],Location!$B$1:$E$157,4,FALSE)</f>
        <v>Small Market</v>
      </c>
      <c r="R3360" s="15" t="str">
        <f>HLOOKUP(Coffee_data[[#This Row],[ProductId]],Product!$B$4:$O$7,2,FALSE)</f>
        <v>Regular</v>
      </c>
      <c r="S3360" s="15" t="str">
        <f>HLOOKUP(Coffee_data[[#This Row],[ProductId]],Product!$B$4:$O$7,3,FALSE)</f>
        <v>Coffee</v>
      </c>
      <c r="T3360" s="15" t="str">
        <f>HLOOKUP(Coffee_data[[#This Row],[ProductId]],Product!$B$4:$O$7,4,FALSE)</f>
        <v>Columbian</v>
      </c>
    </row>
    <row r="3361" spans="1:20" x14ac:dyDescent="0.2">
      <c r="A3361">
        <v>43</v>
      </c>
      <c r="B3361">
        <v>173</v>
      </c>
      <c r="C3361">
        <v>294</v>
      </c>
      <c r="D3361">
        <v>146</v>
      </c>
      <c r="E3361">
        <v>132</v>
      </c>
      <c r="F3361">
        <v>112</v>
      </c>
      <c r="G3361">
        <v>717</v>
      </c>
      <c r="H3361">
        <v>100</v>
      </c>
      <c r="I3361">
        <v>122</v>
      </c>
      <c r="J3361">
        <v>220</v>
      </c>
      <c r="K3361">
        <v>367</v>
      </c>
      <c r="L3361">
        <v>206</v>
      </c>
      <c r="M3361">
        <v>3</v>
      </c>
      <c r="N3361" s="25">
        <v>42185</v>
      </c>
      <c r="O3361" t="str">
        <f>VLOOKUP(Coffee_data[[#This Row],[Area Code]],Location!$B$1:$E$157,2,FALSE)</f>
        <v>Washington</v>
      </c>
      <c r="P3361" t="str">
        <f>VLOOKUP(Coffee_data[[#This Row],[Area Code]],Location!$B$1:$E$157,3,FALSE)</f>
        <v>West</v>
      </c>
      <c r="Q3361" t="str">
        <f>VLOOKUP(Coffee_data[[#This Row],[Area Code]],Location!$B$1:$E$157,4,FALSE)</f>
        <v>Small Market</v>
      </c>
      <c r="R3361" s="15" t="str">
        <f>HLOOKUP(Coffee_data[[#This Row],[ProductId]],Product!$B$4:$O$7,2,FALSE)</f>
        <v>Decaf</v>
      </c>
      <c r="S3361" s="15" t="str">
        <f>HLOOKUP(Coffee_data[[#This Row],[ProductId]],Product!$B$4:$O$7,3,FALSE)</f>
        <v>Coffee</v>
      </c>
      <c r="T3361" s="15" t="str">
        <f>HLOOKUP(Coffee_data[[#This Row],[ProductId]],Product!$B$4:$O$7,4,FALSE)</f>
        <v>Decaf Irish Cream</v>
      </c>
    </row>
    <row r="3362" spans="1:20" x14ac:dyDescent="0.2">
      <c r="A3362">
        <v>50</v>
      </c>
      <c r="B3362">
        <v>65</v>
      </c>
      <c r="C3362">
        <v>114</v>
      </c>
      <c r="D3362">
        <v>50</v>
      </c>
      <c r="E3362">
        <v>27</v>
      </c>
      <c r="F3362">
        <v>16</v>
      </c>
      <c r="G3362">
        <v>587</v>
      </c>
      <c r="H3362">
        <v>50</v>
      </c>
      <c r="I3362">
        <v>36</v>
      </c>
      <c r="J3362">
        <v>70</v>
      </c>
      <c r="K3362">
        <v>114</v>
      </c>
      <c r="L3362">
        <v>206</v>
      </c>
      <c r="M3362">
        <v>4</v>
      </c>
      <c r="N3362" s="25">
        <v>42185</v>
      </c>
      <c r="O3362" t="str">
        <f>VLOOKUP(Coffee_data[[#This Row],[Area Code]],Location!$B$1:$E$157,2,FALSE)</f>
        <v>Washington</v>
      </c>
      <c r="P3362" t="str">
        <f>VLOOKUP(Coffee_data[[#This Row],[Area Code]],Location!$B$1:$E$157,3,FALSE)</f>
        <v>West</v>
      </c>
      <c r="Q3362" t="str">
        <f>VLOOKUP(Coffee_data[[#This Row],[Area Code]],Location!$B$1:$E$157,4,FALSE)</f>
        <v>Small Market</v>
      </c>
      <c r="R3362" s="15" t="str">
        <f>HLOOKUP(Coffee_data[[#This Row],[ProductId]],Product!$B$4:$O$7,2,FALSE)</f>
        <v>Regular</v>
      </c>
      <c r="S3362" s="15" t="str">
        <f>HLOOKUP(Coffee_data[[#This Row],[ProductId]],Product!$B$4:$O$7,3,FALSE)</f>
        <v>Espresso</v>
      </c>
      <c r="T3362" s="15" t="str">
        <f>HLOOKUP(Coffee_data[[#This Row],[ProductId]],Product!$B$4:$O$7,4,FALSE)</f>
        <v>Caffe Latte</v>
      </c>
    </row>
    <row r="3363" spans="1:20" x14ac:dyDescent="0.2">
      <c r="A3363">
        <v>25</v>
      </c>
      <c r="B3363">
        <v>74</v>
      </c>
      <c r="C3363">
        <v>132</v>
      </c>
      <c r="D3363">
        <v>59</v>
      </c>
      <c r="E3363">
        <v>52</v>
      </c>
      <c r="F3363">
        <v>22</v>
      </c>
      <c r="G3363">
        <v>403</v>
      </c>
      <c r="H3363">
        <v>20</v>
      </c>
      <c r="I3363">
        <v>45</v>
      </c>
      <c r="J3363">
        <v>70</v>
      </c>
      <c r="K3363">
        <v>120</v>
      </c>
      <c r="L3363">
        <v>360</v>
      </c>
      <c r="M3363">
        <v>5</v>
      </c>
      <c r="N3363" s="25">
        <v>42185</v>
      </c>
      <c r="O3363" t="str">
        <f>VLOOKUP(Coffee_data[[#This Row],[Area Code]],Location!$B$1:$E$157,2,FALSE)</f>
        <v>Washington</v>
      </c>
      <c r="P3363" t="str">
        <f>VLOOKUP(Coffee_data[[#This Row],[Area Code]],Location!$B$1:$E$157,3,FALSE)</f>
        <v>West</v>
      </c>
      <c r="Q3363" t="str">
        <f>VLOOKUP(Coffee_data[[#This Row],[Area Code]],Location!$B$1:$E$157,4,FALSE)</f>
        <v>Small Market</v>
      </c>
      <c r="R3363" s="15" t="str">
        <f>HLOOKUP(Coffee_data[[#This Row],[ProductId]],Product!$B$4:$O$7,2,FALSE)</f>
        <v>Regular</v>
      </c>
      <c r="S3363" s="15" t="str">
        <f>HLOOKUP(Coffee_data[[#This Row],[ProductId]],Product!$B$4:$O$7,3,FALSE)</f>
        <v>Espresso</v>
      </c>
      <c r="T3363" s="15" t="str">
        <f>HLOOKUP(Coffee_data[[#This Row],[ProductId]],Product!$B$4:$O$7,4,FALSE)</f>
        <v>Caffe Mocha</v>
      </c>
    </row>
    <row r="3364" spans="1:20" x14ac:dyDescent="0.2">
      <c r="A3364">
        <v>77</v>
      </c>
      <c r="B3364">
        <v>103</v>
      </c>
      <c r="C3364">
        <v>187</v>
      </c>
      <c r="D3364">
        <v>86</v>
      </c>
      <c r="E3364">
        <v>44</v>
      </c>
      <c r="F3364">
        <v>26</v>
      </c>
      <c r="G3364">
        <v>1081</v>
      </c>
      <c r="H3364">
        <v>70</v>
      </c>
      <c r="I3364">
        <v>80</v>
      </c>
      <c r="J3364">
        <v>100</v>
      </c>
      <c r="K3364">
        <v>186</v>
      </c>
      <c r="L3364">
        <v>360</v>
      </c>
      <c r="M3364">
        <v>6</v>
      </c>
      <c r="N3364" s="25">
        <v>42185</v>
      </c>
      <c r="O3364" t="str">
        <f>VLOOKUP(Coffee_data[[#This Row],[Area Code]],Location!$B$1:$E$157,2,FALSE)</f>
        <v>Washington</v>
      </c>
      <c r="P3364" t="str">
        <f>VLOOKUP(Coffee_data[[#This Row],[Area Code]],Location!$B$1:$E$157,3,FALSE)</f>
        <v>West</v>
      </c>
      <c r="Q3364" t="str">
        <f>VLOOKUP(Coffee_data[[#This Row],[Area Code]],Location!$B$1:$E$157,4,FALSE)</f>
        <v>Small Market</v>
      </c>
      <c r="R3364" s="15" t="str">
        <f>HLOOKUP(Coffee_data[[#This Row],[ProductId]],Product!$B$4:$O$7,2,FALSE)</f>
        <v>Decaf</v>
      </c>
      <c r="S3364" s="15" t="str">
        <f>HLOOKUP(Coffee_data[[#This Row],[ProductId]],Product!$B$4:$O$7,3,FALSE)</f>
        <v>Espresso</v>
      </c>
      <c r="T3364" s="15" t="str">
        <f>HLOOKUP(Coffee_data[[#This Row],[ProductId]],Product!$B$4:$O$7,4,FALSE)</f>
        <v>Decaf Espresso</v>
      </c>
    </row>
    <row r="3365" spans="1:20" x14ac:dyDescent="0.2">
      <c r="A3365">
        <v>113</v>
      </c>
      <c r="B3365">
        <v>146</v>
      </c>
      <c r="C3365">
        <v>288</v>
      </c>
      <c r="D3365">
        <v>205</v>
      </c>
      <c r="E3365">
        <v>60</v>
      </c>
      <c r="F3365">
        <v>40</v>
      </c>
      <c r="G3365">
        <v>1292</v>
      </c>
      <c r="H3365">
        <v>80</v>
      </c>
      <c r="I3365">
        <v>126</v>
      </c>
      <c r="J3365">
        <v>130</v>
      </c>
      <c r="K3365">
        <v>250</v>
      </c>
      <c r="L3365">
        <v>719</v>
      </c>
      <c r="M3365">
        <v>8</v>
      </c>
      <c r="N3365" s="25">
        <v>42216</v>
      </c>
      <c r="O3365" t="str">
        <f>VLOOKUP(Coffee_data[[#This Row],[Area Code]],Location!$B$1:$E$157,2,FALSE)</f>
        <v>Colorado</v>
      </c>
      <c r="P3365" t="str">
        <f>VLOOKUP(Coffee_data[[#This Row],[Area Code]],Location!$B$1:$E$157,3,FALSE)</f>
        <v>Central</v>
      </c>
      <c r="Q3365" t="str">
        <f>VLOOKUP(Coffee_data[[#This Row],[Area Code]],Location!$B$1:$E$157,4,FALSE)</f>
        <v>Major Market</v>
      </c>
      <c r="R3365" s="15" t="str">
        <f>HLOOKUP(Coffee_data[[#This Row],[ProductId]],Product!$B$4:$O$7,2,FALSE)</f>
        <v>Decaf</v>
      </c>
      <c r="S3365" s="15" t="str">
        <f>HLOOKUP(Coffee_data[[#This Row],[ProductId]],Product!$B$4:$O$7,3,FALSE)</f>
        <v>Herbal Tea</v>
      </c>
      <c r="T3365" s="15" t="str">
        <f>HLOOKUP(Coffee_data[[#This Row],[ProductId]],Product!$B$4:$O$7,4,FALSE)</f>
        <v>Chamomile</v>
      </c>
    </row>
    <row r="3366" spans="1:20" x14ac:dyDescent="0.2">
      <c r="A3366">
        <v>-14</v>
      </c>
      <c r="B3366">
        <v>52</v>
      </c>
      <c r="C3366">
        <v>88</v>
      </c>
      <c r="D3366">
        <v>37</v>
      </c>
      <c r="E3366">
        <v>58</v>
      </c>
      <c r="F3366">
        <v>33</v>
      </c>
      <c r="G3366">
        <v>513</v>
      </c>
      <c r="H3366">
        <v>0</v>
      </c>
      <c r="I3366">
        <v>21</v>
      </c>
      <c r="J3366">
        <v>40</v>
      </c>
      <c r="K3366">
        <v>79</v>
      </c>
      <c r="L3366">
        <v>719</v>
      </c>
      <c r="M3366">
        <v>9</v>
      </c>
      <c r="N3366" s="25">
        <v>42216</v>
      </c>
      <c r="O3366" t="str">
        <f>VLOOKUP(Coffee_data[[#This Row],[Area Code]],Location!$B$1:$E$157,2,FALSE)</f>
        <v>Colorado</v>
      </c>
      <c r="P3366" t="str">
        <f>VLOOKUP(Coffee_data[[#This Row],[Area Code]],Location!$B$1:$E$157,3,FALSE)</f>
        <v>Central</v>
      </c>
      <c r="Q3366" t="str">
        <f>VLOOKUP(Coffee_data[[#This Row],[Area Code]],Location!$B$1:$E$157,4,FALSE)</f>
        <v>Major Market</v>
      </c>
      <c r="R3366" s="15" t="str">
        <f>HLOOKUP(Coffee_data[[#This Row],[ProductId]],Product!$B$4:$O$7,2,FALSE)</f>
        <v>Decaf</v>
      </c>
      <c r="S3366" s="15" t="str">
        <f>HLOOKUP(Coffee_data[[#This Row],[ProductId]],Product!$B$4:$O$7,3,FALSE)</f>
        <v>Herbal Tea</v>
      </c>
      <c r="T3366" s="15" t="str">
        <f>HLOOKUP(Coffee_data[[#This Row],[ProductId]],Product!$B$4:$O$7,4,FALSE)</f>
        <v>Lemon</v>
      </c>
    </row>
    <row r="3367" spans="1:20" x14ac:dyDescent="0.2">
      <c r="A3367">
        <v>28</v>
      </c>
      <c r="B3367">
        <v>62</v>
      </c>
      <c r="C3367">
        <v>107</v>
      </c>
      <c r="D3367">
        <v>46</v>
      </c>
      <c r="E3367">
        <v>39</v>
      </c>
      <c r="F3367">
        <v>15</v>
      </c>
      <c r="G3367">
        <v>415</v>
      </c>
      <c r="H3367">
        <v>30</v>
      </c>
      <c r="I3367">
        <v>30</v>
      </c>
      <c r="J3367">
        <v>60</v>
      </c>
      <c r="K3367">
        <v>80</v>
      </c>
      <c r="L3367">
        <v>303</v>
      </c>
      <c r="M3367">
        <v>10</v>
      </c>
      <c r="N3367" s="25">
        <v>42216</v>
      </c>
      <c r="O3367" t="str">
        <f>VLOOKUP(Coffee_data[[#This Row],[Area Code]],Location!$B$1:$E$157,2,FALSE)</f>
        <v>Colorado</v>
      </c>
      <c r="P3367" t="str">
        <f>VLOOKUP(Coffee_data[[#This Row],[Area Code]],Location!$B$1:$E$157,3,FALSE)</f>
        <v>Central</v>
      </c>
      <c r="Q3367" t="str">
        <f>VLOOKUP(Coffee_data[[#This Row],[Area Code]],Location!$B$1:$E$157,4,FALSE)</f>
        <v>Major Market</v>
      </c>
      <c r="R3367" s="15" t="str">
        <f>HLOOKUP(Coffee_data[[#This Row],[ProductId]],Product!$B$4:$O$7,2,FALSE)</f>
        <v>Decaf</v>
      </c>
      <c r="S3367" s="15" t="str">
        <f>HLOOKUP(Coffee_data[[#This Row],[ProductId]],Product!$B$4:$O$7,3,FALSE)</f>
        <v>Herbal Tea</v>
      </c>
      <c r="T3367" s="15" t="str">
        <f>HLOOKUP(Coffee_data[[#This Row],[ProductId]],Product!$B$4:$O$7,4,FALSE)</f>
        <v>Mint</v>
      </c>
    </row>
    <row r="3368" spans="1:20" x14ac:dyDescent="0.2">
      <c r="A3368">
        <v>12</v>
      </c>
      <c r="B3368">
        <v>60</v>
      </c>
      <c r="C3368">
        <v>108</v>
      </c>
      <c r="D3368">
        <v>49</v>
      </c>
      <c r="E3368">
        <v>47</v>
      </c>
      <c r="F3368">
        <v>18</v>
      </c>
      <c r="G3368">
        <v>414</v>
      </c>
      <c r="H3368">
        <v>10</v>
      </c>
      <c r="I3368">
        <v>29</v>
      </c>
      <c r="J3368">
        <v>50</v>
      </c>
      <c r="K3368">
        <v>90</v>
      </c>
      <c r="L3368">
        <v>720</v>
      </c>
      <c r="M3368">
        <v>11</v>
      </c>
      <c r="N3368" s="25">
        <v>42216</v>
      </c>
      <c r="O3368" t="str">
        <f>VLOOKUP(Coffee_data[[#This Row],[Area Code]],Location!$B$1:$E$157,2,FALSE)</f>
        <v>Colorado</v>
      </c>
      <c r="P3368" t="str">
        <f>VLOOKUP(Coffee_data[[#This Row],[Area Code]],Location!$B$1:$E$157,3,FALSE)</f>
        <v>Central</v>
      </c>
      <c r="Q3368" t="str">
        <f>VLOOKUP(Coffee_data[[#This Row],[Area Code]],Location!$B$1:$E$157,4,FALSE)</f>
        <v>Major Market</v>
      </c>
      <c r="R3368" s="15" t="str">
        <f>HLOOKUP(Coffee_data[[#This Row],[ProductId]],Product!$B$4:$O$7,2,FALSE)</f>
        <v>Regular</v>
      </c>
      <c r="S3368" s="15" t="str">
        <f>HLOOKUP(Coffee_data[[#This Row],[ProductId]],Product!$B$4:$O$7,3,FALSE)</f>
        <v>Tea</v>
      </c>
      <c r="T3368" s="15" t="str">
        <f>HLOOKUP(Coffee_data[[#This Row],[ProductId]],Product!$B$4:$O$7,4,FALSE)</f>
        <v>Darjeeling</v>
      </c>
    </row>
    <row r="3369" spans="1:20" x14ac:dyDescent="0.2">
      <c r="A3369">
        <v>22</v>
      </c>
      <c r="B3369">
        <v>50</v>
      </c>
      <c r="C3369">
        <v>90</v>
      </c>
      <c r="D3369">
        <v>41</v>
      </c>
      <c r="E3369">
        <v>32</v>
      </c>
      <c r="F3369">
        <v>12</v>
      </c>
      <c r="G3369">
        <v>1046</v>
      </c>
      <c r="H3369">
        <v>20</v>
      </c>
      <c r="I3369">
        <v>18</v>
      </c>
      <c r="J3369">
        <v>50</v>
      </c>
      <c r="K3369">
        <v>68</v>
      </c>
      <c r="L3369">
        <v>720</v>
      </c>
      <c r="M3369">
        <v>12</v>
      </c>
      <c r="N3369" s="25">
        <v>42216</v>
      </c>
      <c r="O3369" t="str">
        <f>VLOOKUP(Coffee_data[[#This Row],[Area Code]],Location!$B$1:$E$157,2,FALSE)</f>
        <v>Colorado</v>
      </c>
      <c r="P3369" t="str">
        <f>VLOOKUP(Coffee_data[[#This Row],[Area Code]],Location!$B$1:$E$157,3,FALSE)</f>
        <v>Central</v>
      </c>
      <c r="Q3369" t="str">
        <f>VLOOKUP(Coffee_data[[#This Row],[Area Code]],Location!$B$1:$E$157,4,FALSE)</f>
        <v>Major Market</v>
      </c>
      <c r="R3369" s="15" t="str">
        <f>HLOOKUP(Coffee_data[[#This Row],[ProductId]],Product!$B$4:$O$7,2,FALSE)</f>
        <v>Regular</v>
      </c>
      <c r="S3369" s="15" t="str">
        <f>HLOOKUP(Coffee_data[[#This Row],[ProductId]],Product!$B$4:$O$7,3,FALSE)</f>
        <v>Tea</v>
      </c>
      <c r="T3369" s="15" t="str">
        <f>HLOOKUP(Coffee_data[[#This Row],[ProductId]],Product!$B$4:$O$7,4,FALSE)</f>
        <v>Earl Grey</v>
      </c>
    </row>
    <row r="3370" spans="1:20" x14ac:dyDescent="0.2">
      <c r="A3370">
        <v>73</v>
      </c>
      <c r="B3370">
        <v>87</v>
      </c>
      <c r="C3370">
        <v>154</v>
      </c>
      <c r="D3370">
        <v>68</v>
      </c>
      <c r="E3370">
        <v>32</v>
      </c>
      <c r="F3370">
        <v>22</v>
      </c>
      <c r="G3370">
        <v>587</v>
      </c>
      <c r="H3370">
        <v>50</v>
      </c>
      <c r="I3370">
        <v>37</v>
      </c>
      <c r="J3370">
        <v>80</v>
      </c>
      <c r="K3370">
        <v>143</v>
      </c>
      <c r="L3370">
        <v>720</v>
      </c>
      <c r="M3370">
        <v>13</v>
      </c>
      <c r="N3370" s="25">
        <v>42216</v>
      </c>
      <c r="O3370" t="str">
        <f>VLOOKUP(Coffee_data[[#This Row],[Area Code]],Location!$B$1:$E$157,2,FALSE)</f>
        <v>Colorado</v>
      </c>
      <c r="P3370" t="str">
        <f>VLOOKUP(Coffee_data[[#This Row],[Area Code]],Location!$B$1:$E$157,3,FALSE)</f>
        <v>Central</v>
      </c>
      <c r="Q3370" t="str">
        <f>VLOOKUP(Coffee_data[[#This Row],[Area Code]],Location!$B$1:$E$157,4,FALSE)</f>
        <v>Major Market</v>
      </c>
      <c r="R3370" s="15" t="str">
        <f>HLOOKUP(Coffee_data[[#This Row],[ProductId]],Product!$B$4:$O$7,2,FALSE)</f>
        <v>Regular</v>
      </c>
      <c r="S3370" s="15" t="str">
        <f>HLOOKUP(Coffee_data[[#This Row],[ProductId]],Product!$B$4:$O$7,3,FALSE)</f>
        <v>Tea</v>
      </c>
      <c r="T3370" s="15" t="str">
        <f>HLOOKUP(Coffee_data[[#This Row],[ProductId]],Product!$B$4:$O$7,4,FALSE)</f>
        <v>Green Tea</v>
      </c>
    </row>
    <row r="3371" spans="1:20" x14ac:dyDescent="0.2">
      <c r="A3371">
        <v>184</v>
      </c>
      <c r="B3371">
        <v>178</v>
      </c>
      <c r="C3371">
        <v>298</v>
      </c>
      <c r="D3371">
        <v>138</v>
      </c>
      <c r="E3371">
        <v>42</v>
      </c>
      <c r="F3371">
        <v>34</v>
      </c>
      <c r="G3371">
        <v>941</v>
      </c>
      <c r="H3371">
        <v>140</v>
      </c>
      <c r="I3371">
        <v>191</v>
      </c>
      <c r="J3371">
        <v>180</v>
      </c>
      <c r="K3371">
        <v>311</v>
      </c>
      <c r="L3371">
        <v>720</v>
      </c>
      <c r="M3371">
        <v>1</v>
      </c>
      <c r="N3371" s="25">
        <v>42216</v>
      </c>
      <c r="O3371" t="str">
        <f>VLOOKUP(Coffee_data[[#This Row],[Area Code]],Location!$B$1:$E$157,2,FALSE)</f>
        <v>Colorado</v>
      </c>
      <c r="P3371" t="str">
        <f>VLOOKUP(Coffee_data[[#This Row],[Area Code]],Location!$B$1:$E$157,3,FALSE)</f>
        <v>Central</v>
      </c>
      <c r="Q3371" t="str">
        <f>VLOOKUP(Coffee_data[[#This Row],[Area Code]],Location!$B$1:$E$157,4,FALSE)</f>
        <v>Major Market</v>
      </c>
      <c r="R3371" s="15" t="str">
        <f>HLOOKUP(Coffee_data[[#This Row],[ProductId]],Product!$B$4:$O$7,2,FALSE)</f>
        <v>Regular</v>
      </c>
      <c r="S3371" s="15" t="str">
        <f>HLOOKUP(Coffee_data[[#This Row],[ProductId]],Product!$B$4:$O$7,3,FALSE)</f>
        <v>Coffee</v>
      </c>
      <c r="T3371" s="15" t="str">
        <f>HLOOKUP(Coffee_data[[#This Row],[ProductId]],Product!$B$4:$O$7,4,FALSE)</f>
        <v>Amaretto</v>
      </c>
    </row>
    <row r="3372" spans="1:20" x14ac:dyDescent="0.2">
      <c r="A3372">
        <v>54</v>
      </c>
      <c r="B3372">
        <v>68</v>
      </c>
      <c r="C3372">
        <v>119</v>
      </c>
      <c r="D3372">
        <v>52</v>
      </c>
      <c r="E3372">
        <v>27</v>
      </c>
      <c r="F3372">
        <v>17</v>
      </c>
      <c r="G3372">
        <v>554</v>
      </c>
      <c r="H3372">
        <v>50</v>
      </c>
      <c r="I3372">
        <v>50</v>
      </c>
      <c r="J3372">
        <v>70</v>
      </c>
      <c r="K3372">
        <v>118</v>
      </c>
      <c r="L3372">
        <v>970</v>
      </c>
      <c r="M3372">
        <v>2</v>
      </c>
      <c r="N3372" s="25">
        <v>42216</v>
      </c>
      <c r="O3372" t="str">
        <f>VLOOKUP(Coffee_data[[#This Row],[Area Code]],Location!$B$1:$E$157,2,FALSE)</f>
        <v>Colorado</v>
      </c>
      <c r="P3372" t="str">
        <f>VLOOKUP(Coffee_data[[#This Row],[Area Code]],Location!$B$1:$E$157,3,FALSE)</f>
        <v>Central</v>
      </c>
      <c r="Q3372" t="str">
        <f>VLOOKUP(Coffee_data[[#This Row],[Area Code]],Location!$B$1:$E$157,4,FALSE)</f>
        <v>Major Market</v>
      </c>
      <c r="R3372" s="15" t="str">
        <f>HLOOKUP(Coffee_data[[#This Row],[ProductId]],Product!$B$4:$O$7,2,FALSE)</f>
        <v>Regular</v>
      </c>
      <c r="S3372" s="15" t="str">
        <f>HLOOKUP(Coffee_data[[#This Row],[ProductId]],Product!$B$4:$O$7,3,FALSE)</f>
        <v>Coffee</v>
      </c>
      <c r="T3372" s="15" t="str">
        <f>HLOOKUP(Coffee_data[[#This Row],[ProductId]],Product!$B$4:$O$7,4,FALSE)</f>
        <v>Columbian</v>
      </c>
    </row>
    <row r="3373" spans="1:20" x14ac:dyDescent="0.2">
      <c r="A3373">
        <v>199</v>
      </c>
      <c r="B3373">
        <v>191</v>
      </c>
      <c r="C3373">
        <v>320</v>
      </c>
      <c r="D3373">
        <v>185</v>
      </c>
      <c r="E3373">
        <v>44</v>
      </c>
      <c r="F3373">
        <v>36</v>
      </c>
      <c r="G3373">
        <v>994</v>
      </c>
      <c r="H3373">
        <v>160</v>
      </c>
      <c r="I3373">
        <v>126</v>
      </c>
      <c r="J3373">
        <v>200</v>
      </c>
      <c r="K3373">
        <v>327</v>
      </c>
      <c r="L3373">
        <v>720</v>
      </c>
      <c r="M3373">
        <v>3</v>
      </c>
      <c r="N3373" s="25">
        <v>42216</v>
      </c>
      <c r="O3373" t="str">
        <f>VLOOKUP(Coffee_data[[#This Row],[Area Code]],Location!$B$1:$E$157,2,FALSE)</f>
        <v>Colorado</v>
      </c>
      <c r="P3373" t="str">
        <f>VLOOKUP(Coffee_data[[#This Row],[Area Code]],Location!$B$1:$E$157,3,FALSE)</f>
        <v>Central</v>
      </c>
      <c r="Q3373" t="str">
        <f>VLOOKUP(Coffee_data[[#This Row],[Area Code]],Location!$B$1:$E$157,4,FALSE)</f>
        <v>Major Market</v>
      </c>
      <c r="R3373" s="15" t="str">
        <f>HLOOKUP(Coffee_data[[#This Row],[ProductId]],Product!$B$4:$O$7,2,FALSE)</f>
        <v>Decaf</v>
      </c>
      <c r="S3373" s="15" t="str">
        <f>HLOOKUP(Coffee_data[[#This Row],[ProductId]],Product!$B$4:$O$7,3,FALSE)</f>
        <v>Coffee</v>
      </c>
      <c r="T3373" s="15" t="str">
        <f>HLOOKUP(Coffee_data[[#This Row],[ProductId]],Product!$B$4:$O$7,4,FALSE)</f>
        <v>Decaf Irish Cream</v>
      </c>
    </row>
    <row r="3374" spans="1:20" x14ac:dyDescent="0.2">
      <c r="A3374">
        <v>145</v>
      </c>
      <c r="B3374">
        <v>145</v>
      </c>
      <c r="C3374">
        <v>243</v>
      </c>
      <c r="D3374">
        <v>99</v>
      </c>
      <c r="E3374">
        <v>37</v>
      </c>
      <c r="F3374">
        <v>28</v>
      </c>
      <c r="G3374">
        <v>598</v>
      </c>
      <c r="H3374">
        <v>130</v>
      </c>
      <c r="I3374">
        <v>97</v>
      </c>
      <c r="J3374">
        <v>170</v>
      </c>
      <c r="K3374">
        <v>280</v>
      </c>
      <c r="L3374">
        <v>719</v>
      </c>
      <c r="M3374">
        <v>5</v>
      </c>
      <c r="N3374" s="25">
        <v>42216</v>
      </c>
      <c r="O3374" t="str">
        <f>VLOOKUP(Coffee_data[[#This Row],[Area Code]],Location!$B$1:$E$157,2,FALSE)</f>
        <v>Colorado</v>
      </c>
      <c r="P3374" t="str">
        <f>VLOOKUP(Coffee_data[[#This Row],[Area Code]],Location!$B$1:$E$157,3,FALSE)</f>
        <v>Central</v>
      </c>
      <c r="Q3374" t="str">
        <f>VLOOKUP(Coffee_data[[#This Row],[Area Code]],Location!$B$1:$E$157,4,FALSE)</f>
        <v>Major Market</v>
      </c>
      <c r="R3374" s="15" t="str">
        <f>HLOOKUP(Coffee_data[[#This Row],[ProductId]],Product!$B$4:$O$7,2,FALSE)</f>
        <v>Regular</v>
      </c>
      <c r="S3374" s="15" t="str">
        <f>HLOOKUP(Coffee_data[[#This Row],[ProductId]],Product!$B$4:$O$7,3,FALSE)</f>
        <v>Espresso</v>
      </c>
      <c r="T3374" s="15" t="str">
        <f>HLOOKUP(Coffee_data[[#This Row],[ProductId]],Product!$B$4:$O$7,4,FALSE)</f>
        <v>Caffe Mocha</v>
      </c>
    </row>
    <row r="3375" spans="1:20" x14ac:dyDescent="0.2">
      <c r="A3375">
        <v>41</v>
      </c>
      <c r="B3375">
        <v>79</v>
      </c>
      <c r="C3375">
        <v>130</v>
      </c>
      <c r="D3375">
        <v>52</v>
      </c>
      <c r="E3375">
        <v>46</v>
      </c>
      <c r="F3375">
        <v>17</v>
      </c>
      <c r="G3375">
        <v>662</v>
      </c>
      <c r="H3375">
        <v>50</v>
      </c>
      <c r="I3375">
        <v>60</v>
      </c>
      <c r="J3375">
        <v>90</v>
      </c>
      <c r="K3375">
        <v>156</v>
      </c>
      <c r="L3375">
        <v>720</v>
      </c>
      <c r="M3375">
        <v>6</v>
      </c>
      <c r="N3375" s="25">
        <v>42216</v>
      </c>
      <c r="O3375" t="str">
        <f>VLOOKUP(Coffee_data[[#This Row],[Area Code]],Location!$B$1:$E$157,2,FALSE)</f>
        <v>Colorado</v>
      </c>
      <c r="P3375" t="str">
        <f>VLOOKUP(Coffee_data[[#This Row],[Area Code]],Location!$B$1:$E$157,3,FALSE)</f>
        <v>Central</v>
      </c>
      <c r="Q3375" t="str">
        <f>VLOOKUP(Coffee_data[[#This Row],[Area Code]],Location!$B$1:$E$157,4,FALSE)</f>
        <v>Major Market</v>
      </c>
      <c r="R3375" s="15" t="str">
        <f>HLOOKUP(Coffee_data[[#This Row],[ProductId]],Product!$B$4:$O$7,2,FALSE)</f>
        <v>Decaf</v>
      </c>
      <c r="S3375" s="15" t="str">
        <f>HLOOKUP(Coffee_data[[#This Row],[ProductId]],Product!$B$4:$O$7,3,FALSE)</f>
        <v>Espresso</v>
      </c>
      <c r="T3375" s="15" t="str">
        <f>HLOOKUP(Coffee_data[[#This Row],[ProductId]],Product!$B$4:$O$7,4,FALSE)</f>
        <v>Decaf Espresso</v>
      </c>
    </row>
    <row r="3376" spans="1:20" x14ac:dyDescent="0.2">
      <c r="A3376">
        <v>182</v>
      </c>
      <c r="B3376">
        <v>178</v>
      </c>
      <c r="C3376">
        <v>298</v>
      </c>
      <c r="D3376">
        <v>101</v>
      </c>
      <c r="E3376">
        <v>43</v>
      </c>
      <c r="F3376">
        <v>34</v>
      </c>
      <c r="G3376">
        <v>941</v>
      </c>
      <c r="H3376">
        <v>140</v>
      </c>
      <c r="I3376">
        <v>155</v>
      </c>
      <c r="J3376">
        <v>160</v>
      </c>
      <c r="K3376">
        <v>260</v>
      </c>
      <c r="L3376">
        <v>815</v>
      </c>
      <c r="M3376">
        <v>8</v>
      </c>
      <c r="N3376" s="25">
        <v>42216</v>
      </c>
      <c r="O3376" t="str">
        <f>VLOOKUP(Coffee_data[[#This Row],[Area Code]],Location!$B$1:$E$157,2,FALSE)</f>
        <v>Illinois</v>
      </c>
      <c r="P3376" t="str">
        <f>VLOOKUP(Coffee_data[[#This Row],[Area Code]],Location!$B$1:$E$157,3,FALSE)</f>
        <v>Central</v>
      </c>
      <c r="Q3376" t="str">
        <f>VLOOKUP(Coffee_data[[#This Row],[Area Code]],Location!$B$1:$E$157,4,FALSE)</f>
        <v>Major Market</v>
      </c>
      <c r="R3376" s="15" t="str">
        <f>HLOOKUP(Coffee_data[[#This Row],[ProductId]],Product!$B$4:$O$7,2,FALSE)</f>
        <v>Decaf</v>
      </c>
      <c r="S3376" s="15" t="str">
        <f>HLOOKUP(Coffee_data[[#This Row],[ProductId]],Product!$B$4:$O$7,3,FALSE)</f>
        <v>Herbal Tea</v>
      </c>
      <c r="T3376" s="15" t="str">
        <f>HLOOKUP(Coffee_data[[#This Row],[ProductId]],Product!$B$4:$O$7,4,FALSE)</f>
        <v>Chamomile</v>
      </c>
    </row>
    <row r="3377" spans="1:20" x14ac:dyDescent="0.2">
      <c r="A3377">
        <v>54</v>
      </c>
      <c r="B3377">
        <v>68</v>
      </c>
      <c r="C3377">
        <v>119</v>
      </c>
      <c r="D3377">
        <v>52</v>
      </c>
      <c r="E3377">
        <v>27</v>
      </c>
      <c r="F3377">
        <v>17</v>
      </c>
      <c r="G3377">
        <v>554</v>
      </c>
      <c r="H3377">
        <v>40</v>
      </c>
      <c r="I3377">
        <v>31</v>
      </c>
      <c r="J3377">
        <v>60</v>
      </c>
      <c r="K3377">
        <v>91</v>
      </c>
      <c r="L3377">
        <v>312</v>
      </c>
      <c r="M3377">
        <v>9</v>
      </c>
      <c r="N3377" s="25">
        <v>42216</v>
      </c>
      <c r="O3377" t="str">
        <f>VLOOKUP(Coffee_data[[#This Row],[Area Code]],Location!$B$1:$E$157,2,FALSE)</f>
        <v>Illinois</v>
      </c>
      <c r="P3377" t="str">
        <f>VLOOKUP(Coffee_data[[#This Row],[Area Code]],Location!$B$1:$E$157,3,FALSE)</f>
        <v>Central</v>
      </c>
      <c r="Q3377" t="str">
        <f>VLOOKUP(Coffee_data[[#This Row],[Area Code]],Location!$B$1:$E$157,4,FALSE)</f>
        <v>Major Market</v>
      </c>
      <c r="R3377" s="15" t="str">
        <f>HLOOKUP(Coffee_data[[#This Row],[ProductId]],Product!$B$4:$O$7,2,FALSE)</f>
        <v>Decaf</v>
      </c>
      <c r="S3377" s="15" t="str">
        <f>HLOOKUP(Coffee_data[[#This Row],[ProductId]],Product!$B$4:$O$7,3,FALSE)</f>
        <v>Herbal Tea</v>
      </c>
      <c r="T3377" s="15" t="str">
        <f>HLOOKUP(Coffee_data[[#This Row],[ProductId]],Product!$B$4:$O$7,4,FALSE)</f>
        <v>Lemon</v>
      </c>
    </row>
    <row r="3378" spans="1:20" x14ac:dyDescent="0.2">
      <c r="A3378">
        <v>197</v>
      </c>
      <c r="B3378">
        <v>191</v>
      </c>
      <c r="C3378">
        <v>320</v>
      </c>
      <c r="D3378">
        <v>77</v>
      </c>
      <c r="E3378">
        <v>45</v>
      </c>
      <c r="F3378">
        <v>36</v>
      </c>
      <c r="G3378">
        <v>994</v>
      </c>
      <c r="H3378">
        <v>140</v>
      </c>
      <c r="I3378">
        <v>85</v>
      </c>
      <c r="J3378">
        <v>170</v>
      </c>
      <c r="K3378">
        <v>290</v>
      </c>
      <c r="L3378">
        <v>312</v>
      </c>
      <c r="M3378">
        <v>10</v>
      </c>
      <c r="N3378" s="25">
        <v>42216</v>
      </c>
      <c r="O3378" t="str">
        <f>VLOOKUP(Coffee_data[[#This Row],[Area Code]],Location!$B$1:$E$157,2,FALSE)</f>
        <v>Illinois</v>
      </c>
      <c r="P3378" t="str">
        <f>VLOOKUP(Coffee_data[[#This Row],[Area Code]],Location!$B$1:$E$157,3,FALSE)</f>
        <v>Central</v>
      </c>
      <c r="Q3378" t="str">
        <f>VLOOKUP(Coffee_data[[#This Row],[Area Code]],Location!$B$1:$E$157,4,FALSE)</f>
        <v>Major Market</v>
      </c>
      <c r="R3378" s="15" t="str">
        <f>HLOOKUP(Coffee_data[[#This Row],[ProductId]],Product!$B$4:$O$7,2,FALSE)</f>
        <v>Decaf</v>
      </c>
      <c r="S3378" s="15" t="str">
        <f>HLOOKUP(Coffee_data[[#This Row],[ProductId]],Product!$B$4:$O$7,3,FALSE)</f>
        <v>Herbal Tea</v>
      </c>
      <c r="T3378" s="15" t="str">
        <f>HLOOKUP(Coffee_data[[#This Row],[ProductId]],Product!$B$4:$O$7,4,FALSE)</f>
        <v>Mint</v>
      </c>
    </row>
    <row r="3379" spans="1:20" x14ac:dyDescent="0.2">
      <c r="A3379">
        <v>145</v>
      </c>
      <c r="B3379">
        <v>145</v>
      </c>
      <c r="C3379">
        <v>243</v>
      </c>
      <c r="D3379">
        <v>81</v>
      </c>
      <c r="E3379">
        <v>37</v>
      </c>
      <c r="F3379">
        <v>28</v>
      </c>
      <c r="G3379">
        <v>598</v>
      </c>
      <c r="H3379">
        <v>100</v>
      </c>
      <c r="I3379">
        <v>80</v>
      </c>
      <c r="J3379">
        <v>130</v>
      </c>
      <c r="K3379">
        <v>210</v>
      </c>
      <c r="L3379">
        <v>312</v>
      </c>
      <c r="M3379">
        <v>11</v>
      </c>
      <c r="N3379" s="25">
        <v>42216</v>
      </c>
      <c r="O3379" t="str">
        <f>VLOOKUP(Coffee_data[[#This Row],[Area Code]],Location!$B$1:$E$157,2,FALSE)</f>
        <v>Illinois</v>
      </c>
      <c r="P3379" t="str">
        <f>VLOOKUP(Coffee_data[[#This Row],[Area Code]],Location!$B$1:$E$157,3,FALSE)</f>
        <v>Central</v>
      </c>
      <c r="Q3379" t="str">
        <f>VLOOKUP(Coffee_data[[#This Row],[Area Code]],Location!$B$1:$E$157,4,FALSE)</f>
        <v>Major Market</v>
      </c>
      <c r="R3379" s="15" t="str">
        <f>HLOOKUP(Coffee_data[[#This Row],[ProductId]],Product!$B$4:$O$7,2,FALSE)</f>
        <v>Regular</v>
      </c>
      <c r="S3379" s="15" t="str">
        <f>HLOOKUP(Coffee_data[[#This Row],[ProductId]],Product!$B$4:$O$7,3,FALSE)</f>
        <v>Tea</v>
      </c>
      <c r="T3379" s="15" t="str">
        <f>HLOOKUP(Coffee_data[[#This Row],[ProductId]],Product!$B$4:$O$7,4,FALSE)</f>
        <v>Darjeeling</v>
      </c>
    </row>
    <row r="3380" spans="1:20" x14ac:dyDescent="0.2">
      <c r="A3380">
        <v>41</v>
      </c>
      <c r="B3380">
        <v>79</v>
      </c>
      <c r="C3380">
        <v>130</v>
      </c>
      <c r="D3380">
        <v>52</v>
      </c>
      <c r="E3380">
        <v>46</v>
      </c>
      <c r="F3380">
        <v>17</v>
      </c>
      <c r="G3380">
        <v>662</v>
      </c>
      <c r="H3380">
        <v>30</v>
      </c>
      <c r="I3380">
        <v>28</v>
      </c>
      <c r="J3380">
        <v>70</v>
      </c>
      <c r="K3380">
        <v>122</v>
      </c>
      <c r="L3380">
        <v>815</v>
      </c>
      <c r="M3380">
        <v>12</v>
      </c>
      <c r="N3380" s="25">
        <v>42216</v>
      </c>
      <c r="O3380" t="str">
        <f>VLOOKUP(Coffee_data[[#This Row],[Area Code]],Location!$B$1:$E$157,2,FALSE)</f>
        <v>Illinois</v>
      </c>
      <c r="P3380" t="str">
        <f>VLOOKUP(Coffee_data[[#This Row],[Area Code]],Location!$B$1:$E$157,3,FALSE)</f>
        <v>Central</v>
      </c>
      <c r="Q3380" t="str">
        <f>VLOOKUP(Coffee_data[[#This Row],[Area Code]],Location!$B$1:$E$157,4,FALSE)</f>
        <v>Major Market</v>
      </c>
      <c r="R3380" s="15" t="str">
        <f>HLOOKUP(Coffee_data[[#This Row],[ProductId]],Product!$B$4:$O$7,2,FALSE)</f>
        <v>Regular</v>
      </c>
      <c r="S3380" s="15" t="str">
        <f>HLOOKUP(Coffee_data[[#This Row],[ProductId]],Product!$B$4:$O$7,3,FALSE)</f>
        <v>Tea</v>
      </c>
      <c r="T3380" s="15" t="str">
        <f>HLOOKUP(Coffee_data[[#This Row],[ProductId]],Product!$B$4:$O$7,4,FALSE)</f>
        <v>Earl Grey</v>
      </c>
    </row>
    <row r="3381" spans="1:20" x14ac:dyDescent="0.2">
      <c r="A3381">
        <v>225</v>
      </c>
      <c r="B3381">
        <v>271</v>
      </c>
      <c r="C3381">
        <v>463</v>
      </c>
      <c r="D3381">
        <v>234</v>
      </c>
      <c r="E3381">
        <v>100</v>
      </c>
      <c r="F3381">
        <v>64</v>
      </c>
      <c r="G3381">
        <v>1167</v>
      </c>
      <c r="H3381">
        <v>190</v>
      </c>
      <c r="I3381">
        <v>187</v>
      </c>
      <c r="J3381">
        <v>290</v>
      </c>
      <c r="K3381">
        <v>488</v>
      </c>
      <c r="L3381">
        <v>224</v>
      </c>
      <c r="M3381">
        <v>2</v>
      </c>
      <c r="N3381" s="25">
        <v>42216</v>
      </c>
      <c r="O3381" t="str">
        <f>VLOOKUP(Coffee_data[[#This Row],[Area Code]],Location!$B$1:$E$157,2,FALSE)</f>
        <v>Illinois</v>
      </c>
      <c r="P3381" t="str">
        <f>VLOOKUP(Coffee_data[[#This Row],[Area Code]],Location!$B$1:$E$157,3,FALSE)</f>
        <v>Central</v>
      </c>
      <c r="Q3381" t="str">
        <f>VLOOKUP(Coffee_data[[#This Row],[Area Code]],Location!$B$1:$E$157,4,FALSE)</f>
        <v>Major Market</v>
      </c>
      <c r="R3381" s="15" t="str">
        <f>HLOOKUP(Coffee_data[[#This Row],[ProductId]],Product!$B$4:$O$7,2,FALSE)</f>
        <v>Regular</v>
      </c>
      <c r="S3381" s="15" t="str">
        <f>HLOOKUP(Coffee_data[[#This Row],[ProductId]],Product!$B$4:$O$7,3,FALSE)</f>
        <v>Coffee</v>
      </c>
      <c r="T3381" s="15" t="str">
        <f>HLOOKUP(Coffee_data[[#This Row],[ProductId]],Product!$B$4:$O$7,4,FALSE)</f>
        <v>Columbian</v>
      </c>
    </row>
    <row r="3382" spans="1:20" x14ac:dyDescent="0.2">
      <c r="A3382">
        <v>207</v>
      </c>
      <c r="B3382">
        <v>222</v>
      </c>
      <c r="C3382">
        <v>373</v>
      </c>
      <c r="D3382">
        <v>150</v>
      </c>
      <c r="E3382">
        <v>67</v>
      </c>
      <c r="F3382">
        <v>49</v>
      </c>
      <c r="G3382">
        <v>817</v>
      </c>
      <c r="H3382">
        <v>170</v>
      </c>
      <c r="I3382">
        <v>137</v>
      </c>
      <c r="J3382">
        <v>230</v>
      </c>
      <c r="K3382">
        <v>390</v>
      </c>
      <c r="L3382">
        <v>309</v>
      </c>
      <c r="M3382">
        <v>3</v>
      </c>
      <c r="N3382" s="25">
        <v>42216</v>
      </c>
      <c r="O3382" t="str">
        <f>VLOOKUP(Coffee_data[[#This Row],[Area Code]],Location!$B$1:$E$157,2,FALSE)</f>
        <v>Illinois</v>
      </c>
      <c r="P3382" t="str">
        <f>VLOOKUP(Coffee_data[[#This Row],[Area Code]],Location!$B$1:$E$157,3,FALSE)</f>
        <v>Central</v>
      </c>
      <c r="Q3382" t="str">
        <f>VLOOKUP(Coffee_data[[#This Row],[Area Code]],Location!$B$1:$E$157,4,FALSE)</f>
        <v>Major Market</v>
      </c>
      <c r="R3382" s="15" t="str">
        <f>HLOOKUP(Coffee_data[[#This Row],[ProductId]],Product!$B$4:$O$7,2,FALSE)</f>
        <v>Decaf</v>
      </c>
      <c r="S3382" s="15" t="str">
        <f>HLOOKUP(Coffee_data[[#This Row],[ProductId]],Product!$B$4:$O$7,3,FALSE)</f>
        <v>Coffee</v>
      </c>
      <c r="T3382" s="15" t="str">
        <f>HLOOKUP(Coffee_data[[#This Row],[ProductId]],Product!$B$4:$O$7,4,FALSE)</f>
        <v>Decaf Irish Cream</v>
      </c>
    </row>
    <row r="3383" spans="1:20" x14ac:dyDescent="0.2">
      <c r="A3383">
        <v>362</v>
      </c>
      <c r="B3383">
        <v>392</v>
      </c>
      <c r="C3383">
        <v>681</v>
      </c>
      <c r="D3383">
        <v>312</v>
      </c>
      <c r="E3383">
        <v>121</v>
      </c>
      <c r="F3383">
        <v>97</v>
      </c>
      <c r="G3383">
        <v>1714</v>
      </c>
      <c r="H3383">
        <v>340</v>
      </c>
      <c r="I3383">
        <v>244</v>
      </c>
      <c r="J3383">
        <v>470</v>
      </c>
      <c r="K3383">
        <v>815</v>
      </c>
      <c r="L3383">
        <v>773</v>
      </c>
      <c r="M3383">
        <v>5</v>
      </c>
      <c r="N3383" s="25">
        <v>42216</v>
      </c>
      <c r="O3383" t="str">
        <f>VLOOKUP(Coffee_data[[#This Row],[Area Code]],Location!$B$1:$E$157,2,FALSE)</f>
        <v>Illinois</v>
      </c>
      <c r="P3383" t="str">
        <f>VLOOKUP(Coffee_data[[#This Row],[Area Code]],Location!$B$1:$E$157,3,FALSE)</f>
        <v>Central</v>
      </c>
      <c r="Q3383" t="str">
        <f>VLOOKUP(Coffee_data[[#This Row],[Area Code]],Location!$B$1:$E$157,4,FALSE)</f>
        <v>Major Market</v>
      </c>
      <c r="R3383" s="15" t="str">
        <f>HLOOKUP(Coffee_data[[#This Row],[ProductId]],Product!$B$4:$O$7,2,FALSE)</f>
        <v>Regular</v>
      </c>
      <c r="S3383" s="15" t="str">
        <f>HLOOKUP(Coffee_data[[#This Row],[ProductId]],Product!$B$4:$O$7,3,FALSE)</f>
        <v>Espresso</v>
      </c>
      <c r="T3383" s="15" t="str">
        <f>HLOOKUP(Coffee_data[[#This Row],[ProductId]],Product!$B$4:$O$7,4,FALSE)</f>
        <v>Caffe Mocha</v>
      </c>
    </row>
    <row r="3384" spans="1:20" x14ac:dyDescent="0.2">
      <c r="A3384">
        <v>230</v>
      </c>
      <c r="B3384">
        <v>266</v>
      </c>
      <c r="C3384">
        <v>527</v>
      </c>
      <c r="D3384">
        <v>225</v>
      </c>
      <c r="E3384">
        <v>92</v>
      </c>
      <c r="F3384">
        <v>74</v>
      </c>
      <c r="G3384">
        <v>1797</v>
      </c>
      <c r="H3384">
        <v>220</v>
      </c>
      <c r="I3384">
        <v>227</v>
      </c>
      <c r="J3384">
        <v>320</v>
      </c>
      <c r="K3384">
        <v>620</v>
      </c>
      <c r="L3384">
        <v>847</v>
      </c>
      <c r="M3384">
        <v>6</v>
      </c>
      <c r="N3384" s="25">
        <v>42216</v>
      </c>
      <c r="O3384" t="str">
        <f>VLOOKUP(Coffee_data[[#This Row],[Area Code]],Location!$B$1:$E$157,2,FALSE)</f>
        <v>Illinois</v>
      </c>
      <c r="P3384" t="str">
        <f>VLOOKUP(Coffee_data[[#This Row],[Area Code]],Location!$B$1:$E$157,3,FALSE)</f>
        <v>Central</v>
      </c>
      <c r="Q3384" t="str">
        <f>VLOOKUP(Coffee_data[[#This Row],[Area Code]],Location!$B$1:$E$157,4,FALSE)</f>
        <v>Major Market</v>
      </c>
      <c r="R3384" s="15" t="str">
        <f>HLOOKUP(Coffee_data[[#This Row],[ProductId]],Product!$B$4:$O$7,2,FALSE)</f>
        <v>Decaf</v>
      </c>
      <c r="S3384" s="15" t="str">
        <f>HLOOKUP(Coffee_data[[#This Row],[ProductId]],Product!$B$4:$O$7,3,FALSE)</f>
        <v>Espresso</v>
      </c>
      <c r="T3384" s="15" t="str">
        <f>HLOOKUP(Coffee_data[[#This Row],[ProductId]],Product!$B$4:$O$7,4,FALSE)</f>
        <v>Decaf Espresso</v>
      </c>
    </row>
    <row r="3385" spans="1:20" x14ac:dyDescent="0.2">
      <c r="A3385">
        <v>362</v>
      </c>
      <c r="B3385">
        <v>392</v>
      </c>
      <c r="C3385">
        <v>681</v>
      </c>
      <c r="D3385">
        <v>284</v>
      </c>
      <c r="E3385">
        <v>121</v>
      </c>
      <c r="F3385">
        <v>97</v>
      </c>
      <c r="G3385">
        <v>1714</v>
      </c>
      <c r="H3385">
        <v>250</v>
      </c>
      <c r="I3385">
        <v>168</v>
      </c>
      <c r="J3385">
        <v>350</v>
      </c>
      <c r="K3385">
        <v>592</v>
      </c>
      <c r="L3385">
        <v>515</v>
      </c>
      <c r="M3385">
        <v>8</v>
      </c>
      <c r="N3385" s="25">
        <v>42216</v>
      </c>
      <c r="O3385" t="str">
        <f>VLOOKUP(Coffee_data[[#This Row],[Area Code]],Location!$B$1:$E$157,2,FALSE)</f>
        <v>Iowa</v>
      </c>
      <c r="P3385" t="str">
        <f>VLOOKUP(Coffee_data[[#This Row],[Area Code]],Location!$B$1:$E$157,3,FALSE)</f>
        <v>Central</v>
      </c>
      <c r="Q3385" t="str">
        <f>VLOOKUP(Coffee_data[[#This Row],[Area Code]],Location!$B$1:$E$157,4,FALSE)</f>
        <v>Small Market</v>
      </c>
      <c r="R3385" s="15" t="str">
        <f>HLOOKUP(Coffee_data[[#This Row],[ProductId]],Product!$B$4:$O$7,2,FALSE)</f>
        <v>Decaf</v>
      </c>
      <c r="S3385" s="15" t="str">
        <f>HLOOKUP(Coffee_data[[#This Row],[ProductId]],Product!$B$4:$O$7,3,FALSE)</f>
        <v>Herbal Tea</v>
      </c>
      <c r="T3385" s="15" t="str">
        <f>HLOOKUP(Coffee_data[[#This Row],[ProductId]],Product!$B$4:$O$7,4,FALSE)</f>
        <v>Chamomile</v>
      </c>
    </row>
    <row r="3386" spans="1:20" x14ac:dyDescent="0.2">
      <c r="A3386">
        <v>208</v>
      </c>
      <c r="B3386">
        <v>222</v>
      </c>
      <c r="C3386">
        <v>373</v>
      </c>
      <c r="D3386">
        <v>206</v>
      </c>
      <c r="E3386">
        <v>66</v>
      </c>
      <c r="F3386">
        <v>49</v>
      </c>
      <c r="G3386">
        <v>817</v>
      </c>
      <c r="H3386">
        <v>150</v>
      </c>
      <c r="I3386">
        <v>158</v>
      </c>
      <c r="J3386">
        <v>200</v>
      </c>
      <c r="K3386">
        <v>330</v>
      </c>
      <c r="L3386">
        <v>515</v>
      </c>
      <c r="M3386">
        <v>9</v>
      </c>
      <c r="N3386" s="25">
        <v>42216</v>
      </c>
      <c r="O3386" t="str">
        <f>VLOOKUP(Coffee_data[[#This Row],[Area Code]],Location!$B$1:$E$157,2,FALSE)</f>
        <v>Iowa</v>
      </c>
      <c r="P3386" t="str">
        <f>VLOOKUP(Coffee_data[[#This Row],[Area Code]],Location!$B$1:$E$157,3,FALSE)</f>
        <v>Central</v>
      </c>
      <c r="Q3386" t="str">
        <f>VLOOKUP(Coffee_data[[#This Row],[Area Code]],Location!$B$1:$E$157,4,FALSE)</f>
        <v>Small Market</v>
      </c>
      <c r="R3386" s="15" t="str">
        <f>HLOOKUP(Coffee_data[[#This Row],[ProductId]],Product!$B$4:$O$7,2,FALSE)</f>
        <v>Decaf</v>
      </c>
      <c r="S3386" s="15" t="str">
        <f>HLOOKUP(Coffee_data[[#This Row],[ProductId]],Product!$B$4:$O$7,3,FALSE)</f>
        <v>Herbal Tea</v>
      </c>
      <c r="T3386" s="15" t="str">
        <f>HLOOKUP(Coffee_data[[#This Row],[ProductId]],Product!$B$4:$O$7,4,FALSE)</f>
        <v>Lemon</v>
      </c>
    </row>
    <row r="3387" spans="1:20" x14ac:dyDescent="0.2">
      <c r="A3387">
        <v>230</v>
      </c>
      <c r="B3387">
        <v>266</v>
      </c>
      <c r="C3387">
        <v>527</v>
      </c>
      <c r="D3387">
        <v>301</v>
      </c>
      <c r="E3387">
        <v>92</v>
      </c>
      <c r="F3387">
        <v>74</v>
      </c>
      <c r="G3387">
        <v>1797</v>
      </c>
      <c r="H3387">
        <v>150</v>
      </c>
      <c r="I3387">
        <v>155</v>
      </c>
      <c r="J3387">
        <v>240</v>
      </c>
      <c r="K3387">
        <v>449</v>
      </c>
      <c r="L3387">
        <v>319</v>
      </c>
      <c r="M3387">
        <v>11</v>
      </c>
      <c r="N3387" s="25">
        <v>42216</v>
      </c>
      <c r="O3387" t="str">
        <f>VLOOKUP(Coffee_data[[#This Row],[Area Code]],Location!$B$1:$E$157,2,FALSE)</f>
        <v>Iowa</v>
      </c>
      <c r="P3387" t="str">
        <f>VLOOKUP(Coffee_data[[#This Row],[Area Code]],Location!$B$1:$E$157,3,FALSE)</f>
        <v>Central</v>
      </c>
      <c r="Q3387" t="str">
        <f>VLOOKUP(Coffee_data[[#This Row],[Area Code]],Location!$B$1:$E$157,4,FALSE)</f>
        <v>Small Market</v>
      </c>
      <c r="R3387" s="15" t="str">
        <f>HLOOKUP(Coffee_data[[#This Row],[ProductId]],Product!$B$4:$O$7,2,FALSE)</f>
        <v>Regular</v>
      </c>
      <c r="S3387" s="15" t="str">
        <f>HLOOKUP(Coffee_data[[#This Row],[ProductId]],Product!$B$4:$O$7,3,FALSE)</f>
        <v>Tea</v>
      </c>
      <c r="T3387" s="15" t="str">
        <f>HLOOKUP(Coffee_data[[#This Row],[ProductId]],Product!$B$4:$O$7,4,FALSE)</f>
        <v>Darjeeling</v>
      </c>
    </row>
    <row r="3388" spans="1:20" x14ac:dyDescent="0.2">
      <c r="A3388">
        <v>286</v>
      </c>
      <c r="B3388">
        <v>348</v>
      </c>
      <c r="C3388">
        <v>626</v>
      </c>
      <c r="D3388">
        <v>325</v>
      </c>
      <c r="E3388">
        <v>131</v>
      </c>
      <c r="F3388">
        <v>107</v>
      </c>
      <c r="G3388">
        <v>1809</v>
      </c>
      <c r="H3388">
        <v>180</v>
      </c>
      <c r="I3388">
        <v>163</v>
      </c>
      <c r="J3388">
        <v>310</v>
      </c>
      <c r="K3388">
        <v>538</v>
      </c>
      <c r="L3388">
        <v>515</v>
      </c>
      <c r="M3388">
        <v>12</v>
      </c>
      <c r="N3388" s="25">
        <v>42216</v>
      </c>
      <c r="O3388" t="str">
        <f>VLOOKUP(Coffee_data[[#This Row],[Area Code]],Location!$B$1:$E$157,2,FALSE)</f>
        <v>Iowa</v>
      </c>
      <c r="P3388" t="str">
        <f>VLOOKUP(Coffee_data[[#This Row],[Area Code]],Location!$B$1:$E$157,3,FALSE)</f>
        <v>Central</v>
      </c>
      <c r="Q3388" t="str">
        <f>VLOOKUP(Coffee_data[[#This Row],[Area Code]],Location!$B$1:$E$157,4,FALSE)</f>
        <v>Small Market</v>
      </c>
      <c r="R3388" s="15" t="str">
        <f>HLOOKUP(Coffee_data[[#This Row],[ProductId]],Product!$B$4:$O$7,2,FALSE)</f>
        <v>Regular</v>
      </c>
      <c r="S3388" s="15" t="str">
        <f>HLOOKUP(Coffee_data[[#This Row],[ProductId]],Product!$B$4:$O$7,3,FALSE)</f>
        <v>Tea</v>
      </c>
      <c r="T3388" s="15" t="str">
        <f>HLOOKUP(Coffee_data[[#This Row],[ProductId]],Product!$B$4:$O$7,4,FALSE)</f>
        <v>Earl Grey</v>
      </c>
    </row>
    <row r="3389" spans="1:20" x14ac:dyDescent="0.2">
      <c r="A3389">
        <v>26</v>
      </c>
      <c r="B3389">
        <v>38</v>
      </c>
      <c r="C3389">
        <v>62</v>
      </c>
      <c r="D3389">
        <v>25</v>
      </c>
      <c r="E3389">
        <v>18</v>
      </c>
      <c r="F3389">
        <v>7</v>
      </c>
      <c r="G3389">
        <v>851</v>
      </c>
      <c r="H3389">
        <v>30</v>
      </c>
      <c r="I3389">
        <v>20</v>
      </c>
      <c r="J3389">
        <v>40</v>
      </c>
      <c r="K3389">
        <v>61</v>
      </c>
      <c r="L3389">
        <v>319</v>
      </c>
      <c r="M3389">
        <v>1</v>
      </c>
      <c r="N3389" s="25">
        <v>42216</v>
      </c>
      <c r="O3389" t="str">
        <f>VLOOKUP(Coffee_data[[#This Row],[Area Code]],Location!$B$1:$E$157,2,FALSE)</f>
        <v>Iowa</v>
      </c>
      <c r="P3389" t="str">
        <f>VLOOKUP(Coffee_data[[#This Row],[Area Code]],Location!$B$1:$E$157,3,FALSE)</f>
        <v>Central</v>
      </c>
      <c r="Q3389" t="str">
        <f>VLOOKUP(Coffee_data[[#This Row],[Area Code]],Location!$B$1:$E$157,4,FALSE)</f>
        <v>Small Market</v>
      </c>
      <c r="R3389" s="15" t="str">
        <f>HLOOKUP(Coffee_data[[#This Row],[ProductId]],Product!$B$4:$O$7,2,FALSE)</f>
        <v>Regular</v>
      </c>
      <c r="S3389" s="15" t="str">
        <f>HLOOKUP(Coffee_data[[#This Row],[ProductId]],Product!$B$4:$O$7,3,FALSE)</f>
        <v>Coffee</v>
      </c>
      <c r="T3389" s="15" t="str">
        <f>HLOOKUP(Coffee_data[[#This Row],[ProductId]],Product!$B$4:$O$7,4,FALSE)</f>
        <v>Amaretto</v>
      </c>
    </row>
    <row r="3390" spans="1:20" x14ac:dyDescent="0.2">
      <c r="A3390">
        <v>21</v>
      </c>
      <c r="B3390">
        <v>49</v>
      </c>
      <c r="C3390">
        <v>89</v>
      </c>
      <c r="D3390">
        <v>41</v>
      </c>
      <c r="E3390">
        <v>32</v>
      </c>
      <c r="F3390">
        <v>12</v>
      </c>
      <c r="G3390">
        <v>1007</v>
      </c>
      <c r="H3390">
        <v>20</v>
      </c>
      <c r="I3390">
        <v>38</v>
      </c>
      <c r="J3390">
        <v>50</v>
      </c>
      <c r="K3390">
        <v>92</v>
      </c>
      <c r="L3390">
        <v>319</v>
      </c>
      <c r="M3390">
        <v>2</v>
      </c>
      <c r="N3390" s="25">
        <v>42216</v>
      </c>
      <c r="O3390" t="str">
        <f>VLOOKUP(Coffee_data[[#This Row],[Area Code]],Location!$B$1:$E$157,2,FALSE)</f>
        <v>Iowa</v>
      </c>
      <c r="P3390" t="str">
        <f>VLOOKUP(Coffee_data[[#This Row],[Area Code]],Location!$B$1:$E$157,3,FALSE)</f>
        <v>Central</v>
      </c>
      <c r="Q3390" t="str">
        <f>VLOOKUP(Coffee_data[[#This Row],[Area Code]],Location!$B$1:$E$157,4,FALSE)</f>
        <v>Small Market</v>
      </c>
      <c r="R3390" s="15" t="str">
        <f>HLOOKUP(Coffee_data[[#This Row],[ProductId]],Product!$B$4:$O$7,2,FALSE)</f>
        <v>Regular</v>
      </c>
      <c r="S3390" s="15" t="str">
        <f>HLOOKUP(Coffee_data[[#This Row],[ProductId]],Product!$B$4:$O$7,3,FALSE)</f>
        <v>Coffee</v>
      </c>
      <c r="T3390" s="15" t="str">
        <f>HLOOKUP(Coffee_data[[#This Row],[ProductId]],Product!$B$4:$O$7,4,FALSE)</f>
        <v>Columbian</v>
      </c>
    </row>
    <row r="3391" spans="1:20" x14ac:dyDescent="0.2">
      <c r="A3391">
        <v>1</v>
      </c>
      <c r="B3391">
        <v>18</v>
      </c>
      <c r="C3391">
        <v>32</v>
      </c>
      <c r="D3391">
        <v>14</v>
      </c>
      <c r="E3391">
        <v>16</v>
      </c>
      <c r="F3391">
        <v>4</v>
      </c>
      <c r="G3391">
        <v>602</v>
      </c>
      <c r="H3391">
        <v>10</v>
      </c>
      <c r="I3391">
        <v>10</v>
      </c>
      <c r="J3391">
        <v>20</v>
      </c>
      <c r="K3391">
        <v>33</v>
      </c>
      <c r="L3391">
        <v>641</v>
      </c>
      <c r="M3391">
        <v>3</v>
      </c>
      <c r="N3391" s="25">
        <v>42216</v>
      </c>
      <c r="O3391" t="str">
        <f>VLOOKUP(Coffee_data[[#This Row],[Area Code]],Location!$B$1:$E$157,2,FALSE)</f>
        <v>Iowa</v>
      </c>
      <c r="P3391" t="str">
        <f>VLOOKUP(Coffee_data[[#This Row],[Area Code]],Location!$B$1:$E$157,3,FALSE)</f>
        <v>Central</v>
      </c>
      <c r="Q3391" t="str">
        <f>VLOOKUP(Coffee_data[[#This Row],[Area Code]],Location!$B$1:$E$157,4,FALSE)</f>
        <v>Small Market</v>
      </c>
      <c r="R3391" s="15" t="str">
        <f>HLOOKUP(Coffee_data[[#This Row],[ProductId]],Product!$B$4:$O$7,2,FALSE)</f>
        <v>Decaf</v>
      </c>
      <c r="S3391" s="15" t="str">
        <f>HLOOKUP(Coffee_data[[#This Row],[ProductId]],Product!$B$4:$O$7,3,FALSE)</f>
        <v>Coffee</v>
      </c>
      <c r="T3391" s="15" t="str">
        <f>HLOOKUP(Coffee_data[[#This Row],[ProductId]],Product!$B$4:$O$7,4,FALSE)</f>
        <v>Decaf Irish Cream</v>
      </c>
    </row>
    <row r="3392" spans="1:20" x14ac:dyDescent="0.2">
      <c r="A3392">
        <v>25</v>
      </c>
      <c r="B3392">
        <v>35</v>
      </c>
      <c r="C3392">
        <v>57</v>
      </c>
      <c r="D3392">
        <v>23</v>
      </c>
      <c r="E3392">
        <v>16</v>
      </c>
      <c r="F3392">
        <v>6</v>
      </c>
      <c r="G3392">
        <v>806</v>
      </c>
      <c r="H3392">
        <v>30</v>
      </c>
      <c r="I3392">
        <v>20</v>
      </c>
      <c r="J3392">
        <v>40</v>
      </c>
      <c r="K3392">
        <v>60</v>
      </c>
      <c r="L3392">
        <v>563</v>
      </c>
      <c r="M3392">
        <v>5</v>
      </c>
      <c r="N3392" s="25">
        <v>42216</v>
      </c>
      <c r="O3392" t="str">
        <f>VLOOKUP(Coffee_data[[#This Row],[Area Code]],Location!$B$1:$E$157,2,FALSE)</f>
        <v>Iowa</v>
      </c>
      <c r="P3392" t="str">
        <f>VLOOKUP(Coffee_data[[#This Row],[Area Code]],Location!$B$1:$E$157,3,FALSE)</f>
        <v>Central</v>
      </c>
      <c r="Q3392" t="str">
        <f>VLOOKUP(Coffee_data[[#This Row],[Area Code]],Location!$B$1:$E$157,4,FALSE)</f>
        <v>Small Market</v>
      </c>
      <c r="R3392" s="15" t="str">
        <f>HLOOKUP(Coffee_data[[#This Row],[ProductId]],Product!$B$4:$O$7,2,FALSE)</f>
        <v>Regular</v>
      </c>
      <c r="S3392" s="15" t="str">
        <f>HLOOKUP(Coffee_data[[#This Row],[ProductId]],Product!$B$4:$O$7,3,FALSE)</f>
        <v>Espresso</v>
      </c>
      <c r="T3392" s="15" t="str">
        <f>HLOOKUP(Coffee_data[[#This Row],[ProductId]],Product!$B$4:$O$7,4,FALSE)</f>
        <v>Caffe Mocha</v>
      </c>
    </row>
    <row r="3393" spans="1:20" x14ac:dyDescent="0.2">
      <c r="A3393">
        <v>43</v>
      </c>
      <c r="B3393">
        <v>43</v>
      </c>
      <c r="C3393">
        <v>43</v>
      </c>
      <c r="D3393">
        <v>0</v>
      </c>
      <c r="E3393">
        <v>11</v>
      </c>
      <c r="F3393">
        <v>0</v>
      </c>
      <c r="G3393">
        <v>516</v>
      </c>
      <c r="H3393">
        <v>40</v>
      </c>
      <c r="I3393">
        <v>0</v>
      </c>
      <c r="J3393">
        <v>50</v>
      </c>
      <c r="K3393">
        <v>44</v>
      </c>
      <c r="L3393">
        <v>563</v>
      </c>
      <c r="M3393">
        <v>6</v>
      </c>
      <c r="N3393" s="25">
        <v>42216</v>
      </c>
      <c r="O3393" t="str">
        <f>VLOOKUP(Coffee_data[[#This Row],[Area Code]],Location!$B$1:$E$157,2,FALSE)</f>
        <v>Iowa</v>
      </c>
      <c r="P3393" t="str">
        <f>VLOOKUP(Coffee_data[[#This Row],[Area Code]],Location!$B$1:$E$157,3,FALSE)</f>
        <v>Central</v>
      </c>
      <c r="Q3393" t="str">
        <f>VLOOKUP(Coffee_data[[#This Row],[Area Code]],Location!$B$1:$E$157,4,FALSE)</f>
        <v>Small Market</v>
      </c>
      <c r="R3393" s="15" t="str">
        <f>HLOOKUP(Coffee_data[[#This Row],[ProductId]],Product!$B$4:$O$7,2,FALSE)</f>
        <v>Decaf</v>
      </c>
      <c r="S3393" s="15" t="str">
        <f>HLOOKUP(Coffee_data[[#This Row],[ProductId]],Product!$B$4:$O$7,3,FALSE)</f>
        <v>Espresso</v>
      </c>
      <c r="T3393" s="15" t="str">
        <f>HLOOKUP(Coffee_data[[#This Row],[ProductId]],Product!$B$4:$O$7,4,FALSE)</f>
        <v>Decaf Espresso</v>
      </c>
    </row>
    <row r="3394" spans="1:20" x14ac:dyDescent="0.2">
      <c r="A3394">
        <v>3</v>
      </c>
      <c r="B3394">
        <v>88</v>
      </c>
      <c r="C3394">
        <v>150</v>
      </c>
      <c r="D3394">
        <v>63</v>
      </c>
      <c r="E3394">
        <v>80</v>
      </c>
      <c r="F3394">
        <v>57</v>
      </c>
      <c r="G3394">
        <v>332</v>
      </c>
      <c r="H3394">
        <v>20</v>
      </c>
      <c r="I3394">
        <v>42</v>
      </c>
      <c r="J3394">
        <v>80</v>
      </c>
      <c r="K3394">
        <v>130</v>
      </c>
      <c r="L3394">
        <v>636</v>
      </c>
      <c r="M3394">
        <v>8</v>
      </c>
      <c r="N3394" s="25">
        <v>42216</v>
      </c>
      <c r="O3394" t="str">
        <f>VLOOKUP(Coffee_data[[#This Row],[Area Code]],Location!$B$1:$E$157,2,FALSE)</f>
        <v>Missouri</v>
      </c>
      <c r="P3394" t="str">
        <f>VLOOKUP(Coffee_data[[#This Row],[Area Code]],Location!$B$1:$E$157,3,FALSE)</f>
        <v>Central</v>
      </c>
      <c r="Q3394" t="str">
        <f>VLOOKUP(Coffee_data[[#This Row],[Area Code]],Location!$B$1:$E$157,4,FALSE)</f>
        <v>Small Market</v>
      </c>
      <c r="R3394" s="15" t="str">
        <f>HLOOKUP(Coffee_data[[#This Row],[ProductId]],Product!$B$4:$O$7,2,FALSE)</f>
        <v>Decaf</v>
      </c>
      <c r="S3394" s="15" t="str">
        <f>HLOOKUP(Coffee_data[[#This Row],[ProductId]],Product!$B$4:$O$7,3,FALSE)</f>
        <v>Herbal Tea</v>
      </c>
      <c r="T3394" s="15" t="str">
        <f>HLOOKUP(Coffee_data[[#This Row],[ProductId]],Product!$B$4:$O$7,4,FALSE)</f>
        <v>Chamomile</v>
      </c>
    </row>
    <row r="3395" spans="1:20" x14ac:dyDescent="0.2">
      <c r="A3395">
        <v>-57</v>
      </c>
      <c r="B3395">
        <v>19</v>
      </c>
      <c r="C3395">
        <v>138</v>
      </c>
      <c r="D3395">
        <v>105</v>
      </c>
      <c r="E3395">
        <v>56</v>
      </c>
      <c r="F3395">
        <v>37</v>
      </c>
      <c r="G3395">
        <v>1439</v>
      </c>
      <c r="H3395">
        <v>-20</v>
      </c>
      <c r="I3395">
        <v>106</v>
      </c>
      <c r="J3395">
        <v>20</v>
      </c>
      <c r="K3395">
        <v>129</v>
      </c>
      <c r="L3395">
        <v>816</v>
      </c>
      <c r="M3395">
        <v>9</v>
      </c>
      <c r="N3395" s="25">
        <v>42216</v>
      </c>
      <c r="O3395" t="str">
        <f>VLOOKUP(Coffee_data[[#This Row],[Area Code]],Location!$B$1:$E$157,2,FALSE)</f>
        <v>Missouri</v>
      </c>
      <c r="P3395" t="str">
        <f>VLOOKUP(Coffee_data[[#This Row],[Area Code]],Location!$B$1:$E$157,3,FALSE)</f>
        <v>Central</v>
      </c>
      <c r="Q3395" t="str">
        <f>VLOOKUP(Coffee_data[[#This Row],[Area Code]],Location!$B$1:$E$157,4,FALSE)</f>
        <v>Small Market</v>
      </c>
      <c r="R3395" s="15" t="str">
        <f>HLOOKUP(Coffee_data[[#This Row],[ProductId]],Product!$B$4:$O$7,2,FALSE)</f>
        <v>Decaf</v>
      </c>
      <c r="S3395" s="15" t="str">
        <f>HLOOKUP(Coffee_data[[#This Row],[ProductId]],Product!$B$4:$O$7,3,FALSE)</f>
        <v>Herbal Tea</v>
      </c>
      <c r="T3395" s="15" t="str">
        <f>HLOOKUP(Coffee_data[[#This Row],[ProductId]],Product!$B$4:$O$7,4,FALSE)</f>
        <v>Lemon</v>
      </c>
    </row>
    <row r="3396" spans="1:20" x14ac:dyDescent="0.2">
      <c r="A3396">
        <v>26</v>
      </c>
      <c r="B3396">
        <v>60</v>
      </c>
      <c r="C3396">
        <v>104</v>
      </c>
      <c r="D3396">
        <v>45</v>
      </c>
      <c r="E3396">
        <v>38</v>
      </c>
      <c r="F3396">
        <v>14</v>
      </c>
      <c r="G3396">
        <v>253</v>
      </c>
      <c r="H3396">
        <v>30</v>
      </c>
      <c r="I3396">
        <v>19</v>
      </c>
      <c r="J3396">
        <v>60</v>
      </c>
      <c r="K3396">
        <v>79</v>
      </c>
      <c r="L3396">
        <v>573</v>
      </c>
      <c r="M3396">
        <v>11</v>
      </c>
      <c r="N3396" s="25">
        <v>42216</v>
      </c>
      <c r="O3396" t="str">
        <f>VLOOKUP(Coffee_data[[#This Row],[Area Code]],Location!$B$1:$E$157,2,FALSE)</f>
        <v>Missouri</v>
      </c>
      <c r="P3396" t="str">
        <f>VLOOKUP(Coffee_data[[#This Row],[Area Code]],Location!$B$1:$E$157,3,FALSE)</f>
        <v>Central</v>
      </c>
      <c r="Q3396" t="str">
        <f>VLOOKUP(Coffee_data[[#This Row],[Area Code]],Location!$B$1:$E$157,4,FALSE)</f>
        <v>Small Market</v>
      </c>
      <c r="R3396" s="15" t="str">
        <f>HLOOKUP(Coffee_data[[#This Row],[ProductId]],Product!$B$4:$O$7,2,FALSE)</f>
        <v>Regular</v>
      </c>
      <c r="S3396" s="15" t="str">
        <f>HLOOKUP(Coffee_data[[#This Row],[ProductId]],Product!$B$4:$O$7,3,FALSE)</f>
        <v>Tea</v>
      </c>
      <c r="T3396" s="15" t="str">
        <f>HLOOKUP(Coffee_data[[#This Row],[ProductId]],Product!$B$4:$O$7,4,FALSE)</f>
        <v>Darjeeling</v>
      </c>
    </row>
    <row r="3397" spans="1:20" x14ac:dyDescent="0.2">
      <c r="A3397">
        <v>-12</v>
      </c>
      <c r="B3397">
        <v>36</v>
      </c>
      <c r="C3397">
        <v>64</v>
      </c>
      <c r="D3397">
        <v>29</v>
      </c>
      <c r="E3397">
        <v>42</v>
      </c>
      <c r="F3397">
        <v>11</v>
      </c>
      <c r="G3397">
        <v>215</v>
      </c>
      <c r="H3397">
        <v>-10</v>
      </c>
      <c r="I3397">
        <v>20</v>
      </c>
      <c r="J3397">
        <v>30</v>
      </c>
      <c r="K3397">
        <v>38</v>
      </c>
      <c r="L3397">
        <v>314</v>
      </c>
      <c r="M3397">
        <v>12</v>
      </c>
      <c r="N3397" s="25">
        <v>42216</v>
      </c>
      <c r="O3397" t="str">
        <f>VLOOKUP(Coffee_data[[#This Row],[Area Code]],Location!$B$1:$E$157,2,FALSE)</f>
        <v>Missouri</v>
      </c>
      <c r="P3397" t="str">
        <f>VLOOKUP(Coffee_data[[#This Row],[Area Code]],Location!$B$1:$E$157,3,FALSE)</f>
        <v>Central</v>
      </c>
      <c r="Q3397" t="str">
        <f>VLOOKUP(Coffee_data[[#This Row],[Area Code]],Location!$B$1:$E$157,4,FALSE)</f>
        <v>Small Market</v>
      </c>
      <c r="R3397" s="15" t="str">
        <f>HLOOKUP(Coffee_data[[#This Row],[ProductId]],Product!$B$4:$O$7,2,FALSE)</f>
        <v>Regular</v>
      </c>
      <c r="S3397" s="15" t="str">
        <f>HLOOKUP(Coffee_data[[#This Row],[ProductId]],Product!$B$4:$O$7,3,FALSE)</f>
        <v>Tea</v>
      </c>
      <c r="T3397" s="15" t="str">
        <f>HLOOKUP(Coffee_data[[#This Row],[ProductId]],Product!$B$4:$O$7,4,FALSE)</f>
        <v>Earl Grey</v>
      </c>
    </row>
    <row r="3398" spans="1:20" x14ac:dyDescent="0.2">
      <c r="A3398">
        <v>1</v>
      </c>
      <c r="B3398">
        <v>48</v>
      </c>
      <c r="C3398">
        <v>85</v>
      </c>
      <c r="D3398">
        <v>38</v>
      </c>
      <c r="E3398">
        <v>44</v>
      </c>
      <c r="F3398">
        <v>14</v>
      </c>
      <c r="G3398">
        <v>248</v>
      </c>
      <c r="H3398">
        <v>0</v>
      </c>
      <c r="I3398">
        <v>30</v>
      </c>
      <c r="J3398">
        <v>40</v>
      </c>
      <c r="K3398">
        <v>70</v>
      </c>
      <c r="L3398">
        <v>573</v>
      </c>
      <c r="M3398">
        <v>13</v>
      </c>
      <c r="N3398" s="25">
        <v>42216</v>
      </c>
      <c r="O3398" t="str">
        <f>VLOOKUP(Coffee_data[[#This Row],[Area Code]],Location!$B$1:$E$157,2,FALSE)</f>
        <v>Missouri</v>
      </c>
      <c r="P3398" t="str">
        <f>VLOOKUP(Coffee_data[[#This Row],[Area Code]],Location!$B$1:$E$157,3,FALSE)</f>
        <v>Central</v>
      </c>
      <c r="Q3398" t="str">
        <f>VLOOKUP(Coffee_data[[#This Row],[Area Code]],Location!$B$1:$E$157,4,FALSE)</f>
        <v>Small Market</v>
      </c>
      <c r="R3398" s="15" t="str">
        <f>HLOOKUP(Coffee_data[[#This Row],[ProductId]],Product!$B$4:$O$7,2,FALSE)</f>
        <v>Regular</v>
      </c>
      <c r="S3398" s="15" t="str">
        <f>HLOOKUP(Coffee_data[[#This Row],[ProductId]],Product!$B$4:$O$7,3,FALSE)</f>
        <v>Tea</v>
      </c>
      <c r="T3398" s="15" t="str">
        <f>HLOOKUP(Coffee_data[[#This Row],[ProductId]],Product!$B$4:$O$7,4,FALSE)</f>
        <v>Green Tea</v>
      </c>
    </row>
    <row r="3399" spans="1:20" x14ac:dyDescent="0.2">
      <c r="A3399">
        <v>37</v>
      </c>
      <c r="B3399">
        <v>88</v>
      </c>
      <c r="C3399">
        <v>159</v>
      </c>
      <c r="D3399">
        <v>72</v>
      </c>
      <c r="E3399">
        <v>57</v>
      </c>
      <c r="F3399">
        <v>27</v>
      </c>
      <c r="G3399">
        <v>606</v>
      </c>
      <c r="H3399">
        <v>40</v>
      </c>
      <c r="I3399">
        <v>68</v>
      </c>
      <c r="J3399">
        <v>90</v>
      </c>
      <c r="K3399">
        <v>158</v>
      </c>
      <c r="L3399">
        <v>660</v>
      </c>
      <c r="M3399">
        <v>2</v>
      </c>
      <c r="N3399" s="25">
        <v>42216</v>
      </c>
      <c r="O3399" t="str">
        <f>VLOOKUP(Coffee_data[[#This Row],[Area Code]],Location!$B$1:$E$157,2,FALSE)</f>
        <v>Missouri</v>
      </c>
      <c r="P3399" t="str">
        <f>VLOOKUP(Coffee_data[[#This Row],[Area Code]],Location!$B$1:$E$157,3,FALSE)</f>
        <v>Central</v>
      </c>
      <c r="Q3399" t="str">
        <f>VLOOKUP(Coffee_data[[#This Row],[Area Code]],Location!$B$1:$E$157,4,FALSE)</f>
        <v>Small Market</v>
      </c>
      <c r="R3399" s="15" t="str">
        <f>HLOOKUP(Coffee_data[[#This Row],[ProductId]],Product!$B$4:$O$7,2,FALSE)</f>
        <v>Regular</v>
      </c>
      <c r="S3399" s="15" t="str">
        <f>HLOOKUP(Coffee_data[[#This Row],[ProductId]],Product!$B$4:$O$7,3,FALSE)</f>
        <v>Coffee</v>
      </c>
      <c r="T3399" s="15" t="str">
        <f>HLOOKUP(Coffee_data[[#This Row],[ProductId]],Product!$B$4:$O$7,4,FALSE)</f>
        <v>Columbian</v>
      </c>
    </row>
    <row r="3400" spans="1:20" x14ac:dyDescent="0.2">
      <c r="A3400">
        <v>33</v>
      </c>
      <c r="B3400">
        <v>60</v>
      </c>
      <c r="C3400">
        <v>109</v>
      </c>
      <c r="D3400">
        <v>50</v>
      </c>
      <c r="E3400">
        <v>33</v>
      </c>
      <c r="F3400">
        <v>15</v>
      </c>
      <c r="G3400">
        <v>1064</v>
      </c>
      <c r="H3400">
        <v>30</v>
      </c>
      <c r="I3400">
        <v>50</v>
      </c>
      <c r="J3400">
        <v>60</v>
      </c>
      <c r="K3400">
        <v>110</v>
      </c>
      <c r="L3400">
        <v>417</v>
      </c>
      <c r="M3400">
        <v>3</v>
      </c>
      <c r="N3400" s="25">
        <v>42216</v>
      </c>
      <c r="O3400" t="str">
        <f>VLOOKUP(Coffee_data[[#This Row],[Area Code]],Location!$B$1:$E$157,2,FALSE)</f>
        <v>Missouri</v>
      </c>
      <c r="P3400" t="str">
        <f>VLOOKUP(Coffee_data[[#This Row],[Area Code]],Location!$B$1:$E$157,3,FALSE)</f>
        <v>Central</v>
      </c>
      <c r="Q3400" t="str">
        <f>VLOOKUP(Coffee_data[[#This Row],[Area Code]],Location!$B$1:$E$157,4,FALSE)</f>
        <v>Small Market</v>
      </c>
      <c r="R3400" s="15" t="str">
        <f>HLOOKUP(Coffee_data[[#This Row],[ProductId]],Product!$B$4:$O$7,2,FALSE)</f>
        <v>Decaf</v>
      </c>
      <c r="S3400" s="15" t="str">
        <f>HLOOKUP(Coffee_data[[#This Row],[ProductId]],Product!$B$4:$O$7,3,FALSE)</f>
        <v>Coffee</v>
      </c>
      <c r="T3400" s="15" t="str">
        <f>HLOOKUP(Coffee_data[[#This Row],[ProductId]],Product!$B$4:$O$7,4,FALSE)</f>
        <v>Decaf Irish Cream</v>
      </c>
    </row>
    <row r="3401" spans="1:20" x14ac:dyDescent="0.2">
      <c r="A3401">
        <v>40</v>
      </c>
      <c r="B3401">
        <v>49</v>
      </c>
      <c r="C3401">
        <v>82</v>
      </c>
      <c r="D3401">
        <v>34</v>
      </c>
      <c r="E3401">
        <v>19</v>
      </c>
      <c r="F3401">
        <v>9</v>
      </c>
      <c r="G3401">
        <v>890</v>
      </c>
      <c r="H3401">
        <v>40</v>
      </c>
      <c r="I3401">
        <v>25</v>
      </c>
      <c r="J3401">
        <v>60</v>
      </c>
      <c r="K3401">
        <v>85</v>
      </c>
      <c r="L3401">
        <v>636</v>
      </c>
      <c r="M3401">
        <v>5</v>
      </c>
      <c r="N3401" s="25">
        <v>42216</v>
      </c>
      <c r="O3401" t="str">
        <f>VLOOKUP(Coffee_data[[#This Row],[Area Code]],Location!$B$1:$E$157,2,FALSE)</f>
        <v>Missouri</v>
      </c>
      <c r="P3401" t="str">
        <f>VLOOKUP(Coffee_data[[#This Row],[Area Code]],Location!$B$1:$E$157,3,FALSE)</f>
        <v>Central</v>
      </c>
      <c r="Q3401" t="str">
        <f>VLOOKUP(Coffee_data[[#This Row],[Area Code]],Location!$B$1:$E$157,4,FALSE)</f>
        <v>Small Market</v>
      </c>
      <c r="R3401" s="15" t="str">
        <f>HLOOKUP(Coffee_data[[#This Row],[ProductId]],Product!$B$4:$O$7,2,FALSE)</f>
        <v>Regular</v>
      </c>
      <c r="S3401" s="15" t="str">
        <f>HLOOKUP(Coffee_data[[#This Row],[ProductId]],Product!$B$4:$O$7,3,FALSE)</f>
        <v>Espresso</v>
      </c>
      <c r="T3401" s="15" t="str">
        <f>HLOOKUP(Coffee_data[[#This Row],[ProductId]],Product!$B$4:$O$7,4,FALSE)</f>
        <v>Caffe Mocha</v>
      </c>
    </row>
    <row r="3402" spans="1:20" x14ac:dyDescent="0.2">
      <c r="A3402">
        <v>39</v>
      </c>
      <c r="B3402">
        <v>48</v>
      </c>
      <c r="C3402">
        <v>79</v>
      </c>
      <c r="D3402">
        <v>32</v>
      </c>
      <c r="E3402">
        <v>19</v>
      </c>
      <c r="F3402">
        <v>8</v>
      </c>
      <c r="G3402">
        <v>841</v>
      </c>
      <c r="H3402">
        <v>50</v>
      </c>
      <c r="I3402">
        <v>30</v>
      </c>
      <c r="J3402">
        <v>60</v>
      </c>
      <c r="K3402">
        <v>96</v>
      </c>
      <c r="L3402">
        <v>573</v>
      </c>
      <c r="M3402">
        <v>6</v>
      </c>
      <c r="N3402" s="25">
        <v>42216</v>
      </c>
      <c r="O3402" t="str">
        <f>VLOOKUP(Coffee_data[[#This Row],[Area Code]],Location!$B$1:$E$157,2,FALSE)</f>
        <v>Missouri</v>
      </c>
      <c r="P3402" t="str">
        <f>VLOOKUP(Coffee_data[[#This Row],[Area Code]],Location!$B$1:$E$157,3,FALSE)</f>
        <v>Central</v>
      </c>
      <c r="Q3402" t="str">
        <f>VLOOKUP(Coffee_data[[#This Row],[Area Code]],Location!$B$1:$E$157,4,FALSE)</f>
        <v>Small Market</v>
      </c>
      <c r="R3402" s="15" t="str">
        <f>HLOOKUP(Coffee_data[[#This Row],[ProductId]],Product!$B$4:$O$7,2,FALSE)</f>
        <v>Decaf</v>
      </c>
      <c r="S3402" s="15" t="str">
        <f>HLOOKUP(Coffee_data[[#This Row],[ProductId]],Product!$B$4:$O$7,3,FALSE)</f>
        <v>Espresso</v>
      </c>
      <c r="T3402" s="15" t="str">
        <f>HLOOKUP(Coffee_data[[#This Row],[ProductId]],Product!$B$4:$O$7,4,FALSE)</f>
        <v>Decaf Espresso</v>
      </c>
    </row>
    <row r="3403" spans="1:20" x14ac:dyDescent="0.2">
      <c r="A3403">
        <v>12</v>
      </c>
      <c r="B3403">
        <v>25</v>
      </c>
      <c r="C3403">
        <v>41</v>
      </c>
      <c r="D3403">
        <v>16</v>
      </c>
      <c r="E3403">
        <v>15</v>
      </c>
      <c r="F3403">
        <v>4</v>
      </c>
      <c r="G3403">
        <v>484</v>
      </c>
      <c r="H3403">
        <v>20</v>
      </c>
      <c r="I3403">
        <v>10</v>
      </c>
      <c r="J3403">
        <v>20</v>
      </c>
      <c r="K3403">
        <v>38</v>
      </c>
      <c r="L3403">
        <v>513</v>
      </c>
      <c r="M3403">
        <v>8</v>
      </c>
      <c r="N3403" s="25">
        <v>42216</v>
      </c>
      <c r="O3403" t="str">
        <f>VLOOKUP(Coffee_data[[#This Row],[Area Code]],Location!$B$1:$E$157,2,FALSE)</f>
        <v>Ohio</v>
      </c>
      <c r="P3403" t="str">
        <f>VLOOKUP(Coffee_data[[#This Row],[Area Code]],Location!$B$1:$E$157,3,FALSE)</f>
        <v>Central</v>
      </c>
      <c r="Q3403" t="str">
        <f>VLOOKUP(Coffee_data[[#This Row],[Area Code]],Location!$B$1:$E$157,4,FALSE)</f>
        <v>Major Market</v>
      </c>
      <c r="R3403" s="15" t="str">
        <f>HLOOKUP(Coffee_data[[#This Row],[ProductId]],Product!$B$4:$O$7,2,FALSE)</f>
        <v>Decaf</v>
      </c>
      <c r="S3403" s="15" t="str">
        <f>HLOOKUP(Coffee_data[[#This Row],[ProductId]],Product!$B$4:$O$7,3,FALSE)</f>
        <v>Herbal Tea</v>
      </c>
      <c r="T3403" s="15" t="str">
        <f>HLOOKUP(Coffee_data[[#This Row],[ProductId]],Product!$B$4:$O$7,4,FALSE)</f>
        <v>Chamomile</v>
      </c>
    </row>
    <row r="3404" spans="1:20" x14ac:dyDescent="0.2">
      <c r="A3404">
        <v>22</v>
      </c>
      <c r="B3404">
        <v>33</v>
      </c>
      <c r="C3404">
        <v>55</v>
      </c>
      <c r="D3404">
        <v>22</v>
      </c>
      <c r="E3404">
        <v>16</v>
      </c>
      <c r="F3404">
        <v>6</v>
      </c>
      <c r="G3404">
        <v>865</v>
      </c>
      <c r="H3404">
        <v>30</v>
      </c>
      <c r="I3404">
        <v>10</v>
      </c>
      <c r="J3404">
        <v>30</v>
      </c>
      <c r="K3404">
        <v>40</v>
      </c>
      <c r="L3404">
        <v>513</v>
      </c>
      <c r="M3404">
        <v>9</v>
      </c>
      <c r="N3404" s="25">
        <v>42216</v>
      </c>
      <c r="O3404" t="str">
        <f>VLOOKUP(Coffee_data[[#This Row],[Area Code]],Location!$B$1:$E$157,2,FALSE)</f>
        <v>Ohio</v>
      </c>
      <c r="P3404" t="str">
        <f>VLOOKUP(Coffee_data[[#This Row],[Area Code]],Location!$B$1:$E$157,3,FALSE)</f>
        <v>Central</v>
      </c>
      <c r="Q3404" t="str">
        <f>VLOOKUP(Coffee_data[[#This Row],[Area Code]],Location!$B$1:$E$157,4,FALSE)</f>
        <v>Major Market</v>
      </c>
      <c r="R3404" s="15" t="str">
        <f>HLOOKUP(Coffee_data[[#This Row],[ProductId]],Product!$B$4:$O$7,2,FALSE)</f>
        <v>Decaf</v>
      </c>
      <c r="S3404" s="15" t="str">
        <f>HLOOKUP(Coffee_data[[#This Row],[ProductId]],Product!$B$4:$O$7,3,FALSE)</f>
        <v>Herbal Tea</v>
      </c>
      <c r="T3404" s="15" t="str">
        <f>HLOOKUP(Coffee_data[[#This Row],[ProductId]],Product!$B$4:$O$7,4,FALSE)</f>
        <v>Lemon</v>
      </c>
    </row>
    <row r="3405" spans="1:20" x14ac:dyDescent="0.2">
      <c r="A3405">
        <v>142</v>
      </c>
      <c r="B3405">
        <v>172</v>
      </c>
      <c r="C3405">
        <v>283</v>
      </c>
      <c r="D3405">
        <v>93</v>
      </c>
      <c r="E3405">
        <v>64</v>
      </c>
      <c r="F3405">
        <v>37</v>
      </c>
      <c r="G3405">
        <v>810</v>
      </c>
      <c r="H3405">
        <v>100</v>
      </c>
      <c r="I3405">
        <v>101</v>
      </c>
      <c r="J3405">
        <v>160</v>
      </c>
      <c r="K3405">
        <v>239</v>
      </c>
      <c r="L3405">
        <v>614</v>
      </c>
      <c r="M3405">
        <v>11</v>
      </c>
      <c r="N3405" s="25">
        <v>42216</v>
      </c>
      <c r="O3405" t="str">
        <f>VLOOKUP(Coffee_data[[#This Row],[Area Code]],Location!$B$1:$E$157,2,FALSE)</f>
        <v>Ohio</v>
      </c>
      <c r="P3405" t="str">
        <f>VLOOKUP(Coffee_data[[#This Row],[Area Code]],Location!$B$1:$E$157,3,FALSE)</f>
        <v>Central</v>
      </c>
      <c r="Q3405" t="str">
        <f>VLOOKUP(Coffee_data[[#This Row],[Area Code]],Location!$B$1:$E$157,4,FALSE)</f>
        <v>Major Market</v>
      </c>
      <c r="R3405" s="15" t="str">
        <f>HLOOKUP(Coffee_data[[#This Row],[ProductId]],Product!$B$4:$O$7,2,FALSE)</f>
        <v>Regular</v>
      </c>
      <c r="S3405" s="15" t="str">
        <f>HLOOKUP(Coffee_data[[#This Row],[ProductId]],Product!$B$4:$O$7,3,FALSE)</f>
        <v>Tea</v>
      </c>
      <c r="T3405" s="15" t="str">
        <f>HLOOKUP(Coffee_data[[#This Row],[ProductId]],Product!$B$4:$O$7,4,FALSE)</f>
        <v>Darjeeling</v>
      </c>
    </row>
    <row r="3406" spans="1:20" x14ac:dyDescent="0.2">
      <c r="A3406">
        <v>142</v>
      </c>
      <c r="B3406">
        <v>161</v>
      </c>
      <c r="C3406">
        <v>275</v>
      </c>
      <c r="D3406">
        <v>70</v>
      </c>
      <c r="E3406">
        <v>54</v>
      </c>
      <c r="F3406">
        <v>35</v>
      </c>
      <c r="G3406">
        <v>678</v>
      </c>
      <c r="H3406">
        <v>100</v>
      </c>
      <c r="I3406">
        <v>78</v>
      </c>
      <c r="J3406">
        <v>150</v>
      </c>
      <c r="K3406">
        <v>252</v>
      </c>
      <c r="L3406">
        <v>419</v>
      </c>
      <c r="M3406">
        <v>12</v>
      </c>
      <c r="N3406" s="25">
        <v>42216</v>
      </c>
      <c r="O3406" t="str">
        <f>VLOOKUP(Coffee_data[[#This Row],[Area Code]],Location!$B$1:$E$157,2,FALSE)</f>
        <v>Ohio</v>
      </c>
      <c r="P3406" t="str">
        <f>VLOOKUP(Coffee_data[[#This Row],[Area Code]],Location!$B$1:$E$157,3,FALSE)</f>
        <v>Central</v>
      </c>
      <c r="Q3406" t="str">
        <f>VLOOKUP(Coffee_data[[#This Row],[Area Code]],Location!$B$1:$E$157,4,FALSE)</f>
        <v>Major Market</v>
      </c>
      <c r="R3406" s="15" t="str">
        <f>HLOOKUP(Coffee_data[[#This Row],[ProductId]],Product!$B$4:$O$7,2,FALSE)</f>
        <v>Regular</v>
      </c>
      <c r="S3406" s="15" t="str">
        <f>HLOOKUP(Coffee_data[[#This Row],[ProductId]],Product!$B$4:$O$7,3,FALSE)</f>
        <v>Tea</v>
      </c>
      <c r="T3406" s="15" t="str">
        <f>HLOOKUP(Coffee_data[[#This Row],[ProductId]],Product!$B$4:$O$7,4,FALSE)</f>
        <v>Earl Grey</v>
      </c>
    </row>
    <row r="3407" spans="1:20" x14ac:dyDescent="0.2">
      <c r="A3407">
        <v>11</v>
      </c>
      <c r="B3407">
        <v>60</v>
      </c>
      <c r="C3407">
        <v>108</v>
      </c>
      <c r="D3407">
        <v>49</v>
      </c>
      <c r="E3407">
        <v>48</v>
      </c>
      <c r="F3407">
        <v>18</v>
      </c>
      <c r="G3407">
        <v>414</v>
      </c>
      <c r="H3407">
        <v>20</v>
      </c>
      <c r="I3407">
        <v>44</v>
      </c>
      <c r="J3407">
        <v>70</v>
      </c>
      <c r="K3407">
        <v>126</v>
      </c>
      <c r="L3407">
        <v>216</v>
      </c>
      <c r="M3407">
        <v>6</v>
      </c>
      <c r="N3407" s="25">
        <v>42216</v>
      </c>
      <c r="O3407" t="str">
        <f>VLOOKUP(Coffee_data[[#This Row],[Area Code]],Location!$B$1:$E$157,2,FALSE)</f>
        <v>Ohio</v>
      </c>
      <c r="P3407" t="str">
        <f>VLOOKUP(Coffee_data[[#This Row],[Area Code]],Location!$B$1:$E$157,3,FALSE)</f>
        <v>Central</v>
      </c>
      <c r="Q3407" t="str">
        <f>VLOOKUP(Coffee_data[[#This Row],[Area Code]],Location!$B$1:$E$157,4,FALSE)</f>
        <v>Major Market</v>
      </c>
      <c r="R3407" s="15" t="str">
        <f>HLOOKUP(Coffee_data[[#This Row],[ProductId]],Product!$B$4:$O$7,2,FALSE)</f>
        <v>Decaf</v>
      </c>
      <c r="S3407" s="15" t="str">
        <f>HLOOKUP(Coffee_data[[#This Row],[ProductId]],Product!$B$4:$O$7,3,FALSE)</f>
        <v>Espresso</v>
      </c>
      <c r="T3407" s="15" t="str">
        <f>HLOOKUP(Coffee_data[[#This Row],[ProductId]],Product!$B$4:$O$7,4,FALSE)</f>
        <v>Decaf Espresso</v>
      </c>
    </row>
    <row r="3408" spans="1:20" x14ac:dyDescent="0.2">
      <c r="A3408">
        <v>26</v>
      </c>
      <c r="B3408">
        <v>62</v>
      </c>
      <c r="C3408">
        <v>107</v>
      </c>
      <c r="D3408">
        <v>46</v>
      </c>
      <c r="E3408">
        <v>40</v>
      </c>
      <c r="F3408">
        <v>15</v>
      </c>
      <c r="G3408">
        <v>415</v>
      </c>
      <c r="H3408">
        <v>40</v>
      </c>
      <c r="I3408">
        <v>40</v>
      </c>
      <c r="J3408">
        <v>70</v>
      </c>
      <c r="K3408">
        <v>110</v>
      </c>
      <c r="L3408">
        <v>419</v>
      </c>
      <c r="M3408">
        <v>1</v>
      </c>
      <c r="N3408" s="25">
        <v>42216</v>
      </c>
      <c r="O3408" t="str">
        <f>VLOOKUP(Coffee_data[[#This Row],[Area Code]],Location!$B$1:$E$157,2,FALSE)</f>
        <v>Ohio</v>
      </c>
      <c r="P3408" t="str">
        <f>VLOOKUP(Coffee_data[[#This Row],[Area Code]],Location!$B$1:$E$157,3,FALSE)</f>
        <v>Central</v>
      </c>
      <c r="Q3408" t="str">
        <f>VLOOKUP(Coffee_data[[#This Row],[Area Code]],Location!$B$1:$E$157,4,FALSE)</f>
        <v>Major Market</v>
      </c>
      <c r="R3408" s="15" t="str">
        <f>HLOOKUP(Coffee_data[[#This Row],[ProductId]],Product!$B$4:$O$7,2,FALSE)</f>
        <v>Regular</v>
      </c>
      <c r="S3408" s="15" t="str">
        <f>HLOOKUP(Coffee_data[[#This Row],[ProductId]],Product!$B$4:$O$7,3,FALSE)</f>
        <v>Coffee</v>
      </c>
      <c r="T3408" s="15" t="str">
        <f>HLOOKUP(Coffee_data[[#This Row],[ProductId]],Product!$B$4:$O$7,4,FALSE)</f>
        <v>Amaretto</v>
      </c>
    </row>
    <row r="3409" spans="1:20" x14ac:dyDescent="0.2">
      <c r="A3409">
        <v>26</v>
      </c>
      <c r="B3409">
        <v>51</v>
      </c>
      <c r="C3409">
        <v>84</v>
      </c>
      <c r="D3409">
        <v>34</v>
      </c>
      <c r="E3409">
        <v>30</v>
      </c>
      <c r="F3409">
        <v>10</v>
      </c>
      <c r="G3409">
        <v>428</v>
      </c>
      <c r="H3409">
        <v>30</v>
      </c>
      <c r="I3409">
        <v>32</v>
      </c>
      <c r="J3409">
        <v>50</v>
      </c>
      <c r="K3409">
        <v>78</v>
      </c>
      <c r="L3409">
        <v>330</v>
      </c>
      <c r="M3409">
        <v>2</v>
      </c>
      <c r="N3409" s="25">
        <v>42216</v>
      </c>
      <c r="O3409" t="str">
        <f>VLOOKUP(Coffee_data[[#This Row],[Area Code]],Location!$B$1:$E$157,2,FALSE)</f>
        <v>Ohio</v>
      </c>
      <c r="P3409" t="str">
        <f>VLOOKUP(Coffee_data[[#This Row],[Area Code]],Location!$B$1:$E$157,3,FALSE)</f>
        <v>Central</v>
      </c>
      <c r="Q3409" t="str">
        <f>VLOOKUP(Coffee_data[[#This Row],[Area Code]],Location!$B$1:$E$157,4,FALSE)</f>
        <v>Major Market</v>
      </c>
      <c r="R3409" s="15" t="str">
        <f>HLOOKUP(Coffee_data[[#This Row],[ProductId]],Product!$B$4:$O$7,2,FALSE)</f>
        <v>Regular</v>
      </c>
      <c r="S3409" s="15" t="str">
        <f>HLOOKUP(Coffee_data[[#This Row],[ProductId]],Product!$B$4:$O$7,3,FALSE)</f>
        <v>Coffee</v>
      </c>
      <c r="T3409" s="15" t="str">
        <f>HLOOKUP(Coffee_data[[#This Row],[ProductId]],Product!$B$4:$O$7,4,FALSE)</f>
        <v>Columbian</v>
      </c>
    </row>
    <row r="3410" spans="1:20" x14ac:dyDescent="0.2">
      <c r="A3410">
        <v>-15</v>
      </c>
      <c r="B3410">
        <v>52</v>
      </c>
      <c r="C3410">
        <v>88</v>
      </c>
      <c r="D3410">
        <v>37</v>
      </c>
      <c r="E3410">
        <v>59</v>
      </c>
      <c r="F3410">
        <v>33</v>
      </c>
      <c r="G3410">
        <v>513</v>
      </c>
      <c r="H3410">
        <v>10</v>
      </c>
      <c r="I3410">
        <v>30</v>
      </c>
      <c r="J3410">
        <v>60</v>
      </c>
      <c r="K3410">
        <v>87</v>
      </c>
      <c r="L3410">
        <v>513</v>
      </c>
      <c r="M3410">
        <v>3</v>
      </c>
      <c r="N3410" s="25">
        <v>42216</v>
      </c>
      <c r="O3410" t="str">
        <f>VLOOKUP(Coffee_data[[#This Row],[Area Code]],Location!$B$1:$E$157,2,FALSE)</f>
        <v>Ohio</v>
      </c>
      <c r="P3410" t="str">
        <f>VLOOKUP(Coffee_data[[#This Row],[Area Code]],Location!$B$1:$E$157,3,FALSE)</f>
        <v>Central</v>
      </c>
      <c r="Q3410" t="str">
        <f>VLOOKUP(Coffee_data[[#This Row],[Area Code]],Location!$B$1:$E$157,4,FALSE)</f>
        <v>Major Market</v>
      </c>
      <c r="R3410" s="15" t="str">
        <f>HLOOKUP(Coffee_data[[#This Row],[ProductId]],Product!$B$4:$O$7,2,FALSE)</f>
        <v>Decaf</v>
      </c>
      <c r="S3410" s="15" t="str">
        <f>HLOOKUP(Coffee_data[[#This Row],[ProductId]],Product!$B$4:$O$7,3,FALSE)</f>
        <v>Coffee</v>
      </c>
      <c r="T3410" s="15" t="str">
        <f>HLOOKUP(Coffee_data[[#This Row],[ProductId]],Product!$B$4:$O$7,4,FALSE)</f>
        <v>Decaf Irish Cream</v>
      </c>
    </row>
    <row r="3411" spans="1:20" x14ac:dyDescent="0.2">
      <c r="A3411">
        <v>112</v>
      </c>
      <c r="B3411">
        <v>146</v>
      </c>
      <c r="C3411">
        <v>288</v>
      </c>
      <c r="D3411">
        <v>100</v>
      </c>
      <c r="E3411">
        <v>60</v>
      </c>
      <c r="F3411">
        <v>40</v>
      </c>
      <c r="G3411">
        <v>1292</v>
      </c>
      <c r="H3411">
        <v>120</v>
      </c>
      <c r="I3411">
        <v>144</v>
      </c>
      <c r="J3411">
        <v>180</v>
      </c>
      <c r="K3411">
        <v>345</v>
      </c>
      <c r="L3411">
        <v>513</v>
      </c>
      <c r="M3411">
        <v>5</v>
      </c>
      <c r="N3411" s="25">
        <v>42216</v>
      </c>
      <c r="O3411" t="str">
        <f>VLOOKUP(Coffee_data[[#This Row],[Area Code]],Location!$B$1:$E$157,2,FALSE)</f>
        <v>Ohio</v>
      </c>
      <c r="P3411" t="str">
        <f>VLOOKUP(Coffee_data[[#This Row],[Area Code]],Location!$B$1:$E$157,3,FALSE)</f>
        <v>Central</v>
      </c>
      <c r="Q3411" t="str">
        <f>VLOOKUP(Coffee_data[[#This Row],[Area Code]],Location!$B$1:$E$157,4,FALSE)</f>
        <v>Major Market</v>
      </c>
      <c r="R3411" s="15" t="str">
        <f>HLOOKUP(Coffee_data[[#This Row],[ProductId]],Product!$B$4:$O$7,2,FALSE)</f>
        <v>Regular</v>
      </c>
      <c r="S3411" s="15" t="str">
        <f>HLOOKUP(Coffee_data[[#This Row],[ProductId]],Product!$B$4:$O$7,3,FALSE)</f>
        <v>Espresso</v>
      </c>
      <c r="T3411" s="15" t="str">
        <f>HLOOKUP(Coffee_data[[#This Row],[ProductId]],Product!$B$4:$O$7,4,FALSE)</f>
        <v>Caffe Mocha</v>
      </c>
    </row>
    <row r="3412" spans="1:20" x14ac:dyDescent="0.2">
      <c r="A3412">
        <v>57</v>
      </c>
      <c r="B3412">
        <v>79</v>
      </c>
      <c r="C3412">
        <v>125</v>
      </c>
      <c r="D3412">
        <v>47</v>
      </c>
      <c r="E3412">
        <v>35</v>
      </c>
      <c r="F3412">
        <v>14</v>
      </c>
      <c r="G3412">
        <v>366</v>
      </c>
      <c r="H3412">
        <v>50</v>
      </c>
      <c r="I3412">
        <v>48</v>
      </c>
      <c r="J3412">
        <v>70</v>
      </c>
      <c r="K3412">
        <v>110</v>
      </c>
      <c r="L3412">
        <v>414</v>
      </c>
      <c r="M3412">
        <v>8</v>
      </c>
      <c r="N3412" s="25">
        <v>42216</v>
      </c>
      <c r="O3412" t="str">
        <f>VLOOKUP(Coffee_data[[#This Row],[Area Code]],Location!$B$1:$E$157,2,FALSE)</f>
        <v>Wisconsin</v>
      </c>
      <c r="P3412" t="str">
        <f>VLOOKUP(Coffee_data[[#This Row],[Area Code]],Location!$B$1:$E$157,3,FALSE)</f>
        <v>Central</v>
      </c>
      <c r="Q3412" t="str">
        <f>VLOOKUP(Coffee_data[[#This Row],[Area Code]],Location!$B$1:$E$157,4,FALSE)</f>
        <v>Small Market</v>
      </c>
      <c r="R3412" s="15" t="str">
        <f>HLOOKUP(Coffee_data[[#This Row],[ProductId]],Product!$B$4:$O$7,2,FALSE)</f>
        <v>Decaf</v>
      </c>
      <c r="S3412" s="15" t="str">
        <f>HLOOKUP(Coffee_data[[#This Row],[ProductId]],Product!$B$4:$O$7,3,FALSE)</f>
        <v>Herbal Tea</v>
      </c>
      <c r="T3412" s="15" t="str">
        <f>HLOOKUP(Coffee_data[[#This Row],[ProductId]],Product!$B$4:$O$7,4,FALSE)</f>
        <v>Chamomile</v>
      </c>
    </row>
    <row r="3413" spans="1:20" x14ac:dyDescent="0.2">
      <c r="A3413">
        <v>87</v>
      </c>
      <c r="B3413">
        <v>91</v>
      </c>
      <c r="C3413">
        <v>153</v>
      </c>
      <c r="D3413">
        <v>63</v>
      </c>
      <c r="E3413">
        <v>26</v>
      </c>
      <c r="F3413">
        <v>17</v>
      </c>
      <c r="G3413">
        <v>864</v>
      </c>
      <c r="H3413">
        <v>70</v>
      </c>
      <c r="I3413">
        <v>41</v>
      </c>
      <c r="J3413">
        <v>80</v>
      </c>
      <c r="K3413">
        <v>121</v>
      </c>
      <c r="L3413">
        <v>262</v>
      </c>
      <c r="M3413">
        <v>9</v>
      </c>
      <c r="N3413" s="25">
        <v>42216</v>
      </c>
      <c r="O3413" t="str">
        <f>VLOOKUP(Coffee_data[[#This Row],[Area Code]],Location!$B$1:$E$157,2,FALSE)</f>
        <v>Wisconsin</v>
      </c>
      <c r="P3413" t="str">
        <f>VLOOKUP(Coffee_data[[#This Row],[Area Code]],Location!$B$1:$E$157,3,FALSE)</f>
        <v>Central</v>
      </c>
      <c r="Q3413" t="str">
        <f>VLOOKUP(Coffee_data[[#This Row],[Area Code]],Location!$B$1:$E$157,4,FALSE)</f>
        <v>Small Market</v>
      </c>
      <c r="R3413" s="15" t="str">
        <f>HLOOKUP(Coffee_data[[#This Row],[ProductId]],Product!$B$4:$O$7,2,FALSE)</f>
        <v>Decaf</v>
      </c>
      <c r="S3413" s="15" t="str">
        <f>HLOOKUP(Coffee_data[[#This Row],[ProductId]],Product!$B$4:$O$7,3,FALSE)</f>
        <v>Herbal Tea</v>
      </c>
      <c r="T3413" s="15" t="str">
        <f>HLOOKUP(Coffee_data[[#This Row],[ProductId]],Product!$B$4:$O$7,4,FALSE)</f>
        <v>Lemon</v>
      </c>
    </row>
    <row r="3414" spans="1:20" x14ac:dyDescent="0.2">
      <c r="A3414">
        <v>28</v>
      </c>
      <c r="B3414">
        <v>54</v>
      </c>
      <c r="C3414">
        <v>89</v>
      </c>
      <c r="D3414">
        <v>36</v>
      </c>
      <c r="E3414">
        <v>32</v>
      </c>
      <c r="F3414">
        <v>11</v>
      </c>
      <c r="G3414">
        <v>458</v>
      </c>
      <c r="H3414">
        <v>10</v>
      </c>
      <c r="I3414">
        <v>19</v>
      </c>
      <c r="J3414">
        <v>40</v>
      </c>
      <c r="K3414">
        <v>70</v>
      </c>
      <c r="L3414">
        <v>715</v>
      </c>
      <c r="M3414">
        <v>11</v>
      </c>
      <c r="N3414" s="25">
        <v>42216</v>
      </c>
      <c r="O3414" t="str">
        <f>VLOOKUP(Coffee_data[[#This Row],[Area Code]],Location!$B$1:$E$157,2,FALSE)</f>
        <v>Wisconsin</v>
      </c>
      <c r="P3414" t="str">
        <f>VLOOKUP(Coffee_data[[#This Row],[Area Code]],Location!$B$1:$E$157,3,FALSE)</f>
        <v>Central</v>
      </c>
      <c r="Q3414" t="str">
        <f>VLOOKUP(Coffee_data[[#This Row],[Area Code]],Location!$B$1:$E$157,4,FALSE)</f>
        <v>Small Market</v>
      </c>
      <c r="R3414" s="15" t="str">
        <f>HLOOKUP(Coffee_data[[#This Row],[ProductId]],Product!$B$4:$O$7,2,FALSE)</f>
        <v>Regular</v>
      </c>
      <c r="S3414" s="15" t="str">
        <f>HLOOKUP(Coffee_data[[#This Row],[ProductId]],Product!$B$4:$O$7,3,FALSE)</f>
        <v>Tea</v>
      </c>
      <c r="T3414" s="15" t="str">
        <f>HLOOKUP(Coffee_data[[#This Row],[ProductId]],Product!$B$4:$O$7,4,FALSE)</f>
        <v>Darjeeling</v>
      </c>
    </row>
    <row r="3415" spans="1:20" x14ac:dyDescent="0.2">
      <c r="A3415">
        <v>-10</v>
      </c>
      <c r="B3415">
        <v>61</v>
      </c>
      <c r="C3415">
        <v>104</v>
      </c>
      <c r="D3415">
        <v>44</v>
      </c>
      <c r="E3415">
        <v>63</v>
      </c>
      <c r="F3415">
        <v>39</v>
      </c>
      <c r="G3415">
        <v>617</v>
      </c>
      <c r="H3415">
        <v>10</v>
      </c>
      <c r="I3415">
        <v>18</v>
      </c>
      <c r="J3415">
        <v>60</v>
      </c>
      <c r="K3415">
        <v>102</v>
      </c>
      <c r="L3415">
        <v>715</v>
      </c>
      <c r="M3415">
        <v>12</v>
      </c>
      <c r="N3415" s="25">
        <v>42216</v>
      </c>
      <c r="O3415" t="str">
        <f>VLOOKUP(Coffee_data[[#This Row],[Area Code]],Location!$B$1:$E$157,2,FALSE)</f>
        <v>Wisconsin</v>
      </c>
      <c r="P3415" t="str">
        <f>VLOOKUP(Coffee_data[[#This Row],[Area Code]],Location!$B$1:$E$157,3,FALSE)</f>
        <v>Central</v>
      </c>
      <c r="Q3415" t="str">
        <f>VLOOKUP(Coffee_data[[#This Row],[Area Code]],Location!$B$1:$E$157,4,FALSE)</f>
        <v>Small Market</v>
      </c>
      <c r="R3415" s="15" t="str">
        <f>HLOOKUP(Coffee_data[[#This Row],[ProductId]],Product!$B$4:$O$7,2,FALSE)</f>
        <v>Regular</v>
      </c>
      <c r="S3415" s="15" t="str">
        <f>HLOOKUP(Coffee_data[[#This Row],[ProductId]],Product!$B$4:$O$7,3,FALSE)</f>
        <v>Tea</v>
      </c>
      <c r="T3415" s="15" t="str">
        <f>HLOOKUP(Coffee_data[[#This Row],[ProductId]],Product!$B$4:$O$7,4,FALSE)</f>
        <v>Earl Grey</v>
      </c>
    </row>
    <row r="3416" spans="1:20" x14ac:dyDescent="0.2">
      <c r="A3416">
        <v>25</v>
      </c>
      <c r="B3416">
        <v>39</v>
      </c>
      <c r="C3416">
        <v>68</v>
      </c>
      <c r="D3416">
        <v>30</v>
      </c>
      <c r="E3416">
        <v>20</v>
      </c>
      <c r="F3416">
        <v>9</v>
      </c>
      <c r="G3416">
        <v>581</v>
      </c>
      <c r="H3416">
        <v>30</v>
      </c>
      <c r="I3416">
        <v>36</v>
      </c>
      <c r="J3416">
        <v>50</v>
      </c>
      <c r="K3416">
        <v>86</v>
      </c>
      <c r="L3416">
        <v>262</v>
      </c>
      <c r="M3416">
        <v>6</v>
      </c>
      <c r="N3416" s="25">
        <v>42216</v>
      </c>
      <c r="O3416" t="str">
        <f>VLOOKUP(Coffee_data[[#This Row],[Area Code]],Location!$B$1:$E$157,2,FALSE)</f>
        <v>Wisconsin</v>
      </c>
      <c r="P3416" t="str">
        <f>VLOOKUP(Coffee_data[[#This Row],[Area Code]],Location!$B$1:$E$157,3,FALSE)</f>
        <v>Central</v>
      </c>
      <c r="Q3416" t="str">
        <f>VLOOKUP(Coffee_data[[#This Row],[Area Code]],Location!$B$1:$E$157,4,FALSE)</f>
        <v>Small Market</v>
      </c>
      <c r="R3416" s="15" t="str">
        <f>HLOOKUP(Coffee_data[[#This Row],[ProductId]],Product!$B$4:$O$7,2,FALSE)</f>
        <v>Decaf</v>
      </c>
      <c r="S3416" s="15" t="str">
        <f>HLOOKUP(Coffee_data[[#This Row],[ProductId]],Product!$B$4:$O$7,3,FALSE)</f>
        <v>Espresso</v>
      </c>
      <c r="T3416" s="15" t="str">
        <f>HLOOKUP(Coffee_data[[#This Row],[ProductId]],Product!$B$4:$O$7,4,FALSE)</f>
        <v>Decaf Espresso</v>
      </c>
    </row>
    <row r="3417" spans="1:20" x14ac:dyDescent="0.2">
      <c r="A3417">
        <v>29</v>
      </c>
      <c r="B3417">
        <v>77</v>
      </c>
      <c r="C3417">
        <v>139</v>
      </c>
      <c r="D3417">
        <v>63</v>
      </c>
      <c r="E3417">
        <v>52</v>
      </c>
      <c r="F3417">
        <v>23</v>
      </c>
      <c r="G3417">
        <v>397</v>
      </c>
      <c r="H3417">
        <v>30</v>
      </c>
      <c r="I3417">
        <v>59</v>
      </c>
      <c r="J3417">
        <v>80</v>
      </c>
      <c r="K3417">
        <v>141</v>
      </c>
      <c r="L3417">
        <v>414</v>
      </c>
      <c r="M3417">
        <v>1</v>
      </c>
      <c r="N3417" s="25">
        <v>42216</v>
      </c>
      <c r="O3417" t="str">
        <f>VLOOKUP(Coffee_data[[#This Row],[Area Code]],Location!$B$1:$E$157,2,FALSE)</f>
        <v>Wisconsin</v>
      </c>
      <c r="P3417" t="str">
        <f>VLOOKUP(Coffee_data[[#This Row],[Area Code]],Location!$B$1:$E$157,3,FALSE)</f>
        <v>Central</v>
      </c>
      <c r="Q3417" t="str">
        <f>VLOOKUP(Coffee_data[[#This Row],[Area Code]],Location!$B$1:$E$157,4,FALSE)</f>
        <v>Small Market</v>
      </c>
      <c r="R3417" s="15" t="str">
        <f>HLOOKUP(Coffee_data[[#This Row],[ProductId]],Product!$B$4:$O$7,2,FALSE)</f>
        <v>Regular</v>
      </c>
      <c r="S3417" s="15" t="str">
        <f>HLOOKUP(Coffee_data[[#This Row],[ProductId]],Product!$B$4:$O$7,3,FALSE)</f>
        <v>Coffee</v>
      </c>
      <c r="T3417" s="15" t="str">
        <f>HLOOKUP(Coffee_data[[#This Row],[ProductId]],Product!$B$4:$O$7,4,FALSE)</f>
        <v>Amaretto</v>
      </c>
    </row>
    <row r="3418" spans="1:20" x14ac:dyDescent="0.2">
      <c r="A3418">
        <v>48</v>
      </c>
      <c r="B3418">
        <v>184</v>
      </c>
      <c r="C3418">
        <v>314</v>
      </c>
      <c r="D3418">
        <v>147</v>
      </c>
      <c r="E3418">
        <v>139</v>
      </c>
      <c r="F3418">
        <v>120</v>
      </c>
      <c r="G3418">
        <v>705</v>
      </c>
      <c r="H3418">
        <v>60</v>
      </c>
      <c r="I3418">
        <v>147</v>
      </c>
      <c r="J3418">
        <v>190</v>
      </c>
      <c r="K3418">
        <v>332</v>
      </c>
      <c r="L3418">
        <v>920</v>
      </c>
      <c r="M3418">
        <v>2</v>
      </c>
      <c r="N3418" s="25">
        <v>42216</v>
      </c>
      <c r="O3418" t="str">
        <f>VLOOKUP(Coffee_data[[#This Row],[Area Code]],Location!$B$1:$E$157,2,FALSE)</f>
        <v>Wisconsin</v>
      </c>
      <c r="P3418" t="str">
        <f>VLOOKUP(Coffee_data[[#This Row],[Area Code]],Location!$B$1:$E$157,3,FALSE)</f>
        <v>Central</v>
      </c>
      <c r="Q3418" t="str">
        <f>VLOOKUP(Coffee_data[[#This Row],[Area Code]],Location!$B$1:$E$157,4,FALSE)</f>
        <v>Small Market</v>
      </c>
      <c r="R3418" s="15" t="str">
        <f>HLOOKUP(Coffee_data[[#This Row],[ProductId]],Product!$B$4:$O$7,2,FALSE)</f>
        <v>Regular</v>
      </c>
      <c r="S3418" s="15" t="str">
        <f>HLOOKUP(Coffee_data[[#This Row],[ProductId]],Product!$B$4:$O$7,3,FALSE)</f>
        <v>Coffee</v>
      </c>
      <c r="T3418" s="15" t="str">
        <f>HLOOKUP(Coffee_data[[#This Row],[ProductId]],Product!$B$4:$O$7,4,FALSE)</f>
        <v>Columbian</v>
      </c>
    </row>
    <row r="3419" spans="1:20" x14ac:dyDescent="0.2">
      <c r="A3419">
        <v>101</v>
      </c>
      <c r="B3419">
        <v>132</v>
      </c>
      <c r="C3419">
        <v>229</v>
      </c>
      <c r="D3419">
        <v>99</v>
      </c>
      <c r="E3419">
        <v>55</v>
      </c>
      <c r="F3419">
        <v>32</v>
      </c>
      <c r="G3419">
        <v>565</v>
      </c>
      <c r="H3419">
        <v>90</v>
      </c>
      <c r="I3419">
        <v>72</v>
      </c>
      <c r="J3419">
        <v>140</v>
      </c>
      <c r="K3419">
        <v>237</v>
      </c>
      <c r="L3419">
        <v>715</v>
      </c>
      <c r="M3419">
        <v>3</v>
      </c>
      <c r="N3419" s="25">
        <v>42216</v>
      </c>
      <c r="O3419" t="str">
        <f>VLOOKUP(Coffee_data[[#This Row],[Area Code]],Location!$B$1:$E$157,2,FALSE)</f>
        <v>Wisconsin</v>
      </c>
      <c r="P3419" t="str">
        <f>VLOOKUP(Coffee_data[[#This Row],[Area Code]],Location!$B$1:$E$157,3,FALSE)</f>
        <v>Central</v>
      </c>
      <c r="Q3419" t="str">
        <f>VLOOKUP(Coffee_data[[#This Row],[Area Code]],Location!$B$1:$E$157,4,FALSE)</f>
        <v>Small Market</v>
      </c>
      <c r="R3419" s="15" t="str">
        <f>HLOOKUP(Coffee_data[[#This Row],[ProductId]],Product!$B$4:$O$7,2,FALSE)</f>
        <v>Decaf</v>
      </c>
      <c r="S3419" s="15" t="str">
        <f>HLOOKUP(Coffee_data[[#This Row],[ProductId]],Product!$B$4:$O$7,3,FALSE)</f>
        <v>Coffee</v>
      </c>
      <c r="T3419" s="15" t="str">
        <f>HLOOKUP(Coffee_data[[#This Row],[ProductId]],Product!$B$4:$O$7,4,FALSE)</f>
        <v>Decaf Irish Cream</v>
      </c>
    </row>
    <row r="3420" spans="1:20" x14ac:dyDescent="0.2">
      <c r="A3420">
        <v>97</v>
      </c>
      <c r="B3420">
        <v>123</v>
      </c>
      <c r="C3420">
        <v>224</v>
      </c>
      <c r="D3420">
        <v>83</v>
      </c>
      <c r="E3420">
        <v>49</v>
      </c>
      <c r="F3420">
        <v>31</v>
      </c>
      <c r="G3420">
        <v>1073</v>
      </c>
      <c r="H3420">
        <v>100</v>
      </c>
      <c r="I3420">
        <v>121</v>
      </c>
      <c r="J3420">
        <v>150</v>
      </c>
      <c r="K3420">
        <v>265</v>
      </c>
      <c r="L3420">
        <v>715</v>
      </c>
      <c r="M3420">
        <v>5</v>
      </c>
      <c r="N3420" s="25">
        <v>42216</v>
      </c>
      <c r="O3420" t="str">
        <f>VLOOKUP(Coffee_data[[#This Row],[Area Code]],Location!$B$1:$E$157,2,FALSE)</f>
        <v>Wisconsin</v>
      </c>
      <c r="P3420" t="str">
        <f>VLOOKUP(Coffee_data[[#This Row],[Area Code]],Location!$B$1:$E$157,3,FALSE)</f>
        <v>Central</v>
      </c>
      <c r="Q3420" t="str">
        <f>VLOOKUP(Coffee_data[[#This Row],[Area Code]],Location!$B$1:$E$157,4,FALSE)</f>
        <v>Small Market</v>
      </c>
      <c r="R3420" s="15" t="str">
        <f>HLOOKUP(Coffee_data[[#This Row],[ProductId]],Product!$B$4:$O$7,2,FALSE)</f>
        <v>Regular</v>
      </c>
      <c r="S3420" s="15" t="str">
        <f>HLOOKUP(Coffee_data[[#This Row],[ProductId]],Product!$B$4:$O$7,3,FALSE)</f>
        <v>Espresso</v>
      </c>
      <c r="T3420" s="15" t="str">
        <f>HLOOKUP(Coffee_data[[#This Row],[ProductId]],Product!$B$4:$O$7,4,FALSE)</f>
        <v>Caffe Mocha</v>
      </c>
    </row>
    <row r="3421" spans="1:20" x14ac:dyDescent="0.2">
      <c r="A3421">
        <v>39</v>
      </c>
      <c r="B3421">
        <v>88</v>
      </c>
      <c r="C3421">
        <v>159</v>
      </c>
      <c r="D3421">
        <v>72</v>
      </c>
      <c r="E3421">
        <v>56</v>
      </c>
      <c r="F3421">
        <v>27</v>
      </c>
      <c r="G3421">
        <v>606</v>
      </c>
      <c r="H3421">
        <v>30</v>
      </c>
      <c r="I3421">
        <v>50</v>
      </c>
      <c r="J3421">
        <v>70</v>
      </c>
      <c r="K3421">
        <v>120</v>
      </c>
      <c r="L3421">
        <v>959</v>
      </c>
      <c r="M3421">
        <v>9</v>
      </c>
      <c r="N3421" s="25">
        <v>42216</v>
      </c>
      <c r="O3421" t="str">
        <f>VLOOKUP(Coffee_data[[#This Row],[Area Code]],Location!$B$1:$E$157,2,FALSE)</f>
        <v>Connecticut</v>
      </c>
      <c r="P3421" t="str">
        <f>VLOOKUP(Coffee_data[[#This Row],[Area Code]],Location!$B$1:$E$157,3,FALSE)</f>
        <v>East</v>
      </c>
      <c r="Q3421" t="str">
        <f>VLOOKUP(Coffee_data[[#This Row],[Area Code]],Location!$B$1:$E$157,4,FALSE)</f>
        <v>Small Market</v>
      </c>
      <c r="R3421" s="15" t="str">
        <f>HLOOKUP(Coffee_data[[#This Row],[ProductId]],Product!$B$4:$O$7,2,FALSE)</f>
        <v>Decaf</v>
      </c>
      <c r="S3421" s="15" t="str">
        <f>HLOOKUP(Coffee_data[[#This Row],[ProductId]],Product!$B$4:$O$7,3,FALSE)</f>
        <v>Herbal Tea</v>
      </c>
      <c r="T3421" s="15" t="str">
        <f>HLOOKUP(Coffee_data[[#This Row],[ProductId]],Product!$B$4:$O$7,4,FALSE)</f>
        <v>Lemon</v>
      </c>
    </row>
    <row r="3422" spans="1:20" x14ac:dyDescent="0.2">
      <c r="A3422">
        <v>33</v>
      </c>
      <c r="B3422">
        <v>60</v>
      </c>
      <c r="C3422">
        <v>109</v>
      </c>
      <c r="D3422">
        <v>50</v>
      </c>
      <c r="E3422">
        <v>33</v>
      </c>
      <c r="F3422">
        <v>15</v>
      </c>
      <c r="G3422">
        <v>1064</v>
      </c>
      <c r="H3422">
        <v>30</v>
      </c>
      <c r="I3422">
        <v>40</v>
      </c>
      <c r="J3422">
        <v>50</v>
      </c>
      <c r="K3422">
        <v>70</v>
      </c>
      <c r="L3422">
        <v>475</v>
      </c>
      <c r="M3422">
        <v>10</v>
      </c>
      <c r="N3422" s="25">
        <v>42216</v>
      </c>
      <c r="O3422" t="str">
        <f>VLOOKUP(Coffee_data[[#This Row],[Area Code]],Location!$B$1:$E$157,2,FALSE)</f>
        <v>Connecticut</v>
      </c>
      <c r="P3422" t="str">
        <f>VLOOKUP(Coffee_data[[#This Row],[Area Code]],Location!$B$1:$E$157,3,FALSE)</f>
        <v>East</v>
      </c>
      <c r="Q3422" t="str">
        <f>VLOOKUP(Coffee_data[[#This Row],[Area Code]],Location!$B$1:$E$157,4,FALSE)</f>
        <v>Small Market</v>
      </c>
      <c r="R3422" s="15" t="str">
        <f>HLOOKUP(Coffee_data[[#This Row],[ProductId]],Product!$B$4:$O$7,2,FALSE)</f>
        <v>Decaf</v>
      </c>
      <c r="S3422" s="15" t="str">
        <f>HLOOKUP(Coffee_data[[#This Row],[ProductId]],Product!$B$4:$O$7,3,FALSE)</f>
        <v>Herbal Tea</v>
      </c>
      <c r="T3422" s="15" t="str">
        <f>HLOOKUP(Coffee_data[[#This Row],[ProductId]],Product!$B$4:$O$7,4,FALSE)</f>
        <v>Mint</v>
      </c>
    </row>
    <row r="3423" spans="1:20" x14ac:dyDescent="0.2">
      <c r="A3423">
        <v>39</v>
      </c>
      <c r="B3423">
        <v>49</v>
      </c>
      <c r="C3423">
        <v>82</v>
      </c>
      <c r="D3423">
        <v>34</v>
      </c>
      <c r="E3423">
        <v>20</v>
      </c>
      <c r="F3423">
        <v>9</v>
      </c>
      <c r="G3423">
        <v>890</v>
      </c>
      <c r="H3423">
        <v>40</v>
      </c>
      <c r="I3423">
        <v>19</v>
      </c>
      <c r="J3423">
        <v>50</v>
      </c>
      <c r="K3423">
        <v>69</v>
      </c>
      <c r="L3423">
        <v>959</v>
      </c>
      <c r="M3423">
        <v>11</v>
      </c>
      <c r="N3423" s="25">
        <v>42216</v>
      </c>
      <c r="O3423" t="str">
        <f>VLOOKUP(Coffee_data[[#This Row],[Area Code]],Location!$B$1:$E$157,2,FALSE)</f>
        <v>Connecticut</v>
      </c>
      <c r="P3423" t="str">
        <f>VLOOKUP(Coffee_data[[#This Row],[Area Code]],Location!$B$1:$E$157,3,FALSE)</f>
        <v>East</v>
      </c>
      <c r="Q3423" t="str">
        <f>VLOOKUP(Coffee_data[[#This Row],[Area Code]],Location!$B$1:$E$157,4,FALSE)</f>
        <v>Small Market</v>
      </c>
      <c r="R3423" s="15" t="str">
        <f>HLOOKUP(Coffee_data[[#This Row],[ProductId]],Product!$B$4:$O$7,2,FALSE)</f>
        <v>Regular</v>
      </c>
      <c r="S3423" s="15" t="str">
        <f>HLOOKUP(Coffee_data[[#This Row],[ProductId]],Product!$B$4:$O$7,3,FALSE)</f>
        <v>Tea</v>
      </c>
      <c r="T3423" s="15" t="str">
        <f>HLOOKUP(Coffee_data[[#This Row],[ProductId]],Product!$B$4:$O$7,4,FALSE)</f>
        <v>Darjeeling</v>
      </c>
    </row>
    <row r="3424" spans="1:20" x14ac:dyDescent="0.2">
      <c r="A3424">
        <v>17</v>
      </c>
      <c r="B3424">
        <v>28</v>
      </c>
      <c r="C3424">
        <v>47</v>
      </c>
      <c r="D3424">
        <v>19</v>
      </c>
      <c r="E3424">
        <v>15</v>
      </c>
      <c r="F3424">
        <v>5</v>
      </c>
      <c r="G3424">
        <v>811</v>
      </c>
      <c r="H3424">
        <v>20</v>
      </c>
      <c r="I3424">
        <v>20</v>
      </c>
      <c r="J3424">
        <v>30</v>
      </c>
      <c r="K3424">
        <v>63</v>
      </c>
      <c r="L3424">
        <v>203</v>
      </c>
      <c r="M3424">
        <v>13</v>
      </c>
      <c r="N3424" s="25">
        <v>42216</v>
      </c>
      <c r="O3424" t="str">
        <f>VLOOKUP(Coffee_data[[#This Row],[Area Code]],Location!$B$1:$E$157,2,FALSE)</f>
        <v>Connecticut</v>
      </c>
      <c r="P3424" t="str">
        <f>VLOOKUP(Coffee_data[[#This Row],[Area Code]],Location!$B$1:$E$157,3,FALSE)</f>
        <v>East</v>
      </c>
      <c r="Q3424" t="str">
        <f>VLOOKUP(Coffee_data[[#This Row],[Area Code]],Location!$B$1:$E$157,4,FALSE)</f>
        <v>Small Market</v>
      </c>
      <c r="R3424" s="15" t="str">
        <f>HLOOKUP(Coffee_data[[#This Row],[ProductId]],Product!$B$4:$O$7,2,FALSE)</f>
        <v>Regular</v>
      </c>
      <c r="S3424" s="15" t="str">
        <f>HLOOKUP(Coffee_data[[#This Row],[ProductId]],Product!$B$4:$O$7,3,FALSE)</f>
        <v>Tea</v>
      </c>
      <c r="T3424" s="15" t="str">
        <f>HLOOKUP(Coffee_data[[#This Row],[ProductId]],Product!$B$4:$O$7,4,FALSE)</f>
        <v>Green Tea</v>
      </c>
    </row>
    <row r="3425" spans="1:20" x14ac:dyDescent="0.2">
      <c r="A3425">
        <v>-11</v>
      </c>
      <c r="B3425">
        <v>61</v>
      </c>
      <c r="C3425">
        <v>104</v>
      </c>
      <c r="D3425">
        <v>44</v>
      </c>
      <c r="E3425">
        <v>64</v>
      </c>
      <c r="F3425">
        <v>39</v>
      </c>
      <c r="G3425">
        <v>617</v>
      </c>
      <c r="H3425">
        <v>10</v>
      </c>
      <c r="I3425">
        <v>40</v>
      </c>
      <c r="J3425">
        <v>60</v>
      </c>
      <c r="K3425">
        <v>95</v>
      </c>
      <c r="L3425">
        <v>475</v>
      </c>
      <c r="M3425">
        <v>5</v>
      </c>
      <c r="N3425" s="25">
        <v>42216</v>
      </c>
      <c r="O3425" t="str">
        <f>VLOOKUP(Coffee_data[[#This Row],[Area Code]],Location!$B$1:$E$157,2,FALSE)</f>
        <v>Connecticut</v>
      </c>
      <c r="P3425" t="str">
        <f>VLOOKUP(Coffee_data[[#This Row],[Area Code]],Location!$B$1:$E$157,3,FALSE)</f>
        <v>East</v>
      </c>
      <c r="Q3425" t="str">
        <f>VLOOKUP(Coffee_data[[#This Row],[Area Code]],Location!$B$1:$E$157,4,FALSE)</f>
        <v>Small Market</v>
      </c>
      <c r="R3425" s="15" t="str">
        <f>HLOOKUP(Coffee_data[[#This Row],[ProductId]],Product!$B$4:$O$7,2,FALSE)</f>
        <v>Regular</v>
      </c>
      <c r="S3425" s="15" t="str">
        <f>HLOOKUP(Coffee_data[[#This Row],[ProductId]],Product!$B$4:$O$7,3,FALSE)</f>
        <v>Espresso</v>
      </c>
      <c r="T3425" s="15" t="str">
        <f>HLOOKUP(Coffee_data[[#This Row],[ProductId]],Product!$B$4:$O$7,4,FALSE)</f>
        <v>Caffe Mocha</v>
      </c>
    </row>
    <row r="3426" spans="1:20" x14ac:dyDescent="0.2">
      <c r="A3426">
        <v>22</v>
      </c>
      <c r="B3426">
        <v>56</v>
      </c>
      <c r="C3426">
        <v>97</v>
      </c>
      <c r="D3426">
        <v>42</v>
      </c>
      <c r="E3426">
        <v>37</v>
      </c>
      <c r="F3426">
        <v>13</v>
      </c>
      <c r="G3426">
        <v>384</v>
      </c>
      <c r="H3426">
        <v>20</v>
      </c>
      <c r="I3426">
        <v>34</v>
      </c>
      <c r="J3426">
        <v>50</v>
      </c>
      <c r="K3426">
        <v>84</v>
      </c>
      <c r="L3426">
        <v>203</v>
      </c>
      <c r="M3426">
        <v>6</v>
      </c>
      <c r="N3426" s="25">
        <v>42216</v>
      </c>
      <c r="O3426" t="str">
        <f>VLOOKUP(Coffee_data[[#This Row],[Area Code]],Location!$B$1:$E$157,2,FALSE)</f>
        <v>Connecticut</v>
      </c>
      <c r="P3426" t="str">
        <f>VLOOKUP(Coffee_data[[#This Row],[Area Code]],Location!$B$1:$E$157,3,FALSE)</f>
        <v>East</v>
      </c>
      <c r="Q3426" t="str">
        <f>VLOOKUP(Coffee_data[[#This Row],[Area Code]],Location!$B$1:$E$157,4,FALSE)</f>
        <v>Small Market</v>
      </c>
      <c r="R3426" s="15" t="str">
        <f>HLOOKUP(Coffee_data[[#This Row],[ProductId]],Product!$B$4:$O$7,2,FALSE)</f>
        <v>Decaf</v>
      </c>
      <c r="S3426" s="15" t="str">
        <f>HLOOKUP(Coffee_data[[#This Row],[ProductId]],Product!$B$4:$O$7,3,FALSE)</f>
        <v>Espresso</v>
      </c>
      <c r="T3426" s="15" t="str">
        <f>HLOOKUP(Coffee_data[[#This Row],[ProductId]],Product!$B$4:$O$7,4,FALSE)</f>
        <v>Decaf Espresso</v>
      </c>
    </row>
    <row r="3427" spans="1:20" x14ac:dyDescent="0.2">
      <c r="A3427">
        <v>104</v>
      </c>
      <c r="B3427">
        <v>135</v>
      </c>
      <c r="C3427">
        <v>223</v>
      </c>
      <c r="D3427">
        <v>90</v>
      </c>
      <c r="E3427">
        <v>56</v>
      </c>
      <c r="F3427">
        <v>29</v>
      </c>
      <c r="G3427">
        <v>1139</v>
      </c>
      <c r="H3427">
        <v>90</v>
      </c>
      <c r="I3427">
        <v>80</v>
      </c>
      <c r="J3427">
        <v>130</v>
      </c>
      <c r="K3427">
        <v>208</v>
      </c>
      <c r="L3427">
        <v>203</v>
      </c>
      <c r="M3427">
        <v>2</v>
      </c>
      <c r="N3427" s="25">
        <v>42216</v>
      </c>
      <c r="O3427" t="str">
        <f>VLOOKUP(Coffee_data[[#This Row],[Area Code]],Location!$B$1:$E$157,2,FALSE)</f>
        <v>Connecticut</v>
      </c>
      <c r="P3427" t="str">
        <f>VLOOKUP(Coffee_data[[#This Row],[Area Code]],Location!$B$1:$E$157,3,FALSE)</f>
        <v>East</v>
      </c>
      <c r="Q3427" t="str">
        <f>VLOOKUP(Coffee_data[[#This Row],[Area Code]],Location!$B$1:$E$157,4,FALSE)</f>
        <v>Small Market</v>
      </c>
      <c r="R3427" s="15" t="str">
        <f>HLOOKUP(Coffee_data[[#This Row],[ProductId]],Product!$B$4:$O$7,2,FALSE)</f>
        <v>Regular</v>
      </c>
      <c r="S3427" s="15" t="str">
        <f>HLOOKUP(Coffee_data[[#This Row],[ProductId]],Product!$B$4:$O$7,3,FALSE)</f>
        <v>Coffee</v>
      </c>
      <c r="T3427" s="15" t="str">
        <f>HLOOKUP(Coffee_data[[#This Row],[ProductId]],Product!$B$4:$O$7,4,FALSE)</f>
        <v>Columbian</v>
      </c>
    </row>
    <row r="3428" spans="1:20" x14ac:dyDescent="0.2">
      <c r="A3428">
        <v>25</v>
      </c>
      <c r="B3428">
        <v>39</v>
      </c>
      <c r="C3428">
        <v>68</v>
      </c>
      <c r="D3428">
        <v>30</v>
      </c>
      <c r="E3428">
        <v>20</v>
      </c>
      <c r="F3428">
        <v>9</v>
      </c>
      <c r="G3428">
        <v>581</v>
      </c>
      <c r="H3428">
        <v>20</v>
      </c>
      <c r="I3428">
        <v>20</v>
      </c>
      <c r="J3428">
        <v>30</v>
      </c>
      <c r="K3428">
        <v>42</v>
      </c>
      <c r="L3428">
        <v>786</v>
      </c>
      <c r="M3428">
        <v>8</v>
      </c>
      <c r="N3428" s="25">
        <v>42216</v>
      </c>
      <c r="O3428" t="str">
        <f>VLOOKUP(Coffee_data[[#This Row],[Area Code]],Location!$B$1:$E$157,2,FALSE)</f>
        <v>Florida</v>
      </c>
      <c r="P3428" t="str">
        <f>VLOOKUP(Coffee_data[[#This Row],[Area Code]],Location!$B$1:$E$157,3,FALSE)</f>
        <v>East</v>
      </c>
      <c r="Q3428" t="str">
        <f>VLOOKUP(Coffee_data[[#This Row],[Area Code]],Location!$B$1:$E$157,4,FALSE)</f>
        <v>Major Market</v>
      </c>
      <c r="R3428" s="15" t="str">
        <f>HLOOKUP(Coffee_data[[#This Row],[ProductId]],Product!$B$4:$O$7,2,FALSE)</f>
        <v>Decaf</v>
      </c>
      <c r="S3428" s="15" t="str">
        <f>HLOOKUP(Coffee_data[[#This Row],[ProductId]],Product!$B$4:$O$7,3,FALSE)</f>
        <v>Herbal Tea</v>
      </c>
      <c r="T3428" s="15" t="str">
        <f>HLOOKUP(Coffee_data[[#This Row],[ProductId]],Product!$B$4:$O$7,4,FALSE)</f>
        <v>Chamomile</v>
      </c>
    </row>
    <row r="3429" spans="1:20" x14ac:dyDescent="0.2">
      <c r="A3429">
        <v>28</v>
      </c>
      <c r="B3429">
        <v>77</v>
      </c>
      <c r="C3429">
        <v>139</v>
      </c>
      <c r="D3429">
        <v>63</v>
      </c>
      <c r="E3429">
        <v>53</v>
      </c>
      <c r="F3429">
        <v>23</v>
      </c>
      <c r="G3429">
        <v>397</v>
      </c>
      <c r="H3429">
        <v>30</v>
      </c>
      <c r="I3429">
        <v>40</v>
      </c>
      <c r="J3429">
        <v>60</v>
      </c>
      <c r="K3429">
        <v>91</v>
      </c>
      <c r="L3429">
        <v>727</v>
      </c>
      <c r="M3429">
        <v>9</v>
      </c>
      <c r="N3429" s="25">
        <v>42216</v>
      </c>
      <c r="O3429" t="str">
        <f>VLOOKUP(Coffee_data[[#This Row],[Area Code]],Location!$B$1:$E$157,2,FALSE)</f>
        <v>Florida</v>
      </c>
      <c r="P3429" t="str">
        <f>VLOOKUP(Coffee_data[[#This Row],[Area Code]],Location!$B$1:$E$157,3,FALSE)</f>
        <v>East</v>
      </c>
      <c r="Q3429" t="str">
        <f>VLOOKUP(Coffee_data[[#This Row],[Area Code]],Location!$B$1:$E$157,4,FALSE)</f>
        <v>Major Market</v>
      </c>
      <c r="R3429" s="15" t="str">
        <f>HLOOKUP(Coffee_data[[#This Row],[ProductId]],Product!$B$4:$O$7,2,FALSE)</f>
        <v>Decaf</v>
      </c>
      <c r="S3429" s="15" t="str">
        <f>HLOOKUP(Coffee_data[[#This Row],[ProductId]],Product!$B$4:$O$7,3,FALSE)</f>
        <v>Herbal Tea</v>
      </c>
      <c r="T3429" s="15" t="str">
        <f>HLOOKUP(Coffee_data[[#This Row],[ProductId]],Product!$B$4:$O$7,4,FALSE)</f>
        <v>Lemon</v>
      </c>
    </row>
    <row r="3430" spans="1:20" x14ac:dyDescent="0.2">
      <c r="A3430">
        <v>97</v>
      </c>
      <c r="B3430">
        <v>123</v>
      </c>
      <c r="C3430">
        <v>224</v>
      </c>
      <c r="D3430">
        <v>66</v>
      </c>
      <c r="E3430">
        <v>49</v>
      </c>
      <c r="F3430">
        <v>31</v>
      </c>
      <c r="G3430">
        <v>1073</v>
      </c>
      <c r="H3430">
        <v>70</v>
      </c>
      <c r="I3430">
        <v>60</v>
      </c>
      <c r="J3430">
        <v>100</v>
      </c>
      <c r="K3430">
        <v>180</v>
      </c>
      <c r="L3430">
        <v>850</v>
      </c>
      <c r="M3430">
        <v>10</v>
      </c>
      <c r="N3430" s="25">
        <v>42216</v>
      </c>
      <c r="O3430" t="str">
        <f>VLOOKUP(Coffee_data[[#This Row],[Area Code]],Location!$B$1:$E$157,2,FALSE)</f>
        <v>Florida</v>
      </c>
      <c r="P3430" t="str">
        <f>VLOOKUP(Coffee_data[[#This Row],[Area Code]],Location!$B$1:$E$157,3,FALSE)</f>
        <v>East</v>
      </c>
      <c r="Q3430" t="str">
        <f>VLOOKUP(Coffee_data[[#This Row],[Area Code]],Location!$B$1:$E$157,4,FALSE)</f>
        <v>Major Market</v>
      </c>
      <c r="R3430" s="15" t="str">
        <f>HLOOKUP(Coffee_data[[#This Row],[ProductId]],Product!$B$4:$O$7,2,FALSE)</f>
        <v>Decaf</v>
      </c>
      <c r="S3430" s="15" t="str">
        <f>HLOOKUP(Coffee_data[[#This Row],[ProductId]],Product!$B$4:$O$7,3,FALSE)</f>
        <v>Herbal Tea</v>
      </c>
      <c r="T3430" s="15" t="str">
        <f>HLOOKUP(Coffee_data[[#This Row],[ProductId]],Product!$B$4:$O$7,4,FALSE)</f>
        <v>Mint</v>
      </c>
    </row>
    <row r="3431" spans="1:20" x14ac:dyDescent="0.2">
      <c r="A3431">
        <v>61</v>
      </c>
      <c r="B3431">
        <v>68</v>
      </c>
      <c r="C3431">
        <v>113</v>
      </c>
      <c r="D3431">
        <v>46</v>
      </c>
      <c r="E3431">
        <v>22</v>
      </c>
      <c r="F3431">
        <v>12</v>
      </c>
      <c r="G3431">
        <v>880</v>
      </c>
      <c r="H3431">
        <v>60</v>
      </c>
      <c r="I3431">
        <v>29</v>
      </c>
      <c r="J3431">
        <v>80</v>
      </c>
      <c r="K3431">
        <v>109</v>
      </c>
      <c r="L3431">
        <v>954</v>
      </c>
      <c r="M3431">
        <v>11</v>
      </c>
      <c r="N3431" s="25">
        <v>42216</v>
      </c>
      <c r="O3431" t="str">
        <f>VLOOKUP(Coffee_data[[#This Row],[Area Code]],Location!$B$1:$E$157,2,FALSE)</f>
        <v>Florida</v>
      </c>
      <c r="P3431" t="str">
        <f>VLOOKUP(Coffee_data[[#This Row],[Area Code]],Location!$B$1:$E$157,3,FALSE)</f>
        <v>East</v>
      </c>
      <c r="Q3431" t="str">
        <f>VLOOKUP(Coffee_data[[#This Row],[Area Code]],Location!$B$1:$E$157,4,FALSE)</f>
        <v>Major Market</v>
      </c>
      <c r="R3431" s="15" t="str">
        <f>HLOOKUP(Coffee_data[[#This Row],[ProductId]],Product!$B$4:$O$7,2,FALSE)</f>
        <v>Regular</v>
      </c>
      <c r="S3431" s="15" t="str">
        <f>HLOOKUP(Coffee_data[[#This Row],[ProductId]],Product!$B$4:$O$7,3,FALSE)</f>
        <v>Tea</v>
      </c>
      <c r="T3431" s="15" t="str">
        <f>HLOOKUP(Coffee_data[[#This Row],[ProductId]],Product!$B$4:$O$7,4,FALSE)</f>
        <v>Darjeeling</v>
      </c>
    </row>
    <row r="3432" spans="1:20" x14ac:dyDescent="0.2">
      <c r="A3432">
        <v>87</v>
      </c>
      <c r="B3432">
        <v>91</v>
      </c>
      <c r="C3432">
        <v>153</v>
      </c>
      <c r="D3432">
        <v>63</v>
      </c>
      <c r="E3432">
        <v>26</v>
      </c>
      <c r="F3432">
        <v>17</v>
      </c>
      <c r="G3432">
        <v>864</v>
      </c>
      <c r="H3432">
        <v>80</v>
      </c>
      <c r="I3432">
        <v>73</v>
      </c>
      <c r="J3432">
        <v>100</v>
      </c>
      <c r="K3432">
        <v>160</v>
      </c>
      <c r="L3432">
        <v>904</v>
      </c>
      <c r="M3432">
        <v>13</v>
      </c>
      <c r="N3432" s="25">
        <v>42216</v>
      </c>
      <c r="O3432" t="str">
        <f>VLOOKUP(Coffee_data[[#This Row],[Area Code]],Location!$B$1:$E$157,2,FALSE)</f>
        <v>Florida</v>
      </c>
      <c r="P3432" t="str">
        <f>VLOOKUP(Coffee_data[[#This Row],[Area Code]],Location!$B$1:$E$157,3,FALSE)</f>
        <v>East</v>
      </c>
      <c r="Q3432" t="str">
        <f>VLOOKUP(Coffee_data[[#This Row],[Area Code]],Location!$B$1:$E$157,4,FALSE)</f>
        <v>Major Market</v>
      </c>
      <c r="R3432" s="15" t="str">
        <f>HLOOKUP(Coffee_data[[#This Row],[ProductId]],Product!$B$4:$O$7,2,FALSE)</f>
        <v>Regular</v>
      </c>
      <c r="S3432" s="15" t="str">
        <f>HLOOKUP(Coffee_data[[#This Row],[ProductId]],Product!$B$4:$O$7,3,FALSE)</f>
        <v>Tea</v>
      </c>
      <c r="T3432" s="15" t="str">
        <f>HLOOKUP(Coffee_data[[#This Row],[ProductId]],Product!$B$4:$O$7,4,FALSE)</f>
        <v>Green Tea</v>
      </c>
    </row>
    <row r="3433" spans="1:20" x14ac:dyDescent="0.2">
      <c r="A3433">
        <v>48</v>
      </c>
      <c r="B3433">
        <v>184</v>
      </c>
      <c r="C3433">
        <v>314</v>
      </c>
      <c r="D3433">
        <v>182</v>
      </c>
      <c r="E3433">
        <v>139</v>
      </c>
      <c r="F3433">
        <v>120</v>
      </c>
      <c r="G3433">
        <v>705</v>
      </c>
      <c r="H3433">
        <v>60</v>
      </c>
      <c r="I3433">
        <v>94</v>
      </c>
      <c r="J3433">
        <v>190</v>
      </c>
      <c r="K3433">
        <v>305</v>
      </c>
      <c r="L3433">
        <v>941</v>
      </c>
      <c r="M3433">
        <v>5</v>
      </c>
      <c r="N3433" s="25">
        <v>42216</v>
      </c>
      <c r="O3433" t="str">
        <f>VLOOKUP(Coffee_data[[#This Row],[Area Code]],Location!$B$1:$E$157,2,FALSE)</f>
        <v>Florida</v>
      </c>
      <c r="P3433" t="str">
        <f>VLOOKUP(Coffee_data[[#This Row],[Area Code]],Location!$B$1:$E$157,3,FALSE)</f>
        <v>East</v>
      </c>
      <c r="Q3433" t="str">
        <f>VLOOKUP(Coffee_data[[#This Row],[Area Code]],Location!$B$1:$E$157,4,FALSE)</f>
        <v>Major Market</v>
      </c>
      <c r="R3433" s="15" t="str">
        <f>HLOOKUP(Coffee_data[[#This Row],[ProductId]],Product!$B$4:$O$7,2,FALSE)</f>
        <v>Regular</v>
      </c>
      <c r="S3433" s="15" t="str">
        <f>HLOOKUP(Coffee_data[[#This Row],[ProductId]],Product!$B$4:$O$7,3,FALSE)</f>
        <v>Espresso</v>
      </c>
      <c r="T3433" s="15" t="str">
        <f>HLOOKUP(Coffee_data[[#This Row],[ProductId]],Product!$B$4:$O$7,4,FALSE)</f>
        <v>Caffe Mocha</v>
      </c>
    </row>
    <row r="3434" spans="1:20" x14ac:dyDescent="0.2">
      <c r="A3434">
        <v>101</v>
      </c>
      <c r="B3434">
        <v>132</v>
      </c>
      <c r="C3434">
        <v>229</v>
      </c>
      <c r="D3434">
        <v>99</v>
      </c>
      <c r="E3434">
        <v>55</v>
      </c>
      <c r="F3434">
        <v>32</v>
      </c>
      <c r="G3434">
        <v>565</v>
      </c>
      <c r="H3434">
        <v>80</v>
      </c>
      <c r="I3434">
        <v>84</v>
      </c>
      <c r="J3434">
        <v>130</v>
      </c>
      <c r="K3434">
        <v>214</v>
      </c>
      <c r="L3434">
        <v>904</v>
      </c>
      <c r="M3434">
        <v>6</v>
      </c>
      <c r="N3434" s="25">
        <v>42216</v>
      </c>
      <c r="O3434" t="str">
        <f>VLOOKUP(Coffee_data[[#This Row],[Area Code]],Location!$B$1:$E$157,2,FALSE)</f>
        <v>Florida</v>
      </c>
      <c r="P3434" t="str">
        <f>VLOOKUP(Coffee_data[[#This Row],[Area Code]],Location!$B$1:$E$157,3,FALSE)</f>
        <v>East</v>
      </c>
      <c r="Q3434" t="str">
        <f>VLOOKUP(Coffee_data[[#This Row],[Area Code]],Location!$B$1:$E$157,4,FALSE)</f>
        <v>Major Market</v>
      </c>
      <c r="R3434" s="15" t="str">
        <f>HLOOKUP(Coffee_data[[#This Row],[ProductId]],Product!$B$4:$O$7,2,FALSE)</f>
        <v>Decaf</v>
      </c>
      <c r="S3434" s="15" t="str">
        <f>HLOOKUP(Coffee_data[[#This Row],[ProductId]],Product!$B$4:$O$7,3,FALSE)</f>
        <v>Espresso</v>
      </c>
      <c r="T3434" s="15" t="str">
        <f>HLOOKUP(Coffee_data[[#This Row],[ProductId]],Product!$B$4:$O$7,4,FALSE)</f>
        <v>Decaf Espresso</v>
      </c>
    </row>
    <row r="3435" spans="1:20" x14ac:dyDescent="0.2">
      <c r="A3435">
        <v>144</v>
      </c>
      <c r="B3435">
        <v>172</v>
      </c>
      <c r="C3435">
        <v>283</v>
      </c>
      <c r="D3435">
        <v>153</v>
      </c>
      <c r="E3435">
        <v>63</v>
      </c>
      <c r="F3435">
        <v>37</v>
      </c>
      <c r="G3435">
        <v>810</v>
      </c>
      <c r="H3435">
        <v>120</v>
      </c>
      <c r="I3435">
        <v>139</v>
      </c>
      <c r="J3435">
        <v>170</v>
      </c>
      <c r="K3435">
        <v>272</v>
      </c>
      <c r="L3435">
        <v>954</v>
      </c>
      <c r="M3435">
        <v>2</v>
      </c>
      <c r="N3435" s="25">
        <v>42216</v>
      </c>
      <c r="O3435" t="str">
        <f>VLOOKUP(Coffee_data[[#This Row],[Area Code]],Location!$B$1:$E$157,2,FALSE)</f>
        <v>Florida</v>
      </c>
      <c r="P3435" t="str">
        <f>VLOOKUP(Coffee_data[[#This Row],[Area Code]],Location!$B$1:$E$157,3,FALSE)</f>
        <v>East</v>
      </c>
      <c r="Q3435" t="str">
        <f>VLOOKUP(Coffee_data[[#This Row],[Area Code]],Location!$B$1:$E$157,4,FALSE)</f>
        <v>Major Market</v>
      </c>
      <c r="R3435" s="15" t="str">
        <f>HLOOKUP(Coffee_data[[#This Row],[ProductId]],Product!$B$4:$O$7,2,FALSE)</f>
        <v>Regular</v>
      </c>
      <c r="S3435" s="15" t="str">
        <f>HLOOKUP(Coffee_data[[#This Row],[ProductId]],Product!$B$4:$O$7,3,FALSE)</f>
        <v>Coffee</v>
      </c>
      <c r="T3435" s="15" t="str">
        <f>HLOOKUP(Coffee_data[[#This Row],[ProductId]],Product!$B$4:$O$7,4,FALSE)</f>
        <v>Columbian</v>
      </c>
    </row>
    <row r="3436" spans="1:20" x14ac:dyDescent="0.2">
      <c r="A3436">
        <v>141</v>
      </c>
      <c r="B3436">
        <v>161</v>
      </c>
      <c r="C3436">
        <v>275</v>
      </c>
      <c r="D3436">
        <v>129</v>
      </c>
      <c r="E3436">
        <v>55</v>
      </c>
      <c r="F3436">
        <v>35</v>
      </c>
      <c r="G3436">
        <v>678</v>
      </c>
      <c r="H3436">
        <v>100</v>
      </c>
      <c r="I3436">
        <v>121</v>
      </c>
      <c r="J3436">
        <v>150</v>
      </c>
      <c r="K3436">
        <v>260</v>
      </c>
      <c r="L3436">
        <v>561</v>
      </c>
      <c r="M3436">
        <v>3</v>
      </c>
      <c r="N3436" s="25">
        <v>42216</v>
      </c>
      <c r="O3436" t="str">
        <f>VLOOKUP(Coffee_data[[#This Row],[Area Code]],Location!$B$1:$E$157,2,FALSE)</f>
        <v>Florida</v>
      </c>
      <c r="P3436" t="str">
        <f>VLOOKUP(Coffee_data[[#This Row],[Area Code]],Location!$B$1:$E$157,3,FALSE)</f>
        <v>East</v>
      </c>
      <c r="Q3436" t="str">
        <f>VLOOKUP(Coffee_data[[#This Row],[Area Code]],Location!$B$1:$E$157,4,FALSE)</f>
        <v>Major Market</v>
      </c>
      <c r="R3436" s="15" t="str">
        <f>HLOOKUP(Coffee_data[[#This Row],[ProductId]],Product!$B$4:$O$7,2,FALSE)</f>
        <v>Decaf</v>
      </c>
      <c r="S3436" s="15" t="str">
        <f>HLOOKUP(Coffee_data[[#This Row],[ProductId]],Product!$B$4:$O$7,3,FALSE)</f>
        <v>Coffee</v>
      </c>
      <c r="T3436" s="15" t="str">
        <f>HLOOKUP(Coffee_data[[#This Row],[ProductId]],Product!$B$4:$O$7,4,FALSE)</f>
        <v>Decaf Irish Cream</v>
      </c>
    </row>
    <row r="3437" spans="1:20" x14ac:dyDescent="0.2">
      <c r="A3437">
        <v>12</v>
      </c>
      <c r="B3437">
        <v>60</v>
      </c>
      <c r="C3437">
        <v>108</v>
      </c>
      <c r="D3437">
        <v>49</v>
      </c>
      <c r="E3437">
        <v>47</v>
      </c>
      <c r="F3437">
        <v>18</v>
      </c>
      <c r="G3437">
        <v>414</v>
      </c>
      <c r="H3437">
        <v>20</v>
      </c>
      <c r="I3437">
        <v>30</v>
      </c>
      <c r="J3437">
        <v>50</v>
      </c>
      <c r="K3437">
        <v>80</v>
      </c>
      <c r="L3437">
        <v>978</v>
      </c>
      <c r="M3437">
        <v>9</v>
      </c>
      <c r="N3437" s="25">
        <v>42216</v>
      </c>
      <c r="O3437" t="str">
        <f>VLOOKUP(Coffee_data[[#This Row],[Area Code]],Location!$B$1:$E$157,2,FALSE)</f>
        <v>Massachusetts</v>
      </c>
      <c r="P3437" t="str">
        <f>VLOOKUP(Coffee_data[[#This Row],[Area Code]],Location!$B$1:$E$157,3,FALSE)</f>
        <v>East</v>
      </c>
      <c r="Q3437" t="str">
        <f>VLOOKUP(Coffee_data[[#This Row],[Area Code]],Location!$B$1:$E$157,4,FALSE)</f>
        <v>Major Market</v>
      </c>
      <c r="R3437" s="15" t="str">
        <f>HLOOKUP(Coffee_data[[#This Row],[ProductId]],Product!$B$4:$O$7,2,FALSE)</f>
        <v>Decaf</v>
      </c>
      <c r="S3437" s="15" t="str">
        <f>HLOOKUP(Coffee_data[[#This Row],[ProductId]],Product!$B$4:$O$7,3,FALSE)</f>
        <v>Herbal Tea</v>
      </c>
      <c r="T3437" s="15" t="str">
        <f>HLOOKUP(Coffee_data[[#This Row],[ProductId]],Product!$B$4:$O$7,4,FALSE)</f>
        <v>Lemon</v>
      </c>
    </row>
    <row r="3438" spans="1:20" x14ac:dyDescent="0.2">
      <c r="A3438">
        <v>22</v>
      </c>
      <c r="B3438">
        <v>33</v>
      </c>
      <c r="C3438">
        <v>55</v>
      </c>
      <c r="D3438">
        <v>22</v>
      </c>
      <c r="E3438">
        <v>16</v>
      </c>
      <c r="F3438">
        <v>6</v>
      </c>
      <c r="G3438">
        <v>865</v>
      </c>
      <c r="H3438">
        <v>20</v>
      </c>
      <c r="I3438">
        <v>20</v>
      </c>
      <c r="J3438">
        <v>30</v>
      </c>
      <c r="K3438">
        <v>61</v>
      </c>
      <c r="L3438">
        <v>508</v>
      </c>
      <c r="M3438">
        <v>11</v>
      </c>
      <c r="N3438" s="25">
        <v>42216</v>
      </c>
      <c r="O3438" t="str">
        <f>VLOOKUP(Coffee_data[[#This Row],[Area Code]],Location!$B$1:$E$157,2,FALSE)</f>
        <v>Massachusetts</v>
      </c>
      <c r="P3438" t="str">
        <f>VLOOKUP(Coffee_data[[#This Row],[Area Code]],Location!$B$1:$E$157,3,FALSE)</f>
        <v>East</v>
      </c>
      <c r="Q3438" t="str">
        <f>VLOOKUP(Coffee_data[[#This Row],[Area Code]],Location!$B$1:$E$157,4,FALSE)</f>
        <v>Major Market</v>
      </c>
      <c r="R3438" s="15" t="str">
        <f>HLOOKUP(Coffee_data[[#This Row],[ProductId]],Product!$B$4:$O$7,2,FALSE)</f>
        <v>Regular</v>
      </c>
      <c r="S3438" s="15" t="str">
        <f>HLOOKUP(Coffee_data[[#This Row],[ProductId]],Product!$B$4:$O$7,3,FALSE)</f>
        <v>Tea</v>
      </c>
      <c r="T3438" s="15" t="str">
        <f>HLOOKUP(Coffee_data[[#This Row],[ProductId]],Product!$B$4:$O$7,4,FALSE)</f>
        <v>Darjeeling</v>
      </c>
    </row>
    <row r="3439" spans="1:20" x14ac:dyDescent="0.2">
      <c r="A3439">
        <v>12</v>
      </c>
      <c r="B3439">
        <v>25</v>
      </c>
      <c r="C3439">
        <v>41</v>
      </c>
      <c r="D3439">
        <v>16</v>
      </c>
      <c r="E3439">
        <v>15</v>
      </c>
      <c r="F3439">
        <v>4</v>
      </c>
      <c r="G3439">
        <v>484</v>
      </c>
      <c r="H3439">
        <v>20</v>
      </c>
      <c r="I3439">
        <v>10</v>
      </c>
      <c r="J3439">
        <v>30</v>
      </c>
      <c r="K3439">
        <v>40</v>
      </c>
      <c r="L3439">
        <v>781</v>
      </c>
      <c r="M3439">
        <v>13</v>
      </c>
      <c r="N3439" s="25">
        <v>42216</v>
      </c>
      <c r="O3439" t="str">
        <f>VLOOKUP(Coffee_data[[#This Row],[Area Code]],Location!$B$1:$E$157,2,FALSE)</f>
        <v>Massachusetts</v>
      </c>
      <c r="P3439" t="str">
        <f>VLOOKUP(Coffee_data[[#This Row],[Area Code]],Location!$B$1:$E$157,3,FALSE)</f>
        <v>East</v>
      </c>
      <c r="Q3439" t="str">
        <f>VLOOKUP(Coffee_data[[#This Row],[Area Code]],Location!$B$1:$E$157,4,FALSE)</f>
        <v>Major Market</v>
      </c>
      <c r="R3439" s="15" t="str">
        <f>HLOOKUP(Coffee_data[[#This Row],[ProductId]],Product!$B$4:$O$7,2,FALSE)</f>
        <v>Regular</v>
      </c>
      <c r="S3439" s="15" t="str">
        <f>HLOOKUP(Coffee_data[[#This Row],[ProductId]],Product!$B$4:$O$7,3,FALSE)</f>
        <v>Tea</v>
      </c>
      <c r="T3439" s="15" t="str">
        <f>HLOOKUP(Coffee_data[[#This Row],[ProductId]],Product!$B$4:$O$7,4,FALSE)</f>
        <v>Green Tea</v>
      </c>
    </row>
    <row r="3440" spans="1:20" x14ac:dyDescent="0.2">
      <c r="A3440">
        <v>8</v>
      </c>
      <c r="B3440">
        <v>68</v>
      </c>
      <c r="C3440">
        <v>104</v>
      </c>
      <c r="D3440">
        <v>37</v>
      </c>
      <c r="E3440">
        <v>58</v>
      </c>
      <c r="F3440">
        <v>33</v>
      </c>
      <c r="G3440">
        <v>540</v>
      </c>
      <c r="H3440">
        <v>20</v>
      </c>
      <c r="I3440">
        <v>25</v>
      </c>
      <c r="J3440">
        <v>70</v>
      </c>
      <c r="K3440">
        <v>100</v>
      </c>
      <c r="L3440">
        <v>339</v>
      </c>
      <c r="M3440">
        <v>5</v>
      </c>
      <c r="N3440" s="25">
        <v>42216</v>
      </c>
      <c r="O3440" t="str">
        <f>VLOOKUP(Coffee_data[[#This Row],[Area Code]],Location!$B$1:$E$157,2,FALSE)</f>
        <v>Massachusetts</v>
      </c>
      <c r="P3440" t="str">
        <f>VLOOKUP(Coffee_data[[#This Row],[Area Code]],Location!$B$1:$E$157,3,FALSE)</f>
        <v>East</v>
      </c>
      <c r="Q3440" t="str">
        <f>VLOOKUP(Coffee_data[[#This Row],[Area Code]],Location!$B$1:$E$157,4,FALSE)</f>
        <v>Major Market</v>
      </c>
      <c r="R3440" s="15" t="str">
        <f>HLOOKUP(Coffee_data[[#This Row],[ProductId]],Product!$B$4:$O$7,2,FALSE)</f>
        <v>Regular</v>
      </c>
      <c r="S3440" s="15" t="str">
        <f>HLOOKUP(Coffee_data[[#This Row],[ProductId]],Product!$B$4:$O$7,3,FALSE)</f>
        <v>Espresso</v>
      </c>
      <c r="T3440" s="15" t="str">
        <f>HLOOKUP(Coffee_data[[#This Row],[ProductId]],Product!$B$4:$O$7,4,FALSE)</f>
        <v>Caffe Mocha</v>
      </c>
    </row>
    <row r="3441" spans="1:20" x14ac:dyDescent="0.2">
      <c r="A3441">
        <v>113</v>
      </c>
      <c r="B3441">
        <v>146</v>
      </c>
      <c r="C3441">
        <v>288</v>
      </c>
      <c r="D3441">
        <v>103</v>
      </c>
      <c r="E3441">
        <v>60</v>
      </c>
      <c r="F3441">
        <v>40</v>
      </c>
      <c r="G3441">
        <v>1292</v>
      </c>
      <c r="H3441">
        <v>100</v>
      </c>
      <c r="I3441">
        <v>105</v>
      </c>
      <c r="J3441">
        <v>150</v>
      </c>
      <c r="K3441">
        <v>280</v>
      </c>
      <c r="L3441">
        <v>857</v>
      </c>
      <c r="M3441">
        <v>7</v>
      </c>
      <c r="N3441" s="25">
        <v>42216</v>
      </c>
      <c r="O3441" t="str">
        <f>VLOOKUP(Coffee_data[[#This Row],[Area Code]],Location!$B$1:$E$157,2,FALSE)</f>
        <v>Massachusetts</v>
      </c>
      <c r="P3441" t="str">
        <f>VLOOKUP(Coffee_data[[#This Row],[Area Code]],Location!$B$1:$E$157,3,FALSE)</f>
        <v>East</v>
      </c>
      <c r="Q3441" t="str">
        <f>VLOOKUP(Coffee_data[[#This Row],[Area Code]],Location!$B$1:$E$157,4,FALSE)</f>
        <v>Major Market</v>
      </c>
      <c r="R3441" s="15" t="str">
        <f>HLOOKUP(Coffee_data[[#This Row],[ProductId]],Product!$B$4:$O$7,2,FALSE)</f>
        <v>Regular</v>
      </c>
      <c r="S3441" s="15" t="str">
        <f>HLOOKUP(Coffee_data[[#This Row],[ProductId]],Product!$B$4:$O$7,3,FALSE)</f>
        <v>Espresso</v>
      </c>
      <c r="T3441" s="15" t="str">
        <f>HLOOKUP(Coffee_data[[#This Row],[ProductId]],Product!$B$4:$O$7,4,FALSE)</f>
        <v>Regular Espresso</v>
      </c>
    </row>
    <row r="3442" spans="1:20" x14ac:dyDescent="0.2">
      <c r="A3442">
        <v>777</v>
      </c>
      <c r="B3442">
        <v>612</v>
      </c>
      <c r="C3442">
        <v>658</v>
      </c>
      <c r="D3442">
        <v>52</v>
      </c>
      <c r="E3442">
        <v>46</v>
      </c>
      <c r="F3442">
        <v>17</v>
      </c>
      <c r="G3442">
        <v>-2033</v>
      </c>
      <c r="H3442">
        <v>560</v>
      </c>
      <c r="I3442">
        <v>38</v>
      </c>
      <c r="J3442">
        <v>590</v>
      </c>
      <c r="K3442">
        <v>632</v>
      </c>
      <c r="L3442">
        <v>617</v>
      </c>
      <c r="M3442">
        <v>2</v>
      </c>
      <c r="N3442" s="25">
        <v>42216</v>
      </c>
      <c r="O3442" t="str">
        <f>VLOOKUP(Coffee_data[[#This Row],[Area Code]],Location!$B$1:$E$157,2,FALSE)</f>
        <v>Massachusetts</v>
      </c>
      <c r="P3442" t="str">
        <f>VLOOKUP(Coffee_data[[#This Row],[Area Code]],Location!$B$1:$E$157,3,FALSE)</f>
        <v>East</v>
      </c>
      <c r="Q3442" t="str">
        <f>VLOOKUP(Coffee_data[[#This Row],[Area Code]],Location!$B$1:$E$157,4,FALSE)</f>
        <v>Major Market</v>
      </c>
      <c r="R3442" s="15" t="str">
        <f>HLOOKUP(Coffee_data[[#This Row],[ProductId]],Product!$B$4:$O$7,2,FALSE)</f>
        <v>Regular</v>
      </c>
      <c r="S3442" s="15" t="str">
        <f>HLOOKUP(Coffee_data[[#This Row],[ProductId]],Product!$B$4:$O$7,3,FALSE)</f>
        <v>Coffee</v>
      </c>
      <c r="T3442" s="15" t="str">
        <f>HLOOKUP(Coffee_data[[#This Row],[ProductId]],Product!$B$4:$O$7,4,FALSE)</f>
        <v>Columbian</v>
      </c>
    </row>
    <row r="3443" spans="1:20" x14ac:dyDescent="0.2">
      <c r="A3443">
        <v>1</v>
      </c>
      <c r="B3443">
        <v>48</v>
      </c>
      <c r="C3443">
        <v>85</v>
      </c>
      <c r="D3443">
        <v>38</v>
      </c>
      <c r="E3443">
        <v>44</v>
      </c>
      <c r="F3443">
        <v>14</v>
      </c>
      <c r="G3443">
        <v>248</v>
      </c>
      <c r="H3443">
        <v>10</v>
      </c>
      <c r="I3443">
        <v>20</v>
      </c>
      <c r="J3443">
        <v>40</v>
      </c>
      <c r="K3443">
        <v>69</v>
      </c>
      <c r="L3443">
        <v>603</v>
      </c>
      <c r="M3443">
        <v>9</v>
      </c>
      <c r="N3443" s="25">
        <v>42216</v>
      </c>
      <c r="O3443" t="str">
        <f>VLOOKUP(Coffee_data[[#This Row],[Area Code]],Location!$B$1:$E$157,2,FALSE)</f>
        <v>New Hampshire</v>
      </c>
      <c r="P3443" t="str">
        <f>VLOOKUP(Coffee_data[[#This Row],[Area Code]],Location!$B$1:$E$157,3,FALSE)</f>
        <v>East</v>
      </c>
      <c r="Q3443" t="str">
        <f>VLOOKUP(Coffee_data[[#This Row],[Area Code]],Location!$B$1:$E$157,4,FALSE)</f>
        <v>Small Market</v>
      </c>
      <c r="R3443" s="15" t="str">
        <f>HLOOKUP(Coffee_data[[#This Row],[ProductId]],Product!$B$4:$O$7,2,FALSE)</f>
        <v>Decaf</v>
      </c>
      <c r="S3443" s="15" t="str">
        <f>HLOOKUP(Coffee_data[[#This Row],[ProductId]],Product!$B$4:$O$7,3,FALSE)</f>
        <v>Herbal Tea</v>
      </c>
      <c r="T3443" s="15" t="str">
        <f>HLOOKUP(Coffee_data[[#This Row],[ProductId]],Product!$B$4:$O$7,4,FALSE)</f>
        <v>Lemon</v>
      </c>
    </row>
    <row r="3444" spans="1:20" x14ac:dyDescent="0.2">
      <c r="A3444">
        <v>28</v>
      </c>
      <c r="B3444">
        <v>38</v>
      </c>
      <c r="C3444">
        <v>62</v>
      </c>
      <c r="D3444">
        <v>25</v>
      </c>
      <c r="E3444">
        <v>17</v>
      </c>
      <c r="F3444">
        <v>7</v>
      </c>
      <c r="G3444">
        <v>851</v>
      </c>
      <c r="H3444">
        <v>30</v>
      </c>
      <c r="I3444">
        <v>20</v>
      </c>
      <c r="J3444">
        <v>40</v>
      </c>
      <c r="K3444">
        <v>60</v>
      </c>
      <c r="L3444">
        <v>603</v>
      </c>
      <c r="M3444">
        <v>11</v>
      </c>
      <c r="N3444" s="25">
        <v>42216</v>
      </c>
      <c r="O3444" t="str">
        <f>VLOOKUP(Coffee_data[[#This Row],[Area Code]],Location!$B$1:$E$157,2,FALSE)</f>
        <v>New Hampshire</v>
      </c>
      <c r="P3444" t="str">
        <f>VLOOKUP(Coffee_data[[#This Row],[Area Code]],Location!$B$1:$E$157,3,FALSE)</f>
        <v>East</v>
      </c>
      <c r="Q3444" t="str">
        <f>VLOOKUP(Coffee_data[[#This Row],[Area Code]],Location!$B$1:$E$157,4,FALSE)</f>
        <v>Small Market</v>
      </c>
      <c r="R3444" s="15" t="str">
        <f>HLOOKUP(Coffee_data[[#This Row],[ProductId]],Product!$B$4:$O$7,2,FALSE)</f>
        <v>Regular</v>
      </c>
      <c r="S3444" s="15" t="str">
        <f>HLOOKUP(Coffee_data[[#This Row],[ProductId]],Product!$B$4:$O$7,3,FALSE)</f>
        <v>Tea</v>
      </c>
      <c r="T3444" s="15" t="str">
        <f>HLOOKUP(Coffee_data[[#This Row],[ProductId]],Product!$B$4:$O$7,4,FALSE)</f>
        <v>Darjeeling</v>
      </c>
    </row>
    <row r="3445" spans="1:20" x14ac:dyDescent="0.2">
      <c r="A3445">
        <v>43</v>
      </c>
      <c r="B3445">
        <v>43</v>
      </c>
      <c r="C3445">
        <v>43</v>
      </c>
      <c r="D3445">
        <v>0</v>
      </c>
      <c r="E3445">
        <v>11</v>
      </c>
      <c r="F3445">
        <v>0</v>
      </c>
      <c r="G3445">
        <v>516</v>
      </c>
      <c r="H3445">
        <v>30</v>
      </c>
      <c r="I3445">
        <v>0</v>
      </c>
      <c r="J3445">
        <v>40</v>
      </c>
      <c r="K3445">
        <v>53</v>
      </c>
      <c r="L3445">
        <v>603</v>
      </c>
      <c r="M3445">
        <v>13</v>
      </c>
      <c r="N3445" s="25">
        <v>42216</v>
      </c>
      <c r="O3445" t="str">
        <f>VLOOKUP(Coffee_data[[#This Row],[Area Code]],Location!$B$1:$E$157,2,FALSE)</f>
        <v>New Hampshire</v>
      </c>
      <c r="P3445" t="str">
        <f>VLOOKUP(Coffee_data[[#This Row],[Area Code]],Location!$B$1:$E$157,3,FALSE)</f>
        <v>East</v>
      </c>
      <c r="Q3445" t="str">
        <f>VLOOKUP(Coffee_data[[#This Row],[Area Code]],Location!$B$1:$E$157,4,FALSE)</f>
        <v>Small Market</v>
      </c>
      <c r="R3445" s="15" t="str">
        <f>HLOOKUP(Coffee_data[[#This Row],[ProductId]],Product!$B$4:$O$7,2,FALSE)</f>
        <v>Regular</v>
      </c>
      <c r="S3445" s="15" t="str">
        <f>HLOOKUP(Coffee_data[[#This Row],[ProductId]],Product!$B$4:$O$7,3,FALSE)</f>
        <v>Tea</v>
      </c>
      <c r="T3445" s="15" t="str">
        <f>HLOOKUP(Coffee_data[[#This Row],[ProductId]],Product!$B$4:$O$7,4,FALSE)</f>
        <v>Green Tea</v>
      </c>
    </row>
    <row r="3446" spans="1:20" x14ac:dyDescent="0.2">
      <c r="A3446">
        <v>1</v>
      </c>
      <c r="B3446">
        <v>88</v>
      </c>
      <c r="C3446">
        <v>150</v>
      </c>
      <c r="D3446">
        <v>63</v>
      </c>
      <c r="E3446">
        <v>81</v>
      </c>
      <c r="F3446">
        <v>57</v>
      </c>
      <c r="G3446">
        <v>332</v>
      </c>
      <c r="H3446">
        <v>10</v>
      </c>
      <c r="I3446">
        <v>60</v>
      </c>
      <c r="J3446">
        <v>80</v>
      </c>
      <c r="K3446">
        <v>140</v>
      </c>
      <c r="L3446">
        <v>603</v>
      </c>
      <c r="M3446">
        <v>5</v>
      </c>
      <c r="N3446" s="25">
        <v>42216</v>
      </c>
      <c r="O3446" t="str">
        <f>VLOOKUP(Coffee_data[[#This Row],[Area Code]],Location!$B$1:$E$157,2,FALSE)</f>
        <v>New Hampshire</v>
      </c>
      <c r="P3446" t="str">
        <f>VLOOKUP(Coffee_data[[#This Row],[Area Code]],Location!$B$1:$E$157,3,FALSE)</f>
        <v>East</v>
      </c>
      <c r="Q3446" t="str">
        <f>VLOOKUP(Coffee_data[[#This Row],[Area Code]],Location!$B$1:$E$157,4,FALSE)</f>
        <v>Small Market</v>
      </c>
      <c r="R3446" s="15" t="str">
        <f>HLOOKUP(Coffee_data[[#This Row],[ProductId]],Product!$B$4:$O$7,2,FALSE)</f>
        <v>Regular</v>
      </c>
      <c r="S3446" s="15" t="str">
        <f>HLOOKUP(Coffee_data[[#This Row],[ProductId]],Product!$B$4:$O$7,3,FALSE)</f>
        <v>Espresso</v>
      </c>
      <c r="T3446" s="15" t="str">
        <f>HLOOKUP(Coffee_data[[#This Row],[ProductId]],Product!$B$4:$O$7,4,FALSE)</f>
        <v>Caffe Mocha</v>
      </c>
    </row>
    <row r="3447" spans="1:20" x14ac:dyDescent="0.2">
      <c r="A3447">
        <v>-12</v>
      </c>
      <c r="B3447">
        <v>36</v>
      </c>
      <c r="C3447">
        <v>64</v>
      </c>
      <c r="D3447">
        <v>29</v>
      </c>
      <c r="E3447">
        <v>42</v>
      </c>
      <c r="F3447">
        <v>11</v>
      </c>
      <c r="G3447">
        <v>215</v>
      </c>
      <c r="H3447">
        <v>0</v>
      </c>
      <c r="I3447">
        <v>20</v>
      </c>
      <c r="J3447">
        <v>40</v>
      </c>
      <c r="K3447">
        <v>53</v>
      </c>
      <c r="L3447">
        <v>603</v>
      </c>
      <c r="M3447">
        <v>7</v>
      </c>
      <c r="N3447" s="25">
        <v>42216</v>
      </c>
      <c r="O3447" t="str">
        <f>VLOOKUP(Coffee_data[[#This Row],[Area Code]],Location!$B$1:$E$157,2,FALSE)</f>
        <v>New Hampshire</v>
      </c>
      <c r="P3447" t="str">
        <f>VLOOKUP(Coffee_data[[#This Row],[Area Code]],Location!$B$1:$E$157,3,FALSE)</f>
        <v>East</v>
      </c>
      <c r="Q3447" t="str">
        <f>VLOOKUP(Coffee_data[[#This Row],[Area Code]],Location!$B$1:$E$157,4,FALSE)</f>
        <v>Small Market</v>
      </c>
      <c r="R3447" s="15" t="str">
        <f>HLOOKUP(Coffee_data[[#This Row],[ProductId]],Product!$B$4:$O$7,2,FALSE)</f>
        <v>Regular</v>
      </c>
      <c r="S3447" s="15" t="str">
        <f>HLOOKUP(Coffee_data[[#This Row],[ProductId]],Product!$B$4:$O$7,3,FALSE)</f>
        <v>Espresso</v>
      </c>
      <c r="T3447" s="15" t="str">
        <f>HLOOKUP(Coffee_data[[#This Row],[ProductId]],Product!$B$4:$O$7,4,FALSE)</f>
        <v>Regular Espresso</v>
      </c>
    </row>
    <row r="3448" spans="1:20" x14ac:dyDescent="0.2">
      <c r="A3448">
        <v>66</v>
      </c>
      <c r="B3448">
        <v>90</v>
      </c>
      <c r="C3448">
        <v>150</v>
      </c>
      <c r="D3448">
        <v>61</v>
      </c>
      <c r="E3448">
        <v>39</v>
      </c>
      <c r="F3448">
        <v>19</v>
      </c>
      <c r="G3448">
        <v>322</v>
      </c>
      <c r="H3448">
        <v>70</v>
      </c>
      <c r="I3448">
        <v>49</v>
      </c>
      <c r="J3448">
        <v>90</v>
      </c>
      <c r="K3448">
        <v>140</v>
      </c>
      <c r="L3448">
        <v>603</v>
      </c>
      <c r="M3448">
        <v>1</v>
      </c>
      <c r="N3448" s="25">
        <v>42216</v>
      </c>
      <c r="O3448" t="str">
        <f>VLOOKUP(Coffee_data[[#This Row],[Area Code]],Location!$B$1:$E$157,2,FALSE)</f>
        <v>New Hampshire</v>
      </c>
      <c r="P3448" t="str">
        <f>VLOOKUP(Coffee_data[[#This Row],[Area Code]],Location!$B$1:$E$157,3,FALSE)</f>
        <v>East</v>
      </c>
      <c r="Q3448" t="str">
        <f>VLOOKUP(Coffee_data[[#This Row],[Area Code]],Location!$B$1:$E$157,4,FALSE)</f>
        <v>Small Market</v>
      </c>
      <c r="R3448" s="15" t="str">
        <f>HLOOKUP(Coffee_data[[#This Row],[ProductId]],Product!$B$4:$O$7,2,FALSE)</f>
        <v>Regular</v>
      </c>
      <c r="S3448" s="15" t="str">
        <f>HLOOKUP(Coffee_data[[#This Row],[ProductId]],Product!$B$4:$O$7,3,FALSE)</f>
        <v>Coffee</v>
      </c>
      <c r="T3448" s="15" t="str">
        <f>HLOOKUP(Coffee_data[[#This Row],[ProductId]],Product!$B$4:$O$7,4,FALSE)</f>
        <v>Amaretto</v>
      </c>
    </row>
    <row r="3449" spans="1:20" x14ac:dyDescent="0.2">
      <c r="A3449">
        <v>61</v>
      </c>
      <c r="B3449">
        <v>96</v>
      </c>
      <c r="C3449">
        <v>159</v>
      </c>
      <c r="D3449">
        <v>64</v>
      </c>
      <c r="E3449">
        <v>48</v>
      </c>
      <c r="F3449">
        <v>21</v>
      </c>
      <c r="G3449">
        <v>460</v>
      </c>
      <c r="H3449">
        <v>60</v>
      </c>
      <c r="I3449">
        <v>62</v>
      </c>
      <c r="J3449">
        <v>90</v>
      </c>
      <c r="K3449">
        <v>152</v>
      </c>
      <c r="L3449">
        <v>603</v>
      </c>
      <c r="M3449">
        <v>2</v>
      </c>
      <c r="N3449" s="25">
        <v>42216</v>
      </c>
      <c r="O3449" t="str">
        <f>VLOOKUP(Coffee_data[[#This Row],[Area Code]],Location!$B$1:$E$157,2,FALSE)</f>
        <v>New Hampshire</v>
      </c>
      <c r="P3449" t="str">
        <f>VLOOKUP(Coffee_data[[#This Row],[Area Code]],Location!$B$1:$E$157,3,FALSE)</f>
        <v>East</v>
      </c>
      <c r="Q3449" t="str">
        <f>VLOOKUP(Coffee_data[[#This Row],[Area Code]],Location!$B$1:$E$157,4,FALSE)</f>
        <v>Small Market</v>
      </c>
      <c r="R3449" s="15" t="str">
        <f>HLOOKUP(Coffee_data[[#This Row],[ProductId]],Product!$B$4:$O$7,2,FALSE)</f>
        <v>Regular</v>
      </c>
      <c r="S3449" s="15" t="str">
        <f>HLOOKUP(Coffee_data[[#This Row],[ProductId]],Product!$B$4:$O$7,3,FALSE)</f>
        <v>Coffee</v>
      </c>
      <c r="T3449" s="15" t="str">
        <f>HLOOKUP(Coffee_data[[#This Row],[ProductId]],Product!$B$4:$O$7,4,FALSE)</f>
        <v>Columbian</v>
      </c>
    </row>
    <row r="3450" spans="1:20" x14ac:dyDescent="0.2">
      <c r="A3450">
        <v>316</v>
      </c>
      <c r="B3450">
        <v>369</v>
      </c>
      <c r="C3450">
        <v>647</v>
      </c>
      <c r="D3450">
        <v>236</v>
      </c>
      <c r="E3450">
        <v>130</v>
      </c>
      <c r="F3450">
        <v>107</v>
      </c>
      <c r="G3450">
        <v>1565</v>
      </c>
      <c r="H3450">
        <v>180</v>
      </c>
      <c r="I3450">
        <v>198</v>
      </c>
      <c r="J3450">
        <v>290</v>
      </c>
      <c r="K3450">
        <v>491</v>
      </c>
      <c r="L3450">
        <v>212</v>
      </c>
      <c r="M3450">
        <v>9</v>
      </c>
      <c r="N3450" s="25">
        <v>42216</v>
      </c>
      <c r="O3450" t="str">
        <f>VLOOKUP(Coffee_data[[#This Row],[Area Code]],Location!$B$1:$E$157,2,FALSE)</f>
        <v>New York</v>
      </c>
      <c r="P3450" t="str">
        <f>VLOOKUP(Coffee_data[[#This Row],[Area Code]],Location!$B$1:$E$157,3,FALSE)</f>
        <v>East</v>
      </c>
      <c r="Q3450" t="str">
        <f>VLOOKUP(Coffee_data[[#This Row],[Area Code]],Location!$B$1:$E$157,4,FALSE)</f>
        <v>Major Market</v>
      </c>
      <c r="R3450" s="15" t="str">
        <f>HLOOKUP(Coffee_data[[#This Row],[ProductId]],Product!$B$4:$O$7,2,FALSE)</f>
        <v>Decaf</v>
      </c>
      <c r="S3450" s="15" t="str">
        <f>HLOOKUP(Coffee_data[[#This Row],[ProductId]],Product!$B$4:$O$7,3,FALSE)</f>
        <v>Herbal Tea</v>
      </c>
      <c r="T3450" s="15" t="str">
        <f>HLOOKUP(Coffee_data[[#This Row],[ProductId]],Product!$B$4:$O$7,4,FALSE)</f>
        <v>Lemon</v>
      </c>
    </row>
    <row r="3451" spans="1:20" x14ac:dyDescent="0.2">
      <c r="A3451">
        <v>-420</v>
      </c>
      <c r="B3451">
        <v>-187</v>
      </c>
      <c r="C3451">
        <v>123</v>
      </c>
      <c r="D3451">
        <v>326</v>
      </c>
      <c r="E3451">
        <v>109</v>
      </c>
      <c r="F3451">
        <v>96</v>
      </c>
      <c r="G3451">
        <v>3422</v>
      </c>
      <c r="H3451">
        <v>-230</v>
      </c>
      <c r="I3451">
        <v>144</v>
      </c>
      <c r="J3451">
        <v>-140</v>
      </c>
      <c r="K3451">
        <v>80</v>
      </c>
      <c r="L3451">
        <v>718</v>
      </c>
      <c r="M3451">
        <v>10</v>
      </c>
      <c r="N3451" s="25">
        <v>42216</v>
      </c>
      <c r="O3451" t="str">
        <f>VLOOKUP(Coffee_data[[#This Row],[Area Code]],Location!$B$1:$E$157,2,FALSE)</f>
        <v>New York</v>
      </c>
      <c r="P3451" t="str">
        <f>VLOOKUP(Coffee_data[[#This Row],[Area Code]],Location!$B$1:$E$157,3,FALSE)</f>
        <v>East</v>
      </c>
      <c r="Q3451" t="str">
        <f>VLOOKUP(Coffee_data[[#This Row],[Area Code]],Location!$B$1:$E$157,4,FALSE)</f>
        <v>Major Market</v>
      </c>
      <c r="R3451" s="15" t="str">
        <f>HLOOKUP(Coffee_data[[#This Row],[ProductId]],Product!$B$4:$O$7,2,FALSE)</f>
        <v>Decaf</v>
      </c>
      <c r="S3451" s="15" t="str">
        <f>HLOOKUP(Coffee_data[[#This Row],[ProductId]],Product!$B$4:$O$7,3,FALSE)</f>
        <v>Herbal Tea</v>
      </c>
      <c r="T3451" s="15" t="str">
        <f>HLOOKUP(Coffee_data[[#This Row],[ProductId]],Product!$B$4:$O$7,4,FALSE)</f>
        <v>Mint</v>
      </c>
    </row>
    <row r="3452" spans="1:20" x14ac:dyDescent="0.2">
      <c r="A3452">
        <v>199</v>
      </c>
      <c r="B3452">
        <v>191</v>
      </c>
      <c r="C3452">
        <v>320</v>
      </c>
      <c r="D3452">
        <v>98</v>
      </c>
      <c r="E3452">
        <v>44</v>
      </c>
      <c r="F3452">
        <v>36</v>
      </c>
      <c r="G3452">
        <v>994</v>
      </c>
      <c r="H3452">
        <v>170</v>
      </c>
      <c r="I3452">
        <v>101</v>
      </c>
      <c r="J3452">
        <v>210</v>
      </c>
      <c r="K3452">
        <v>340</v>
      </c>
      <c r="L3452">
        <v>646</v>
      </c>
      <c r="M3452">
        <v>11</v>
      </c>
      <c r="N3452" s="25">
        <v>42216</v>
      </c>
      <c r="O3452" t="str">
        <f>VLOOKUP(Coffee_data[[#This Row],[Area Code]],Location!$B$1:$E$157,2,FALSE)</f>
        <v>New York</v>
      </c>
      <c r="P3452" t="str">
        <f>VLOOKUP(Coffee_data[[#This Row],[Area Code]],Location!$B$1:$E$157,3,FALSE)</f>
        <v>East</v>
      </c>
      <c r="Q3452" t="str">
        <f>VLOOKUP(Coffee_data[[#This Row],[Area Code]],Location!$B$1:$E$157,4,FALSE)</f>
        <v>Major Market</v>
      </c>
      <c r="R3452" s="15" t="str">
        <f>HLOOKUP(Coffee_data[[#This Row],[ProductId]],Product!$B$4:$O$7,2,FALSE)</f>
        <v>Regular</v>
      </c>
      <c r="S3452" s="15" t="str">
        <f>HLOOKUP(Coffee_data[[#This Row],[ProductId]],Product!$B$4:$O$7,3,FALSE)</f>
        <v>Tea</v>
      </c>
      <c r="T3452" s="15" t="str">
        <f>HLOOKUP(Coffee_data[[#This Row],[ProductId]],Product!$B$4:$O$7,4,FALSE)</f>
        <v>Darjeeling</v>
      </c>
    </row>
    <row r="3453" spans="1:20" x14ac:dyDescent="0.2">
      <c r="A3453">
        <v>184</v>
      </c>
      <c r="B3453">
        <v>178</v>
      </c>
      <c r="C3453">
        <v>298</v>
      </c>
      <c r="D3453">
        <v>93</v>
      </c>
      <c r="E3453">
        <v>42</v>
      </c>
      <c r="F3453">
        <v>34</v>
      </c>
      <c r="G3453">
        <v>941</v>
      </c>
      <c r="H3453">
        <v>150</v>
      </c>
      <c r="I3453">
        <v>93</v>
      </c>
      <c r="J3453">
        <v>190</v>
      </c>
      <c r="K3453">
        <v>308</v>
      </c>
      <c r="L3453">
        <v>716</v>
      </c>
      <c r="M3453">
        <v>12</v>
      </c>
      <c r="N3453" s="25">
        <v>42216</v>
      </c>
      <c r="O3453" t="str">
        <f>VLOOKUP(Coffee_data[[#This Row],[Area Code]],Location!$B$1:$E$157,2,FALSE)</f>
        <v>New York</v>
      </c>
      <c r="P3453" t="str">
        <f>VLOOKUP(Coffee_data[[#This Row],[Area Code]],Location!$B$1:$E$157,3,FALSE)</f>
        <v>East</v>
      </c>
      <c r="Q3453" t="str">
        <f>VLOOKUP(Coffee_data[[#This Row],[Area Code]],Location!$B$1:$E$157,4,FALSE)</f>
        <v>Major Market</v>
      </c>
      <c r="R3453" s="15" t="str">
        <f>HLOOKUP(Coffee_data[[#This Row],[ProductId]],Product!$B$4:$O$7,2,FALSE)</f>
        <v>Regular</v>
      </c>
      <c r="S3453" s="15" t="str">
        <f>HLOOKUP(Coffee_data[[#This Row],[ProductId]],Product!$B$4:$O$7,3,FALSE)</f>
        <v>Tea</v>
      </c>
      <c r="T3453" s="15" t="str">
        <f>HLOOKUP(Coffee_data[[#This Row],[ProductId]],Product!$B$4:$O$7,4,FALSE)</f>
        <v>Earl Grey</v>
      </c>
    </row>
    <row r="3454" spans="1:20" x14ac:dyDescent="0.2">
      <c r="A3454">
        <v>145</v>
      </c>
      <c r="B3454">
        <v>145</v>
      </c>
      <c r="C3454">
        <v>243</v>
      </c>
      <c r="D3454">
        <v>86</v>
      </c>
      <c r="E3454">
        <v>37</v>
      </c>
      <c r="F3454">
        <v>28</v>
      </c>
      <c r="G3454">
        <v>598</v>
      </c>
      <c r="H3454">
        <v>130</v>
      </c>
      <c r="I3454">
        <v>104</v>
      </c>
      <c r="J3454">
        <v>160</v>
      </c>
      <c r="K3454">
        <v>273</v>
      </c>
      <c r="L3454">
        <v>845</v>
      </c>
      <c r="M3454">
        <v>13</v>
      </c>
      <c r="N3454" s="25">
        <v>42216</v>
      </c>
      <c r="O3454" t="str">
        <f>VLOOKUP(Coffee_data[[#This Row],[Area Code]],Location!$B$1:$E$157,2,FALSE)</f>
        <v>New York</v>
      </c>
      <c r="P3454" t="str">
        <f>VLOOKUP(Coffee_data[[#This Row],[Area Code]],Location!$B$1:$E$157,3,FALSE)</f>
        <v>East</v>
      </c>
      <c r="Q3454" t="str">
        <f>VLOOKUP(Coffee_data[[#This Row],[Area Code]],Location!$B$1:$E$157,4,FALSE)</f>
        <v>Major Market</v>
      </c>
      <c r="R3454" s="15" t="str">
        <f>HLOOKUP(Coffee_data[[#This Row],[ProductId]],Product!$B$4:$O$7,2,FALSE)</f>
        <v>Regular</v>
      </c>
      <c r="S3454" s="15" t="str">
        <f>HLOOKUP(Coffee_data[[#This Row],[ProductId]],Product!$B$4:$O$7,3,FALSE)</f>
        <v>Tea</v>
      </c>
      <c r="T3454" s="15" t="str">
        <f>HLOOKUP(Coffee_data[[#This Row],[ProductId]],Product!$B$4:$O$7,4,FALSE)</f>
        <v>Green Tea</v>
      </c>
    </row>
    <row r="3455" spans="1:20" x14ac:dyDescent="0.2">
      <c r="A3455">
        <v>-392</v>
      </c>
      <c r="B3455">
        <v>-95</v>
      </c>
      <c r="C3455">
        <v>77</v>
      </c>
      <c r="D3455">
        <v>146</v>
      </c>
      <c r="E3455">
        <v>176</v>
      </c>
      <c r="F3455">
        <v>156</v>
      </c>
      <c r="G3455">
        <v>2615</v>
      </c>
      <c r="H3455">
        <v>-260</v>
      </c>
      <c r="I3455">
        <v>177</v>
      </c>
      <c r="J3455">
        <v>-90</v>
      </c>
      <c r="K3455">
        <v>70</v>
      </c>
      <c r="L3455">
        <v>212</v>
      </c>
      <c r="M3455">
        <v>5</v>
      </c>
      <c r="N3455" s="25">
        <v>42216</v>
      </c>
      <c r="O3455" t="str">
        <f>VLOOKUP(Coffee_data[[#This Row],[Area Code]],Location!$B$1:$E$157,2,FALSE)</f>
        <v>New York</v>
      </c>
      <c r="P3455" t="str">
        <f>VLOOKUP(Coffee_data[[#This Row],[Area Code]],Location!$B$1:$E$157,3,FALSE)</f>
        <v>East</v>
      </c>
      <c r="Q3455" t="str">
        <f>VLOOKUP(Coffee_data[[#This Row],[Area Code]],Location!$B$1:$E$157,4,FALSE)</f>
        <v>Major Market</v>
      </c>
      <c r="R3455" s="15" t="str">
        <f>HLOOKUP(Coffee_data[[#This Row],[ProductId]],Product!$B$4:$O$7,2,FALSE)</f>
        <v>Regular</v>
      </c>
      <c r="S3455" s="15" t="str">
        <f>HLOOKUP(Coffee_data[[#This Row],[ProductId]],Product!$B$4:$O$7,3,FALSE)</f>
        <v>Espresso</v>
      </c>
      <c r="T3455" s="15" t="str">
        <f>HLOOKUP(Coffee_data[[#This Row],[ProductId]],Product!$B$4:$O$7,4,FALSE)</f>
        <v>Caffe Mocha</v>
      </c>
    </row>
    <row r="3456" spans="1:20" x14ac:dyDescent="0.2">
      <c r="A3456">
        <v>247</v>
      </c>
      <c r="B3456">
        <v>277</v>
      </c>
      <c r="C3456">
        <v>538</v>
      </c>
      <c r="D3456">
        <v>239</v>
      </c>
      <c r="E3456">
        <v>91</v>
      </c>
      <c r="F3456">
        <v>74</v>
      </c>
      <c r="G3456">
        <v>1319</v>
      </c>
      <c r="H3456">
        <v>190</v>
      </c>
      <c r="I3456">
        <v>181</v>
      </c>
      <c r="J3456">
        <v>280</v>
      </c>
      <c r="K3456">
        <v>537</v>
      </c>
      <c r="L3456">
        <v>585</v>
      </c>
      <c r="M3456">
        <v>7</v>
      </c>
      <c r="N3456" s="25">
        <v>42216</v>
      </c>
      <c r="O3456" t="str">
        <f>VLOOKUP(Coffee_data[[#This Row],[Area Code]],Location!$B$1:$E$157,2,FALSE)</f>
        <v>New York</v>
      </c>
      <c r="P3456" t="str">
        <f>VLOOKUP(Coffee_data[[#This Row],[Area Code]],Location!$B$1:$E$157,3,FALSE)</f>
        <v>East</v>
      </c>
      <c r="Q3456" t="str">
        <f>VLOOKUP(Coffee_data[[#This Row],[Area Code]],Location!$B$1:$E$157,4,FALSE)</f>
        <v>Major Market</v>
      </c>
      <c r="R3456" s="15" t="str">
        <f>HLOOKUP(Coffee_data[[#This Row],[ProductId]],Product!$B$4:$O$7,2,FALSE)</f>
        <v>Regular</v>
      </c>
      <c r="S3456" s="15" t="str">
        <f>HLOOKUP(Coffee_data[[#This Row],[ProductId]],Product!$B$4:$O$7,3,FALSE)</f>
        <v>Espresso</v>
      </c>
      <c r="T3456" s="15" t="str">
        <f>HLOOKUP(Coffee_data[[#This Row],[ProductId]],Product!$B$4:$O$7,4,FALSE)</f>
        <v>Regular Espresso</v>
      </c>
    </row>
    <row r="3457" spans="1:20" x14ac:dyDescent="0.2">
      <c r="A3457">
        <v>508</v>
      </c>
      <c r="B3457">
        <v>546</v>
      </c>
      <c r="C3457">
        <v>902</v>
      </c>
      <c r="D3457">
        <v>342</v>
      </c>
      <c r="E3457">
        <v>166</v>
      </c>
      <c r="F3457">
        <v>127</v>
      </c>
      <c r="G3457">
        <v>2617</v>
      </c>
      <c r="H3457">
        <v>370</v>
      </c>
      <c r="I3457">
        <v>281</v>
      </c>
      <c r="J3457">
        <v>520</v>
      </c>
      <c r="K3457">
        <v>862</v>
      </c>
      <c r="L3457">
        <v>914</v>
      </c>
      <c r="M3457">
        <v>2</v>
      </c>
      <c r="N3457" s="25">
        <v>42216</v>
      </c>
      <c r="O3457" t="str">
        <f>VLOOKUP(Coffee_data[[#This Row],[Area Code]],Location!$B$1:$E$157,2,FALSE)</f>
        <v>New York</v>
      </c>
      <c r="P3457" t="str">
        <f>VLOOKUP(Coffee_data[[#This Row],[Area Code]],Location!$B$1:$E$157,3,FALSE)</f>
        <v>East</v>
      </c>
      <c r="Q3457" t="str">
        <f>VLOOKUP(Coffee_data[[#This Row],[Area Code]],Location!$B$1:$E$157,4,FALSE)</f>
        <v>Major Market</v>
      </c>
      <c r="R3457" s="15" t="str">
        <f>HLOOKUP(Coffee_data[[#This Row],[ProductId]],Product!$B$4:$O$7,2,FALSE)</f>
        <v>Regular</v>
      </c>
      <c r="S3457" s="15" t="str">
        <f>HLOOKUP(Coffee_data[[#This Row],[ProductId]],Product!$B$4:$O$7,3,FALSE)</f>
        <v>Coffee</v>
      </c>
      <c r="T3457" s="15" t="str">
        <f>HLOOKUP(Coffee_data[[#This Row],[ProductId]],Product!$B$4:$O$7,4,FALSE)</f>
        <v>Columbian</v>
      </c>
    </row>
    <row r="3458" spans="1:20" x14ac:dyDescent="0.2">
      <c r="A3458">
        <v>84</v>
      </c>
      <c r="B3458">
        <v>99</v>
      </c>
      <c r="C3458">
        <v>174</v>
      </c>
      <c r="D3458">
        <v>77</v>
      </c>
      <c r="E3458">
        <v>35</v>
      </c>
      <c r="F3458">
        <v>25</v>
      </c>
      <c r="G3458">
        <v>581</v>
      </c>
      <c r="H3458">
        <v>70</v>
      </c>
      <c r="I3458">
        <v>78</v>
      </c>
      <c r="J3458">
        <v>100</v>
      </c>
      <c r="K3458">
        <v>162</v>
      </c>
      <c r="L3458">
        <v>504</v>
      </c>
      <c r="M3458">
        <v>8</v>
      </c>
      <c r="N3458" s="25">
        <v>42216</v>
      </c>
      <c r="O3458" t="str">
        <f>VLOOKUP(Coffee_data[[#This Row],[Area Code]],Location!$B$1:$E$157,2,FALSE)</f>
        <v>Louisiana</v>
      </c>
      <c r="P3458" t="str">
        <f>VLOOKUP(Coffee_data[[#This Row],[Area Code]],Location!$B$1:$E$157,3,FALSE)</f>
        <v>South</v>
      </c>
      <c r="Q3458" t="str">
        <f>VLOOKUP(Coffee_data[[#This Row],[Area Code]],Location!$B$1:$E$157,4,FALSE)</f>
        <v>Small Market</v>
      </c>
      <c r="R3458" s="15" t="str">
        <f>HLOOKUP(Coffee_data[[#This Row],[ProductId]],Product!$B$4:$O$7,2,FALSE)</f>
        <v>Decaf</v>
      </c>
      <c r="S3458" s="15" t="str">
        <f>HLOOKUP(Coffee_data[[#This Row],[ProductId]],Product!$B$4:$O$7,3,FALSE)</f>
        <v>Herbal Tea</v>
      </c>
      <c r="T3458" s="15" t="str">
        <f>HLOOKUP(Coffee_data[[#This Row],[ProductId]],Product!$B$4:$O$7,4,FALSE)</f>
        <v>Chamomile</v>
      </c>
    </row>
    <row r="3459" spans="1:20" x14ac:dyDescent="0.2">
      <c r="A3459">
        <v>39</v>
      </c>
      <c r="B3459">
        <v>88</v>
      </c>
      <c r="C3459">
        <v>159</v>
      </c>
      <c r="D3459">
        <v>72</v>
      </c>
      <c r="E3459">
        <v>56</v>
      </c>
      <c r="F3459">
        <v>27</v>
      </c>
      <c r="G3459">
        <v>606</v>
      </c>
      <c r="H3459">
        <v>40</v>
      </c>
      <c r="I3459">
        <v>51</v>
      </c>
      <c r="J3459">
        <v>90</v>
      </c>
      <c r="K3459">
        <v>159</v>
      </c>
      <c r="L3459">
        <v>225</v>
      </c>
      <c r="M3459">
        <v>9</v>
      </c>
      <c r="N3459" s="25">
        <v>42216</v>
      </c>
      <c r="O3459" t="str">
        <f>VLOOKUP(Coffee_data[[#This Row],[Area Code]],Location!$B$1:$E$157,2,FALSE)</f>
        <v>Louisiana</v>
      </c>
      <c r="P3459" t="str">
        <f>VLOOKUP(Coffee_data[[#This Row],[Area Code]],Location!$B$1:$E$157,3,FALSE)</f>
        <v>South</v>
      </c>
      <c r="Q3459" t="str">
        <f>VLOOKUP(Coffee_data[[#This Row],[Area Code]],Location!$B$1:$E$157,4,FALSE)</f>
        <v>Small Market</v>
      </c>
      <c r="R3459" s="15" t="str">
        <f>HLOOKUP(Coffee_data[[#This Row],[ProductId]],Product!$B$4:$O$7,2,FALSE)</f>
        <v>Decaf</v>
      </c>
      <c r="S3459" s="15" t="str">
        <f>HLOOKUP(Coffee_data[[#This Row],[ProductId]],Product!$B$4:$O$7,3,FALSE)</f>
        <v>Herbal Tea</v>
      </c>
      <c r="T3459" s="15" t="str">
        <f>HLOOKUP(Coffee_data[[#This Row],[ProductId]],Product!$B$4:$O$7,4,FALSE)</f>
        <v>Lemon</v>
      </c>
    </row>
    <row r="3460" spans="1:20" x14ac:dyDescent="0.2">
      <c r="A3460">
        <v>63</v>
      </c>
      <c r="B3460">
        <v>70</v>
      </c>
      <c r="C3460">
        <v>117</v>
      </c>
      <c r="D3460">
        <v>48</v>
      </c>
      <c r="E3460">
        <v>22</v>
      </c>
      <c r="F3460">
        <v>13</v>
      </c>
      <c r="G3460">
        <v>839</v>
      </c>
      <c r="H3460">
        <v>60</v>
      </c>
      <c r="I3460">
        <v>60</v>
      </c>
      <c r="J3460">
        <v>80</v>
      </c>
      <c r="K3460">
        <v>138</v>
      </c>
      <c r="L3460">
        <v>504</v>
      </c>
      <c r="M3460">
        <v>2</v>
      </c>
      <c r="N3460" s="25">
        <v>42216</v>
      </c>
      <c r="O3460" t="str">
        <f>VLOOKUP(Coffee_data[[#This Row],[Area Code]],Location!$B$1:$E$157,2,FALSE)</f>
        <v>Louisiana</v>
      </c>
      <c r="P3460" t="str">
        <f>VLOOKUP(Coffee_data[[#This Row],[Area Code]],Location!$B$1:$E$157,3,FALSE)</f>
        <v>South</v>
      </c>
      <c r="Q3460" t="str">
        <f>VLOOKUP(Coffee_data[[#This Row],[Area Code]],Location!$B$1:$E$157,4,FALSE)</f>
        <v>Small Market</v>
      </c>
      <c r="R3460" s="15" t="str">
        <f>HLOOKUP(Coffee_data[[#This Row],[ProductId]],Product!$B$4:$O$7,2,FALSE)</f>
        <v>Regular</v>
      </c>
      <c r="S3460" s="15" t="str">
        <f>HLOOKUP(Coffee_data[[#This Row],[ProductId]],Product!$B$4:$O$7,3,FALSE)</f>
        <v>Coffee</v>
      </c>
      <c r="T3460" s="15" t="str">
        <f>HLOOKUP(Coffee_data[[#This Row],[ProductId]],Product!$B$4:$O$7,4,FALSE)</f>
        <v>Columbian</v>
      </c>
    </row>
    <row r="3461" spans="1:20" x14ac:dyDescent="0.2">
      <c r="A3461">
        <v>87</v>
      </c>
      <c r="B3461">
        <v>91</v>
      </c>
      <c r="C3461">
        <v>153</v>
      </c>
      <c r="D3461">
        <v>63</v>
      </c>
      <c r="E3461">
        <v>26</v>
      </c>
      <c r="F3461">
        <v>17</v>
      </c>
      <c r="G3461">
        <v>864</v>
      </c>
      <c r="H3461">
        <v>100</v>
      </c>
      <c r="I3461">
        <v>73</v>
      </c>
      <c r="J3461">
        <v>120</v>
      </c>
      <c r="K3461">
        <v>187</v>
      </c>
      <c r="L3461">
        <v>985</v>
      </c>
      <c r="M3461">
        <v>3</v>
      </c>
      <c r="N3461" s="25">
        <v>42216</v>
      </c>
      <c r="O3461" t="str">
        <f>VLOOKUP(Coffee_data[[#This Row],[Area Code]],Location!$B$1:$E$157,2,FALSE)</f>
        <v>Louisiana</v>
      </c>
      <c r="P3461" t="str">
        <f>VLOOKUP(Coffee_data[[#This Row],[Area Code]],Location!$B$1:$E$157,3,FALSE)</f>
        <v>South</v>
      </c>
      <c r="Q3461" t="str">
        <f>VLOOKUP(Coffee_data[[#This Row],[Area Code]],Location!$B$1:$E$157,4,FALSE)</f>
        <v>Small Market</v>
      </c>
      <c r="R3461" s="15" t="str">
        <f>HLOOKUP(Coffee_data[[#This Row],[ProductId]],Product!$B$4:$O$7,2,FALSE)</f>
        <v>Decaf</v>
      </c>
      <c r="S3461" s="15" t="str">
        <f>HLOOKUP(Coffee_data[[#This Row],[ProductId]],Product!$B$4:$O$7,3,FALSE)</f>
        <v>Coffee</v>
      </c>
      <c r="T3461" s="15" t="str">
        <f>HLOOKUP(Coffee_data[[#This Row],[ProductId]],Product!$B$4:$O$7,4,FALSE)</f>
        <v>Decaf Irish Cream</v>
      </c>
    </row>
    <row r="3462" spans="1:20" x14ac:dyDescent="0.2">
      <c r="A3462">
        <v>-10</v>
      </c>
      <c r="B3462">
        <v>61</v>
      </c>
      <c r="C3462">
        <v>104</v>
      </c>
      <c r="D3462">
        <v>44</v>
      </c>
      <c r="E3462">
        <v>63</v>
      </c>
      <c r="F3462">
        <v>39</v>
      </c>
      <c r="G3462">
        <v>-508</v>
      </c>
      <c r="H3462">
        <v>10</v>
      </c>
      <c r="I3462">
        <v>30</v>
      </c>
      <c r="J3462">
        <v>60</v>
      </c>
      <c r="K3462">
        <v>94</v>
      </c>
      <c r="L3462">
        <v>337</v>
      </c>
      <c r="M3462">
        <v>4</v>
      </c>
      <c r="N3462" s="25">
        <v>42216</v>
      </c>
      <c r="O3462" t="str">
        <f>VLOOKUP(Coffee_data[[#This Row],[Area Code]],Location!$B$1:$E$157,2,FALSE)</f>
        <v>Louisiana</v>
      </c>
      <c r="P3462" t="str">
        <f>VLOOKUP(Coffee_data[[#This Row],[Area Code]],Location!$B$1:$E$157,3,FALSE)</f>
        <v>South</v>
      </c>
      <c r="Q3462" t="str">
        <f>VLOOKUP(Coffee_data[[#This Row],[Area Code]],Location!$B$1:$E$157,4,FALSE)</f>
        <v>Small Market</v>
      </c>
      <c r="R3462" s="15" t="str">
        <f>HLOOKUP(Coffee_data[[#This Row],[ProductId]],Product!$B$4:$O$7,2,FALSE)</f>
        <v>Regular</v>
      </c>
      <c r="S3462" s="15" t="str">
        <f>HLOOKUP(Coffee_data[[#This Row],[ProductId]],Product!$B$4:$O$7,3,FALSE)</f>
        <v>Espresso</v>
      </c>
      <c r="T3462" s="15" t="str">
        <f>HLOOKUP(Coffee_data[[#This Row],[ProductId]],Product!$B$4:$O$7,4,FALSE)</f>
        <v>Caffe Latte</v>
      </c>
    </row>
    <row r="3463" spans="1:20" x14ac:dyDescent="0.2">
      <c r="A3463">
        <v>57</v>
      </c>
      <c r="B3463">
        <v>79</v>
      </c>
      <c r="C3463">
        <v>125</v>
      </c>
      <c r="D3463">
        <v>47</v>
      </c>
      <c r="E3463">
        <v>35</v>
      </c>
      <c r="F3463">
        <v>14</v>
      </c>
      <c r="G3463">
        <v>366</v>
      </c>
      <c r="H3463">
        <v>40</v>
      </c>
      <c r="I3463">
        <v>35</v>
      </c>
      <c r="J3463">
        <v>60</v>
      </c>
      <c r="K3463">
        <v>105</v>
      </c>
      <c r="L3463">
        <v>318</v>
      </c>
      <c r="M3463">
        <v>5</v>
      </c>
      <c r="N3463" s="25">
        <v>42216</v>
      </c>
      <c r="O3463" t="str">
        <f>VLOOKUP(Coffee_data[[#This Row],[Area Code]],Location!$B$1:$E$157,2,FALSE)</f>
        <v>Louisiana</v>
      </c>
      <c r="P3463" t="str">
        <f>VLOOKUP(Coffee_data[[#This Row],[Area Code]],Location!$B$1:$E$157,3,FALSE)</f>
        <v>South</v>
      </c>
      <c r="Q3463" t="str">
        <f>VLOOKUP(Coffee_data[[#This Row],[Area Code]],Location!$B$1:$E$157,4,FALSE)</f>
        <v>Small Market</v>
      </c>
      <c r="R3463" s="15" t="str">
        <f>HLOOKUP(Coffee_data[[#This Row],[ProductId]],Product!$B$4:$O$7,2,FALSE)</f>
        <v>Regular</v>
      </c>
      <c r="S3463" s="15" t="str">
        <f>HLOOKUP(Coffee_data[[#This Row],[ProductId]],Product!$B$4:$O$7,3,FALSE)</f>
        <v>Espresso</v>
      </c>
      <c r="T3463" s="15" t="str">
        <f>HLOOKUP(Coffee_data[[#This Row],[ProductId]],Product!$B$4:$O$7,4,FALSE)</f>
        <v>Caffe Mocha</v>
      </c>
    </row>
    <row r="3464" spans="1:20" x14ac:dyDescent="0.2">
      <c r="A3464">
        <v>29</v>
      </c>
      <c r="B3464">
        <v>54</v>
      </c>
      <c r="C3464">
        <v>89</v>
      </c>
      <c r="D3464">
        <v>36</v>
      </c>
      <c r="E3464">
        <v>31</v>
      </c>
      <c r="F3464">
        <v>11</v>
      </c>
      <c r="G3464">
        <v>458</v>
      </c>
      <c r="H3464">
        <v>20</v>
      </c>
      <c r="I3464">
        <v>24</v>
      </c>
      <c r="J3464">
        <v>40</v>
      </c>
      <c r="K3464">
        <v>64</v>
      </c>
      <c r="L3464">
        <v>504</v>
      </c>
      <c r="M3464">
        <v>6</v>
      </c>
      <c r="N3464" s="25">
        <v>42216</v>
      </c>
      <c r="O3464" t="str">
        <f>VLOOKUP(Coffee_data[[#This Row],[Area Code]],Location!$B$1:$E$157,2,FALSE)</f>
        <v>Louisiana</v>
      </c>
      <c r="P3464" t="str">
        <f>VLOOKUP(Coffee_data[[#This Row],[Area Code]],Location!$B$1:$E$157,3,FALSE)</f>
        <v>South</v>
      </c>
      <c r="Q3464" t="str">
        <f>VLOOKUP(Coffee_data[[#This Row],[Area Code]],Location!$B$1:$E$157,4,FALSE)</f>
        <v>Small Market</v>
      </c>
      <c r="R3464" s="15" t="str">
        <f>HLOOKUP(Coffee_data[[#This Row],[ProductId]],Product!$B$4:$O$7,2,FALSE)</f>
        <v>Decaf</v>
      </c>
      <c r="S3464" s="15" t="str">
        <f>HLOOKUP(Coffee_data[[#This Row],[ProductId]],Product!$B$4:$O$7,3,FALSE)</f>
        <v>Espresso</v>
      </c>
      <c r="T3464" s="15" t="str">
        <f>HLOOKUP(Coffee_data[[#This Row],[ProductId]],Product!$B$4:$O$7,4,FALSE)</f>
        <v>Decaf Espresso</v>
      </c>
    </row>
    <row r="3465" spans="1:20" x14ac:dyDescent="0.2">
      <c r="A3465">
        <v>26</v>
      </c>
      <c r="B3465">
        <v>38</v>
      </c>
      <c r="C3465">
        <v>62</v>
      </c>
      <c r="D3465">
        <v>25</v>
      </c>
      <c r="E3465">
        <v>18</v>
      </c>
      <c r="F3465">
        <v>7</v>
      </c>
      <c r="G3465">
        <v>851</v>
      </c>
      <c r="H3465">
        <v>30</v>
      </c>
      <c r="I3465">
        <v>20</v>
      </c>
      <c r="J3465">
        <v>40</v>
      </c>
      <c r="K3465">
        <v>52</v>
      </c>
      <c r="L3465">
        <v>505</v>
      </c>
      <c r="M3465">
        <v>8</v>
      </c>
      <c r="N3465" s="25">
        <v>42216</v>
      </c>
      <c r="O3465" t="str">
        <f>VLOOKUP(Coffee_data[[#This Row],[Area Code]],Location!$B$1:$E$157,2,FALSE)</f>
        <v>New Mexico</v>
      </c>
      <c r="P3465" t="str">
        <f>VLOOKUP(Coffee_data[[#This Row],[Area Code]],Location!$B$1:$E$157,3,FALSE)</f>
        <v>South</v>
      </c>
      <c r="Q3465" t="str">
        <f>VLOOKUP(Coffee_data[[#This Row],[Area Code]],Location!$B$1:$E$157,4,FALSE)</f>
        <v>Small Market</v>
      </c>
      <c r="R3465" s="15" t="str">
        <f>HLOOKUP(Coffee_data[[#This Row],[ProductId]],Product!$B$4:$O$7,2,FALSE)</f>
        <v>Decaf</v>
      </c>
      <c r="S3465" s="15" t="str">
        <f>HLOOKUP(Coffee_data[[#This Row],[ProductId]],Product!$B$4:$O$7,3,FALSE)</f>
        <v>Herbal Tea</v>
      </c>
      <c r="T3465" s="15" t="str">
        <f>HLOOKUP(Coffee_data[[#This Row],[ProductId]],Product!$B$4:$O$7,4,FALSE)</f>
        <v>Chamomile</v>
      </c>
    </row>
    <row r="3466" spans="1:20" x14ac:dyDescent="0.2">
      <c r="A3466">
        <v>21</v>
      </c>
      <c r="B3466">
        <v>49</v>
      </c>
      <c r="C3466">
        <v>89</v>
      </c>
      <c r="D3466">
        <v>41</v>
      </c>
      <c r="E3466">
        <v>32</v>
      </c>
      <c r="F3466">
        <v>12</v>
      </c>
      <c r="G3466">
        <v>1007</v>
      </c>
      <c r="H3466">
        <v>20</v>
      </c>
      <c r="I3466">
        <v>21</v>
      </c>
      <c r="J3466">
        <v>50</v>
      </c>
      <c r="K3466">
        <v>89</v>
      </c>
      <c r="L3466">
        <v>505</v>
      </c>
      <c r="M3466">
        <v>9</v>
      </c>
      <c r="N3466" s="25">
        <v>42216</v>
      </c>
      <c r="O3466" t="str">
        <f>VLOOKUP(Coffee_data[[#This Row],[Area Code]],Location!$B$1:$E$157,2,FALSE)</f>
        <v>New Mexico</v>
      </c>
      <c r="P3466" t="str">
        <f>VLOOKUP(Coffee_data[[#This Row],[Area Code]],Location!$B$1:$E$157,3,FALSE)</f>
        <v>South</v>
      </c>
      <c r="Q3466" t="str">
        <f>VLOOKUP(Coffee_data[[#This Row],[Area Code]],Location!$B$1:$E$157,4,FALSE)</f>
        <v>Small Market</v>
      </c>
      <c r="R3466" s="15" t="str">
        <f>HLOOKUP(Coffee_data[[#This Row],[ProductId]],Product!$B$4:$O$7,2,FALSE)</f>
        <v>Decaf</v>
      </c>
      <c r="S3466" s="15" t="str">
        <f>HLOOKUP(Coffee_data[[#This Row],[ProductId]],Product!$B$4:$O$7,3,FALSE)</f>
        <v>Herbal Tea</v>
      </c>
      <c r="T3466" s="15" t="str">
        <f>HLOOKUP(Coffee_data[[#This Row],[ProductId]],Product!$B$4:$O$7,4,FALSE)</f>
        <v>Lemon</v>
      </c>
    </row>
    <row r="3467" spans="1:20" x14ac:dyDescent="0.2">
      <c r="A3467">
        <v>61</v>
      </c>
      <c r="B3467">
        <v>96</v>
      </c>
      <c r="C3467">
        <v>159</v>
      </c>
      <c r="D3467">
        <v>64</v>
      </c>
      <c r="E3467">
        <v>48</v>
      </c>
      <c r="F3467">
        <v>21</v>
      </c>
      <c r="G3467">
        <v>460</v>
      </c>
      <c r="H3467">
        <v>70</v>
      </c>
      <c r="I3467">
        <v>78</v>
      </c>
      <c r="J3467">
        <v>120</v>
      </c>
      <c r="K3467">
        <v>198</v>
      </c>
      <c r="L3467">
        <v>505</v>
      </c>
      <c r="M3467">
        <v>2</v>
      </c>
      <c r="N3467" s="25">
        <v>42216</v>
      </c>
      <c r="O3467" t="str">
        <f>VLOOKUP(Coffee_data[[#This Row],[Area Code]],Location!$B$1:$E$157,2,FALSE)</f>
        <v>New Mexico</v>
      </c>
      <c r="P3467" t="str">
        <f>VLOOKUP(Coffee_data[[#This Row],[Area Code]],Location!$B$1:$E$157,3,FALSE)</f>
        <v>South</v>
      </c>
      <c r="Q3467" t="str">
        <f>VLOOKUP(Coffee_data[[#This Row],[Area Code]],Location!$B$1:$E$157,4,FALSE)</f>
        <v>Small Market</v>
      </c>
      <c r="R3467" s="15" t="str">
        <f>HLOOKUP(Coffee_data[[#This Row],[ProductId]],Product!$B$4:$O$7,2,FALSE)</f>
        <v>Regular</v>
      </c>
      <c r="S3467" s="15" t="str">
        <f>HLOOKUP(Coffee_data[[#This Row],[ProductId]],Product!$B$4:$O$7,3,FALSE)</f>
        <v>Coffee</v>
      </c>
      <c r="T3467" s="15" t="str">
        <f>HLOOKUP(Coffee_data[[#This Row],[ProductId]],Product!$B$4:$O$7,4,FALSE)</f>
        <v>Columbian</v>
      </c>
    </row>
    <row r="3468" spans="1:20" x14ac:dyDescent="0.2">
      <c r="A3468">
        <v>-58</v>
      </c>
      <c r="B3468">
        <v>19</v>
      </c>
      <c r="C3468">
        <v>138</v>
      </c>
      <c r="D3468">
        <v>126</v>
      </c>
      <c r="E3468">
        <v>57</v>
      </c>
      <c r="F3468">
        <v>37</v>
      </c>
      <c r="G3468">
        <v>1439</v>
      </c>
      <c r="H3468">
        <v>-30</v>
      </c>
      <c r="I3468">
        <v>155</v>
      </c>
      <c r="J3468">
        <v>20</v>
      </c>
      <c r="K3468">
        <v>167</v>
      </c>
      <c r="L3468">
        <v>505</v>
      </c>
      <c r="M3468">
        <v>3</v>
      </c>
      <c r="N3468" s="25">
        <v>42216</v>
      </c>
      <c r="O3468" t="str">
        <f>VLOOKUP(Coffee_data[[#This Row],[Area Code]],Location!$B$1:$E$157,2,FALSE)</f>
        <v>New Mexico</v>
      </c>
      <c r="P3468" t="str">
        <f>VLOOKUP(Coffee_data[[#This Row],[Area Code]],Location!$B$1:$E$157,3,FALSE)</f>
        <v>South</v>
      </c>
      <c r="Q3468" t="str">
        <f>VLOOKUP(Coffee_data[[#This Row],[Area Code]],Location!$B$1:$E$157,4,FALSE)</f>
        <v>Small Market</v>
      </c>
      <c r="R3468" s="15" t="str">
        <f>HLOOKUP(Coffee_data[[#This Row],[ProductId]],Product!$B$4:$O$7,2,FALSE)</f>
        <v>Decaf</v>
      </c>
      <c r="S3468" s="15" t="str">
        <f>HLOOKUP(Coffee_data[[#This Row],[ProductId]],Product!$B$4:$O$7,3,FALSE)</f>
        <v>Coffee</v>
      </c>
      <c r="T3468" s="15" t="str">
        <f>HLOOKUP(Coffee_data[[#This Row],[ProductId]],Product!$B$4:$O$7,4,FALSE)</f>
        <v>Decaf Irish Cream</v>
      </c>
    </row>
    <row r="3469" spans="1:20" x14ac:dyDescent="0.2">
      <c r="A3469">
        <v>-11</v>
      </c>
      <c r="B3469">
        <v>36</v>
      </c>
      <c r="C3469">
        <v>64</v>
      </c>
      <c r="D3469">
        <v>29</v>
      </c>
      <c r="E3469">
        <v>41</v>
      </c>
      <c r="F3469">
        <v>11</v>
      </c>
      <c r="G3469">
        <v>-347</v>
      </c>
      <c r="H3469">
        <v>0</v>
      </c>
      <c r="I3469">
        <v>20</v>
      </c>
      <c r="J3469">
        <v>30</v>
      </c>
      <c r="K3469">
        <v>46</v>
      </c>
      <c r="L3469">
        <v>505</v>
      </c>
      <c r="M3469">
        <v>4</v>
      </c>
      <c r="N3469" s="25">
        <v>42216</v>
      </c>
      <c r="O3469" t="str">
        <f>VLOOKUP(Coffee_data[[#This Row],[Area Code]],Location!$B$1:$E$157,2,FALSE)</f>
        <v>New Mexico</v>
      </c>
      <c r="P3469" t="str">
        <f>VLOOKUP(Coffee_data[[#This Row],[Area Code]],Location!$B$1:$E$157,3,FALSE)</f>
        <v>South</v>
      </c>
      <c r="Q3469" t="str">
        <f>VLOOKUP(Coffee_data[[#This Row],[Area Code]],Location!$B$1:$E$157,4,FALSE)</f>
        <v>Small Market</v>
      </c>
      <c r="R3469" s="15" t="str">
        <f>HLOOKUP(Coffee_data[[#This Row],[ProductId]],Product!$B$4:$O$7,2,FALSE)</f>
        <v>Regular</v>
      </c>
      <c r="S3469" s="15" t="str">
        <f>HLOOKUP(Coffee_data[[#This Row],[ProductId]],Product!$B$4:$O$7,3,FALSE)</f>
        <v>Espresso</v>
      </c>
      <c r="T3469" s="15" t="str">
        <f>HLOOKUP(Coffee_data[[#This Row],[ProductId]],Product!$B$4:$O$7,4,FALSE)</f>
        <v>Caffe Latte</v>
      </c>
    </row>
    <row r="3470" spans="1:20" x14ac:dyDescent="0.2">
      <c r="A3470">
        <v>3</v>
      </c>
      <c r="B3470">
        <v>88</v>
      </c>
      <c r="C3470">
        <v>150</v>
      </c>
      <c r="D3470">
        <v>63</v>
      </c>
      <c r="E3470">
        <v>80</v>
      </c>
      <c r="F3470">
        <v>57</v>
      </c>
      <c r="G3470">
        <v>332</v>
      </c>
      <c r="H3470">
        <v>0</v>
      </c>
      <c r="I3470">
        <v>55</v>
      </c>
      <c r="J3470">
        <v>70</v>
      </c>
      <c r="K3470">
        <v>125</v>
      </c>
      <c r="L3470">
        <v>505</v>
      </c>
      <c r="M3470">
        <v>5</v>
      </c>
      <c r="N3470" s="25">
        <v>42216</v>
      </c>
      <c r="O3470" t="str">
        <f>VLOOKUP(Coffee_data[[#This Row],[Area Code]],Location!$B$1:$E$157,2,FALSE)</f>
        <v>New Mexico</v>
      </c>
      <c r="P3470" t="str">
        <f>VLOOKUP(Coffee_data[[#This Row],[Area Code]],Location!$B$1:$E$157,3,FALSE)</f>
        <v>South</v>
      </c>
      <c r="Q3470" t="str">
        <f>VLOOKUP(Coffee_data[[#This Row],[Area Code]],Location!$B$1:$E$157,4,FALSE)</f>
        <v>Small Market</v>
      </c>
      <c r="R3470" s="15" t="str">
        <f>HLOOKUP(Coffee_data[[#This Row],[ProductId]],Product!$B$4:$O$7,2,FALSE)</f>
        <v>Regular</v>
      </c>
      <c r="S3470" s="15" t="str">
        <f>HLOOKUP(Coffee_data[[#This Row],[ProductId]],Product!$B$4:$O$7,3,FALSE)</f>
        <v>Espresso</v>
      </c>
      <c r="T3470" s="15" t="str">
        <f>HLOOKUP(Coffee_data[[#This Row],[ProductId]],Product!$B$4:$O$7,4,FALSE)</f>
        <v>Caffe Mocha</v>
      </c>
    </row>
    <row r="3471" spans="1:20" x14ac:dyDescent="0.2">
      <c r="A3471">
        <v>25</v>
      </c>
      <c r="B3471">
        <v>60</v>
      </c>
      <c r="C3471">
        <v>104</v>
      </c>
      <c r="D3471">
        <v>45</v>
      </c>
      <c r="E3471">
        <v>39</v>
      </c>
      <c r="F3471">
        <v>14</v>
      </c>
      <c r="G3471">
        <v>253</v>
      </c>
      <c r="H3471">
        <v>30</v>
      </c>
      <c r="I3471">
        <v>24</v>
      </c>
      <c r="J3471">
        <v>60</v>
      </c>
      <c r="K3471">
        <v>96</v>
      </c>
      <c r="L3471">
        <v>505</v>
      </c>
      <c r="M3471">
        <v>6</v>
      </c>
      <c r="N3471" s="25">
        <v>42216</v>
      </c>
      <c r="O3471" t="str">
        <f>VLOOKUP(Coffee_data[[#This Row],[Area Code]],Location!$B$1:$E$157,2,FALSE)</f>
        <v>New Mexico</v>
      </c>
      <c r="P3471" t="str">
        <f>VLOOKUP(Coffee_data[[#This Row],[Area Code]],Location!$B$1:$E$157,3,FALSE)</f>
        <v>South</v>
      </c>
      <c r="Q3471" t="str">
        <f>VLOOKUP(Coffee_data[[#This Row],[Area Code]],Location!$B$1:$E$157,4,FALSE)</f>
        <v>Small Market</v>
      </c>
      <c r="R3471" s="15" t="str">
        <f>HLOOKUP(Coffee_data[[#This Row],[ProductId]],Product!$B$4:$O$7,2,FALSE)</f>
        <v>Decaf</v>
      </c>
      <c r="S3471" s="15" t="str">
        <f>HLOOKUP(Coffee_data[[#This Row],[ProductId]],Product!$B$4:$O$7,3,FALSE)</f>
        <v>Espresso</v>
      </c>
      <c r="T3471" s="15" t="str">
        <f>HLOOKUP(Coffee_data[[#This Row],[ProductId]],Product!$B$4:$O$7,4,FALSE)</f>
        <v>Decaf Espresso</v>
      </c>
    </row>
    <row r="3472" spans="1:20" x14ac:dyDescent="0.2">
      <c r="A3472">
        <v>28</v>
      </c>
      <c r="B3472">
        <v>77</v>
      </c>
      <c r="C3472">
        <v>139</v>
      </c>
      <c r="D3472">
        <v>63</v>
      </c>
      <c r="E3472">
        <v>53</v>
      </c>
      <c r="F3472">
        <v>23</v>
      </c>
      <c r="G3472">
        <v>397</v>
      </c>
      <c r="H3472">
        <v>20</v>
      </c>
      <c r="I3472">
        <v>60</v>
      </c>
      <c r="J3472">
        <v>70</v>
      </c>
      <c r="K3472">
        <v>130</v>
      </c>
      <c r="L3472">
        <v>918</v>
      </c>
      <c r="M3472">
        <v>8</v>
      </c>
      <c r="N3472" s="25">
        <v>42216</v>
      </c>
      <c r="O3472" t="str">
        <f>VLOOKUP(Coffee_data[[#This Row],[Area Code]],Location!$B$1:$E$157,2,FALSE)</f>
        <v>Oklahoma</v>
      </c>
      <c r="P3472" t="str">
        <f>VLOOKUP(Coffee_data[[#This Row],[Area Code]],Location!$B$1:$E$157,3,FALSE)</f>
        <v>South</v>
      </c>
      <c r="Q3472" t="str">
        <f>VLOOKUP(Coffee_data[[#This Row],[Area Code]],Location!$B$1:$E$157,4,FALSE)</f>
        <v>Small Market</v>
      </c>
      <c r="R3472" s="15" t="str">
        <f>HLOOKUP(Coffee_data[[#This Row],[ProductId]],Product!$B$4:$O$7,2,FALSE)</f>
        <v>Decaf</v>
      </c>
      <c r="S3472" s="15" t="str">
        <f>HLOOKUP(Coffee_data[[#This Row],[ProductId]],Product!$B$4:$O$7,3,FALSE)</f>
        <v>Herbal Tea</v>
      </c>
      <c r="T3472" s="15" t="str">
        <f>HLOOKUP(Coffee_data[[#This Row],[ProductId]],Product!$B$4:$O$7,4,FALSE)</f>
        <v>Chamomile</v>
      </c>
    </row>
    <row r="3473" spans="1:20" x14ac:dyDescent="0.2">
      <c r="A3473">
        <v>47</v>
      </c>
      <c r="B3473">
        <v>184</v>
      </c>
      <c r="C3473">
        <v>314</v>
      </c>
      <c r="D3473">
        <v>159</v>
      </c>
      <c r="E3473">
        <v>140</v>
      </c>
      <c r="F3473">
        <v>120</v>
      </c>
      <c r="G3473">
        <v>705</v>
      </c>
      <c r="H3473">
        <v>60</v>
      </c>
      <c r="I3473">
        <v>170</v>
      </c>
      <c r="J3473">
        <v>190</v>
      </c>
      <c r="K3473">
        <v>301</v>
      </c>
      <c r="L3473">
        <v>405</v>
      </c>
      <c r="M3473">
        <v>9</v>
      </c>
      <c r="N3473" s="25">
        <v>42216</v>
      </c>
      <c r="O3473" t="str">
        <f>VLOOKUP(Coffee_data[[#This Row],[Area Code]],Location!$B$1:$E$157,2,FALSE)</f>
        <v>Oklahoma</v>
      </c>
      <c r="P3473" t="str">
        <f>VLOOKUP(Coffee_data[[#This Row],[Area Code]],Location!$B$1:$E$157,3,FALSE)</f>
        <v>South</v>
      </c>
      <c r="Q3473" t="str">
        <f>VLOOKUP(Coffee_data[[#This Row],[Area Code]],Location!$B$1:$E$157,4,FALSE)</f>
        <v>Small Market</v>
      </c>
      <c r="R3473" s="15" t="str">
        <f>HLOOKUP(Coffee_data[[#This Row],[ProductId]],Product!$B$4:$O$7,2,FALSE)</f>
        <v>Decaf</v>
      </c>
      <c r="S3473" s="15" t="str">
        <f>HLOOKUP(Coffee_data[[#This Row],[ProductId]],Product!$B$4:$O$7,3,FALSE)</f>
        <v>Herbal Tea</v>
      </c>
      <c r="T3473" s="15" t="str">
        <f>HLOOKUP(Coffee_data[[#This Row],[ProductId]],Product!$B$4:$O$7,4,FALSE)</f>
        <v>Lemon</v>
      </c>
    </row>
    <row r="3474" spans="1:20" x14ac:dyDescent="0.2">
      <c r="A3474">
        <v>73</v>
      </c>
      <c r="B3474">
        <v>87</v>
      </c>
      <c r="C3474">
        <v>154</v>
      </c>
      <c r="D3474">
        <v>68</v>
      </c>
      <c r="E3474">
        <v>32</v>
      </c>
      <c r="F3474">
        <v>22</v>
      </c>
      <c r="G3474">
        <v>587</v>
      </c>
      <c r="H3474">
        <v>80</v>
      </c>
      <c r="I3474">
        <v>82</v>
      </c>
      <c r="J3474">
        <v>110</v>
      </c>
      <c r="K3474">
        <v>190</v>
      </c>
      <c r="L3474">
        <v>580</v>
      </c>
      <c r="M3474">
        <v>2</v>
      </c>
      <c r="N3474" s="25">
        <v>42216</v>
      </c>
      <c r="O3474" t="str">
        <f>VLOOKUP(Coffee_data[[#This Row],[Area Code]],Location!$B$1:$E$157,2,FALSE)</f>
        <v>Oklahoma</v>
      </c>
      <c r="P3474" t="str">
        <f>VLOOKUP(Coffee_data[[#This Row],[Area Code]],Location!$B$1:$E$157,3,FALSE)</f>
        <v>South</v>
      </c>
      <c r="Q3474" t="str">
        <f>VLOOKUP(Coffee_data[[#This Row],[Area Code]],Location!$B$1:$E$157,4,FALSE)</f>
        <v>Small Market</v>
      </c>
      <c r="R3474" s="15" t="str">
        <f>HLOOKUP(Coffee_data[[#This Row],[ProductId]],Product!$B$4:$O$7,2,FALSE)</f>
        <v>Regular</v>
      </c>
      <c r="S3474" s="15" t="str">
        <f>HLOOKUP(Coffee_data[[#This Row],[ProductId]],Product!$B$4:$O$7,3,FALSE)</f>
        <v>Coffee</v>
      </c>
      <c r="T3474" s="15" t="str">
        <f>HLOOKUP(Coffee_data[[#This Row],[ProductId]],Product!$B$4:$O$7,4,FALSE)</f>
        <v>Columbian</v>
      </c>
    </row>
    <row r="3475" spans="1:20" x14ac:dyDescent="0.2">
      <c r="A3475">
        <v>22</v>
      </c>
      <c r="B3475">
        <v>33</v>
      </c>
      <c r="C3475">
        <v>55</v>
      </c>
      <c r="D3475">
        <v>22</v>
      </c>
      <c r="E3475">
        <v>16</v>
      </c>
      <c r="F3475">
        <v>6</v>
      </c>
      <c r="G3475">
        <v>865</v>
      </c>
      <c r="H3475">
        <v>30</v>
      </c>
      <c r="I3475">
        <v>20</v>
      </c>
      <c r="J3475">
        <v>40</v>
      </c>
      <c r="K3475">
        <v>60</v>
      </c>
      <c r="L3475">
        <v>918</v>
      </c>
      <c r="M3475">
        <v>3</v>
      </c>
      <c r="N3475" s="25">
        <v>42216</v>
      </c>
      <c r="O3475" t="str">
        <f>VLOOKUP(Coffee_data[[#This Row],[Area Code]],Location!$B$1:$E$157,2,FALSE)</f>
        <v>Oklahoma</v>
      </c>
      <c r="P3475" t="str">
        <f>VLOOKUP(Coffee_data[[#This Row],[Area Code]],Location!$B$1:$E$157,3,FALSE)</f>
        <v>South</v>
      </c>
      <c r="Q3475" t="str">
        <f>VLOOKUP(Coffee_data[[#This Row],[Area Code]],Location!$B$1:$E$157,4,FALSE)</f>
        <v>Small Market</v>
      </c>
      <c r="R3475" s="15" t="str">
        <f>HLOOKUP(Coffee_data[[#This Row],[ProductId]],Product!$B$4:$O$7,2,FALSE)</f>
        <v>Decaf</v>
      </c>
      <c r="S3475" s="15" t="str">
        <f>HLOOKUP(Coffee_data[[#This Row],[ProductId]],Product!$B$4:$O$7,3,FALSE)</f>
        <v>Coffee</v>
      </c>
      <c r="T3475" s="15" t="str">
        <f>HLOOKUP(Coffee_data[[#This Row],[ProductId]],Product!$B$4:$O$7,4,FALSE)</f>
        <v>Decaf Irish Cream</v>
      </c>
    </row>
    <row r="3476" spans="1:20" x14ac:dyDescent="0.2">
      <c r="A3476">
        <v>141</v>
      </c>
      <c r="B3476">
        <v>161</v>
      </c>
      <c r="C3476">
        <v>275</v>
      </c>
      <c r="D3476">
        <v>64</v>
      </c>
      <c r="E3476">
        <v>55</v>
      </c>
      <c r="F3476">
        <v>35</v>
      </c>
      <c r="G3476">
        <v>-1278</v>
      </c>
      <c r="H3476">
        <v>100</v>
      </c>
      <c r="I3476">
        <v>94</v>
      </c>
      <c r="J3476">
        <v>140</v>
      </c>
      <c r="K3476">
        <v>230</v>
      </c>
      <c r="L3476">
        <v>918</v>
      </c>
      <c r="M3476">
        <v>4</v>
      </c>
      <c r="N3476" s="25">
        <v>42216</v>
      </c>
      <c r="O3476" t="str">
        <f>VLOOKUP(Coffee_data[[#This Row],[Area Code]],Location!$B$1:$E$157,2,FALSE)</f>
        <v>Oklahoma</v>
      </c>
      <c r="P3476" t="str">
        <f>VLOOKUP(Coffee_data[[#This Row],[Area Code]],Location!$B$1:$E$157,3,FALSE)</f>
        <v>South</v>
      </c>
      <c r="Q3476" t="str">
        <f>VLOOKUP(Coffee_data[[#This Row],[Area Code]],Location!$B$1:$E$157,4,FALSE)</f>
        <v>Small Market</v>
      </c>
      <c r="R3476" s="15" t="str">
        <f>HLOOKUP(Coffee_data[[#This Row],[ProductId]],Product!$B$4:$O$7,2,FALSE)</f>
        <v>Regular</v>
      </c>
      <c r="S3476" s="15" t="str">
        <f>HLOOKUP(Coffee_data[[#This Row],[ProductId]],Product!$B$4:$O$7,3,FALSE)</f>
        <v>Espresso</v>
      </c>
      <c r="T3476" s="15" t="str">
        <f>HLOOKUP(Coffee_data[[#This Row],[ProductId]],Product!$B$4:$O$7,4,FALSE)</f>
        <v>Caffe Latte</v>
      </c>
    </row>
    <row r="3477" spans="1:20" x14ac:dyDescent="0.2">
      <c r="A3477">
        <v>14</v>
      </c>
      <c r="B3477">
        <v>25</v>
      </c>
      <c r="C3477">
        <v>41</v>
      </c>
      <c r="D3477">
        <v>16</v>
      </c>
      <c r="E3477">
        <v>14</v>
      </c>
      <c r="F3477">
        <v>4</v>
      </c>
      <c r="G3477">
        <v>484</v>
      </c>
      <c r="H3477">
        <v>20</v>
      </c>
      <c r="I3477">
        <v>10</v>
      </c>
      <c r="J3477">
        <v>20</v>
      </c>
      <c r="K3477">
        <v>35</v>
      </c>
      <c r="L3477">
        <v>580</v>
      </c>
      <c r="M3477">
        <v>5</v>
      </c>
      <c r="N3477" s="25">
        <v>42216</v>
      </c>
      <c r="O3477" t="str">
        <f>VLOOKUP(Coffee_data[[#This Row],[Area Code]],Location!$B$1:$E$157,2,FALSE)</f>
        <v>Oklahoma</v>
      </c>
      <c r="P3477" t="str">
        <f>VLOOKUP(Coffee_data[[#This Row],[Area Code]],Location!$B$1:$E$157,3,FALSE)</f>
        <v>South</v>
      </c>
      <c r="Q3477" t="str">
        <f>VLOOKUP(Coffee_data[[#This Row],[Area Code]],Location!$B$1:$E$157,4,FALSE)</f>
        <v>Small Market</v>
      </c>
      <c r="R3477" s="15" t="str">
        <f>HLOOKUP(Coffee_data[[#This Row],[ProductId]],Product!$B$4:$O$7,2,FALSE)</f>
        <v>Regular</v>
      </c>
      <c r="S3477" s="15" t="str">
        <f>HLOOKUP(Coffee_data[[#This Row],[ProductId]],Product!$B$4:$O$7,3,FALSE)</f>
        <v>Espresso</v>
      </c>
      <c r="T3477" s="15" t="str">
        <f>HLOOKUP(Coffee_data[[#This Row],[ProductId]],Product!$B$4:$O$7,4,FALSE)</f>
        <v>Caffe Mocha</v>
      </c>
    </row>
    <row r="3478" spans="1:20" x14ac:dyDescent="0.2">
      <c r="A3478">
        <v>142</v>
      </c>
      <c r="B3478">
        <v>172</v>
      </c>
      <c r="C3478">
        <v>283</v>
      </c>
      <c r="D3478">
        <v>111</v>
      </c>
      <c r="E3478">
        <v>64</v>
      </c>
      <c r="F3478">
        <v>37</v>
      </c>
      <c r="G3478">
        <v>810</v>
      </c>
      <c r="H3478">
        <v>100</v>
      </c>
      <c r="I3478">
        <v>84</v>
      </c>
      <c r="J3478">
        <v>150</v>
      </c>
      <c r="K3478">
        <v>234</v>
      </c>
      <c r="L3478">
        <v>580</v>
      </c>
      <c r="M3478">
        <v>6</v>
      </c>
      <c r="N3478" s="25">
        <v>42216</v>
      </c>
      <c r="O3478" t="str">
        <f>VLOOKUP(Coffee_data[[#This Row],[Area Code]],Location!$B$1:$E$157,2,FALSE)</f>
        <v>Oklahoma</v>
      </c>
      <c r="P3478" t="str">
        <f>VLOOKUP(Coffee_data[[#This Row],[Area Code]],Location!$B$1:$E$157,3,FALSE)</f>
        <v>South</v>
      </c>
      <c r="Q3478" t="str">
        <f>VLOOKUP(Coffee_data[[#This Row],[Area Code]],Location!$B$1:$E$157,4,FALSE)</f>
        <v>Small Market</v>
      </c>
      <c r="R3478" s="15" t="str">
        <f>HLOOKUP(Coffee_data[[#This Row],[ProductId]],Product!$B$4:$O$7,2,FALSE)</f>
        <v>Decaf</v>
      </c>
      <c r="S3478" s="15" t="str">
        <f>HLOOKUP(Coffee_data[[#This Row],[ProductId]],Product!$B$4:$O$7,3,FALSE)</f>
        <v>Espresso</v>
      </c>
      <c r="T3478" s="15" t="str">
        <f>HLOOKUP(Coffee_data[[#This Row],[ProductId]],Product!$B$4:$O$7,4,FALSE)</f>
        <v>Decaf Espresso</v>
      </c>
    </row>
    <row r="3479" spans="1:20" x14ac:dyDescent="0.2">
      <c r="A3479">
        <v>26</v>
      </c>
      <c r="B3479">
        <v>62</v>
      </c>
      <c r="C3479">
        <v>107</v>
      </c>
      <c r="D3479">
        <v>46</v>
      </c>
      <c r="E3479">
        <v>40</v>
      </c>
      <c r="F3479">
        <v>15</v>
      </c>
      <c r="G3479">
        <v>415</v>
      </c>
      <c r="H3479">
        <v>30</v>
      </c>
      <c r="I3479">
        <v>40</v>
      </c>
      <c r="J3479">
        <v>60</v>
      </c>
      <c r="K3479">
        <v>108</v>
      </c>
      <c r="L3479">
        <v>817</v>
      </c>
      <c r="M3479">
        <v>8</v>
      </c>
      <c r="N3479" s="25">
        <v>42216</v>
      </c>
      <c r="O3479" t="str">
        <f>VLOOKUP(Coffee_data[[#This Row],[Area Code]],Location!$B$1:$E$157,2,FALSE)</f>
        <v>Texas</v>
      </c>
      <c r="P3479" t="str">
        <f>VLOOKUP(Coffee_data[[#This Row],[Area Code]],Location!$B$1:$E$157,3,FALSE)</f>
        <v>South</v>
      </c>
      <c r="Q3479" t="str">
        <f>VLOOKUP(Coffee_data[[#This Row],[Area Code]],Location!$B$1:$E$157,4,FALSE)</f>
        <v>Major Market</v>
      </c>
      <c r="R3479" s="15" t="str">
        <f>HLOOKUP(Coffee_data[[#This Row],[ProductId]],Product!$B$4:$O$7,2,FALSE)</f>
        <v>Decaf</v>
      </c>
      <c r="S3479" s="15" t="str">
        <f>HLOOKUP(Coffee_data[[#This Row],[ProductId]],Product!$B$4:$O$7,3,FALSE)</f>
        <v>Herbal Tea</v>
      </c>
      <c r="T3479" s="15" t="str">
        <f>HLOOKUP(Coffee_data[[#This Row],[ProductId]],Product!$B$4:$O$7,4,FALSE)</f>
        <v>Chamomile</v>
      </c>
    </row>
    <row r="3480" spans="1:20" x14ac:dyDescent="0.2">
      <c r="A3480">
        <v>26</v>
      </c>
      <c r="B3480">
        <v>51</v>
      </c>
      <c r="C3480">
        <v>84</v>
      </c>
      <c r="D3480">
        <v>34</v>
      </c>
      <c r="E3480">
        <v>30</v>
      </c>
      <c r="F3480">
        <v>10</v>
      </c>
      <c r="G3480">
        <v>428</v>
      </c>
      <c r="H3480">
        <v>30</v>
      </c>
      <c r="I3480">
        <v>21</v>
      </c>
      <c r="J3480">
        <v>50</v>
      </c>
      <c r="K3480">
        <v>89</v>
      </c>
      <c r="L3480">
        <v>210</v>
      </c>
      <c r="M3480">
        <v>9</v>
      </c>
      <c r="N3480" s="25">
        <v>42216</v>
      </c>
      <c r="O3480" t="str">
        <f>VLOOKUP(Coffee_data[[#This Row],[Area Code]],Location!$B$1:$E$157,2,FALSE)</f>
        <v>Texas</v>
      </c>
      <c r="P3480" t="str">
        <f>VLOOKUP(Coffee_data[[#This Row],[Area Code]],Location!$B$1:$E$157,3,FALSE)</f>
        <v>South</v>
      </c>
      <c r="Q3480" t="str">
        <f>VLOOKUP(Coffee_data[[#This Row],[Area Code]],Location!$B$1:$E$157,4,FALSE)</f>
        <v>Major Market</v>
      </c>
      <c r="R3480" s="15" t="str">
        <f>HLOOKUP(Coffee_data[[#This Row],[ProductId]],Product!$B$4:$O$7,2,FALSE)</f>
        <v>Decaf</v>
      </c>
      <c r="S3480" s="15" t="str">
        <f>HLOOKUP(Coffee_data[[#This Row],[ProductId]],Product!$B$4:$O$7,3,FALSE)</f>
        <v>Herbal Tea</v>
      </c>
      <c r="T3480" s="15" t="str">
        <f>HLOOKUP(Coffee_data[[#This Row],[ProductId]],Product!$B$4:$O$7,4,FALSE)</f>
        <v>Lemon</v>
      </c>
    </row>
    <row r="3481" spans="1:20" x14ac:dyDescent="0.2">
      <c r="A3481">
        <v>345</v>
      </c>
      <c r="B3481">
        <v>367</v>
      </c>
      <c r="C3481">
        <v>672</v>
      </c>
      <c r="D3481">
        <v>269</v>
      </c>
      <c r="E3481">
        <v>109</v>
      </c>
      <c r="F3481">
        <v>96</v>
      </c>
      <c r="G3481">
        <v>1296</v>
      </c>
      <c r="H3481">
        <v>340</v>
      </c>
      <c r="I3481">
        <v>393</v>
      </c>
      <c r="J3481">
        <v>450</v>
      </c>
      <c r="K3481">
        <v>842</v>
      </c>
      <c r="L3481">
        <v>940</v>
      </c>
      <c r="M3481">
        <v>2</v>
      </c>
      <c r="N3481" s="25">
        <v>42216</v>
      </c>
      <c r="O3481" t="str">
        <f>VLOOKUP(Coffee_data[[#This Row],[Area Code]],Location!$B$1:$E$157,2,FALSE)</f>
        <v>Texas</v>
      </c>
      <c r="P3481" t="str">
        <f>VLOOKUP(Coffee_data[[#This Row],[Area Code]],Location!$B$1:$E$157,3,FALSE)</f>
        <v>South</v>
      </c>
      <c r="Q3481" t="str">
        <f>VLOOKUP(Coffee_data[[#This Row],[Area Code]],Location!$B$1:$E$157,4,FALSE)</f>
        <v>Major Market</v>
      </c>
      <c r="R3481" s="15" t="str">
        <f>HLOOKUP(Coffee_data[[#This Row],[ProductId]],Product!$B$4:$O$7,2,FALSE)</f>
        <v>Regular</v>
      </c>
      <c r="S3481" s="15" t="str">
        <f>HLOOKUP(Coffee_data[[#This Row],[ProductId]],Product!$B$4:$O$7,3,FALSE)</f>
        <v>Coffee</v>
      </c>
      <c r="T3481" s="15" t="str">
        <f>HLOOKUP(Coffee_data[[#This Row],[ProductId]],Product!$B$4:$O$7,4,FALSE)</f>
        <v>Columbian</v>
      </c>
    </row>
    <row r="3482" spans="1:20" x14ac:dyDescent="0.2">
      <c r="A3482">
        <v>54</v>
      </c>
      <c r="B3482">
        <v>68</v>
      </c>
      <c r="C3482">
        <v>119</v>
      </c>
      <c r="D3482">
        <v>52</v>
      </c>
      <c r="E3482">
        <v>27</v>
      </c>
      <c r="F3482">
        <v>17</v>
      </c>
      <c r="G3482">
        <v>554</v>
      </c>
      <c r="H3482">
        <v>70</v>
      </c>
      <c r="I3482">
        <v>57</v>
      </c>
      <c r="J3482">
        <v>90</v>
      </c>
      <c r="K3482">
        <v>153</v>
      </c>
      <c r="L3482">
        <v>469</v>
      </c>
      <c r="M3482">
        <v>3</v>
      </c>
      <c r="N3482" s="25">
        <v>42216</v>
      </c>
      <c r="O3482" t="str">
        <f>VLOOKUP(Coffee_data[[#This Row],[Area Code]],Location!$B$1:$E$157,2,FALSE)</f>
        <v>Texas</v>
      </c>
      <c r="P3482" t="str">
        <f>VLOOKUP(Coffee_data[[#This Row],[Area Code]],Location!$B$1:$E$157,3,FALSE)</f>
        <v>South</v>
      </c>
      <c r="Q3482" t="str">
        <f>VLOOKUP(Coffee_data[[#This Row],[Area Code]],Location!$B$1:$E$157,4,FALSE)</f>
        <v>Major Market</v>
      </c>
      <c r="R3482" s="15" t="str">
        <f>HLOOKUP(Coffee_data[[#This Row],[ProductId]],Product!$B$4:$O$7,2,FALSE)</f>
        <v>Decaf</v>
      </c>
      <c r="S3482" s="15" t="str">
        <f>HLOOKUP(Coffee_data[[#This Row],[ProductId]],Product!$B$4:$O$7,3,FALSE)</f>
        <v>Coffee</v>
      </c>
      <c r="T3482" s="15" t="str">
        <f>HLOOKUP(Coffee_data[[#This Row],[ProductId]],Product!$B$4:$O$7,4,FALSE)</f>
        <v>Decaf Irish Cream</v>
      </c>
    </row>
    <row r="3483" spans="1:20" x14ac:dyDescent="0.2">
      <c r="A3483">
        <v>41</v>
      </c>
      <c r="B3483">
        <v>79</v>
      </c>
      <c r="C3483">
        <v>130</v>
      </c>
      <c r="D3483">
        <v>52</v>
      </c>
      <c r="E3483">
        <v>46</v>
      </c>
      <c r="F3483">
        <v>17</v>
      </c>
      <c r="G3483">
        <v>-587</v>
      </c>
      <c r="H3483">
        <v>40</v>
      </c>
      <c r="I3483">
        <v>40</v>
      </c>
      <c r="J3483">
        <v>70</v>
      </c>
      <c r="K3483">
        <v>106</v>
      </c>
      <c r="L3483">
        <v>817</v>
      </c>
      <c r="M3483">
        <v>4</v>
      </c>
      <c r="N3483" s="25">
        <v>42216</v>
      </c>
      <c r="O3483" t="str">
        <f>VLOOKUP(Coffee_data[[#This Row],[Area Code]],Location!$B$1:$E$157,2,FALSE)</f>
        <v>Texas</v>
      </c>
      <c r="P3483" t="str">
        <f>VLOOKUP(Coffee_data[[#This Row],[Area Code]],Location!$B$1:$E$157,3,FALSE)</f>
        <v>South</v>
      </c>
      <c r="Q3483" t="str">
        <f>VLOOKUP(Coffee_data[[#This Row],[Area Code]],Location!$B$1:$E$157,4,FALSE)</f>
        <v>Major Market</v>
      </c>
      <c r="R3483" s="15" t="str">
        <f>HLOOKUP(Coffee_data[[#This Row],[ProductId]],Product!$B$4:$O$7,2,FALSE)</f>
        <v>Regular</v>
      </c>
      <c r="S3483" s="15" t="str">
        <f>HLOOKUP(Coffee_data[[#This Row],[ProductId]],Product!$B$4:$O$7,3,FALSE)</f>
        <v>Espresso</v>
      </c>
      <c r="T3483" s="15" t="str">
        <f>HLOOKUP(Coffee_data[[#This Row],[ProductId]],Product!$B$4:$O$7,4,FALSE)</f>
        <v>Caffe Latte</v>
      </c>
    </row>
    <row r="3484" spans="1:20" x14ac:dyDescent="0.2">
      <c r="A3484">
        <v>184</v>
      </c>
      <c r="B3484">
        <v>178</v>
      </c>
      <c r="C3484">
        <v>298</v>
      </c>
      <c r="D3484">
        <v>85</v>
      </c>
      <c r="E3484">
        <v>42</v>
      </c>
      <c r="F3484">
        <v>34</v>
      </c>
      <c r="G3484">
        <v>941</v>
      </c>
      <c r="H3484">
        <v>120</v>
      </c>
      <c r="I3484">
        <v>94</v>
      </c>
      <c r="J3484">
        <v>150</v>
      </c>
      <c r="K3484">
        <v>255</v>
      </c>
      <c r="L3484">
        <v>210</v>
      </c>
      <c r="M3484">
        <v>5</v>
      </c>
      <c r="N3484" s="25">
        <v>42216</v>
      </c>
      <c r="O3484" t="str">
        <f>VLOOKUP(Coffee_data[[#This Row],[Area Code]],Location!$B$1:$E$157,2,FALSE)</f>
        <v>Texas</v>
      </c>
      <c r="P3484" t="str">
        <f>VLOOKUP(Coffee_data[[#This Row],[Area Code]],Location!$B$1:$E$157,3,FALSE)</f>
        <v>South</v>
      </c>
      <c r="Q3484" t="str">
        <f>VLOOKUP(Coffee_data[[#This Row],[Area Code]],Location!$B$1:$E$157,4,FALSE)</f>
        <v>Major Market</v>
      </c>
      <c r="R3484" s="15" t="str">
        <f>HLOOKUP(Coffee_data[[#This Row],[ProductId]],Product!$B$4:$O$7,2,FALSE)</f>
        <v>Regular</v>
      </c>
      <c r="S3484" s="15" t="str">
        <f>HLOOKUP(Coffee_data[[#This Row],[ProductId]],Product!$B$4:$O$7,3,FALSE)</f>
        <v>Espresso</v>
      </c>
      <c r="T3484" s="15" t="str">
        <f>HLOOKUP(Coffee_data[[#This Row],[ProductId]],Product!$B$4:$O$7,4,FALSE)</f>
        <v>Caffe Mocha</v>
      </c>
    </row>
    <row r="3485" spans="1:20" x14ac:dyDescent="0.2">
      <c r="A3485">
        <v>145</v>
      </c>
      <c r="B3485">
        <v>145</v>
      </c>
      <c r="C3485">
        <v>243</v>
      </c>
      <c r="D3485">
        <v>90</v>
      </c>
      <c r="E3485">
        <v>37</v>
      </c>
      <c r="F3485">
        <v>28</v>
      </c>
      <c r="G3485">
        <v>598</v>
      </c>
      <c r="H3485">
        <v>110</v>
      </c>
      <c r="I3485">
        <v>86</v>
      </c>
      <c r="J3485">
        <v>130</v>
      </c>
      <c r="K3485">
        <v>216</v>
      </c>
      <c r="L3485">
        <v>469</v>
      </c>
      <c r="M3485">
        <v>6</v>
      </c>
      <c r="N3485" s="25">
        <v>42216</v>
      </c>
      <c r="O3485" t="str">
        <f>VLOOKUP(Coffee_data[[#This Row],[Area Code]],Location!$B$1:$E$157,2,FALSE)</f>
        <v>Texas</v>
      </c>
      <c r="P3485" t="str">
        <f>VLOOKUP(Coffee_data[[#This Row],[Area Code]],Location!$B$1:$E$157,3,FALSE)</f>
        <v>South</v>
      </c>
      <c r="Q3485" t="str">
        <f>VLOOKUP(Coffee_data[[#This Row],[Area Code]],Location!$B$1:$E$157,4,FALSE)</f>
        <v>Major Market</v>
      </c>
      <c r="R3485" s="15" t="str">
        <f>HLOOKUP(Coffee_data[[#This Row],[ProductId]],Product!$B$4:$O$7,2,FALSE)</f>
        <v>Decaf</v>
      </c>
      <c r="S3485" s="15" t="str">
        <f>HLOOKUP(Coffee_data[[#This Row],[ProductId]],Product!$B$4:$O$7,3,FALSE)</f>
        <v>Espresso</v>
      </c>
      <c r="T3485" s="15" t="str">
        <f>HLOOKUP(Coffee_data[[#This Row],[ProductId]],Product!$B$4:$O$7,4,FALSE)</f>
        <v>Decaf Espresso</v>
      </c>
    </row>
    <row r="3486" spans="1:20" x14ac:dyDescent="0.2">
      <c r="A3486">
        <v>3</v>
      </c>
      <c r="B3486">
        <v>88</v>
      </c>
      <c r="C3486">
        <v>150</v>
      </c>
      <c r="D3486">
        <v>63</v>
      </c>
      <c r="E3486">
        <v>80</v>
      </c>
      <c r="F3486">
        <v>57</v>
      </c>
      <c r="G3486">
        <v>332</v>
      </c>
      <c r="H3486">
        <v>10</v>
      </c>
      <c r="I3486">
        <v>51</v>
      </c>
      <c r="J3486">
        <v>60</v>
      </c>
      <c r="K3486">
        <v>100</v>
      </c>
      <c r="L3486">
        <v>435</v>
      </c>
      <c r="M3486">
        <v>11</v>
      </c>
      <c r="N3486" s="25">
        <v>42216</v>
      </c>
      <c r="O3486" t="str">
        <f>VLOOKUP(Coffee_data[[#This Row],[Area Code]],Location!$B$1:$E$157,2,FALSE)</f>
        <v>Utah</v>
      </c>
      <c r="P3486" t="str">
        <f>VLOOKUP(Coffee_data[[#This Row],[Area Code]],Location!$B$1:$E$157,3,FALSE)</f>
        <v>West</v>
      </c>
      <c r="Q3486" t="str">
        <f>VLOOKUP(Coffee_data[[#This Row],[Area Code]],Location!$B$1:$E$157,4,FALSE)</f>
        <v>Small Market</v>
      </c>
      <c r="R3486" s="15" t="str">
        <f>HLOOKUP(Coffee_data[[#This Row],[ProductId]],Product!$B$4:$O$7,2,FALSE)</f>
        <v>Regular</v>
      </c>
      <c r="S3486" s="15" t="str">
        <f>HLOOKUP(Coffee_data[[#This Row],[ProductId]],Product!$B$4:$O$7,3,FALSE)</f>
        <v>Tea</v>
      </c>
      <c r="T3486" s="15" t="str">
        <f>HLOOKUP(Coffee_data[[#This Row],[ProductId]],Product!$B$4:$O$7,4,FALSE)</f>
        <v>Darjeeling</v>
      </c>
    </row>
    <row r="3487" spans="1:20" x14ac:dyDescent="0.2">
      <c r="A3487">
        <v>26</v>
      </c>
      <c r="B3487">
        <v>60</v>
      </c>
      <c r="C3487">
        <v>104</v>
      </c>
      <c r="D3487">
        <v>45</v>
      </c>
      <c r="E3487">
        <v>38</v>
      </c>
      <c r="F3487">
        <v>14</v>
      </c>
      <c r="G3487">
        <v>253</v>
      </c>
      <c r="H3487">
        <v>30</v>
      </c>
      <c r="I3487">
        <v>20</v>
      </c>
      <c r="J3487">
        <v>50</v>
      </c>
      <c r="K3487">
        <v>70</v>
      </c>
      <c r="L3487">
        <v>435</v>
      </c>
      <c r="M3487">
        <v>12</v>
      </c>
      <c r="N3487" s="25">
        <v>42216</v>
      </c>
      <c r="O3487" t="str">
        <f>VLOOKUP(Coffee_data[[#This Row],[Area Code]],Location!$B$1:$E$157,2,FALSE)</f>
        <v>Utah</v>
      </c>
      <c r="P3487" t="str">
        <f>VLOOKUP(Coffee_data[[#This Row],[Area Code]],Location!$B$1:$E$157,3,FALSE)</f>
        <v>West</v>
      </c>
      <c r="Q3487" t="str">
        <f>VLOOKUP(Coffee_data[[#This Row],[Area Code]],Location!$B$1:$E$157,4,FALSE)</f>
        <v>Small Market</v>
      </c>
      <c r="R3487" s="15" t="str">
        <f>HLOOKUP(Coffee_data[[#This Row],[ProductId]],Product!$B$4:$O$7,2,FALSE)</f>
        <v>Regular</v>
      </c>
      <c r="S3487" s="15" t="str">
        <f>HLOOKUP(Coffee_data[[#This Row],[ProductId]],Product!$B$4:$O$7,3,FALSE)</f>
        <v>Tea</v>
      </c>
      <c r="T3487" s="15" t="str">
        <f>HLOOKUP(Coffee_data[[#This Row],[ProductId]],Product!$B$4:$O$7,4,FALSE)</f>
        <v>Earl Grey</v>
      </c>
    </row>
    <row r="3488" spans="1:20" x14ac:dyDescent="0.2">
      <c r="A3488">
        <v>-12</v>
      </c>
      <c r="B3488">
        <v>36</v>
      </c>
      <c r="C3488">
        <v>64</v>
      </c>
      <c r="D3488">
        <v>29</v>
      </c>
      <c r="E3488">
        <v>42</v>
      </c>
      <c r="F3488">
        <v>11</v>
      </c>
      <c r="G3488">
        <v>215</v>
      </c>
      <c r="H3488">
        <v>10</v>
      </c>
      <c r="I3488">
        <v>10</v>
      </c>
      <c r="J3488">
        <v>30</v>
      </c>
      <c r="K3488">
        <v>40</v>
      </c>
      <c r="L3488">
        <v>435</v>
      </c>
      <c r="M3488">
        <v>13</v>
      </c>
      <c r="N3488" s="25">
        <v>42216</v>
      </c>
      <c r="O3488" t="str">
        <f>VLOOKUP(Coffee_data[[#This Row],[Area Code]],Location!$B$1:$E$157,2,FALSE)</f>
        <v>Utah</v>
      </c>
      <c r="P3488" t="str">
        <f>VLOOKUP(Coffee_data[[#This Row],[Area Code]],Location!$B$1:$E$157,3,FALSE)</f>
        <v>West</v>
      </c>
      <c r="Q3488" t="str">
        <f>VLOOKUP(Coffee_data[[#This Row],[Area Code]],Location!$B$1:$E$157,4,FALSE)</f>
        <v>Small Market</v>
      </c>
      <c r="R3488" s="15" t="str">
        <f>HLOOKUP(Coffee_data[[#This Row],[ProductId]],Product!$B$4:$O$7,2,FALSE)</f>
        <v>Regular</v>
      </c>
      <c r="S3488" s="15" t="str">
        <f>HLOOKUP(Coffee_data[[#This Row],[ProductId]],Product!$B$4:$O$7,3,FALSE)</f>
        <v>Tea</v>
      </c>
      <c r="T3488" s="15" t="str">
        <f>HLOOKUP(Coffee_data[[#This Row],[ProductId]],Product!$B$4:$O$7,4,FALSE)</f>
        <v>Green Tea</v>
      </c>
    </row>
    <row r="3489" spans="1:20" x14ac:dyDescent="0.2">
      <c r="A3489">
        <v>68</v>
      </c>
      <c r="B3489">
        <v>90</v>
      </c>
      <c r="C3489">
        <v>150</v>
      </c>
      <c r="D3489">
        <v>61</v>
      </c>
      <c r="E3489">
        <v>38</v>
      </c>
      <c r="F3489">
        <v>19</v>
      </c>
      <c r="G3489">
        <v>322</v>
      </c>
      <c r="H3489">
        <v>60</v>
      </c>
      <c r="I3489">
        <v>58</v>
      </c>
      <c r="J3489">
        <v>80</v>
      </c>
      <c r="K3489">
        <v>130</v>
      </c>
      <c r="L3489">
        <v>435</v>
      </c>
      <c r="M3489">
        <v>8</v>
      </c>
      <c r="N3489" s="25">
        <v>42216</v>
      </c>
      <c r="O3489" t="str">
        <f>VLOOKUP(Coffee_data[[#This Row],[Area Code]],Location!$B$1:$E$157,2,FALSE)</f>
        <v>Utah</v>
      </c>
      <c r="P3489" t="str">
        <f>VLOOKUP(Coffee_data[[#This Row],[Area Code]],Location!$B$1:$E$157,3,FALSE)</f>
        <v>West</v>
      </c>
      <c r="Q3489" t="str">
        <f>VLOOKUP(Coffee_data[[#This Row],[Area Code]],Location!$B$1:$E$157,4,FALSE)</f>
        <v>Small Market</v>
      </c>
      <c r="R3489" s="15" t="str">
        <f>HLOOKUP(Coffee_data[[#This Row],[ProductId]],Product!$B$4:$O$7,2,FALSE)</f>
        <v>Decaf</v>
      </c>
      <c r="S3489" s="15" t="str">
        <f>HLOOKUP(Coffee_data[[#This Row],[ProductId]],Product!$B$4:$O$7,3,FALSE)</f>
        <v>Herbal Tea</v>
      </c>
      <c r="T3489" s="15" t="str">
        <f>HLOOKUP(Coffee_data[[#This Row],[ProductId]],Product!$B$4:$O$7,4,FALSE)</f>
        <v>Chamomile</v>
      </c>
    </row>
    <row r="3490" spans="1:20" x14ac:dyDescent="0.2">
      <c r="A3490">
        <v>61</v>
      </c>
      <c r="B3490">
        <v>96</v>
      </c>
      <c r="C3490">
        <v>159</v>
      </c>
      <c r="D3490">
        <v>64</v>
      </c>
      <c r="E3490">
        <v>48</v>
      </c>
      <c r="F3490">
        <v>21</v>
      </c>
      <c r="G3490">
        <v>460</v>
      </c>
      <c r="H3490">
        <v>60</v>
      </c>
      <c r="I3490">
        <v>50</v>
      </c>
      <c r="J3490">
        <v>90</v>
      </c>
      <c r="K3490">
        <v>131</v>
      </c>
      <c r="L3490">
        <v>435</v>
      </c>
      <c r="M3490">
        <v>9</v>
      </c>
      <c r="N3490" s="25">
        <v>42216</v>
      </c>
      <c r="O3490" t="str">
        <f>VLOOKUP(Coffee_data[[#This Row],[Area Code]],Location!$B$1:$E$157,2,FALSE)</f>
        <v>Utah</v>
      </c>
      <c r="P3490" t="str">
        <f>VLOOKUP(Coffee_data[[#This Row],[Area Code]],Location!$B$1:$E$157,3,FALSE)</f>
        <v>West</v>
      </c>
      <c r="Q3490" t="str">
        <f>VLOOKUP(Coffee_data[[#This Row],[Area Code]],Location!$B$1:$E$157,4,FALSE)</f>
        <v>Small Market</v>
      </c>
      <c r="R3490" s="15" t="str">
        <f>HLOOKUP(Coffee_data[[#This Row],[ProductId]],Product!$B$4:$O$7,2,FALSE)</f>
        <v>Decaf</v>
      </c>
      <c r="S3490" s="15" t="str">
        <f>HLOOKUP(Coffee_data[[#This Row],[ProductId]],Product!$B$4:$O$7,3,FALSE)</f>
        <v>Herbal Tea</v>
      </c>
      <c r="T3490" s="15" t="str">
        <f>HLOOKUP(Coffee_data[[#This Row],[ProductId]],Product!$B$4:$O$7,4,FALSE)</f>
        <v>Lemon</v>
      </c>
    </row>
    <row r="3491" spans="1:20" x14ac:dyDescent="0.2">
      <c r="A3491">
        <v>-57</v>
      </c>
      <c r="B3491">
        <v>19</v>
      </c>
      <c r="C3491">
        <v>138</v>
      </c>
      <c r="D3491">
        <v>118</v>
      </c>
      <c r="E3491">
        <v>56</v>
      </c>
      <c r="F3491">
        <v>37</v>
      </c>
      <c r="G3491">
        <v>1439</v>
      </c>
      <c r="H3491">
        <v>-30</v>
      </c>
      <c r="I3491">
        <v>127</v>
      </c>
      <c r="J3491">
        <v>20</v>
      </c>
      <c r="K3491">
        <v>130</v>
      </c>
      <c r="L3491">
        <v>801</v>
      </c>
      <c r="M3491">
        <v>10</v>
      </c>
      <c r="N3491" s="25">
        <v>42216</v>
      </c>
      <c r="O3491" t="str">
        <f>VLOOKUP(Coffee_data[[#This Row],[Area Code]],Location!$B$1:$E$157,2,FALSE)</f>
        <v>Utah</v>
      </c>
      <c r="P3491" t="str">
        <f>VLOOKUP(Coffee_data[[#This Row],[Area Code]],Location!$B$1:$E$157,3,FALSE)</f>
        <v>West</v>
      </c>
      <c r="Q3491" t="str">
        <f>VLOOKUP(Coffee_data[[#This Row],[Area Code]],Location!$B$1:$E$157,4,FALSE)</f>
        <v>Small Market</v>
      </c>
      <c r="R3491" s="15" t="str">
        <f>HLOOKUP(Coffee_data[[#This Row],[ProductId]],Product!$B$4:$O$7,2,FALSE)</f>
        <v>Decaf</v>
      </c>
      <c r="S3491" s="15" t="str">
        <f>HLOOKUP(Coffee_data[[#This Row],[ProductId]],Product!$B$4:$O$7,3,FALSE)</f>
        <v>Herbal Tea</v>
      </c>
      <c r="T3491" s="15" t="str">
        <f>HLOOKUP(Coffee_data[[#This Row],[ProductId]],Product!$B$4:$O$7,4,FALSE)</f>
        <v>Mint</v>
      </c>
    </row>
    <row r="3492" spans="1:20" x14ac:dyDescent="0.2">
      <c r="A3492">
        <v>33</v>
      </c>
      <c r="B3492">
        <v>60</v>
      </c>
      <c r="C3492">
        <v>109</v>
      </c>
      <c r="D3492">
        <v>50</v>
      </c>
      <c r="E3492">
        <v>33</v>
      </c>
      <c r="F3492">
        <v>15</v>
      </c>
      <c r="G3492">
        <v>1064</v>
      </c>
      <c r="H3492">
        <v>40</v>
      </c>
      <c r="I3492">
        <v>61</v>
      </c>
      <c r="J3492">
        <v>70</v>
      </c>
      <c r="K3492">
        <v>130</v>
      </c>
      <c r="L3492">
        <v>435</v>
      </c>
      <c r="M3492">
        <v>1</v>
      </c>
      <c r="N3492" s="25">
        <v>42216</v>
      </c>
      <c r="O3492" t="str">
        <f>VLOOKUP(Coffee_data[[#This Row],[Area Code]],Location!$B$1:$E$157,2,FALSE)</f>
        <v>Utah</v>
      </c>
      <c r="P3492" t="str">
        <f>VLOOKUP(Coffee_data[[#This Row],[Area Code]],Location!$B$1:$E$157,3,FALSE)</f>
        <v>West</v>
      </c>
      <c r="Q3492" t="str">
        <f>VLOOKUP(Coffee_data[[#This Row],[Area Code]],Location!$B$1:$E$157,4,FALSE)</f>
        <v>Small Market</v>
      </c>
      <c r="R3492" s="15" t="str">
        <f>HLOOKUP(Coffee_data[[#This Row],[ProductId]],Product!$B$4:$O$7,2,FALSE)</f>
        <v>Regular</v>
      </c>
      <c r="S3492" s="15" t="str">
        <f>HLOOKUP(Coffee_data[[#This Row],[ProductId]],Product!$B$4:$O$7,3,FALSE)</f>
        <v>Coffee</v>
      </c>
      <c r="T3492" s="15" t="str">
        <f>HLOOKUP(Coffee_data[[#This Row],[ProductId]],Product!$B$4:$O$7,4,FALSE)</f>
        <v>Amaretto</v>
      </c>
    </row>
    <row r="3493" spans="1:20" x14ac:dyDescent="0.2">
      <c r="A3493">
        <v>21</v>
      </c>
      <c r="B3493">
        <v>56</v>
      </c>
      <c r="C3493">
        <v>97</v>
      </c>
      <c r="D3493">
        <v>42</v>
      </c>
      <c r="E3493">
        <v>38</v>
      </c>
      <c r="F3493">
        <v>13</v>
      </c>
      <c r="G3493">
        <v>384</v>
      </c>
      <c r="H3493">
        <v>40</v>
      </c>
      <c r="I3493">
        <v>48</v>
      </c>
      <c r="J3493">
        <v>70</v>
      </c>
      <c r="K3493">
        <v>122</v>
      </c>
      <c r="L3493">
        <v>435</v>
      </c>
      <c r="M3493">
        <v>2</v>
      </c>
      <c r="N3493" s="25">
        <v>42216</v>
      </c>
      <c r="O3493" t="str">
        <f>VLOOKUP(Coffee_data[[#This Row],[Area Code]],Location!$B$1:$E$157,2,FALSE)</f>
        <v>Utah</v>
      </c>
      <c r="P3493" t="str">
        <f>VLOOKUP(Coffee_data[[#This Row],[Area Code]],Location!$B$1:$E$157,3,FALSE)</f>
        <v>West</v>
      </c>
      <c r="Q3493" t="str">
        <f>VLOOKUP(Coffee_data[[#This Row],[Area Code]],Location!$B$1:$E$157,4,FALSE)</f>
        <v>Small Market</v>
      </c>
      <c r="R3493" s="15" t="str">
        <f>HLOOKUP(Coffee_data[[#This Row],[ProductId]],Product!$B$4:$O$7,2,FALSE)</f>
        <v>Regular</v>
      </c>
      <c r="S3493" s="15" t="str">
        <f>HLOOKUP(Coffee_data[[#This Row],[ProductId]],Product!$B$4:$O$7,3,FALSE)</f>
        <v>Coffee</v>
      </c>
      <c r="T3493" s="15" t="str">
        <f>HLOOKUP(Coffee_data[[#This Row],[ProductId]],Product!$B$4:$O$7,4,FALSE)</f>
        <v>Columbian</v>
      </c>
    </row>
    <row r="3494" spans="1:20" x14ac:dyDescent="0.2">
      <c r="A3494">
        <v>37</v>
      </c>
      <c r="B3494">
        <v>88</v>
      </c>
      <c r="C3494">
        <v>159</v>
      </c>
      <c r="D3494">
        <v>72</v>
      </c>
      <c r="E3494">
        <v>57</v>
      </c>
      <c r="F3494">
        <v>27</v>
      </c>
      <c r="G3494">
        <v>606</v>
      </c>
      <c r="H3494">
        <v>60</v>
      </c>
      <c r="I3494">
        <v>90</v>
      </c>
      <c r="J3494">
        <v>110</v>
      </c>
      <c r="K3494">
        <v>200</v>
      </c>
      <c r="L3494">
        <v>801</v>
      </c>
      <c r="M3494">
        <v>3</v>
      </c>
      <c r="N3494" s="25">
        <v>42216</v>
      </c>
      <c r="O3494" t="str">
        <f>VLOOKUP(Coffee_data[[#This Row],[Area Code]],Location!$B$1:$E$157,2,FALSE)</f>
        <v>Utah</v>
      </c>
      <c r="P3494" t="str">
        <f>VLOOKUP(Coffee_data[[#This Row],[Area Code]],Location!$B$1:$E$157,3,FALSE)</f>
        <v>West</v>
      </c>
      <c r="Q3494" t="str">
        <f>VLOOKUP(Coffee_data[[#This Row],[Area Code]],Location!$B$1:$E$157,4,FALSE)</f>
        <v>Small Market</v>
      </c>
      <c r="R3494" s="15" t="str">
        <f>HLOOKUP(Coffee_data[[#This Row],[ProductId]],Product!$B$4:$O$7,2,FALSE)</f>
        <v>Decaf</v>
      </c>
      <c r="S3494" s="15" t="str">
        <f>HLOOKUP(Coffee_data[[#This Row],[ProductId]],Product!$B$4:$O$7,3,FALSE)</f>
        <v>Coffee</v>
      </c>
      <c r="T3494" s="15" t="str">
        <f>HLOOKUP(Coffee_data[[#This Row],[ProductId]],Product!$B$4:$O$7,4,FALSE)</f>
        <v>Decaf Irish Cream</v>
      </c>
    </row>
    <row r="3495" spans="1:20" x14ac:dyDescent="0.2">
      <c r="A3495">
        <v>39</v>
      </c>
      <c r="B3495">
        <v>48</v>
      </c>
      <c r="C3495">
        <v>79</v>
      </c>
      <c r="D3495">
        <v>32</v>
      </c>
      <c r="E3495">
        <v>19</v>
      </c>
      <c r="F3495">
        <v>8</v>
      </c>
      <c r="G3495">
        <v>841</v>
      </c>
      <c r="H3495">
        <v>30</v>
      </c>
      <c r="I3495">
        <v>30</v>
      </c>
      <c r="J3495">
        <v>40</v>
      </c>
      <c r="K3495">
        <v>70</v>
      </c>
      <c r="L3495">
        <v>435</v>
      </c>
      <c r="M3495">
        <v>4</v>
      </c>
      <c r="N3495" s="25">
        <v>42216</v>
      </c>
      <c r="O3495" t="str">
        <f>VLOOKUP(Coffee_data[[#This Row],[Area Code]],Location!$B$1:$E$157,2,FALSE)</f>
        <v>Utah</v>
      </c>
      <c r="P3495" t="str">
        <f>VLOOKUP(Coffee_data[[#This Row],[Area Code]],Location!$B$1:$E$157,3,FALSE)</f>
        <v>West</v>
      </c>
      <c r="Q3495" t="str">
        <f>VLOOKUP(Coffee_data[[#This Row],[Area Code]],Location!$B$1:$E$157,4,FALSE)</f>
        <v>Small Market</v>
      </c>
      <c r="R3495" s="15" t="str">
        <f>HLOOKUP(Coffee_data[[#This Row],[ProductId]],Product!$B$4:$O$7,2,FALSE)</f>
        <v>Regular</v>
      </c>
      <c r="S3495" s="15" t="str">
        <f>HLOOKUP(Coffee_data[[#This Row],[ProductId]],Product!$B$4:$O$7,3,FALSE)</f>
        <v>Espresso</v>
      </c>
      <c r="T3495" s="15" t="str">
        <f>HLOOKUP(Coffee_data[[#This Row],[ProductId]],Product!$B$4:$O$7,4,FALSE)</f>
        <v>Caffe Latte</v>
      </c>
    </row>
    <row r="3496" spans="1:20" x14ac:dyDescent="0.2">
      <c r="A3496">
        <v>86</v>
      </c>
      <c r="B3496">
        <v>99</v>
      </c>
      <c r="C3496">
        <v>174</v>
      </c>
      <c r="D3496">
        <v>77</v>
      </c>
      <c r="E3496">
        <v>34</v>
      </c>
      <c r="F3496">
        <v>25</v>
      </c>
      <c r="G3496">
        <v>581</v>
      </c>
      <c r="H3496">
        <v>60</v>
      </c>
      <c r="I3496">
        <v>75</v>
      </c>
      <c r="J3496">
        <v>90</v>
      </c>
      <c r="K3496">
        <v>165</v>
      </c>
      <c r="L3496">
        <v>435</v>
      </c>
      <c r="M3496">
        <v>5</v>
      </c>
      <c r="N3496" s="25">
        <v>42216</v>
      </c>
      <c r="O3496" t="str">
        <f>VLOOKUP(Coffee_data[[#This Row],[Area Code]],Location!$B$1:$E$157,2,FALSE)</f>
        <v>Utah</v>
      </c>
      <c r="P3496" t="str">
        <f>VLOOKUP(Coffee_data[[#This Row],[Area Code]],Location!$B$1:$E$157,3,FALSE)</f>
        <v>West</v>
      </c>
      <c r="Q3496" t="str">
        <f>VLOOKUP(Coffee_data[[#This Row],[Area Code]],Location!$B$1:$E$157,4,FALSE)</f>
        <v>Small Market</v>
      </c>
      <c r="R3496" s="15" t="str">
        <f>HLOOKUP(Coffee_data[[#This Row],[ProductId]],Product!$B$4:$O$7,2,FALSE)</f>
        <v>Regular</v>
      </c>
      <c r="S3496" s="15" t="str">
        <f>HLOOKUP(Coffee_data[[#This Row],[ProductId]],Product!$B$4:$O$7,3,FALSE)</f>
        <v>Espresso</v>
      </c>
      <c r="T3496" s="15" t="str">
        <f>HLOOKUP(Coffee_data[[#This Row],[ProductId]],Product!$B$4:$O$7,4,FALSE)</f>
        <v>Caffe Mocha</v>
      </c>
    </row>
    <row r="3497" spans="1:20" x14ac:dyDescent="0.2">
      <c r="A3497">
        <v>39</v>
      </c>
      <c r="B3497">
        <v>49</v>
      </c>
      <c r="C3497">
        <v>82</v>
      </c>
      <c r="D3497">
        <v>34</v>
      </c>
      <c r="E3497">
        <v>20</v>
      </c>
      <c r="F3497">
        <v>9</v>
      </c>
      <c r="G3497">
        <v>890</v>
      </c>
      <c r="H3497">
        <v>30</v>
      </c>
      <c r="I3497">
        <v>30</v>
      </c>
      <c r="J3497">
        <v>40</v>
      </c>
      <c r="K3497">
        <v>70</v>
      </c>
      <c r="L3497">
        <v>435</v>
      </c>
      <c r="M3497">
        <v>6</v>
      </c>
      <c r="N3497" s="25">
        <v>42216</v>
      </c>
      <c r="O3497" t="str">
        <f>VLOOKUP(Coffee_data[[#This Row],[Area Code]],Location!$B$1:$E$157,2,FALSE)</f>
        <v>Utah</v>
      </c>
      <c r="P3497" t="str">
        <f>VLOOKUP(Coffee_data[[#This Row],[Area Code]],Location!$B$1:$E$157,3,FALSE)</f>
        <v>West</v>
      </c>
      <c r="Q3497" t="str">
        <f>VLOOKUP(Coffee_data[[#This Row],[Area Code]],Location!$B$1:$E$157,4,FALSE)</f>
        <v>Small Market</v>
      </c>
      <c r="R3497" s="15" t="str">
        <f>HLOOKUP(Coffee_data[[#This Row],[ProductId]],Product!$B$4:$O$7,2,FALSE)</f>
        <v>Decaf</v>
      </c>
      <c r="S3497" s="15" t="str">
        <f>HLOOKUP(Coffee_data[[#This Row],[ProductId]],Product!$B$4:$O$7,3,FALSE)</f>
        <v>Espresso</v>
      </c>
      <c r="T3497" s="15" t="str">
        <f>HLOOKUP(Coffee_data[[#This Row],[ProductId]],Product!$B$4:$O$7,4,FALSE)</f>
        <v>Decaf Espresso</v>
      </c>
    </row>
    <row r="3498" spans="1:20" x14ac:dyDescent="0.2">
      <c r="A3498">
        <v>184</v>
      </c>
      <c r="B3498">
        <v>178</v>
      </c>
      <c r="C3498">
        <v>298</v>
      </c>
      <c r="D3498">
        <v>104</v>
      </c>
      <c r="E3498">
        <v>42</v>
      </c>
      <c r="F3498">
        <v>34</v>
      </c>
      <c r="G3498">
        <v>941</v>
      </c>
      <c r="H3498">
        <v>100</v>
      </c>
      <c r="I3498">
        <v>91</v>
      </c>
      <c r="J3498">
        <v>120</v>
      </c>
      <c r="K3498">
        <v>189</v>
      </c>
      <c r="L3498">
        <v>805</v>
      </c>
      <c r="M3498">
        <v>11</v>
      </c>
      <c r="N3498" s="25">
        <v>42216</v>
      </c>
      <c r="O3498" t="str">
        <f>VLOOKUP(Coffee_data[[#This Row],[Area Code]],Location!$B$1:$E$157,2,FALSE)</f>
        <v>California</v>
      </c>
      <c r="P3498" t="str">
        <f>VLOOKUP(Coffee_data[[#This Row],[Area Code]],Location!$B$1:$E$157,3,FALSE)</f>
        <v>West</v>
      </c>
      <c r="Q3498" t="str">
        <f>VLOOKUP(Coffee_data[[#This Row],[Area Code]],Location!$B$1:$E$157,4,FALSE)</f>
        <v>Major Market</v>
      </c>
      <c r="R3498" s="15" t="str">
        <f>HLOOKUP(Coffee_data[[#This Row],[ProductId]],Product!$B$4:$O$7,2,FALSE)</f>
        <v>Regular</v>
      </c>
      <c r="S3498" s="15" t="str">
        <f>HLOOKUP(Coffee_data[[#This Row],[ProductId]],Product!$B$4:$O$7,3,FALSE)</f>
        <v>Tea</v>
      </c>
      <c r="T3498" s="15" t="str">
        <f>HLOOKUP(Coffee_data[[#This Row],[ProductId]],Product!$B$4:$O$7,4,FALSE)</f>
        <v>Darjeeling</v>
      </c>
    </row>
    <row r="3499" spans="1:20" x14ac:dyDescent="0.2">
      <c r="A3499">
        <v>145</v>
      </c>
      <c r="B3499">
        <v>145</v>
      </c>
      <c r="C3499">
        <v>243</v>
      </c>
      <c r="D3499">
        <v>89</v>
      </c>
      <c r="E3499">
        <v>37</v>
      </c>
      <c r="F3499">
        <v>28</v>
      </c>
      <c r="G3499">
        <v>598</v>
      </c>
      <c r="H3499">
        <v>90</v>
      </c>
      <c r="I3499">
        <v>48</v>
      </c>
      <c r="J3499">
        <v>100</v>
      </c>
      <c r="K3499">
        <v>172</v>
      </c>
      <c r="L3499">
        <v>760</v>
      </c>
      <c r="M3499">
        <v>12</v>
      </c>
      <c r="N3499" s="25">
        <v>42216</v>
      </c>
      <c r="O3499" t="str">
        <f>VLOOKUP(Coffee_data[[#This Row],[Area Code]],Location!$B$1:$E$157,2,FALSE)</f>
        <v>California</v>
      </c>
      <c r="P3499" t="str">
        <f>VLOOKUP(Coffee_data[[#This Row],[Area Code]],Location!$B$1:$E$157,3,FALSE)</f>
        <v>West</v>
      </c>
      <c r="Q3499" t="str">
        <f>VLOOKUP(Coffee_data[[#This Row],[Area Code]],Location!$B$1:$E$157,4,FALSE)</f>
        <v>Major Market</v>
      </c>
      <c r="R3499" s="15" t="str">
        <f>HLOOKUP(Coffee_data[[#This Row],[ProductId]],Product!$B$4:$O$7,2,FALSE)</f>
        <v>Regular</v>
      </c>
      <c r="S3499" s="15" t="str">
        <f>HLOOKUP(Coffee_data[[#This Row],[ProductId]],Product!$B$4:$O$7,3,FALSE)</f>
        <v>Tea</v>
      </c>
      <c r="T3499" s="15" t="str">
        <f>HLOOKUP(Coffee_data[[#This Row],[ProductId]],Product!$B$4:$O$7,4,FALSE)</f>
        <v>Earl Grey</v>
      </c>
    </row>
    <row r="3500" spans="1:20" x14ac:dyDescent="0.2">
      <c r="A3500">
        <v>41</v>
      </c>
      <c r="B3500">
        <v>79</v>
      </c>
      <c r="C3500">
        <v>130</v>
      </c>
      <c r="D3500">
        <v>52</v>
      </c>
      <c r="E3500">
        <v>46</v>
      </c>
      <c r="F3500">
        <v>17</v>
      </c>
      <c r="G3500">
        <v>662</v>
      </c>
      <c r="H3500">
        <v>20</v>
      </c>
      <c r="I3500">
        <v>43</v>
      </c>
      <c r="J3500">
        <v>50</v>
      </c>
      <c r="K3500">
        <v>80</v>
      </c>
      <c r="L3500">
        <v>650</v>
      </c>
      <c r="M3500">
        <v>13</v>
      </c>
      <c r="N3500" s="25">
        <v>42216</v>
      </c>
      <c r="O3500" t="str">
        <f>VLOOKUP(Coffee_data[[#This Row],[Area Code]],Location!$B$1:$E$157,2,FALSE)</f>
        <v>California</v>
      </c>
      <c r="P3500" t="str">
        <f>VLOOKUP(Coffee_data[[#This Row],[Area Code]],Location!$B$1:$E$157,3,FALSE)</f>
        <v>West</v>
      </c>
      <c r="Q3500" t="str">
        <f>VLOOKUP(Coffee_data[[#This Row],[Area Code]],Location!$B$1:$E$157,4,FALSE)</f>
        <v>Major Market</v>
      </c>
      <c r="R3500" s="15" t="str">
        <f>HLOOKUP(Coffee_data[[#This Row],[ProductId]],Product!$B$4:$O$7,2,FALSE)</f>
        <v>Regular</v>
      </c>
      <c r="S3500" s="15" t="str">
        <f>HLOOKUP(Coffee_data[[#This Row],[ProductId]],Product!$B$4:$O$7,3,FALSE)</f>
        <v>Tea</v>
      </c>
      <c r="T3500" s="15" t="str">
        <f>HLOOKUP(Coffee_data[[#This Row],[ProductId]],Product!$B$4:$O$7,4,FALSE)</f>
        <v>Green Tea</v>
      </c>
    </row>
    <row r="3501" spans="1:20" x14ac:dyDescent="0.2">
      <c r="A3501">
        <v>197</v>
      </c>
      <c r="B3501">
        <v>191</v>
      </c>
      <c r="C3501">
        <v>320</v>
      </c>
      <c r="D3501">
        <v>141</v>
      </c>
      <c r="E3501">
        <v>45</v>
      </c>
      <c r="F3501">
        <v>36</v>
      </c>
      <c r="G3501">
        <v>994</v>
      </c>
      <c r="H3501">
        <v>140</v>
      </c>
      <c r="I3501">
        <v>106</v>
      </c>
      <c r="J3501">
        <v>170</v>
      </c>
      <c r="K3501">
        <v>288</v>
      </c>
      <c r="L3501">
        <v>916</v>
      </c>
      <c r="M3501">
        <v>8</v>
      </c>
      <c r="N3501" s="25">
        <v>42216</v>
      </c>
      <c r="O3501" t="str">
        <f>VLOOKUP(Coffee_data[[#This Row],[Area Code]],Location!$B$1:$E$157,2,FALSE)</f>
        <v>California</v>
      </c>
      <c r="P3501" t="str">
        <f>VLOOKUP(Coffee_data[[#This Row],[Area Code]],Location!$B$1:$E$157,3,FALSE)</f>
        <v>West</v>
      </c>
      <c r="Q3501" t="str">
        <f>VLOOKUP(Coffee_data[[#This Row],[Area Code]],Location!$B$1:$E$157,4,FALSE)</f>
        <v>Major Market</v>
      </c>
      <c r="R3501" s="15" t="str">
        <f>HLOOKUP(Coffee_data[[#This Row],[ProductId]],Product!$B$4:$O$7,2,FALSE)</f>
        <v>Decaf</v>
      </c>
      <c r="S3501" s="15" t="str">
        <f>HLOOKUP(Coffee_data[[#This Row],[ProductId]],Product!$B$4:$O$7,3,FALSE)</f>
        <v>Herbal Tea</v>
      </c>
      <c r="T3501" s="15" t="str">
        <f>HLOOKUP(Coffee_data[[#This Row],[ProductId]],Product!$B$4:$O$7,4,FALSE)</f>
        <v>Chamomile</v>
      </c>
    </row>
    <row r="3502" spans="1:20" x14ac:dyDescent="0.2">
      <c r="A3502">
        <v>344</v>
      </c>
      <c r="B3502">
        <v>367</v>
      </c>
      <c r="C3502">
        <v>672</v>
      </c>
      <c r="D3502">
        <v>330</v>
      </c>
      <c r="E3502">
        <v>110</v>
      </c>
      <c r="F3502">
        <v>96</v>
      </c>
      <c r="G3502">
        <v>1296</v>
      </c>
      <c r="H3502">
        <v>240</v>
      </c>
      <c r="I3502">
        <v>165</v>
      </c>
      <c r="J3502">
        <v>330</v>
      </c>
      <c r="K3502">
        <v>599</v>
      </c>
      <c r="L3502">
        <v>818</v>
      </c>
      <c r="M3502">
        <v>9</v>
      </c>
      <c r="N3502" s="25">
        <v>42216</v>
      </c>
      <c r="O3502" t="str">
        <f>VLOOKUP(Coffee_data[[#This Row],[Area Code]],Location!$B$1:$E$157,2,FALSE)</f>
        <v>California</v>
      </c>
      <c r="P3502" t="str">
        <f>VLOOKUP(Coffee_data[[#This Row],[Area Code]],Location!$B$1:$E$157,3,FALSE)</f>
        <v>West</v>
      </c>
      <c r="Q3502" t="str">
        <f>VLOOKUP(Coffee_data[[#This Row],[Area Code]],Location!$B$1:$E$157,4,FALSE)</f>
        <v>Major Market</v>
      </c>
      <c r="R3502" s="15" t="str">
        <f>HLOOKUP(Coffee_data[[#This Row],[ProductId]],Product!$B$4:$O$7,2,FALSE)</f>
        <v>Decaf</v>
      </c>
      <c r="S3502" s="15" t="str">
        <f>HLOOKUP(Coffee_data[[#This Row],[ProductId]],Product!$B$4:$O$7,3,FALSE)</f>
        <v>Herbal Tea</v>
      </c>
      <c r="T3502" s="15" t="str">
        <f>HLOOKUP(Coffee_data[[#This Row],[ProductId]],Product!$B$4:$O$7,4,FALSE)</f>
        <v>Lemon</v>
      </c>
    </row>
    <row r="3503" spans="1:20" x14ac:dyDescent="0.2">
      <c r="A3503">
        <v>52</v>
      </c>
      <c r="B3503">
        <v>68</v>
      </c>
      <c r="C3503">
        <v>119</v>
      </c>
      <c r="D3503">
        <v>52</v>
      </c>
      <c r="E3503">
        <v>28</v>
      </c>
      <c r="F3503">
        <v>17</v>
      </c>
      <c r="G3503">
        <v>554</v>
      </c>
      <c r="H3503">
        <v>40</v>
      </c>
      <c r="I3503">
        <v>50</v>
      </c>
      <c r="J3503">
        <v>60</v>
      </c>
      <c r="K3503">
        <v>90</v>
      </c>
      <c r="L3503">
        <v>213</v>
      </c>
      <c r="M3503">
        <v>10</v>
      </c>
      <c r="N3503" s="25">
        <v>42216</v>
      </c>
      <c r="O3503" t="str">
        <f>VLOOKUP(Coffee_data[[#This Row],[Area Code]],Location!$B$1:$E$157,2,FALSE)</f>
        <v>California</v>
      </c>
      <c r="P3503" t="str">
        <f>VLOOKUP(Coffee_data[[#This Row],[Area Code]],Location!$B$1:$E$157,3,FALSE)</f>
        <v>West</v>
      </c>
      <c r="Q3503" t="str">
        <f>VLOOKUP(Coffee_data[[#This Row],[Area Code]],Location!$B$1:$E$157,4,FALSE)</f>
        <v>Major Market</v>
      </c>
      <c r="R3503" s="15" t="str">
        <f>HLOOKUP(Coffee_data[[#This Row],[ProductId]],Product!$B$4:$O$7,2,FALSE)</f>
        <v>Decaf</v>
      </c>
      <c r="S3503" s="15" t="str">
        <f>HLOOKUP(Coffee_data[[#This Row],[ProductId]],Product!$B$4:$O$7,3,FALSE)</f>
        <v>Herbal Tea</v>
      </c>
      <c r="T3503" s="15" t="str">
        <f>HLOOKUP(Coffee_data[[#This Row],[ProductId]],Product!$B$4:$O$7,4,FALSE)</f>
        <v>Mint</v>
      </c>
    </row>
    <row r="3504" spans="1:20" x14ac:dyDescent="0.2">
      <c r="A3504">
        <v>-192</v>
      </c>
      <c r="B3504">
        <v>-67</v>
      </c>
      <c r="C3504">
        <v>86</v>
      </c>
      <c r="D3504">
        <v>118</v>
      </c>
      <c r="E3504">
        <v>67</v>
      </c>
      <c r="F3504">
        <v>49</v>
      </c>
      <c r="G3504">
        <v>2105</v>
      </c>
      <c r="H3504">
        <v>-150</v>
      </c>
      <c r="I3504">
        <v>186</v>
      </c>
      <c r="J3504">
        <v>-90</v>
      </c>
      <c r="K3504">
        <v>100</v>
      </c>
      <c r="L3504">
        <v>858</v>
      </c>
      <c r="M3504">
        <v>1</v>
      </c>
      <c r="N3504" s="25">
        <v>42216</v>
      </c>
      <c r="O3504" t="str">
        <f>VLOOKUP(Coffee_data[[#This Row],[Area Code]],Location!$B$1:$E$157,2,FALSE)</f>
        <v>California</v>
      </c>
      <c r="P3504" t="str">
        <f>VLOOKUP(Coffee_data[[#This Row],[Area Code]],Location!$B$1:$E$157,3,FALSE)</f>
        <v>West</v>
      </c>
      <c r="Q3504" t="str">
        <f>VLOOKUP(Coffee_data[[#This Row],[Area Code]],Location!$B$1:$E$157,4,FALSE)</f>
        <v>Major Market</v>
      </c>
      <c r="R3504" s="15" t="str">
        <f>HLOOKUP(Coffee_data[[#This Row],[ProductId]],Product!$B$4:$O$7,2,FALSE)</f>
        <v>Regular</v>
      </c>
      <c r="S3504" s="15" t="str">
        <f>HLOOKUP(Coffee_data[[#This Row],[ProductId]],Product!$B$4:$O$7,3,FALSE)</f>
        <v>Coffee</v>
      </c>
      <c r="T3504" s="15" t="str">
        <f>HLOOKUP(Coffee_data[[#This Row],[ProductId]],Product!$B$4:$O$7,4,FALSE)</f>
        <v>Amaretto</v>
      </c>
    </row>
    <row r="3505" spans="1:20" x14ac:dyDescent="0.2">
      <c r="A3505">
        <v>508</v>
      </c>
      <c r="B3505">
        <v>546</v>
      </c>
      <c r="C3505">
        <v>902</v>
      </c>
      <c r="D3505">
        <v>389</v>
      </c>
      <c r="E3505">
        <v>166</v>
      </c>
      <c r="F3505">
        <v>127</v>
      </c>
      <c r="G3505">
        <v>2617</v>
      </c>
      <c r="H3505">
        <v>520</v>
      </c>
      <c r="I3505">
        <v>394</v>
      </c>
      <c r="J3505">
        <v>680</v>
      </c>
      <c r="K3505">
        <v>1128</v>
      </c>
      <c r="L3505">
        <v>213</v>
      </c>
      <c r="M3505">
        <v>2</v>
      </c>
      <c r="N3505" s="25">
        <v>42216</v>
      </c>
      <c r="O3505" t="str">
        <f>VLOOKUP(Coffee_data[[#This Row],[Area Code]],Location!$B$1:$E$157,2,FALSE)</f>
        <v>California</v>
      </c>
      <c r="P3505" t="str">
        <f>VLOOKUP(Coffee_data[[#This Row],[Area Code]],Location!$B$1:$E$157,3,FALSE)</f>
        <v>West</v>
      </c>
      <c r="Q3505" t="str">
        <f>VLOOKUP(Coffee_data[[#This Row],[Area Code]],Location!$B$1:$E$157,4,FALSE)</f>
        <v>Major Market</v>
      </c>
      <c r="R3505" s="15" t="str">
        <f>HLOOKUP(Coffee_data[[#This Row],[ProductId]],Product!$B$4:$O$7,2,FALSE)</f>
        <v>Regular</v>
      </c>
      <c r="S3505" s="15" t="str">
        <f>HLOOKUP(Coffee_data[[#This Row],[ProductId]],Product!$B$4:$O$7,3,FALSE)</f>
        <v>Coffee</v>
      </c>
      <c r="T3505" s="15" t="str">
        <f>HLOOKUP(Coffee_data[[#This Row],[ProductId]],Product!$B$4:$O$7,4,FALSE)</f>
        <v>Columbian</v>
      </c>
    </row>
    <row r="3506" spans="1:20" x14ac:dyDescent="0.2">
      <c r="A3506">
        <v>-189</v>
      </c>
      <c r="B3506">
        <v>-30</v>
      </c>
      <c r="C3506">
        <v>165</v>
      </c>
      <c r="D3506">
        <v>218</v>
      </c>
      <c r="E3506">
        <v>100</v>
      </c>
      <c r="F3506">
        <v>64</v>
      </c>
      <c r="G3506">
        <v>3139</v>
      </c>
      <c r="H3506">
        <v>-140</v>
      </c>
      <c r="I3506">
        <v>216</v>
      </c>
      <c r="J3506">
        <v>-40</v>
      </c>
      <c r="K3506">
        <v>203</v>
      </c>
      <c r="L3506">
        <v>530</v>
      </c>
      <c r="M3506">
        <v>3</v>
      </c>
      <c r="N3506" s="25">
        <v>42216</v>
      </c>
      <c r="O3506" t="str">
        <f>VLOOKUP(Coffee_data[[#This Row],[Area Code]],Location!$B$1:$E$157,2,FALSE)</f>
        <v>California</v>
      </c>
      <c r="P3506" t="str">
        <f>VLOOKUP(Coffee_data[[#This Row],[Area Code]],Location!$B$1:$E$157,3,FALSE)</f>
        <v>West</v>
      </c>
      <c r="Q3506" t="str">
        <f>VLOOKUP(Coffee_data[[#This Row],[Area Code]],Location!$B$1:$E$157,4,FALSE)</f>
        <v>Major Market</v>
      </c>
      <c r="R3506" s="15" t="str">
        <f>HLOOKUP(Coffee_data[[#This Row],[ProductId]],Product!$B$4:$O$7,2,FALSE)</f>
        <v>Decaf</v>
      </c>
      <c r="S3506" s="15" t="str">
        <f>HLOOKUP(Coffee_data[[#This Row],[ProductId]],Product!$B$4:$O$7,3,FALSE)</f>
        <v>Coffee</v>
      </c>
      <c r="T3506" s="15" t="str">
        <f>HLOOKUP(Coffee_data[[#This Row],[ProductId]],Product!$B$4:$O$7,4,FALSE)</f>
        <v>Decaf Irish Cream</v>
      </c>
    </row>
    <row r="3507" spans="1:20" x14ac:dyDescent="0.2">
      <c r="A3507">
        <v>230</v>
      </c>
      <c r="B3507">
        <v>266</v>
      </c>
      <c r="C3507">
        <v>527</v>
      </c>
      <c r="D3507">
        <v>242</v>
      </c>
      <c r="E3507">
        <v>92</v>
      </c>
      <c r="F3507">
        <v>74</v>
      </c>
      <c r="G3507">
        <v>1797</v>
      </c>
      <c r="H3507">
        <v>170</v>
      </c>
      <c r="I3507">
        <v>209</v>
      </c>
      <c r="J3507">
        <v>260</v>
      </c>
      <c r="K3507">
        <v>510</v>
      </c>
      <c r="L3507">
        <v>213</v>
      </c>
      <c r="M3507">
        <v>4</v>
      </c>
      <c r="N3507" s="25">
        <v>42216</v>
      </c>
      <c r="O3507" t="str">
        <f>VLOOKUP(Coffee_data[[#This Row],[Area Code]],Location!$B$1:$E$157,2,FALSE)</f>
        <v>California</v>
      </c>
      <c r="P3507" t="str">
        <f>VLOOKUP(Coffee_data[[#This Row],[Area Code]],Location!$B$1:$E$157,3,FALSE)</f>
        <v>West</v>
      </c>
      <c r="Q3507" t="str">
        <f>VLOOKUP(Coffee_data[[#This Row],[Area Code]],Location!$B$1:$E$157,4,FALSE)</f>
        <v>Major Market</v>
      </c>
      <c r="R3507" s="15" t="str">
        <f>HLOOKUP(Coffee_data[[#This Row],[ProductId]],Product!$B$4:$O$7,2,FALSE)</f>
        <v>Regular</v>
      </c>
      <c r="S3507" s="15" t="str">
        <f>HLOOKUP(Coffee_data[[#This Row],[ProductId]],Product!$B$4:$O$7,3,FALSE)</f>
        <v>Espresso</v>
      </c>
      <c r="T3507" s="15" t="str">
        <f>HLOOKUP(Coffee_data[[#This Row],[ProductId]],Product!$B$4:$O$7,4,FALSE)</f>
        <v>Caffe Latte</v>
      </c>
    </row>
    <row r="3508" spans="1:20" x14ac:dyDescent="0.2">
      <c r="A3508">
        <v>69</v>
      </c>
      <c r="B3508">
        <v>239</v>
      </c>
      <c r="C3508">
        <v>408</v>
      </c>
      <c r="D3508">
        <v>113</v>
      </c>
      <c r="E3508">
        <v>176</v>
      </c>
      <c r="F3508">
        <v>156</v>
      </c>
      <c r="G3508">
        <v>927</v>
      </c>
      <c r="H3508">
        <v>60</v>
      </c>
      <c r="I3508">
        <v>175</v>
      </c>
      <c r="J3508">
        <v>230</v>
      </c>
      <c r="K3508">
        <v>390</v>
      </c>
      <c r="L3508">
        <v>951</v>
      </c>
      <c r="M3508">
        <v>5</v>
      </c>
      <c r="N3508" s="25">
        <v>42216</v>
      </c>
      <c r="O3508" t="str">
        <f>VLOOKUP(Coffee_data[[#This Row],[Area Code]],Location!$B$1:$E$157,2,FALSE)</f>
        <v>California</v>
      </c>
      <c r="P3508" t="str">
        <f>VLOOKUP(Coffee_data[[#This Row],[Area Code]],Location!$B$1:$E$157,3,FALSE)</f>
        <v>West</v>
      </c>
      <c r="Q3508" t="str">
        <f>VLOOKUP(Coffee_data[[#This Row],[Area Code]],Location!$B$1:$E$157,4,FALSE)</f>
        <v>Major Market</v>
      </c>
      <c r="R3508" s="15" t="str">
        <f>HLOOKUP(Coffee_data[[#This Row],[ProductId]],Product!$B$4:$O$7,2,FALSE)</f>
        <v>Regular</v>
      </c>
      <c r="S3508" s="15" t="str">
        <f>HLOOKUP(Coffee_data[[#This Row],[ProductId]],Product!$B$4:$O$7,3,FALSE)</f>
        <v>Espresso</v>
      </c>
      <c r="T3508" s="15" t="str">
        <f>HLOOKUP(Coffee_data[[#This Row],[ProductId]],Product!$B$4:$O$7,4,FALSE)</f>
        <v>Caffe Mocha</v>
      </c>
    </row>
    <row r="3509" spans="1:20" x14ac:dyDescent="0.2">
      <c r="A3509">
        <v>362</v>
      </c>
      <c r="B3509">
        <v>392</v>
      </c>
      <c r="C3509">
        <v>681</v>
      </c>
      <c r="D3509">
        <v>311</v>
      </c>
      <c r="E3509">
        <v>121</v>
      </c>
      <c r="F3509">
        <v>97</v>
      </c>
      <c r="G3509">
        <v>1714</v>
      </c>
      <c r="H3509">
        <v>250</v>
      </c>
      <c r="I3509">
        <v>199</v>
      </c>
      <c r="J3509">
        <v>370</v>
      </c>
      <c r="K3509">
        <v>650</v>
      </c>
      <c r="L3509">
        <v>909</v>
      </c>
      <c r="M3509">
        <v>6</v>
      </c>
      <c r="N3509" s="25">
        <v>42216</v>
      </c>
      <c r="O3509" t="str">
        <f>VLOOKUP(Coffee_data[[#This Row],[Area Code]],Location!$B$1:$E$157,2,FALSE)</f>
        <v>California</v>
      </c>
      <c r="P3509" t="str">
        <f>VLOOKUP(Coffee_data[[#This Row],[Area Code]],Location!$B$1:$E$157,3,FALSE)</f>
        <v>West</v>
      </c>
      <c r="Q3509" t="str">
        <f>VLOOKUP(Coffee_data[[#This Row],[Area Code]],Location!$B$1:$E$157,4,FALSE)</f>
        <v>Major Market</v>
      </c>
      <c r="R3509" s="15" t="str">
        <f>HLOOKUP(Coffee_data[[#This Row],[ProductId]],Product!$B$4:$O$7,2,FALSE)</f>
        <v>Decaf</v>
      </c>
      <c r="S3509" s="15" t="str">
        <f>HLOOKUP(Coffee_data[[#This Row],[ProductId]],Product!$B$4:$O$7,3,FALSE)</f>
        <v>Espresso</v>
      </c>
      <c r="T3509" s="15" t="str">
        <f>HLOOKUP(Coffee_data[[#This Row],[ProductId]],Product!$B$4:$O$7,4,FALSE)</f>
        <v>Decaf Espresso</v>
      </c>
    </row>
    <row r="3510" spans="1:20" x14ac:dyDescent="0.2">
      <c r="A3510">
        <v>362</v>
      </c>
      <c r="B3510">
        <v>392</v>
      </c>
      <c r="C3510">
        <v>681</v>
      </c>
      <c r="D3510">
        <v>325</v>
      </c>
      <c r="E3510">
        <v>121</v>
      </c>
      <c r="F3510">
        <v>97</v>
      </c>
      <c r="G3510">
        <v>1714</v>
      </c>
      <c r="H3510">
        <v>190</v>
      </c>
      <c r="I3510">
        <v>197</v>
      </c>
      <c r="J3510">
        <v>270</v>
      </c>
      <c r="K3510">
        <v>471</v>
      </c>
      <c r="L3510">
        <v>702</v>
      </c>
      <c r="M3510">
        <v>11</v>
      </c>
      <c r="N3510" s="25">
        <v>42216</v>
      </c>
      <c r="O3510" t="str">
        <f>VLOOKUP(Coffee_data[[#This Row],[Area Code]],Location!$B$1:$E$157,2,FALSE)</f>
        <v>Nevada</v>
      </c>
      <c r="P3510" t="str">
        <f>VLOOKUP(Coffee_data[[#This Row],[Area Code]],Location!$B$1:$E$157,3,FALSE)</f>
        <v>West</v>
      </c>
      <c r="Q3510" t="str">
        <f>VLOOKUP(Coffee_data[[#This Row],[Area Code]],Location!$B$1:$E$157,4,FALSE)</f>
        <v>Small Market</v>
      </c>
      <c r="R3510" s="15" t="str">
        <f>HLOOKUP(Coffee_data[[#This Row],[ProductId]],Product!$B$4:$O$7,2,FALSE)</f>
        <v>Regular</v>
      </c>
      <c r="S3510" s="15" t="str">
        <f>HLOOKUP(Coffee_data[[#This Row],[ProductId]],Product!$B$4:$O$7,3,FALSE)</f>
        <v>Tea</v>
      </c>
      <c r="T3510" s="15" t="str">
        <f>HLOOKUP(Coffee_data[[#This Row],[ProductId]],Product!$B$4:$O$7,4,FALSE)</f>
        <v>Darjeeling</v>
      </c>
    </row>
    <row r="3511" spans="1:20" x14ac:dyDescent="0.2">
      <c r="A3511">
        <v>230</v>
      </c>
      <c r="B3511">
        <v>266</v>
      </c>
      <c r="C3511">
        <v>527</v>
      </c>
      <c r="D3511">
        <v>213</v>
      </c>
      <c r="E3511">
        <v>92</v>
      </c>
      <c r="F3511">
        <v>74</v>
      </c>
      <c r="G3511">
        <v>1797</v>
      </c>
      <c r="H3511">
        <v>130</v>
      </c>
      <c r="I3511">
        <v>114</v>
      </c>
      <c r="J3511">
        <v>190</v>
      </c>
      <c r="K3511">
        <v>372</v>
      </c>
      <c r="L3511">
        <v>702</v>
      </c>
      <c r="M3511">
        <v>12</v>
      </c>
      <c r="N3511" s="25">
        <v>42216</v>
      </c>
      <c r="O3511" t="str">
        <f>VLOOKUP(Coffee_data[[#This Row],[Area Code]],Location!$B$1:$E$157,2,FALSE)</f>
        <v>Nevada</v>
      </c>
      <c r="P3511" t="str">
        <f>VLOOKUP(Coffee_data[[#This Row],[Area Code]],Location!$B$1:$E$157,3,FALSE)</f>
        <v>West</v>
      </c>
      <c r="Q3511" t="str">
        <f>VLOOKUP(Coffee_data[[#This Row],[Area Code]],Location!$B$1:$E$157,4,FALSE)</f>
        <v>Small Market</v>
      </c>
      <c r="R3511" s="15" t="str">
        <f>HLOOKUP(Coffee_data[[#This Row],[ProductId]],Product!$B$4:$O$7,2,FALSE)</f>
        <v>Regular</v>
      </c>
      <c r="S3511" s="15" t="str">
        <f>HLOOKUP(Coffee_data[[#This Row],[ProductId]],Product!$B$4:$O$7,3,FALSE)</f>
        <v>Tea</v>
      </c>
      <c r="T3511" s="15" t="str">
        <f>HLOOKUP(Coffee_data[[#This Row],[ProductId]],Product!$B$4:$O$7,4,FALSE)</f>
        <v>Earl Grey</v>
      </c>
    </row>
    <row r="3512" spans="1:20" x14ac:dyDescent="0.2">
      <c r="A3512">
        <v>-558</v>
      </c>
      <c r="B3512">
        <v>-284</v>
      </c>
      <c r="C3512">
        <v>21</v>
      </c>
      <c r="D3512">
        <v>334</v>
      </c>
      <c r="E3512">
        <v>131</v>
      </c>
      <c r="F3512">
        <v>107</v>
      </c>
      <c r="G3512">
        <v>5807</v>
      </c>
      <c r="H3512">
        <v>-260</v>
      </c>
      <c r="I3512">
        <v>203</v>
      </c>
      <c r="J3512">
        <v>-180</v>
      </c>
      <c r="K3512">
        <v>0</v>
      </c>
      <c r="L3512">
        <v>775</v>
      </c>
      <c r="M3512">
        <v>13</v>
      </c>
      <c r="N3512" s="25">
        <v>42216</v>
      </c>
      <c r="O3512" t="str">
        <f>VLOOKUP(Coffee_data[[#This Row],[Area Code]],Location!$B$1:$E$157,2,FALSE)</f>
        <v>Nevada</v>
      </c>
      <c r="P3512" t="str">
        <f>VLOOKUP(Coffee_data[[#This Row],[Area Code]],Location!$B$1:$E$157,3,FALSE)</f>
        <v>West</v>
      </c>
      <c r="Q3512" t="str">
        <f>VLOOKUP(Coffee_data[[#This Row],[Area Code]],Location!$B$1:$E$157,4,FALSE)</f>
        <v>Small Market</v>
      </c>
      <c r="R3512" s="15" t="str">
        <f>HLOOKUP(Coffee_data[[#This Row],[ProductId]],Product!$B$4:$O$7,2,FALSE)</f>
        <v>Regular</v>
      </c>
      <c r="S3512" s="15" t="str">
        <f>HLOOKUP(Coffee_data[[#This Row],[ProductId]],Product!$B$4:$O$7,3,FALSE)</f>
        <v>Tea</v>
      </c>
      <c r="T3512" s="15" t="str">
        <f>HLOOKUP(Coffee_data[[#This Row],[ProductId]],Product!$B$4:$O$7,4,FALSE)</f>
        <v>Green Tea</v>
      </c>
    </row>
    <row r="3513" spans="1:20" x14ac:dyDescent="0.2">
      <c r="A3513">
        <v>68</v>
      </c>
      <c r="B3513">
        <v>239</v>
      </c>
      <c r="C3513">
        <v>408</v>
      </c>
      <c r="D3513">
        <v>125</v>
      </c>
      <c r="E3513">
        <v>177</v>
      </c>
      <c r="F3513">
        <v>156</v>
      </c>
      <c r="G3513">
        <v>927</v>
      </c>
      <c r="H3513">
        <v>70</v>
      </c>
      <c r="I3513">
        <v>83</v>
      </c>
      <c r="J3513">
        <v>220</v>
      </c>
      <c r="K3513">
        <v>360</v>
      </c>
      <c r="L3513">
        <v>702</v>
      </c>
      <c r="M3513">
        <v>8</v>
      </c>
      <c r="N3513" s="25">
        <v>42216</v>
      </c>
      <c r="O3513" t="str">
        <f>VLOOKUP(Coffee_data[[#This Row],[Area Code]],Location!$B$1:$E$157,2,FALSE)</f>
        <v>Nevada</v>
      </c>
      <c r="P3513" t="str">
        <f>VLOOKUP(Coffee_data[[#This Row],[Area Code]],Location!$B$1:$E$157,3,FALSE)</f>
        <v>West</v>
      </c>
      <c r="Q3513" t="str">
        <f>VLOOKUP(Coffee_data[[#This Row],[Area Code]],Location!$B$1:$E$157,4,FALSE)</f>
        <v>Small Market</v>
      </c>
      <c r="R3513" s="15" t="str">
        <f>HLOOKUP(Coffee_data[[#This Row],[ProductId]],Product!$B$4:$O$7,2,FALSE)</f>
        <v>Decaf</v>
      </c>
      <c r="S3513" s="15" t="str">
        <f>HLOOKUP(Coffee_data[[#This Row],[ProductId]],Product!$B$4:$O$7,3,FALSE)</f>
        <v>Herbal Tea</v>
      </c>
      <c r="T3513" s="15" t="str">
        <f>HLOOKUP(Coffee_data[[#This Row],[ProductId]],Product!$B$4:$O$7,4,FALSE)</f>
        <v>Chamomile</v>
      </c>
    </row>
    <row r="3514" spans="1:20" x14ac:dyDescent="0.2">
      <c r="A3514">
        <v>225</v>
      </c>
      <c r="B3514">
        <v>271</v>
      </c>
      <c r="C3514">
        <v>463</v>
      </c>
      <c r="D3514">
        <v>218</v>
      </c>
      <c r="E3514">
        <v>100</v>
      </c>
      <c r="F3514">
        <v>64</v>
      </c>
      <c r="G3514">
        <v>1167</v>
      </c>
      <c r="H3514">
        <v>170</v>
      </c>
      <c r="I3514">
        <v>176</v>
      </c>
      <c r="J3514">
        <v>250</v>
      </c>
      <c r="K3514">
        <v>410</v>
      </c>
      <c r="L3514">
        <v>775</v>
      </c>
      <c r="M3514">
        <v>9</v>
      </c>
      <c r="N3514" s="25">
        <v>42216</v>
      </c>
      <c r="O3514" t="str">
        <f>VLOOKUP(Coffee_data[[#This Row],[Area Code]],Location!$B$1:$E$157,2,FALSE)</f>
        <v>Nevada</v>
      </c>
      <c r="P3514" t="str">
        <f>VLOOKUP(Coffee_data[[#This Row],[Area Code]],Location!$B$1:$E$157,3,FALSE)</f>
        <v>West</v>
      </c>
      <c r="Q3514" t="str">
        <f>VLOOKUP(Coffee_data[[#This Row],[Area Code]],Location!$B$1:$E$157,4,FALSE)</f>
        <v>Small Market</v>
      </c>
      <c r="R3514" s="15" t="str">
        <f>HLOOKUP(Coffee_data[[#This Row],[ProductId]],Product!$B$4:$O$7,2,FALSE)</f>
        <v>Decaf</v>
      </c>
      <c r="S3514" s="15" t="str">
        <f>HLOOKUP(Coffee_data[[#This Row],[ProductId]],Product!$B$4:$O$7,3,FALSE)</f>
        <v>Herbal Tea</v>
      </c>
      <c r="T3514" s="15" t="str">
        <f>HLOOKUP(Coffee_data[[#This Row],[ProductId]],Product!$B$4:$O$7,4,FALSE)</f>
        <v>Lemon</v>
      </c>
    </row>
    <row r="3515" spans="1:20" x14ac:dyDescent="0.2">
      <c r="A3515">
        <v>207</v>
      </c>
      <c r="B3515">
        <v>222</v>
      </c>
      <c r="C3515">
        <v>373</v>
      </c>
      <c r="D3515">
        <v>167</v>
      </c>
      <c r="E3515">
        <v>67</v>
      </c>
      <c r="F3515">
        <v>49</v>
      </c>
      <c r="G3515">
        <v>817</v>
      </c>
      <c r="H3515">
        <v>150</v>
      </c>
      <c r="I3515">
        <v>121</v>
      </c>
      <c r="J3515">
        <v>200</v>
      </c>
      <c r="K3515">
        <v>330</v>
      </c>
      <c r="L3515">
        <v>775</v>
      </c>
      <c r="M3515">
        <v>10</v>
      </c>
      <c r="N3515" s="25">
        <v>42216</v>
      </c>
      <c r="O3515" t="str">
        <f>VLOOKUP(Coffee_data[[#This Row],[Area Code]],Location!$B$1:$E$157,2,FALSE)</f>
        <v>Nevada</v>
      </c>
      <c r="P3515" t="str">
        <f>VLOOKUP(Coffee_data[[#This Row],[Area Code]],Location!$B$1:$E$157,3,FALSE)</f>
        <v>West</v>
      </c>
      <c r="Q3515" t="str">
        <f>VLOOKUP(Coffee_data[[#This Row],[Area Code]],Location!$B$1:$E$157,4,FALSE)</f>
        <v>Small Market</v>
      </c>
      <c r="R3515" s="15" t="str">
        <f>HLOOKUP(Coffee_data[[#This Row],[ProductId]],Product!$B$4:$O$7,2,FALSE)</f>
        <v>Decaf</v>
      </c>
      <c r="S3515" s="15" t="str">
        <f>HLOOKUP(Coffee_data[[#This Row],[ProductId]],Product!$B$4:$O$7,3,FALSE)</f>
        <v>Herbal Tea</v>
      </c>
      <c r="T3515" s="15" t="str">
        <f>HLOOKUP(Coffee_data[[#This Row],[ProductId]],Product!$B$4:$O$7,4,FALSE)</f>
        <v>Mint</v>
      </c>
    </row>
    <row r="3516" spans="1:20" x14ac:dyDescent="0.2">
      <c r="A3516">
        <v>1</v>
      </c>
      <c r="B3516">
        <v>48</v>
      </c>
      <c r="C3516">
        <v>85</v>
      </c>
      <c r="D3516">
        <v>38</v>
      </c>
      <c r="E3516">
        <v>44</v>
      </c>
      <c r="F3516">
        <v>14</v>
      </c>
      <c r="G3516">
        <v>248</v>
      </c>
      <c r="H3516">
        <v>20</v>
      </c>
      <c r="I3516">
        <v>42</v>
      </c>
      <c r="J3516">
        <v>60</v>
      </c>
      <c r="K3516">
        <v>100</v>
      </c>
      <c r="L3516">
        <v>775</v>
      </c>
      <c r="M3516">
        <v>2</v>
      </c>
      <c r="N3516" s="25">
        <v>42216</v>
      </c>
      <c r="O3516" t="str">
        <f>VLOOKUP(Coffee_data[[#This Row],[Area Code]],Location!$B$1:$E$157,2,FALSE)</f>
        <v>Nevada</v>
      </c>
      <c r="P3516" t="str">
        <f>VLOOKUP(Coffee_data[[#This Row],[Area Code]],Location!$B$1:$E$157,3,FALSE)</f>
        <v>West</v>
      </c>
      <c r="Q3516" t="str">
        <f>VLOOKUP(Coffee_data[[#This Row],[Area Code]],Location!$B$1:$E$157,4,FALSE)</f>
        <v>Small Market</v>
      </c>
      <c r="R3516" s="15" t="str">
        <f>HLOOKUP(Coffee_data[[#This Row],[ProductId]],Product!$B$4:$O$7,2,FALSE)</f>
        <v>Regular</v>
      </c>
      <c r="S3516" s="15" t="str">
        <f>HLOOKUP(Coffee_data[[#This Row],[ProductId]],Product!$B$4:$O$7,3,FALSE)</f>
        <v>Coffee</v>
      </c>
      <c r="T3516" s="15" t="str">
        <f>HLOOKUP(Coffee_data[[#This Row],[ProductId]],Product!$B$4:$O$7,4,FALSE)</f>
        <v>Columbian</v>
      </c>
    </row>
    <row r="3517" spans="1:20" x14ac:dyDescent="0.2">
      <c r="A3517">
        <v>22</v>
      </c>
      <c r="B3517">
        <v>49</v>
      </c>
      <c r="C3517">
        <v>89</v>
      </c>
      <c r="D3517">
        <v>41</v>
      </c>
      <c r="E3517">
        <v>31</v>
      </c>
      <c r="F3517">
        <v>12</v>
      </c>
      <c r="G3517">
        <v>1007</v>
      </c>
      <c r="H3517">
        <v>30</v>
      </c>
      <c r="I3517">
        <v>53</v>
      </c>
      <c r="J3517">
        <v>60</v>
      </c>
      <c r="K3517">
        <v>110</v>
      </c>
      <c r="L3517">
        <v>702</v>
      </c>
      <c r="M3517">
        <v>3</v>
      </c>
      <c r="N3517" s="25">
        <v>42216</v>
      </c>
      <c r="O3517" t="str">
        <f>VLOOKUP(Coffee_data[[#This Row],[Area Code]],Location!$B$1:$E$157,2,FALSE)</f>
        <v>Nevada</v>
      </c>
      <c r="P3517" t="str">
        <f>VLOOKUP(Coffee_data[[#This Row],[Area Code]],Location!$B$1:$E$157,3,FALSE)</f>
        <v>West</v>
      </c>
      <c r="Q3517" t="str">
        <f>VLOOKUP(Coffee_data[[#This Row],[Area Code]],Location!$B$1:$E$157,4,FALSE)</f>
        <v>Small Market</v>
      </c>
      <c r="R3517" s="15" t="str">
        <f>HLOOKUP(Coffee_data[[#This Row],[ProductId]],Product!$B$4:$O$7,2,FALSE)</f>
        <v>Decaf</v>
      </c>
      <c r="S3517" s="15" t="str">
        <f>HLOOKUP(Coffee_data[[#This Row],[ProductId]],Product!$B$4:$O$7,3,FALSE)</f>
        <v>Coffee</v>
      </c>
      <c r="T3517" s="15" t="str">
        <f>HLOOKUP(Coffee_data[[#This Row],[ProductId]],Product!$B$4:$O$7,4,FALSE)</f>
        <v>Decaf Irish Cream</v>
      </c>
    </row>
    <row r="3518" spans="1:20" x14ac:dyDescent="0.2">
      <c r="A3518">
        <v>44</v>
      </c>
      <c r="B3518">
        <v>43</v>
      </c>
      <c r="C3518">
        <v>43</v>
      </c>
      <c r="D3518">
        <v>0</v>
      </c>
      <c r="E3518">
        <v>10</v>
      </c>
      <c r="F3518">
        <v>0</v>
      </c>
      <c r="G3518">
        <v>516</v>
      </c>
      <c r="H3518">
        <v>30</v>
      </c>
      <c r="I3518">
        <v>0</v>
      </c>
      <c r="J3518">
        <v>40</v>
      </c>
      <c r="K3518">
        <v>44</v>
      </c>
      <c r="L3518">
        <v>775</v>
      </c>
      <c r="M3518">
        <v>4</v>
      </c>
      <c r="N3518" s="25">
        <v>42216</v>
      </c>
      <c r="O3518" t="str">
        <f>VLOOKUP(Coffee_data[[#This Row],[Area Code]],Location!$B$1:$E$157,2,FALSE)</f>
        <v>Nevada</v>
      </c>
      <c r="P3518" t="str">
        <f>VLOOKUP(Coffee_data[[#This Row],[Area Code]],Location!$B$1:$E$157,3,FALSE)</f>
        <v>West</v>
      </c>
      <c r="Q3518" t="str">
        <f>VLOOKUP(Coffee_data[[#This Row],[Area Code]],Location!$B$1:$E$157,4,FALSE)</f>
        <v>Small Market</v>
      </c>
      <c r="R3518" s="15" t="str">
        <f>HLOOKUP(Coffee_data[[#This Row],[ProductId]],Product!$B$4:$O$7,2,FALSE)</f>
        <v>Regular</v>
      </c>
      <c r="S3518" s="15" t="str">
        <f>HLOOKUP(Coffee_data[[#This Row],[ProductId]],Product!$B$4:$O$7,3,FALSE)</f>
        <v>Espresso</v>
      </c>
      <c r="T3518" s="15" t="str">
        <f>HLOOKUP(Coffee_data[[#This Row],[ProductId]],Product!$B$4:$O$7,4,FALSE)</f>
        <v>Caffe Latte</v>
      </c>
    </row>
    <row r="3519" spans="1:20" x14ac:dyDescent="0.2">
      <c r="A3519">
        <v>26</v>
      </c>
      <c r="B3519">
        <v>38</v>
      </c>
      <c r="C3519">
        <v>62</v>
      </c>
      <c r="D3519">
        <v>25</v>
      </c>
      <c r="E3519">
        <v>18</v>
      </c>
      <c r="F3519">
        <v>7</v>
      </c>
      <c r="G3519">
        <v>851</v>
      </c>
      <c r="H3519">
        <v>30</v>
      </c>
      <c r="I3519">
        <v>20</v>
      </c>
      <c r="J3519">
        <v>40</v>
      </c>
      <c r="K3519">
        <v>65</v>
      </c>
      <c r="L3519">
        <v>702</v>
      </c>
      <c r="M3519">
        <v>5</v>
      </c>
      <c r="N3519" s="25">
        <v>42216</v>
      </c>
      <c r="O3519" t="str">
        <f>VLOOKUP(Coffee_data[[#This Row],[Area Code]],Location!$B$1:$E$157,2,FALSE)</f>
        <v>Nevada</v>
      </c>
      <c r="P3519" t="str">
        <f>VLOOKUP(Coffee_data[[#This Row],[Area Code]],Location!$B$1:$E$157,3,FALSE)</f>
        <v>West</v>
      </c>
      <c r="Q3519" t="str">
        <f>VLOOKUP(Coffee_data[[#This Row],[Area Code]],Location!$B$1:$E$157,4,FALSE)</f>
        <v>Small Market</v>
      </c>
      <c r="R3519" s="15" t="str">
        <f>HLOOKUP(Coffee_data[[#This Row],[ProductId]],Product!$B$4:$O$7,2,FALSE)</f>
        <v>Regular</v>
      </c>
      <c r="S3519" s="15" t="str">
        <f>HLOOKUP(Coffee_data[[#This Row],[ProductId]],Product!$B$4:$O$7,3,FALSE)</f>
        <v>Espresso</v>
      </c>
      <c r="T3519" s="15" t="str">
        <f>HLOOKUP(Coffee_data[[#This Row],[ProductId]],Product!$B$4:$O$7,4,FALSE)</f>
        <v>Caffe Mocha</v>
      </c>
    </row>
    <row r="3520" spans="1:20" x14ac:dyDescent="0.2">
      <c r="A3520">
        <v>23</v>
      </c>
      <c r="B3520">
        <v>35</v>
      </c>
      <c r="C3520">
        <v>57</v>
      </c>
      <c r="D3520">
        <v>23</v>
      </c>
      <c r="E3520">
        <v>17</v>
      </c>
      <c r="F3520">
        <v>6</v>
      </c>
      <c r="G3520">
        <v>806</v>
      </c>
      <c r="H3520">
        <v>20</v>
      </c>
      <c r="I3520">
        <v>20</v>
      </c>
      <c r="J3520">
        <v>30</v>
      </c>
      <c r="K3520">
        <v>56</v>
      </c>
      <c r="L3520">
        <v>775</v>
      </c>
      <c r="M3520">
        <v>6</v>
      </c>
      <c r="N3520" s="25">
        <v>42216</v>
      </c>
      <c r="O3520" t="str">
        <f>VLOOKUP(Coffee_data[[#This Row],[Area Code]],Location!$B$1:$E$157,2,FALSE)</f>
        <v>Nevada</v>
      </c>
      <c r="P3520" t="str">
        <f>VLOOKUP(Coffee_data[[#This Row],[Area Code]],Location!$B$1:$E$157,3,FALSE)</f>
        <v>West</v>
      </c>
      <c r="Q3520" t="str">
        <f>VLOOKUP(Coffee_data[[#This Row],[Area Code]],Location!$B$1:$E$157,4,FALSE)</f>
        <v>Small Market</v>
      </c>
      <c r="R3520" s="15" t="str">
        <f>HLOOKUP(Coffee_data[[#This Row],[ProductId]],Product!$B$4:$O$7,2,FALSE)</f>
        <v>Decaf</v>
      </c>
      <c r="S3520" s="15" t="str">
        <f>HLOOKUP(Coffee_data[[#This Row],[ProductId]],Product!$B$4:$O$7,3,FALSE)</f>
        <v>Espresso</v>
      </c>
      <c r="T3520" s="15" t="str">
        <f>HLOOKUP(Coffee_data[[#This Row],[ProductId]],Product!$B$4:$O$7,4,FALSE)</f>
        <v>Decaf Espresso</v>
      </c>
    </row>
    <row r="3521" spans="1:20" x14ac:dyDescent="0.2">
      <c r="A3521">
        <v>12</v>
      </c>
      <c r="B3521">
        <v>25</v>
      </c>
      <c r="C3521">
        <v>41</v>
      </c>
      <c r="D3521">
        <v>16</v>
      </c>
      <c r="E3521">
        <v>15</v>
      </c>
      <c r="F3521">
        <v>4</v>
      </c>
      <c r="G3521">
        <v>484</v>
      </c>
      <c r="H3521">
        <v>10</v>
      </c>
      <c r="I3521">
        <v>10</v>
      </c>
      <c r="J3521">
        <v>10</v>
      </c>
      <c r="K3521">
        <v>20</v>
      </c>
      <c r="L3521">
        <v>541</v>
      </c>
      <c r="M3521">
        <v>11</v>
      </c>
      <c r="N3521" s="25">
        <v>42216</v>
      </c>
      <c r="O3521" t="str">
        <f>VLOOKUP(Coffee_data[[#This Row],[Area Code]],Location!$B$1:$E$157,2,FALSE)</f>
        <v>Oregon</v>
      </c>
      <c r="P3521" t="str">
        <f>VLOOKUP(Coffee_data[[#This Row],[Area Code]],Location!$B$1:$E$157,3,FALSE)</f>
        <v>West</v>
      </c>
      <c r="Q3521" t="str">
        <f>VLOOKUP(Coffee_data[[#This Row],[Area Code]],Location!$B$1:$E$157,4,FALSE)</f>
        <v>Small Market</v>
      </c>
      <c r="R3521" s="15" t="str">
        <f>HLOOKUP(Coffee_data[[#This Row],[ProductId]],Product!$B$4:$O$7,2,FALSE)</f>
        <v>Regular</v>
      </c>
      <c r="S3521" s="15" t="str">
        <f>HLOOKUP(Coffee_data[[#This Row],[ProductId]],Product!$B$4:$O$7,3,FALSE)</f>
        <v>Tea</v>
      </c>
      <c r="T3521" s="15" t="str">
        <f>HLOOKUP(Coffee_data[[#This Row],[ProductId]],Product!$B$4:$O$7,4,FALSE)</f>
        <v>Darjeeling</v>
      </c>
    </row>
    <row r="3522" spans="1:20" x14ac:dyDescent="0.2">
      <c r="A3522">
        <v>144</v>
      </c>
      <c r="B3522">
        <v>172</v>
      </c>
      <c r="C3522">
        <v>283</v>
      </c>
      <c r="D3522">
        <v>147</v>
      </c>
      <c r="E3522">
        <v>63</v>
      </c>
      <c r="F3522">
        <v>37</v>
      </c>
      <c r="G3522">
        <v>810</v>
      </c>
      <c r="H3522">
        <v>80</v>
      </c>
      <c r="I3522">
        <v>58</v>
      </c>
      <c r="J3522">
        <v>120</v>
      </c>
      <c r="K3522">
        <v>178</v>
      </c>
      <c r="L3522">
        <v>541</v>
      </c>
      <c r="M3522">
        <v>12</v>
      </c>
      <c r="N3522" s="25">
        <v>42216</v>
      </c>
      <c r="O3522" t="str">
        <f>VLOOKUP(Coffee_data[[#This Row],[Area Code]],Location!$B$1:$E$157,2,FALSE)</f>
        <v>Oregon</v>
      </c>
      <c r="P3522" t="str">
        <f>VLOOKUP(Coffee_data[[#This Row],[Area Code]],Location!$B$1:$E$157,3,FALSE)</f>
        <v>West</v>
      </c>
      <c r="Q3522" t="str">
        <f>VLOOKUP(Coffee_data[[#This Row],[Area Code]],Location!$B$1:$E$157,4,FALSE)</f>
        <v>Small Market</v>
      </c>
      <c r="R3522" s="15" t="str">
        <f>HLOOKUP(Coffee_data[[#This Row],[ProductId]],Product!$B$4:$O$7,2,FALSE)</f>
        <v>Regular</v>
      </c>
      <c r="S3522" s="15" t="str">
        <f>HLOOKUP(Coffee_data[[#This Row],[ProductId]],Product!$B$4:$O$7,3,FALSE)</f>
        <v>Tea</v>
      </c>
      <c r="T3522" s="15" t="str">
        <f>HLOOKUP(Coffee_data[[#This Row],[ProductId]],Product!$B$4:$O$7,4,FALSE)</f>
        <v>Earl Grey</v>
      </c>
    </row>
    <row r="3523" spans="1:20" x14ac:dyDescent="0.2">
      <c r="A3523">
        <v>141</v>
      </c>
      <c r="B3523">
        <v>161</v>
      </c>
      <c r="C3523">
        <v>275</v>
      </c>
      <c r="D3523">
        <v>160</v>
      </c>
      <c r="E3523">
        <v>55</v>
      </c>
      <c r="F3523">
        <v>35</v>
      </c>
      <c r="G3523">
        <v>678</v>
      </c>
      <c r="H3523">
        <v>70</v>
      </c>
      <c r="I3523">
        <v>70</v>
      </c>
      <c r="J3523">
        <v>110</v>
      </c>
      <c r="K3523">
        <v>167</v>
      </c>
      <c r="L3523">
        <v>503</v>
      </c>
      <c r="M3523">
        <v>13</v>
      </c>
      <c r="N3523" s="25">
        <v>42216</v>
      </c>
      <c r="O3523" t="str">
        <f>VLOOKUP(Coffee_data[[#This Row],[Area Code]],Location!$B$1:$E$157,2,FALSE)</f>
        <v>Oregon</v>
      </c>
      <c r="P3523" t="str">
        <f>VLOOKUP(Coffee_data[[#This Row],[Area Code]],Location!$B$1:$E$157,3,FALSE)</f>
        <v>West</v>
      </c>
      <c r="Q3523" t="str">
        <f>VLOOKUP(Coffee_data[[#This Row],[Area Code]],Location!$B$1:$E$157,4,FALSE)</f>
        <v>Small Market</v>
      </c>
      <c r="R3523" s="15" t="str">
        <f>HLOOKUP(Coffee_data[[#This Row],[ProductId]],Product!$B$4:$O$7,2,FALSE)</f>
        <v>Regular</v>
      </c>
      <c r="S3523" s="15" t="str">
        <f>HLOOKUP(Coffee_data[[#This Row],[ProductId]],Product!$B$4:$O$7,3,FALSE)</f>
        <v>Tea</v>
      </c>
      <c r="T3523" s="15" t="str">
        <f>HLOOKUP(Coffee_data[[#This Row],[ProductId]],Product!$B$4:$O$7,4,FALSE)</f>
        <v>Green Tea</v>
      </c>
    </row>
    <row r="3524" spans="1:20" x14ac:dyDescent="0.2">
      <c r="A3524">
        <v>26</v>
      </c>
      <c r="B3524">
        <v>37</v>
      </c>
      <c r="C3524">
        <v>61</v>
      </c>
      <c r="D3524">
        <v>25</v>
      </c>
      <c r="E3524">
        <v>17</v>
      </c>
      <c r="F3524">
        <v>7</v>
      </c>
      <c r="G3524">
        <v>826</v>
      </c>
      <c r="H3524">
        <v>30</v>
      </c>
      <c r="I3524">
        <v>20</v>
      </c>
      <c r="J3524">
        <v>30</v>
      </c>
      <c r="K3524">
        <v>58</v>
      </c>
      <c r="L3524">
        <v>971</v>
      </c>
      <c r="M3524">
        <v>8</v>
      </c>
      <c r="N3524" s="25">
        <v>42216</v>
      </c>
      <c r="O3524" t="str">
        <f>VLOOKUP(Coffee_data[[#This Row],[Area Code]],Location!$B$1:$E$157,2,FALSE)</f>
        <v>Oregon</v>
      </c>
      <c r="P3524" t="str">
        <f>VLOOKUP(Coffee_data[[#This Row],[Area Code]],Location!$B$1:$E$157,3,FALSE)</f>
        <v>West</v>
      </c>
      <c r="Q3524" t="str">
        <f>VLOOKUP(Coffee_data[[#This Row],[Area Code]],Location!$B$1:$E$157,4,FALSE)</f>
        <v>Small Market</v>
      </c>
      <c r="R3524" s="15" t="str">
        <f>HLOOKUP(Coffee_data[[#This Row],[ProductId]],Product!$B$4:$O$7,2,FALSE)</f>
        <v>Decaf</v>
      </c>
      <c r="S3524" s="15" t="str">
        <f>HLOOKUP(Coffee_data[[#This Row],[ProductId]],Product!$B$4:$O$7,3,FALSE)</f>
        <v>Herbal Tea</v>
      </c>
      <c r="T3524" s="15" t="str">
        <f>HLOOKUP(Coffee_data[[#This Row],[ProductId]],Product!$B$4:$O$7,4,FALSE)</f>
        <v>Chamomile</v>
      </c>
    </row>
    <row r="3525" spans="1:20" x14ac:dyDescent="0.2">
      <c r="A3525">
        <v>73</v>
      </c>
      <c r="B3525">
        <v>87</v>
      </c>
      <c r="C3525">
        <v>154</v>
      </c>
      <c r="D3525">
        <v>68</v>
      </c>
      <c r="E3525">
        <v>32</v>
      </c>
      <c r="F3525">
        <v>22</v>
      </c>
      <c r="G3525">
        <v>587</v>
      </c>
      <c r="H3525">
        <v>60</v>
      </c>
      <c r="I3525">
        <v>50</v>
      </c>
      <c r="J3525">
        <v>80</v>
      </c>
      <c r="K3525">
        <v>139</v>
      </c>
      <c r="L3525">
        <v>541</v>
      </c>
      <c r="M3525">
        <v>9</v>
      </c>
      <c r="N3525" s="25">
        <v>42216</v>
      </c>
      <c r="O3525" t="str">
        <f>VLOOKUP(Coffee_data[[#This Row],[Area Code]],Location!$B$1:$E$157,2,FALSE)</f>
        <v>Oregon</v>
      </c>
      <c r="P3525" t="str">
        <f>VLOOKUP(Coffee_data[[#This Row],[Area Code]],Location!$B$1:$E$157,3,FALSE)</f>
        <v>West</v>
      </c>
      <c r="Q3525" t="str">
        <f>VLOOKUP(Coffee_data[[#This Row],[Area Code]],Location!$B$1:$E$157,4,FALSE)</f>
        <v>Small Market</v>
      </c>
      <c r="R3525" s="15" t="str">
        <f>HLOOKUP(Coffee_data[[#This Row],[ProductId]],Product!$B$4:$O$7,2,FALSE)</f>
        <v>Decaf</v>
      </c>
      <c r="S3525" s="15" t="str">
        <f>HLOOKUP(Coffee_data[[#This Row],[ProductId]],Product!$B$4:$O$7,3,FALSE)</f>
        <v>Herbal Tea</v>
      </c>
      <c r="T3525" s="15" t="str">
        <f>HLOOKUP(Coffee_data[[#This Row],[ProductId]],Product!$B$4:$O$7,4,FALSE)</f>
        <v>Lemon</v>
      </c>
    </row>
    <row r="3526" spans="1:20" x14ac:dyDescent="0.2">
      <c r="A3526">
        <v>-15</v>
      </c>
      <c r="B3526">
        <v>52</v>
      </c>
      <c r="C3526">
        <v>88</v>
      </c>
      <c r="D3526">
        <v>37</v>
      </c>
      <c r="E3526">
        <v>59</v>
      </c>
      <c r="F3526">
        <v>33</v>
      </c>
      <c r="G3526">
        <v>513</v>
      </c>
      <c r="H3526">
        <v>20</v>
      </c>
      <c r="I3526">
        <v>40</v>
      </c>
      <c r="J3526">
        <v>70</v>
      </c>
      <c r="K3526">
        <v>109</v>
      </c>
      <c r="L3526">
        <v>971</v>
      </c>
      <c r="M3526">
        <v>1</v>
      </c>
      <c r="N3526" s="25">
        <v>42216</v>
      </c>
      <c r="O3526" t="str">
        <f>VLOOKUP(Coffee_data[[#This Row],[Area Code]],Location!$B$1:$E$157,2,FALSE)</f>
        <v>Oregon</v>
      </c>
      <c r="P3526" t="str">
        <f>VLOOKUP(Coffee_data[[#This Row],[Area Code]],Location!$B$1:$E$157,3,FALSE)</f>
        <v>West</v>
      </c>
      <c r="Q3526" t="str">
        <f>VLOOKUP(Coffee_data[[#This Row],[Area Code]],Location!$B$1:$E$157,4,FALSE)</f>
        <v>Small Market</v>
      </c>
      <c r="R3526" s="15" t="str">
        <f>HLOOKUP(Coffee_data[[#This Row],[ProductId]],Product!$B$4:$O$7,2,FALSE)</f>
        <v>Regular</v>
      </c>
      <c r="S3526" s="15" t="str">
        <f>HLOOKUP(Coffee_data[[#This Row],[ProductId]],Product!$B$4:$O$7,3,FALSE)</f>
        <v>Coffee</v>
      </c>
      <c r="T3526" s="15" t="str">
        <f>HLOOKUP(Coffee_data[[#This Row],[ProductId]],Product!$B$4:$O$7,4,FALSE)</f>
        <v>Amaretto</v>
      </c>
    </row>
    <row r="3527" spans="1:20" x14ac:dyDescent="0.2">
      <c r="A3527">
        <v>11</v>
      </c>
      <c r="B3527">
        <v>67</v>
      </c>
      <c r="C3527">
        <v>113</v>
      </c>
      <c r="D3527">
        <v>47</v>
      </c>
      <c r="E3527">
        <v>55</v>
      </c>
      <c r="F3527">
        <v>15</v>
      </c>
      <c r="G3527">
        <v>474</v>
      </c>
      <c r="H3527">
        <v>40</v>
      </c>
      <c r="I3527">
        <v>48</v>
      </c>
      <c r="J3527">
        <v>90</v>
      </c>
      <c r="K3527">
        <v>138</v>
      </c>
      <c r="L3527">
        <v>971</v>
      </c>
      <c r="M3527">
        <v>2</v>
      </c>
      <c r="N3527" s="25">
        <v>42216</v>
      </c>
      <c r="O3527" t="str">
        <f>VLOOKUP(Coffee_data[[#This Row],[Area Code]],Location!$B$1:$E$157,2,FALSE)</f>
        <v>Oregon</v>
      </c>
      <c r="P3527" t="str">
        <f>VLOOKUP(Coffee_data[[#This Row],[Area Code]],Location!$B$1:$E$157,3,FALSE)</f>
        <v>West</v>
      </c>
      <c r="Q3527" t="str">
        <f>VLOOKUP(Coffee_data[[#This Row],[Area Code]],Location!$B$1:$E$157,4,FALSE)</f>
        <v>Small Market</v>
      </c>
      <c r="R3527" s="15" t="str">
        <f>HLOOKUP(Coffee_data[[#This Row],[ProductId]],Product!$B$4:$O$7,2,FALSE)</f>
        <v>Regular</v>
      </c>
      <c r="S3527" s="15" t="str">
        <f>HLOOKUP(Coffee_data[[#This Row],[ProductId]],Product!$B$4:$O$7,3,FALSE)</f>
        <v>Coffee</v>
      </c>
      <c r="T3527" s="15" t="str">
        <f>HLOOKUP(Coffee_data[[#This Row],[ProductId]],Product!$B$4:$O$7,4,FALSE)</f>
        <v>Columbian</v>
      </c>
    </row>
    <row r="3528" spans="1:20" x14ac:dyDescent="0.2">
      <c r="A3528">
        <v>26</v>
      </c>
      <c r="B3528">
        <v>51</v>
      </c>
      <c r="C3528">
        <v>84</v>
      </c>
      <c r="D3528">
        <v>34</v>
      </c>
      <c r="E3528">
        <v>30</v>
      </c>
      <c r="F3528">
        <v>10</v>
      </c>
      <c r="G3528">
        <v>428</v>
      </c>
      <c r="H3528">
        <v>40</v>
      </c>
      <c r="I3528">
        <v>43</v>
      </c>
      <c r="J3528">
        <v>60</v>
      </c>
      <c r="K3528">
        <v>97</v>
      </c>
      <c r="L3528">
        <v>503</v>
      </c>
      <c r="M3528">
        <v>3</v>
      </c>
      <c r="N3528" s="25">
        <v>42216</v>
      </c>
      <c r="O3528" t="str">
        <f>VLOOKUP(Coffee_data[[#This Row],[Area Code]],Location!$B$1:$E$157,2,FALSE)</f>
        <v>Oregon</v>
      </c>
      <c r="P3528" t="str">
        <f>VLOOKUP(Coffee_data[[#This Row],[Area Code]],Location!$B$1:$E$157,3,FALSE)</f>
        <v>West</v>
      </c>
      <c r="Q3528" t="str">
        <f>VLOOKUP(Coffee_data[[#This Row],[Area Code]],Location!$B$1:$E$157,4,FALSE)</f>
        <v>Small Market</v>
      </c>
      <c r="R3528" s="15" t="str">
        <f>HLOOKUP(Coffee_data[[#This Row],[ProductId]],Product!$B$4:$O$7,2,FALSE)</f>
        <v>Decaf</v>
      </c>
      <c r="S3528" s="15" t="str">
        <f>HLOOKUP(Coffee_data[[#This Row],[ProductId]],Product!$B$4:$O$7,3,FALSE)</f>
        <v>Coffee</v>
      </c>
      <c r="T3528" s="15" t="str">
        <f>HLOOKUP(Coffee_data[[#This Row],[ProductId]],Product!$B$4:$O$7,4,FALSE)</f>
        <v>Decaf Irish Cream</v>
      </c>
    </row>
    <row r="3529" spans="1:20" x14ac:dyDescent="0.2">
      <c r="A3529">
        <v>12</v>
      </c>
      <c r="B3529">
        <v>60</v>
      </c>
      <c r="C3529">
        <v>108</v>
      </c>
      <c r="D3529">
        <v>49</v>
      </c>
      <c r="E3529">
        <v>47</v>
      </c>
      <c r="F3529">
        <v>18</v>
      </c>
      <c r="G3529">
        <v>414</v>
      </c>
      <c r="H3529">
        <v>20</v>
      </c>
      <c r="I3529">
        <v>44</v>
      </c>
      <c r="J3529">
        <v>60</v>
      </c>
      <c r="K3529">
        <v>96</v>
      </c>
      <c r="L3529">
        <v>541</v>
      </c>
      <c r="M3529">
        <v>4</v>
      </c>
      <c r="N3529" s="25">
        <v>42216</v>
      </c>
      <c r="O3529" t="str">
        <f>VLOOKUP(Coffee_data[[#This Row],[Area Code]],Location!$B$1:$E$157,2,FALSE)</f>
        <v>Oregon</v>
      </c>
      <c r="P3529" t="str">
        <f>VLOOKUP(Coffee_data[[#This Row],[Area Code]],Location!$B$1:$E$157,3,FALSE)</f>
        <v>West</v>
      </c>
      <c r="Q3529" t="str">
        <f>VLOOKUP(Coffee_data[[#This Row],[Area Code]],Location!$B$1:$E$157,4,FALSE)</f>
        <v>Small Market</v>
      </c>
      <c r="R3529" s="15" t="str">
        <f>HLOOKUP(Coffee_data[[#This Row],[ProductId]],Product!$B$4:$O$7,2,FALSE)</f>
        <v>Regular</v>
      </c>
      <c r="S3529" s="15" t="str">
        <f>HLOOKUP(Coffee_data[[#This Row],[ProductId]],Product!$B$4:$O$7,3,FALSE)</f>
        <v>Espresso</v>
      </c>
      <c r="T3529" s="15" t="str">
        <f>HLOOKUP(Coffee_data[[#This Row],[ProductId]],Product!$B$4:$O$7,4,FALSE)</f>
        <v>Caffe Latte</v>
      </c>
    </row>
    <row r="3530" spans="1:20" x14ac:dyDescent="0.2">
      <c r="A3530">
        <v>26</v>
      </c>
      <c r="B3530">
        <v>62</v>
      </c>
      <c r="C3530">
        <v>107</v>
      </c>
      <c r="D3530">
        <v>46</v>
      </c>
      <c r="E3530">
        <v>40</v>
      </c>
      <c r="F3530">
        <v>15</v>
      </c>
      <c r="G3530">
        <v>415</v>
      </c>
      <c r="H3530">
        <v>30</v>
      </c>
      <c r="I3530">
        <v>45</v>
      </c>
      <c r="J3530">
        <v>60</v>
      </c>
      <c r="K3530">
        <v>100</v>
      </c>
      <c r="L3530">
        <v>971</v>
      </c>
      <c r="M3530">
        <v>5</v>
      </c>
      <c r="N3530" s="25">
        <v>42216</v>
      </c>
      <c r="O3530" t="str">
        <f>VLOOKUP(Coffee_data[[#This Row],[Area Code]],Location!$B$1:$E$157,2,FALSE)</f>
        <v>Oregon</v>
      </c>
      <c r="P3530" t="str">
        <f>VLOOKUP(Coffee_data[[#This Row],[Area Code]],Location!$B$1:$E$157,3,FALSE)</f>
        <v>West</v>
      </c>
      <c r="Q3530" t="str">
        <f>VLOOKUP(Coffee_data[[#This Row],[Area Code]],Location!$B$1:$E$157,4,FALSE)</f>
        <v>Small Market</v>
      </c>
      <c r="R3530" s="15" t="str">
        <f>HLOOKUP(Coffee_data[[#This Row],[ProductId]],Product!$B$4:$O$7,2,FALSE)</f>
        <v>Regular</v>
      </c>
      <c r="S3530" s="15" t="str">
        <f>HLOOKUP(Coffee_data[[#This Row],[ProductId]],Product!$B$4:$O$7,3,FALSE)</f>
        <v>Espresso</v>
      </c>
      <c r="T3530" s="15" t="str">
        <f>HLOOKUP(Coffee_data[[#This Row],[ProductId]],Product!$B$4:$O$7,4,FALSE)</f>
        <v>Caffe Mocha</v>
      </c>
    </row>
    <row r="3531" spans="1:20" x14ac:dyDescent="0.2">
      <c r="A3531">
        <v>112</v>
      </c>
      <c r="B3531">
        <v>146</v>
      </c>
      <c r="C3531">
        <v>288</v>
      </c>
      <c r="D3531">
        <v>117</v>
      </c>
      <c r="E3531">
        <v>60</v>
      </c>
      <c r="F3531">
        <v>40</v>
      </c>
      <c r="G3531">
        <v>1292</v>
      </c>
      <c r="H3531">
        <v>90</v>
      </c>
      <c r="I3531">
        <v>75</v>
      </c>
      <c r="J3531">
        <v>140</v>
      </c>
      <c r="K3531">
        <v>276</v>
      </c>
      <c r="L3531">
        <v>541</v>
      </c>
      <c r="M3531">
        <v>6</v>
      </c>
      <c r="N3531" s="25">
        <v>42216</v>
      </c>
      <c r="O3531" t="str">
        <f>VLOOKUP(Coffee_data[[#This Row],[Area Code]],Location!$B$1:$E$157,2,FALSE)</f>
        <v>Oregon</v>
      </c>
      <c r="P3531" t="str">
        <f>VLOOKUP(Coffee_data[[#This Row],[Area Code]],Location!$B$1:$E$157,3,FALSE)</f>
        <v>West</v>
      </c>
      <c r="Q3531" t="str">
        <f>VLOOKUP(Coffee_data[[#This Row],[Area Code]],Location!$B$1:$E$157,4,FALSE)</f>
        <v>Small Market</v>
      </c>
      <c r="R3531" s="15" t="str">
        <f>HLOOKUP(Coffee_data[[#This Row],[ProductId]],Product!$B$4:$O$7,2,FALSE)</f>
        <v>Decaf</v>
      </c>
      <c r="S3531" s="15" t="str">
        <f>HLOOKUP(Coffee_data[[#This Row],[ProductId]],Product!$B$4:$O$7,3,FALSE)</f>
        <v>Espresso</v>
      </c>
      <c r="T3531" s="15" t="str">
        <f>HLOOKUP(Coffee_data[[#This Row],[ProductId]],Product!$B$4:$O$7,4,FALSE)</f>
        <v>Decaf Espresso</v>
      </c>
    </row>
    <row r="3532" spans="1:20" x14ac:dyDescent="0.2">
      <c r="A3532">
        <v>58</v>
      </c>
      <c r="B3532">
        <v>79</v>
      </c>
      <c r="C3532">
        <v>125</v>
      </c>
      <c r="D3532">
        <v>47</v>
      </c>
      <c r="E3532">
        <v>34</v>
      </c>
      <c r="F3532">
        <v>14</v>
      </c>
      <c r="G3532">
        <v>366</v>
      </c>
      <c r="H3532">
        <v>30</v>
      </c>
      <c r="I3532">
        <v>41</v>
      </c>
      <c r="J3532">
        <v>50</v>
      </c>
      <c r="K3532">
        <v>91</v>
      </c>
      <c r="L3532">
        <v>425</v>
      </c>
      <c r="M3532">
        <v>11</v>
      </c>
      <c r="N3532" s="25">
        <v>42216</v>
      </c>
      <c r="O3532" t="str">
        <f>VLOOKUP(Coffee_data[[#This Row],[Area Code]],Location!$B$1:$E$157,2,FALSE)</f>
        <v>Washington</v>
      </c>
      <c r="P3532" t="str">
        <f>VLOOKUP(Coffee_data[[#This Row],[Area Code]],Location!$B$1:$E$157,3,FALSE)</f>
        <v>West</v>
      </c>
      <c r="Q3532" t="str">
        <f>VLOOKUP(Coffee_data[[#This Row],[Area Code]],Location!$B$1:$E$157,4,FALSE)</f>
        <v>Small Market</v>
      </c>
      <c r="R3532" s="15" t="str">
        <f>HLOOKUP(Coffee_data[[#This Row],[ProductId]],Product!$B$4:$O$7,2,FALSE)</f>
        <v>Regular</v>
      </c>
      <c r="S3532" s="15" t="str">
        <f>HLOOKUP(Coffee_data[[#This Row],[ProductId]],Product!$B$4:$O$7,3,FALSE)</f>
        <v>Tea</v>
      </c>
      <c r="T3532" s="15" t="str">
        <f>HLOOKUP(Coffee_data[[#This Row],[ProductId]],Product!$B$4:$O$7,4,FALSE)</f>
        <v>Darjeeling</v>
      </c>
    </row>
    <row r="3533" spans="1:20" x14ac:dyDescent="0.2">
      <c r="A3533">
        <v>28</v>
      </c>
      <c r="B3533">
        <v>54</v>
      </c>
      <c r="C3533">
        <v>89</v>
      </c>
      <c r="D3533">
        <v>36</v>
      </c>
      <c r="E3533">
        <v>32</v>
      </c>
      <c r="F3533">
        <v>11</v>
      </c>
      <c r="G3533">
        <v>458</v>
      </c>
      <c r="H3533">
        <v>30</v>
      </c>
      <c r="I3533">
        <v>20</v>
      </c>
      <c r="J3533">
        <v>40</v>
      </c>
      <c r="K3533">
        <v>60</v>
      </c>
      <c r="L3533">
        <v>206</v>
      </c>
      <c r="M3533">
        <v>12</v>
      </c>
      <c r="N3533" s="25">
        <v>42216</v>
      </c>
      <c r="O3533" t="str">
        <f>VLOOKUP(Coffee_data[[#This Row],[Area Code]],Location!$B$1:$E$157,2,FALSE)</f>
        <v>Washington</v>
      </c>
      <c r="P3533" t="str">
        <f>VLOOKUP(Coffee_data[[#This Row],[Area Code]],Location!$B$1:$E$157,3,FALSE)</f>
        <v>West</v>
      </c>
      <c r="Q3533" t="str">
        <f>VLOOKUP(Coffee_data[[#This Row],[Area Code]],Location!$B$1:$E$157,4,FALSE)</f>
        <v>Small Market</v>
      </c>
      <c r="R3533" s="15" t="str">
        <f>HLOOKUP(Coffee_data[[#This Row],[ProductId]],Product!$B$4:$O$7,2,FALSE)</f>
        <v>Regular</v>
      </c>
      <c r="S3533" s="15" t="str">
        <f>HLOOKUP(Coffee_data[[#This Row],[ProductId]],Product!$B$4:$O$7,3,FALSE)</f>
        <v>Tea</v>
      </c>
      <c r="T3533" s="15" t="str">
        <f>HLOOKUP(Coffee_data[[#This Row],[ProductId]],Product!$B$4:$O$7,4,FALSE)</f>
        <v>Earl Grey</v>
      </c>
    </row>
    <row r="3534" spans="1:20" x14ac:dyDescent="0.2">
      <c r="A3534">
        <v>-11</v>
      </c>
      <c r="B3534">
        <v>61</v>
      </c>
      <c r="C3534">
        <v>104</v>
      </c>
      <c r="D3534">
        <v>44</v>
      </c>
      <c r="E3534">
        <v>64</v>
      </c>
      <c r="F3534">
        <v>39</v>
      </c>
      <c r="G3534">
        <v>617</v>
      </c>
      <c r="H3534">
        <v>10</v>
      </c>
      <c r="I3534">
        <v>20</v>
      </c>
      <c r="J3534">
        <v>50</v>
      </c>
      <c r="K3534">
        <v>57</v>
      </c>
      <c r="L3534">
        <v>253</v>
      </c>
      <c r="M3534">
        <v>13</v>
      </c>
      <c r="N3534" s="25">
        <v>42216</v>
      </c>
      <c r="O3534" t="str">
        <f>VLOOKUP(Coffee_data[[#This Row],[Area Code]],Location!$B$1:$E$157,2,FALSE)</f>
        <v>Washington</v>
      </c>
      <c r="P3534" t="str">
        <f>VLOOKUP(Coffee_data[[#This Row],[Area Code]],Location!$B$1:$E$157,3,FALSE)</f>
        <v>West</v>
      </c>
      <c r="Q3534" t="str">
        <f>VLOOKUP(Coffee_data[[#This Row],[Area Code]],Location!$B$1:$E$157,4,FALSE)</f>
        <v>Small Market</v>
      </c>
      <c r="R3534" s="15" t="str">
        <f>HLOOKUP(Coffee_data[[#This Row],[ProductId]],Product!$B$4:$O$7,2,FALSE)</f>
        <v>Regular</v>
      </c>
      <c r="S3534" s="15" t="str">
        <f>HLOOKUP(Coffee_data[[#This Row],[ProductId]],Product!$B$4:$O$7,3,FALSE)</f>
        <v>Tea</v>
      </c>
      <c r="T3534" s="15" t="str">
        <f>HLOOKUP(Coffee_data[[#This Row],[ProductId]],Product!$B$4:$O$7,4,FALSE)</f>
        <v>Green Tea</v>
      </c>
    </row>
    <row r="3535" spans="1:20" x14ac:dyDescent="0.2">
      <c r="A3535">
        <v>104</v>
      </c>
      <c r="B3535">
        <v>135</v>
      </c>
      <c r="C3535">
        <v>223</v>
      </c>
      <c r="D3535">
        <v>90</v>
      </c>
      <c r="E3535">
        <v>56</v>
      </c>
      <c r="F3535">
        <v>29</v>
      </c>
      <c r="G3535">
        <v>1139</v>
      </c>
      <c r="H3535">
        <v>80</v>
      </c>
      <c r="I3535">
        <v>62</v>
      </c>
      <c r="J3535">
        <v>120</v>
      </c>
      <c r="K3535">
        <v>190</v>
      </c>
      <c r="L3535">
        <v>253</v>
      </c>
      <c r="M3535">
        <v>8</v>
      </c>
      <c r="N3535" s="25">
        <v>42216</v>
      </c>
      <c r="O3535" t="str">
        <f>VLOOKUP(Coffee_data[[#This Row],[Area Code]],Location!$B$1:$E$157,2,FALSE)</f>
        <v>Washington</v>
      </c>
      <c r="P3535" t="str">
        <f>VLOOKUP(Coffee_data[[#This Row],[Area Code]],Location!$B$1:$E$157,3,FALSE)</f>
        <v>West</v>
      </c>
      <c r="Q3535" t="str">
        <f>VLOOKUP(Coffee_data[[#This Row],[Area Code]],Location!$B$1:$E$157,4,FALSE)</f>
        <v>Small Market</v>
      </c>
      <c r="R3535" s="15" t="str">
        <f>HLOOKUP(Coffee_data[[#This Row],[ProductId]],Product!$B$4:$O$7,2,FALSE)</f>
        <v>Decaf</v>
      </c>
      <c r="S3535" s="15" t="str">
        <f>HLOOKUP(Coffee_data[[#This Row],[ProductId]],Product!$B$4:$O$7,3,FALSE)</f>
        <v>Herbal Tea</v>
      </c>
      <c r="T3535" s="15" t="str">
        <f>HLOOKUP(Coffee_data[[#This Row],[ProductId]],Product!$B$4:$O$7,4,FALSE)</f>
        <v>Chamomile</v>
      </c>
    </row>
    <row r="3536" spans="1:20" x14ac:dyDescent="0.2">
      <c r="A3536">
        <v>62</v>
      </c>
      <c r="B3536">
        <v>70</v>
      </c>
      <c r="C3536">
        <v>117</v>
      </c>
      <c r="D3536">
        <v>48</v>
      </c>
      <c r="E3536">
        <v>23</v>
      </c>
      <c r="F3536">
        <v>13</v>
      </c>
      <c r="G3536">
        <v>839</v>
      </c>
      <c r="H3536">
        <v>50</v>
      </c>
      <c r="I3536">
        <v>31</v>
      </c>
      <c r="J3536">
        <v>60</v>
      </c>
      <c r="K3536">
        <v>109</v>
      </c>
      <c r="L3536">
        <v>360</v>
      </c>
      <c r="M3536">
        <v>9</v>
      </c>
      <c r="N3536" s="25">
        <v>42216</v>
      </c>
      <c r="O3536" t="str">
        <f>VLOOKUP(Coffee_data[[#This Row],[Area Code]],Location!$B$1:$E$157,2,FALSE)</f>
        <v>Washington</v>
      </c>
      <c r="P3536" t="str">
        <f>VLOOKUP(Coffee_data[[#This Row],[Area Code]],Location!$B$1:$E$157,3,FALSE)</f>
        <v>West</v>
      </c>
      <c r="Q3536" t="str">
        <f>VLOOKUP(Coffee_data[[#This Row],[Area Code]],Location!$B$1:$E$157,4,FALSE)</f>
        <v>Small Market</v>
      </c>
      <c r="R3536" s="15" t="str">
        <f>HLOOKUP(Coffee_data[[#This Row],[ProductId]],Product!$B$4:$O$7,2,FALSE)</f>
        <v>Decaf</v>
      </c>
      <c r="S3536" s="15" t="str">
        <f>HLOOKUP(Coffee_data[[#This Row],[ProductId]],Product!$B$4:$O$7,3,FALSE)</f>
        <v>Herbal Tea</v>
      </c>
      <c r="T3536" s="15" t="str">
        <f>HLOOKUP(Coffee_data[[#This Row],[ProductId]],Product!$B$4:$O$7,4,FALSE)</f>
        <v>Lemon</v>
      </c>
    </row>
    <row r="3537" spans="1:20" x14ac:dyDescent="0.2">
      <c r="A3537">
        <v>105</v>
      </c>
      <c r="B3537">
        <v>125</v>
      </c>
      <c r="C3537">
        <v>209</v>
      </c>
      <c r="D3537">
        <v>86</v>
      </c>
      <c r="E3537">
        <v>46</v>
      </c>
      <c r="F3537">
        <v>27</v>
      </c>
      <c r="G3537">
        <v>454</v>
      </c>
      <c r="H3537">
        <v>120</v>
      </c>
      <c r="I3537">
        <v>112</v>
      </c>
      <c r="J3537">
        <v>160</v>
      </c>
      <c r="K3537">
        <v>262</v>
      </c>
      <c r="L3537">
        <v>425</v>
      </c>
      <c r="M3537">
        <v>2</v>
      </c>
      <c r="N3537" s="25">
        <v>42216</v>
      </c>
      <c r="O3537" t="str">
        <f>VLOOKUP(Coffee_data[[#This Row],[Area Code]],Location!$B$1:$E$157,2,FALSE)</f>
        <v>Washington</v>
      </c>
      <c r="P3537" t="str">
        <f>VLOOKUP(Coffee_data[[#This Row],[Area Code]],Location!$B$1:$E$157,3,FALSE)</f>
        <v>West</v>
      </c>
      <c r="Q3537" t="str">
        <f>VLOOKUP(Coffee_data[[#This Row],[Area Code]],Location!$B$1:$E$157,4,FALSE)</f>
        <v>Small Market</v>
      </c>
      <c r="R3537" s="15" t="str">
        <f>HLOOKUP(Coffee_data[[#This Row],[ProductId]],Product!$B$4:$O$7,2,FALSE)</f>
        <v>Regular</v>
      </c>
      <c r="S3537" s="15" t="str">
        <f>HLOOKUP(Coffee_data[[#This Row],[ProductId]],Product!$B$4:$O$7,3,FALSE)</f>
        <v>Coffee</v>
      </c>
      <c r="T3537" s="15" t="str">
        <f>HLOOKUP(Coffee_data[[#This Row],[ProductId]],Product!$B$4:$O$7,4,FALSE)</f>
        <v>Columbian</v>
      </c>
    </row>
    <row r="3538" spans="1:20" x14ac:dyDescent="0.2">
      <c r="A3538">
        <v>47</v>
      </c>
      <c r="B3538">
        <v>184</v>
      </c>
      <c r="C3538">
        <v>314</v>
      </c>
      <c r="D3538">
        <v>89</v>
      </c>
      <c r="E3538">
        <v>140</v>
      </c>
      <c r="F3538">
        <v>120</v>
      </c>
      <c r="G3538">
        <v>705</v>
      </c>
      <c r="H3538">
        <v>100</v>
      </c>
      <c r="I3538">
        <v>153</v>
      </c>
      <c r="J3538">
        <v>230</v>
      </c>
      <c r="K3538">
        <v>393</v>
      </c>
      <c r="L3538">
        <v>360</v>
      </c>
      <c r="M3538">
        <v>3</v>
      </c>
      <c r="N3538" s="25">
        <v>42216</v>
      </c>
      <c r="O3538" t="str">
        <f>VLOOKUP(Coffee_data[[#This Row],[Area Code]],Location!$B$1:$E$157,2,FALSE)</f>
        <v>Washington</v>
      </c>
      <c r="P3538" t="str">
        <f>VLOOKUP(Coffee_data[[#This Row],[Area Code]],Location!$B$1:$E$157,3,FALSE)</f>
        <v>West</v>
      </c>
      <c r="Q3538" t="str">
        <f>VLOOKUP(Coffee_data[[#This Row],[Area Code]],Location!$B$1:$E$157,4,FALSE)</f>
        <v>Small Market</v>
      </c>
      <c r="R3538" s="15" t="str">
        <f>HLOOKUP(Coffee_data[[#This Row],[ProductId]],Product!$B$4:$O$7,2,FALSE)</f>
        <v>Decaf</v>
      </c>
      <c r="S3538" s="15" t="str">
        <f>HLOOKUP(Coffee_data[[#This Row],[ProductId]],Product!$B$4:$O$7,3,FALSE)</f>
        <v>Coffee</v>
      </c>
      <c r="T3538" s="15" t="str">
        <f>HLOOKUP(Coffee_data[[#This Row],[ProductId]],Product!$B$4:$O$7,4,FALSE)</f>
        <v>Decaf Irish Cream</v>
      </c>
    </row>
    <row r="3539" spans="1:20" x14ac:dyDescent="0.2">
      <c r="A3539">
        <v>23</v>
      </c>
      <c r="B3539">
        <v>39</v>
      </c>
      <c r="C3539">
        <v>68</v>
      </c>
      <c r="D3539">
        <v>30</v>
      </c>
      <c r="E3539">
        <v>20</v>
      </c>
      <c r="F3539">
        <v>9</v>
      </c>
      <c r="G3539">
        <v>581</v>
      </c>
      <c r="H3539">
        <v>30</v>
      </c>
      <c r="I3539">
        <v>20</v>
      </c>
      <c r="J3539">
        <v>40</v>
      </c>
      <c r="K3539">
        <v>60</v>
      </c>
      <c r="L3539">
        <v>425</v>
      </c>
      <c r="M3539">
        <v>4</v>
      </c>
      <c r="N3539" s="25">
        <v>42216</v>
      </c>
      <c r="O3539" t="str">
        <f>VLOOKUP(Coffee_data[[#This Row],[Area Code]],Location!$B$1:$E$157,2,FALSE)</f>
        <v>Washington</v>
      </c>
      <c r="P3539" t="str">
        <f>VLOOKUP(Coffee_data[[#This Row],[Area Code]],Location!$B$1:$E$157,3,FALSE)</f>
        <v>West</v>
      </c>
      <c r="Q3539" t="str">
        <f>VLOOKUP(Coffee_data[[#This Row],[Area Code]],Location!$B$1:$E$157,4,FALSE)</f>
        <v>Small Market</v>
      </c>
      <c r="R3539" s="15" t="str">
        <f>HLOOKUP(Coffee_data[[#This Row],[ProductId]],Product!$B$4:$O$7,2,FALSE)</f>
        <v>Regular</v>
      </c>
      <c r="S3539" s="15" t="str">
        <f>HLOOKUP(Coffee_data[[#This Row],[ProductId]],Product!$B$4:$O$7,3,FALSE)</f>
        <v>Espresso</v>
      </c>
      <c r="T3539" s="15" t="str">
        <f>HLOOKUP(Coffee_data[[#This Row],[ProductId]],Product!$B$4:$O$7,4,FALSE)</f>
        <v>Caffe Latte</v>
      </c>
    </row>
    <row r="3540" spans="1:20" x14ac:dyDescent="0.2">
      <c r="A3540">
        <v>28</v>
      </c>
      <c r="B3540">
        <v>77</v>
      </c>
      <c r="C3540">
        <v>139</v>
      </c>
      <c r="D3540">
        <v>63</v>
      </c>
      <c r="E3540">
        <v>53</v>
      </c>
      <c r="F3540">
        <v>23</v>
      </c>
      <c r="G3540">
        <v>397</v>
      </c>
      <c r="H3540">
        <v>20</v>
      </c>
      <c r="I3540">
        <v>60</v>
      </c>
      <c r="J3540">
        <v>70</v>
      </c>
      <c r="K3540">
        <v>130</v>
      </c>
      <c r="L3540">
        <v>360</v>
      </c>
      <c r="M3540">
        <v>5</v>
      </c>
      <c r="N3540" s="25">
        <v>42216</v>
      </c>
      <c r="O3540" t="str">
        <f>VLOOKUP(Coffee_data[[#This Row],[Area Code]],Location!$B$1:$E$157,2,FALSE)</f>
        <v>Washington</v>
      </c>
      <c r="P3540" t="str">
        <f>VLOOKUP(Coffee_data[[#This Row],[Area Code]],Location!$B$1:$E$157,3,FALSE)</f>
        <v>West</v>
      </c>
      <c r="Q3540" t="str">
        <f>VLOOKUP(Coffee_data[[#This Row],[Area Code]],Location!$B$1:$E$157,4,FALSE)</f>
        <v>Small Market</v>
      </c>
      <c r="R3540" s="15" t="str">
        <f>HLOOKUP(Coffee_data[[#This Row],[ProductId]],Product!$B$4:$O$7,2,FALSE)</f>
        <v>Regular</v>
      </c>
      <c r="S3540" s="15" t="str">
        <f>HLOOKUP(Coffee_data[[#This Row],[ProductId]],Product!$B$4:$O$7,3,FALSE)</f>
        <v>Espresso</v>
      </c>
      <c r="T3540" s="15" t="str">
        <f>HLOOKUP(Coffee_data[[#This Row],[ProductId]],Product!$B$4:$O$7,4,FALSE)</f>
        <v>Caffe Mocha</v>
      </c>
    </row>
    <row r="3541" spans="1:20" x14ac:dyDescent="0.2">
      <c r="A3541">
        <v>98</v>
      </c>
      <c r="B3541">
        <v>123</v>
      </c>
      <c r="C3541">
        <v>224</v>
      </c>
      <c r="D3541">
        <v>129</v>
      </c>
      <c r="E3541">
        <v>48</v>
      </c>
      <c r="F3541">
        <v>31</v>
      </c>
      <c r="G3541">
        <v>1073</v>
      </c>
      <c r="H3541">
        <v>90</v>
      </c>
      <c r="I3541">
        <v>96</v>
      </c>
      <c r="J3541">
        <v>120</v>
      </c>
      <c r="K3541">
        <v>216</v>
      </c>
      <c r="L3541">
        <v>425</v>
      </c>
      <c r="M3541">
        <v>6</v>
      </c>
      <c r="N3541" s="25">
        <v>42216</v>
      </c>
      <c r="O3541" t="str">
        <f>VLOOKUP(Coffee_data[[#This Row],[Area Code]],Location!$B$1:$E$157,2,FALSE)</f>
        <v>Washington</v>
      </c>
      <c r="P3541" t="str">
        <f>VLOOKUP(Coffee_data[[#This Row],[Area Code]],Location!$B$1:$E$157,3,FALSE)</f>
        <v>West</v>
      </c>
      <c r="Q3541" t="str">
        <f>VLOOKUP(Coffee_data[[#This Row],[Area Code]],Location!$B$1:$E$157,4,FALSE)</f>
        <v>Small Market</v>
      </c>
      <c r="R3541" s="15" t="str">
        <f>HLOOKUP(Coffee_data[[#This Row],[ProductId]],Product!$B$4:$O$7,2,FALSE)</f>
        <v>Decaf</v>
      </c>
      <c r="S3541" s="15" t="str">
        <f>HLOOKUP(Coffee_data[[#This Row],[ProductId]],Product!$B$4:$O$7,3,FALSE)</f>
        <v>Espresso</v>
      </c>
      <c r="T3541" s="15" t="str">
        <f>HLOOKUP(Coffee_data[[#This Row],[ProductId]],Product!$B$4:$O$7,4,FALSE)</f>
        <v>Decaf Espresso</v>
      </c>
    </row>
    <row r="3542" spans="1:20" x14ac:dyDescent="0.2">
      <c r="A3542">
        <v>129</v>
      </c>
      <c r="B3542">
        <v>155</v>
      </c>
      <c r="C3542">
        <v>330</v>
      </c>
      <c r="D3542">
        <v>155</v>
      </c>
      <c r="E3542">
        <v>68</v>
      </c>
      <c r="F3542">
        <v>43</v>
      </c>
      <c r="G3542">
        <v>1280</v>
      </c>
      <c r="H3542">
        <v>90</v>
      </c>
      <c r="I3542">
        <v>126</v>
      </c>
      <c r="J3542">
        <v>140</v>
      </c>
      <c r="K3542">
        <v>270</v>
      </c>
      <c r="L3542">
        <v>303</v>
      </c>
      <c r="M3542">
        <v>8</v>
      </c>
      <c r="N3542" s="25">
        <v>42247</v>
      </c>
      <c r="O3542" t="str">
        <f>VLOOKUP(Coffee_data[[#This Row],[Area Code]],Location!$B$1:$E$157,2,FALSE)</f>
        <v>Colorado</v>
      </c>
      <c r="P3542" t="str">
        <f>VLOOKUP(Coffee_data[[#This Row],[Area Code]],Location!$B$1:$E$157,3,FALSE)</f>
        <v>Central</v>
      </c>
      <c r="Q3542" t="str">
        <f>VLOOKUP(Coffee_data[[#This Row],[Area Code]],Location!$B$1:$E$157,4,FALSE)</f>
        <v>Major Market</v>
      </c>
      <c r="R3542" s="15" t="str">
        <f>HLOOKUP(Coffee_data[[#This Row],[ProductId]],Product!$B$4:$O$7,2,FALSE)</f>
        <v>Decaf</v>
      </c>
      <c r="S3542" s="15" t="str">
        <f>HLOOKUP(Coffee_data[[#This Row],[ProductId]],Product!$B$4:$O$7,3,FALSE)</f>
        <v>Herbal Tea</v>
      </c>
      <c r="T3542" s="15" t="str">
        <f>HLOOKUP(Coffee_data[[#This Row],[ProductId]],Product!$B$4:$O$7,4,FALSE)</f>
        <v>Chamomile</v>
      </c>
    </row>
    <row r="3543" spans="1:20" x14ac:dyDescent="0.2">
      <c r="A3543">
        <v>-3</v>
      </c>
      <c r="B3543">
        <v>74</v>
      </c>
      <c r="C3543">
        <v>134</v>
      </c>
      <c r="D3543">
        <v>52</v>
      </c>
      <c r="E3543">
        <v>76</v>
      </c>
      <c r="F3543">
        <v>47</v>
      </c>
      <c r="G3543">
        <v>509</v>
      </c>
      <c r="H3543">
        <v>20</v>
      </c>
      <c r="I3543">
        <v>40</v>
      </c>
      <c r="J3543">
        <v>70</v>
      </c>
      <c r="K3543">
        <v>101</v>
      </c>
      <c r="L3543">
        <v>970</v>
      </c>
      <c r="M3543">
        <v>9</v>
      </c>
      <c r="N3543" s="25">
        <v>42247</v>
      </c>
      <c r="O3543" t="str">
        <f>VLOOKUP(Coffee_data[[#This Row],[Area Code]],Location!$B$1:$E$157,2,FALSE)</f>
        <v>Colorado</v>
      </c>
      <c r="P3543" t="str">
        <f>VLOOKUP(Coffee_data[[#This Row],[Area Code]],Location!$B$1:$E$157,3,FALSE)</f>
        <v>Central</v>
      </c>
      <c r="Q3543" t="str">
        <f>VLOOKUP(Coffee_data[[#This Row],[Area Code]],Location!$B$1:$E$157,4,FALSE)</f>
        <v>Major Market</v>
      </c>
      <c r="R3543" s="15" t="str">
        <f>HLOOKUP(Coffee_data[[#This Row],[ProductId]],Product!$B$4:$O$7,2,FALSE)</f>
        <v>Decaf</v>
      </c>
      <c r="S3543" s="15" t="str">
        <f>HLOOKUP(Coffee_data[[#This Row],[ProductId]],Product!$B$4:$O$7,3,FALSE)</f>
        <v>Herbal Tea</v>
      </c>
      <c r="T3543" s="15" t="str">
        <f>HLOOKUP(Coffee_data[[#This Row],[ProductId]],Product!$B$4:$O$7,4,FALSE)</f>
        <v>Lemon</v>
      </c>
    </row>
    <row r="3544" spans="1:20" x14ac:dyDescent="0.2">
      <c r="A3544">
        <v>40</v>
      </c>
      <c r="B3544">
        <v>72</v>
      </c>
      <c r="C3544">
        <v>133</v>
      </c>
      <c r="D3544">
        <v>53</v>
      </c>
      <c r="E3544">
        <v>45</v>
      </c>
      <c r="F3544">
        <v>17</v>
      </c>
      <c r="G3544">
        <v>410</v>
      </c>
      <c r="H3544">
        <v>40</v>
      </c>
      <c r="I3544">
        <v>30</v>
      </c>
      <c r="J3544">
        <v>70</v>
      </c>
      <c r="K3544">
        <v>110</v>
      </c>
      <c r="L3544">
        <v>720</v>
      </c>
      <c r="M3544">
        <v>10</v>
      </c>
      <c r="N3544" s="25">
        <v>42247</v>
      </c>
      <c r="O3544" t="str">
        <f>VLOOKUP(Coffee_data[[#This Row],[Area Code]],Location!$B$1:$E$157,2,FALSE)</f>
        <v>Colorado</v>
      </c>
      <c r="P3544" t="str">
        <f>VLOOKUP(Coffee_data[[#This Row],[Area Code]],Location!$B$1:$E$157,3,FALSE)</f>
        <v>Central</v>
      </c>
      <c r="Q3544" t="str">
        <f>VLOOKUP(Coffee_data[[#This Row],[Area Code]],Location!$B$1:$E$157,4,FALSE)</f>
        <v>Major Market</v>
      </c>
      <c r="R3544" s="15" t="str">
        <f>HLOOKUP(Coffee_data[[#This Row],[ProductId]],Product!$B$4:$O$7,2,FALSE)</f>
        <v>Decaf</v>
      </c>
      <c r="S3544" s="15" t="str">
        <f>HLOOKUP(Coffee_data[[#This Row],[ProductId]],Product!$B$4:$O$7,3,FALSE)</f>
        <v>Herbal Tea</v>
      </c>
      <c r="T3544" s="15" t="str">
        <f>HLOOKUP(Coffee_data[[#This Row],[ProductId]],Product!$B$4:$O$7,4,FALSE)</f>
        <v>Mint</v>
      </c>
    </row>
    <row r="3545" spans="1:20" x14ac:dyDescent="0.2">
      <c r="A3545">
        <v>10</v>
      </c>
      <c r="B3545">
        <v>57</v>
      </c>
      <c r="C3545">
        <v>109</v>
      </c>
      <c r="D3545">
        <v>45</v>
      </c>
      <c r="E3545">
        <v>50</v>
      </c>
      <c r="F3545">
        <v>17</v>
      </c>
      <c r="G3545">
        <v>409</v>
      </c>
      <c r="H3545">
        <v>10</v>
      </c>
      <c r="I3545">
        <v>19</v>
      </c>
      <c r="J3545">
        <v>50</v>
      </c>
      <c r="K3545">
        <v>80</v>
      </c>
      <c r="L3545">
        <v>719</v>
      </c>
      <c r="M3545">
        <v>11</v>
      </c>
      <c r="N3545" s="25">
        <v>42247</v>
      </c>
      <c r="O3545" t="str">
        <f>VLOOKUP(Coffee_data[[#This Row],[Area Code]],Location!$B$1:$E$157,2,FALSE)</f>
        <v>Colorado</v>
      </c>
      <c r="P3545" t="str">
        <f>VLOOKUP(Coffee_data[[#This Row],[Area Code]],Location!$B$1:$E$157,3,FALSE)</f>
        <v>Central</v>
      </c>
      <c r="Q3545" t="str">
        <f>VLOOKUP(Coffee_data[[#This Row],[Area Code]],Location!$B$1:$E$157,4,FALSE)</f>
        <v>Major Market</v>
      </c>
      <c r="R3545" s="15" t="str">
        <f>HLOOKUP(Coffee_data[[#This Row],[ProductId]],Product!$B$4:$O$7,2,FALSE)</f>
        <v>Regular</v>
      </c>
      <c r="S3545" s="15" t="str">
        <f>HLOOKUP(Coffee_data[[#This Row],[ProductId]],Product!$B$4:$O$7,3,FALSE)</f>
        <v>Tea</v>
      </c>
      <c r="T3545" s="15" t="str">
        <f>HLOOKUP(Coffee_data[[#This Row],[ProductId]],Product!$B$4:$O$7,4,FALSE)</f>
        <v>Darjeeling</v>
      </c>
    </row>
    <row r="3546" spans="1:20" x14ac:dyDescent="0.2">
      <c r="A3546">
        <v>37</v>
      </c>
      <c r="B3546">
        <v>62</v>
      </c>
      <c r="C3546">
        <v>120</v>
      </c>
      <c r="D3546">
        <v>51</v>
      </c>
      <c r="E3546">
        <v>37</v>
      </c>
      <c r="F3546">
        <v>15</v>
      </c>
      <c r="G3546">
        <v>1042</v>
      </c>
      <c r="H3546">
        <v>20</v>
      </c>
      <c r="I3546">
        <v>52</v>
      </c>
      <c r="J3546">
        <v>50</v>
      </c>
      <c r="K3546">
        <v>78</v>
      </c>
      <c r="L3546">
        <v>719</v>
      </c>
      <c r="M3546">
        <v>12</v>
      </c>
      <c r="N3546" s="25">
        <v>42247</v>
      </c>
      <c r="O3546" t="str">
        <f>VLOOKUP(Coffee_data[[#This Row],[Area Code]],Location!$B$1:$E$157,2,FALSE)</f>
        <v>Colorado</v>
      </c>
      <c r="P3546" t="str">
        <f>VLOOKUP(Coffee_data[[#This Row],[Area Code]],Location!$B$1:$E$157,3,FALSE)</f>
        <v>Central</v>
      </c>
      <c r="Q3546" t="str">
        <f>VLOOKUP(Coffee_data[[#This Row],[Area Code]],Location!$B$1:$E$157,4,FALSE)</f>
        <v>Major Market</v>
      </c>
      <c r="R3546" s="15" t="str">
        <f>HLOOKUP(Coffee_data[[#This Row],[ProductId]],Product!$B$4:$O$7,2,FALSE)</f>
        <v>Regular</v>
      </c>
      <c r="S3546" s="15" t="str">
        <f>HLOOKUP(Coffee_data[[#This Row],[ProductId]],Product!$B$4:$O$7,3,FALSE)</f>
        <v>Tea</v>
      </c>
      <c r="T3546" s="15" t="str">
        <f>HLOOKUP(Coffee_data[[#This Row],[ProductId]],Product!$B$4:$O$7,4,FALSE)</f>
        <v>Earl Grey</v>
      </c>
    </row>
    <row r="3547" spans="1:20" x14ac:dyDescent="0.2">
      <c r="A3547">
        <v>70</v>
      </c>
      <c r="B3547">
        <v>79</v>
      </c>
      <c r="C3547">
        <v>149</v>
      </c>
      <c r="D3547">
        <v>61</v>
      </c>
      <c r="E3547">
        <v>32</v>
      </c>
      <c r="F3547">
        <v>20</v>
      </c>
      <c r="G3547">
        <v>579</v>
      </c>
      <c r="H3547">
        <v>50</v>
      </c>
      <c r="I3547">
        <v>63</v>
      </c>
      <c r="J3547">
        <v>70</v>
      </c>
      <c r="K3547">
        <v>133</v>
      </c>
      <c r="L3547">
        <v>719</v>
      </c>
      <c r="M3547">
        <v>13</v>
      </c>
      <c r="N3547" s="25">
        <v>42247</v>
      </c>
      <c r="O3547" t="str">
        <f>VLOOKUP(Coffee_data[[#This Row],[Area Code]],Location!$B$1:$E$157,2,FALSE)</f>
        <v>Colorado</v>
      </c>
      <c r="P3547" t="str">
        <f>VLOOKUP(Coffee_data[[#This Row],[Area Code]],Location!$B$1:$E$157,3,FALSE)</f>
        <v>Central</v>
      </c>
      <c r="Q3547" t="str">
        <f>VLOOKUP(Coffee_data[[#This Row],[Area Code]],Location!$B$1:$E$157,4,FALSE)</f>
        <v>Major Market</v>
      </c>
      <c r="R3547" s="15" t="str">
        <f>HLOOKUP(Coffee_data[[#This Row],[ProductId]],Product!$B$4:$O$7,2,FALSE)</f>
        <v>Regular</v>
      </c>
      <c r="S3547" s="15" t="str">
        <f>HLOOKUP(Coffee_data[[#This Row],[ProductId]],Product!$B$4:$O$7,3,FALSE)</f>
        <v>Tea</v>
      </c>
      <c r="T3547" s="15" t="str">
        <f>HLOOKUP(Coffee_data[[#This Row],[ProductId]],Product!$B$4:$O$7,4,FALSE)</f>
        <v>Green Tea</v>
      </c>
    </row>
    <row r="3548" spans="1:20" x14ac:dyDescent="0.2">
      <c r="A3548">
        <v>199</v>
      </c>
      <c r="B3548">
        <v>179</v>
      </c>
      <c r="C3548">
        <v>322</v>
      </c>
      <c r="D3548">
        <v>162</v>
      </c>
      <c r="E3548">
        <v>45</v>
      </c>
      <c r="F3548">
        <v>34</v>
      </c>
      <c r="G3548">
        <v>928</v>
      </c>
      <c r="H3548">
        <v>140</v>
      </c>
      <c r="I3548">
        <v>111</v>
      </c>
      <c r="J3548">
        <v>180</v>
      </c>
      <c r="K3548">
        <v>310</v>
      </c>
      <c r="L3548">
        <v>970</v>
      </c>
      <c r="M3548">
        <v>1</v>
      </c>
      <c r="N3548" s="25">
        <v>42247</v>
      </c>
      <c r="O3548" t="str">
        <f>VLOOKUP(Coffee_data[[#This Row],[Area Code]],Location!$B$1:$E$157,2,FALSE)</f>
        <v>Colorado</v>
      </c>
      <c r="P3548" t="str">
        <f>VLOOKUP(Coffee_data[[#This Row],[Area Code]],Location!$B$1:$E$157,3,FALSE)</f>
        <v>Central</v>
      </c>
      <c r="Q3548" t="str">
        <f>VLOOKUP(Coffee_data[[#This Row],[Area Code]],Location!$B$1:$E$157,4,FALSE)</f>
        <v>Major Market</v>
      </c>
      <c r="R3548" s="15" t="str">
        <f>HLOOKUP(Coffee_data[[#This Row],[ProductId]],Product!$B$4:$O$7,2,FALSE)</f>
        <v>Regular</v>
      </c>
      <c r="S3548" s="15" t="str">
        <f>HLOOKUP(Coffee_data[[#This Row],[ProductId]],Product!$B$4:$O$7,3,FALSE)</f>
        <v>Coffee</v>
      </c>
      <c r="T3548" s="15" t="str">
        <f>HLOOKUP(Coffee_data[[#This Row],[ProductId]],Product!$B$4:$O$7,4,FALSE)</f>
        <v>Amaretto</v>
      </c>
    </row>
    <row r="3549" spans="1:20" x14ac:dyDescent="0.2">
      <c r="A3549">
        <v>62</v>
      </c>
      <c r="B3549">
        <v>74</v>
      </c>
      <c r="C3549">
        <v>141</v>
      </c>
      <c r="D3549">
        <v>58</v>
      </c>
      <c r="E3549">
        <v>32</v>
      </c>
      <c r="F3549">
        <v>19</v>
      </c>
      <c r="G3549">
        <v>548</v>
      </c>
      <c r="H3549">
        <v>50</v>
      </c>
      <c r="I3549">
        <v>62</v>
      </c>
      <c r="J3549">
        <v>70</v>
      </c>
      <c r="K3549">
        <v>128</v>
      </c>
      <c r="L3549">
        <v>303</v>
      </c>
      <c r="M3549">
        <v>2</v>
      </c>
      <c r="N3549" s="25">
        <v>42247</v>
      </c>
      <c r="O3549" t="str">
        <f>VLOOKUP(Coffee_data[[#This Row],[Area Code]],Location!$B$1:$E$157,2,FALSE)</f>
        <v>Colorado</v>
      </c>
      <c r="P3549" t="str">
        <f>VLOOKUP(Coffee_data[[#This Row],[Area Code]],Location!$B$1:$E$157,3,FALSE)</f>
        <v>Central</v>
      </c>
      <c r="Q3549" t="str">
        <f>VLOOKUP(Coffee_data[[#This Row],[Area Code]],Location!$B$1:$E$157,4,FALSE)</f>
        <v>Major Market</v>
      </c>
      <c r="R3549" s="15" t="str">
        <f>HLOOKUP(Coffee_data[[#This Row],[ProductId]],Product!$B$4:$O$7,2,FALSE)</f>
        <v>Regular</v>
      </c>
      <c r="S3549" s="15" t="str">
        <f>HLOOKUP(Coffee_data[[#This Row],[ProductId]],Product!$B$4:$O$7,3,FALSE)</f>
        <v>Coffee</v>
      </c>
      <c r="T3549" s="15" t="str">
        <f>HLOOKUP(Coffee_data[[#This Row],[ProductId]],Product!$B$4:$O$7,4,FALSE)</f>
        <v>Columbian</v>
      </c>
    </row>
    <row r="3550" spans="1:20" x14ac:dyDescent="0.2">
      <c r="A3550">
        <v>157</v>
      </c>
      <c r="B3550">
        <v>145</v>
      </c>
      <c r="C3550">
        <v>261</v>
      </c>
      <c r="D3550">
        <v>96</v>
      </c>
      <c r="E3550">
        <v>39</v>
      </c>
      <c r="F3550">
        <v>28</v>
      </c>
      <c r="G3550">
        <v>981</v>
      </c>
      <c r="H3550">
        <v>120</v>
      </c>
      <c r="I3550">
        <v>81</v>
      </c>
      <c r="J3550">
        <v>150</v>
      </c>
      <c r="K3550">
        <v>247</v>
      </c>
      <c r="L3550">
        <v>720</v>
      </c>
      <c r="M3550">
        <v>3</v>
      </c>
      <c r="N3550" s="25">
        <v>42247</v>
      </c>
      <c r="O3550" t="str">
        <f>VLOOKUP(Coffee_data[[#This Row],[Area Code]],Location!$B$1:$E$157,2,FALSE)</f>
        <v>Colorado</v>
      </c>
      <c r="P3550" t="str">
        <f>VLOOKUP(Coffee_data[[#This Row],[Area Code]],Location!$B$1:$E$157,3,FALSE)</f>
        <v>Central</v>
      </c>
      <c r="Q3550" t="str">
        <f>VLOOKUP(Coffee_data[[#This Row],[Area Code]],Location!$B$1:$E$157,4,FALSE)</f>
        <v>Major Market</v>
      </c>
      <c r="R3550" s="15" t="str">
        <f>HLOOKUP(Coffee_data[[#This Row],[ProductId]],Product!$B$4:$O$7,2,FALSE)</f>
        <v>Decaf</v>
      </c>
      <c r="S3550" s="15" t="str">
        <f>HLOOKUP(Coffee_data[[#This Row],[ProductId]],Product!$B$4:$O$7,3,FALSE)</f>
        <v>Coffee</v>
      </c>
      <c r="T3550" s="15" t="str">
        <f>HLOOKUP(Coffee_data[[#This Row],[ProductId]],Product!$B$4:$O$7,4,FALSE)</f>
        <v>Decaf Irish Cream</v>
      </c>
    </row>
    <row r="3551" spans="1:20" x14ac:dyDescent="0.2">
      <c r="A3551">
        <v>125</v>
      </c>
      <c r="B3551">
        <v>118</v>
      </c>
      <c r="C3551">
        <v>212</v>
      </c>
      <c r="D3551">
        <v>81</v>
      </c>
      <c r="E3551">
        <v>34</v>
      </c>
      <c r="F3551">
        <v>22</v>
      </c>
      <c r="G3551">
        <v>588</v>
      </c>
      <c r="H3551">
        <v>110</v>
      </c>
      <c r="I3551">
        <v>95</v>
      </c>
      <c r="J3551">
        <v>140</v>
      </c>
      <c r="K3551">
        <v>235</v>
      </c>
      <c r="L3551">
        <v>719</v>
      </c>
      <c r="M3551">
        <v>5</v>
      </c>
      <c r="N3551" s="25">
        <v>42247</v>
      </c>
      <c r="O3551" t="str">
        <f>VLOOKUP(Coffee_data[[#This Row],[Area Code]],Location!$B$1:$E$157,2,FALSE)</f>
        <v>Colorado</v>
      </c>
      <c r="P3551" t="str">
        <f>VLOOKUP(Coffee_data[[#This Row],[Area Code]],Location!$B$1:$E$157,3,FALSE)</f>
        <v>Central</v>
      </c>
      <c r="Q3551" t="str">
        <f>VLOOKUP(Coffee_data[[#This Row],[Area Code]],Location!$B$1:$E$157,4,FALSE)</f>
        <v>Major Market</v>
      </c>
      <c r="R3551" s="15" t="str">
        <f>HLOOKUP(Coffee_data[[#This Row],[ProductId]],Product!$B$4:$O$7,2,FALSE)</f>
        <v>Regular</v>
      </c>
      <c r="S3551" s="15" t="str">
        <f>HLOOKUP(Coffee_data[[#This Row],[ProductId]],Product!$B$4:$O$7,3,FALSE)</f>
        <v>Espresso</v>
      </c>
      <c r="T3551" s="15" t="str">
        <f>HLOOKUP(Coffee_data[[#This Row],[ProductId]],Product!$B$4:$O$7,4,FALSE)</f>
        <v>Caffe Mocha</v>
      </c>
    </row>
    <row r="3552" spans="1:20" x14ac:dyDescent="0.2">
      <c r="A3552">
        <v>58</v>
      </c>
      <c r="B3552">
        <v>90</v>
      </c>
      <c r="C3552">
        <v>160</v>
      </c>
      <c r="D3552">
        <v>60</v>
      </c>
      <c r="E3552">
        <v>51</v>
      </c>
      <c r="F3552">
        <v>19</v>
      </c>
      <c r="G3552">
        <v>656</v>
      </c>
      <c r="H3552">
        <v>60</v>
      </c>
      <c r="I3552">
        <v>66</v>
      </c>
      <c r="J3552">
        <v>110</v>
      </c>
      <c r="K3552">
        <v>170</v>
      </c>
      <c r="L3552">
        <v>970</v>
      </c>
      <c r="M3552">
        <v>6</v>
      </c>
      <c r="N3552" s="25">
        <v>42247</v>
      </c>
      <c r="O3552" t="str">
        <f>VLOOKUP(Coffee_data[[#This Row],[Area Code]],Location!$B$1:$E$157,2,FALSE)</f>
        <v>Colorado</v>
      </c>
      <c r="P3552" t="str">
        <f>VLOOKUP(Coffee_data[[#This Row],[Area Code]],Location!$B$1:$E$157,3,FALSE)</f>
        <v>Central</v>
      </c>
      <c r="Q3552" t="str">
        <f>VLOOKUP(Coffee_data[[#This Row],[Area Code]],Location!$B$1:$E$157,4,FALSE)</f>
        <v>Major Market</v>
      </c>
      <c r="R3552" s="15" t="str">
        <f>HLOOKUP(Coffee_data[[#This Row],[ProductId]],Product!$B$4:$O$7,2,FALSE)</f>
        <v>Decaf</v>
      </c>
      <c r="S3552" s="15" t="str">
        <f>HLOOKUP(Coffee_data[[#This Row],[ProductId]],Product!$B$4:$O$7,3,FALSE)</f>
        <v>Espresso</v>
      </c>
      <c r="T3552" s="15" t="str">
        <f>HLOOKUP(Coffee_data[[#This Row],[ProductId]],Product!$B$4:$O$7,4,FALSE)</f>
        <v>Decaf Espresso</v>
      </c>
    </row>
    <row r="3553" spans="1:20" x14ac:dyDescent="0.2">
      <c r="A3553">
        <v>197</v>
      </c>
      <c r="B3553">
        <v>179</v>
      </c>
      <c r="C3553">
        <v>322</v>
      </c>
      <c r="D3553">
        <v>174</v>
      </c>
      <c r="E3553">
        <v>46</v>
      </c>
      <c r="F3553">
        <v>34</v>
      </c>
      <c r="G3553">
        <v>928</v>
      </c>
      <c r="H3553">
        <v>140</v>
      </c>
      <c r="I3553">
        <v>57</v>
      </c>
      <c r="J3553">
        <v>160</v>
      </c>
      <c r="K3553">
        <v>268</v>
      </c>
      <c r="L3553">
        <v>312</v>
      </c>
      <c r="M3553">
        <v>8</v>
      </c>
      <c r="N3553" s="25">
        <v>42247</v>
      </c>
      <c r="O3553" t="str">
        <f>VLOOKUP(Coffee_data[[#This Row],[Area Code]],Location!$B$1:$E$157,2,FALSE)</f>
        <v>Illinois</v>
      </c>
      <c r="P3553" t="str">
        <f>VLOOKUP(Coffee_data[[#This Row],[Area Code]],Location!$B$1:$E$157,3,FALSE)</f>
        <v>Central</v>
      </c>
      <c r="Q3553" t="str">
        <f>VLOOKUP(Coffee_data[[#This Row],[Area Code]],Location!$B$1:$E$157,4,FALSE)</f>
        <v>Major Market</v>
      </c>
      <c r="R3553" s="15" t="str">
        <f>HLOOKUP(Coffee_data[[#This Row],[ProductId]],Product!$B$4:$O$7,2,FALSE)</f>
        <v>Decaf</v>
      </c>
      <c r="S3553" s="15" t="str">
        <f>HLOOKUP(Coffee_data[[#This Row],[ProductId]],Product!$B$4:$O$7,3,FALSE)</f>
        <v>Herbal Tea</v>
      </c>
      <c r="T3553" s="15" t="str">
        <f>HLOOKUP(Coffee_data[[#This Row],[ProductId]],Product!$B$4:$O$7,4,FALSE)</f>
        <v>Chamomile</v>
      </c>
    </row>
    <row r="3554" spans="1:20" x14ac:dyDescent="0.2">
      <c r="A3554">
        <v>64</v>
      </c>
      <c r="B3554">
        <v>74</v>
      </c>
      <c r="C3554">
        <v>141</v>
      </c>
      <c r="D3554">
        <v>58</v>
      </c>
      <c r="E3554">
        <v>31</v>
      </c>
      <c r="F3554">
        <v>19</v>
      </c>
      <c r="G3554">
        <v>548</v>
      </c>
      <c r="H3554">
        <v>50</v>
      </c>
      <c r="I3554">
        <v>31</v>
      </c>
      <c r="J3554">
        <v>70</v>
      </c>
      <c r="K3554">
        <v>119</v>
      </c>
      <c r="L3554">
        <v>312</v>
      </c>
      <c r="M3554">
        <v>9</v>
      </c>
      <c r="N3554" s="25">
        <v>42247</v>
      </c>
      <c r="O3554" t="str">
        <f>VLOOKUP(Coffee_data[[#This Row],[Area Code]],Location!$B$1:$E$157,2,FALSE)</f>
        <v>Illinois</v>
      </c>
      <c r="P3554" t="str">
        <f>VLOOKUP(Coffee_data[[#This Row],[Area Code]],Location!$B$1:$E$157,3,FALSE)</f>
        <v>Central</v>
      </c>
      <c r="Q3554" t="str">
        <f>VLOOKUP(Coffee_data[[#This Row],[Area Code]],Location!$B$1:$E$157,4,FALSE)</f>
        <v>Major Market</v>
      </c>
      <c r="R3554" s="15" t="str">
        <f>HLOOKUP(Coffee_data[[#This Row],[ProductId]],Product!$B$4:$O$7,2,FALSE)</f>
        <v>Decaf</v>
      </c>
      <c r="S3554" s="15" t="str">
        <f>HLOOKUP(Coffee_data[[#This Row],[ProductId]],Product!$B$4:$O$7,3,FALSE)</f>
        <v>Herbal Tea</v>
      </c>
      <c r="T3554" s="15" t="str">
        <f>HLOOKUP(Coffee_data[[#This Row],[ProductId]],Product!$B$4:$O$7,4,FALSE)</f>
        <v>Lemon</v>
      </c>
    </row>
    <row r="3555" spans="1:20" x14ac:dyDescent="0.2">
      <c r="A3555">
        <v>157</v>
      </c>
      <c r="B3555">
        <v>145</v>
      </c>
      <c r="C3555">
        <v>261</v>
      </c>
      <c r="D3555">
        <v>87</v>
      </c>
      <c r="E3555">
        <v>39</v>
      </c>
      <c r="F3555">
        <v>28</v>
      </c>
      <c r="G3555">
        <v>981</v>
      </c>
      <c r="H3555">
        <v>110</v>
      </c>
      <c r="I3555">
        <v>90</v>
      </c>
      <c r="J3555">
        <v>130</v>
      </c>
      <c r="K3555">
        <v>200</v>
      </c>
      <c r="L3555">
        <v>773</v>
      </c>
      <c r="M3555">
        <v>10</v>
      </c>
      <c r="N3555" s="25">
        <v>42247</v>
      </c>
      <c r="O3555" t="str">
        <f>VLOOKUP(Coffee_data[[#This Row],[Area Code]],Location!$B$1:$E$157,2,FALSE)</f>
        <v>Illinois</v>
      </c>
      <c r="P3555" t="str">
        <f>VLOOKUP(Coffee_data[[#This Row],[Area Code]],Location!$B$1:$E$157,3,FALSE)</f>
        <v>Central</v>
      </c>
      <c r="Q3555" t="str">
        <f>VLOOKUP(Coffee_data[[#This Row],[Area Code]],Location!$B$1:$E$157,4,FALSE)</f>
        <v>Major Market</v>
      </c>
      <c r="R3555" s="15" t="str">
        <f>HLOOKUP(Coffee_data[[#This Row],[ProductId]],Product!$B$4:$O$7,2,FALSE)</f>
        <v>Decaf</v>
      </c>
      <c r="S3555" s="15" t="str">
        <f>HLOOKUP(Coffee_data[[#This Row],[ProductId]],Product!$B$4:$O$7,3,FALSE)</f>
        <v>Herbal Tea</v>
      </c>
      <c r="T3555" s="15" t="str">
        <f>HLOOKUP(Coffee_data[[#This Row],[ProductId]],Product!$B$4:$O$7,4,FALSE)</f>
        <v>Mint</v>
      </c>
    </row>
    <row r="3556" spans="1:20" x14ac:dyDescent="0.2">
      <c r="A3556">
        <v>125</v>
      </c>
      <c r="B3556">
        <v>118</v>
      </c>
      <c r="C3556">
        <v>212</v>
      </c>
      <c r="D3556">
        <v>81</v>
      </c>
      <c r="E3556">
        <v>34</v>
      </c>
      <c r="F3556">
        <v>22</v>
      </c>
      <c r="G3556">
        <v>588</v>
      </c>
      <c r="H3556">
        <v>80</v>
      </c>
      <c r="I3556">
        <v>49</v>
      </c>
      <c r="J3556">
        <v>110</v>
      </c>
      <c r="K3556">
        <v>181</v>
      </c>
      <c r="L3556">
        <v>630</v>
      </c>
      <c r="M3556">
        <v>11</v>
      </c>
      <c r="N3556" s="25">
        <v>42247</v>
      </c>
      <c r="O3556" t="str">
        <f>VLOOKUP(Coffee_data[[#This Row],[Area Code]],Location!$B$1:$E$157,2,FALSE)</f>
        <v>Illinois</v>
      </c>
      <c r="P3556" t="str">
        <f>VLOOKUP(Coffee_data[[#This Row],[Area Code]],Location!$B$1:$E$157,3,FALSE)</f>
        <v>Central</v>
      </c>
      <c r="Q3556" t="str">
        <f>VLOOKUP(Coffee_data[[#This Row],[Area Code]],Location!$B$1:$E$157,4,FALSE)</f>
        <v>Major Market</v>
      </c>
      <c r="R3556" s="15" t="str">
        <f>HLOOKUP(Coffee_data[[#This Row],[ProductId]],Product!$B$4:$O$7,2,FALSE)</f>
        <v>Regular</v>
      </c>
      <c r="S3556" s="15" t="str">
        <f>HLOOKUP(Coffee_data[[#This Row],[ProductId]],Product!$B$4:$O$7,3,FALSE)</f>
        <v>Tea</v>
      </c>
      <c r="T3556" s="15" t="str">
        <f>HLOOKUP(Coffee_data[[#This Row],[ProductId]],Product!$B$4:$O$7,4,FALSE)</f>
        <v>Darjeeling</v>
      </c>
    </row>
    <row r="3557" spans="1:20" x14ac:dyDescent="0.2">
      <c r="A3557">
        <v>59</v>
      </c>
      <c r="B3557">
        <v>90</v>
      </c>
      <c r="C3557">
        <v>160</v>
      </c>
      <c r="D3557">
        <v>60</v>
      </c>
      <c r="E3557">
        <v>50</v>
      </c>
      <c r="F3557">
        <v>19</v>
      </c>
      <c r="G3557">
        <v>656</v>
      </c>
      <c r="H3557">
        <v>40</v>
      </c>
      <c r="I3557">
        <v>38</v>
      </c>
      <c r="J3557">
        <v>80</v>
      </c>
      <c r="K3557">
        <v>118</v>
      </c>
      <c r="L3557">
        <v>630</v>
      </c>
      <c r="M3557">
        <v>12</v>
      </c>
      <c r="N3557" s="25">
        <v>42247</v>
      </c>
      <c r="O3557" t="str">
        <f>VLOOKUP(Coffee_data[[#This Row],[Area Code]],Location!$B$1:$E$157,2,FALSE)</f>
        <v>Illinois</v>
      </c>
      <c r="P3557" t="str">
        <f>VLOOKUP(Coffee_data[[#This Row],[Area Code]],Location!$B$1:$E$157,3,FALSE)</f>
        <v>Central</v>
      </c>
      <c r="Q3557" t="str">
        <f>VLOOKUP(Coffee_data[[#This Row],[Area Code]],Location!$B$1:$E$157,4,FALSE)</f>
        <v>Major Market</v>
      </c>
      <c r="R3557" s="15" t="str">
        <f>HLOOKUP(Coffee_data[[#This Row],[ProductId]],Product!$B$4:$O$7,2,FALSE)</f>
        <v>Regular</v>
      </c>
      <c r="S3557" s="15" t="str">
        <f>HLOOKUP(Coffee_data[[#This Row],[ProductId]],Product!$B$4:$O$7,3,FALSE)</f>
        <v>Tea</v>
      </c>
      <c r="T3557" s="15" t="str">
        <f>HLOOKUP(Coffee_data[[#This Row],[ProductId]],Product!$B$4:$O$7,4,FALSE)</f>
        <v>Earl Grey</v>
      </c>
    </row>
    <row r="3558" spans="1:20" x14ac:dyDescent="0.2">
      <c r="A3558">
        <v>191</v>
      </c>
      <c r="B3558">
        <v>225</v>
      </c>
      <c r="C3558">
        <v>412</v>
      </c>
      <c r="D3558">
        <v>165</v>
      </c>
      <c r="E3558">
        <v>96</v>
      </c>
      <c r="F3558">
        <v>53</v>
      </c>
      <c r="G3558">
        <v>1148</v>
      </c>
      <c r="H3558">
        <v>140</v>
      </c>
      <c r="I3558">
        <v>133</v>
      </c>
      <c r="J3558">
        <v>230</v>
      </c>
      <c r="K3558">
        <v>400</v>
      </c>
      <c r="L3558">
        <v>630</v>
      </c>
      <c r="M3558">
        <v>2</v>
      </c>
      <c r="N3558" s="25">
        <v>42247</v>
      </c>
      <c r="O3558" t="str">
        <f>VLOOKUP(Coffee_data[[#This Row],[Area Code]],Location!$B$1:$E$157,2,FALSE)</f>
        <v>Illinois</v>
      </c>
      <c r="P3558" t="str">
        <f>VLOOKUP(Coffee_data[[#This Row],[Area Code]],Location!$B$1:$E$157,3,FALSE)</f>
        <v>Central</v>
      </c>
      <c r="Q3558" t="str">
        <f>VLOOKUP(Coffee_data[[#This Row],[Area Code]],Location!$B$1:$E$157,4,FALSE)</f>
        <v>Major Market</v>
      </c>
      <c r="R3558" s="15" t="str">
        <f>HLOOKUP(Coffee_data[[#This Row],[ProductId]],Product!$B$4:$O$7,2,FALSE)</f>
        <v>Regular</v>
      </c>
      <c r="S3558" s="15" t="str">
        <f>HLOOKUP(Coffee_data[[#This Row],[ProductId]],Product!$B$4:$O$7,3,FALSE)</f>
        <v>Coffee</v>
      </c>
      <c r="T3558" s="15" t="str">
        <f>HLOOKUP(Coffee_data[[#This Row],[ProductId]],Product!$B$4:$O$7,4,FALSE)</f>
        <v>Columbian</v>
      </c>
    </row>
    <row r="3559" spans="1:20" x14ac:dyDescent="0.2">
      <c r="A3559">
        <v>171</v>
      </c>
      <c r="B3559">
        <v>176</v>
      </c>
      <c r="C3559">
        <v>318</v>
      </c>
      <c r="D3559">
        <v>126</v>
      </c>
      <c r="E3559">
        <v>61</v>
      </c>
      <c r="F3559">
        <v>39</v>
      </c>
      <c r="G3559">
        <v>801</v>
      </c>
      <c r="H3559">
        <v>140</v>
      </c>
      <c r="I3559">
        <v>87</v>
      </c>
      <c r="J3559">
        <v>190</v>
      </c>
      <c r="K3559">
        <v>310</v>
      </c>
      <c r="L3559">
        <v>847</v>
      </c>
      <c r="M3559">
        <v>3</v>
      </c>
      <c r="N3559" s="25">
        <v>42247</v>
      </c>
      <c r="O3559" t="str">
        <f>VLOOKUP(Coffee_data[[#This Row],[Area Code]],Location!$B$1:$E$157,2,FALSE)</f>
        <v>Illinois</v>
      </c>
      <c r="P3559" t="str">
        <f>VLOOKUP(Coffee_data[[#This Row],[Area Code]],Location!$B$1:$E$157,3,FALSE)</f>
        <v>Central</v>
      </c>
      <c r="Q3559" t="str">
        <f>VLOOKUP(Coffee_data[[#This Row],[Area Code]],Location!$B$1:$E$157,4,FALSE)</f>
        <v>Major Market</v>
      </c>
      <c r="R3559" s="15" t="str">
        <f>HLOOKUP(Coffee_data[[#This Row],[ProductId]],Product!$B$4:$O$7,2,FALSE)</f>
        <v>Decaf</v>
      </c>
      <c r="S3559" s="15" t="str">
        <f>HLOOKUP(Coffee_data[[#This Row],[ProductId]],Product!$B$4:$O$7,3,FALSE)</f>
        <v>Coffee</v>
      </c>
      <c r="T3559" s="15" t="str">
        <f>HLOOKUP(Coffee_data[[#This Row],[ProductId]],Product!$B$4:$O$7,4,FALSE)</f>
        <v>Decaf Irish Cream</v>
      </c>
    </row>
    <row r="3560" spans="1:20" x14ac:dyDescent="0.2">
      <c r="A3560">
        <v>326</v>
      </c>
      <c r="B3560">
        <v>336</v>
      </c>
      <c r="C3560">
        <v>628</v>
      </c>
      <c r="D3560">
        <v>193</v>
      </c>
      <c r="E3560">
        <v>116</v>
      </c>
      <c r="F3560">
        <v>83</v>
      </c>
      <c r="G3560">
        <v>1686</v>
      </c>
      <c r="H3560">
        <v>280</v>
      </c>
      <c r="I3560">
        <v>280</v>
      </c>
      <c r="J3560">
        <v>400</v>
      </c>
      <c r="K3560">
        <v>695</v>
      </c>
      <c r="L3560">
        <v>309</v>
      </c>
      <c r="M3560">
        <v>5</v>
      </c>
      <c r="N3560" s="25">
        <v>42247</v>
      </c>
      <c r="O3560" t="str">
        <f>VLOOKUP(Coffee_data[[#This Row],[Area Code]],Location!$B$1:$E$157,2,FALSE)</f>
        <v>Illinois</v>
      </c>
      <c r="P3560" t="str">
        <f>VLOOKUP(Coffee_data[[#This Row],[Area Code]],Location!$B$1:$E$157,3,FALSE)</f>
        <v>Central</v>
      </c>
      <c r="Q3560" t="str">
        <f>VLOOKUP(Coffee_data[[#This Row],[Area Code]],Location!$B$1:$E$157,4,FALSE)</f>
        <v>Major Market</v>
      </c>
      <c r="R3560" s="15" t="str">
        <f>HLOOKUP(Coffee_data[[#This Row],[ProductId]],Product!$B$4:$O$7,2,FALSE)</f>
        <v>Regular</v>
      </c>
      <c r="S3560" s="15" t="str">
        <f>HLOOKUP(Coffee_data[[#This Row],[ProductId]],Product!$B$4:$O$7,3,FALSE)</f>
        <v>Espresso</v>
      </c>
      <c r="T3560" s="15" t="str">
        <f>HLOOKUP(Coffee_data[[#This Row],[ProductId]],Product!$B$4:$O$7,4,FALSE)</f>
        <v>Caffe Mocha</v>
      </c>
    </row>
    <row r="3561" spans="1:20" x14ac:dyDescent="0.2">
      <c r="A3561">
        <v>230</v>
      </c>
      <c r="B3561">
        <v>249</v>
      </c>
      <c r="C3561">
        <v>531</v>
      </c>
      <c r="D3561">
        <v>262</v>
      </c>
      <c r="E3561">
        <v>94</v>
      </c>
      <c r="F3561">
        <v>69</v>
      </c>
      <c r="G3561">
        <v>1775</v>
      </c>
      <c r="H3561">
        <v>210</v>
      </c>
      <c r="I3561">
        <v>258</v>
      </c>
      <c r="J3561">
        <v>300</v>
      </c>
      <c r="K3561">
        <v>580</v>
      </c>
      <c r="L3561">
        <v>773</v>
      </c>
      <c r="M3561">
        <v>6</v>
      </c>
      <c r="N3561" s="25">
        <v>42247</v>
      </c>
      <c r="O3561" t="str">
        <f>VLOOKUP(Coffee_data[[#This Row],[Area Code]],Location!$B$1:$E$157,2,FALSE)</f>
        <v>Illinois</v>
      </c>
      <c r="P3561" t="str">
        <f>VLOOKUP(Coffee_data[[#This Row],[Area Code]],Location!$B$1:$E$157,3,FALSE)</f>
        <v>Central</v>
      </c>
      <c r="Q3561" t="str">
        <f>VLOOKUP(Coffee_data[[#This Row],[Area Code]],Location!$B$1:$E$157,4,FALSE)</f>
        <v>Major Market</v>
      </c>
      <c r="R3561" s="15" t="str">
        <f>HLOOKUP(Coffee_data[[#This Row],[ProductId]],Product!$B$4:$O$7,2,FALSE)</f>
        <v>Decaf</v>
      </c>
      <c r="S3561" s="15" t="str">
        <f>HLOOKUP(Coffee_data[[#This Row],[ProductId]],Product!$B$4:$O$7,3,FALSE)</f>
        <v>Espresso</v>
      </c>
      <c r="T3561" s="15" t="str">
        <f>HLOOKUP(Coffee_data[[#This Row],[ProductId]],Product!$B$4:$O$7,4,FALSE)</f>
        <v>Decaf Espresso</v>
      </c>
    </row>
    <row r="3562" spans="1:20" x14ac:dyDescent="0.2">
      <c r="A3562">
        <v>326</v>
      </c>
      <c r="B3562">
        <v>336</v>
      </c>
      <c r="C3562">
        <v>628</v>
      </c>
      <c r="D3562">
        <v>278</v>
      </c>
      <c r="E3562">
        <v>116</v>
      </c>
      <c r="F3562">
        <v>83</v>
      </c>
      <c r="G3562">
        <v>1686</v>
      </c>
      <c r="H3562">
        <v>210</v>
      </c>
      <c r="I3562">
        <v>177</v>
      </c>
      <c r="J3562">
        <v>300</v>
      </c>
      <c r="K3562">
        <v>510</v>
      </c>
      <c r="L3562">
        <v>319</v>
      </c>
      <c r="M3562">
        <v>8</v>
      </c>
      <c r="N3562" s="25">
        <v>42247</v>
      </c>
      <c r="O3562" t="str">
        <f>VLOOKUP(Coffee_data[[#This Row],[Area Code]],Location!$B$1:$E$157,2,FALSE)</f>
        <v>Iowa</v>
      </c>
      <c r="P3562" t="str">
        <f>VLOOKUP(Coffee_data[[#This Row],[Area Code]],Location!$B$1:$E$157,3,FALSE)</f>
        <v>Central</v>
      </c>
      <c r="Q3562" t="str">
        <f>VLOOKUP(Coffee_data[[#This Row],[Area Code]],Location!$B$1:$E$157,4,FALSE)</f>
        <v>Small Market</v>
      </c>
      <c r="R3562" s="15" t="str">
        <f>HLOOKUP(Coffee_data[[#This Row],[ProductId]],Product!$B$4:$O$7,2,FALSE)</f>
        <v>Decaf</v>
      </c>
      <c r="S3562" s="15" t="str">
        <f>HLOOKUP(Coffee_data[[#This Row],[ProductId]],Product!$B$4:$O$7,3,FALSE)</f>
        <v>Herbal Tea</v>
      </c>
      <c r="T3562" s="15" t="str">
        <f>HLOOKUP(Coffee_data[[#This Row],[ProductId]],Product!$B$4:$O$7,4,FALSE)</f>
        <v>Chamomile</v>
      </c>
    </row>
    <row r="3563" spans="1:20" x14ac:dyDescent="0.2">
      <c r="A3563">
        <v>171</v>
      </c>
      <c r="B3563">
        <v>176</v>
      </c>
      <c r="C3563">
        <v>318</v>
      </c>
      <c r="D3563">
        <v>130</v>
      </c>
      <c r="E3563">
        <v>61</v>
      </c>
      <c r="F3563">
        <v>39</v>
      </c>
      <c r="G3563">
        <v>801</v>
      </c>
      <c r="H3563">
        <v>120</v>
      </c>
      <c r="I3563">
        <v>93</v>
      </c>
      <c r="J3563">
        <v>160</v>
      </c>
      <c r="K3563">
        <v>260</v>
      </c>
      <c r="L3563">
        <v>515</v>
      </c>
      <c r="M3563">
        <v>9</v>
      </c>
      <c r="N3563" s="25">
        <v>42247</v>
      </c>
      <c r="O3563" t="str">
        <f>VLOOKUP(Coffee_data[[#This Row],[Area Code]],Location!$B$1:$E$157,2,FALSE)</f>
        <v>Iowa</v>
      </c>
      <c r="P3563" t="str">
        <f>VLOOKUP(Coffee_data[[#This Row],[Area Code]],Location!$B$1:$E$157,3,FALSE)</f>
        <v>Central</v>
      </c>
      <c r="Q3563" t="str">
        <f>VLOOKUP(Coffee_data[[#This Row],[Area Code]],Location!$B$1:$E$157,4,FALSE)</f>
        <v>Small Market</v>
      </c>
      <c r="R3563" s="15" t="str">
        <f>HLOOKUP(Coffee_data[[#This Row],[ProductId]],Product!$B$4:$O$7,2,FALSE)</f>
        <v>Decaf</v>
      </c>
      <c r="S3563" s="15" t="str">
        <f>HLOOKUP(Coffee_data[[#This Row],[ProductId]],Product!$B$4:$O$7,3,FALSE)</f>
        <v>Herbal Tea</v>
      </c>
      <c r="T3563" s="15" t="str">
        <f>HLOOKUP(Coffee_data[[#This Row],[ProductId]],Product!$B$4:$O$7,4,FALSE)</f>
        <v>Lemon</v>
      </c>
    </row>
    <row r="3564" spans="1:20" x14ac:dyDescent="0.2">
      <c r="A3564">
        <v>230</v>
      </c>
      <c r="B3564">
        <v>249</v>
      </c>
      <c r="C3564">
        <v>531</v>
      </c>
      <c r="D3564">
        <v>238</v>
      </c>
      <c r="E3564">
        <v>94</v>
      </c>
      <c r="F3564">
        <v>69</v>
      </c>
      <c r="G3564">
        <v>1775</v>
      </c>
      <c r="H3564">
        <v>140</v>
      </c>
      <c r="I3564">
        <v>175</v>
      </c>
      <c r="J3564">
        <v>220</v>
      </c>
      <c r="K3564">
        <v>430</v>
      </c>
      <c r="L3564">
        <v>563</v>
      </c>
      <c r="M3564">
        <v>11</v>
      </c>
      <c r="N3564" s="25">
        <v>42247</v>
      </c>
      <c r="O3564" t="str">
        <f>VLOOKUP(Coffee_data[[#This Row],[Area Code]],Location!$B$1:$E$157,2,FALSE)</f>
        <v>Iowa</v>
      </c>
      <c r="P3564" t="str">
        <f>VLOOKUP(Coffee_data[[#This Row],[Area Code]],Location!$B$1:$E$157,3,FALSE)</f>
        <v>Central</v>
      </c>
      <c r="Q3564" t="str">
        <f>VLOOKUP(Coffee_data[[#This Row],[Area Code]],Location!$B$1:$E$157,4,FALSE)</f>
        <v>Small Market</v>
      </c>
      <c r="R3564" s="15" t="str">
        <f>HLOOKUP(Coffee_data[[#This Row],[ProductId]],Product!$B$4:$O$7,2,FALSE)</f>
        <v>Regular</v>
      </c>
      <c r="S3564" s="15" t="str">
        <f>HLOOKUP(Coffee_data[[#This Row],[ProductId]],Product!$B$4:$O$7,3,FALSE)</f>
        <v>Tea</v>
      </c>
      <c r="T3564" s="15" t="str">
        <f>HLOOKUP(Coffee_data[[#This Row],[ProductId]],Product!$B$4:$O$7,4,FALSE)</f>
        <v>Darjeeling</v>
      </c>
    </row>
    <row r="3565" spans="1:20" x14ac:dyDescent="0.2">
      <c r="A3565">
        <v>331</v>
      </c>
      <c r="B3565">
        <v>370</v>
      </c>
      <c r="C3565">
        <v>716</v>
      </c>
      <c r="D3565">
        <v>312</v>
      </c>
      <c r="E3565">
        <v>147</v>
      </c>
      <c r="F3565">
        <v>114</v>
      </c>
      <c r="G3565">
        <v>1783</v>
      </c>
      <c r="H3565">
        <v>210</v>
      </c>
      <c r="I3565">
        <v>186</v>
      </c>
      <c r="J3565">
        <v>340</v>
      </c>
      <c r="K3565">
        <v>590</v>
      </c>
      <c r="L3565">
        <v>641</v>
      </c>
      <c r="M3565">
        <v>12</v>
      </c>
      <c r="N3565" s="25">
        <v>42247</v>
      </c>
      <c r="O3565" t="str">
        <f>VLOOKUP(Coffee_data[[#This Row],[Area Code]],Location!$B$1:$E$157,2,FALSE)</f>
        <v>Iowa</v>
      </c>
      <c r="P3565" t="str">
        <f>VLOOKUP(Coffee_data[[#This Row],[Area Code]],Location!$B$1:$E$157,3,FALSE)</f>
        <v>Central</v>
      </c>
      <c r="Q3565" t="str">
        <f>VLOOKUP(Coffee_data[[#This Row],[Area Code]],Location!$B$1:$E$157,4,FALSE)</f>
        <v>Small Market</v>
      </c>
      <c r="R3565" s="15" t="str">
        <f>HLOOKUP(Coffee_data[[#This Row],[ProductId]],Product!$B$4:$O$7,2,FALSE)</f>
        <v>Regular</v>
      </c>
      <c r="S3565" s="15" t="str">
        <f>HLOOKUP(Coffee_data[[#This Row],[ProductId]],Product!$B$4:$O$7,3,FALSE)</f>
        <v>Tea</v>
      </c>
      <c r="T3565" s="15" t="str">
        <f>HLOOKUP(Coffee_data[[#This Row],[ProductId]],Product!$B$4:$O$7,4,FALSE)</f>
        <v>Earl Grey</v>
      </c>
    </row>
    <row r="3566" spans="1:20" x14ac:dyDescent="0.2">
      <c r="A3566">
        <v>47</v>
      </c>
      <c r="B3566">
        <v>43</v>
      </c>
      <c r="C3566">
        <v>46</v>
      </c>
      <c r="D3566">
        <v>0</v>
      </c>
      <c r="E3566">
        <v>11</v>
      </c>
      <c r="F3566">
        <v>0</v>
      </c>
      <c r="G3566">
        <v>473</v>
      </c>
      <c r="H3566">
        <v>40</v>
      </c>
      <c r="I3566">
        <v>0</v>
      </c>
      <c r="J3566">
        <v>50</v>
      </c>
      <c r="K3566">
        <v>56</v>
      </c>
      <c r="L3566">
        <v>712</v>
      </c>
      <c r="M3566">
        <v>6</v>
      </c>
      <c r="N3566" s="25">
        <v>42247</v>
      </c>
      <c r="O3566" t="str">
        <f>VLOOKUP(Coffee_data[[#This Row],[Area Code]],Location!$B$1:$E$157,2,FALSE)</f>
        <v>Iowa</v>
      </c>
      <c r="P3566" t="str">
        <f>VLOOKUP(Coffee_data[[#This Row],[Area Code]],Location!$B$1:$E$157,3,FALSE)</f>
        <v>Central</v>
      </c>
      <c r="Q3566" t="str">
        <f>VLOOKUP(Coffee_data[[#This Row],[Area Code]],Location!$B$1:$E$157,4,FALSE)</f>
        <v>Small Market</v>
      </c>
      <c r="R3566" s="15" t="str">
        <f>HLOOKUP(Coffee_data[[#This Row],[ProductId]],Product!$B$4:$O$7,2,FALSE)</f>
        <v>Decaf</v>
      </c>
      <c r="S3566" s="15" t="str">
        <f>HLOOKUP(Coffee_data[[#This Row],[ProductId]],Product!$B$4:$O$7,3,FALSE)</f>
        <v>Espresso</v>
      </c>
      <c r="T3566" s="15" t="str">
        <f>HLOOKUP(Coffee_data[[#This Row],[ProductId]],Product!$B$4:$O$7,4,FALSE)</f>
        <v>Decaf Espresso</v>
      </c>
    </row>
    <row r="3567" spans="1:20" x14ac:dyDescent="0.2">
      <c r="A3567">
        <v>19</v>
      </c>
      <c r="B3567">
        <v>29</v>
      </c>
      <c r="C3567">
        <v>51</v>
      </c>
      <c r="D3567">
        <v>19</v>
      </c>
      <c r="E3567">
        <v>16</v>
      </c>
      <c r="F3567">
        <v>5</v>
      </c>
      <c r="G3567">
        <v>848</v>
      </c>
      <c r="H3567">
        <v>20</v>
      </c>
      <c r="I3567">
        <v>20</v>
      </c>
      <c r="J3567">
        <v>30</v>
      </c>
      <c r="K3567">
        <v>51</v>
      </c>
      <c r="L3567">
        <v>319</v>
      </c>
      <c r="M3567">
        <v>1</v>
      </c>
      <c r="N3567" s="25">
        <v>42247</v>
      </c>
      <c r="O3567" t="str">
        <f>VLOOKUP(Coffee_data[[#This Row],[Area Code]],Location!$B$1:$E$157,2,FALSE)</f>
        <v>Iowa</v>
      </c>
      <c r="P3567" t="str">
        <f>VLOOKUP(Coffee_data[[#This Row],[Area Code]],Location!$B$1:$E$157,3,FALSE)</f>
        <v>Central</v>
      </c>
      <c r="Q3567" t="str">
        <f>VLOOKUP(Coffee_data[[#This Row],[Area Code]],Location!$B$1:$E$157,4,FALSE)</f>
        <v>Small Market</v>
      </c>
      <c r="R3567" s="15" t="str">
        <f>HLOOKUP(Coffee_data[[#This Row],[ProductId]],Product!$B$4:$O$7,2,FALSE)</f>
        <v>Regular</v>
      </c>
      <c r="S3567" s="15" t="str">
        <f>HLOOKUP(Coffee_data[[#This Row],[ProductId]],Product!$B$4:$O$7,3,FALSE)</f>
        <v>Coffee</v>
      </c>
      <c r="T3567" s="15" t="str">
        <f>HLOOKUP(Coffee_data[[#This Row],[ProductId]],Product!$B$4:$O$7,4,FALSE)</f>
        <v>Amaretto</v>
      </c>
    </row>
    <row r="3568" spans="1:20" x14ac:dyDescent="0.2">
      <c r="A3568">
        <v>10</v>
      </c>
      <c r="B3568">
        <v>39</v>
      </c>
      <c r="C3568">
        <v>77</v>
      </c>
      <c r="D3568">
        <v>33</v>
      </c>
      <c r="E3568">
        <v>32</v>
      </c>
      <c r="F3568">
        <v>10</v>
      </c>
      <c r="G3568">
        <v>1003</v>
      </c>
      <c r="H3568">
        <v>20</v>
      </c>
      <c r="I3568">
        <v>30</v>
      </c>
      <c r="J3568">
        <v>40</v>
      </c>
      <c r="K3568">
        <v>68</v>
      </c>
      <c r="L3568">
        <v>515</v>
      </c>
      <c r="M3568">
        <v>2</v>
      </c>
      <c r="N3568" s="25">
        <v>42247</v>
      </c>
      <c r="O3568" t="str">
        <f>VLOOKUP(Coffee_data[[#This Row],[Area Code]],Location!$B$1:$E$157,2,FALSE)</f>
        <v>Iowa</v>
      </c>
      <c r="P3568" t="str">
        <f>VLOOKUP(Coffee_data[[#This Row],[Area Code]],Location!$B$1:$E$157,3,FALSE)</f>
        <v>Central</v>
      </c>
      <c r="Q3568" t="str">
        <f>VLOOKUP(Coffee_data[[#This Row],[Area Code]],Location!$B$1:$E$157,4,FALSE)</f>
        <v>Small Market</v>
      </c>
      <c r="R3568" s="15" t="str">
        <f>HLOOKUP(Coffee_data[[#This Row],[ProductId]],Product!$B$4:$O$7,2,FALSE)</f>
        <v>Regular</v>
      </c>
      <c r="S3568" s="15" t="str">
        <f>HLOOKUP(Coffee_data[[#This Row],[ProductId]],Product!$B$4:$O$7,3,FALSE)</f>
        <v>Coffee</v>
      </c>
      <c r="T3568" s="15" t="str">
        <f>HLOOKUP(Coffee_data[[#This Row],[ProductId]],Product!$B$4:$O$7,4,FALSE)</f>
        <v>Columbian</v>
      </c>
    </row>
    <row r="3569" spans="1:20" x14ac:dyDescent="0.2">
      <c r="A3569">
        <v>4</v>
      </c>
      <c r="B3569">
        <v>20</v>
      </c>
      <c r="C3569">
        <v>37</v>
      </c>
      <c r="D3569">
        <v>15</v>
      </c>
      <c r="E3569">
        <v>17</v>
      </c>
      <c r="F3569">
        <v>4</v>
      </c>
      <c r="G3569">
        <v>600</v>
      </c>
      <c r="H3569">
        <v>10</v>
      </c>
      <c r="I3569">
        <v>10</v>
      </c>
      <c r="J3569">
        <v>20</v>
      </c>
      <c r="K3569">
        <v>27</v>
      </c>
      <c r="L3569">
        <v>319</v>
      </c>
      <c r="M3569">
        <v>3</v>
      </c>
      <c r="N3569" s="25">
        <v>42247</v>
      </c>
      <c r="O3569" t="str">
        <f>VLOOKUP(Coffee_data[[#This Row],[Area Code]],Location!$B$1:$E$157,2,FALSE)</f>
        <v>Iowa</v>
      </c>
      <c r="P3569" t="str">
        <f>VLOOKUP(Coffee_data[[#This Row],[Area Code]],Location!$B$1:$E$157,3,FALSE)</f>
        <v>Central</v>
      </c>
      <c r="Q3569" t="str">
        <f>VLOOKUP(Coffee_data[[#This Row],[Area Code]],Location!$B$1:$E$157,4,FALSE)</f>
        <v>Small Market</v>
      </c>
      <c r="R3569" s="15" t="str">
        <f>HLOOKUP(Coffee_data[[#This Row],[ProductId]],Product!$B$4:$O$7,2,FALSE)</f>
        <v>Decaf</v>
      </c>
      <c r="S3569" s="15" t="str">
        <f>HLOOKUP(Coffee_data[[#This Row],[ProductId]],Product!$B$4:$O$7,3,FALSE)</f>
        <v>Coffee</v>
      </c>
      <c r="T3569" s="15" t="str">
        <f>HLOOKUP(Coffee_data[[#This Row],[ProductId]],Product!$B$4:$O$7,4,FALSE)</f>
        <v>Decaf Irish Cream</v>
      </c>
    </row>
    <row r="3570" spans="1:20" x14ac:dyDescent="0.2">
      <c r="A3570">
        <v>27</v>
      </c>
      <c r="B3570">
        <v>35</v>
      </c>
      <c r="C3570">
        <v>62</v>
      </c>
      <c r="D3570">
        <v>23</v>
      </c>
      <c r="E3570">
        <v>17</v>
      </c>
      <c r="F3570">
        <v>6</v>
      </c>
      <c r="G3570">
        <v>803</v>
      </c>
      <c r="H3570">
        <v>30</v>
      </c>
      <c r="I3570">
        <v>20</v>
      </c>
      <c r="J3570">
        <v>40</v>
      </c>
      <c r="K3570">
        <v>60</v>
      </c>
      <c r="L3570">
        <v>319</v>
      </c>
      <c r="M3570">
        <v>5</v>
      </c>
      <c r="N3570" s="25">
        <v>42247</v>
      </c>
      <c r="O3570" t="str">
        <f>VLOOKUP(Coffee_data[[#This Row],[Area Code]],Location!$B$1:$E$157,2,FALSE)</f>
        <v>Iowa</v>
      </c>
      <c r="P3570" t="str">
        <f>VLOOKUP(Coffee_data[[#This Row],[Area Code]],Location!$B$1:$E$157,3,FALSE)</f>
        <v>Central</v>
      </c>
      <c r="Q3570" t="str">
        <f>VLOOKUP(Coffee_data[[#This Row],[Area Code]],Location!$B$1:$E$157,4,FALSE)</f>
        <v>Small Market</v>
      </c>
      <c r="R3570" s="15" t="str">
        <f>HLOOKUP(Coffee_data[[#This Row],[ProductId]],Product!$B$4:$O$7,2,FALSE)</f>
        <v>Regular</v>
      </c>
      <c r="S3570" s="15" t="str">
        <f>HLOOKUP(Coffee_data[[#This Row],[ProductId]],Product!$B$4:$O$7,3,FALSE)</f>
        <v>Espresso</v>
      </c>
      <c r="T3570" s="15" t="str">
        <f>HLOOKUP(Coffee_data[[#This Row],[ProductId]],Product!$B$4:$O$7,4,FALSE)</f>
        <v>Caffe Mocha</v>
      </c>
    </row>
    <row r="3571" spans="1:20" x14ac:dyDescent="0.2">
      <c r="A3571">
        <v>-10</v>
      </c>
      <c r="B3571">
        <v>62</v>
      </c>
      <c r="C3571">
        <v>113</v>
      </c>
      <c r="D3571">
        <v>44</v>
      </c>
      <c r="E3571">
        <v>69</v>
      </c>
      <c r="F3571">
        <v>40</v>
      </c>
      <c r="G3571">
        <v>325</v>
      </c>
      <c r="H3571">
        <v>10</v>
      </c>
      <c r="I3571">
        <v>38</v>
      </c>
      <c r="J3571">
        <v>60</v>
      </c>
      <c r="K3571">
        <v>90</v>
      </c>
      <c r="L3571">
        <v>314</v>
      </c>
      <c r="M3571">
        <v>8</v>
      </c>
      <c r="N3571" s="25">
        <v>42247</v>
      </c>
      <c r="O3571" t="str">
        <f>VLOOKUP(Coffee_data[[#This Row],[Area Code]],Location!$B$1:$E$157,2,FALSE)</f>
        <v>Missouri</v>
      </c>
      <c r="P3571" t="str">
        <f>VLOOKUP(Coffee_data[[#This Row],[Area Code]],Location!$B$1:$E$157,3,FALSE)</f>
        <v>Central</v>
      </c>
      <c r="Q3571" t="str">
        <f>VLOOKUP(Coffee_data[[#This Row],[Area Code]],Location!$B$1:$E$157,4,FALSE)</f>
        <v>Small Market</v>
      </c>
      <c r="R3571" s="15" t="str">
        <f>HLOOKUP(Coffee_data[[#This Row],[ProductId]],Product!$B$4:$O$7,2,FALSE)</f>
        <v>Decaf</v>
      </c>
      <c r="S3571" s="15" t="str">
        <f>HLOOKUP(Coffee_data[[#This Row],[ProductId]],Product!$B$4:$O$7,3,FALSE)</f>
        <v>Herbal Tea</v>
      </c>
      <c r="T3571" s="15" t="str">
        <f>HLOOKUP(Coffee_data[[#This Row],[ProductId]],Product!$B$4:$O$7,4,FALSE)</f>
        <v>Chamomile</v>
      </c>
    </row>
    <row r="3572" spans="1:20" x14ac:dyDescent="0.2">
      <c r="A3572">
        <v>-65</v>
      </c>
      <c r="B3572">
        <v>11</v>
      </c>
      <c r="C3572">
        <v>123</v>
      </c>
      <c r="D3572">
        <v>98</v>
      </c>
      <c r="E3572">
        <v>55</v>
      </c>
      <c r="F3572">
        <v>32</v>
      </c>
      <c r="G3572">
        <v>1574</v>
      </c>
      <c r="H3572">
        <v>-10</v>
      </c>
      <c r="I3572">
        <v>89</v>
      </c>
      <c r="J3572">
        <v>20</v>
      </c>
      <c r="K3572">
        <v>109</v>
      </c>
      <c r="L3572">
        <v>573</v>
      </c>
      <c r="M3572">
        <v>9</v>
      </c>
      <c r="N3572" s="25">
        <v>42247</v>
      </c>
      <c r="O3572" t="str">
        <f>VLOOKUP(Coffee_data[[#This Row],[Area Code]],Location!$B$1:$E$157,2,FALSE)</f>
        <v>Missouri</v>
      </c>
      <c r="P3572" t="str">
        <f>VLOOKUP(Coffee_data[[#This Row],[Area Code]],Location!$B$1:$E$157,3,FALSE)</f>
        <v>Central</v>
      </c>
      <c r="Q3572" t="str">
        <f>VLOOKUP(Coffee_data[[#This Row],[Area Code]],Location!$B$1:$E$157,4,FALSE)</f>
        <v>Small Market</v>
      </c>
      <c r="R3572" s="15" t="str">
        <f>HLOOKUP(Coffee_data[[#This Row],[ProductId]],Product!$B$4:$O$7,2,FALSE)</f>
        <v>Decaf</v>
      </c>
      <c r="S3572" s="15" t="str">
        <f>HLOOKUP(Coffee_data[[#This Row],[ProductId]],Product!$B$4:$O$7,3,FALSE)</f>
        <v>Herbal Tea</v>
      </c>
      <c r="T3572" s="15" t="str">
        <f>HLOOKUP(Coffee_data[[#This Row],[ProductId]],Product!$B$4:$O$7,4,FALSE)</f>
        <v>Lemon</v>
      </c>
    </row>
    <row r="3573" spans="1:20" x14ac:dyDescent="0.2">
      <c r="A3573">
        <v>19</v>
      </c>
      <c r="B3573">
        <v>52</v>
      </c>
      <c r="C3573">
        <v>97</v>
      </c>
      <c r="D3573">
        <v>39</v>
      </c>
      <c r="E3573">
        <v>39</v>
      </c>
      <c r="F3573">
        <v>12</v>
      </c>
      <c r="G3573">
        <v>248</v>
      </c>
      <c r="H3573">
        <v>20</v>
      </c>
      <c r="I3573">
        <v>19</v>
      </c>
      <c r="J3573">
        <v>50</v>
      </c>
      <c r="K3573">
        <v>69</v>
      </c>
      <c r="L3573">
        <v>573</v>
      </c>
      <c r="M3573">
        <v>11</v>
      </c>
      <c r="N3573" s="25">
        <v>42247</v>
      </c>
      <c r="O3573" t="str">
        <f>VLOOKUP(Coffee_data[[#This Row],[Area Code]],Location!$B$1:$E$157,2,FALSE)</f>
        <v>Missouri</v>
      </c>
      <c r="P3573" t="str">
        <f>VLOOKUP(Coffee_data[[#This Row],[Area Code]],Location!$B$1:$E$157,3,FALSE)</f>
        <v>Central</v>
      </c>
      <c r="Q3573" t="str">
        <f>VLOOKUP(Coffee_data[[#This Row],[Area Code]],Location!$B$1:$E$157,4,FALSE)</f>
        <v>Small Market</v>
      </c>
      <c r="R3573" s="15" t="str">
        <f>HLOOKUP(Coffee_data[[#This Row],[ProductId]],Product!$B$4:$O$7,2,FALSE)</f>
        <v>Regular</v>
      </c>
      <c r="S3573" s="15" t="str">
        <f>HLOOKUP(Coffee_data[[#This Row],[ProductId]],Product!$B$4:$O$7,3,FALSE)</f>
        <v>Tea</v>
      </c>
      <c r="T3573" s="15" t="str">
        <f>HLOOKUP(Coffee_data[[#This Row],[ProductId]],Product!$B$4:$O$7,4,FALSE)</f>
        <v>Darjeeling</v>
      </c>
    </row>
    <row r="3574" spans="1:20" x14ac:dyDescent="0.2">
      <c r="A3574">
        <v>-18</v>
      </c>
      <c r="B3574">
        <v>30</v>
      </c>
      <c r="C3574">
        <v>58</v>
      </c>
      <c r="D3574">
        <v>24</v>
      </c>
      <c r="E3574">
        <v>42</v>
      </c>
      <c r="F3574">
        <v>9</v>
      </c>
      <c r="G3574">
        <v>212</v>
      </c>
      <c r="H3574">
        <v>-10</v>
      </c>
      <c r="I3574">
        <v>20</v>
      </c>
      <c r="J3574">
        <v>20</v>
      </c>
      <c r="K3574">
        <v>52</v>
      </c>
      <c r="L3574">
        <v>660</v>
      </c>
      <c r="M3574">
        <v>12</v>
      </c>
      <c r="N3574" s="25">
        <v>42247</v>
      </c>
      <c r="O3574" t="str">
        <f>VLOOKUP(Coffee_data[[#This Row],[Area Code]],Location!$B$1:$E$157,2,FALSE)</f>
        <v>Missouri</v>
      </c>
      <c r="P3574" t="str">
        <f>VLOOKUP(Coffee_data[[#This Row],[Area Code]],Location!$B$1:$E$157,3,FALSE)</f>
        <v>Central</v>
      </c>
      <c r="Q3574" t="str">
        <f>VLOOKUP(Coffee_data[[#This Row],[Area Code]],Location!$B$1:$E$157,4,FALSE)</f>
        <v>Small Market</v>
      </c>
      <c r="R3574" s="15" t="str">
        <f>HLOOKUP(Coffee_data[[#This Row],[ProductId]],Product!$B$4:$O$7,2,FALSE)</f>
        <v>Regular</v>
      </c>
      <c r="S3574" s="15" t="str">
        <f>HLOOKUP(Coffee_data[[#This Row],[ProductId]],Product!$B$4:$O$7,3,FALSE)</f>
        <v>Tea</v>
      </c>
      <c r="T3574" s="15" t="str">
        <f>HLOOKUP(Coffee_data[[#This Row],[ProductId]],Product!$B$4:$O$7,4,FALSE)</f>
        <v>Earl Grey</v>
      </c>
    </row>
    <row r="3575" spans="1:20" x14ac:dyDescent="0.2">
      <c r="A3575">
        <v>3</v>
      </c>
      <c r="B3575">
        <v>51</v>
      </c>
      <c r="C3575">
        <v>97</v>
      </c>
      <c r="D3575">
        <v>40</v>
      </c>
      <c r="E3575">
        <v>49</v>
      </c>
      <c r="F3575">
        <v>15</v>
      </c>
      <c r="G3575">
        <v>244</v>
      </c>
      <c r="H3575">
        <v>10</v>
      </c>
      <c r="I3575">
        <v>43</v>
      </c>
      <c r="J3575">
        <v>50</v>
      </c>
      <c r="K3575">
        <v>80</v>
      </c>
      <c r="L3575">
        <v>314</v>
      </c>
      <c r="M3575">
        <v>13</v>
      </c>
      <c r="N3575" s="25">
        <v>42247</v>
      </c>
      <c r="O3575" t="str">
        <f>VLOOKUP(Coffee_data[[#This Row],[Area Code]],Location!$B$1:$E$157,2,FALSE)</f>
        <v>Missouri</v>
      </c>
      <c r="P3575" t="str">
        <f>VLOOKUP(Coffee_data[[#This Row],[Area Code]],Location!$B$1:$E$157,3,FALSE)</f>
        <v>Central</v>
      </c>
      <c r="Q3575" t="str">
        <f>VLOOKUP(Coffee_data[[#This Row],[Area Code]],Location!$B$1:$E$157,4,FALSE)</f>
        <v>Small Market</v>
      </c>
      <c r="R3575" s="15" t="str">
        <f>HLOOKUP(Coffee_data[[#This Row],[ProductId]],Product!$B$4:$O$7,2,FALSE)</f>
        <v>Regular</v>
      </c>
      <c r="S3575" s="15" t="str">
        <f>HLOOKUP(Coffee_data[[#This Row],[ProductId]],Product!$B$4:$O$7,3,FALSE)</f>
        <v>Tea</v>
      </c>
      <c r="T3575" s="15" t="str">
        <f>HLOOKUP(Coffee_data[[#This Row],[ProductId]],Product!$B$4:$O$7,4,FALSE)</f>
        <v>Green Tea</v>
      </c>
    </row>
    <row r="3576" spans="1:20" x14ac:dyDescent="0.2">
      <c r="A3576">
        <v>40</v>
      </c>
      <c r="B3576">
        <v>47</v>
      </c>
      <c r="C3576">
        <v>84</v>
      </c>
      <c r="D3576">
        <v>32</v>
      </c>
      <c r="E3576">
        <v>20</v>
      </c>
      <c r="F3576">
        <v>8</v>
      </c>
      <c r="G3576">
        <v>837</v>
      </c>
      <c r="H3576">
        <v>50</v>
      </c>
      <c r="I3576">
        <v>30</v>
      </c>
      <c r="J3576">
        <v>60</v>
      </c>
      <c r="K3576">
        <v>90</v>
      </c>
      <c r="L3576">
        <v>314</v>
      </c>
      <c r="M3576">
        <v>6</v>
      </c>
      <c r="N3576" s="25">
        <v>42247</v>
      </c>
      <c r="O3576" t="str">
        <f>VLOOKUP(Coffee_data[[#This Row],[Area Code]],Location!$B$1:$E$157,2,FALSE)</f>
        <v>Missouri</v>
      </c>
      <c r="P3576" t="str">
        <f>VLOOKUP(Coffee_data[[#This Row],[Area Code]],Location!$B$1:$E$157,3,FALSE)</f>
        <v>Central</v>
      </c>
      <c r="Q3576" t="str">
        <f>VLOOKUP(Coffee_data[[#This Row],[Area Code]],Location!$B$1:$E$157,4,FALSE)</f>
        <v>Small Market</v>
      </c>
      <c r="R3576" s="15" t="str">
        <f>HLOOKUP(Coffee_data[[#This Row],[ProductId]],Product!$B$4:$O$7,2,FALSE)</f>
        <v>Decaf</v>
      </c>
      <c r="S3576" s="15" t="str">
        <f>HLOOKUP(Coffee_data[[#This Row],[ProductId]],Product!$B$4:$O$7,3,FALSE)</f>
        <v>Espresso</v>
      </c>
      <c r="T3576" s="15" t="str">
        <f>HLOOKUP(Coffee_data[[#This Row],[ProductId]],Product!$B$4:$O$7,4,FALSE)</f>
        <v>Decaf Espresso</v>
      </c>
    </row>
    <row r="3577" spans="1:20" x14ac:dyDescent="0.2">
      <c r="A3577">
        <v>37</v>
      </c>
      <c r="B3577">
        <v>83</v>
      </c>
      <c r="C3577">
        <v>160</v>
      </c>
      <c r="D3577">
        <v>67</v>
      </c>
      <c r="E3577">
        <v>58</v>
      </c>
      <c r="F3577">
        <v>25</v>
      </c>
      <c r="G3577">
        <v>599</v>
      </c>
      <c r="H3577">
        <v>30</v>
      </c>
      <c r="I3577">
        <v>72</v>
      </c>
      <c r="J3577">
        <v>80</v>
      </c>
      <c r="K3577">
        <v>152</v>
      </c>
      <c r="L3577">
        <v>573</v>
      </c>
      <c r="M3577">
        <v>2</v>
      </c>
      <c r="N3577" s="25">
        <v>42247</v>
      </c>
      <c r="O3577" t="str">
        <f>VLOOKUP(Coffee_data[[#This Row],[Area Code]],Location!$B$1:$E$157,2,FALSE)</f>
        <v>Missouri</v>
      </c>
      <c r="P3577" t="str">
        <f>VLOOKUP(Coffee_data[[#This Row],[Area Code]],Location!$B$1:$E$157,3,FALSE)</f>
        <v>Central</v>
      </c>
      <c r="Q3577" t="str">
        <f>VLOOKUP(Coffee_data[[#This Row],[Area Code]],Location!$B$1:$E$157,4,FALSE)</f>
        <v>Small Market</v>
      </c>
      <c r="R3577" s="15" t="str">
        <f>HLOOKUP(Coffee_data[[#This Row],[ProductId]],Product!$B$4:$O$7,2,FALSE)</f>
        <v>Regular</v>
      </c>
      <c r="S3577" s="15" t="str">
        <f>HLOOKUP(Coffee_data[[#This Row],[ProductId]],Product!$B$4:$O$7,3,FALSE)</f>
        <v>Coffee</v>
      </c>
      <c r="T3577" s="15" t="str">
        <f>HLOOKUP(Coffee_data[[#This Row],[ProductId]],Product!$B$4:$O$7,4,FALSE)</f>
        <v>Columbian</v>
      </c>
    </row>
    <row r="3578" spans="1:20" x14ac:dyDescent="0.2">
      <c r="A3578">
        <v>50</v>
      </c>
      <c r="B3578">
        <v>74</v>
      </c>
      <c r="C3578">
        <v>145</v>
      </c>
      <c r="D3578">
        <v>62</v>
      </c>
      <c r="E3578">
        <v>40</v>
      </c>
      <c r="F3578">
        <v>19</v>
      </c>
      <c r="G3578">
        <v>1059</v>
      </c>
      <c r="H3578">
        <v>50</v>
      </c>
      <c r="I3578">
        <v>63</v>
      </c>
      <c r="J3578">
        <v>80</v>
      </c>
      <c r="K3578">
        <v>143</v>
      </c>
      <c r="L3578">
        <v>816</v>
      </c>
      <c r="M3578">
        <v>3</v>
      </c>
      <c r="N3578" s="25">
        <v>42247</v>
      </c>
      <c r="O3578" t="str">
        <f>VLOOKUP(Coffee_data[[#This Row],[Area Code]],Location!$B$1:$E$157,2,FALSE)</f>
        <v>Missouri</v>
      </c>
      <c r="P3578" t="str">
        <f>VLOOKUP(Coffee_data[[#This Row],[Area Code]],Location!$B$1:$E$157,3,FALSE)</f>
        <v>Central</v>
      </c>
      <c r="Q3578" t="str">
        <f>VLOOKUP(Coffee_data[[#This Row],[Area Code]],Location!$B$1:$E$157,4,FALSE)</f>
        <v>Small Market</v>
      </c>
      <c r="R3578" s="15" t="str">
        <f>HLOOKUP(Coffee_data[[#This Row],[ProductId]],Product!$B$4:$O$7,2,FALSE)</f>
        <v>Decaf</v>
      </c>
      <c r="S3578" s="15" t="str">
        <f>HLOOKUP(Coffee_data[[#This Row],[ProductId]],Product!$B$4:$O$7,3,FALSE)</f>
        <v>Coffee</v>
      </c>
      <c r="T3578" s="15" t="str">
        <f>HLOOKUP(Coffee_data[[#This Row],[ProductId]],Product!$B$4:$O$7,4,FALSE)</f>
        <v>Decaf Irish Cream</v>
      </c>
    </row>
    <row r="3579" spans="1:20" x14ac:dyDescent="0.2">
      <c r="A3579">
        <v>61</v>
      </c>
      <c r="B3579">
        <v>64</v>
      </c>
      <c r="C3579">
        <v>115</v>
      </c>
      <c r="D3579">
        <v>44</v>
      </c>
      <c r="E3579">
        <v>23</v>
      </c>
      <c r="F3579">
        <v>12</v>
      </c>
      <c r="G3579">
        <v>886</v>
      </c>
      <c r="H3579">
        <v>50</v>
      </c>
      <c r="I3579">
        <v>45</v>
      </c>
      <c r="J3579">
        <v>70</v>
      </c>
      <c r="K3579">
        <v>125</v>
      </c>
      <c r="L3579">
        <v>573</v>
      </c>
      <c r="M3579">
        <v>5</v>
      </c>
      <c r="N3579" s="25">
        <v>42247</v>
      </c>
      <c r="O3579" t="str">
        <f>VLOOKUP(Coffee_data[[#This Row],[Area Code]],Location!$B$1:$E$157,2,FALSE)</f>
        <v>Missouri</v>
      </c>
      <c r="P3579" t="str">
        <f>VLOOKUP(Coffee_data[[#This Row],[Area Code]],Location!$B$1:$E$157,3,FALSE)</f>
        <v>Central</v>
      </c>
      <c r="Q3579" t="str">
        <f>VLOOKUP(Coffee_data[[#This Row],[Area Code]],Location!$B$1:$E$157,4,FALSE)</f>
        <v>Small Market</v>
      </c>
      <c r="R3579" s="15" t="str">
        <f>HLOOKUP(Coffee_data[[#This Row],[ProductId]],Product!$B$4:$O$7,2,FALSE)</f>
        <v>Regular</v>
      </c>
      <c r="S3579" s="15" t="str">
        <f>HLOOKUP(Coffee_data[[#This Row],[ProductId]],Product!$B$4:$O$7,3,FALSE)</f>
        <v>Espresso</v>
      </c>
      <c r="T3579" s="15" t="str">
        <f>HLOOKUP(Coffee_data[[#This Row],[ProductId]],Product!$B$4:$O$7,4,FALSE)</f>
        <v>Caffe Mocha</v>
      </c>
    </row>
    <row r="3580" spans="1:20" x14ac:dyDescent="0.2">
      <c r="A3580">
        <v>21</v>
      </c>
      <c r="B3580">
        <v>30</v>
      </c>
      <c r="C3580">
        <v>53</v>
      </c>
      <c r="D3580">
        <v>20</v>
      </c>
      <c r="E3580">
        <v>16</v>
      </c>
      <c r="F3580">
        <v>5</v>
      </c>
      <c r="G3580">
        <v>482</v>
      </c>
      <c r="H3580">
        <v>30</v>
      </c>
      <c r="I3580">
        <v>10</v>
      </c>
      <c r="J3580">
        <v>30</v>
      </c>
      <c r="K3580">
        <v>48</v>
      </c>
      <c r="L3580">
        <v>513</v>
      </c>
      <c r="M3580">
        <v>8</v>
      </c>
      <c r="N3580" s="25">
        <v>42247</v>
      </c>
      <c r="O3580" t="str">
        <f>VLOOKUP(Coffee_data[[#This Row],[Area Code]],Location!$B$1:$E$157,2,FALSE)</f>
        <v>Ohio</v>
      </c>
      <c r="P3580" t="str">
        <f>VLOOKUP(Coffee_data[[#This Row],[Area Code]],Location!$B$1:$E$157,3,FALSE)</f>
        <v>Central</v>
      </c>
      <c r="Q3580" t="str">
        <f>VLOOKUP(Coffee_data[[#This Row],[Area Code]],Location!$B$1:$E$157,4,FALSE)</f>
        <v>Major Market</v>
      </c>
      <c r="R3580" s="15" t="str">
        <f>HLOOKUP(Coffee_data[[#This Row],[ProductId]],Product!$B$4:$O$7,2,FALSE)</f>
        <v>Decaf</v>
      </c>
      <c r="S3580" s="15" t="str">
        <f>HLOOKUP(Coffee_data[[#This Row],[ProductId]],Product!$B$4:$O$7,3,FALSE)</f>
        <v>Herbal Tea</v>
      </c>
      <c r="T3580" s="15" t="str">
        <f>HLOOKUP(Coffee_data[[#This Row],[ProductId]],Product!$B$4:$O$7,4,FALSE)</f>
        <v>Chamomile</v>
      </c>
    </row>
    <row r="3581" spans="1:20" x14ac:dyDescent="0.2">
      <c r="A3581">
        <v>34</v>
      </c>
      <c r="B3581">
        <v>43</v>
      </c>
      <c r="C3581">
        <v>77</v>
      </c>
      <c r="D3581">
        <v>29</v>
      </c>
      <c r="E3581">
        <v>20</v>
      </c>
      <c r="F3581">
        <v>8</v>
      </c>
      <c r="G3581">
        <v>862</v>
      </c>
      <c r="H3581">
        <v>40</v>
      </c>
      <c r="I3581">
        <v>20</v>
      </c>
      <c r="J3581">
        <v>40</v>
      </c>
      <c r="K3581">
        <v>69</v>
      </c>
      <c r="L3581">
        <v>614</v>
      </c>
      <c r="M3581">
        <v>9</v>
      </c>
      <c r="N3581" s="25">
        <v>42247</v>
      </c>
      <c r="O3581" t="str">
        <f>VLOOKUP(Coffee_data[[#This Row],[Area Code]],Location!$B$1:$E$157,2,FALSE)</f>
        <v>Ohio</v>
      </c>
      <c r="P3581" t="str">
        <f>VLOOKUP(Coffee_data[[#This Row],[Area Code]],Location!$B$1:$E$157,3,FALSE)</f>
        <v>Central</v>
      </c>
      <c r="Q3581" t="str">
        <f>VLOOKUP(Coffee_data[[#This Row],[Area Code]],Location!$B$1:$E$157,4,FALSE)</f>
        <v>Major Market</v>
      </c>
      <c r="R3581" s="15" t="str">
        <f>HLOOKUP(Coffee_data[[#This Row],[ProductId]],Product!$B$4:$O$7,2,FALSE)</f>
        <v>Decaf</v>
      </c>
      <c r="S3581" s="15" t="str">
        <f>HLOOKUP(Coffee_data[[#This Row],[ProductId]],Product!$B$4:$O$7,3,FALSE)</f>
        <v>Herbal Tea</v>
      </c>
      <c r="T3581" s="15" t="str">
        <f>HLOOKUP(Coffee_data[[#This Row],[ProductId]],Product!$B$4:$O$7,4,FALSE)</f>
        <v>Lemon</v>
      </c>
    </row>
    <row r="3582" spans="1:20" x14ac:dyDescent="0.2">
      <c r="A3582">
        <v>129</v>
      </c>
      <c r="B3582">
        <v>150</v>
      </c>
      <c r="C3582">
        <v>265</v>
      </c>
      <c r="D3582">
        <v>99</v>
      </c>
      <c r="E3582">
        <v>63</v>
      </c>
      <c r="F3582">
        <v>32</v>
      </c>
      <c r="G3582">
        <v>798</v>
      </c>
      <c r="H3582">
        <v>70</v>
      </c>
      <c r="I3582">
        <v>80</v>
      </c>
      <c r="J3582">
        <v>130</v>
      </c>
      <c r="K3582">
        <v>221</v>
      </c>
      <c r="L3582">
        <v>614</v>
      </c>
      <c r="M3582">
        <v>11</v>
      </c>
      <c r="N3582" s="25">
        <v>42247</v>
      </c>
      <c r="O3582" t="str">
        <f>VLOOKUP(Coffee_data[[#This Row],[Area Code]],Location!$B$1:$E$157,2,FALSE)</f>
        <v>Ohio</v>
      </c>
      <c r="P3582" t="str">
        <f>VLOOKUP(Coffee_data[[#This Row],[Area Code]],Location!$B$1:$E$157,3,FALSE)</f>
        <v>Central</v>
      </c>
      <c r="Q3582" t="str">
        <f>VLOOKUP(Coffee_data[[#This Row],[Area Code]],Location!$B$1:$E$157,4,FALSE)</f>
        <v>Major Market</v>
      </c>
      <c r="R3582" s="15" t="str">
        <f>HLOOKUP(Coffee_data[[#This Row],[ProductId]],Product!$B$4:$O$7,2,FALSE)</f>
        <v>Regular</v>
      </c>
      <c r="S3582" s="15" t="str">
        <f>HLOOKUP(Coffee_data[[#This Row],[ProductId]],Product!$B$4:$O$7,3,FALSE)</f>
        <v>Tea</v>
      </c>
      <c r="T3582" s="15" t="str">
        <f>HLOOKUP(Coffee_data[[#This Row],[ProductId]],Product!$B$4:$O$7,4,FALSE)</f>
        <v>Darjeeling</v>
      </c>
    </row>
    <row r="3583" spans="1:20" x14ac:dyDescent="0.2">
      <c r="A3583">
        <v>120</v>
      </c>
      <c r="B3583">
        <v>134</v>
      </c>
      <c r="C3583">
        <v>245</v>
      </c>
      <c r="D3583">
        <v>96</v>
      </c>
      <c r="E3583">
        <v>53</v>
      </c>
      <c r="F3583">
        <v>29</v>
      </c>
      <c r="G3583">
        <v>666</v>
      </c>
      <c r="H3583">
        <v>80</v>
      </c>
      <c r="I3583">
        <v>68</v>
      </c>
      <c r="J3583">
        <v>120</v>
      </c>
      <c r="K3583">
        <v>212</v>
      </c>
      <c r="L3583">
        <v>234</v>
      </c>
      <c r="M3583">
        <v>12</v>
      </c>
      <c r="N3583" s="25">
        <v>42247</v>
      </c>
      <c r="O3583" t="str">
        <f>VLOOKUP(Coffee_data[[#This Row],[Area Code]],Location!$B$1:$E$157,2,FALSE)</f>
        <v>Ohio</v>
      </c>
      <c r="P3583" t="str">
        <f>VLOOKUP(Coffee_data[[#This Row],[Area Code]],Location!$B$1:$E$157,3,FALSE)</f>
        <v>Central</v>
      </c>
      <c r="Q3583" t="str">
        <f>VLOOKUP(Coffee_data[[#This Row],[Area Code]],Location!$B$1:$E$157,4,FALSE)</f>
        <v>Major Market</v>
      </c>
      <c r="R3583" s="15" t="str">
        <f>HLOOKUP(Coffee_data[[#This Row],[ProductId]],Product!$B$4:$O$7,2,FALSE)</f>
        <v>Regular</v>
      </c>
      <c r="S3583" s="15" t="str">
        <f>HLOOKUP(Coffee_data[[#This Row],[ProductId]],Product!$B$4:$O$7,3,FALSE)</f>
        <v>Tea</v>
      </c>
      <c r="T3583" s="15" t="str">
        <f>HLOOKUP(Coffee_data[[#This Row],[ProductId]],Product!$B$4:$O$7,4,FALSE)</f>
        <v>Earl Grey</v>
      </c>
    </row>
    <row r="3584" spans="1:20" x14ac:dyDescent="0.2">
      <c r="A3584">
        <v>9</v>
      </c>
      <c r="B3584">
        <v>57</v>
      </c>
      <c r="C3584">
        <v>109</v>
      </c>
      <c r="D3584">
        <v>45</v>
      </c>
      <c r="E3584">
        <v>51</v>
      </c>
      <c r="F3584">
        <v>17</v>
      </c>
      <c r="G3584">
        <v>409</v>
      </c>
      <c r="H3584">
        <v>30</v>
      </c>
      <c r="I3584">
        <v>56</v>
      </c>
      <c r="J3584">
        <v>70</v>
      </c>
      <c r="K3584">
        <v>114</v>
      </c>
      <c r="L3584">
        <v>419</v>
      </c>
      <c r="M3584">
        <v>6</v>
      </c>
      <c r="N3584" s="25">
        <v>42247</v>
      </c>
      <c r="O3584" t="str">
        <f>VLOOKUP(Coffee_data[[#This Row],[Area Code]],Location!$B$1:$E$157,2,FALSE)</f>
        <v>Ohio</v>
      </c>
      <c r="P3584" t="str">
        <f>VLOOKUP(Coffee_data[[#This Row],[Area Code]],Location!$B$1:$E$157,3,FALSE)</f>
        <v>Central</v>
      </c>
      <c r="Q3584" t="str">
        <f>VLOOKUP(Coffee_data[[#This Row],[Area Code]],Location!$B$1:$E$157,4,FALSE)</f>
        <v>Major Market</v>
      </c>
      <c r="R3584" s="15" t="str">
        <f>HLOOKUP(Coffee_data[[#This Row],[ProductId]],Product!$B$4:$O$7,2,FALSE)</f>
        <v>Decaf</v>
      </c>
      <c r="S3584" s="15" t="str">
        <f>HLOOKUP(Coffee_data[[#This Row],[ProductId]],Product!$B$4:$O$7,3,FALSE)</f>
        <v>Espresso</v>
      </c>
      <c r="T3584" s="15" t="str">
        <f>HLOOKUP(Coffee_data[[#This Row],[ProductId]],Product!$B$4:$O$7,4,FALSE)</f>
        <v>Decaf Espresso</v>
      </c>
    </row>
    <row r="3585" spans="1:20" x14ac:dyDescent="0.2">
      <c r="A3585">
        <v>42</v>
      </c>
      <c r="B3585">
        <v>72</v>
      </c>
      <c r="C3585">
        <v>133</v>
      </c>
      <c r="D3585">
        <v>53</v>
      </c>
      <c r="E3585">
        <v>44</v>
      </c>
      <c r="F3585">
        <v>17</v>
      </c>
      <c r="G3585">
        <v>410</v>
      </c>
      <c r="H3585">
        <v>50</v>
      </c>
      <c r="I3585">
        <v>50</v>
      </c>
      <c r="J3585">
        <v>80</v>
      </c>
      <c r="K3585">
        <v>130</v>
      </c>
      <c r="L3585">
        <v>216</v>
      </c>
      <c r="M3585">
        <v>1</v>
      </c>
      <c r="N3585" s="25">
        <v>42247</v>
      </c>
      <c r="O3585" t="str">
        <f>VLOOKUP(Coffee_data[[#This Row],[Area Code]],Location!$B$1:$E$157,2,FALSE)</f>
        <v>Ohio</v>
      </c>
      <c r="P3585" t="str">
        <f>VLOOKUP(Coffee_data[[#This Row],[Area Code]],Location!$B$1:$E$157,3,FALSE)</f>
        <v>Central</v>
      </c>
      <c r="Q3585" t="str">
        <f>VLOOKUP(Coffee_data[[#This Row],[Area Code]],Location!$B$1:$E$157,4,FALSE)</f>
        <v>Major Market</v>
      </c>
      <c r="R3585" s="15" t="str">
        <f>HLOOKUP(Coffee_data[[#This Row],[ProductId]],Product!$B$4:$O$7,2,FALSE)</f>
        <v>Regular</v>
      </c>
      <c r="S3585" s="15" t="str">
        <f>HLOOKUP(Coffee_data[[#This Row],[ProductId]],Product!$B$4:$O$7,3,FALSE)</f>
        <v>Coffee</v>
      </c>
      <c r="T3585" s="15" t="str">
        <f>HLOOKUP(Coffee_data[[#This Row],[ProductId]],Product!$B$4:$O$7,4,FALSE)</f>
        <v>Amaretto</v>
      </c>
    </row>
    <row r="3586" spans="1:20" x14ac:dyDescent="0.2">
      <c r="A3586">
        <v>43</v>
      </c>
      <c r="B3586">
        <v>64</v>
      </c>
      <c r="C3586">
        <v>114</v>
      </c>
      <c r="D3586">
        <v>43</v>
      </c>
      <c r="E3586">
        <v>35</v>
      </c>
      <c r="F3586">
        <v>13</v>
      </c>
      <c r="G3586">
        <v>424</v>
      </c>
      <c r="H3586">
        <v>40</v>
      </c>
      <c r="I3586">
        <v>38</v>
      </c>
      <c r="J3586">
        <v>70</v>
      </c>
      <c r="K3586">
        <v>112</v>
      </c>
      <c r="L3586">
        <v>614</v>
      </c>
      <c r="M3586">
        <v>2</v>
      </c>
      <c r="N3586" s="25">
        <v>42247</v>
      </c>
      <c r="O3586" t="str">
        <f>VLOOKUP(Coffee_data[[#This Row],[Area Code]],Location!$B$1:$E$157,2,FALSE)</f>
        <v>Ohio</v>
      </c>
      <c r="P3586" t="str">
        <f>VLOOKUP(Coffee_data[[#This Row],[Area Code]],Location!$B$1:$E$157,3,FALSE)</f>
        <v>Central</v>
      </c>
      <c r="Q3586" t="str">
        <f>VLOOKUP(Coffee_data[[#This Row],[Area Code]],Location!$B$1:$E$157,4,FALSE)</f>
        <v>Major Market</v>
      </c>
      <c r="R3586" s="15" t="str">
        <f>HLOOKUP(Coffee_data[[#This Row],[ProductId]],Product!$B$4:$O$7,2,FALSE)</f>
        <v>Regular</v>
      </c>
      <c r="S3586" s="15" t="str">
        <f>HLOOKUP(Coffee_data[[#This Row],[ProductId]],Product!$B$4:$O$7,3,FALSE)</f>
        <v>Coffee</v>
      </c>
      <c r="T3586" s="15" t="str">
        <f>HLOOKUP(Coffee_data[[#This Row],[ProductId]],Product!$B$4:$O$7,4,FALSE)</f>
        <v>Columbian</v>
      </c>
    </row>
    <row r="3587" spans="1:20" x14ac:dyDescent="0.2">
      <c r="A3587">
        <v>-4</v>
      </c>
      <c r="B3587">
        <v>74</v>
      </c>
      <c r="C3587">
        <v>134</v>
      </c>
      <c r="D3587">
        <v>52</v>
      </c>
      <c r="E3587">
        <v>77</v>
      </c>
      <c r="F3587">
        <v>47</v>
      </c>
      <c r="G3587">
        <v>509</v>
      </c>
      <c r="H3587">
        <v>20</v>
      </c>
      <c r="I3587">
        <v>53</v>
      </c>
      <c r="J3587">
        <v>80</v>
      </c>
      <c r="K3587">
        <v>133</v>
      </c>
      <c r="L3587">
        <v>614</v>
      </c>
      <c r="M3587">
        <v>3</v>
      </c>
      <c r="N3587" s="25">
        <v>42247</v>
      </c>
      <c r="O3587" t="str">
        <f>VLOOKUP(Coffee_data[[#This Row],[Area Code]],Location!$B$1:$E$157,2,FALSE)</f>
        <v>Ohio</v>
      </c>
      <c r="P3587" t="str">
        <f>VLOOKUP(Coffee_data[[#This Row],[Area Code]],Location!$B$1:$E$157,3,FALSE)</f>
        <v>Central</v>
      </c>
      <c r="Q3587" t="str">
        <f>VLOOKUP(Coffee_data[[#This Row],[Area Code]],Location!$B$1:$E$157,4,FALSE)</f>
        <v>Major Market</v>
      </c>
      <c r="R3587" s="15" t="str">
        <f>HLOOKUP(Coffee_data[[#This Row],[ProductId]],Product!$B$4:$O$7,2,FALSE)</f>
        <v>Decaf</v>
      </c>
      <c r="S3587" s="15" t="str">
        <f>HLOOKUP(Coffee_data[[#This Row],[ProductId]],Product!$B$4:$O$7,3,FALSE)</f>
        <v>Coffee</v>
      </c>
      <c r="T3587" s="15" t="str">
        <f>HLOOKUP(Coffee_data[[#This Row],[ProductId]],Product!$B$4:$O$7,4,FALSE)</f>
        <v>Decaf Irish Cream</v>
      </c>
    </row>
    <row r="3588" spans="1:20" x14ac:dyDescent="0.2">
      <c r="A3588">
        <v>129</v>
      </c>
      <c r="B3588">
        <v>155</v>
      </c>
      <c r="C3588">
        <v>330</v>
      </c>
      <c r="D3588">
        <v>188</v>
      </c>
      <c r="E3588">
        <v>68</v>
      </c>
      <c r="F3588">
        <v>43</v>
      </c>
      <c r="G3588">
        <v>1280</v>
      </c>
      <c r="H3588">
        <v>130</v>
      </c>
      <c r="I3588">
        <v>185</v>
      </c>
      <c r="J3588">
        <v>190</v>
      </c>
      <c r="K3588">
        <v>365</v>
      </c>
      <c r="L3588">
        <v>440</v>
      </c>
      <c r="M3588">
        <v>5</v>
      </c>
      <c r="N3588" s="25">
        <v>42247</v>
      </c>
      <c r="O3588" t="str">
        <f>VLOOKUP(Coffee_data[[#This Row],[Area Code]],Location!$B$1:$E$157,2,FALSE)</f>
        <v>Ohio</v>
      </c>
      <c r="P3588" t="str">
        <f>VLOOKUP(Coffee_data[[#This Row],[Area Code]],Location!$B$1:$E$157,3,FALSE)</f>
        <v>Central</v>
      </c>
      <c r="Q3588" t="str">
        <f>VLOOKUP(Coffee_data[[#This Row],[Area Code]],Location!$B$1:$E$157,4,FALSE)</f>
        <v>Major Market</v>
      </c>
      <c r="R3588" s="15" t="str">
        <f>HLOOKUP(Coffee_data[[#This Row],[ProductId]],Product!$B$4:$O$7,2,FALSE)</f>
        <v>Regular</v>
      </c>
      <c r="S3588" s="15" t="str">
        <f>HLOOKUP(Coffee_data[[#This Row],[ProductId]],Product!$B$4:$O$7,3,FALSE)</f>
        <v>Espresso</v>
      </c>
      <c r="T3588" s="15" t="str">
        <f>HLOOKUP(Coffee_data[[#This Row],[ProductId]],Product!$B$4:$O$7,4,FALSE)</f>
        <v>Caffe Mocha</v>
      </c>
    </row>
    <row r="3589" spans="1:20" x14ac:dyDescent="0.2">
      <c r="A3589">
        <v>79</v>
      </c>
      <c r="B3589">
        <v>94</v>
      </c>
      <c r="C3589">
        <v>161</v>
      </c>
      <c r="D3589">
        <v>57</v>
      </c>
      <c r="E3589">
        <v>41</v>
      </c>
      <c r="F3589">
        <v>17</v>
      </c>
      <c r="G3589">
        <v>349</v>
      </c>
      <c r="H3589">
        <v>70</v>
      </c>
      <c r="I3589">
        <v>40</v>
      </c>
      <c r="J3589">
        <v>90</v>
      </c>
      <c r="K3589">
        <v>130</v>
      </c>
      <c r="L3589">
        <v>262</v>
      </c>
      <c r="M3589">
        <v>8</v>
      </c>
      <c r="N3589" s="25">
        <v>42247</v>
      </c>
      <c r="O3589" t="str">
        <f>VLOOKUP(Coffee_data[[#This Row],[Area Code]],Location!$B$1:$E$157,2,FALSE)</f>
        <v>Wisconsin</v>
      </c>
      <c r="P3589" t="str">
        <f>VLOOKUP(Coffee_data[[#This Row],[Area Code]],Location!$B$1:$E$157,3,FALSE)</f>
        <v>Central</v>
      </c>
      <c r="Q3589" t="str">
        <f>VLOOKUP(Coffee_data[[#This Row],[Area Code]],Location!$B$1:$E$157,4,FALSE)</f>
        <v>Small Market</v>
      </c>
      <c r="R3589" s="15" t="str">
        <f>HLOOKUP(Coffee_data[[#This Row],[ProductId]],Product!$B$4:$O$7,2,FALSE)</f>
        <v>Decaf</v>
      </c>
      <c r="S3589" s="15" t="str">
        <f>HLOOKUP(Coffee_data[[#This Row],[ProductId]],Product!$B$4:$O$7,3,FALSE)</f>
        <v>Herbal Tea</v>
      </c>
      <c r="T3589" s="15" t="str">
        <f>HLOOKUP(Coffee_data[[#This Row],[ProductId]],Product!$B$4:$O$7,4,FALSE)</f>
        <v>Chamomile</v>
      </c>
    </row>
    <row r="3590" spans="1:20" x14ac:dyDescent="0.2">
      <c r="A3590">
        <v>74</v>
      </c>
      <c r="B3590">
        <v>75</v>
      </c>
      <c r="C3590">
        <v>134</v>
      </c>
      <c r="D3590">
        <v>51</v>
      </c>
      <c r="E3590">
        <v>25</v>
      </c>
      <c r="F3590">
        <v>14</v>
      </c>
      <c r="G3590">
        <v>857</v>
      </c>
      <c r="H3590">
        <v>60</v>
      </c>
      <c r="I3590">
        <v>49</v>
      </c>
      <c r="J3590">
        <v>70</v>
      </c>
      <c r="K3590">
        <v>110</v>
      </c>
      <c r="L3590">
        <v>414</v>
      </c>
      <c r="M3590">
        <v>9</v>
      </c>
      <c r="N3590" s="25">
        <v>42247</v>
      </c>
      <c r="O3590" t="str">
        <f>VLOOKUP(Coffee_data[[#This Row],[Area Code]],Location!$B$1:$E$157,2,FALSE)</f>
        <v>Wisconsin</v>
      </c>
      <c r="P3590" t="str">
        <f>VLOOKUP(Coffee_data[[#This Row],[Area Code]],Location!$B$1:$E$157,3,FALSE)</f>
        <v>Central</v>
      </c>
      <c r="Q3590" t="str">
        <f>VLOOKUP(Coffee_data[[#This Row],[Area Code]],Location!$B$1:$E$157,4,FALSE)</f>
        <v>Small Market</v>
      </c>
      <c r="R3590" s="15" t="str">
        <f>HLOOKUP(Coffee_data[[#This Row],[ProductId]],Product!$B$4:$O$7,2,FALSE)</f>
        <v>Decaf</v>
      </c>
      <c r="S3590" s="15" t="str">
        <f>HLOOKUP(Coffee_data[[#This Row],[ProductId]],Product!$B$4:$O$7,3,FALSE)</f>
        <v>Herbal Tea</v>
      </c>
      <c r="T3590" s="15" t="str">
        <f>HLOOKUP(Coffee_data[[#This Row],[ProductId]],Product!$B$4:$O$7,4,FALSE)</f>
        <v>Lemon</v>
      </c>
    </row>
    <row r="3591" spans="1:20" x14ac:dyDescent="0.2">
      <c r="A3591">
        <v>46</v>
      </c>
      <c r="B3591">
        <v>67</v>
      </c>
      <c r="C3591">
        <v>120</v>
      </c>
      <c r="D3591">
        <v>46</v>
      </c>
      <c r="E3591">
        <v>36</v>
      </c>
      <c r="F3591">
        <v>14</v>
      </c>
      <c r="G3591">
        <v>454</v>
      </c>
      <c r="H3591">
        <v>30</v>
      </c>
      <c r="I3591">
        <v>41</v>
      </c>
      <c r="J3591">
        <v>60</v>
      </c>
      <c r="K3591">
        <v>101</v>
      </c>
      <c r="L3591">
        <v>608</v>
      </c>
      <c r="M3591">
        <v>11</v>
      </c>
      <c r="N3591" s="25">
        <v>42247</v>
      </c>
      <c r="O3591" t="str">
        <f>VLOOKUP(Coffee_data[[#This Row],[Area Code]],Location!$B$1:$E$157,2,FALSE)</f>
        <v>Wisconsin</v>
      </c>
      <c r="P3591" t="str">
        <f>VLOOKUP(Coffee_data[[#This Row],[Area Code]],Location!$B$1:$E$157,3,FALSE)</f>
        <v>Central</v>
      </c>
      <c r="Q3591" t="str">
        <f>VLOOKUP(Coffee_data[[#This Row],[Area Code]],Location!$B$1:$E$157,4,FALSE)</f>
        <v>Small Market</v>
      </c>
      <c r="R3591" s="15" t="str">
        <f>HLOOKUP(Coffee_data[[#This Row],[ProductId]],Product!$B$4:$O$7,2,FALSE)</f>
        <v>Regular</v>
      </c>
      <c r="S3591" s="15" t="str">
        <f>HLOOKUP(Coffee_data[[#This Row],[ProductId]],Product!$B$4:$O$7,3,FALSE)</f>
        <v>Tea</v>
      </c>
      <c r="T3591" s="15" t="str">
        <f>HLOOKUP(Coffee_data[[#This Row],[ProductId]],Product!$B$4:$O$7,4,FALSE)</f>
        <v>Darjeeling</v>
      </c>
    </row>
    <row r="3592" spans="1:20" x14ac:dyDescent="0.2">
      <c r="A3592">
        <v>3</v>
      </c>
      <c r="B3592">
        <v>87</v>
      </c>
      <c r="C3592">
        <v>159</v>
      </c>
      <c r="D3592">
        <v>62</v>
      </c>
      <c r="E3592">
        <v>85</v>
      </c>
      <c r="F3592">
        <v>56</v>
      </c>
      <c r="G3592">
        <v>612</v>
      </c>
      <c r="H3592">
        <v>10</v>
      </c>
      <c r="I3592">
        <v>50</v>
      </c>
      <c r="J3592">
        <v>80</v>
      </c>
      <c r="K3592">
        <v>118</v>
      </c>
      <c r="L3592">
        <v>715</v>
      </c>
      <c r="M3592">
        <v>12</v>
      </c>
      <c r="N3592" s="25">
        <v>42247</v>
      </c>
      <c r="O3592" t="str">
        <f>VLOOKUP(Coffee_data[[#This Row],[Area Code]],Location!$B$1:$E$157,2,FALSE)</f>
        <v>Wisconsin</v>
      </c>
      <c r="P3592" t="str">
        <f>VLOOKUP(Coffee_data[[#This Row],[Area Code]],Location!$B$1:$E$157,3,FALSE)</f>
        <v>Central</v>
      </c>
      <c r="Q3592" t="str">
        <f>VLOOKUP(Coffee_data[[#This Row],[Area Code]],Location!$B$1:$E$157,4,FALSE)</f>
        <v>Small Market</v>
      </c>
      <c r="R3592" s="15" t="str">
        <f>HLOOKUP(Coffee_data[[#This Row],[ProductId]],Product!$B$4:$O$7,2,FALSE)</f>
        <v>Regular</v>
      </c>
      <c r="S3592" s="15" t="str">
        <f>HLOOKUP(Coffee_data[[#This Row],[ProductId]],Product!$B$4:$O$7,3,FALSE)</f>
        <v>Tea</v>
      </c>
      <c r="T3592" s="15" t="str">
        <f>HLOOKUP(Coffee_data[[#This Row],[ProductId]],Product!$B$4:$O$7,4,FALSE)</f>
        <v>Earl Grey</v>
      </c>
    </row>
    <row r="3593" spans="1:20" x14ac:dyDescent="0.2">
      <c r="A3593">
        <v>31</v>
      </c>
      <c r="B3593">
        <v>43</v>
      </c>
      <c r="C3593">
        <v>81</v>
      </c>
      <c r="D3593">
        <v>33</v>
      </c>
      <c r="E3593">
        <v>22</v>
      </c>
      <c r="F3593">
        <v>10</v>
      </c>
      <c r="G3593">
        <v>577</v>
      </c>
      <c r="H3593">
        <v>30</v>
      </c>
      <c r="I3593">
        <v>36</v>
      </c>
      <c r="J3593">
        <v>50</v>
      </c>
      <c r="K3593">
        <v>86</v>
      </c>
      <c r="L3593">
        <v>715</v>
      </c>
      <c r="M3593">
        <v>6</v>
      </c>
      <c r="N3593" s="25">
        <v>42247</v>
      </c>
      <c r="O3593" t="str">
        <f>VLOOKUP(Coffee_data[[#This Row],[Area Code]],Location!$B$1:$E$157,2,FALSE)</f>
        <v>Wisconsin</v>
      </c>
      <c r="P3593" t="str">
        <f>VLOOKUP(Coffee_data[[#This Row],[Area Code]],Location!$B$1:$E$157,3,FALSE)</f>
        <v>Central</v>
      </c>
      <c r="Q3593" t="str">
        <f>VLOOKUP(Coffee_data[[#This Row],[Area Code]],Location!$B$1:$E$157,4,FALSE)</f>
        <v>Small Market</v>
      </c>
      <c r="R3593" s="15" t="str">
        <f>HLOOKUP(Coffee_data[[#This Row],[ProductId]],Product!$B$4:$O$7,2,FALSE)</f>
        <v>Decaf</v>
      </c>
      <c r="S3593" s="15" t="str">
        <f>HLOOKUP(Coffee_data[[#This Row],[ProductId]],Product!$B$4:$O$7,3,FALSE)</f>
        <v>Espresso</v>
      </c>
      <c r="T3593" s="15" t="str">
        <f>HLOOKUP(Coffee_data[[#This Row],[ProductId]],Product!$B$4:$O$7,4,FALSE)</f>
        <v>Decaf Espresso</v>
      </c>
    </row>
    <row r="3594" spans="1:20" x14ac:dyDescent="0.2">
      <c r="A3594">
        <v>34</v>
      </c>
      <c r="B3594">
        <v>82</v>
      </c>
      <c r="C3594">
        <v>159</v>
      </c>
      <c r="D3594">
        <v>67</v>
      </c>
      <c r="E3594">
        <v>59</v>
      </c>
      <c r="F3594">
        <v>25</v>
      </c>
      <c r="G3594">
        <v>391</v>
      </c>
      <c r="H3594">
        <v>30</v>
      </c>
      <c r="I3594">
        <v>70</v>
      </c>
      <c r="J3594">
        <v>80</v>
      </c>
      <c r="K3594">
        <v>151</v>
      </c>
      <c r="L3594">
        <v>608</v>
      </c>
      <c r="M3594">
        <v>1</v>
      </c>
      <c r="N3594" s="25">
        <v>42247</v>
      </c>
      <c r="O3594" t="str">
        <f>VLOOKUP(Coffee_data[[#This Row],[Area Code]],Location!$B$1:$E$157,2,FALSE)</f>
        <v>Wisconsin</v>
      </c>
      <c r="P3594" t="str">
        <f>VLOOKUP(Coffee_data[[#This Row],[Area Code]],Location!$B$1:$E$157,3,FALSE)</f>
        <v>Central</v>
      </c>
      <c r="Q3594" t="str">
        <f>VLOOKUP(Coffee_data[[#This Row],[Area Code]],Location!$B$1:$E$157,4,FALSE)</f>
        <v>Small Market</v>
      </c>
      <c r="R3594" s="15" t="str">
        <f>HLOOKUP(Coffee_data[[#This Row],[ProductId]],Product!$B$4:$O$7,2,FALSE)</f>
        <v>Regular</v>
      </c>
      <c r="S3594" s="15" t="str">
        <f>HLOOKUP(Coffee_data[[#This Row],[ProductId]],Product!$B$4:$O$7,3,FALSE)</f>
        <v>Coffee</v>
      </c>
      <c r="T3594" s="15" t="str">
        <f>HLOOKUP(Coffee_data[[#This Row],[ProductId]],Product!$B$4:$O$7,4,FALSE)</f>
        <v>Amaretto</v>
      </c>
    </row>
    <row r="3595" spans="1:20" x14ac:dyDescent="0.2">
      <c r="A3595">
        <v>24</v>
      </c>
      <c r="B3595">
        <v>130</v>
      </c>
      <c r="C3595">
        <v>238</v>
      </c>
      <c r="D3595">
        <v>93</v>
      </c>
      <c r="E3595">
        <v>114</v>
      </c>
      <c r="F3595">
        <v>84</v>
      </c>
      <c r="G3595">
        <v>692</v>
      </c>
      <c r="H3595">
        <v>40</v>
      </c>
      <c r="I3595">
        <v>92</v>
      </c>
      <c r="J3595">
        <v>140</v>
      </c>
      <c r="K3595">
        <v>228</v>
      </c>
      <c r="L3595">
        <v>715</v>
      </c>
      <c r="M3595">
        <v>2</v>
      </c>
      <c r="N3595" s="25">
        <v>42247</v>
      </c>
      <c r="O3595" t="str">
        <f>VLOOKUP(Coffee_data[[#This Row],[Area Code]],Location!$B$1:$E$157,2,FALSE)</f>
        <v>Wisconsin</v>
      </c>
      <c r="P3595" t="str">
        <f>VLOOKUP(Coffee_data[[#This Row],[Area Code]],Location!$B$1:$E$157,3,FALSE)</f>
        <v>Central</v>
      </c>
      <c r="Q3595" t="str">
        <f>VLOOKUP(Coffee_data[[#This Row],[Area Code]],Location!$B$1:$E$157,4,FALSE)</f>
        <v>Small Market</v>
      </c>
      <c r="R3595" s="15" t="str">
        <f>HLOOKUP(Coffee_data[[#This Row],[ProductId]],Product!$B$4:$O$7,2,FALSE)</f>
        <v>Regular</v>
      </c>
      <c r="S3595" s="15" t="str">
        <f>HLOOKUP(Coffee_data[[#This Row],[ProductId]],Product!$B$4:$O$7,3,FALSE)</f>
        <v>Coffee</v>
      </c>
      <c r="T3595" s="15" t="str">
        <f>HLOOKUP(Coffee_data[[#This Row],[ProductId]],Product!$B$4:$O$7,4,FALSE)</f>
        <v>Columbian</v>
      </c>
    </row>
    <row r="3596" spans="1:20" x14ac:dyDescent="0.2">
      <c r="A3596">
        <v>86</v>
      </c>
      <c r="B3596">
        <v>114</v>
      </c>
      <c r="C3596">
        <v>212</v>
      </c>
      <c r="D3596">
        <v>85</v>
      </c>
      <c r="E3596">
        <v>56</v>
      </c>
      <c r="F3596">
        <v>28</v>
      </c>
      <c r="G3596">
        <v>555</v>
      </c>
      <c r="H3596">
        <v>70</v>
      </c>
      <c r="I3596">
        <v>90</v>
      </c>
      <c r="J3596">
        <v>110</v>
      </c>
      <c r="K3596">
        <v>197</v>
      </c>
      <c r="L3596">
        <v>414</v>
      </c>
      <c r="M3596">
        <v>3</v>
      </c>
      <c r="N3596" s="25">
        <v>42247</v>
      </c>
      <c r="O3596" t="str">
        <f>VLOOKUP(Coffee_data[[#This Row],[Area Code]],Location!$B$1:$E$157,2,FALSE)</f>
        <v>Wisconsin</v>
      </c>
      <c r="P3596" t="str">
        <f>VLOOKUP(Coffee_data[[#This Row],[Area Code]],Location!$B$1:$E$157,3,FALSE)</f>
        <v>Central</v>
      </c>
      <c r="Q3596" t="str">
        <f>VLOOKUP(Coffee_data[[#This Row],[Area Code]],Location!$B$1:$E$157,4,FALSE)</f>
        <v>Small Market</v>
      </c>
      <c r="R3596" s="15" t="str">
        <f>HLOOKUP(Coffee_data[[#This Row],[ProductId]],Product!$B$4:$O$7,2,FALSE)</f>
        <v>Decaf</v>
      </c>
      <c r="S3596" s="15" t="str">
        <f>HLOOKUP(Coffee_data[[#This Row],[ProductId]],Product!$B$4:$O$7,3,FALSE)</f>
        <v>Coffee</v>
      </c>
      <c r="T3596" s="15" t="str">
        <f>HLOOKUP(Coffee_data[[#This Row],[ProductId]],Product!$B$4:$O$7,4,FALSE)</f>
        <v>Decaf Irish Cream</v>
      </c>
    </row>
    <row r="3597" spans="1:20" x14ac:dyDescent="0.2">
      <c r="A3597">
        <v>79</v>
      </c>
      <c r="B3597">
        <v>99</v>
      </c>
      <c r="C3597">
        <v>194</v>
      </c>
      <c r="D3597">
        <v>83</v>
      </c>
      <c r="E3597">
        <v>46</v>
      </c>
      <c r="F3597">
        <v>25</v>
      </c>
      <c r="G3597">
        <v>1063</v>
      </c>
      <c r="H3597">
        <v>80</v>
      </c>
      <c r="I3597">
        <v>85</v>
      </c>
      <c r="J3597">
        <v>120</v>
      </c>
      <c r="K3597">
        <v>205</v>
      </c>
      <c r="L3597">
        <v>920</v>
      </c>
      <c r="M3597">
        <v>5</v>
      </c>
      <c r="N3597" s="25">
        <v>42247</v>
      </c>
      <c r="O3597" t="str">
        <f>VLOOKUP(Coffee_data[[#This Row],[Area Code]],Location!$B$1:$E$157,2,FALSE)</f>
        <v>Wisconsin</v>
      </c>
      <c r="P3597" t="str">
        <f>VLOOKUP(Coffee_data[[#This Row],[Area Code]],Location!$B$1:$E$157,3,FALSE)</f>
        <v>Central</v>
      </c>
      <c r="Q3597" t="str">
        <f>VLOOKUP(Coffee_data[[#This Row],[Area Code]],Location!$B$1:$E$157,4,FALSE)</f>
        <v>Small Market</v>
      </c>
      <c r="R3597" s="15" t="str">
        <f>HLOOKUP(Coffee_data[[#This Row],[ProductId]],Product!$B$4:$O$7,2,FALSE)</f>
        <v>Regular</v>
      </c>
      <c r="S3597" s="15" t="str">
        <f>HLOOKUP(Coffee_data[[#This Row],[ProductId]],Product!$B$4:$O$7,3,FALSE)</f>
        <v>Espresso</v>
      </c>
      <c r="T3597" s="15" t="str">
        <f>HLOOKUP(Coffee_data[[#This Row],[ProductId]],Product!$B$4:$O$7,4,FALSE)</f>
        <v>Caffe Mocha</v>
      </c>
    </row>
    <row r="3598" spans="1:20" x14ac:dyDescent="0.2">
      <c r="A3598">
        <v>36</v>
      </c>
      <c r="B3598">
        <v>83</v>
      </c>
      <c r="C3598">
        <v>160</v>
      </c>
      <c r="D3598">
        <v>67</v>
      </c>
      <c r="E3598">
        <v>59</v>
      </c>
      <c r="F3598">
        <v>25</v>
      </c>
      <c r="G3598">
        <v>599</v>
      </c>
      <c r="H3598">
        <v>20</v>
      </c>
      <c r="I3598">
        <v>41</v>
      </c>
      <c r="J3598">
        <v>60</v>
      </c>
      <c r="K3598">
        <v>110</v>
      </c>
      <c r="L3598">
        <v>203</v>
      </c>
      <c r="M3598">
        <v>9</v>
      </c>
      <c r="N3598" s="25">
        <v>42247</v>
      </c>
      <c r="O3598" t="str">
        <f>VLOOKUP(Coffee_data[[#This Row],[Area Code]],Location!$B$1:$E$157,2,FALSE)</f>
        <v>Connecticut</v>
      </c>
      <c r="P3598" t="str">
        <f>VLOOKUP(Coffee_data[[#This Row],[Area Code]],Location!$B$1:$E$157,3,FALSE)</f>
        <v>East</v>
      </c>
      <c r="Q3598" t="str">
        <f>VLOOKUP(Coffee_data[[#This Row],[Area Code]],Location!$B$1:$E$157,4,FALSE)</f>
        <v>Small Market</v>
      </c>
      <c r="R3598" s="15" t="str">
        <f>HLOOKUP(Coffee_data[[#This Row],[ProductId]],Product!$B$4:$O$7,2,FALSE)</f>
        <v>Decaf</v>
      </c>
      <c r="S3598" s="15" t="str">
        <f>HLOOKUP(Coffee_data[[#This Row],[ProductId]],Product!$B$4:$O$7,3,FALSE)</f>
        <v>Herbal Tea</v>
      </c>
      <c r="T3598" s="15" t="str">
        <f>HLOOKUP(Coffee_data[[#This Row],[ProductId]],Product!$B$4:$O$7,4,FALSE)</f>
        <v>Lemon</v>
      </c>
    </row>
    <row r="3599" spans="1:20" x14ac:dyDescent="0.2">
      <c r="A3599">
        <v>49</v>
      </c>
      <c r="B3599">
        <v>74</v>
      </c>
      <c r="C3599">
        <v>145</v>
      </c>
      <c r="D3599">
        <v>62</v>
      </c>
      <c r="E3599">
        <v>41</v>
      </c>
      <c r="F3599">
        <v>19</v>
      </c>
      <c r="G3599">
        <v>1059</v>
      </c>
      <c r="H3599">
        <v>40</v>
      </c>
      <c r="I3599">
        <v>40</v>
      </c>
      <c r="J3599">
        <v>60</v>
      </c>
      <c r="K3599">
        <v>90</v>
      </c>
      <c r="L3599">
        <v>203</v>
      </c>
      <c r="M3599">
        <v>10</v>
      </c>
      <c r="N3599" s="25">
        <v>42247</v>
      </c>
      <c r="O3599" t="str">
        <f>VLOOKUP(Coffee_data[[#This Row],[Area Code]],Location!$B$1:$E$157,2,FALSE)</f>
        <v>Connecticut</v>
      </c>
      <c r="P3599" t="str">
        <f>VLOOKUP(Coffee_data[[#This Row],[Area Code]],Location!$B$1:$E$157,3,FALSE)</f>
        <v>East</v>
      </c>
      <c r="Q3599" t="str">
        <f>VLOOKUP(Coffee_data[[#This Row],[Area Code]],Location!$B$1:$E$157,4,FALSE)</f>
        <v>Small Market</v>
      </c>
      <c r="R3599" s="15" t="str">
        <f>HLOOKUP(Coffee_data[[#This Row],[ProductId]],Product!$B$4:$O$7,2,FALSE)</f>
        <v>Decaf</v>
      </c>
      <c r="S3599" s="15" t="str">
        <f>HLOOKUP(Coffee_data[[#This Row],[ProductId]],Product!$B$4:$O$7,3,FALSE)</f>
        <v>Herbal Tea</v>
      </c>
      <c r="T3599" s="15" t="str">
        <f>HLOOKUP(Coffee_data[[#This Row],[ProductId]],Product!$B$4:$O$7,4,FALSE)</f>
        <v>Mint</v>
      </c>
    </row>
    <row r="3600" spans="1:20" x14ac:dyDescent="0.2">
      <c r="A3600">
        <v>61</v>
      </c>
      <c r="B3600">
        <v>64</v>
      </c>
      <c r="C3600">
        <v>115</v>
      </c>
      <c r="D3600">
        <v>44</v>
      </c>
      <c r="E3600">
        <v>23</v>
      </c>
      <c r="F3600">
        <v>12</v>
      </c>
      <c r="G3600">
        <v>886</v>
      </c>
      <c r="H3600">
        <v>50</v>
      </c>
      <c r="I3600">
        <v>29</v>
      </c>
      <c r="J3600">
        <v>70</v>
      </c>
      <c r="K3600">
        <v>110</v>
      </c>
      <c r="L3600">
        <v>860</v>
      </c>
      <c r="M3600">
        <v>11</v>
      </c>
      <c r="N3600" s="25">
        <v>42247</v>
      </c>
      <c r="O3600" t="str">
        <f>VLOOKUP(Coffee_data[[#This Row],[Area Code]],Location!$B$1:$E$157,2,FALSE)</f>
        <v>Connecticut</v>
      </c>
      <c r="P3600" t="str">
        <f>VLOOKUP(Coffee_data[[#This Row],[Area Code]],Location!$B$1:$E$157,3,FALSE)</f>
        <v>East</v>
      </c>
      <c r="Q3600" t="str">
        <f>VLOOKUP(Coffee_data[[#This Row],[Area Code]],Location!$B$1:$E$157,4,FALSE)</f>
        <v>Small Market</v>
      </c>
      <c r="R3600" s="15" t="str">
        <f>HLOOKUP(Coffee_data[[#This Row],[ProductId]],Product!$B$4:$O$7,2,FALSE)</f>
        <v>Regular</v>
      </c>
      <c r="S3600" s="15" t="str">
        <f>HLOOKUP(Coffee_data[[#This Row],[ProductId]],Product!$B$4:$O$7,3,FALSE)</f>
        <v>Tea</v>
      </c>
      <c r="T3600" s="15" t="str">
        <f>HLOOKUP(Coffee_data[[#This Row],[ProductId]],Product!$B$4:$O$7,4,FALSE)</f>
        <v>Darjeeling</v>
      </c>
    </row>
    <row r="3601" spans="1:20" x14ac:dyDescent="0.2">
      <c r="A3601">
        <v>25</v>
      </c>
      <c r="B3601">
        <v>34</v>
      </c>
      <c r="C3601">
        <v>61</v>
      </c>
      <c r="D3601">
        <v>23</v>
      </c>
      <c r="E3601">
        <v>17</v>
      </c>
      <c r="F3601">
        <v>6</v>
      </c>
      <c r="G3601">
        <v>809</v>
      </c>
      <c r="H3601">
        <v>30</v>
      </c>
      <c r="I3601">
        <v>20</v>
      </c>
      <c r="J3601">
        <v>40</v>
      </c>
      <c r="K3601">
        <v>73</v>
      </c>
      <c r="L3601">
        <v>959</v>
      </c>
      <c r="M3601">
        <v>13</v>
      </c>
      <c r="N3601" s="25">
        <v>42247</v>
      </c>
      <c r="O3601" t="str">
        <f>VLOOKUP(Coffee_data[[#This Row],[Area Code]],Location!$B$1:$E$157,2,FALSE)</f>
        <v>Connecticut</v>
      </c>
      <c r="P3601" t="str">
        <f>VLOOKUP(Coffee_data[[#This Row],[Area Code]],Location!$B$1:$E$157,3,FALSE)</f>
        <v>East</v>
      </c>
      <c r="Q3601" t="str">
        <f>VLOOKUP(Coffee_data[[#This Row],[Area Code]],Location!$B$1:$E$157,4,FALSE)</f>
        <v>Small Market</v>
      </c>
      <c r="R3601" s="15" t="str">
        <f>HLOOKUP(Coffee_data[[#This Row],[ProductId]],Product!$B$4:$O$7,2,FALSE)</f>
        <v>Regular</v>
      </c>
      <c r="S3601" s="15" t="str">
        <f>HLOOKUP(Coffee_data[[#This Row],[ProductId]],Product!$B$4:$O$7,3,FALSE)</f>
        <v>Tea</v>
      </c>
      <c r="T3601" s="15" t="str">
        <f>HLOOKUP(Coffee_data[[#This Row],[ProductId]],Product!$B$4:$O$7,4,FALSE)</f>
        <v>Green Tea</v>
      </c>
    </row>
    <row r="3602" spans="1:20" x14ac:dyDescent="0.2">
      <c r="A3602">
        <v>3</v>
      </c>
      <c r="B3602">
        <v>87</v>
      </c>
      <c r="C3602">
        <v>159</v>
      </c>
      <c r="D3602">
        <v>62</v>
      </c>
      <c r="E3602">
        <v>85</v>
      </c>
      <c r="F3602">
        <v>56</v>
      </c>
      <c r="G3602">
        <v>612</v>
      </c>
      <c r="H3602">
        <v>20</v>
      </c>
      <c r="I3602">
        <v>50</v>
      </c>
      <c r="J3602">
        <v>90</v>
      </c>
      <c r="K3602">
        <v>135</v>
      </c>
      <c r="L3602">
        <v>203</v>
      </c>
      <c r="M3602">
        <v>5</v>
      </c>
      <c r="N3602" s="25">
        <v>42247</v>
      </c>
      <c r="O3602" t="str">
        <f>VLOOKUP(Coffee_data[[#This Row],[Area Code]],Location!$B$1:$E$157,2,FALSE)</f>
        <v>Connecticut</v>
      </c>
      <c r="P3602" t="str">
        <f>VLOOKUP(Coffee_data[[#This Row],[Area Code]],Location!$B$1:$E$157,3,FALSE)</f>
        <v>East</v>
      </c>
      <c r="Q3602" t="str">
        <f>VLOOKUP(Coffee_data[[#This Row],[Area Code]],Location!$B$1:$E$157,4,FALSE)</f>
        <v>Small Market</v>
      </c>
      <c r="R3602" s="15" t="str">
        <f>HLOOKUP(Coffee_data[[#This Row],[ProductId]],Product!$B$4:$O$7,2,FALSE)</f>
        <v>Regular</v>
      </c>
      <c r="S3602" s="15" t="str">
        <f>HLOOKUP(Coffee_data[[#This Row],[ProductId]],Product!$B$4:$O$7,3,FALSE)</f>
        <v>Espresso</v>
      </c>
      <c r="T3602" s="15" t="str">
        <f>HLOOKUP(Coffee_data[[#This Row],[ProductId]],Product!$B$4:$O$7,4,FALSE)</f>
        <v>Caffe Mocha</v>
      </c>
    </row>
    <row r="3603" spans="1:20" x14ac:dyDescent="0.2">
      <c r="A3603">
        <v>34</v>
      </c>
      <c r="B3603">
        <v>65</v>
      </c>
      <c r="C3603">
        <v>120</v>
      </c>
      <c r="D3603">
        <v>48</v>
      </c>
      <c r="E3603">
        <v>42</v>
      </c>
      <c r="F3603">
        <v>15</v>
      </c>
      <c r="G3603">
        <v>380</v>
      </c>
      <c r="H3603">
        <v>40</v>
      </c>
      <c r="I3603">
        <v>46</v>
      </c>
      <c r="J3603">
        <v>70</v>
      </c>
      <c r="K3603">
        <v>116</v>
      </c>
      <c r="L3603">
        <v>959</v>
      </c>
      <c r="M3603">
        <v>6</v>
      </c>
      <c r="N3603" s="25">
        <v>42247</v>
      </c>
      <c r="O3603" t="str">
        <f>VLOOKUP(Coffee_data[[#This Row],[Area Code]],Location!$B$1:$E$157,2,FALSE)</f>
        <v>Connecticut</v>
      </c>
      <c r="P3603" t="str">
        <f>VLOOKUP(Coffee_data[[#This Row],[Area Code]],Location!$B$1:$E$157,3,FALSE)</f>
        <v>East</v>
      </c>
      <c r="Q3603" t="str">
        <f>VLOOKUP(Coffee_data[[#This Row],[Area Code]],Location!$B$1:$E$157,4,FALSE)</f>
        <v>Small Market</v>
      </c>
      <c r="R3603" s="15" t="str">
        <f>HLOOKUP(Coffee_data[[#This Row],[ProductId]],Product!$B$4:$O$7,2,FALSE)</f>
        <v>Decaf</v>
      </c>
      <c r="S3603" s="15" t="str">
        <f>HLOOKUP(Coffee_data[[#This Row],[ProductId]],Product!$B$4:$O$7,3,FALSE)</f>
        <v>Espresso</v>
      </c>
      <c r="T3603" s="15" t="str">
        <f>HLOOKUP(Coffee_data[[#This Row],[ProductId]],Product!$B$4:$O$7,4,FALSE)</f>
        <v>Decaf Espresso</v>
      </c>
    </row>
    <row r="3604" spans="1:20" x14ac:dyDescent="0.2">
      <c r="A3604">
        <v>135</v>
      </c>
      <c r="B3604">
        <v>155</v>
      </c>
      <c r="C3604">
        <v>275</v>
      </c>
      <c r="D3604">
        <v>91</v>
      </c>
      <c r="E3604">
        <v>64</v>
      </c>
      <c r="F3604">
        <v>33</v>
      </c>
      <c r="G3604">
        <v>1130</v>
      </c>
      <c r="H3604">
        <v>110</v>
      </c>
      <c r="I3604">
        <v>92</v>
      </c>
      <c r="J3604">
        <v>150</v>
      </c>
      <c r="K3604">
        <v>238</v>
      </c>
      <c r="L3604">
        <v>203</v>
      </c>
      <c r="M3604">
        <v>2</v>
      </c>
      <c r="N3604" s="25">
        <v>42247</v>
      </c>
      <c r="O3604" t="str">
        <f>VLOOKUP(Coffee_data[[#This Row],[Area Code]],Location!$B$1:$E$157,2,FALSE)</f>
        <v>Connecticut</v>
      </c>
      <c r="P3604" t="str">
        <f>VLOOKUP(Coffee_data[[#This Row],[Area Code]],Location!$B$1:$E$157,3,FALSE)</f>
        <v>East</v>
      </c>
      <c r="Q3604" t="str">
        <f>VLOOKUP(Coffee_data[[#This Row],[Area Code]],Location!$B$1:$E$157,4,FALSE)</f>
        <v>Small Market</v>
      </c>
      <c r="R3604" s="15" t="str">
        <f>HLOOKUP(Coffee_data[[#This Row],[ProductId]],Product!$B$4:$O$7,2,FALSE)</f>
        <v>Regular</v>
      </c>
      <c r="S3604" s="15" t="str">
        <f>HLOOKUP(Coffee_data[[#This Row],[ProductId]],Product!$B$4:$O$7,3,FALSE)</f>
        <v>Coffee</v>
      </c>
      <c r="T3604" s="15" t="str">
        <f>HLOOKUP(Coffee_data[[#This Row],[ProductId]],Product!$B$4:$O$7,4,FALSE)</f>
        <v>Columbian</v>
      </c>
    </row>
    <row r="3605" spans="1:20" x14ac:dyDescent="0.2">
      <c r="A3605">
        <v>31</v>
      </c>
      <c r="B3605">
        <v>43</v>
      </c>
      <c r="C3605">
        <v>81</v>
      </c>
      <c r="D3605">
        <v>33</v>
      </c>
      <c r="E3605">
        <v>22</v>
      </c>
      <c r="F3605">
        <v>10</v>
      </c>
      <c r="G3605">
        <v>577</v>
      </c>
      <c r="H3605">
        <v>20</v>
      </c>
      <c r="I3605">
        <v>20</v>
      </c>
      <c r="J3605">
        <v>30</v>
      </c>
      <c r="K3605">
        <v>50</v>
      </c>
      <c r="L3605">
        <v>727</v>
      </c>
      <c r="M3605">
        <v>8</v>
      </c>
      <c r="N3605" s="25">
        <v>42247</v>
      </c>
      <c r="O3605" t="str">
        <f>VLOOKUP(Coffee_data[[#This Row],[Area Code]],Location!$B$1:$E$157,2,FALSE)</f>
        <v>Florida</v>
      </c>
      <c r="P3605" t="str">
        <f>VLOOKUP(Coffee_data[[#This Row],[Area Code]],Location!$B$1:$E$157,3,FALSE)</f>
        <v>East</v>
      </c>
      <c r="Q3605" t="str">
        <f>VLOOKUP(Coffee_data[[#This Row],[Area Code]],Location!$B$1:$E$157,4,FALSE)</f>
        <v>Major Market</v>
      </c>
      <c r="R3605" s="15" t="str">
        <f>HLOOKUP(Coffee_data[[#This Row],[ProductId]],Product!$B$4:$O$7,2,FALSE)</f>
        <v>Decaf</v>
      </c>
      <c r="S3605" s="15" t="str">
        <f>HLOOKUP(Coffee_data[[#This Row],[ProductId]],Product!$B$4:$O$7,3,FALSE)</f>
        <v>Herbal Tea</v>
      </c>
      <c r="T3605" s="15" t="str">
        <f>HLOOKUP(Coffee_data[[#This Row],[ProductId]],Product!$B$4:$O$7,4,FALSE)</f>
        <v>Chamomile</v>
      </c>
    </row>
    <row r="3606" spans="1:20" x14ac:dyDescent="0.2">
      <c r="A3606">
        <v>36</v>
      </c>
      <c r="B3606">
        <v>82</v>
      </c>
      <c r="C3606">
        <v>159</v>
      </c>
      <c r="D3606">
        <v>67</v>
      </c>
      <c r="E3606">
        <v>58</v>
      </c>
      <c r="F3606">
        <v>25</v>
      </c>
      <c r="G3606">
        <v>391</v>
      </c>
      <c r="H3606">
        <v>20</v>
      </c>
      <c r="I3606">
        <v>41</v>
      </c>
      <c r="J3606">
        <v>60</v>
      </c>
      <c r="K3606">
        <v>101</v>
      </c>
      <c r="L3606">
        <v>305</v>
      </c>
      <c r="M3606">
        <v>9</v>
      </c>
      <c r="N3606" s="25">
        <v>42247</v>
      </c>
      <c r="O3606" t="str">
        <f>VLOOKUP(Coffee_data[[#This Row],[Area Code]],Location!$B$1:$E$157,2,FALSE)</f>
        <v>Florida</v>
      </c>
      <c r="P3606" t="str">
        <f>VLOOKUP(Coffee_data[[#This Row],[Area Code]],Location!$B$1:$E$157,3,FALSE)</f>
        <v>East</v>
      </c>
      <c r="Q3606" t="str">
        <f>VLOOKUP(Coffee_data[[#This Row],[Area Code]],Location!$B$1:$E$157,4,FALSE)</f>
        <v>Major Market</v>
      </c>
      <c r="R3606" s="15" t="str">
        <f>HLOOKUP(Coffee_data[[#This Row],[ProductId]],Product!$B$4:$O$7,2,FALSE)</f>
        <v>Decaf</v>
      </c>
      <c r="S3606" s="15" t="str">
        <f>HLOOKUP(Coffee_data[[#This Row],[ProductId]],Product!$B$4:$O$7,3,FALSE)</f>
        <v>Herbal Tea</v>
      </c>
      <c r="T3606" s="15" t="str">
        <f>HLOOKUP(Coffee_data[[#This Row],[ProductId]],Product!$B$4:$O$7,4,FALSE)</f>
        <v>Lemon</v>
      </c>
    </row>
    <row r="3607" spans="1:20" x14ac:dyDescent="0.2">
      <c r="A3607">
        <v>79</v>
      </c>
      <c r="B3607">
        <v>99</v>
      </c>
      <c r="C3607">
        <v>194</v>
      </c>
      <c r="D3607">
        <v>83</v>
      </c>
      <c r="E3607">
        <v>46</v>
      </c>
      <c r="F3607">
        <v>25</v>
      </c>
      <c r="G3607">
        <v>1063</v>
      </c>
      <c r="H3607">
        <v>50</v>
      </c>
      <c r="I3607">
        <v>50</v>
      </c>
      <c r="J3607">
        <v>80</v>
      </c>
      <c r="K3607">
        <v>150</v>
      </c>
      <c r="L3607">
        <v>754</v>
      </c>
      <c r="M3607">
        <v>10</v>
      </c>
      <c r="N3607" s="25">
        <v>42247</v>
      </c>
      <c r="O3607" t="str">
        <f>VLOOKUP(Coffee_data[[#This Row],[Area Code]],Location!$B$1:$E$157,2,FALSE)</f>
        <v>Florida</v>
      </c>
      <c r="P3607" t="str">
        <f>VLOOKUP(Coffee_data[[#This Row],[Area Code]],Location!$B$1:$E$157,3,FALSE)</f>
        <v>East</v>
      </c>
      <c r="Q3607" t="str">
        <f>VLOOKUP(Coffee_data[[#This Row],[Area Code]],Location!$B$1:$E$157,4,FALSE)</f>
        <v>Major Market</v>
      </c>
      <c r="R3607" s="15" t="str">
        <f>HLOOKUP(Coffee_data[[#This Row],[ProductId]],Product!$B$4:$O$7,2,FALSE)</f>
        <v>Decaf</v>
      </c>
      <c r="S3607" s="15" t="str">
        <f>HLOOKUP(Coffee_data[[#This Row],[ProductId]],Product!$B$4:$O$7,3,FALSE)</f>
        <v>Herbal Tea</v>
      </c>
      <c r="T3607" s="15" t="str">
        <f>HLOOKUP(Coffee_data[[#This Row],[ProductId]],Product!$B$4:$O$7,4,FALSE)</f>
        <v>Mint</v>
      </c>
    </row>
    <row r="3608" spans="1:20" x14ac:dyDescent="0.2">
      <c r="A3608">
        <v>47</v>
      </c>
      <c r="B3608">
        <v>52</v>
      </c>
      <c r="C3608">
        <v>93</v>
      </c>
      <c r="D3608">
        <v>35</v>
      </c>
      <c r="E3608">
        <v>20</v>
      </c>
      <c r="F3608">
        <v>9</v>
      </c>
      <c r="G3608">
        <v>875</v>
      </c>
      <c r="H3608">
        <v>50</v>
      </c>
      <c r="I3608">
        <v>19</v>
      </c>
      <c r="J3608">
        <v>60</v>
      </c>
      <c r="K3608">
        <v>101</v>
      </c>
      <c r="L3608">
        <v>561</v>
      </c>
      <c r="M3608">
        <v>11</v>
      </c>
      <c r="N3608" s="25">
        <v>42247</v>
      </c>
      <c r="O3608" t="str">
        <f>VLOOKUP(Coffee_data[[#This Row],[Area Code]],Location!$B$1:$E$157,2,FALSE)</f>
        <v>Florida</v>
      </c>
      <c r="P3608" t="str">
        <f>VLOOKUP(Coffee_data[[#This Row],[Area Code]],Location!$B$1:$E$157,3,FALSE)</f>
        <v>East</v>
      </c>
      <c r="Q3608" t="str">
        <f>VLOOKUP(Coffee_data[[#This Row],[Area Code]],Location!$B$1:$E$157,4,FALSE)</f>
        <v>Major Market</v>
      </c>
      <c r="R3608" s="15" t="str">
        <f>HLOOKUP(Coffee_data[[#This Row],[ProductId]],Product!$B$4:$O$7,2,FALSE)</f>
        <v>Regular</v>
      </c>
      <c r="S3608" s="15" t="str">
        <f>HLOOKUP(Coffee_data[[#This Row],[ProductId]],Product!$B$4:$O$7,3,FALSE)</f>
        <v>Tea</v>
      </c>
      <c r="T3608" s="15" t="str">
        <f>HLOOKUP(Coffee_data[[#This Row],[ProductId]],Product!$B$4:$O$7,4,FALSE)</f>
        <v>Darjeeling</v>
      </c>
    </row>
    <row r="3609" spans="1:20" x14ac:dyDescent="0.2">
      <c r="A3609">
        <v>73</v>
      </c>
      <c r="B3609">
        <v>75</v>
      </c>
      <c r="C3609">
        <v>134</v>
      </c>
      <c r="D3609">
        <v>51</v>
      </c>
      <c r="E3609">
        <v>26</v>
      </c>
      <c r="F3609">
        <v>14</v>
      </c>
      <c r="G3609">
        <v>857</v>
      </c>
      <c r="H3609">
        <v>60</v>
      </c>
      <c r="I3609">
        <v>50</v>
      </c>
      <c r="J3609">
        <v>80</v>
      </c>
      <c r="K3609">
        <v>130</v>
      </c>
      <c r="L3609">
        <v>754</v>
      </c>
      <c r="M3609">
        <v>13</v>
      </c>
      <c r="N3609" s="25">
        <v>42247</v>
      </c>
      <c r="O3609" t="str">
        <f>VLOOKUP(Coffee_data[[#This Row],[Area Code]],Location!$B$1:$E$157,2,FALSE)</f>
        <v>Florida</v>
      </c>
      <c r="P3609" t="str">
        <f>VLOOKUP(Coffee_data[[#This Row],[Area Code]],Location!$B$1:$E$157,3,FALSE)</f>
        <v>East</v>
      </c>
      <c r="Q3609" t="str">
        <f>VLOOKUP(Coffee_data[[#This Row],[Area Code]],Location!$B$1:$E$157,4,FALSE)</f>
        <v>Major Market</v>
      </c>
      <c r="R3609" s="15" t="str">
        <f>HLOOKUP(Coffee_data[[#This Row],[ProductId]],Product!$B$4:$O$7,2,FALSE)</f>
        <v>Regular</v>
      </c>
      <c r="S3609" s="15" t="str">
        <f>HLOOKUP(Coffee_data[[#This Row],[ProductId]],Product!$B$4:$O$7,3,FALSE)</f>
        <v>Tea</v>
      </c>
      <c r="T3609" s="15" t="str">
        <f>HLOOKUP(Coffee_data[[#This Row],[ProductId]],Product!$B$4:$O$7,4,FALSE)</f>
        <v>Green Tea</v>
      </c>
    </row>
    <row r="3610" spans="1:20" x14ac:dyDescent="0.2">
      <c r="A3610">
        <v>25</v>
      </c>
      <c r="B3610">
        <v>130</v>
      </c>
      <c r="C3610">
        <v>238</v>
      </c>
      <c r="D3610">
        <v>93</v>
      </c>
      <c r="E3610">
        <v>113</v>
      </c>
      <c r="F3610">
        <v>84</v>
      </c>
      <c r="G3610">
        <v>692</v>
      </c>
      <c r="H3610">
        <v>40</v>
      </c>
      <c r="I3610">
        <v>80</v>
      </c>
      <c r="J3610">
        <v>130</v>
      </c>
      <c r="K3610">
        <v>205</v>
      </c>
      <c r="L3610">
        <v>754</v>
      </c>
      <c r="M3610">
        <v>5</v>
      </c>
      <c r="N3610" s="25">
        <v>42247</v>
      </c>
      <c r="O3610" t="str">
        <f>VLOOKUP(Coffee_data[[#This Row],[Area Code]],Location!$B$1:$E$157,2,FALSE)</f>
        <v>Florida</v>
      </c>
      <c r="P3610" t="str">
        <f>VLOOKUP(Coffee_data[[#This Row],[Area Code]],Location!$B$1:$E$157,3,FALSE)</f>
        <v>East</v>
      </c>
      <c r="Q3610" t="str">
        <f>VLOOKUP(Coffee_data[[#This Row],[Area Code]],Location!$B$1:$E$157,4,FALSE)</f>
        <v>Major Market</v>
      </c>
      <c r="R3610" s="15" t="str">
        <f>HLOOKUP(Coffee_data[[#This Row],[ProductId]],Product!$B$4:$O$7,2,FALSE)</f>
        <v>Regular</v>
      </c>
      <c r="S3610" s="15" t="str">
        <f>HLOOKUP(Coffee_data[[#This Row],[ProductId]],Product!$B$4:$O$7,3,FALSE)</f>
        <v>Espresso</v>
      </c>
      <c r="T3610" s="15" t="str">
        <f>HLOOKUP(Coffee_data[[#This Row],[ProductId]],Product!$B$4:$O$7,4,FALSE)</f>
        <v>Caffe Mocha</v>
      </c>
    </row>
    <row r="3611" spans="1:20" x14ac:dyDescent="0.2">
      <c r="A3611">
        <v>86</v>
      </c>
      <c r="B3611">
        <v>114</v>
      </c>
      <c r="C3611">
        <v>212</v>
      </c>
      <c r="D3611">
        <v>85</v>
      </c>
      <c r="E3611">
        <v>56</v>
      </c>
      <c r="F3611">
        <v>28</v>
      </c>
      <c r="G3611">
        <v>555</v>
      </c>
      <c r="H3611">
        <v>70</v>
      </c>
      <c r="I3611">
        <v>86</v>
      </c>
      <c r="J3611">
        <v>110</v>
      </c>
      <c r="K3611">
        <v>184</v>
      </c>
      <c r="L3611">
        <v>941</v>
      </c>
      <c r="M3611">
        <v>6</v>
      </c>
      <c r="N3611" s="25">
        <v>42247</v>
      </c>
      <c r="O3611" t="str">
        <f>VLOOKUP(Coffee_data[[#This Row],[Area Code]],Location!$B$1:$E$157,2,FALSE)</f>
        <v>Florida</v>
      </c>
      <c r="P3611" t="str">
        <f>VLOOKUP(Coffee_data[[#This Row],[Area Code]],Location!$B$1:$E$157,3,FALSE)</f>
        <v>East</v>
      </c>
      <c r="Q3611" t="str">
        <f>VLOOKUP(Coffee_data[[#This Row],[Area Code]],Location!$B$1:$E$157,4,FALSE)</f>
        <v>Major Market</v>
      </c>
      <c r="R3611" s="15" t="str">
        <f>HLOOKUP(Coffee_data[[#This Row],[ProductId]],Product!$B$4:$O$7,2,FALSE)</f>
        <v>Decaf</v>
      </c>
      <c r="S3611" s="15" t="str">
        <f>HLOOKUP(Coffee_data[[#This Row],[ProductId]],Product!$B$4:$O$7,3,FALSE)</f>
        <v>Espresso</v>
      </c>
      <c r="T3611" s="15" t="str">
        <f>HLOOKUP(Coffee_data[[#This Row],[ProductId]],Product!$B$4:$O$7,4,FALSE)</f>
        <v>Decaf Espresso</v>
      </c>
    </row>
    <row r="3612" spans="1:20" x14ac:dyDescent="0.2">
      <c r="A3612">
        <v>128</v>
      </c>
      <c r="B3612">
        <v>150</v>
      </c>
      <c r="C3612">
        <v>265</v>
      </c>
      <c r="D3612">
        <v>99</v>
      </c>
      <c r="E3612">
        <v>64</v>
      </c>
      <c r="F3612">
        <v>32</v>
      </c>
      <c r="G3612">
        <v>798</v>
      </c>
      <c r="H3612">
        <v>100</v>
      </c>
      <c r="I3612">
        <v>90</v>
      </c>
      <c r="J3612">
        <v>140</v>
      </c>
      <c r="K3612">
        <v>230</v>
      </c>
      <c r="L3612">
        <v>352</v>
      </c>
      <c r="M3612">
        <v>2</v>
      </c>
      <c r="N3612" s="25">
        <v>42247</v>
      </c>
      <c r="O3612" t="str">
        <f>VLOOKUP(Coffee_data[[#This Row],[Area Code]],Location!$B$1:$E$157,2,FALSE)</f>
        <v>Florida</v>
      </c>
      <c r="P3612" t="str">
        <f>VLOOKUP(Coffee_data[[#This Row],[Area Code]],Location!$B$1:$E$157,3,FALSE)</f>
        <v>East</v>
      </c>
      <c r="Q3612" t="str">
        <f>VLOOKUP(Coffee_data[[#This Row],[Area Code]],Location!$B$1:$E$157,4,FALSE)</f>
        <v>Major Market</v>
      </c>
      <c r="R3612" s="15" t="str">
        <f>HLOOKUP(Coffee_data[[#This Row],[ProductId]],Product!$B$4:$O$7,2,FALSE)</f>
        <v>Regular</v>
      </c>
      <c r="S3612" s="15" t="str">
        <f>HLOOKUP(Coffee_data[[#This Row],[ProductId]],Product!$B$4:$O$7,3,FALSE)</f>
        <v>Coffee</v>
      </c>
      <c r="T3612" s="15" t="str">
        <f>HLOOKUP(Coffee_data[[#This Row],[ProductId]],Product!$B$4:$O$7,4,FALSE)</f>
        <v>Columbian</v>
      </c>
    </row>
    <row r="3613" spans="1:20" x14ac:dyDescent="0.2">
      <c r="A3613">
        <v>120</v>
      </c>
      <c r="B3613">
        <v>134</v>
      </c>
      <c r="C3613">
        <v>245</v>
      </c>
      <c r="D3613">
        <v>96</v>
      </c>
      <c r="E3613">
        <v>53</v>
      </c>
      <c r="F3613">
        <v>29</v>
      </c>
      <c r="G3613">
        <v>666</v>
      </c>
      <c r="H3613">
        <v>80</v>
      </c>
      <c r="I3613">
        <v>90</v>
      </c>
      <c r="J3613">
        <v>120</v>
      </c>
      <c r="K3613">
        <v>210</v>
      </c>
      <c r="L3613">
        <v>321</v>
      </c>
      <c r="M3613">
        <v>3</v>
      </c>
      <c r="N3613" s="25">
        <v>42247</v>
      </c>
      <c r="O3613" t="str">
        <f>VLOOKUP(Coffee_data[[#This Row],[Area Code]],Location!$B$1:$E$157,2,FALSE)</f>
        <v>Florida</v>
      </c>
      <c r="P3613" t="str">
        <f>VLOOKUP(Coffee_data[[#This Row],[Area Code]],Location!$B$1:$E$157,3,FALSE)</f>
        <v>East</v>
      </c>
      <c r="Q3613" t="str">
        <f>VLOOKUP(Coffee_data[[#This Row],[Area Code]],Location!$B$1:$E$157,4,FALSE)</f>
        <v>Major Market</v>
      </c>
      <c r="R3613" s="15" t="str">
        <f>HLOOKUP(Coffee_data[[#This Row],[ProductId]],Product!$B$4:$O$7,2,FALSE)</f>
        <v>Decaf</v>
      </c>
      <c r="S3613" s="15" t="str">
        <f>HLOOKUP(Coffee_data[[#This Row],[ProductId]],Product!$B$4:$O$7,3,FALSE)</f>
        <v>Coffee</v>
      </c>
      <c r="T3613" s="15" t="str">
        <f>HLOOKUP(Coffee_data[[#This Row],[ProductId]],Product!$B$4:$O$7,4,FALSE)</f>
        <v>Decaf Irish Cream</v>
      </c>
    </row>
    <row r="3614" spans="1:20" x14ac:dyDescent="0.2">
      <c r="A3614">
        <v>9</v>
      </c>
      <c r="B3614">
        <v>57</v>
      </c>
      <c r="C3614">
        <v>109</v>
      </c>
      <c r="D3614">
        <v>45</v>
      </c>
      <c r="E3614">
        <v>51</v>
      </c>
      <c r="F3614">
        <v>17</v>
      </c>
      <c r="G3614">
        <v>409</v>
      </c>
      <c r="H3614">
        <v>10</v>
      </c>
      <c r="I3614">
        <v>39</v>
      </c>
      <c r="J3614">
        <v>40</v>
      </c>
      <c r="K3614">
        <v>79</v>
      </c>
      <c r="L3614">
        <v>774</v>
      </c>
      <c r="M3614">
        <v>9</v>
      </c>
      <c r="N3614" s="25">
        <v>42247</v>
      </c>
      <c r="O3614" t="str">
        <f>VLOOKUP(Coffee_data[[#This Row],[Area Code]],Location!$B$1:$E$157,2,FALSE)</f>
        <v>Massachusetts</v>
      </c>
      <c r="P3614" t="str">
        <f>VLOOKUP(Coffee_data[[#This Row],[Area Code]],Location!$B$1:$E$157,3,FALSE)</f>
        <v>East</v>
      </c>
      <c r="Q3614" t="str">
        <f>VLOOKUP(Coffee_data[[#This Row],[Area Code]],Location!$B$1:$E$157,4,FALSE)</f>
        <v>Major Market</v>
      </c>
      <c r="R3614" s="15" t="str">
        <f>HLOOKUP(Coffee_data[[#This Row],[ProductId]],Product!$B$4:$O$7,2,FALSE)</f>
        <v>Decaf</v>
      </c>
      <c r="S3614" s="15" t="str">
        <f>HLOOKUP(Coffee_data[[#This Row],[ProductId]],Product!$B$4:$O$7,3,FALSE)</f>
        <v>Herbal Tea</v>
      </c>
      <c r="T3614" s="15" t="str">
        <f>HLOOKUP(Coffee_data[[#This Row],[ProductId]],Product!$B$4:$O$7,4,FALSE)</f>
        <v>Lemon</v>
      </c>
    </row>
    <row r="3615" spans="1:20" x14ac:dyDescent="0.2">
      <c r="A3615">
        <v>34</v>
      </c>
      <c r="B3615">
        <v>43</v>
      </c>
      <c r="C3615">
        <v>77</v>
      </c>
      <c r="D3615">
        <v>29</v>
      </c>
      <c r="E3615">
        <v>20</v>
      </c>
      <c r="F3615">
        <v>8</v>
      </c>
      <c r="G3615">
        <v>862</v>
      </c>
      <c r="H3615">
        <v>30</v>
      </c>
      <c r="I3615">
        <v>41</v>
      </c>
      <c r="J3615">
        <v>40</v>
      </c>
      <c r="K3615">
        <v>59</v>
      </c>
      <c r="L3615">
        <v>617</v>
      </c>
      <c r="M3615">
        <v>11</v>
      </c>
      <c r="N3615" s="25">
        <v>42247</v>
      </c>
      <c r="O3615" t="str">
        <f>VLOOKUP(Coffee_data[[#This Row],[Area Code]],Location!$B$1:$E$157,2,FALSE)</f>
        <v>Massachusetts</v>
      </c>
      <c r="P3615" t="str">
        <f>VLOOKUP(Coffee_data[[#This Row],[Area Code]],Location!$B$1:$E$157,3,FALSE)</f>
        <v>East</v>
      </c>
      <c r="Q3615" t="str">
        <f>VLOOKUP(Coffee_data[[#This Row],[Area Code]],Location!$B$1:$E$157,4,FALSE)</f>
        <v>Major Market</v>
      </c>
      <c r="R3615" s="15" t="str">
        <f>HLOOKUP(Coffee_data[[#This Row],[ProductId]],Product!$B$4:$O$7,2,FALSE)</f>
        <v>Regular</v>
      </c>
      <c r="S3615" s="15" t="str">
        <f>HLOOKUP(Coffee_data[[#This Row],[ProductId]],Product!$B$4:$O$7,3,FALSE)</f>
        <v>Tea</v>
      </c>
      <c r="T3615" s="15" t="str">
        <f>HLOOKUP(Coffee_data[[#This Row],[ProductId]],Product!$B$4:$O$7,4,FALSE)</f>
        <v>Darjeeling</v>
      </c>
    </row>
    <row r="3616" spans="1:20" x14ac:dyDescent="0.2">
      <c r="A3616">
        <v>19</v>
      </c>
      <c r="B3616">
        <v>30</v>
      </c>
      <c r="C3616">
        <v>53</v>
      </c>
      <c r="D3616">
        <v>20</v>
      </c>
      <c r="E3616">
        <v>17</v>
      </c>
      <c r="F3616">
        <v>5</v>
      </c>
      <c r="G3616">
        <v>482</v>
      </c>
      <c r="H3616">
        <v>20</v>
      </c>
      <c r="I3616">
        <v>20</v>
      </c>
      <c r="J3616">
        <v>30</v>
      </c>
      <c r="K3616">
        <v>37</v>
      </c>
      <c r="L3616">
        <v>617</v>
      </c>
      <c r="M3616">
        <v>13</v>
      </c>
      <c r="N3616" s="25">
        <v>42247</v>
      </c>
      <c r="O3616" t="str">
        <f>VLOOKUP(Coffee_data[[#This Row],[Area Code]],Location!$B$1:$E$157,2,FALSE)</f>
        <v>Massachusetts</v>
      </c>
      <c r="P3616" t="str">
        <f>VLOOKUP(Coffee_data[[#This Row],[Area Code]],Location!$B$1:$E$157,3,FALSE)</f>
        <v>East</v>
      </c>
      <c r="Q3616" t="str">
        <f>VLOOKUP(Coffee_data[[#This Row],[Area Code]],Location!$B$1:$E$157,4,FALSE)</f>
        <v>Major Market</v>
      </c>
      <c r="R3616" s="15" t="str">
        <f>HLOOKUP(Coffee_data[[#This Row],[ProductId]],Product!$B$4:$O$7,2,FALSE)</f>
        <v>Regular</v>
      </c>
      <c r="S3616" s="15" t="str">
        <f>HLOOKUP(Coffee_data[[#This Row],[ProductId]],Product!$B$4:$O$7,3,FALSE)</f>
        <v>Tea</v>
      </c>
      <c r="T3616" s="15" t="str">
        <f>HLOOKUP(Coffee_data[[#This Row],[ProductId]],Product!$B$4:$O$7,4,FALSE)</f>
        <v>Green Tea</v>
      </c>
    </row>
    <row r="3617" spans="1:20" x14ac:dyDescent="0.2">
      <c r="A3617">
        <v>-46</v>
      </c>
      <c r="B3617">
        <v>46</v>
      </c>
      <c r="C3617">
        <v>104</v>
      </c>
      <c r="D3617">
        <v>52</v>
      </c>
      <c r="E3617">
        <v>77</v>
      </c>
      <c r="F3617">
        <v>47</v>
      </c>
      <c r="G3617">
        <v>520</v>
      </c>
      <c r="H3617">
        <v>-10</v>
      </c>
      <c r="I3617">
        <v>35</v>
      </c>
      <c r="J3617">
        <v>50</v>
      </c>
      <c r="K3617">
        <v>85</v>
      </c>
      <c r="L3617">
        <v>857</v>
      </c>
      <c r="M3617">
        <v>5</v>
      </c>
      <c r="N3617" s="25">
        <v>42247</v>
      </c>
      <c r="O3617" t="str">
        <f>VLOOKUP(Coffee_data[[#This Row],[Area Code]],Location!$B$1:$E$157,2,FALSE)</f>
        <v>Massachusetts</v>
      </c>
      <c r="P3617" t="str">
        <f>VLOOKUP(Coffee_data[[#This Row],[Area Code]],Location!$B$1:$E$157,3,FALSE)</f>
        <v>East</v>
      </c>
      <c r="Q3617" t="str">
        <f>VLOOKUP(Coffee_data[[#This Row],[Area Code]],Location!$B$1:$E$157,4,FALSE)</f>
        <v>Major Market</v>
      </c>
      <c r="R3617" s="15" t="str">
        <f>HLOOKUP(Coffee_data[[#This Row],[ProductId]],Product!$B$4:$O$7,2,FALSE)</f>
        <v>Regular</v>
      </c>
      <c r="S3617" s="15" t="str">
        <f>HLOOKUP(Coffee_data[[#This Row],[ProductId]],Product!$B$4:$O$7,3,FALSE)</f>
        <v>Espresso</v>
      </c>
      <c r="T3617" s="15" t="str">
        <f>HLOOKUP(Coffee_data[[#This Row],[ProductId]],Product!$B$4:$O$7,4,FALSE)</f>
        <v>Caffe Mocha</v>
      </c>
    </row>
    <row r="3618" spans="1:20" x14ac:dyDescent="0.2">
      <c r="A3618">
        <v>129</v>
      </c>
      <c r="B3618">
        <v>155</v>
      </c>
      <c r="C3618">
        <v>330</v>
      </c>
      <c r="D3618">
        <v>104</v>
      </c>
      <c r="E3618">
        <v>68</v>
      </c>
      <c r="F3618">
        <v>43</v>
      </c>
      <c r="G3618">
        <v>1280</v>
      </c>
      <c r="H3618">
        <v>100</v>
      </c>
      <c r="I3618">
        <v>143</v>
      </c>
      <c r="J3618">
        <v>160</v>
      </c>
      <c r="K3618">
        <v>300</v>
      </c>
      <c r="L3618">
        <v>774</v>
      </c>
      <c r="M3618">
        <v>7</v>
      </c>
      <c r="N3618" s="25">
        <v>42247</v>
      </c>
      <c r="O3618" t="str">
        <f>VLOOKUP(Coffee_data[[#This Row],[Area Code]],Location!$B$1:$E$157,2,FALSE)</f>
        <v>Massachusetts</v>
      </c>
      <c r="P3618" t="str">
        <f>VLOOKUP(Coffee_data[[#This Row],[Area Code]],Location!$B$1:$E$157,3,FALSE)</f>
        <v>East</v>
      </c>
      <c r="Q3618" t="str">
        <f>VLOOKUP(Coffee_data[[#This Row],[Area Code]],Location!$B$1:$E$157,4,FALSE)</f>
        <v>Major Market</v>
      </c>
      <c r="R3618" s="15" t="str">
        <f>HLOOKUP(Coffee_data[[#This Row],[ProductId]],Product!$B$4:$O$7,2,FALSE)</f>
        <v>Regular</v>
      </c>
      <c r="S3618" s="15" t="str">
        <f>HLOOKUP(Coffee_data[[#This Row],[ProductId]],Product!$B$4:$O$7,3,FALSE)</f>
        <v>Espresso</v>
      </c>
      <c r="T3618" s="15" t="str">
        <f>HLOOKUP(Coffee_data[[#This Row],[ProductId]],Product!$B$4:$O$7,4,FALSE)</f>
        <v>Regular Espresso</v>
      </c>
    </row>
    <row r="3619" spans="1:20" x14ac:dyDescent="0.2">
      <c r="A3619">
        <v>690</v>
      </c>
      <c r="B3619">
        <v>516</v>
      </c>
      <c r="C3619">
        <v>614</v>
      </c>
      <c r="D3619">
        <v>60</v>
      </c>
      <c r="E3619">
        <v>51</v>
      </c>
      <c r="F3619">
        <v>19</v>
      </c>
      <c r="G3619">
        <v>-2572</v>
      </c>
      <c r="H3619">
        <v>460</v>
      </c>
      <c r="I3619">
        <v>50</v>
      </c>
      <c r="J3619">
        <v>490</v>
      </c>
      <c r="K3619">
        <v>540</v>
      </c>
      <c r="L3619">
        <v>774</v>
      </c>
      <c r="M3619">
        <v>2</v>
      </c>
      <c r="N3619" s="25">
        <v>42247</v>
      </c>
      <c r="O3619" t="str">
        <f>VLOOKUP(Coffee_data[[#This Row],[Area Code]],Location!$B$1:$E$157,2,FALSE)</f>
        <v>Massachusetts</v>
      </c>
      <c r="P3619" t="str">
        <f>VLOOKUP(Coffee_data[[#This Row],[Area Code]],Location!$B$1:$E$157,3,FALSE)</f>
        <v>East</v>
      </c>
      <c r="Q3619" t="str">
        <f>VLOOKUP(Coffee_data[[#This Row],[Area Code]],Location!$B$1:$E$157,4,FALSE)</f>
        <v>Major Market</v>
      </c>
      <c r="R3619" s="15" t="str">
        <f>HLOOKUP(Coffee_data[[#This Row],[ProductId]],Product!$B$4:$O$7,2,FALSE)</f>
        <v>Regular</v>
      </c>
      <c r="S3619" s="15" t="str">
        <f>HLOOKUP(Coffee_data[[#This Row],[ProductId]],Product!$B$4:$O$7,3,FALSE)</f>
        <v>Coffee</v>
      </c>
      <c r="T3619" s="15" t="str">
        <f>HLOOKUP(Coffee_data[[#This Row],[ProductId]],Product!$B$4:$O$7,4,FALSE)</f>
        <v>Columbian</v>
      </c>
    </row>
    <row r="3620" spans="1:20" x14ac:dyDescent="0.2">
      <c r="A3620">
        <v>3</v>
      </c>
      <c r="B3620">
        <v>51</v>
      </c>
      <c r="C3620">
        <v>97</v>
      </c>
      <c r="D3620">
        <v>40</v>
      </c>
      <c r="E3620">
        <v>49</v>
      </c>
      <c r="F3620">
        <v>15</v>
      </c>
      <c r="G3620">
        <v>244</v>
      </c>
      <c r="H3620">
        <v>10</v>
      </c>
      <c r="I3620">
        <v>39</v>
      </c>
      <c r="J3620">
        <v>40</v>
      </c>
      <c r="K3620">
        <v>70</v>
      </c>
      <c r="L3620">
        <v>603</v>
      </c>
      <c r="M3620">
        <v>9</v>
      </c>
      <c r="N3620" s="25">
        <v>42247</v>
      </c>
      <c r="O3620" t="str">
        <f>VLOOKUP(Coffee_data[[#This Row],[Area Code]],Location!$B$1:$E$157,2,FALSE)</f>
        <v>New Hampshire</v>
      </c>
      <c r="P3620" t="str">
        <f>VLOOKUP(Coffee_data[[#This Row],[Area Code]],Location!$B$1:$E$157,3,FALSE)</f>
        <v>East</v>
      </c>
      <c r="Q3620" t="str">
        <f>VLOOKUP(Coffee_data[[#This Row],[Area Code]],Location!$B$1:$E$157,4,FALSE)</f>
        <v>Small Market</v>
      </c>
      <c r="R3620" s="15" t="str">
        <f>HLOOKUP(Coffee_data[[#This Row],[ProductId]],Product!$B$4:$O$7,2,FALSE)</f>
        <v>Decaf</v>
      </c>
      <c r="S3620" s="15" t="str">
        <f>HLOOKUP(Coffee_data[[#This Row],[ProductId]],Product!$B$4:$O$7,3,FALSE)</f>
        <v>Herbal Tea</v>
      </c>
      <c r="T3620" s="15" t="str">
        <f>HLOOKUP(Coffee_data[[#This Row],[ProductId]],Product!$B$4:$O$7,4,FALSE)</f>
        <v>Lemon</v>
      </c>
    </row>
    <row r="3621" spans="1:20" x14ac:dyDescent="0.2">
      <c r="A3621">
        <v>18</v>
      </c>
      <c r="B3621">
        <v>29</v>
      </c>
      <c r="C3621">
        <v>51</v>
      </c>
      <c r="D3621">
        <v>19</v>
      </c>
      <c r="E3621">
        <v>17</v>
      </c>
      <c r="F3621">
        <v>5</v>
      </c>
      <c r="G3621">
        <v>848</v>
      </c>
      <c r="H3621">
        <v>20</v>
      </c>
      <c r="I3621">
        <v>20</v>
      </c>
      <c r="J3621">
        <v>30</v>
      </c>
      <c r="K3621">
        <v>61</v>
      </c>
      <c r="L3621">
        <v>603</v>
      </c>
      <c r="M3621">
        <v>11</v>
      </c>
      <c r="N3621" s="25">
        <v>42247</v>
      </c>
      <c r="O3621" t="str">
        <f>VLOOKUP(Coffee_data[[#This Row],[Area Code]],Location!$B$1:$E$157,2,FALSE)</f>
        <v>New Hampshire</v>
      </c>
      <c r="P3621" t="str">
        <f>VLOOKUP(Coffee_data[[#This Row],[Area Code]],Location!$B$1:$E$157,3,FALSE)</f>
        <v>East</v>
      </c>
      <c r="Q3621" t="str">
        <f>VLOOKUP(Coffee_data[[#This Row],[Area Code]],Location!$B$1:$E$157,4,FALSE)</f>
        <v>Small Market</v>
      </c>
      <c r="R3621" s="15" t="str">
        <f>HLOOKUP(Coffee_data[[#This Row],[ProductId]],Product!$B$4:$O$7,2,FALSE)</f>
        <v>Regular</v>
      </c>
      <c r="S3621" s="15" t="str">
        <f>HLOOKUP(Coffee_data[[#This Row],[ProductId]],Product!$B$4:$O$7,3,FALSE)</f>
        <v>Tea</v>
      </c>
      <c r="T3621" s="15" t="str">
        <f>HLOOKUP(Coffee_data[[#This Row],[ProductId]],Product!$B$4:$O$7,4,FALSE)</f>
        <v>Darjeeling</v>
      </c>
    </row>
    <row r="3622" spans="1:20" x14ac:dyDescent="0.2">
      <c r="A3622">
        <v>46</v>
      </c>
      <c r="B3622">
        <v>43</v>
      </c>
      <c r="C3622">
        <v>46</v>
      </c>
      <c r="D3622">
        <v>0</v>
      </c>
      <c r="E3622">
        <v>12</v>
      </c>
      <c r="F3622">
        <v>0</v>
      </c>
      <c r="G3622">
        <v>473</v>
      </c>
      <c r="H3622">
        <v>30</v>
      </c>
      <c r="I3622">
        <v>0</v>
      </c>
      <c r="J3622">
        <v>40</v>
      </c>
      <c r="K3622">
        <v>53</v>
      </c>
      <c r="L3622">
        <v>603</v>
      </c>
      <c r="M3622">
        <v>13</v>
      </c>
      <c r="N3622" s="25">
        <v>42247</v>
      </c>
      <c r="O3622" t="str">
        <f>VLOOKUP(Coffee_data[[#This Row],[Area Code]],Location!$B$1:$E$157,2,FALSE)</f>
        <v>New Hampshire</v>
      </c>
      <c r="P3622" t="str">
        <f>VLOOKUP(Coffee_data[[#This Row],[Area Code]],Location!$B$1:$E$157,3,FALSE)</f>
        <v>East</v>
      </c>
      <c r="Q3622" t="str">
        <f>VLOOKUP(Coffee_data[[#This Row],[Area Code]],Location!$B$1:$E$157,4,FALSE)</f>
        <v>Small Market</v>
      </c>
      <c r="R3622" s="15" t="str">
        <f>HLOOKUP(Coffee_data[[#This Row],[ProductId]],Product!$B$4:$O$7,2,FALSE)</f>
        <v>Regular</v>
      </c>
      <c r="S3622" s="15" t="str">
        <f>HLOOKUP(Coffee_data[[#This Row],[ProductId]],Product!$B$4:$O$7,3,FALSE)</f>
        <v>Tea</v>
      </c>
      <c r="T3622" s="15" t="str">
        <f>HLOOKUP(Coffee_data[[#This Row],[ProductId]],Product!$B$4:$O$7,4,FALSE)</f>
        <v>Green Tea</v>
      </c>
    </row>
    <row r="3623" spans="1:20" x14ac:dyDescent="0.2">
      <c r="A3623">
        <v>-10</v>
      </c>
      <c r="B3623">
        <v>62</v>
      </c>
      <c r="C3623">
        <v>113</v>
      </c>
      <c r="D3623">
        <v>44</v>
      </c>
      <c r="E3623">
        <v>69</v>
      </c>
      <c r="F3623">
        <v>40</v>
      </c>
      <c r="G3623">
        <v>325</v>
      </c>
      <c r="H3623">
        <v>10</v>
      </c>
      <c r="I3623">
        <v>40</v>
      </c>
      <c r="J3623">
        <v>60</v>
      </c>
      <c r="K3623">
        <v>105</v>
      </c>
      <c r="L3623">
        <v>603</v>
      </c>
      <c r="M3623">
        <v>5</v>
      </c>
      <c r="N3623" s="25">
        <v>42247</v>
      </c>
      <c r="O3623" t="str">
        <f>VLOOKUP(Coffee_data[[#This Row],[Area Code]],Location!$B$1:$E$157,2,FALSE)</f>
        <v>New Hampshire</v>
      </c>
      <c r="P3623" t="str">
        <f>VLOOKUP(Coffee_data[[#This Row],[Area Code]],Location!$B$1:$E$157,3,FALSE)</f>
        <v>East</v>
      </c>
      <c r="Q3623" t="str">
        <f>VLOOKUP(Coffee_data[[#This Row],[Area Code]],Location!$B$1:$E$157,4,FALSE)</f>
        <v>Small Market</v>
      </c>
      <c r="R3623" s="15" t="str">
        <f>HLOOKUP(Coffee_data[[#This Row],[ProductId]],Product!$B$4:$O$7,2,FALSE)</f>
        <v>Regular</v>
      </c>
      <c r="S3623" s="15" t="str">
        <f>HLOOKUP(Coffee_data[[#This Row],[ProductId]],Product!$B$4:$O$7,3,FALSE)</f>
        <v>Espresso</v>
      </c>
      <c r="T3623" s="15" t="str">
        <f>HLOOKUP(Coffee_data[[#This Row],[ProductId]],Product!$B$4:$O$7,4,FALSE)</f>
        <v>Caffe Mocha</v>
      </c>
    </row>
    <row r="3624" spans="1:20" x14ac:dyDescent="0.2">
      <c r="A3624">
        <v>-18</v>
      </c>
      <c r="B3624">
        <v>30</v>
      </c>
      <c r="C3624">
        <v>58</v>
      </c>
      <c r="D3624">
        <v>24</v>
      </c>
      <c r="E3624">
        <v>42</v>
      </c>
      <c r="F3624">
        <v>9</v>
      </c>
      <c r="G3624">
        <v>212</v>
      </c>
      <c r="H3624">
        <v>0</v>
      </c>
      <c r="I3624">
        <v>20</v>
      </c>
      <c r="J3624">
        <v>30</v>
      </c>
      <c r="K3624">
        <v>57</v>
      </c>
      <c r="L3624">
        <v>603</v>
      </c>
      <c r="M3624">
        <v>7</v>
      </c>
      <c r="N3624" s="25">
        <v>42247</v>
      </c>
      <c r="O3624" t="str">
        <f>VLOOKUP(Coffee_data[[#This Row],[Area Code]],Location!$B$1:$E$157,2,FALSE)</f>
        <v>New Hampshire</v>
      </c>
      <c r="P3624" t="str">
        <f>VLOOKUP(Coffee_data[[#This Row],[Area Code]],Location!$B$1:$E$157,3,FALSE)</f>
        <v>East</v>
      </c>
      <c r="Q3624" t="str">
        <f>VLOOKUP(Coffee_data[[#This Row],[Area Code]],Location!$B$1:$E$157,4,FALSE)</f>
        <v>Small Market</v>
      </c>
      <c r="R3624" s="15" t="str">
        <f>HLOOKUP(Coffee_data[[#This Row],[ProductId]],Product!$B$4:$O$7,2,FALSE)</f>
        <v>Regular</v>
      </c>
      <c r="S3624" s="15" t="str">
        <f>HLOOKUP(Coffee_data[[#This Row],[ProductId]],Product!$B$4:$O$7,3,FALSE)</f>
        <v>Espresso</v>
      </c>
      <c r="T3624" s="15" t="str">
        <f>HLOOKUP(Coffee_data[[#This Row],[ProductId]],Product!$B$4:$O$7,4,FALSE)</f>
        <v>Regular Espresso</v>
      </c>
    </row>
    <row r="3625" spans="1:20" x14ac:dyDescent="0.2">
      <c r="A3625">
        <v>49</v>
      </c>
      <c r="B3625">
        <v>71</v>
      </c>
      <c r="C3625">
        <v>128</v>
      </c>
      <c r="D3625">
        <v>49</v>
      </c>
      <c r="E3625">
        <v>38</v>
      </c>
      <c r="F3625">
        <v>15</v>
      </c>
      <c r="G3625">
        <v>315</v>
      </c>
      <c r="H3625">
        <v>50</v>
      </c>
      <c r="I3625">
        <v>39</v>
      </c>
      <c r="J3625">
        <v>70</v>
      </c>
      <c r="K3625">
        <v>111</v>
      </c>
      <c r="L3625">
        <v>603</v>
      </c>
      <c r="M3625">
        <v>1</v>
      </c>
      <c r="N3625" s="25">
        <v>42247</v>
      </c>
      <c r="O3625" t="str">
        <f>VLOOKUP(Coffee_data[[#This Row],[Area Code]],Location!$B$1:$E$157,2,FALSE)</f>
        <v>New Hampshire</v>
      </c>
      <c r="P3625" t="str">
        <f>VLOOKUP(Coffee_data[[#This Row],[Area Code]],Location!$B$1:$E$157,3,FALSE)</f>
        <v>East</v>
      </c>
      <c r="Q3625" t="str">
        <f>VLOOKUP(Coffee_data[[#This Row],[Area Code]],Location!$B$1:$E$157,4,FALSE)</f>
        <v>Small Market</v>
      </c>
      <c r="R3625" s="15" t="str">
        <f>HLOOKUP(Coffee_data[[#This Row],[ProductId]],Product!$B$4:$O$7,2,FALSE)</f>
        <v>Regular</v>
      </c>
      <c r="S3625" s="15" t="str">
        <f>HLOOKUP(Coffee_data[[#This Row],[ProductId]],Product!$B$4:$O$7,3,FALSE)</f>
        <v>Coffee</v>
      </c>
      <c r="T3625" s="15" t="str">
        <f>HLOOKUP(Coffee_data[[#This Row],[ProductId]],Product!$B$4:$O$7,4,FALSE)</f>
        <v>Amaretto</v>
      </c>
    </row>
    <row r="3626" spans="1:20" x14ac:dyDescent="0.2">
      <c r="A3626">
        <v>50</v>
      </c>
      <c r="B3626">
        <v>84</v>
      </c>
      <c r="C3626">
        <v>148</v>
      </c>
      <c r="D3626">
        <v>55</v>
      </c>
      <c r="E3626">
        <v>50</v>
      </c>
      <c r="F3626">
        <v>18</v>
      </c>
      <c r="G3626">
        <v>453</v>
      </c>
      <c r="H3626">
        <v>50</v>
      </c>
      <c r="I3626">
        <v>52</v>
      </c>
      <c r="J3626">
        <v>80</v>
      </c>
      <c r="K3626">
        <v>132</v>
      </c>
      <c r="L3626">
        <v>603</v>
      </c>
      <c r="M3626">
        <v>2</v>
      </c>
      <c r="N3626" s="25">
        <v>42247</v>
      </c>
      <c r="O3626" t="str">
        <f>VLOOKUP(Coffee_data[[#This Row],[Area Code]],Location!$B$1:$E$157,2,FALSE)</f>
        <v>New Hampshire</v>
      </c>
      <c r="P3626" t="str">
        <f>VLOOKUP(Coffee_data[[#This Row],[Area Code]],Location!$B$1:$E$157,3,FALSE)</f>
        <v>East</v>
      </c>
      <c r="Q3626" t="str">
        <f>VLOOKUP(Coffee_data[[#This Row],[Area Code]],Location!$B$1:$E$157,4,FALSE)</f>
        <v>Small Market</v>
      </c>
      <c r="R3626" s="15" t="str">
        <f>HLOOKUP(Coffee_data[[#This Row],[ProductId]],Product!$B$4:$O$7,2,FALSE)</f>
        <v>Regular</v>
      </c>
      <c r="S3626" s="15" t="str">
        <f>HLOOKUP(Coffee_data[[#This Row],[ProductId]],Product!$B$4:$O$7,3,FALSE)</f>
        <v>Coffee</v>
      </c>
      <c r="T3626" s="15" t="str">
        <f>HLOOKUP(Coffee_data[[#This Row],[ProductId]],Product!$B$4:$O$7,4,FALSE)</f>
        <v>Columbian</v>
      </c>
    </row>
    <row r="3627" spans="1:20" x14ac:dyDescent="0.2">
      <c r="A3627">
        <v>137</v>
      </c>
      <c r="B3627">
        <v>239</v>
      </c>
      <c r="C3627">
        <v>577</v>
      </c>
      <c r="D3627">
        <v>332</v>
      </c>
      <c r="E3627">
        <v>147</v>
      </c>
      <c r="F3627">
        <v>114</v>
      </c>
      <c r="G3627">
        <v>1518</v>
      </c>
      <c r="H3627">
        <v>90</v>
      </c>
      <c r="I3627">
        <v>221</v>
      </c>
      <c r="J3627">
        <v>200</v>
      </c>
      <c r="K3627">
        <v>411</v>
      </c>
      <c r="L3627">
        <v>845</v>
      </c>
      <c r="M3627">
        <v>9</v>
      </c>
      <c r="N3627" s="25">
        <v>42247</v>
      </c>
      <c r="O3627" t="str">
        <f>VLOOKUP(Coffee_data[[#This Row],[Area Code]],Location!$B$1:$E$157,2,FALSE)</f>
        <v>New York</v>
      </c>
      <c r="P3627" t="str">
        <f>VLOOKUP(Coffee_data[[#This Row],[Area Code]],Location!$B$1:$E$157,3,FALSE)</f>
        <v>East</v>
      </c>
      <c r="Q3627" t="str">
        <f>VLOOKUP(Coffee_data[[#This Row],[Area Code]],Location!$B$1:$E$157,4,FALSE)</f>
        <v>Major Market</v>
      </c>
      <c r="R3627" s="15" t="str">
        <f>HLOOKUP(Coffee_data[[#This Row],[ProductId]],Product!$B$4:$O$7,2,FALSE)</f>
        <v>Decaf</v>
      </c>
      <c r="S3627" s="15" t="str">
        <f>HLOOKUP(Coffee_data[[#This Row],[ProductId]],Product!$B$4:$O$7,3,FALSE)</f>
        <v>Herbal Tea</v>
      </c>
      <c r="T3627" s="15" t="str">
        <f>HLOOKUP(Coffee_data[[#This Row],[ProductId]],Product!$B$4:$O$7,4,FALSE)</f>
        <v>Lemon</v>
      </c>
    </row>
    <row r="3628" spans="1:20" x14ac:dyDescent="0.2">
      <c r="A3628">
        <v>-353</v>
      </c>
      <c r="B3628">
        <v>-139</v>
      </c>
      <c r="C3628">
        <v>119</v>
      </c>
      <c r="D3628">
        <v>280</v>
      </c>
      <c r="E3628">
        <v>99</v>
      </c>
      <c r="F3628">
        <v>77</v>
      </c>
      <c r="G3628">
        <v>3948</v>
      </c>
      <c r="H3628">
        <v>-180</v>
      </c>
      <c r="I3628">
        <v>163</v>
      </c>
      <c r="J3628">
        <v>-110</v>
      </c>
      <c r="K3628">
        <v>80</v>
      </c>
      <c r="L3628">
        <v>845</v>
      </c>
      <c r="M3628">
        <v>10</v>
      </c>
      <c r="N3628" s="25">
        <v>42247</v>
      </c>
      <c r="O3628" t="str">
        <f>VLOOKUP(Coffee_data[[#This Row],[Area Code]],Location!$B$1:$E$157,2,FALSE)</f>
        <v>New York</v>
      </c>
      <c r="P3628" t="str">
        <f>VLOOKUP(Coffee_data[[#This Row],[Area Code]],Location!$B$1:$E$157,3,FALSE)</f>
        <v>East</v>
      </c>
      <c r="Q3628" t="str">
        <f>VLOOKUP(Coffee_data[[#This Row],[Area Code]],Location!$B$1:$E$157,4,FALSE)</f>
        <v>Major Market</v>
      </c>
      <c r="R3628" s="15" t="str">
        <f>HLOOKUP(Coffee_data[[#This Row],[ProductId]],Product!$B$4:$O$7,2,FALSE)</f>
        <v>Decaf</v>
      </c>
      <c r="S3628" s="15" t="str">
        <f>HLOOKUP(Coffee_data[[#This Row],[ProductId]],Product!$B$4:$O$7,3,FALSE)</f>
        <v>Herbal Tea</v>
      </c>
      <c r="T3628" s="15" t="str">
        <f>HLOOKUP(Coffee_data[[#This Row],[ProductId]],Product!$B$4:$O$7,4,FALSE)</f>
        <v>Mint</v>
      </c>
    </row>
    <row r="3629" spans="1:20" x14ac:dyDescent="0.2">
      <c r="A3629">
        <v>157</v>
      </c>
      <c r="B3629">
        <v>145</v>
      </c>
      <c r="C3629">
        <v>261</v>
      </c>
      <c r="D3629">
        <v>126</v>
      </c>
      <c r="E3629">
        <v>39</v>
      </c>
      <c r="F3629">
        <v>28</v>
      </c>
      <c r="G3629">
        <v>981</v>
      </c>
      <c r="H3629">
        <v>130</v>
      </c>
      <c r="I3629">
        <v>142</v>
      </c>
      <c r="J3629">
        <v>160</v>
      </c>
      <c r="K3629">
        <v>249</v>
      </c>
      <c r="L3629">
        <v>845</v>
      </c>
      <c r="M3629">
        <v>11</v>
      </c>
      <c r="N3629" s="25">
        <v>42247</v>
      </c>
      <c r="O3629" t="str">
        <f>VLOOKUP(Coffee_data[[#This Row],[Area Code]],Location!$B$1:$E$157,2,FALSE)</f>
        <v>New York</v>
      </c>
      <c r="P3629" t="str">
        <f>VLOOKUP(Coffee_data[[#This Row],[Area Code]],Location!$B$1:$E$157,3,FALSE)</f>
        <v>East</v>
      </c>
      <c r="Q3629" t="str">
        <f>VLOOKUP(Coffee_data[[#This Row],[Area Code]],Location!$B$1:$E$157,4,FALSE)</f>
        <v>Major Market</v>
      </c>
      <c r="R3629" s="15" t="str">
        <f>HLOOKUP(Coffee_data[[#This Row],[ProductId]],Product!$B$4:$O$7,2,FALSE)</f>
        <v>Regular</v>
      </c>
      <c r="S3629" s="15" t="str">
        <f>HLOOKUP(Coffee_data[[#This Row],[ProductId]],Product!$B$4:$O$7,3,FALSE)</f>
        <v>Tea</v>
      </c>
      <c r="T3629" s="15" t="str">
        <f>HLOOKUP(Coffee_data[[#This Row],[ProductId]],Product!$B$4:$O$7,4,FALSE)</f>
        <v>Darjeeling</v>
      </c>
    </row>
    <row r="3630" spans="1:20" x14ac:dyDescent="0.2">
      <c r="A3630">
        <v>197</v>
      </c>
      <c r="B3630">
        <v>179</v>
      </c>
      <c r="C3630">
        <v>322</v>
      </c>
      <c r="D3630">
        <v>93</v>
      </c>
      <c r="E3630">
        <v>46</v>
      </c>
      <c r="F3630">
        <v>34</v>
      </c>
      <c r="G3630">
        <v>928</v>
      </c>
      <c r="H3630">
        <v>150</v>
      </c>
      <c r="I3630">
        <v>133</v>
      </c>
      <c r="J3630">
        <v>190</v>
      </c>
      <c r="K3630">
        <v>308</v>
      </c>
      <c r="L3630">
        <v>518</v>
      </c>
      <c r="M3630">
        <v>12</v>
      </c>
      <c r="N3630" s="25">
        <v>42247</v>
      </c>
      <c r="O3630" t="str">
        <f>VLOOKUP(Coffee_data[[#This Row],[Area Code]],Location!$B$1:$E$157,2,FALSE)</f>
        <v>New York</v>
      </c>
      <c r="P3630" t="str">
        <f>VLOOKUP(Coffee_data[[#This Row],[Area Code]],Location!$B$1:$E$157,3,FALSE)</f>
        <v>East</v>
      </c>
      <c r="Q3630" t="str">
        <f>VLOOKUP(Coffee_data[[#This Row],[Area Code]],Location!$B$1:$E$157,4,FALSE)</f>
        <v>Major Market</v>
      </c>
      <c r="R3630" s="15" t="str">
        <f>HLOOKUP(Coffee_data[[#This Row],[ProductId]],Product!$B$4:$O$7,2,FALSE)</f>
        <v>Regular</v>
      </c>
      <c r="S3630" s="15" t="str">
        <f>HLOOKUP(Coffee_data[[#This Row],[ProductId]],Product!$B$4:$O$7,3,FALSE)</f>
        <v>Tea</v>
      </c>
      <c r="T3630" s="15" t="str">
        <f>HLOOKUP(Coffee_data[[#This Row],[ProductId]],Product!$B$4:$O$7,4,FALSE)</f>
        <v>Earl Grey</v>
      </c>
    </row>
    <row r="3631" spans="1:20" x14ac:dyDescent="0.2">
      <c r="A3631">
        <v>125</v>
      </c>
      <c r="B3631">
        <v>118</v>
      </c>
      <c r="C3631">
        <v>212</v>
      </c>
      <c r="D3631">
        <v>81</v>
      </c>
      <c r="E3631">
        <v>34</v>
      </c>
      <c r="F3631">
        <v>22</v>
      </c>
      <c r="G3631">
        <v>588</v>
      </c>
      <c r="H3631">
        <v>100</v>
      </c>
      <c r="I3631">
        <v>93</v>
      </c>
      <c r="J3631">
        <v>130</v>
      </c>
      <c r="K3631">
        <v>197</v>
      </c>
      <c r="L3631">
        <v>718</v>
      </c>
      <c r="M3631">
        <v>13</v>
      </c>
      <c r="N3631" s="25">
        <v>42247</v>
      </c>
      <c r="O3631" t="str">
        <f>VLOOKUP(Coffee_data[[#This Row],[Area Code]],Location!$B$1:$E$157,2,FALSE)</f>
        <v>New York</v>
      </c>
      <c r="P3631" t="str">
        <f>VLOOKUP(Coffee_data[[#This Row],[Area Code]],Location!$B$1:$E$157,3,FALSE)</f>
        <v>East</v>
      </c>
      <c r="Q3631" t="str">
        <f>VLOOKUP(Coffee_data[[#This Row],[Area Code]],Location!$B$1:$E$157,4,FALSE)</f>
        <v>Major Market</v>
      </c>
      <c r="R3631" s="15" t="str">
        <f>HLOOKUP(Coffee_data[[#This Row],[ProductId]],Product!$B$4:$O$7,2,FALSE)</f>
        <v>Regular</v>
      </c>
      <c r="S3631" s="15" t="str">
        <f>HLOOKUP(Coffee_data[[#This Row],[ProductId]],Product!$B$4:$O$7,3,FALSE)</f>
        <v>Tea</v>
      </c>
      <c r="T3631" s="15" t="str">
        <f>HLOOKUP(Coffee_data[[#This Row],[ProductId]],Product!$B$4:$O$7,4,FALSE)</f>
        <v>Green Tea</v>
      </c>
    </row>
    <row r="3632" spans="1:20" x14ac:dyDescent="0.2">
      <c r="A3632">
        <v>-292</v>
      </c>
      <c r="B3632">
        <v>-53</v>
      </c>
      <c r="C3632">
        <v>72</v>
      </c>
      <c r="D3632">
        <v>150</v>
      </c>
      <c r="E3632">
        <v>144</v>
      </c>
      <c r="F3632">
        <v>110</v>
      </c>
      <c r="G3632">
        <v>2932</v>
      </c>
      <c r="H3632">
        <v>-180</v>
      </c>
      <c r="I3632">
        <v>158</v>
      </c>
      <c r="J3632">
        <v>-50</v>
      </c>
      <c r="K3632">
        <v>65</v>
      </c>
      <c r="L3632">
        <v>518</v>
      </c>
      <c r="M3632">
        <v>5</v>
      </c>
      <c r="N3632" s="25">
        <v>42247</v>
      </c>
      <c r="O3632" t="str">
        <f>VLOOKUP(Coffee_data[[#This Row],[Area Code]],Location!$B$1:$E$157,2,FALSE)</f>
        <v>New York</v>
      </c>
      <c r="P3632" t="str">
        <f>VLOOKUP(Coffee_data[[#This Row],[Area Code]],Location!$B$1:$E$157,3,FALSE)</f>
        <v>East</v>
      </c>
      <c r="Q3632" t="str">
        <f>VLOOKUP(Coffee_data[[#This Row],[Area Code]],Location!$B$1:$E$157,4,FALSE)</f>
        <v>Major Market</v>
      </c>
      <c r="R3632" s="15" t="str">
        <f>HLOOKUP(Coffee_data[[#This Row],[ProductId]],Product!$B$4:$O$7,2,FALSE)</f>
        <v>Regular</v>
      </c>
      <c r="S3632" s="15" t="str">
        <f>HLOOKUP(Coffee_data[[#This Row],[ProductId]],Product!$B$4:$O$7,3,FALSE)</f>
        <v>Espresso</v>
      </c>
      <c r="T3632" s="15" t="str">
        <f>HLOOKUP(Coffee_data[[#This Row],[ProductId]],Product!$B$4:$O$7,4,FALSE)</f>
        <v>Caffe Mocha</v>
      </c>
    </row>
    <row r="3633" spans="1:20" x14ac:dyDescent="0.2">
      <c r="A3633">
        <v>332</v>
      </c>
      <c r="B3633">
        <v>318</v>
      </c>
      <c r="C3633">
        <v>604</v>
      </c>
      <c r="D3633">
        <v>187</v>
      </c>
      <c r="E3633">
        <v>94</v>
      </c>
      <c r="F3633">
        <v>69</v>
      </c>
      <c r="G3633">
        <v>1286</v>
      </c>
      <c r="H3633">
        <v>240</v>
      </c>
      <c r="I3633">
        <v>228</v>
      </c>
      <c r="J3633">
        <v>320</v>
      </c>
      <c r="K3633">
        <v>550</v>
      </c>
      <c r="L3633">
        <v>516</v>
      </c>
      <c r="M3633">
        <v>7</v>
      </c>
      <c r="N3633" s="25">
        <v>42247</v>
      </c>
      <c r="O3633" t="str">
        <f>VLOOKUP(Coffee_data[[#This Row],[Area Code]],Location!$B$1:$E$157,2,FALSE)</f>
        <v>New York</v>
      </c>
      <c r="P3633" t="str">
        <f>VLOOKUP(Coffee_data[[#This Row],[Area Code]],Location!$B$1:$E$157,3,FALSE)</f>
        <v>East</v>
      </c>
      <c r="Q3633" t="str">
        <f>VLOOKUP(Coffee_data[[#This Row],[Area Code]],Location!$B$1:$E$157,4,FALSE)</f>
        <v>Major Market</v>
      </c>
      <c r="R3633" s="15" t="str">
        <f>HLOOKUP(Coffee_data[[#This Row],[ProductId]],Product!$B$4:$O$7,2,FALSE)</f>
        <v>Regular</v>
      </c>
      <c r="S3633" s="15" t="str">
        <f>HLOOKUP(Coffee_data[[#This Row],[ProductId]],Product!$B$4:$O$7,3,FALSE)</f>
        <v>Espresso</v>
      </c>
      <c r="T3633" s="15" t="str">
        <f>HLOOKUP(Coffee_data[[#This Row],[ProductId]],Product!$B$4:$O$7,4,FALSE)</f>
        <v>Regular Espresso</v>
      </c>
    </row>
    <row r="3634" spans="1:20" x14ac:dyDescent="0.2">
      <c r="A3634">
        <v>463</v>
      </c>
      <c r="B3634">
        <v>474</v>
      </c>
      <c r="C3634">
        <v>842</v>
      </c>
      <c r="D3634">
        <v>258</v>
      </c>
      <c r="E3634">
        <v>162</v>
      </c>
      <c r="F3634">
        <v>110</v>
      </c>
      <c r="G3634">
        <v>2580</v>
      </c>
      <c r="H3634">
        <v>320</v>
      </c>
      <c r="I3634">
        <v>225</v>
      </c>
      <c r="J3634">
        <v>450</v>
      </c>
      <c r="K3634">
        <v>752</v>
      </c>
      <c r="L3634">
        <v>516</v>
      </c>
      <c r="M3634">
        <v>2</v>
      </c>
      <c r="N3634" s="25">
        <v>42247</v>
      </c>
      <c r="O3634" t="str">
        <f>VLOOKUP(Coffee_data[[#This Row],[Area Code]],Location!$B$1:$E$157,2,FALSE)</f>
        <v>New York</v>
      </c>
      <c r="P3634" t="str">
        <f>VLOOKUP(Coffee_data[[#This Row],[Area Code]],Location!$B$1:$E$157,3,FALSE)</f>
        <v>East</v>
      </c>
      <c r="Q3634" t="str">
        <f>VLOOKUP(Coffee_data[[#This Row],[Area Code]],Location!$B$1:$E$157,4,FALSE)</f>
        <v>Major Market</v>
      </c>
      <c r="R3634" s="15" t="str">
        <f>HLOOKUP(Coffee_data[[#This Row],[ProductId]],Product!$B$4:$O$7,2,FALSE)</f>
        <v>Regular</v>
      </c>
      <c r="S3634" s="15" t="str">
        <f>HLOOKUP(Coffee_data[[#This Row],[ProductId]],Product!$B$4:$O$7,3,FALSE)</f>
        <v>Coffee</v>
      </c>
      <c r="T3634" s="15" t="str">
        <f>HLOOKUP(Coffee_data[[#This Row],[ProductId]],Product!$B$4:$O$7,4,FALSE)</f>
        <v>Columbian</v>
      </c>
    </row>
    <row r="3635" spans="1:20" x14ac:dyDescent="0.2">
      <c r="A3635">
        <v>82</v>
      </c>
      <c r="B3635">
        <v>90</v>
      </c>
      <c r="C3635">
        <v>169</v>
      </c>
      <c r="D3635">
        <v>69</v>
      </c>
      <c r="E3635">
        <v>35</v>
      </c>
      <c r="F3635">
        <v>22</v>
      </c>
      <c r="G3635">
        <v>572</v>
      </c>
      <c r="H3635">
        <v>60</v>
      </c>
      <c r="I3635">
        <v>52</v>
      </c>
      <c r="J3635">
        <v>90</v>
      </c>
      <c r="K3635">
        <v>150</v>
      </c>
      <c r="L3635">
        <v>337</v>
      </c>
      <c r="M3635">
        <v>8</v>
      </c>
      <c r="N3635" s="25">
        <v>42247</v>
      </c>
      <c r="O3635" t="str">
        <f>VLOOKUP(Coffee_data[[#This Row],[Area Code]],Location!$B$1:$E$157,2,FALSE)</f>
        <v>Louisiana</v>
      </c>
      <c r="P3635" t="str">
        <f>VLOOKUP(Coffee_data[[#This Row],[Area Code]],Location!$B$1:$E$157,3,FALSE)</f>
        <v>South</v>
      </c>
      <c r="Q3635" t="str">
        <f>VLOOKUP(Coffee_data[[#This Row],[Area Code]],Location!$B$1:$E$157,4,FALSE)</f>
        <v>Small Market</v>
      </c>
      <c r="R3635" s="15" t="str">
        <f>HLOOKUP(Coffee_data[[#This Row],[ProductId]],Product!$B$4:$O$7,2,FALSE)</f>
        <v>Decaf</v>
      </c>
      <c r="S3635" s="15" t="str">
        <f>HLOOKUP(Coffee_data[[#This Row],[ProductId]],Product!$B$4:$O$7,3,FALSE)</f>
        <v>Herbal Tea</v>
      </c>
      <c r="T3635" s="15" t="str">
        <f>HLOOKUP(Coffee_data[[#This Row],[ProductId]],Product!$B$4:$O$7,4,FALSE)</f>
        <v>Chamomile</v>
      </c>
    </row>
    <row r="3636" spans="1:20" x14ac:dyDescent="0.2">
      <c r="A3636">
        <v>37</v>
      </c>
      <c r="B3636">
        <v>83</v>
      </c>
      <c r="C3636">
        <v>160</v>
      </c>
      <c r="D3636">
        <v>67</v>
      </c>
      <c r="E3636">
        <v>58</v>
      </c>
      <c r="F3636">
        <v>25</v>
      </c>
      <c r="G3636">
        <v>599</v>
      </c>
      <c r="H3636">
        <v>30</v>
      </c>
      <c r="I3636">
        <v>69</v>
      </c>
      <c r="J3636">
        <v>80</v>
      </c>
      <c r="K3636">
        <v>131</v>
      </c>
      <c r="L3636">
        <v>985</v>
      </c>
      <c r="M3636">
        <v>9</v>
      </c>
      <c r="N3636" s="25">
        <v>42247</v>
      </c>
      <c r="O3636" t="str">
        <f>VLOOKUP(Coffee_data[[#This Row],[Area Code]],Location!$B$1:$E$157,2,FALSE)</f>
        <v>Louisiana</v>
      </c>
      <c r="P3636" t="str">
        <f>VLOOKUP(Coffee_data[[#This Row],[Area Code]],Location!$B$1:$E$157,3,FALSE)</f>
        <v>South</v>
      </c>
      <c r="Q3636" t="str">
        <f>VLOOKUP(Coffee_data[[#This Row],[Area Code]],Location!$B$1:$E$157,4,FALSE)</f>
        <v>Small Market</v>
      </c>
      <c r="R3636" s="15" t="str">
        <f>HLOOKUP(Coffee_data[[#This Row],[ProductId]],Product!$B$4:$O$7,2,FALSE)</f>
        <v>Decaf</v>
      </c>
      <c r="S3636" s="15" t="str">
        <f>HLOOKUP(Coffee_data[[#This Row],[ProductId]],Product!$B$4:$O$7,3,FALSE)</f>
        <v>Herbal Tea</v>
      </c>
      <c r="T3636" s="15" t="str">
        <f>HLOOKUP(Coffee_data[[#This Row],[ProductId]],Product!$B$4:$O$7,4,FALSE)</f>
        <v>Lemon</v>
      </c>
    </row>
    <row r="3637" spans="1:20" x14ac:dyDescent="0.2">
      <c r="A3637">
        <v>68</v>
      </c>
      <c r="B3637">
        <v>71</v>
      </c>
      <c r="C3637">
        <v>127</v>
      </c>
      <c r="D3637">
        <v>48</v>
      </c>
      <c r="E3637">
        <v>25</v>
      </c>
      <c r="F3637">
        <v>13</v>
      </c>
      <c r="G3637">
        <v>834</v>
      </c>
      <c r="H3637">
        <v>60</v>
      </c>
      <c r="I3637">
        <v>62</v>
      </c>
      <c r="J3637">
        <v>80</v>
      </c>
      <c r="K3637">
        <v>138</v>
      </c>
      <c r="L3637">
        <v>318</v>
      </c>
      <c r="M3637">
        <v>2</v>
      </c>
      <c r="N3637" s="25">
        <v>42247</v>
      </c>
      <c r="O3637" t="str">
        <f>VLOOKUP(Coffee_data[[#This Row],[Area Code]],Location!$B$1:$E$157,2,FALSE)</f>
        <v>Louisiana</v>
      </c>
      <c r="P3637" t="str">
        <f>VLOOKUP(Coffee_data[[#This Row],[Area Code]],Location!$B$1:$E$157,3,FALSE)</f>
        <v>South</v>
      </c>
      <c r="Q3637" t="str">
        <f>VLOOKUP(Coffee_data[[#This Row],[Area Code]],Location!$B$1:$E$157,4,FALSE)</f>
        <v>Small Market</v>
      </c>
      <c r="R3637" s="15" t="str">
        <f>HLOOKUP(Coffee_data[[#This Row],[ProductId]],Product!$B$4:$O$7,2,FALSE)</f>
        <v>Regular</v>
      </c>
      <c r="S3637" s="15" t="str">
        <f>HLOOKUP(Coffee_data[[#This Row],[ProductId]],Product!$B$4:$O$7,3,FALSE)</f>
        <v>Coffee</v>
      </c>
      <c r="T3637" s="15" t="str">
        <f>HLOOKUP(Coffee_data[[#This Row],[ProductId]],Product!$B$4:$O$7,4,FALSE)</f>
        <v>Columbian</v>
      </c>
    </row>
    <row r="3638" spans="1:20" x14ac:dyDescent="0.2">
      <c r="A3638">
        <v>74</v>
      </c>
      <c r="B3638">
        <v>75</v>
      </c>
      <c r="C3638">
        <v>134</v>
      </c>
      <c r="D3638">
        <v>51</v>
      </c>
      <c r="E3638">
        <v>25</v>
      </c>
      <c r="F3638">
        <v>14</v>
      </c>
      <c r="G3638">
        <v>857</v>
      </c>
      <c r="H3638">
        <v>70</v>
      </c>
      <c r="I3638">
        <v>57</v>
      </c>
      <c r="J3638">
        <v>90</v>
      </c>
      <c r="K3638">
        <v>147</v>
      </c>
      <c r="L3638">
        <v>504</v>
      </c>
      <c r="M3638">
        <v>3</v>
      </c>
      <c r="N3638" s="25">
        <v>42247</v>
      </c>
      <c r="O3638" t="str">
        <f>VLOOKUP(Coffee_data[[#This Row],[Area Code]],Location!$B$1:$E$157,2,FALSE)</f>
        <v>Louisiana</v>
      </c>
      <c r="P3638" t="str">
        <f>VLOOKUP(Coffee_data[[#This Row],[Area Code]],Location!$B$1:$E$157,3,FALSE)</f>
        <v>South</v>
      </c>
      <c r="Q3638" t="str">
        <f>VLOOKUP(Coffee_data[[#This Row],[Area Code]],Location!$B$1:$E$157,4,FALSE)</f>
        <v>Small Market</v>
      </c>
      <c r="R3638" s="15" t="str">
        <f>HLOOKUP(Coffee_data[[#This Row],[ProductId]],Product!$B$4:$O$7,2,FALSE)</f>
        <v>Decaf</v>
      </c>
      <c r="S3638" s="15" t="str">
        <f>HLOOKUP(Coffee_data[[#This Row],[ProductId]],Product!$B$4:$O$7,3,FALSE)</f>
        <v>Coffee</v>
      </c>
      <c r="T3638" s="15" t="str">
        <f>HLOOKUP(Coffee_data[[#This Row],[ProductId]],Product!$B$4:$O$7,4,FALSE)</f>
        <v>Decaf Irish Cream</v>
      </c>
    </row>
    <row r="3639" spans="1:20" x14ac:dyDescent="0.2">
      <c r="A3639">
        <v>3</v>
      </c>
      <c r="B3639">
        <v>87</v>
      </c>
      <c r="C3639">
        <v>159</v>
      </c>
      <c r="D3639">
        <v>62</v>
      </c>
      <c r="E3639">
        <v>85</v>
      </c>
      <c r="F3639">
        <v>56</v>
      </c>
      <c r="G3639">
        <v>-613</v>
      </c>
      <c r="H3639">
        <v>0</v>
      </c>
      <c r="I3639">
        <v>50</v>
      </c>
      <c r="J3639">
        <v>70</v>
      </c>
      <c r="K3639">
        <v>116</v>
      </c>
      <c r="L3639">
        <v>318</v>
      </c>
      <c r="M3639">
        <v>4</v>
      </c>
      <c r="N3639" s="25">
        <v>42247</v>
      </c>
      <c r="O3639" t="str">
        <f>VLOOKUP(Coffee_data[[#This Row],[Area Code]],Location!$B$1:$E$157,2,FALSE)</f>
        <v>Louisiana</v>
      </c>
      <c r="P3639" t="str">
        <f>VLOOKUP(Coffee_data[[#This Row],[Area Code]],Location!$B$1:$E$157,3,FALSE)</f>
        <v>South</v>
      </c>
      <c r="Q3639" t="str">
        <f>VLOOKUP(Coffee_data[[#This Row],[Area Code]],Location!$B$1:$E$157,4,FALSE)</f>
        <v>Small Market</v>
      </c>
      <c r="R3639" s="15" t="str">
        <f>HLOOKUP(Coffee_data[[#This Row],[ProductId]],Product!$B$4:$O$7,2,FALSE)</f>
        <v>Regular</v>
      </c>
      <c r="S3639" s="15" t="str">
        <f>HLOOKUP(Coffee_data[[#This Row],[ProductId]],Product!$B$4:$O$7,3,FALSE)</f>
        <v>Espresso</v>
      </c>
      <c r="T3639" s="15" t="str">
        <f>HLOOKUP(Coffee_data[[#This Row],[ProductId]],Product!$B$4:$O$7,4,FALSE)</f>
        <v>Caffe Latte</v>
      </c>
    </row>
    <row r="3640" spans="1:20" x14ac:dyDescent="0.2">
      <c r="A3640">
        <v>79</v>
      </c>
      <c r="B3640">
        <v>94</v>
      </c>
      <c r="C3640">
        <v>161</v>
      </c>
      <c r="D3640">
        <v>57</v>
      </c>
      <c r="E3640">
        <v>41</v>
      </c>
      <c r="F3640">
        <v>17</v>
      </c>
      <c r="G3640">
        <v>349</v>
      </c>
      <c r="H3640">
        <v>60</v>
      </c>
      <c r="I3640">
        <v>35</v>
      </c>
      <c r="J3640">
        <v>80</v>
      </c>
      <c r="K3640">
        <v>115</v>
      </c>
      <c r="L3640">
        <v>337</v>
      </c>
      <c r="M3640">
        <v>5</v>
      </c>
      <c r="N3640" s="25">
        <v>42247</v>
      </c>
      <c r="O3640" t="str">
        <f>VLOOKUP(Coffee_data[[#This Row],[Area Code]],Location!$B$1:$E$157,2,FALSE)</f>
        <v>Louisiana</v>
      </c>
      <c r="P3640" t="str">
        <f>VLOOKUP(Coffee_data[[#This Row],[Area Code]],Location!$B$1:$E$157,3,FALSE)</f>
        <v>South</v>
      </c>
      <c r="Q3640" t="str">
        <f>VLOOKUP(Coffee_data[[#This Row],[Area Code]],Location!$B$1:$E$157,4,FALSE)</f>
        <v>Small Market</v>
      </c>
      <c r="R3640" s="15" t="str">
        <f>HLOOKUP(Coffee_data[[#This Row],[ProductId]],Product!$B$4:$O$7,2,FALSE)</f>
        <v>Regular</v>
      </c>
      <c r="S3640" s="15" t="str">
        <f>HLOOKUP(Coffee_data[[#This Row],[ProductId]],Product!$B$4:$O$7,3,FALSE)</f>
        <v>Espresso</v>
      </c>
      <c r="T3640" s="15" t="str">
        <f>HLOOKUP(Coffee_data[[#This Row],[ProductId]],Product!$B$4:$O$7,4,FALSE)</f>
        <v>Caffe Mocha</v>
      </c>
    </row>
    <row r="3641" spans="1:20" x14ac:dyDescent="0.2">
      <c r="A3641">
        <v>46</v>
      </c>
      <c r="B3641">
        <v>67</v>
      </c>
      <c r="C3641">
        <v>120</v>
      </c>
      <c r="D3641">
        <v>46</v>
      </c>
      <c r="E3641">
        <v>36</v>
      </c>
      <c r="F3641">
        <v>14</v>
      </c>
      <c r="G3641">
        <v>454</v>
      </c>
      <c r="H3641">
        <v>40</v>
      </c>
      <c r="I3641">
        <v>24</v>
      </c>
      <c r="J3641">
        <v>60</v>
      </c>
      <c r="K3641">
        <v>90</v>
      </c>
      <c r="L3641">
        <v>337</v>
      </c>
      <c r="M3641">
        <v>6</v>
      </c>
      <c r="N3641" s="25">
        <v>42247</v>
      </c>
      <c r="O3641" t="str">
        <f>VLOOKUP(Coffee_data[[#This Row],[Area Code]],Location!$B$1:$E$157,2,FALSE)</f>
        <v>Louisiana</v>
      </c>
      <c r="P3641" t="str">
        <f>VLOOKUP(Coffee_data[[#This Row],[Area Code]],Location!$B$1:$E$157,3,FALSE)</f>
        <v>South</v>
      </c>
      <c r="Q3641" t="str">
        <f>VLOOKUP(Coffee_data[[#This Row],[Area Code]],Location!$B$1:$E$157,4,FALSE)</f>
        <v>Small Market</v>
      </c>
      <c r="R3641" s="15" t="str">
        <f>HLOOKUP(Coffee_data[[#This Row],[ProductId]],Product!$B$4:$O$7,2,FALSE)</f>
        <v>Decaf</v>
      </c>
      <c r="S3641" s="15" t="str">
        <f>HLOOKUP(Coffee_data[[#This Row],[ProductId]],Product!$B$4:$O$7,3,FALSE)</f>
        <v>Espresso</v>
      </c>
      <c r="T3641" s="15" t="str">
        <f>HLOOKUP(Coffee_data[[#This Row],[ProductId]],Product!$B$4:$O$7,4,FALSE)</f>
        <v>Decaf Espresso</v>
      </c>
    </row>
    <row r="3642" spans="1:20" x14ac:dyDescent="0.2">
      <c r="A3642">
        <v>19</v>
      </c>
      <c r="B3642">
        <v>29</v>
      </c>
      <c r="C3642">
        <v>51</v>
      </c>
      <c r="D3642">
        <v>19</v>
      </c>
      <c r="E3642">
        <v>16</v>
      </c>
      <c r="F3642">
        <v>5</v>
      </c>
      <c r="G3642">
        <v>848</v>
      </c>
      <c r="H3642">
        <v>20</v>
      </c>
      <c r="I3642">
        <v>10</v>
      </c>
      <c r="J3642">
        <v>30</v>
      </c>
      <c r="K3642">
        <v>32</v>
      </c>
      <c r="L3642">
        <v>505</v>
      </c>
      <c r="M3642">
        <v>8</v>
      </c>
      <c r="N3642" s="25">
        <v>42247</v>
      </c>
      <c r="O3642" t="str">
        <f>VLOOKUP(Coffee_data[[#This Row],[Area Code]],Location!$B$1:$E$157,2,FALSE)</f>
        <v>New Mexico</v>
      </c>
      <c r="P3642" t="str">
        <f>VLOOKUP(Coffee_data[[#This Row],[Area Code]],Location!$B$1:$E$157,3,FALSE)</f>
        <v>South</v>
      </c>
      <c r="Q3642" t="str">
        <f>VLOOKUP(Coffee_data[[#This Row],[Area Code]],Location!$B$1:$E$157,4,FALSE)</f>
        <v>Small Market</v>
      </c>
      <c r="R3642" s="15" t="str">
        <f>HLOOKUP(Coffee_data[[#This Row],[ProductId]],Product!$B$4:$O$7,2,FALSE)</f>
        <v>Decaf</v>
      </c>
      <c r="S3642" s="15" t="str">
        <f>HLOOKUP(Coffee_data[[#This Row],[ProductId]],Product!$B$4:$O$7,3,FALSE)</f>
        <v>Herbal Tea</v>
      </c>
      <c r="T3642" s="15" t="str">
        <f>HLOOKUP(Coffee_data[[#This Row],[ProductId]],Product!$B$4:$O$7,4,FALSE)</f>
        <v>Chamomile</v>
      </c>
    </row>
    <row r="3643" spans="1:20" x14ac:dyDescent="0.2">
      <c r="A3643">
        <v>12</v>
      </c>
      <c r="B3643">
        <v>39</v>
      </c>
      <c r="C3643">
        <v>77</v>
      </c>
      <c r="D3643">
        <v>33</v>
      </c>
      <c r="E3643">
        <v>31</v>
      </c>
      <c r="F3643">
        <v>10</v>
      </c>
      <c r="G3643">
        <v>1003</v>
      </c>
      <c r="H3643">
        <v>20</v>
      </c>
      <c r="I3643">
        <v>39</v>
      </c>
      <c r="J3643">
        <v>40</v>
      </c>
      <c r="K3643">
        <v>79</v>
      </c>
      <c r="L3643">
        <v>505</v>
      </c>
      <c r="M3643">
        <v>9</v>
      </c>
      <c r="N3643" s="25">
        <v>42247</v>
      </c>
      <c r="O3643" t="str">
        <f>VLOOKUP(Coffee_data[[#This Row],[Area Code]],Location!$B$1:$E$157,2,FALSE)</f>
        <v>New Mexico</v>
      </c>
      <c r="P3643" t="str">
        <f>VLOOKUP(Coffee_data[[#This Row],[Area Code]],Location!$B$1:$E$157,3,FALSE)</f>
        <v>South</v>
      </c>
      <c r="Q3643" t="str">
        <f>VLOOKUP(Coffee_data[[#This Row],[Area Code]],Location!$B$1:$E$157,4,FALSE)</f>
        <v>Small Market</v>
      </c>
      <c r="R3643" s="15" t="str">
        <f>HLOOKUP(Coffee_data[[#This Row],[ProductId]],Product!$B$4:$O$7,2,FALSE)</f>
        <v>Decaf</v>
      </c>
      <c r="S3643" s="15" t="str">
        <f>HLOOKUP(Coffee_data[[#This Row],[ProductId]],Product!$B$4:$O$7,3,FALSE)</f>
        <v>Herbal Tea</v>
      </c>
      <c r="T3643" s="15" t="str">
        <f>HLOOKUP(Coffee_data[[#This Row],[ProductId]],Product!$B$4:$O$7,4,FALSE)</f>
        <v>Lemon</v>
      </c>
    </row>
    <row r="3644" spans="1:20" x14ac:dyDescent="0.2">
      <c r="A3644">
        <v>50</v>
      </c>
      <c r="B3644">
        <v>84</v>
      </c>
      <c r="C3644">
        <v>148</v>
      </c>
      <c r="D3644">
        <v>55</v>
      </c>
      <c r="E3644">
        <v>50</v>
      </c>
      <c r="F3644">
        <v>18</v>
      </c>
      <c r="G3644">
        <v>453</v>
      </c>
      <c r="H3644">
        <v>70</v>
      </c>
      <c r="I3644">
        <v>60</v>
      </c>
      <c r="J3644">
        <v>110</v>
      </c>
      <c r="K3644">
        <v>168</v>
      </c>
      <c r="L3644">
        <v>505</v>
      </c>
      <c r="M3644">
        <v>2</v>
      </c>
      <c r="N3644" s="25">
        <v>42247</v>
      </c>
      <c r="O3644" t="str">
        <f>VLOOKUP(Coffee_data[[#This Row],[Area Code]],Location!$B$1:$E$157,2,FALSE)</f>
        <v>New Mexico</v>
      </c>
      <c r="P3644" t="str">
        <f>VLOOKUP(Coffee_data[[#This Row],[Area Code]],Location!$B$1:$E$157,3,FALSE)</f>
        <v>South</v>
      </c>
      <c r="Q3644" t="str">
        <f>VLOOKUP(Coffee_data[[#This Row],[Area Code]],Location!$B$1:$E$157,4,FALSE)</f>
        <v>Small Market</v>
      </c>
      <c r="R3644" s="15" t="str">
        <f>HLOOKUP(Coffee_data[[#This Row],[ProductId]],Product!$B$4:$O$7,2,FALSE)</f>
        <v>Regular</v>
      </c>
      <c r="S3644" s="15" t="str">
        <f>HLOOKUP(Coffee_data[[#This Row],[ProductId]],Product!$B$4:$O$7,3,FALSE)</f>
        <v>Coffee</v>
      </c>
      <c r="T3644" s="15" t="str">
        <f>HLOOKUP(Coffee_data[[#This Row],[ProductId]],Product!$B$4:$O$7,4,FALSE)</f>
        <v>Columbian</v>
      </c>
    </row>
    <row r="3645" spans="1:20" x14ac:dyDescent="0.2">
      <c r="A3645">
        <v>-65</v>
      </c>
      <c r="B3645">
        <v>11</v>
      </c>
      <c r="C3645">
        <v>123</v>
      </c>
      <c r="D3645">
        <v>104</v>
      </c>
      <c r="E3645">
        <v>55</v>
      </c>
      <c r="F3645">
        <v>32</v>
      </c>
      <c r="G3645">
        <v>1574</v>
      </c>
      <c r="H3645">
        <v>-40</v>
      </c>
      <c r="I3645">
        <v>102</v>
      </c>
      <c r="J3645">
        <v>10</v>
      </c>
      <c r="K3645">
        <v>143</v>
      </c>
      <c r="L3645">
        <v>505</v>
      </c>
      <c r="M3645">
        <v>3</v>
      </c>
      <c r="N3645" s="25">
        <v>42247</v>
      </c>
      <c r="O3645" t="str">
        <f>VLOOKUP(Coffee_data[[#This Row],[Area Code]],Location!$B$1:$E$157,2,FALSE)</f>
        <v>New Mexico</v>
      </c>
      <c r="P3645" t="str">
        <f>VLOOKUP(Coffee_data[[#This Row],[Area Code]],Location!$B$1:$E$157,3,FALSE)</f>
        <v>South</v>
      </c>
      <c r="Q3645" t="str">
        <f>VLOOKUP(Coffee_data[[#This Row],[Area Code]],Location!$B$1:$E$157,4,FALSE)</f>
        <v>Small Market</v>
      </c>
      <c r="R3645" s="15" t="str">
        <f>HLOOKUP(Coffee_data[[#This Row],[ProductId]],Product!$B$4:$O$7,2,FALSE)</f>
        <v>Decaf</v>
      </c>
      <c r="S3645" s="15" t="str">
        <f>HLOOKUP(Coffee_data[[#This Row],[ProductId]],Product!$B$4:$O$7,3,FALSE)</f>
        <v>Coffee</v>
      </c>
      <c r="T3645" s="15" t="str">
        <f>HLOOKUP(Coffee_data[[#This Row],[ProductId]],Product!$B$4:$O$7,4,FALSE)</f>
        <v>Decaf Irish Cream</v>
      </c>
    </row>
    <row r="3646" spans="1:20" x14ac:dyDescent="0.2">
      <c r="A3646">
        <v>-18</v>
      </c>
      <c r="B3646">
        <v>30</v>
      </c>
      <c r="C3646">
        <v>58</v>
      </c>
      <c r="D3646">
        <v>24</v>
      </c>
      <c r="E3646">
        <v>42</v>
      </c>
      <c r="F3646">
        <v>9</v>
      </c>
      <c r="G3646">
        <v>-412</v>
      </c>
      <c r="H3646">
        <v>0</v>
      </c>
      <c r="I3646">
        <v>20</v>
      </c>
      <c r="J3646">
        <v>20</v>
      </c>
      <c r="K3646">
        <v>44</v>
      </c>
      <c r="L3646">
        <v>505</v>
      </c>
      <c r="M3646">
        <v>4</v>
      </c>
      <c r="N3646" s="25">
        <v>42247</v>
      </c>
      <c r="O3646" t="str">
        <f>VLOOKUP(Coffee_data[[#This Row],[Area Code]],Location!$B$1:$E$157,2,FALSE)</f>
        <v>New Mexico</v>
      </c>
      <c r="P3646" t="str">
        <f>VLOOKUP(Coffee_data[[#This Row],[Area Code]],Location!$B$1:$E$157,3,FALSE)</f>
        <v>South</v>
      </c>
      <c r="Q3646" t="str">
        <f>VLOOKUP(Coffee_data[[#This Row],[Area Code]],Location!$B$1:$E$157,4,FALSE)</f>
        <v>Small Market</v>
      </c>
      <c r="R3646" s="15" t="str">
        <f>HLOOKUP(Coffee_data[[#This Row],[ProductId]],Product!$B$4:$O$7,2,FALSE)</f>
        <v>Regular</v>
      </c>
      <c r="S3646" s="15" t="str">
        <f>HLOOKUP(Coffee_data[[#This Row],[ProductId]],Product!$B$4:$O$7,3,FALSE)</f>
        <v>Espresso</v>
      </c>
      <c r="T3646" s="15" t="str">
        <f>HLOOKUP(Coffee_data[[#This Row],[ProductId]],Product!$B$4:$O$7,4,FALSE)</f>
        <v>Caffe Latte</v>
      </c>
    </row>
    <row r="3647" spans="1:20" x14ac:dyDescent="0.2">
      <c r="A3647">
        <v>-12</v>
      </c>
      <c r="B3647">
        <v>62</v>
      </c>
      <c r="C3647">
        <v>113</v>
      </c>
      <c r="D3647">
        <v>44</v>
      </c>
      <c r="E3647">
        <v>70</v>
      </c>
      <c r="F3647">
        <v>40</v>
      </c>
      <c r="G3647">
        <v>325</v>
      </c>
      <c r="H3647">
        <v>10</v>
      </c>
      <c r="I3647">
        <v>25</v>
      </c>
      <c r="J3647">
        <v>60</v>
      </c>
      <c r="K3647">
        <v>95</v>
      </c>
      <c r="L3647">
        <v>505</v>
      </c>
      <c r="M3647">
        <v>5</v>
      </c>
      <c r="N3647" s="25">
        <v>42247</v>
      </c>
      <c r="O3647" t="str">
        <f>VLOOKUP(Coffee_data[[#This Row],[Area Code]],Location!$B$1:$E$157,2,FALSE)</f>
        <v>New Mexico</v>
      </c>
      <c r="P3647" t="str">
        <f>VLOOKUP(Coffee_data[[#This Row],[Area Code]],Location!$B$1:$E$157,3,FALSE)</f>
        <v>South</v>
      </c>
      <c r="Q3647" t="str">
        <f>VLOOKUP(Coffee_data[[#This Row],[Area Code]],Location!$B$1:$E$157,4,FALSE)</f>
        <v>Small Market</v>
      </c>
      <c r="R3647" s="15" t="str">
        <f>HLOOKUP(Coffee_data[[#This Row],[ProductId]],Product!$B$4:$O$7,2,FALSE)</f>
        <v>Regular</v>
      </c>
      <c r="S3647" s="15" t="str">
        <f>HLOOKUP(Coffee_data[[#This Row],[ProductId]],Product!$B$4:$O$7,3,FALSE)</f>
        <v>Espresso</v>
      </c>
      <c r="T3647" s="15" t="str">
        <f>HLOOKUP(Coffee_data[[#This Row],[ProductId]],Product!$B$4:$O$7,4,FALSE)</f>
        <v>Caffe Mocha</v>
      </c>
    </row>
    <row r="3648" spans="1:20" x14ac:dyDescent="0.2">
      <c r="A3648">
        <v>19</v>
      </c>
      <c r="B3648">
        <v>52</v>
      </c>
      <c r="C3648">
        <v>97</v>
      </c>
      <c r="D3648">
        <v>39</v>
      </c>
      <c r="E3648">
        <v>39</v>
      </c>
      <c r="F3648">
        <v>12</v>
      </c>
      <c r="G3648">
        <v>248</v>
      </c>
      <c r="H3648">
        <v>10</v>
      </c>
      <c r="I3648">
        <v>30</v>
      </c>
      <c r="J3648">
        <v>40</v>
      </c>
      <c r="K3648">
        <v>64</v>
      </c>
      <c r="L3648">
        <v>505</v>
      </c>
      <c r="M3648">
        <v>6</v>
      </c>
      <c r="N3648" s="25">
        <v>42247</v>
      </c>
      <c r="O3648" t="str">
        <f>VLOOKUP(Coffee_data[[#This Row],[Area Code]],Location!$B$1:$E$157,2,FALSE)</f>
        <v>New Mexico</v>
      </c>
      <c r="P3648" t="str">
        <f>VLOOKUP(Coffee_data[[#This Row],[Area Code]],Location!$B$1:$E$157,3,FALSE)</f>
        <v>South</v>
      </c>
      <c r="Q3648" t="str">
        <f>VLOOKUP(Coffee_data[[#This Row],[Area Code]],Location!$B$1:$E$157,4,FALSE)</f>
        <v>Small Market</v>
      </c>
      <c r="R3648" s="15" t="str">
        <f>HLOOKUP(Coffee_data[[#This Row],[ProductId]],Product!$B$4:$O$7,2,FALSE)</f>
        <v>Decaf</v>
      </c>
      <c r="S3648" s="15" t="str">
        <f>HLOOKUP(Coffee_data[[#This Row],[ProductId]],Product!$B$4:$O$7,3,FALSE)</f>
        <v>Espresso</v>
      </c>
      <c r="T3648" s="15" t="str">
        <f>HLOOKUP(Coffee_data[[#This Row],[ProductId]],Product!$B$4:$O$7,4,FALSE)</f>
        <v>Decaf Espresso</v>
      </c>
    </row>
    <row r="3649" spans="1:20" x14ac:dyDescent="0.2">
      <c r="A3649">
        <v>36</v>
      </c>
      <c r="B3649">
        <v>82</v>
      </c>
      <c r="C3649">
        <v>159</v>
      </c>
      <c r="D3649">
        <v>67</v>
      </c>
      <c r="E3649">
        <v>58</v>
      </c>
      <c r="F3649">
        <v>25</v>
      </c>
      <c r="G3649">
        <v>391</v>
      </c>
      <c r="H3649">
        <v>30</v>
      </c>
      <c r="I3649">
        <v>68</v>
      </c>
      <c r="J3649">
        <v>80</v>
      </c>
      <c r="K3649">
        <v>132</v>
      </c>
      <c r="L3649">
        <v>580</v>
      </c>
      <c r="M3649">
        <v>8</v>
      </c>
      <c r="N3649" s="25">
        <v>42247</v>
      </c>
      <c r="O3649" t="str">
        <f>VLOOKUP(Coffee_data[[#This Row],[Area Code]],Location!$B$1:$E$157,2,FALSE)</f>
        <v>Oklahoma</v>
      </c>
      <c r="P3649" t="str">
        <f>VLOOKUP(Coffee_data[[#This Row],[Area Code]],Location!$B$1:$E$157,3,FALSE)</f>
        <v>South</v>
      </c>
      <c r="Q3649" t="str">
        <f>VLOOKUP(Coffee_data[[#This Row],[Area Code]],Location!$B$1:$E$157,4,FALSE)</f>
        <v>Small Market</v>
      </c>
      <c r="R3649" s="15" t="str">
        <f>HLOOKUP(Coffee_data[[#This Row],[ProductId]],Product!$B$4:$O$7,2,FALSE)</f>
        <v>Decaf</v>
      </c>
      <c r="S3649" s="15" t="str">
        <f>HLOOKUP(Coffee_data[[#This Row],[ProductId]],Product!$B$4:$O$7,3,FALSE)</f>
        <v>Herbal Tea</v>
      </c>
      <c r="T3649" s="15" t="str">
        <f>HLOOKUP(Coffee_data[[#This Row],[ProductId]],Product!$B$4:$O$7,4,FALSE)</f>
        <v>Chamomile</v>
      </c>
    </row>
    <row r="3650" spans="1:20" x14ac:dyDescent="0.2">
      <c r="A3650">
        <v>24</v>
      </c>
      <c r="B3650">
        <v>130</v>
      </c>
      <c r="C3650">
        <v>238</v>
      </c>
      <c r="D3650">
        <v>93</v>
      </c>
      <c r="E3650">
        <v>114</v>
      </c>
      <c r="F3650">
        <v>84</v>
      </c>
      <c r="G3650">
        <v>692</v>
      </c>
      <c r="H3650">
        <v>40</v>
      </c>
      <c r="I3650">
        <v>89</v>
      </c>
      <c r="J3650">
        <v>130</v>
      </c>
      <c r="K3650">
        <v>210</v>
      </c>
      <c r="L3650">
        <v>405</v>
      </c>
      <c r="M3650">
        <v>9</v>
      </c>
      <c r="N3650" s="25">
        <v>42247</v>
      </c>
      <c r="O3650" t="str">
        <f>VLOOKUP(Coffee_data[[#This Row],[Area Code]],Location!$B$1:$E$157,2,FALSE)</f>
        <v>Oklahoma</v>
      </c>
      <c r="P3650" t="str">
        <f>VLOOKUP(Coffee_data[[#This Row],[Area Code]],Location!$B$1:$E$157,3,FALSE)</f>
        <v>South</v>
      </c>
      <c r="Q3650" t="str">
        <f>VLOOKUP(Coffee_data[[#This Row],[Area Code]],Location!$B$1:$E$157,4,FALSE)</f>
        <v>Small Market</v>
      </c>
      <c r="R3650" s="15" t="str">
        <f>HLOOKUP(Coffee_data[[#This Row],[ProductId]],Product!$B$4:$O$7,2,FALSE)</f>
        <v>Decaf</v>
      </c>
      <c r="S3650" s="15" t="str">
        <f>HLOOKUP(Coffee_data[[#This Row],[ProductId]],Product!$B$4:$O$7,3,FALSE)</f>
        <v>Herbal Tea</v>
      </c>
      <c r="T3650" s="15" t="str">
        <f>HLOOKUP(Coffee_data[[#This Row],[ProductId]],Product!$B$4:$O$7,4,FALSE)</f>
        <v>Lemon</v>
      </c>
    </row>
    <row r="3651" spans="1:20" x14ac:dyDescent="0.2">
      <c r="A3651">
        <v>70</v>
      </c>
      <c r="B3651">
        <v>79</v>
      </c>
      <c r="C3651">
        <v>149</v>
      </c>
      <c r="D3651">
        <v>61</v>
      </c>
      <c r="E3651">
        <v>32</v>
      </c>
      <c r="F3651">
        <v>20</v>
      </c>
      <c r="G3651">
        <v>579</v>
      </c>
      <c r="H3651">
        <v>80</v>
      </c>
      <c r="I3651">
        <v>72</v>
      </c>
      <c r="J3651">
        <v>100</v>
      </c>
      <c r="K3651">
        <v>172</v>
      </c>
      <c r="L3651">
        <v>580</v>
      </c>
      <c r="M3651">
        <v>2</v>
      </c>
      <c r="N3651" s="25">
        <v>42247</v>
      </c>
      <c r="O3651" t="str">
        <f>VLOOKUP(Coffee_data[[#This Row],[Area Code]],Location!$B$1:$E$157,2,FALSE)</f>
        <v>Oklahoma</v>
      </c>
      <c r="P3651" t="str">
        <f>VLOOKUP(Coffee_data[[#This Row],[Area Code]],Location!$B$1:$E$157,3,FALSE)</f>
        <v>South</v>
      </c>
      <c r="Q3651" t="str">
        <f>VLOOKUP(Coffee_data[[#This Row],[Area Code]],Location!$B$1:$E$157,4,FALSE)</f>
        <v>Small Market</v>
      </c>
      <c r="R3651" s="15" t="str">
        <f>HLOOKUP(Coffee_data[[#This Row],[ProductId]],Product!$B$4:$O$7,2,FALSE)</f>
        <v>Regular</v>
      </c>
      <c r="S3651" s="15" t="str">
        <f>HLOOKUP(Coffee_data[[#This Row],[ProductId]],Product!$B$4:$O$7,3,FALSE)</f>
        <v>Coffee</v>
      </c>
      <c r="T3651" s="15" t="str">
        <f>HLOOKUP(Coffee_data[[#This Row],[ProductId]],Product!$B$4:$O$7,4,FALSE)</f>
        <v>Columbian</v>
      </c>
    </row>
    <row r="3652" spans="1:20" x14ac:dyDescent="0.2">
      <c r="A3652">
        <v>34</v>
      </c>
      <c r="B3652">
        <v>43</v>
      </c>
      <c r="C3652">
        <v>77</v>
      </c>
      <c r="D3652">
        <v>29</v>
      </c>
      <c r="E3652">
        <v>20</v>
      </c>
      <c r="F3652">
        <v>8</v>
      </c>
      <c r="G3652">
        <v>862</v>
      </c>
      <c r="H3652">
        <v>50</v>
      </c>
      <c r="I3652">
        <v>27</v>
      </c>
      <c r="J3652">
        <v>60</v>
      </c>
      <c r="K3652">
        <v>90</v>
      </c>
      <c r="L3652">
        <v>580</v>
      </c>
      <c r="M3652">
        <v>3</v>
      </c>
      <c r="N3652" s="25">
        <v>42247</v>
      </c>
      <c r="O3652" t="str">
        <f>VLOOKUP(Coffee_data[[#This Row],[Area Code]],Location!$B$1:$E$157,2,FALSE)</f>
        <v>Oklahoma</v>
      </c>
      <c r="P3652" t="str">
        <f>VLOOKUP(Coffee_data[[#This Row],[Area Code]],Location!$B$1:$E$157,3,FALSE)</f>
        <v>South</v>
      </c>
      <c r="Q3652" t="str">
        <f>VLOOKUP(Coffee_data[[#This Row],[Area Code]],Location!$B$1:$E$157,4,FALSE)</f>
        <v>Small Market</v>
      </c>
      <c r="R3652" s="15" t="str">
        <f>HLOOKUP(Coffee_data[[#This Row],[ProductId]],Product!$B$4:$O$7,2,FALSE)</f>
        <v>Decaf</v>
      </c>
      <c r="S3652" s="15" t="str">
        <f>HLOOKUP(Coffee_data[[#This Row],[ProductId]],Product!$B$4:$O$7,3,FALSE)</f>
        <v>Coffee</v>
      </c>
      <c r="T3652" s="15" t="str">
        <f>HLOOKUP(Coffee_data[[#This Row],[ProductId]],Product!$B$4:$O$7,4,FALSE)</f>
        <v>Decaf Irish Cream</v>
      </c>
    </row>
    <row r="3653" spans="1:20" x14ac:dyDescent="0.2">
      <c r="A3653">
        <v>122</v>
      </c>
      <c r="B3653">
        <v>134</v>
      </c>
      <c r="C3653">
        <v>245</v>
      </c>
      <c r="D3653">
        <v>96</v>
      </c>
      <c r="E3653">
        <v>52</v>
      </c>
      <c r="F3653">
        <v>29</v>
      </c>
      <c r="G3653">
        <v>-1555</v>
      </c>
      <c r="H3653">
        <v>80</v>
      </c>
      <c r="I3653">
        <v>76</v>
      </c>
      <c r="J3653">
        <v>110</v>
      </c>
      <c r="K3653">
        <v>190</v>
      </c>
      <c r="L3653">
        <v>918</v>
      </c>
      <c r="M3653">
        <v>4</v>
      </c>
      <c r="N3653" s="25">
        <v>42247</v>
      </c>
      <c r="O3653" t="str">
        <f>VLOOKUP(Coffee_data[[#This Row],[Area Code]],Location!$B$1:$E$157,2,FALSE)</f>
        <v>Oklahoma</v>
      </c>
      <c r="P3653" t="str">
        <f>VLOOKUP(Coffee_data[[#This Row],[Area Code]],Location!$B$1:$E$157,3,FALSE)</f>
        <v>South</v>
      </c>
      <c r="Q3653" t="str">
        <f>VLOOKUP(Coffee_data[[#This Row],[Area Code]],Location!$B$1:$E$157,4,FALSE)</f>
        <v>Small Market</v>
      </c>
      <c r="R3653" s="15" t="str">
        <f>HLOOKUP(Coffee_data[[#This Row],[ProductId]],Product!$B$4:$O$7,2,FALSE)</f>
        <v>Regular</v>
      </c>
      <c r="S3653" s="15" t="str">
        <f>HLOOKUP(Coffee_data[[#This Row],[ProductId]],Product!$B$4:$O$7,3,FALSE)</f>
        <v>Espresso</v>
      </c>
      <c r="T3653" s="15" t="str">
        <f>HLOOKUP(Coffee_data[[#This Row],[ProductId]],Product!$B$4:$O$7,4,FALSE)</f>
        <v>Caffe Latte</v>
      </c>
    </row>
    <row r="3654" spans="1:20" x14ac:dyDescent="0.2">
      <c r="A3654">
        <v>19</v>
      </c>
      <c r="B3654">
        <v>30</v>
      </c>
      <c r="C3654">
        <v>53</v>
      </c>
      <c r="D3654">
        <v>20</v>
      </c>
      <c r="E3654">
        <v>17</v>
      </c>
      <c r="F3654">
        <v>5</v>
      </c>
      <c r="G3654">
        <v>482</v>
      </c>
      <c r="H3654">
        <v>30</v>
      </c>
      <c r="I3654">
        <v>10</v>
      </c>
      <c r="J3654">
        <v>30</v>
      </c>
      <c r="K3654">
        <v>45</v>
      </c>
      <c r="L3654">
        <v>580</v>
      </c>
      <c r="M3654">
        <v>5</v>
      </c>
      <c r="N3654" s="25">
        <v>42247</v>
      </c>
      <c r="O3654" t="str">
        <f>VLOOKUP(Coffee_data[[#This Row],[Area Code]],Location!$B$1:$E$157,2,FALSE)</f>
        <v>Oklahoma</v>
      </c>
      <c r="P3654" t="str">
        <f>VLOOKUP(Coffee_data[[#This Row],[Area Code]],Location!$B$1:$E$157,3,FALSE)</f>
        <v>South</v>
      </c>
      <c r="Q3654" t="str">
        <f>VLOOKUP(Coffee_data[[#This Row],[Area Code]],Location!$B$1:$E$157,4,FALSE)</f>
        <v>Small Market</v>
      </c>
      <c r="R3654" s="15" t="str">
        <f>HLOOKUP(Coffee_data[[#This Row],[ProductId]],Product!$B$4:$O$7,2,FALSE)</f>
        <v>Regular</v>
      </c>
      <c r="S3654" s="15" t="str">
        <f>HLOOKUP(Coffee_data[[#This Row],[ProductId]],Product!$B$4:$O$7,3,FALSE)</f>
        <v>Espresso</v>
      </c>
      <c r="T3654" s="15" t="str">
        <f>HLOOKUP(Coffee_data[[#This Row],[ProductId]],Product!$B$4:$O$7,4,FALSE)</f>
        <v>Caffe Mocha</v>
      </c>
    </row>
    <row r="3655" spans="1:20" x14ac:dyDescent="0.2">
      <c r="A3655">
        <v>129</v>
      </c>
      <c r="B3655">
        <v>150</v>
      </c>
      <c r="C3655">
        <v>265</v>
      </c>
      <c r="D3655">
        <v>99</v>
      </c>
      <c r="E3655">
        <v>63</v>
      </c>
      <c r="F3655">
        <v>32</v>
      </c>
      <c r="G3655">
        <v>798</v>
      </c>
      <c r="H3655">
        <v>80</v>
      </c>
      <c r="I3655">
        <v>86</v>
      </c>
      <c r="J3655">
        <v>130</v>
      </c>
      <c r="K3655">
        <v>204</v>
      </c>
      <c r="L3655">
        <v>405</v>
      </c>
      <c r="M3655">
        <v>6</v>
      </c>
      <c r="N3655" s="25">
        <v>42247</v>
      </c>
      <c r="O3655" t="str">
        <f>VLOOKUP(Coffee_data[[#This Row],[Area Code]],Location!$B$1:$E$157,2,FALSE)</f>
        <v>Oklahoma</v>
      </c>
      <c r="P3655" t="str">
        <f>VLOOKUP(Coffee_data[[#This Row],[Area Code]],Location!$B$1:$E$157,3,FALSE)</f>
        <v>South</v>
      </c>
      <c r="Q3655" t="str">
        <f>VLOOKUP(Coffee_data[[#This Row],[Area Code]],Location!$B$1:$E$157,4,FALSE)</f>
        <v>Small Market</v>
      </c>
      <c r="R3655" s="15" t="str">
        <f>HLOOKUP(Coffee_data[[#This Row],[ProductId]],Product!$B$4:$O$7,2,FALSE)</f>
        <v>Decaf</v>
      </c>
      <c r="S3655" s="15" t="str">
        <f>HLOOKUP(Coffee_data[[#This Row],[ProductId]],Product!$B$4:$O$7,3,FALSE)</f>
        <v>Espresso</v>
      </c>
      <c r="T3655" s="15" t="str">
        <f>HLOOKUP(Coffee_data[[#This Row],[ProductId]],Product!$B$4:$O$7,4,FALSE)</f>
        <v>Decaf Espresso</v>
      </c>
    </row>
    <row r="3656" spans="1:20" x14ac:dyDescent="0.2">
      <c r="A3656">
        <v>40</v>
      </c>
      <c r="B3656">
        <v>72</v>
      </c>
      <c r="C3656">
        <v>133</v>
      </c>
      <c r="D3656">
        <v>53</v>
      </c>
      <c r="E3656">
        <v>45</v>
      </c>
      <c r="F3656">
        <v>17</v>
      </c>
      <c r="G3656">
        <v>410</v>
      </c>
      <c r="H3656">
        <v>40</v>
      </c>
      <c r="I3656">
        <v>58</v>
      </c>
      <c r="J3656">
        <v>70</v>
      </c>
      <c r="K3656">
        <v>128</v>
      </c>
      <c r="L3656">
        <v>682</v>
      </c>
      <c r="M3656">
        <v>8</v>
      </c>
      <c r="N3656" s="25">
        <v>42247</v>
      </c>
      <c r="O3656" t="str">
        <f>VLOOKUP(Coffee_data[[#This Row],[Area Code]],Location!$B$1:$E$157,2,FALSE)</f>
        <v>Texas</v>
      </c>
      <c r="P3656" t="str">
        <f>VLOOKUP(Coffee_data[[#This Row],[Area Code]],Location!$B$1:$E$157,3,FALSE)</f>
        <v>South</v>
      </c>
      <c r="Q3656" t="str">
        <f>VLOOKUP(Coffee_data[[#This Row],[Area Code]],Location!$B$1:$E$157,4,FALSE)</f>
        <v>Major Market</v>
      </c>
      <c r="R3656" s="15" t="str">
        <f>HLOOKUP(Coffee_data[[#This Row],[ProductId]],Product!$B$4:$O$7,2,FALSE)</f>
        <v>Decaf</v>
      </c>
      <c r="S3656" s="15" t="str">
        <f>HLOOKUP(Coffee_data[[#This Row],[ProductId]],Product!$B$4:$O$7,3,FALSE)</f>
        <v>Herbal Tea</v>
      </c>
      <c r="T3656" s="15" t="str">
        <f>HLOOKUP(Coffee_data[[#This Row],[ProductId]],Product!$B$4:$O$7,4,FALSE)</f>
        <v>Chamomile</v>
      </c>
    </row>
    <row r="3657" spans="1:20" x14ac:dyDescent="0.2">
      <c r="A3657">
        <v>42</v>
      </c>
      <c r="B3657">
        <v>64</v>
      </c>
      <c r="C3657">
        <v>114</v>
      </c>
      <c r="D3657">
        <v>43</v>
      </c>
      <c r="E3657">
        <v>36</v>
      </c>
      <c r="F3657">
        <v>13</v>
      </c>
      <c r="G3657">
        <v>424</v>
      </c>
      <c r="H3657">
        <v>30</v>
      </c>
      <c r="I3657">
        <v>31</v>
      </c>
      <c r="J3657">
        <v>60</v>
      </c>
      <c r="K3657">
        <v>109</v>
      </c>
      <c r="L3657">
        <v>469</v>
      </c>
      <c r="M3657">
        <v>9</v>
      </c>
      <c r="N3657" s="25">
        <v>42247</v>
      </c>
      <c r="O3657" t="str">
        <f>VLOOKUP(Coffee_data[[#This Row],[Area Code]],Location!$B$1:$E$157,2,FALSE)</f>
        <v>Texas</v>
      </c>
      <c r="P3657" t="str">
        <f>VLOOKUP(Coffee_data[[#This Row],[Area Code]],Location!$B$1:$E$157,3,FALSE)</f>
        <v>South</v>
      </c>
      <c r="Q3657" t="str">
        <f>VLOOKUP(Coffee_data[[#This Row],[Area Code]],Location!$B$1:$E$157,4,FALSE)</f>
        <v>Major Market</v>
      </c>
      <c r="R3657" s="15" t="str">
        <f>HLOOKUP(Coffee_data[[#This Row],[ProductId]],Product!$B$4:$O$7,2,FALSE)</f>
        <v>Decaf</v>
      </c>
      <c r="S3657" s="15" t="str">
        <f>HLOOKUP(Coffee_data[[#This Row],[ProductId]],Product!$B$4:$O$7,3,FALSE)</f>
        <v>Herbal Tea</v>
      </c>
      <c r="T3657" s="15" t="str">
        <f>HLOOKUP(Coffee_data[[#This Row],[ProductId]],Product!$B$4:$O$7,4,FALSE)</f>
        <v>Lemon</v>
      </c>
    </row>
    <row r="3658" spans="1:20" x14ac:dyDescent="0.2">
      <c r="A3658">
        <v>292</v>
      </c>
      <c r="B3658">
        <v>295</v>
      </c>
      <c r="C3658">
        <v>582</v>
      </c>
      <c r="D3658">
        <v>280</v>
      </c>
      <c r="E3658">
        <v>98</v>
      </c>
      <c r="F3658">
        <v>77</v>
      </c>
      <c r="G3658">
        <v>1268</v>
      </c>
      <c r="H3658">
        <v>280</v>
      </c>
      <c r="I3658">
        <v>253</v>
      </c>
      <c r="J3658">
        <v>370</v>
      </c>
      <c r="K3658">
        <v>682</v>
      </c>
      <c r="L3658">
        <v>281</v>
      </c>
      <c r="M3658">
        <v>2</v>
      </c>
      <c r="N3658" s="25">
        <v>42247</v>
      </c>
      <c r="O3658" t="str">
        <f>VLOOKUP(Coffee_data[[#This Row],[Area Code]],Location!$B$1:$E$157,2,FALSE)</f>
        <v>Texas</v>
      </c>
      <c r="P3658" t="str">
        <f>VLOOKUP(Coffee_data[[#This Row],[Area Code]],Location!$B$1:$E$157,3,FALSE)</f>
        <v>South</v>
      </c>
      <c r="Q3658" t="str">
        <f>VLOOKUP(Coffee_data[[#This Row],[Area Code]],Location!$B$1:$E$157,4,FALSE)</f>
        <v>Major Market</v>
      </c>
      <c r="R3658" s="15" t="str">
        <f>HLOOKUP(Coffee_data[[#This Row],[ProductId]],Product!$B$4:$O$7,2,FALSE)</f>
        <v>Regular</v>
      </c>
      <c r="S3658" s="15" t="str">
        <f>HLOOKUP(Coffee_data[[#This Row],[ProductId]],Product!$B$4:$O$7,3,FALSE)</f>
        <v>Coffee</v>
      </c>
      <c r="T3658" s="15" t="str">
        <f>HLOOKUP(Coffee_data[[#This Row],[ProductId]],Product!$B$4:$O$7,4,FALSE)</f>
        <v>Columbian</v>
      </c>
    </row>
    <row r="3659" spans="1:20" x14ac:dyDescent="0.2">
      <c r="A3659">
        <v>62</v>
      </c>
      <c r="B3659">
        <v>74</v>
      </c>
      <c r="C3659">
        <v>141</v>
      </c>
      <c r="D3659">
        <v>58</v>
      </c>
      <c r="E3659">
        <v>32</v>
      </c>
      <c r="F3659">
        <v>19</v>
      </c>
      <c r="G3659">
        <v>548</v>
      </c>
      <c r="H3659">
        <v>70</v>
      </c>
      <c r="I3659">
        <v>73</v>
      </c>
      <c r="J3659">
        <v>90</v>
      </c>
      <c r="K3659">
        <v>160</v>
      </c>
      <c r="L3659">
        <v>806</v>
      </c>
      <c r="M3659">
        <v>3</v>
      </c>
      <c r="N3659" s="25">
        <v>42247</v>
      </c>
      <c r="O3659" t="str">
        <f>VLOOKUP(Coffee_data[[#This Row],[Area Code]],Location!$B$1:$E$157,2,FALSE)</f>
        <v>Texas</v>
      </c>
      <c r="P3659" t="str">
        <f>VLOOKUP(Coffee_data[[#This Row],[Area Code]],Location!$B$1:$E$157,3,FALSE)</f>
        <v>South</v>
      </c>
      <c r="Q3659" t="str">
        <f>VLOOKUP(Coffee_data[[#This Row],[Area Code]],Location!$B$1:$E$157,4,FALSE)</f>
        <v>Major Market</v>
      </c>
      <c r="R3659" s="15" t="str">
        <f>HLOOKUP(Coffee_data[[#This Row],[ProductId]],Product!$B$4:$O$7,2,FALSE)</f>
        <v>Decaf</v>
      </c>
      <c r="S3659" s="15" t="str">
        <f>HLOOKUP(Coffee_data[[#This Row],[ProductId]],Product!$B$4:$O$7,3,FALSE)</f>
        <v>Coffee</v>
      </c>
      <c r="T3659" s="15" t="str">
        <f>HLOOKUP(Coffee_data[[#This Row],[ProductId]],Product!$B$4:$O$7,4,FALSE)</f>
        <v>Decaf Irish Cream</v>
      </c>
    </row>
    <row r="3660" spans="1:20" x14ac:dyDescent="0.2">
      <c r="A3660">
        <v>58</v>
      </c>
      <c r="B3660">
        <v>90</v>
      </c>
      <c r="C3660">
        <v>160</v>
      </c>
      <c r="D3660">
        <v>60</v>
      </c>
      <c r="E3660">
        <v>51</v>
      </c>
      <c r="F3660">
        <v>19</v>
      </c>
      <c r="G3660">
        <v>-718</v>
      </c>
      <c r="H3660">
        <v>40</v>
      </c>
      <c r="I3660">
        <v>54</v>
      </c>
      <c r="J3660">
        <v>70</v>
      </c>
      <c r="K3660">
        <v>120</v>
      </c>
      <c r="L3660">
        <v>903</v>
      </c>
      <c r="M3660">
        <v>4</v>
      </c>
      <c r="N3660" s="25">
        <v>42247</v>
      </c>
      <c r="O3660" t="str">
        <f>VLOOKUP(Coffee_data[[#This Row],[Area Code]],Location!$B$1:$E$157,2,FALSE)</f>
        <v>Texas</v>
      </c>
      <c r="P3660" t="str">
        <f>VLOOKUP(Coffee_data[[#This Row],[Area Code]],Location!$B$1:$E$157,3,FALSE)</f>
        <v>South</v>
      </c>
      <c r="Q3660" t="str">
        <f>VLOOKUP(Coffee_data[[#This Row],[Area Code]],Location!$B$1:$E$157,4,FALSE)</f>
        <v>Major Market</v>
      </c>
      <c r="R3660" s="15" t="str">
        <f>HLOOKUP(Coffee_data[[#This Row],[ProductId]],Product!$B$4:$O$7,2,FALSE)</f>
        <v>Regular</v>
      </c>
      <c r="S3660" s="15" t="str">
        <f>HLOOKUP(Coffee_data[[#This Row],[ProductId]],Product!$B$4:$O$7,3,FALSE)</f>
        <v>Espresso</v>
      </c>
      <c r="T3660" s="15" t="str">
        <f>HLOOKUP(Coffee_data[[#This Row],[ProductId]],Product!$B$4:$O$7,4,FALSE)</f>
        <v>Caffe Latte</v>
      </c>
    </row>
    <row r="3661" spans="1:20" x14ac:dyDescent="0.2">
      <c r="A3661">
        <v>199</v>
      </c>
      <c r="B3661">
        <v>179</v>
      </c>
      <c r="C3661">
        <v>322</v>
      </c>
      <c r="D3661">
        <v>121</v>
      </c>
      <c r="E3661">
        <v>45</v>
      </c>
      <c r="F3661">
        <v>34</v>
      </c>
      <c r="G3661">
        <v>928</v>
      </c>
      <c r="H3661">
        <v>120</v>
      </c>
      <c r="I3661">
        <v>93</v>
      </c>
      <c r="J3661">
        <v>150</v>
      </c>
      <c r="K3661">
        <v>245</v>
      </c>
      <c r="L3661">
        <v>713</v>
      </c>
      <c r="M3661">
        <v>5</v>
      </c>
      <c r="N3661" s="25">
        <v>42247</v>
      </c>
      <c r="O3661" t="str">
        <f>VLOOKUP(Coffee_data[[#This Row],[Area Code]],Location!$B$1:$E$157,2,FALSE)</f>
        <v>Texas</v>
      </c>
      <c r="P3661" t="str">
        <f>VLOOKUP(Coffee_data[[#This Row],[Area Code]],Location!$B$1:$E$157,3,FALSE)</f>
        <v>South</v>
      </c>
      <c r="Q3661" t="str">
        <f>VLOOKUP(Coffee_data[[#This Row],[Area Code]],Location!$B$1:$E$157,4,FALSE)</f>
        <v>Major Market</v>
      </c>
      <c r="R3661" s="15" t="str">
        <f>HLOOKUP(Coffee_data[[#This Row],[ProductId]],Product!$B$4:$O$7,2,FALSE)</f>
        <v>Regular</v>
      </c>
      <c r="S3661" s="15" t="str">
        <f>HLOOKUP(Coffee_data[[#This Row],[ProductId]],Product!$B$4:$O$7,3,FALSE)</f>
        <v>Espresso</v>
      </c>
      <c r="T3661" s="15" t="str">
        <f>HLOOKUP(Coffee_data[[#This Row],[ProductId]],Product!$B$4:$O$7,4,FALSE)</f>
        <v>Caffe Mocha</v>
      </c>
    </row>
    <row r="3662" spans="1:20" x14ac:dyDescent="0.2">
      <c r="A3662">
        <v>126</v>
      </c>
      <c r="B3662">
        <v>118</v>
      </c>
      <c r="C3662">
        <v>212</v>
      </c>
      <c r="D3662">
        <v>81</v>
      </c>
      <c r="E3662">
        <v>33</v>
      </c>
      <c r="F3662">
        <v>22</v>
      </c>
      <c r="G3662">
        <v>588</v>
      </c>
      <c r="H3662">
        <v>90</v>
      </c>
      <c r="I3662">
        <v>66</v>
      </c>
      <c r="J3662">
        <v>110</v>
      </c>
      <c r="K3662">
        <v>164</v>
      </c>
      <c r="L3662">
        <v>325</v>
      </c>
      <c r="M3662">
        <v>6</v>
      </c>
      <c r="N3662" s="25">
        <v>42247</v>
      </c>
      <c r="O3662" t="str">
        <f>VLOOKUP(Coffee_data[[#This Row],[Area Code]],Location!$B$1:$E$157,2,FALSE)</f>
        <v>Texas</v>
      </c>
      <c r="P3662" t="str">
        <f>VLOOKUP(Coffee_data[[#This Row],[Area Code]],Location!$B$1:$E$157,3,FALSE)</f>
        <v>South</v>
      </c>
      <c r="Q3662" t="str">
        <f>VLOOKUP(Coffee_data[[#This Row],[Area Code]],Location!$B$1:$E$157,4,FALSE)</f>
        <v>Major Market</v>
      </c>
      <c r="R3662" s="15" t="str">
        <f>HLOOKUP(Coffee_data[[#This Row],[ProductId]],Product!$B$4:$O$7,2,FALSE)</f>
        <v>Decaf</v>
      </c>
      <c r="S3662" s="15" t="str">
        <f>HLOOKUP(Coffee_data[[#This Row],[ProductId]],Product!$B$4:$O$7,3,FALSE)</f>
        <v>Espresso</v>
      </c>
      <c r="T3662" s="15" t="str">
        <f>HLOOKUP(Coffee_data[[#This Row],[ProductId]],Product!$B$4:$O$7,4,FALSE)</f>
        <v>Decaf Espresso</v>
      </c>
    </row>
    <row r="3663" spans="1:20" x14ac:dyDescent="0.2">
      <c r="A3663">
        <v>-10</v>
      </c>
      <c r="B3663">
        <v>62</v>
      </c>
      <c r="C3663">
        <v>113</v>
      </c>
      <c r="D3663">
        <v>44</v>
      </c>
      <c r="E3663">
        <v>69</v>
      </c>
      <c r="F3663">
        <v>40</v>
      </c>
      <c r="G3663">
        <v>325</v>
      </c>
      <c r="H3663">
        <v>10</v>
      </c>
      <c r="I3663">
        <v>20</v>
      </c>
      <c r="J3663">
        <v>50</v>
      </c>
      <c r="K3663">
        <v>81</v>
      </c>
      <c r="L3663">
        <v>801</v>
      </c>
      <c r="M3663">
        <v>11</v>
      </c>
      <c r="N3663" s="25">
        <v>42247</v>
      </c>
      <c r="O3663" t="str">
        <f>VLOOKUP(Coffee_data[[#This Row],[Area Code]],Location!$B$1:$E$157,2,FALSE)</f>
        <v>Utah</v>
      </c>
      <c r="P3663" t="str">
        <f>VLOOKUP(Coffee_data[[#This Row],[Area Code]],Location!$B$1:$E$157,3,FALSE)</f>
        <v>West</v>
      </c>
      <c r="Q3663" t="str">
        <f>VLOOKUP(Coffee_data[[#This Row],[Area Code]],Location!$B$1:$E$157,4,FALSE)</f>
        <v>Small Market</v>
      </c>
      <c r="R3663" s="15" t="str">
        <f>HLOOKUP(Coffee_data[[#This Row],[ProductId]],Product!$B$4:$O$7,2,FALSE)</f>
        <v>Regular</v>
      </c>
      <c r="S3663" s="15" t="str">
        <f>HLOOKUP(Coffee_data[[#This Row],[ProductId]],Product!$B$4:$O$7,3,FALSE)</f>
        <v>Tea</v>
      </c>
      <c r="T3663" s="15" t="str">
        <f>HLOOKUP(Coffee_data[[#This Row],[ProductId]],Product!$B$4:$O$7,4,FALSE)</f>
        <v>Darjeeling</v>
      </c>
    </row>
    <row r="3664" spans="1:20" x14ac:dyDescent="0.2">
      <c r="A3664">
        <v>18</v>
      </c>
      <c r="B3664">
        <v>52</v>
      </c>
      <c r="C3664">
        <v>97</v>
      </c>
      <c r="D3664">
        <v>39</v>
      </c>
      <c r="E3664">
        <v>40</v>
      </c>
      <c r="F3664">
        <v>12</v>
      </c>
      <c r="G3664">
        <v>248</v>
      </c>
      <c r="H3664">
        <v>20</v>
      </c>
      <c r="I3664">
        <v>20</v>
      </c>
      <c r="J3664">
        <v>40</v>
      </c>
      <c r="K3664">
        <v>48</v>
      </c>
      <c r="L3664">
        <v>435</v>
      </c>
      <c r="M3664">
        <v>12</v>
      </c>
      <c r="N3664" s="25">
        <v>42247</v>
      </c>
      <c r="O3664" t="str">
        <f>VLOOKUP(Coffee_data[[#This Row],[Area Code]],Location!$B$1:$E$157,2,FALSE)</f>
        <v>Utah</v>
      </c>
      <c r="P3664" t="str">
        <f>VLOOKUP(Coffee_data[[#This Row],[Area Code]],Location!$B$1:$E$157,3,FALSE)</f>
        <v>West</v>
      </c>
      <c r="Q3664" t="str">
        <f>VLOOKUP(Coffee_data[[#This Row],[Area Code]],Location!$B$1:$E$157,4,FALSE)</f>
        <v>Small Market</v>
      </c>
      <c r="R3664" s="15" t="str">
        <f>HLOOKUP(Coffee_data[[#This Row],[ProductId]],Product!$B$4:$O$7,2,FALSE)</f>
        <v>Regular</v>
      </c>
      <c r="S3664" s="15" t="str">
        <f>HLOOKUP(Coffee_data[[#This Row],[ProductId]],Product!$B$4:$O$7,3,FALSE)</f>
        <v>Tea</v>
      </c>
      <c r="T3664" s="15" t="str">
        <f>HLOOKUP(Coffee_data[[#This Row],[ProductId]],Product!$B$4:$O$7,4,FALSE)</f>
        <v>Earl Grey</v>
      </c>
    </row>
    <row r="3665" spans="1:20" x14ac:dyDescent="0.2">
      <c r="A3665">
        <v>-19</v>
      </c>
      <c r="B3665">
        <v>30</v>
      </c>
      <c r="C3665">
        <v>58</v>
      </c>
      <c r="D3665">
        <v>24</v>
      </c>
      <c r="E3665">
        <v>43</v>
      </c>
      <c r="F3665">
        <v>9</v>
      </c>
      <c r="G3665">
        <v>212</v>
      </c>
      <c r="H3665">
        <v>0</v>
      </c>
      <c r="I3665">
        <v>10</v>
      </c>
      <c r="J3665">
        <v>20</v>
      </c>
      <c r="K3665">
        <v>17</v>
      </c>
      <c r="L3665">
        <v>435</v>
      </c>
      <c r="M3665">
        <v>13</v>
      </c>
      <c r="N3665" s="25">
        <v>42247</v>
      </c>
      <c r="O3665" t="str">
        <f>VLOOKUP(Coffee_data[[#This Row],[Area Code]],Location!$B$1:$E$157,2,FALSE)</f>
        <v>Utah</v>
      </c>
      <c r="P3665" t="str">
        <f>VLOOKUP(Coffee_data[[#This Row],[Area Code]],Location!$B$1:$E$157,3,FALSE)</f>
        <v>West</v>
      </c>
      <c r="Q3665" t="str">
        <f>VLOOKUP(Coffee_data[[#This Row],[Area Code]],Location!$B$1:$E$157,4,FALSE)</f>
        <v>Small Market</v>
      </c>
      <c r="R3665" s="15" t="str">
        <f>HLOOKUP(Coffee_data[[#This Row],[ProductId]],Product!$B$4:$O$7,2,FALSE)</f>
        <v>Regular</v>
      </c>
      <c r="S3665" s="15" t="str">
        <f>HLOOKUP(Coffee_data[[#This Row],[ProductId]],Product!$B$4:$O$7,3,FALSE)</f>
        <v>Tea</v>
      </c>
      <c r="T3665" s="15" t="str">
        <f>HLOOKUP(Coffee_data[[#This Row],[ProductId]],Product!$B$4:$O$7,4,FALSE)</f>
        <v>Green Tea</v>
      </c>
    </row>
    <row r="3666" spans="1:20" x14ac:dyDescent="0.2">
      <c r="A3666">
        <v>50</v>
      </c>
      <c r="B3666">
        <v>71</v>
      </c>
      <c r="C3666">
        <v>128</v>
      </c>
      <c r="D3666">
        <v>49</v>
      </c>
      <c r="E3666">
        <v>37</v>
      </c>
      <c r="F3666">
        <v>15</v>
      </c>
      <c r="G3666">
        <v>315</v>
      </c>
      <c r="H3666">
        <v>40</v>
      </c>
      <c r="I3666">
        <v>32</v>
      </c>
      <c r="J3666">
        <v>60</v>
      </c>
      <c r="K3666">
        <v>108</v>
      </c>
      <c r="L3666">
        <v>801</v>
      </c>
      <c r="M3666">
        <v>8</v>
      </c>
      <c r="N3666" s="25">
        <v>42247</v>
      </c>
      <c r="O3666" t="str">
        <f>VLOOKUP(Coffee_data[[#This Row],[Area Code]],Location!$B$1:$E$157,2,FALSE)</f>
        <v>Utah</v>
      </c>
      <c r="P3666" t="str">
        <f>VLOOKUP(Coffee_data[[#This Row],[Area Code]],Location!$B$1:$E$157,3,FALSE)</f>
        <v>West</v>
      </c>
      <c r="Q3666" t="str">
        <f>VLOOKUP(Coffee_data[[#This Row],[Area Code]],Location!$B$1:$E$157,4,FALSE)</f>
        <v>Small Market</v>
      </c>
      <c r="R3666" s="15" t="str">
        <f>HLOOKUP(Coffee_data[[#This Row],[ProductId]],Product!$B$4:$O$7,2,FALSE)</f>
        <v>Decaf</v>
      </c>
      <c r="S3666" s="15" t="str">
        <f>HLOOKUP(Coffee_data[[#This Row],[ProductId]],Product!$B$4:$O$7,3,FALSE)</f>
        <v>Herbal Tea</v>
      </c>
      <c r="T3666" s="15" t="str">
        <f>HLOOKUP(Coffee_data[[#This Row],[ProductId]],Product!$B$4:$O$7,4,FALSE)</f>
        <v>Chamomile</v>
      </c>
    </row>
    <row r="3667" spans="1:20" x14ac:dyDescent="0.2">
      <c r="A3667">
        <v>50</v>
      </c>
      <c r="B3667">
        <v>84</v>
      </c>
      <c r="C3667">
        <v>148</v>
      </c>
      <c r="D3667">
        <v>55</v>
      </c>
      <c r="E3667">
        <v>50</v>
      </c>
      <c r="F3667">
        <v>18</v>
      </c>
      <c r="G3667">
        <v>453</v>
      </c>
      <c r="H3667">
        <v>50</v>
      </c>
      <c r="I3667">
        <v>31</v>
      </c>
      <c r="J3667">
        <v>80</v>
      </c>
      <c r="K3667">
        <v>111</v>
      </c>
      <c r="L3667">
        <v>435</v>
      </c>
      <c r="M3667">
        <v>9</v>
      </c>
      <c r="N3667" s="25">
        <v>42247</v>
      </c>
      <c r="O3667" t="str">
        <f>VLOOKUP(Coffee_data[[#This Row],[Area Code]],Location!$B$1:$E$157,2,FALSE)</f>
        <v>Utah</v>
      </c>
      <c r="P3667" t="str">
        <f>VLOOKUP(Coffee_data[[#This Row],[Area Code]],Location!$B$1:$E$157,3,FALSE)</f>
        <v>West</v>
      </c>
      <c r="Q3667" t="str">
        <f>VLOOKUP(Coffee_data[[#This Row],[Area Code]],Location!$B$1:$E$157,4,FALSE)</f>
        <v>Small Market</v>
      </c>
      <c r="R3667" s="15" t="str">
        <f>HLOOKUP(Coffee_data[[#This Row],[ProductId]],Product!$B$4:$O$7,2,FALSE)</f>
        <v>Decaf</v>
      </c>
      <c r="S3667" s="15" t="str">
        <f>HLOOKUP(Coffee_data[[#This Row],[ProductId]],Product!$B$4:$O$7,3,FALSE)</f>
        <v>Herbal Tea</v>
      </c>
      <c r="T3667" s="15" t="str">
        <f>HLOOKUP(Coffee_data[[#This Row],[ProductId]],Product!$B$4:$O$7,4,FALSE)</f>
        <v>Lemon</v>
      </c>
    </row>
    <row r="3668" spans="1:20" x14ac:dyDescent="0.2">
      <c r="A3668">
        <v>-67</v>
      </c>
      <c r="B3668">
        <v>11</v>
      </c>
      <c r="C3668">
        <v>123</v>
      </c>
      <c r="D3668">
        <v>86</v>
      </c>
      <c r="E3668">
        <v>56</v>
      </c>
      <c r="F3668">
        <v>32</v>
      </c>
      <c r="G3668">
        <v>1574</v>
      </c>
      <c r="H3668">
        <v>-20</v>
      </c>
      <c r="I3668">
        <v>80</v>
      </c>
      <c r="J3668">
        <v>20</v>
      </c>
      <c r="K3668">
        <v>110</v>
      </c>
      <c r="L3668">
        <v>435</v>
      </c>
      <c r="M3668">
        <v>10</v>
      </c>
      <c r="N3668" s="25">
        <v>42247</v>
      </c>
      <c r="O3668" t="str">
        <f>VLOOKUP(Coffee_data[[#This Row],[Area Code]],Location!$B$1:$E$157,2,FALSE)</f>
        <v>Utah</v>
      </c>
      <c r="P3668" t="str">
        <f>VLOOKUP(Coffee_data[[#This Row],[Area Code]],Location!$B$1:$E$157,3,FALSE)</f>
        <v>West</v>
      </c>
      <c r="Q3668" t="str">
        <f>VLOOKUP(Coffee_data[[#This Row],[Area Code]],Location!$B$1:$E$157,4,FALSE)</f>
        <v>Small Market</v>
      </c>
      <c r="R3668" s="15" t="str">
        <f>HLOOKUP(Coffee_data[[#This Row],[ProductId]],Product!$B$4:$O$7,2,FALSE)</f>
        <v>Decaf</v>
      </c>
      <c r="S3668" s="15" t="str">
        <f>HLOOKUP(Coffee_data[[#This Row],[ProductId]],Product!$B$4:$O$7,3,FALSE)</f>
        <v>Herbal Tea</v>
      </c>
      <c r="T3668" s="15" t="str">
        <f>HLOOKUP(Coffee_data[[#This Row],[ProductId]],Product!$B$4:$O$7,4,FALSE)</f>
        <v>Mint</v>
      </c>
    </row>
    <row r="3669" spans="1:20" x14ac:dyDescent="0.2">
      <c r="A3669">
        <v>49</v>
      </c>
      <c r="B3669">
        <v>74</v>
      </c>
      <c r="C3669">
        <v>145</v>
      </c>
      <c r="D3669">
        <v>62</v>
      </c>
      <c r="E3669">
        <v>41</v>
      </c>
      <c r="F3669">
        <v>19</v>
      </c>
      <c r="G3669">
        <v>1059</v>
      </c>
      <c r="H3669">
        <v>70</v>
      </c>
      <c r="I3669">
        <v>71</v>
      </c>
      <c r="J3669">
        <v>100</v>
      </c>
      <c r="K3669">
        <v>171</v>
      </c>
      <c r="L3669">
        <v>435</v>
      </c>
      <c r="M3669">
        <v>1</v>
      </c>
      <c r="N3669" s="25">
        <v>42247</v>
      </c>
      <c r="O3669" t="str">
        <f>VLOOKUP(Coffee_data[[#This Row],[Area Code]],Location!$B$1:$E$157,2,FALSE)</f>
        <v>Utah</v>
      </c>
      <c r="P3669" t="str">
        <f>VLOOKUP(Coffee_data[[#This Row],[Area Code]],Location!$B$1:$E$157,3,FALSE)</f>
        <v>West</v>
      </c>
      <c r="Q3669" t="str">
        <f>VLOOKUP(Coffee_data[[#This Row],[Area Code]],Location!$B$1:$E$157,4,FALSE)</f>
        <v>Small Market</v>
      </c>
      <c r="R3669" s="15" t="str">
        <f>HLOOKUP(Coffee_data[[#This Row],[ProductId]],Product!$B$4:$O$7,2,FALSE)</f>
        <v>Regular</v>
      </c>
      <c r="S3669" s="15" t="str">
        <f>HLOOKUP(Coffee_data[[#This Row],[ProductId]],Product!$B$4:$O$7,3,FALSE)</f>
        <v>Coffee</v>
      </c>
      <c r="T3669" s="15" t="str">
        <f>HLOOKUP(Coffee_data[[#This Row],[ProductId]],Product!$B$4:$O$7,4,FALSE)</f>
        <v>Amaretto</v>
      </c>
    </row>
    <row r="3670" spans="1:20" x14ac:dyDescent="0.2">
      <c r="A3670">
        <v>33</v>
      </c>
      <c r="B3670">
        <v>65</v>
      </c>
      <c r="C3670">
        <v>120</v>
      </c>
      <c r="D3670">
        <v>48</v>
      </c>
      <c r="E3670">
        <v>43</v>
      </c>
      <c r="F3670">
        <v>15</v>
      </c>
      <c r="G3670">
        <v>380</v>
      </c>
      <c r="H3670">
        <v>50</v>
      </c>
      <c r="I3670">
        <v>60</v>
      </c>
      <c r="J3670">
        <v>80</v>
      </c>
      <c r="K3670">
        <v>142</v>
      </c>
      <c r="L3670">
        <v>801</v>
      </c>
      <c r="M3670">
        <v>2</v>
      </c>
      <c r="N3670" s="25">
        <v>42247</v>
      </c>
      <c r="O3670" t="str">
        <f>VLOOKUP(Coffee_data[[#This Row],[Area Code]],Location!$B$1:$E$157,2,FALSE)</f>
        <v>Utah</v>
      </c>
      <c r="P3670" t="str">
        <f>VLOOKUP(Coffee_data[[#This Row],[Area Code]],Location!$B$1:$E$157,3,FALSE)</f>
        <v>West</v>
      </c>
      <c r="Q3670" t="str">
        <f>VLOOKUP(Coffee_data[[#This Row],[Area Code]],Location!$B$1:$E$157,4,FALSE)</f>
        <v>Small Market</v>
      </c>
      <c r="R3670" s="15" t="str">
        <f>HLOOKUP(Coffee_data[[#This Row],[ProductId]],Product!$B$4:$O$7,2,FALSE)</f>
        <v>Regular</v>
      </c>
      <c r="S3670" s="15" t="str">
        <f>HLOOKUP(Coffee_data[[#This Row],[ProductId]],Product!$B$4:$O$7,3,FALSE)</f>
        <v>Coffee</v>
      </c>
      <c r="T3670" s="15" t="str">
        <f>HLOOKUP(Coffee_data[[#This Row],[ProductId]],Product!$B$4:$O$7,4,FALSE)</f>
        <v>Columbian</v>
      </c>
    </row>
    <row r="3671" spans="1:20" x14ac:dyDescent="0.2">
      <c r="A3671">
        <v>36</v>
      </c>
      <c r="B3671">
        <v>83</v>
      </c>
      <c r="C3671">
        <v>160</v>
      </c>
      <c r="D3671">
        <v>67</v>
      </c>
      <c r="E3671">
        <v>59</v>
      </c>
      <c r="F3671">
        <v>25</v>
      </c>
      <c r="G3671">
        <v>599</v>
      </c>
      <c r="H3671">
        <v>50</v>
      </c>
      <c r="I3671">
        <v>77</v>
      </c>
      <c r="J3671">
        <v>100</v>
      </c>
      <c r="K3671">
        <v>183</v>
      </c>
      <c r="L3671">
        <v>435</v>
      </c>
      <c r="M3671">
        <v>3</v>
      </c>
      <c r="N3671" s="25">
        <v>42247</v>
      </c>
      <c r="O3671" t="str">
        <f>VLOOKUP(Coffee_data[[#This Row],[Area Code]],Location!$B$1:$E$157,2,FALSE)</f>
        <v>Utah</v>
      </c>
      <c r="P3671" t="str">
        <f>VLOOKUP(Coffee_data[[#This Row],[Area Code]],Location!$B$1:$E$157,3,FALSE)</f>
        <v>West</v>
      </c>
      <c r="Q3671" t="str">
        <f>VLOOKUP(Coffee_data[[#This Row],[Area Code]],Location!$B$1:$E$157,4,FALSE)</f>
        <v>Small Market</v>
      </c>
      <c r="R3671" s="15" t="str">
        <f>HLOOKUP(Coffee_data[[#This Row],[ProductId]],Product!$B$4:$O$7,2,FALSE)</f>
        <v>Decaf</v>
      </c>
      <c r="S3671" s="15" t="str">
        <f>HLOOKUP(Coffee_data[[#This Row],[ProductId]],Product!$B$4:$O$7,3,FALSE)</f>
        <v>Coffee</v>
      </c>
      <c r="T3671" s="15" t="str">
        <f>HLOOKUP(Coffee_data[[#This Row],[ProductId]],Product!$B$4:$O$7,4,FALSE)</f>
        <v>Decaf Irish Cream</v>
      </c>
    </row>
    <row r="3672" spans="1:20" x14ac:dyDescent="0.2">
      <c r="A3672">
        <v>40</v>
      </c>
      <c r="B3672">
        <v>47</v>
      </c>
      <c r="C3672">
        <v>84</v>
      </c>
      <c r="D3672">
        <v>32</v>
      </c>
      <c r="E3672">
        <v>20</v>
      </c>
      <c r="F3672">
        <v>8</v>
      </c>
      <c r="G3672">
        <v>837</v>
      </c>
      <c r="H3672">
        <v>30</v>
      </c>
      <c r="I3672">
        <v>34</v>
      </c>
      <c r="J3672">
        <v>40</v>
      </c>
      <c r="K3672">
        <v>74</v>
      </c>
      <c r="L3672">
        <v>435</v>
      </c>
      <c r="M3672">
        <v>4</v>
      </c>
      <c r="N3672" s="25">
        <v>42247</v>
      </c>
      <c r="O3672" t="str">
        <f>VLOOKUP(Coffee_data[[#This Row],[Area Code]],Location!$B$1:$E$157,2,FALSE)</f>
        <v>Utah</v>
      </c>
      <c r="P3672" t="str">
        <f>VLOOKUP(Coffee_data[[#This Row],[Area Code]],Location!$B$1:$E$157,3,FALSE)</f>
        <v>West</v>
      </c>
      <c r="Q3672" t="str">
        <f>VLOOKUP(Coffee_data[[#This Row],[Area Code]],Location!$B$1:$E$157,4,FALSE)</f>
        <v>Small Market</v>
      </c>
      <c r="R3672" s="15" t="str">
        <f>HLOOKUP(Coffee_data[[#This Row],[ProductId]],Product!$B$4:$O$7,2,FALSE)</f>
        <v>Regular</v>
      </c>
      <c r="S3672" s="15" t="str">
        <f>HLOOKUP(Coffee_data[[#This Row],[ProductId]],Product!$B$4:$O$7,3,FALSE)</f>
        <v>Espresso</v>
      </c>
      <c r="T3672" s="15" t="str">
        <f>HLOOKUP(Coffee_data[[#This Row],[ProductId]],Product!$B$4:$O$7,4,FALSE)</f>
        <v>Caffe Latte</v>
      </c>
    </row>
    <row r="3673" spans="1:20" x14ac:dyDescent="0.2">
      <c r="A3673">
        <v>83</v>
      </c>
      <c r="B3673">
        <v>90</v>
      </c>
      <c r="C3673">
        <v>169</v>
      </c>
      <c r="D3673">
        <v>69</v>
      </c>
      <c r="E3673">
        <v>34</v>
      </c>
      <c r="F3673">
        <v>22</v>
      </c>
      <c r="G3673">
        <v>572</v>
      </c>
      <c r="H3673">
        <v>60</v>
      </c>
      <c r="I3673">
        <v>55</v>
      </c>
      <c r="J3673">
        <v>90</v>
      </c>
      <c r="K3673">
        <v>150</v>
      </c>
      <c r="L3673">
        <v>801</v>
      </c>
      <c r="M3673">
        <v>5</v>
      </c>
      <c r="N3673" s="25">
        <v>42247</v>
      </c>
      <c r="O3673" t="str">
        <f>VLOOKUP(Coffee_data[[#This Row],[Area Code]],Location!$B$1:$E$157,2,FALSE)</f>
        <v>Utah</v>
      </c>
      <c r="P3673" t="str">
        <f>VLOOKUP(Coffee_data[[#This Row],[Area Code]],Location!$B$1:$E$157,3,FALSE)</f>
        <v>West</v>
      </c>
      <c r="Q3673" t="str">
        <f>VLOOKUP(Coffee_data[[#This Row],[Area Code]],Location!$B$1:$E$157,4,FALSE)</f>
        <v>Small Market</v>
      </c>
      <c r="R3673" s="15" t="str">
        <f>HLOOKUP(Coffee_data[[#This Row],[ProductId]],Product!$B$4:$O$7,2,FALSE)</f>
        <v>Regular</v>
      </c>
      <c r="S3673" s="15" t="str">
        <f>HLOOKUP(Coffee_data[[#This Row],[ProductId]],Product!$B$4:$O$7,3,FALSE)</f>
        <v>Espresso</v>
      </c>
      <c r="T3673" s="15" t="str">
        <f>HLOOKUP(Coffee_data[[#This Row],[ProductId]],Product!$B$4:$O$7,4,FALSE)</f>
        <v>Caffe Mocha</v>
      </c>
    </row>
    <row r="3674" spans="1:20" x14ac:dyDescent="0.2">
      <c r="A3674">
        <v>59</v>
      </c>
      <c r="B3674">
        <v>64</v>
      </c>
      <c r="C3674">
        <v>115</v>
      </c>
      <c r="D3674">
        <v>44</v>
      </c>
      <c r="E3674">
        <v>24</v>
      </c>
      <c r="F3674">
        <v>12</v>
      </c>
      <c r="G3674">
        <v>886</v>
      </c>
      <c r="H3674">
        <v>40</v>
      </c>
      <c r="I3674">
        <v>46</v>
      </c>
      <c r="J3674">
        <v>60</v>
      </c>
      <c r="K3674">
        <v>106</v>
      </c>
      <c r="L3674">
        <v>435</v>
      </c>
      <c r="M3674">
        <v>6</v>
      </c>
      <c r="N3674" s="25">
        <v>42247</v>
      </c>
      <c r="O3674" t="str">
        <f>VLOOKUP(Coffee_data[[#This Row],[Area Code]],Location!$B$1:$E$157,2,FALSE)</f>
        <v>Utah</v>
      </c>
      <c r="P3674" t="str">
        <f>VLOOKUP(Coffee_data[[#This Row],[Area Code]],Location!$B$1:$E$157,3,FALSE)</f>
        <v>West</v>
      </c>
      <c r="Q3674" t="str">
        <f>VLOOKUP(Coffee_data[[#This Row],[Area Code]],Location!$B$1:$E$157,4,FALSE)</f>
        <v>Small Market</v>
      </c>
      <c r="R3674" s="15" t="str">
        <f>HLOOKUP(Coffee_data[[#This Row],[ProductId]],Product!$B$4:$O$7,2,FALSE)</f>
        <v>Decaf</v>
      </c>
      <c r="S3674" s="15" t="str">
        <f>HLOOKUP(Coffee_data[[#This Row],[ProductId]],Product!$B$4:$O$7,3,FALSE)</f>
        <v>Espresso</v>
      </c>
      <c r="T3674" s="15" t="str">
        <f>HLOOKUP(Coffee_data[[#This Row],[ProductId]],Product!$B$4:$O$7,4,FALSE)</f>
        <v>Decaf Espresso</v>
      </c>
    </row>
    <row r="3675" spans="1:20" x14ac:dyDescent="0.2">
      <c r="A3675">
        <v>199</v>
      </c>
      <c r="B3675">
        <v>179</v>
      </c>
      <c r="C3675">
        <v>322</v>
      </c>
      <c r="D3675">
        <v>147</v>
      </c>
      <c r="E3675">
        <v>45</v>
      </c>
      <c r="F3675">
        <v>34</v>
      </c>
      <c r="G3675">
        <v>928</v>
      </c>
      <c r="H3675">
        <v>100</v>
      </c>
      <c r="I3675">
        <v>91</v>
      </c>
      <c r="J3675">
        <v>120</v>
      </c>
      <c r="K3675">
        <v>211</v>
      </c>
      <c r="L3675">
        <v>310</v>
      </c>
      <c r="M3675">
        <v>11</v>
      </c>
      <c r="N3675" s="25">
        <v>42247</v>
      </c>
      <c r="O3675" t="str">
        <f>VLOOKUP(Coffee_data[[#This Row],[Area Code]],Location!$B$1:$E$157,2,FALSE)</f>
        <v>California</v>
      </c>
      <c r="P3675" t="str">
        <f>VLOOKUP(Coffee_data[[#This Row],[Area Code]],Location!$B$1:$E$157,3,FALSE)</f>
        <v>West</v>
      </c>
      <c r="Q3675" t="str">
        <f>VLOOKUP(Coffee_data[[#This Row],[Area Code]],Location!$B$1:$E$157,4,FALSE)</f>
        <v>Major Market</v>
      </c>
      <c r="R3675" s="15" t="str">
        <f>HLOOKUP(Coffee_data[[#This Row],[ProductId]],Product!$B$4:$O$7,2,FALSE)</f>
        <v>Regular</v>
      </c>
      <c r="S3675" s="15" t="str">
        <f>HLOOKUP(Coffee_data[[#This Row],[ProductId]],Product!$B$4:$O$7,3,FALSE)</f>
        <v>Tea</v>
      </c>
      <c r="T3675" s="15" t="str">
        <f>HLOOKUP(Coffee_data[[#This Row],[ProductId]],Product!$B$4:$O$7,4,FALSE)</f>
        <v>Darjeeling</v>
      </c>
    </row>
    <row r="3676" spans="1:20" x14ac:dyDescent="0.2">
      <c r="A3676">
        <v>125</v>
      </c>
      <c r="B3676">
        <v>118</v>
      </c>
      <c r="C3676">
        <v>212</v>
      </c>
      <c r="D3676">
        <v>81</v>
      </c>
      <c r="E3676">
        <v>34</v>
      </c>
      <c r="F3676">
        <v>22</v>
      </c>
      <c r="G3676">
        <v>588</v>
      </c>
      <c r="H3676">
        <v>70</v>
      </c>
      <c r="I3676">
        <v>50</v>
      </c>
      <c r="J3676">
        <v>80</v>
      </c>
      <c r="K3676">
        <v>118</v>
      </c>
      <c r="L3676">
        <v>650</v>
      </c>
      <c r="M3676">
        <v>12</v>
      </c>
      <c r="N3676" s="25">
        <v>42247</v>
      </c>
      <c r="O3676" t="str">
        <f>VLOOKUP(Coffee_data[[#This Row],[Area Code]],Location!$B$1:$E$157,2,FALSE)</f>
        <v>California</v>
      </c>
      <c r="P3676" t="str">
        <f>VLOOKUP(Coffee_data[[#This Row],[Area Code]],Location!$B$1:$E$157,3,FALSE)</f>
        <v>West</v>
      </c>
      <c r="Q3676" t="str">
        <f>VLOOKUP(Coffee_data[[#This Row],[Area Code]],Location!$B$1:$E$157,4,FALSE)</f>
        <v>Major Market</v>
      </c>
      <c r="R3676" s="15" t="str">
        <f>HLOOKUP(Coffee_data[[#This Row],[ProductId]],Product!$B$4:$O$7,2,FALSE)</f>
        <v>Regular</v>
      </c>
      <c r="S3676" s="15" t="str">
        <f>HLOOKUP(Coffee_data[[#This Row],[ProductId]],Product!$B$4:$O$7,3,FALSE)</f>
        <v>Tea</v>
      </c>
      <c r="T3676" s="15" t="str">
        <f>HLOOKUP(Coffee_data[[#This Row],[ProductId]],Product!$B$4:$O$7,4,FALSE)</f>
        <v>Earl Grey</v>
      </c>
    </row>
    <row r="3677" spans="1:20" x14ac:dyDescent="0.2">
      <c r="A3677">
        <v>58</v>
      </c>
      <c r="B3677">
        <v>90</v>
      </c>
      <c r="C3677">
        <v>160</v>
      </c>
      <c r="D3677">
        <v>60</v>
      </c>
      <c r="E3677">
        <v>51</v>
      </c>
      <c r="F3677">
        <v>19</v>
      </c>
      <c r="G3677">
        <v>656</v>
      </c>
      <c r="H3677">
        <v>40</v>
      </c>
      <c r="I3677">
        <v>17</v>
      </c>
      <c r="J3677">
        <v>70</v>
      </c>
      <c r="K3677">
        <v>87</v>
      </c>
      <c r="L3677">
        <v>530</v>
      </c>
      <c r="M3677">
        <v>13</v>
      </c>
      <c r="N3677" s="25">
        <v>42247</v>
      </c>
      <c r="O3677" t="str">
        <f>VLOOKUP(Coffee_data[[#This Row],[Area Code]],Location!$B$1:$E$157,2,FALSE)</f>
        <v>California</v>
      </c>
      <c r="P3677" t="str">
        <f>VLOOKUP(Coffee_data[[#This Row],[Area Code]],Location!$B$1:$E$157,3,FALSE)</f>
        <v>West</v>
      </c>
      <c r="Q3677" t="str">
        <f>VLOOKUP(Coffee_data[[#This Row],[Area Code]],Location!$B$1:$E$157,4,FALSE)</f>
        <v>Major Market</v>
      </c>
      <c r="R3677" s="15" t="str">
        <f>HLOOKUP(Coffee_data[[#This Row],[ProductId]],Product!$B$4:$O$7,2,FALSE)</f>
        <v>Regular</v>
      </c>
      <c r="S3677" s="15" t="str">
        <f>HLOOKUP(Coffee_data[[#This Row],[ProductId]],Product!$B$4:$O$7,3,FALSE)</f>
        <v>Tea</v>
      </c>
      <c r="T3677" s="15" t="str">
        <f>HLOOKUP(Coffee_data[[#This Row],[ProductId]],Product!$B$4:$O$7,4,FALSE)</f>
        <v>Green Tea</v>
      </c>
    </row>
    <row r="3678" spans="1:20" x14ac:dyDescent="0.2">
      <c r="A3678">
        <v>156</v>
      </c>
      <c r="B3678">
        <v>145</v>
      </c>
      <c r="C3678">
        <v>261</v>
      </c>
      <c r="D3678">
        <v>80</v>
      </c>
      <c r="E3678">
        <v>40</v>
      </c>
      <c r="F3678">
        <v>28</v>
      </c>
      <c r="G3678">
        <v>981</v>
      </c>
      <c r="H3678">
        <v>110</v>
      </c>
      <c r="I3678">
        <v>72</v>
      </c>
      <c r="J3678">
        <v>130</v>
      </c>
      <c r="K3678">
        <v>210</v>
      </c>
      <c r="L3678">
        <v>562</v>
      </c>
      <c r="M3678">
        <v>8</v>
      </c>
      <c r="N3678" s="25">
        <v>42247</v>
      </c>
      <c r="O3678" t="str">
        <f>VLOOKUP(Coffee_data[[#This Row],[Area Code]],Location!$B$1:$E$157,2,FALSE)</f>
        <v>California</v>
      </c>
      <c r="P3678" t="str">
        <f>VLOOKUP(Coffee_data[[#This Row],[Area Code]],Location!$B$1:$E$157,3,FALSE)</f>
        <v>West</v>
      </c>
      <c r="Q3678" t="str">
        <f>VLOOKUP(Coffee_data[[#This Row],[Area Code]],Location!$B$1:$E$157,4,FALSE)</f>
        <v>Major Market</v>
      </c>
      <c r="R3678" s="15" t="str">
        <f>HLOOKUP(Coffee_data[[#This Row],[ProductId]],Product!$B$4:$O$7,2,FALSE)</f>
        <v>Decaf</v>
      </c>
      <c r="S3678" s="15" t="str">
        <f>HLOOKUP(Coffee_data[[#This Row],[ProductId]],Product!$B$4:$O$7,3,FALSE)</f>
        <v>Herbal Tea</v>
      </c>
      <c r="T3678" s="15" t="str">
        <f>HLOOKUP(Coffee_data[[#This Row],[ProductId]],Product!$B$4:$O$7,4,FALSE)</f>
        <v>Chamomile</v>
      </c>
    </row>
    <row r="3679" spans="1:20" x14ac:dyDescent="0.2">
      <c r="A3679">
        <v>291</v>
      </c>
      <c r="B3679">
        <v>295</v>
      </c>
      <c r="C3679">
        <v>582</v>
      </c>
      <c r="D3679">
        <v>204</v>
      </c>
      <c r="E3679">
        <v>99</v>
      </c>
      <c r="F3679">
        <v>77</v>
      </c>
      <c r="G3679">
        <v>1268</v>
      </c>
      <c r="H3679">
        <v>200</v>
      </c>
      <c r="I3679">
        <v>170</v>
      </c>
      <c r="J3679">
        <v>270</v>
      </c>
      <c r="K3679">
        <v>480</v>
      </c>
      <c r="L3679">
        <v>209</v>
      </c>
      <c r="M3679">
        <v>9</v>
      </c>
      <c r="N3679" s="25">
        <v>42247</v>
      </c>
      <c r="O3679" t="str">
        <f>VLOOKUP(Coffee_data[[#This Row],[Area Code]],Location!$B$1:$E$157,2,FALSE)</f>
        <v>California</v>
      </c>
      <c r="P3679" t="str">
        <f>VLOOKUP(Coffee_data[[#This Row],[Area Code]],Location!$B$1:$E$157,3,FALSE)</f>
        <v>West</v>
      </c>
      <c r="Q3679" t="str">
        <f>VLOOKUP(Coffee_data[[#This Row],[Area Code]],Location!$B$1:$E$157,4,FALSE)</f>
        <v>Major Market</v>
      </c>
      <c r="R3679" s="15" t="str">
        <f>HLOOKUP(Coffee_data[[#This Row],[ProductId]],Product!$B$4:$O$7,2,FALSE)</f>
        <v>Decaf</v>
      </c>
      <c r="S3679" s="15" t="str">
        <f>HLOOKUP(Coffee_data[[#This Row],[ProductId]],Product!$B$4:$O$7,3,FALSE)</f>
        <v>Herbal Tea</v>
      </c>
      <c r="T3679" s="15" t="str">
        <f>HLOOKUP(Coffee_data[[#This Row],[ProductId]],Product!$B$4:$O$7,4,FALSE)</f>
        <v>Lemon</v>
      </c>
    </row>
    <row r="3680" spans="1:20" x14ac:dyDescent="0.2">
      <c r="A3680">
        <v>64</v>
      </c>
      <c r="B3680">
        <v>74</v>
      </c>
      <c r="C3680">
        <v>141</v>
      </c>
      <c r="D3680">
        <v>58</v>
      </c>
      <c r="E3680">
        <v>31</v>
      </c>
      <c r="F3680">
        <v>19</v>
      </c>
      <c r="G3680">
        <v>548</v>
      </c>
      <c r="H3680">
        <v>50</v>
      </c>
      <c r="I3680">
        <v>30</v>
      </c>
      <c r="J3680">
        <v>70</v>
      </c>
      <c r="K3680">
        <v>100</v>
      </c>
      <c r="L3680">
        <v>818</v>
      </c>
      <c r="M3680">
        <v>10</v>
      </c>
      <c r="N3680" s="25">
        <v>42247</v>
      </c>
      <c r="O3680" t="str">
        <f>VLOOKUP(Coffee_data[[#This Row],[Area Code]],Location!$B$1:$E$157,2,FALSE)</f>
        <v>California</v>
      </c>
      <c r="P3680" t="str">
        <f>VLOOKUP(Coffee_data[[#This Row],[Area Code]],Location!$B$1:$E$157,3,FALSE)</f>
        <v>West</v>
      </c>
      <c r="Q3680" t="str">
        <f>VLOOKUP(Coffee_data[[#This Row],[Area Code]],Location!$B$1:$E$157,4,FALSE)</f>
        <v>Major Market</v>
      </c>
      <c r="R3680" s="15" t="str">
        <f>HLOOKUP(Coffee_data[[#This Row],[ProductId]],Product!$B$4:$O$7,2,FALSE)</f>
        <v>Decaf</v>
      </c>
      <c r="S3680" s="15" t="str">
        <f>HLOOKUP(Coffee_data[[#This Row],[ProductId]],Product!$B$4:$O$7,3,FALSE)</f>
        <v>Herbal Tea</v>
      </c>
      <c r="T3680" s="15" t="str">
        <f>HLOOKUP(Coffee_data[[#This Row],[ProductId]],Product!$B$4:$O$7,4,FALSE)</f>
        <v>Mint</v>
      </c>
    </row>
    <row r="3681" spans="1:20" x14ac:dyDescent="0.2">
      <c r="A3681">
        <v>-110</v>
      </c>
      <c r="B3681">
        <v>-13</v>
      </c>
      <c r="C3681">
        <v>116</v>
      </c>
      <c r="D3681">
        <v>104</v>
      </c>
      <c r="E3681">
        <v>61</v>
      </c>
      <c r="F3681">
        <v>39</v>
      </c>
      <c r="G3681">
        <v>2378</v>
      </c>
      <c r="H3681">
        <v>-70</v>
      </c>
      <c r="I3681">
        <v>145</v>
      </c>
      <c r="J3681">
        <v>-20</v>
      </c>
      <c r="K3681">
        <v>131</v>
      </c>
      <c r="L3681">
        <v>714</v>
      </c>
      <c r="M3681">
        <v>1</v>
      </c>
      <c r="N3681" s="25">
        <v>42247</v>
      </c>
      <c r="O3681" t="str">
        <f>VLOOKUP(Coffee_data[[#This Row],[Area Code]],Location!$B$1:$E$157,2,FALSE)</f>
        <v>California</v>
      </c>
      <c r="P3681" t="str">
        <f>VLOOKUP(Coffee_data[[#This Row],[Area Code]],Location!$B$1:$E$157,3,FALSE)</f>
        <v>West</v>
      </c>
      <c r="Q3681" t="str">
        <f>VLOOKUP(Coffee_data[[#This Row],[Area Code]],Location!$B$1:$E$157,4,FALSE)</f>
        <v>Major Market</v>
      </c>
      <c r="R3681" s="15" t="str">
        <f>HLOOKUP(Coffee_data[[#This Row],[ProductId]],Product!$B$4:$O$7,2,FALSE)</f>
        <v>Regular</v>
      </c>
      <c r="S3681" s="15" t="str">
        <f>HLOOKUP(Coffee_data[[#This Row],[ProductId]],Product!$B$4:$O$7,3,FALSE)</f>
        <v>Coffee</v>
      </c>
      <c r="T3681" s="15" t="str">
        <f>HLOOKUP(Coffee_data[[#This Row],[ProductId]],Product!$B$4:$O$7,4,FALSE)</f>
        <v>Amaretto</v>
      </c>
    </row>
    <row r="3682" spans="1:20" x14ac:dyDescent="0.2">
      <c r="A3682">
        <v>465</v>
      </c>
      <c r="B3682">
        <v>474</v>
      </c>
      <c r="C3682">
        <v>842</v>
      </c>
      <c r="D3682">
        <v>279</v>
      </c>
      <c r="E3682">
        <v>161</v>
      </c>
      <c r="F3682">
        <v>110</v>
      </c>
      <c r="G3682">
        <v>2580</v>
      </c>
      <c r="H3682">
        <v>450</v>
      </c>
      <c r="I3682">
        <v>292</v>
      </c>
      <c r="J3682">
        <v>590</v>
      </c>
      <c r="K3682">
        <v>980</v>
      </c>
      <c r="L3682">
        <v>562</v>
      </c>
      <c r="M3682">
        <v>2</v>
      </c>
      <c r="N3682" s="25">
        <v>42247</v>
      </c>
      <c r="O3682" t="str">
        <f>VLOOKUP(Coffee_data[[#This Row],[Area Code]],Location!$B$1:$E$157,2,FALSE)</f>
        <v>California</v>
      </c>
      <c r="P3682" t="str">
        <f>VLOOKUP(Coffee_data[[#This Row],[Area Code]],Location!$B$1:$E$157,3,FALSE)</f>
        <v>West</v>
      </c>
      <c r="Q3682" t="str">
        <f>VLOOKUP(Coffee_data[[#This Row],[Area Code]],Location!$B$1:$E$157,4,FALSE)</f>
        <v>Major Market</v>
      </c>
      <c r="R3682" s="15" t="str">
        <f>HLOOKUP(Coffee_data[[#This Row],[ProductId]],Product!$B$4:$O$7,2,FALSE)</f>
        <v>Regular</v>
      </c>
      <c r="S3682" s="15" t="str">
        <f>HLOOKUP(Coffee_data[[#This Row],[ProductId]],Product!$B$4:$O$7,3,FALSE)</f>
        <v>Coffee</v>
      </c>
      <c r="T3682" s="15" t="str">
        <f>HLOOKUP(Coffee_data[[#This Row],[ProductId]],Product!$B$4:$O$7,4,FALSE)</f>
        <v>Columbian</v>
      </c>
    </row>
    <row r="3683" spans="1:20" x14ac:dyDescent="0.2">
      <c r="A3683">
        <v>-178</v>
      </c>
      <c r="B3683">
        <v>-24</v>
      </c>
      <c r="C3683">
        <v>147</v>
      </c>
      <c r="D3683">
        <v>133</v>
      </c>
      <c r="E3683">
        <v>96</v>
      </c>
      <c r="F3683">
        <v>53</v>
      </c>
      <c r="G3683">
        <v>3421</v>
      </c>
      <c r="H3683">
        <v>-120</v>
      </c>
      <c r="I3683">
        <v>199</v>
      </c>
      <c r="J3683">
        <v>-30</v>
      </c>
      <c r="K3683">
        <v>170</v>
      </c>
      <c r="L3683">
        <v>818</v>
      </c>
      <c r="M3683">
        <v>3</v>
      </c>
      <c r="N3683" s="25">
        <v>42247</v>
      </c>
      <c r="O3683" t="str">
        <f>VLOOKUP(Coffee_data[[#This Row],[Area Code]],Location!$B$1:$E$157,2,FALSE)</f>
        <v>California</v>
      </c>
      <c r="P3683" t="str">
        <f>VLOOKUP(Coffee_data[[#This Row],[Area Code]],Location!$B$1:$E$157,3,FALSE)</f>
        <v>West</v>
      </c>
      <c r="Q3683" t="str">
        <f>VLOOKUP(Coffee_data[[#This Row],[Area Code]],Location!$B$1:$E$157,4,FALSE)</f>
        <v>Major Market</v>
      </c>
      <c r="R3683" s="15" t="str">
        <f>HLOOKUP(Coffee_data[[#This Row],[ProductId]],Product!$B$4:$O$7,2,FALSE)</f>
        <v>Decaf</v>
      </c>
      <c r="S3683" s="15" t="str">
        <f>HLOOKUP(Coffee_data[[#This Row],[ProductId]],Product!$B$4:$O$7,3,FALSE)</f>
        <v>Coffee</v>
      </c>
      <c r="T3683" s="15" t="str">
        <f>HLOOKUP(Coffee_data[[#This Row],[ProductId]],Product!$B$4:$O$7,4,FALSE)</f>
        <v>Decaf Irish Cream</v>
      </c>
    </row>
    <row r="3684" spans="1:20" x14ac:dyDescent="0.2">
      <c r="A3684">
        <v>232</v>
      </c>
      <c r="B3684">
        <v>249</v>
      </c>
      <c r="C3684">
        <v>531</v>
      </c>
      <c r="D3684">
        <v>254</v>
      </c>
      <c r="E3684">
        <v>93</v>
      </c>
      <c r="F3684">
        <v>69</v>
      </c>
      <c r="G3684">
        <v>1775</v>
      </c>
      <c r="H3684">
        <v>160</v>
      </c>
      <c r="I3684">
        <v>206</v>
      </c>
      <c r="J3684">
        <v>240</v>
      </c>
      <c r="K3684">
        <v>474</v>
      </c>
      <c r="L3684">
        <v>310</v>
      </c>
      <c r="M3684">
        <v>4</v>
      </c>
      <c r="N3684" s="25">
        <v>42247</v>
      </c>
      <c r="O3684" t="str">
        <f>VLOOKUP(Coffee_data[[#This Row],[Area Code]],Location!$B$1:$E$157,2,FALSE)</f>
        <v>California</v>
      </c>
      <c r="P3684" t="str">
        <f>VLOOKUP(Coffee_data[[#This Row],[Area Code]],Location!$B$1:$E$157,3,FALSE)</f>
        <v>West</v>
      </c>
      <c r="Q3684" t="str">
        <f>VLOOKUP(Coffee_data[[#This Row],[Area Code]],Location!$B$1:$E$157,4,FALSE)</f>
        <v>Major Market</v>
      </c>
      <c r="R3684" s="15" t="str">
        <f>HLOOKUP(Coffee_data[[#This Row],[ProductId]],Product!$B$4:$O$7,2,FALSE)</f>
        <v>Regular</v>
      </c>
      <c r="S3684" s="15" t="str">
        <f>HLOOKUP(Coffee_data[[#This Row],[ProductId]],Product!$B$4:$O$7,3,FALSE)</f>
        <v>Espresso</v>
      </c>
      <c r="T3684" s="15" t="str">
        <f>HLOOKUP(Coffee_data[[#This Row],[ProductId]],Product!$B$4:$O$7,4,FALSE)</f>
        <v>Caffe Latte</v>
      </c>
    </row>
    <row r="3685" spans="1:20" x14ac:dyDescent="0.2">
      <c r="A3685">
        <v>39</v>
      </c>
      <c r="B3685">
        <v>169</v>
      </c>
      <c r="C3685">
        <v>309</v>
      </c>
      <c r="D3685">
        <v>113</v>
      </c>
      <c r="E3685">
        <v>143</v>
      </c>
      <c r="F3685">
        <v>110</v>
      </c>
      <c r="G3685">
        <v>910</v>
      </c>
      <c r="H3685">
        <v>30</v>
      </c>
      <c r="I3685">
        <v>153</v>
      </c>
      <c r="J3685">
        <v>160</v>
      </c>
      <c r="K3685">
        <v>275</v>
      </c>
      <c r="L3685">
        <v>951</v>
      </c>
      <c r="M3685">
        <v>5</v>
      </c>
      <c r="N3685" s="25">
        <v>42247</v>
      </c>
      <c r="O3685" t="str">
        <f>VLOOKUP(Coffee_data[[#This Row],[Area Code]],Location!$B$1:$E$157,2,FALSE)</f>
        <v>California</v>
      </c>
      <c r="P3685" t="str">
        <f>VLOOKUP(Coffee_data[[#This Row],[Area Code]],Location!$B$1:$E$157,3,FALSE)</f>
        <v>West</v>
      </c>
      <c r="Q3685" t="str">
        <f>VLOOKUP(Coffee_data[[#This Row],[Area Code]],Location!$B$1:$E$157,4,FALSE)</f>
        <v>Major Market</v>
      </c>
      <c r="R3685" s="15" t="str">
        <f>HLOOKUP(Coffee_data[[#This Row],[ProductId]],Product!$B$4:$O$7,2,FALSE)</f>
        <v>Regular</v>
      </c>
      <c r="S3685" s="15" t="str">
        <f>HLOOKUP(Coffee_data[[#This Row],[ProductId]],Product!$B$4:$O$7,3,FALSE)</f>
        <v>Espresso</v>
      </c>
      <c r="T3685" s="15" t="str">
        <f>HLOOKUP(Coffee_data[[#This Row],[ProductId]],Product!$B$4:$O$7,4,FALSE)</f>
        <v>Caffe Mocha</v>
      </c>
    </row>
    <row r="3686" spans="1:20" x14ac:dyDescent="0.2">
      <c r="A3686">
        <v>326</v>
      </c>
      <c r="B3686">
        <v>336</v>
      </c>
      <c r="C3686">
        <v>628</v>
      </c>
      <c r="D3686">
        <v>289</v>
      </c>
      <c r="E3686">
        <v>116</v>
      </c>
      <c r="F3686">
        <v>83</v>
      </c>
      <c r="G3686">
        <v>1686</v>
      </c>
      <c r="H3686">
        <v>220</v>
      </c>
      <c r="I3686">
        <v>208</v>
      </c>
      <c r="J3686">
        <v>320</v>
      </c>
      <c r="K3686">
        <v>554</v>
      </c>
      <c r="L3686">
        <v>530</v>
      </c>
      <c r="M3686">
        <v>6</v>
      </c>
      <c r="N3686" s="25">
        <v>42247</v>
      </c>
      <c r="O3686" t="str">
        <f>VLOOKUP(Coffee_data[[#This Row],[Area Code]],Location!$B$1:$E$157,2,FALSE)</f>
        <v>California</v>
      </c>
      <c r="P3686" t="str">
        <f>VLOOKUP(Coffee_data[[#This Row],[Area Code]],Location!$B$1:$E$157,3,FALSE)</f>
        <v>West</v>
      </c>
      <c r="Q3686" t="str">
        <f>VLOOKUP(Coffee_data[[#This Row],[Area Code]],Location!$B$1:$E$157,4,FALSE)</f>
        <v>Major Market</v>
      </c>
      <c r="R3686" s="15" t="str">
        <f>HLOOKUP(Coffee_data[[#This Row],[ProductId]],Product!$B$4:$O$7,2,FALSE)</f>
        <v>Decaf</v>
      </c>
      <c r="S3686" s="15" t="str">
        <f>HLOOKUP(Coffee_data[[#This Row],[ProductId]],Product!$B$4:$O$7,3,FALSE)</f>
        <v>Espresso</v>
      </c>
      <c r="T3686" s="15" t="str">
        <f>HLOOKUP(Coffee_data[[#This Row],[ProductId]],Product!$B$4:$O$7,4,FALSE)</f>
        <v>Decaf Espresso</v>
      </c>
    </row>
    <row r="3687" spans="1:20" x14ac:dyDescent="0.2">
      <c r="A3687">
        <v>328</v>
      </c>
      <c r="B3687">
        <v>336</v>
      </c>
      <c r="C3687">
        <v>628</v>
      </c>
      <c r="D3687">
        <v>283</v>
      </c>
      <c r="E3687">
        <v>115</v>
      </c>
      <c r="F3687">
        <v>83</v>
      </c>
      <c r="G3687">
        <v>1686</v>
      </c>
      <c r="H3687">
        <v>170</v>
      </c>
      <c r="I3687">
        <v>147</v>
      </c>
      <c r="J3687">
        <v>240</v>
      </c>
      <c r="K3687">
        <v>400</v>
      </c>
      <c r="L3687">
        <v>775</v>
      </c>
      <c r="M3687">
        <v>11</v>
      </c>
      <c r="N3687" s="25">
        <v>42247</v>
      </c>
      <c r="O3687" t="str">
        <f>VLOOKUP(Coffee_data[[#This Row],[Area Code]],Location!$B$1:$E$157,2,FALSE)</f>
        <v>Nevada</v>
      </c>
      <c r="P3687" t="str">
        <f>VLOOKUP(Coffee_data[[#This Row],[Area Code]],Location!$B$1:$E$157,3,FALSE)</f>
        <v>West</v>
      </c>
      <c r="Q3687" t="str">
        <f>VLOOKUP(Coffee_data[[#This Row],[Area Code]],Location!$B$1:$E$157,4,FALSE)</f>
        <v>Small Market</v>
      </c>
      <c r="R3687" s="15" t="str">
        <f>HLOOKUP(Coffee_data[[#This Row],[ProductId]],Product!$B$4:$O$7,2,FALSE)</f>
        <v>Regular</v>
      </c>
      <c r="S3687" s="15" t="str">
        <f>HLOOKUP(Coffee_data[[#This Row],[ProductId]],Product!$B$4:$O$7,3,FALSE)</f>
        <v>Tea</v>
      </c>
      <c r="T3687" s="15" t="str">
        <f>HLOOKUP(Coffee_data[[#This Row],[ProductId]],Product!$B$4:$O$7,4,FALSE)</f>
        <v>Darjeeling</v>
      </c>
    </row>
    <row r="3688" spans="1:20" x14ac:dyDescent="0.2">
      <c r="A3688">
        <v>232</v>
      </c>
      <c r="B3688">
        <v>249</v>
      </c>
      <c r="C3688">
        <v>531</v>
      </c>
      <c r="D3688">
        <v>263</v>
      </c>
      <c r="E3688">
        <v>93</v>
      </c>
      <c r="F3688">
        <v>69</v>
      </c>
      <c r="G3688">
        <v>1775</v>
      </c>
      <c r="H3688">
        <v>110</v>
      </c>
      <c r="I3688">
        <v>166</v>
      </c>
      <c r="J3688">
        <v>170</v>
      </c>
      <c r="K3688">
        <v>318</v>
      </c>
      <c r="L3688">
        <v>775</v>
      </c>
      <c r="M3688">
        <v>12</v>
      </c>
      <c r="N3688" s="25">
        <v>42247</v>
      </c>
      <c r="O3688" t="str">
        <f>VLOOKUP(Coffee_data[[#This Row],[Area Code]],Location!$B$1:$E$157,2,FALSE)</f>
        <v>Nevada</v>
      </c>
      <c r="P3688" t="str">
        <f>VLOOKUP(Coffee_data[[#This Row],[Area Code]],Location!$B$1:$E$157,3,FALSE)</f>
        <v>West</v>
      </c>
      <c r="Q3688" t="str">
        <f>VLOOKUP(Coffee_data[[#This Row],[Area Code]],Location!$B$1:$E$157,4,FALSE)</f>
        <v>Small Market</v>
      </c>
      <c r="R3688" s="15" t="str">
        <f>HLOOKUP(Coffee_data[[#This Row],[ProductId]],Product!$B$4:$O$7,2,FALSE)</f>
        <v>Regular</v>
      </c>
      <c r="S3688" s="15" t="str">
        <f>HLOOKUP(Coffee_data[[#This Row],[ProductId]],Product!$B$4:$O$7,3,FALSE)</f>
        <v>Tea</v>
      </c>
      <c r="T3688" s="15" t="str">
        <f>HLOOKUP(Coffee_data[[#This Row],[ProductId]],Product!$B$4:$O$7,4,FALSE)</f>
        <v>Earl Grey</v>
      </c>
    </row>
    <row r="3689" spans="1:20" x14ac:dyDescent="0.2">
      <c r="A3689">
        <v>-638</v>
      </c>
      <c r="B3689">
        <v>-302</v>
      </c>
      <c r="C3689">
        <v>20</v>
      </c>
      <c r="D3689">
        <v>271</v>
      </c>
      <c r="E3689">
        <v>147</v>
      </c>
      <c r="F3689">
        <v>114</v>
      </c>
      <c r="G3689">
        <v>6413</v>
      </c>
      <c r="H3689">
        <v>-280</v>
      </c>
      <c r="I3689">
        <v>174</v>
      </c>
      <c r="J3689">
        <v>-190</v>
      </c>
      <c r="K3689">
        <v>13</v>
      </c>
      <c r="L3689">
        <v>775</v>
      </c>
      <c r="M3689">
        <v>13</v>
      </c>
      <c r="N3689" s="25">
        <v>42247</v>
      </c>
      <c r="O3689" t="str">
        <f>VLOOKUP(Coffee_data[[#This Row],[Area Code]],Location!$B$1:$E$157,2,FALSE)</f>
        <v>Nevada</v>
      </c>
      <c r="P3689" t="str">
        <f>VLOOKUP(Coffee_data[[#This Row],[Area Code]],Location!$B$1:$E$157,3,FALSE)</f>
        <v>West</v>
      </c>
      <c r="Q3689" t="str">
        <f>VLOOKUP(Coffee_data[[#This Row],[Area Code]],Location!$B$1:$E$157,4,FALSE)</f>
        <v>Small Market</v>
      </c>
      <c r="R3689" s="15" t="str">
        <f>HLOOKUP(Coffee_data[[#This Row],[ProductId]],Product!$B$4:$O$7,2,FALSE)</f>
        <v>Regular</v>
      </c>
      <c r="S3689" s="15" t="str">
        <f>HLOOKUP(Coffee_data[[#This Row],[ProductId]],Product!$B$4:$O$7,3,FALSE)</f>
        <v>Tea</v>
      </c>
      <c r="T3689" s="15" t="str">
        <f>HLOOKUP(Coffee_data[[#This Row],[ProductId]],Product!$B$4:$O$7,4,FALSE)</f>
        <v>Green Tea</v>
      </c>
    </row>
    <row r="3690" spans="1:20" x14ac:dyDescent="0.2">
      <c r="A3690">
        <v>39</v>
      </c>
      <c r="B3690">
        <v>169</v>
      </c>
      <c r="C3690">
        <v>309</v>
      </c>
      <c r="D3690">
        <v>117</v>
      </c>
      <c r="E3690">
        <v>143</v>
      </c>
      <c r="F3690">
        <v>110</v>
      </c>
      <c r="G3690">
        <v>910</v>
      </c>
      <c r="H3690">
        <v>40</v>
      </c>
      <c r="I3690">
        <v>90</v>
      </c>
      <c r="J3690">
        <v>150</v>
      </c>
      <c r="K3690">
        <v>258</v>
      </c>
      <c r="L3690">
        <v>702</v>
      </c>
      <c r="M3690">
        <v>8</v>
      </c>
      <c r="N3690" s="25">
        <v>42247</v>
      </c>
      <c r="O3690" t="str">
        <f>VLOOKUP(Coffee_data[[#This Row],[Area Code]],Location!$B$1:$E$157,2,FALSE)</f>
        <v>Nevada</v>
      </c>
      <c r="P3690" t="str">
        <f>VLOOKUP(Coffee_data[[#This Row],[Area Code]],Location!$B$1:$E$157,3,FALSE)</f>
        <v>West</v>
      </c>
      <c r="Q3690" t="str">
        <f>VLOOKUP(Coffee_data[[#This Row],[Area Code]],Location!$B$1:$E$157,4,FALSE)</f>
        <v>Small Market</v>
      </c>
      <c r="R3690" s="15" t="str">
        <f>HLOOKUP(Coffee_data[[#This Row],[ProductId]],Product!$B$4:$O$7,2,FALSE)</f>
        <v>Decaf</v>
      </c>
      <c r="S3690" s="15" t="str">
        <f>HLOOKUP(Coffee_data[[#This Row],[ProductId]],Product!$B$4:$O$7,3,FALSE)</f>
        <v>Herbal Tea</v>
      </c>
      <c r="T3690" s="15" t="str">
        <f>HLOOKUP(Coffee_data[[#This Row],[ProductId]],Product!$B$4:$O$7,4,FALSE)</f>
        <v>Chamomile</v>
      </c>
    </row>
    <row r="3691" spans="1:20" x14ac:dyDescent="0.2">
      <c r="A3691">
        <v>191</v>
      </c>
      <c r="B3691">
        <v>225</v>
      </c>
      <c r="C3691">
        <v>412</v>
      </c>
      <c r="D3691">
        <v>204</v>
      </c>
      <c r="E3691">
        <v>96</v>
      </c>
      <c r="F3691">
        <v>53</v>
      </c>
      <c r="G3691">
        <v>1148</v>
      </c>
      <c r="H3691">
        <v>140</v>
      </c>
      <c r="I3691">
        <v>130</v>
      </c>
      <c r="J3691">
        <v>210</v>
      </c>
      <c r="K3691">
        <v>331</v>
      </c>
      <c r="L3691">
        <v>702</v>
      </c>
      <c r="M3691">
        <v>9</v>
      </c>
      <c r="N3691" s="25">
        <v>42247</v>
      </c>
      <c r="O3691" t="str">
        <f>VLOOKUP(Coffee_data[[#This Row],[Area Code]],Location!$B$1:$E$157,2,FALSE)</f>
        <v>Nevada</v>
      </c>
      <c r="P3691" t="str">
        <f>VLOOKUP(Coffee_data[[#This Row],[Area Code]],Location!$B$1:$E$157,3,FALSE)</f>
        <v>West</v>
      </c>
      <c r="Q3691" t="str">
        <f>VLOOKUP(Coffee_data[[#This Row],[Area Code]],Location!$B$1:$E$157,4,FALSE)</f>
        <v>Small Market</v>
      </c>
      <c r="R3691" s="15" t="str">
        <f>HLOOKUP(Coffee_data[[#This Row],[ProductId]],Product!$B$4:$O$7,2,FALSE)</f>
        <v>Decaf</v>
      </c>
      <c r="S3691" s="15" t="str">
        <f>HLOOKUP(Coffee_data[[#This Row],[ProductId]],Product!$B$4:$O$7,3,FALSE)</f>
        <v>Herbal Tea</v>
      </c>
      <c r="T3691" s="15" t="str">
        <f>HLOOKUP(Coffee_data[[#This Row],[ProductId]],Product!$B$4:$O$7,4,FALSE)</f>
        <v>Lemon</v>
      </c>
    </row>
    <row r="3692" spans="1:20" x14ac:dyDescent="0.2">
      <c r="A3692">
        <v>171</v>
      </c>
      <c r="B3692">
        <v>176</v>
      </c>
      <c r="C3692">
        <v>318</v>
      </c>
      <c r="D3692">
        <v>117</v>
      </c>
      <c r="E3692">
        <v>61</v>
      </c>
      <c r="F3692">
        <v>39</v>
      </c>
      <c r="G3692">
        <v>801</v>
      </c>
      <c r="H3692">
        <v>120</v>
      </c>
      <c r="I3692">
        <v>106</v>
      </c>
      <c r="J3692">
        <v>160</v>
      </c>
      <c r="K3692">
        <v>250</v>
      </c>
      <c r="L3692">
        <v>702</v>
      </c>
      <c r="M3692">
        <v>10</v>
      </c>
      <c r="N3692" s="25">
        <v>42247</v>
      </c>
      <c r="O3692" t="str">
        <f>VLOOKUP(Coffee_data[[#This Row],[Area Code]],Location!$B$1:$E$157,2,FALSE)</f>
        <v>Nevada</v>
      </c>
      <c r="P3692" t="str">
        <f>VLOOKUP(Coffee_data[[#This Row],[Area Code]],Location!$B$1:$E$157,3,FALSE)</f>
        <v>West</v>
      </c>
      <c r="Q3692" t="str">
        <f>VLOOKUP(Coffee_data[[#This Row],[Area Code]],Location!$B$1:$E$157,4,FALSE)</f>
        <v>Small Market</v>
      </c>
      <c r="R3692" s="15" t="str">
        <f>HLOOKUP(Coffee_data[[#This Row],[ProductId]],Product!$B$4:$O$7,2,FALSE)</f>
        <v>Decaf</v>
      </c>
      <c r="S3692" s="15" t="str">
        <f>HLOOKUP(Coffee_data[[#This Row],[ProductId]],Product!$B$4:$O$7,3,FALSE)</f>
        <v>Herbal Tea</v>
      </c>
      <c r="T3692" s="15" t="str">
        <f>HLOOKUP(Coffee_data[[#This Row],[ProductId]],Product!$B$4:$O$7,4,FALSE)</f>
        <v>Mint</v>
      </c>
    </row>
    <row r="3693" spans="1:20" x14ac:dyDescent="0.2">
      <c r="A3693">
        <v>3</v>
      </c>
      <c r="B3693">
        <v>51</v>
      </c>
      <c r="C3693">
        <v>97</v>
      </c>
      <c r="D3693">
        <v>40</v>
      </c>
      <c r="E3693">
        <v>49</v>
      </c>
      <c r="F3693">
        <v>15</v>
      </c>
      <c r="G3693">
        <v>244</v>
      </c>
      <c r="H3693">
        <v>20</v>
      </c>
      <c r="I3693">
        <v>50</v>
      </c>
      <c r="J3693">
        <v>60</v>
      </c>
      <c r="K3693">
        <v>112</v>
      </c>
      <c r="L3693">
        <v>775</v>
      </c>
      <c r="M3693">
        <v>2</v>
      </c>
      <c r="N3693" s="25">
        <v>42247</v>
      </c>
      <c r="O3693" t="str">
        <f>VLOOKUP(Coffee_data[[#This Row],[Area Code]],Location!$B$1:$E$157,2,FALSE)</f>
        <v>Nevada</v>
      </c>
      <c r="P3693" t="str">
        <f>VLOOKUP(Coffee_data[[#This Row],[Area Code]],Location!$B$1:$E$157,3,FALSE)</f>
        <v>West</v>
      </c>
      <c r="Q3693" t="str">
        <f>VLOOKUP(Coffee_data[[#This Row],[Area Code]],Location!$B$1:$E$157,4,FALSE)</f>
        <v>Small Market</v>
      </c>
      <c r="R3693" s="15" t="str">
        <f>HLOOKUP(Coffee_data[[#This Row],[ProductId]],Product!$B$4:$O$7,2,FALSE)</f>
        <v>Regular</v>
      </c>
      <c r="S3693" s="15" t="str">
        <f>HLOOKUP(Coffee_data[[#This Row],[ProductId]],Product!$B$4:$O$7,3,FALSE)</f>
        <v>Coffee</v>
      </c>
      <c r="T3693" s="15" t="str">
        <f>HLOOKUP(Coffee_data[[#This Row],[ProductId]],Product!$B$4:$O$7,4,FALSE)</f>
        <v>Columbian</v>
      </c>
    </row>
    <row r="3694" spans="1:20" x14ac:dyDescent="0.2">
      <c r="A3694">
        <v>10</v>
      </c>
      <c r="B3694">
        <v>39</v>
      </c>
      <c r="C3694">
        <v>77</v>
      </c>
      <c r="D3694">
        <v>33</v>
      </c>
      <c r="E3694">
        <v>32</v>
      </c>
      <c r="F3694">
        <v>10</v>
      </c>
      <c r="G3694">
        <v>1003</v>
      </c>
      <c r="H3694">
        <v>30</v>
      </c>
      <c r="I3694">
        <v>37</v>
      </c>
      <c r="J3694">
        <v>50</v>
      </c>
      <c r="K3694">
        <v>87</v>
      </c>
      <c r="L3694">
        <v>702</v>
      </c>
      <c r="M3694">
        <v>3</v>
      </c>
      <c r="N3694" s="25">
        <v>42247</v>
      </c>
      <c r="O3694" t="str">
        <f>VLOOKUP(Coffee_data[[#This Row],[Area Code]],Location!$B$1:$E$157,2,FALSE)</f>
        <v>Nevada</v>
      </c>
      <c r="P3694" t="str">
        <f>VLOOKUP(Coffee_data[[#This Row],[Area Code]],Location!$B$1:$E$157,3,FALSE)</f>
        <v>West</v>
      </c>
      <c r="Q3694" t="str">
        <f>VLOOKUP(Coffee_data[[#This Row],[Area Code]],Location!$B$1:$E$157,4,FALSE)</f>
        <v>Small Market</v>
      </c>
      <c r="R3694" s="15" t="str">
        <f>HLOOKUP(Coffee_data[[#This Row],[ProductId]],Product!$B$4:$O$7,2,FALSE)</f>
        <v>Decaf</v>
      </c>
      <c r="S3694" s="15" t="str">
        <f>HLOOKUP(Coffee_data[[#This Row],[ProductId]],Product!$B$4:$O$7,3,FALSE)</f>
        <v>Coffee</v>
      </c>
      <c r="T3694" s="15" t="str">
        <f>HLOOKUP(Coffee_data[[#This Row],[ProductId]],Product!$B$4:$O$7,4,FALSE)</f>
        <v>Decaf Irish Cream</v>
      </c>
    </row>
    <row r="3695" spans="1:20" x14ac:dyDescent="0.2">
      <c r="A3695">
        <v>47</v>
      </c>
      <c r="B3695">
        <v>43</v>
      </c>
      <c r="C3695">
        <v>46</v>
      </c>
      <c r="D3695">
        <v>0</v>
      </c>
      <c r="E3695">
        <v>11</v>
      </c>
      <c r="F3695">
        <v>0</v>
      </c>
      <c r="G3695">
        <v>473</v>
      </c>
      <c r="H3695">
        <v>30</v>
      </c>
      <c r="I3695">
        <v>0</v>
      </c>
      <c r="J3695">
        <v>40</v>
      </c>
      <c r="K3695">
        <v>36</v>
      </c>
      <c r="L3695">
        <v>775</v>
      </c>
      <c r="M3695">
        <v>4</v>
      </c>
      <c r="N3695" s="25">
        <v>42247</v>
      </c>
      <c r="O3695" t="str">
        <f>VLOOKUP(Coffee_data[[#This Row],[Area Code]],Location!$B$1:$E$157,2,FALSE)</f>
        <v>Nevada</v>
      </c>
      <c r="P3695" t="str">
        <f>VLOOKUP(Coffee_data[[#This Row],[Area Code]],Location!$B$1:$E$157,3,FALSE)</f>
        <v>West</v>
      </c>
      <c r="Q3695" t="str">
        <f>VLOOKUP(Coffee_data[[#This Row],[Area Code]],Location!$B$1:$E$157,4,FALSE)</f>
        <v>Small Market</v>
      </c>
      <c r="R3695" s="15" t="str">
        <f>HLOOKUP(Coffee_data[[#This Row],[ProductId]],Product!$B$4:$O$7,2,FALSE)</f>
        <v>Regular</v>
      </c>
      <c r="S3695" s="15" t="str">
        <f>HLOOKUP(Coffee_data[[#This Row],[ProductId]],Product!$B$4:$O$7,3,FALSE)</f>
        <v>Espresso</v>
      </c>
      <c r="T3695" s="15" t="str">
        <f>HLOOKUP(Coffee_data[[#This Row],[ProductId]],Product!$B$4:$O$7,4,FALSE)</f>
        <v>Caffe Latte</v>
      </c>
    </row>
    <row r="3696" spans="1:20" x14ac:dyDescent="0.2">
      <c r="A3696">
        <v>18</v>
      </c>
      <c r="B3696">
        <v>29</v>
      </c>
      <c r="C3696">
        <v>51</v>
      </c>
      <c r="D3696">
        <v>19</v>
      </c>
      <c r="E3696">
        <v>17</v>
      </c>
      <c r="F3696">
        <v>5</v>
      </c>
      <c r="G3696">
        <v>848</v>
      </c>
      <c r="H3696">
        <v>20</v>
      </c>
      <c r="I3696">
        <v>10</v>
      </c>
      <c r="J3696">
        <v>30</v>
      </c>
      <c r="K3696">
        <v>40</v>
      </c>
      <c r="L3696">
        <v>702</v>
      </c>
      <c r="M3696">
        <v>5</v>
      </c>
      <c r="N3696" s="25">
        <v>42247</v>
      </c>
      <c r="O3696" t="str">
        <f>VLOOKUP(Coffee_data[[#This Row],[Area Code]],Location!$B$1:$E$157,2,FALSE)</f>
        <v>Nevada</v>
      </c>
      <c r="P3696" t="str">
        <f>VLOOKUP(Coffee_data[[#This Row],[Area Code]],Location!$B$1:$E$157,3,FALSE)</f>
        <v>West</v>
      </c>
      <c r="Q3696" t="str">
        <f>VLOOKUP(Coffee_data[[#This Row],[Area Code]],Location!$B$1:$E$157,4,FALSE)</f>
        <v>Small Market</v>
      </c>
      <c r="R3696" s="15" t="str">
        <f>HLOOKUP(Coffee_data[[#This Row],[ProductId]],Product!$B$4:$O$7,2,FALSE)</f>
        <v>Regular</v>
      </c>
      <c r="S3696" s="15" t="str">
        <f>HLOOKUP(Coffee_data[[#This Row],[ProductId]],Product!$B$4:$O$7,3,FALSE)</f>
        <v>Espresso</v>
      </c>
      <c r="T3696" s="15" t="str">
        <f>HLOOKUP(Coffee_data[[#This Row],[ProductId]],Product!$B$4:$O$7,4,FALSE)</f>
        <v>Caffe Mocha</v>
      </c>
    </row>
    <row r="3697" spans="1:20" x14ac:dyDescent="0.2">
      <c r="A3697">
        <v>25</v>
      </c>
      <c r="B3697">
        <v>35</v>
      </c>
      <c r="C3697">
        <v>62</v>
      </c>
      <c r="D3697">
        <v>23</v>
      </c>
      <c r="E3697">
        <v>18</v>
      </c>
      <c r="F3697">
        <v>6</v>
      </c>
      <c r="G3697">
        <v>803</v>
      </c>
      <c r="H3697">
        <v>20</v>
      </c>
      <c r="I3697">
        <v>20</v>
      </c>
      <c r="J3697">
        <v>30</v>
      </c>
      <c r="K3697">
        <v>44</v>
      </c>
      <c r="L3697">
        <v>775</v>
      </c>
      <c r="M3697">
        <v>6</v>
      </c>
      <c r="N3697" s="25">
        <v>42247</v>
      </c>
      <c r="O3697" t="str">
        <f>VLOOKUP(Coffee_data[[#This Row],[Area Code]],Location!$B$1:$E$157,2,FALSE)</f>
        <v>Nevada</v>
      </c>
      <c r="P3697" t="str">
        <f>VLOOKUP(Coffee_data[[#This Row],[Area Code]],Location!$B$1:$E$157,3,FALSE)</f>
        <v>West</v>
      </c>
      <c r="Q3697" t="str">
        <f>VLOOKUP(Coffee_data[[#This Row],[Area Code]],Location!$B$1:$E$157,4,FALSE)</f>
        <v>Small Market</v>
      </c>
      <c r="R3697" s="15" t="str">
        <f>HLOOKUP(Coffee_data[[#This Row],[ProductId]],Product!$B$4:$O$7,2,FALSE)</f>
        <v>Decaf</v>
      </c>
      <c r="S3697" s="15" t="str">
        <f>HLOOKUP(Coffee_data[[#This Row],[ProductId]],Product!$B$4:$O$7,3,FALSE)</f>
        <v>Espresso</v>
      </c>
      <c r="T3697" s="15" t="str">
        <f>HLOOKUP(Coffee_data[[#This Row],[ProductId]],Product!$B$4:$O$7,4,FALSE)</f>
        <v>Decaf Espresso</v>
      </c>
    </row>
    <row r="3698" spans="1:20" x14ac:dyDescent="0.2">
      <c r="A3698">
        <v>19</v>
      </c>
      <c r="B3698">
        <v>30</v>
      </c>
      <c r="C3698">
        <v>53</v>
      </c>
      <c r="D3698">
        <v>20</v>
      </c>
      <c r="E3698">
        <v>17</v>
      </c>
      <c r="F3698">
        <v>5</v>
      </c>
      <c r="G3698">
        <v>482</v>
      </c>
      <c r="H3698">
        <v>20</v>
      </c>
      <c r="I3698">
        <v>10</v>
      </c>
      <c r="J3698">
        <v>20</v>
      </c>
      <c r="K3698">
        <v>30</v>
      </c>
      <c r="L3698">
        <v>541</v>
      </c>
      <c r="M3698">
        <v>11</v>
      </c>
      <c r="N3698" s="25">
        <v>42247</v>
      </c>
      <c r="O3698" t="str">
        <f>VLOOKUP(Coffee_data[[#This Row],[Area Code]],Location!$B$1:$E$157,2,FALSE)</f>
        <v>Oregon</v>
      </c>
      <c r="P3698" t="str">
        <f>VLOOKUP(Coffee_data[[#This Row],[Area Code]],Location!$B$1:$E$157,3,FALSE)</f>
        <v>West</v>
      </c>
      <c r="Q3698" t="str">
        <f>VLOOKUP(Coffee_data[[#This Row],[Area Code]],Location!$B$1:$E$157,4,FALSE)</f>
        <v>Small Market</v>
      </c>
      <c r="R3698" s="15" t="str">
        <f>HLOOKUP(Coffee_data[[#This Row],[ProductId]],Product!$B$4:$O$7,2,FALSE)</f>
        <v>Regular</v>
      </c>
      <c r="S3698" s="15" t="str">
        <f>HLOOKUP(Coffee_data[[#This Row],[ProductId]],Product!$B$4:$O$7,3,FALSE)</f>
        <v>Tea</v>
      </c>
      <c r="T3698" s="15" t="str">
        <f>HLOOKUP(Coffee_data[[#This Row],[ProductId]],Product!$B$4:$O$7,4,FALSE)</f>
        <v>Darjeeling</v>
      </c>
    </row>
    <row r="3699" spans="1:20" x14ac:dyDescent="0.2">
      <c r="A3699">
        <v>129</v>
      </c>
      <c r="B3699">
        <v>150</v>
      </c>
      <c r="C3699">
        <v>265</v>
      </c>
      <c r="D3699">
        <v>99</v>
      </c>
      <c r="E3699">
        <v>63</v>
      </c>
      <c r="F3699">
        <v>32</v>
      </c>
      <c r="G3699">
        <v>798</v>
      </c>
      <c r="H3699">
        <v>60</v>
      </c>
      <c r="I3699">
        <v>72</v>
      </c>
      <c r="J3699">
        <v>100</v>
      </c>
      <c r="K3699">
        <v>148</v>
      </c>
      <c r="L3699">
        <v>503</v>
      </c>
      <c r="M3699">
        <v>12</v>
      </c>
      <c r="N3699" s="25">
        <v>42247</v>
      </c>
      <c r="O3699" t="str">
        <f>VLOOKUP(Coffee_data[[#This Row],[Area Code]],Location!$B$1:$E$157,2,FALSE)</f>
        <v>Oregon</v>
      </c>
      <c r="P3699" t="str">
        <f>VLOOKUP(Coffee_data[[#This Row],[Area Code]],Location!$B$1:$E$157,3,FALSE)</f>
        <v>West</v>
      </c>
      <c r="Q3699" t="str">
        <f>VLOOKUP(Coffee_data[[#This Row],[Area Code]],Location!$B$1:$E$157,4,FALSE)</f>
        <v>Small Market</v>
      </c>
      <c r="R3699" s="15" t="str">
        <f>HLOOKUP(Coffee_data[[#This Row],[ProductId]],Product!$B$4:$O$7,2,FALSE)</f>
        <v>Regular</v>
      </c>
      <c r="S3699" s="15" t="str">
        <f>HLOOKUP(Coffee_data[[#This Row],[ProductId]],Product!$B$4:$O$7,3,FALSE)</f>
        <v>Tea</v>
      </c>
      <c r="T3699" s="15" t="str">
        <f>HLOOKUP(Coffee_data[[#This Row],[ProductId]],Product!$B$4:$O$7,4,FALSE)</f>
        <v>Earl Grey</v>
      </c>
    </row>
    <row r="3700" spans="1:20" x14ac:dyDescent="0.2">
      <c r="A3700">
        <v>120</v>
      </c>
      <c r="B3700">
        <v>134</v>
      </c>
      <c r="C3700">
        <v>245</v>
      </c>
      <c r="D3700">
        <v>96</v>
      </c>
      <c r="E3700">
        <v>53</v>
      </c>
      <c r="F3700">
        <v>29</v>
      </c>
      <c r="G3700">
        <v>666</v>
      </c>
      <c r="H3700">
        <v>60</v>
      </c>
      <c r="I3700">
        <v>60</v>
      </c>
      <c r="J3700">
        <v>90</v>
      </c>
      <c r="K3700">
        <v>150</v>
      </c>
      <c r="L3700">
        <v>971</v>
      </c>
      <c r="M3700">
        <v>13</v>
      </c>
      <c r="N3700" s="25">
        <v>42247</v>
      </c>
      <c r="O3700" t="str">
        <f>VLOOKUP(Coffee_data[[#This Row],[Area Code]],Location!$B$1:$E$157,2,FALSE)</f>
        <v>Oregon</v>
      </c>
      <c r="P3700" t="str">
        <f>VLOOKUP(Coffee_data[[#This Row],[Area Code]],Location!$B$1:$E$157,3,FALSE)</f>
        <v>West</v>
      </c>
      <c r="Q3700" t="str">
        <f>VLOOKUP(Coffee_data[[#This Row],[Area Code]],Location!$B$1:$E$157,4,FALSE)</f>
        <v>Small Market</v>
      </c>
      <c r="R3700" s="15" t="str">
        <f>HLOOKUP(Coffee_data[[#This Row],[ProductId]],Product!$B$4:$O$7,2,FALSE)</f>
        <v>Regular</v>
      </c>
      <c r="S3700" s="15" t="str">
        <f>HLOOKUP(Coffee_data[[#This Row],[ProductId]],Product!$B$4:$O$7,3,FALSE)</f>
        <v>Tea</v>
      </c>
      <c r="T3700" s="15" t="str">
        <f>HLOOKUP(Coffee_data[[#This Row],[ProductId]],Product!$B$4:$O$7,4,FALSE)</f>
        <v>Green Tea</v>
      </c>
    </row>
    <row r="3701" spans="1:20" x14ac:dyDescent="0.2">
      <c r="A3701">
        <v>25</v>
      </c>
      <c r="B3701">
        <v>36</v>
      </c>
      <c r="C3701">
        <v>65</v>
      </c>
      <c r="D3701">
        <v>25</v>
      </c>
      <c r="E3701">
        <v>19</v>
      </c>
      <c r="F3701">
        <v>7</v>
      </c>
      <c r="G3701">
        <v>823</v>
      </c>
      <c r="H3701">
        <v>30</v>
      </c>
      <c r="I3701">
        <v>20</v>
      </c>
      <c r="J3701">
        <v>30</v>
      </c>
      <c r="K3701">
        <v>50</v>
      </c>
      <c r="L3701">
        <v>503</v>
      </c>
      <c r="M3701">
        <v>8</v>
      </c>
      <c r="N3701" s="25">
        <v>42247</v>
      </c>
      <c r="O3701" t="str">
        <f>VLOOKUP(Coffee_data[[#This Row],[Area Code]],Location!$B$1:$E$157,2,FALSE)</f>
        <v>Oregon</v>
      </c>
      <c r="P3701" t="str">
        <f>VLOOKUP(Coffee_data[[#This Row],[Area Code]],Location!$B$1:$E$157,3,FALSE)</f>
        <v>West</v>
      </c>
      <c r="Q3701" t="str">
        <f>VLOOKUP(Coffee_data[[#This Row],[Area Code]],Location!$B$1:$E$157,4,FALSE)</f>
        <v>Small Market</v>
      </c>
      <c r="R3701" s="15" t="str">
        <f>HLOOKUP(Coffee_data[[#This Row],[ProductId]],Product!$B$4:$O$7,2,FALSE)</f>
        <v>Decaf</v>
      </c>
      <c r="S3701" s="15" t="str">
        <f>HLOOKUP(Coffee_data[[#This Row],[ProductId]],Product!$B$4:$O$7,3,FALSE)</f>
        <v>Herbal Tea</v>
      </c>
      <c r="T3701" s="15" t="str">
        <f>HLOOKUP(Coffee_data[[#This Row],[ProductId]],Product!$B$4:$O$7,4,FALSE)</f>
        <v>Chamomile</v>
      </c>
    </row>
    <row r="3702" spans="1:20" x14ac:dyDescent="0.2">
      <c r="A3702">
        <v>70</v>
      </c>
      <c r="B3702">
        <v>79</v>
      </c>
      <c r="C3702">
        <v>149</v>
      </c>
      <c r="D3702">
        <v>61</v>
      </c>
      <c r="E3702">
        <v>32</v>
      </c>
      <c r="F3702">
        <v>20</v>
      </c>
      <c r="G3702">
        <v>579</v>
      </c>
      <c r="H3702">
        <v>50</v>
      </c>
      <c r="I3702">
        <v>41</v>
      </c>
      <c r="J3702">
        <v>70</v>
      </c>
      <c r="K3702">
        <v>129</v>
      </c>
      <c r="L3702">
        <v>541</v>
      </c>
      <c r="M3702">
        <v>9</v>
      </c>
      <c r="N3702" s="25">
        <v>42247</v>
      </c>
      <c r="O3702" t="str">
        <f>VLOOKUP(Coffee_data[[#This Row],[Area Code]],Location!$B$1:$E$157,2,FALSE)</f>
        <v>Oregon</v>
      </c>
      <c r="P3702" t="str">
        <f>VLOOKUP(Coffee_data[[#This Row],[Area Code]],Location!$B$1:$E$157,3,FALSE)</f>
        <v>West</v>
      </c>
      <c r="Q3702" t="str">
        <f>VLOOKUP(Coffee_data[[#This Row],[Area Code]],Location!$B$1:$E$157,4,FALSE)</f>
        <v>Small Market</v>
      </c>
      <c r="R3702" s="15" t="str">
        <f>HLOOKUP(Coffee_data[[#This Row],[ProductId]],Product!$B$4:$O$7,2,FALSE)</f>
        <v>Decaf</v>
      </c>
      <c r="S3702" s="15" t="str">
        <f>HLOOKUP(Coffee_data[[#This Row],[ProductId]],Product!$B$4:$O$7,3,FALSE)</f>
        <v>Herbal Tea</v>
      </c>
      <c r="T3702" s="15" t="str">
        <f>HLOOKUP(Coffee_data[[#This Row],[ProductId]],Product!$B$4:$O$7,4,FALSE)</f>
        <v>Lemon</v>
      </c>
    </row>
    <row r="3703" spans="1:20" x14ac:dyDescent="0.2">
      <c r="A3703">
        <v>-4</v>
      </c>
      <c r="B3703">
        <v>74</v>
      </c>
      <c r="C3703">
        <v>134</v>
      </c>
      <c r="D3703">
        <v>52</v>
      </c>
      <c r="E3703">
        <v>77</v>
      </c>
      <c r="F3703">
        <v>47</v>
      </c>
      <c r="G3703">
        <v>509</v>
      </c>
      <c r="H3703">
        <v>30</v>
      </c>
      <c r="I3703">
        <v>60</v>
      </c>
      <c r="J3703">
        <v>90</v>
      </c>
      <c r="K3703">
        <v>149</v>
      </c>
      <c r="L3703">
        <v>503</v>
      </c>
      <c r="M3703">
        <v>1</v>
      </c>
      <c r="N3703" s="25">
        <v>42247</v>
      </c>
      <c r="O3703" t="str">
        <f>VLOOKUP(Coffee_data[[#This Row],[Area Code]],Location!$B$1:$E$157,2,FALSE)</f>
        <v>Oregon</v>
      </c>
      <c r="P3703" t="str">
        <f>VLOOKUP(Coffee_data[[#This Row],[Area Code]],Location!$B$1:$E$157,3,FALSE)</f>
        <v>West</v>
      </c>
      <c r="Q3703" t="str">
        <f>VLOOKUP(Coffee_data[[#This Row],[Area Code]],Location!$B$1:$E$157,4,FALSE)</f>
        <v>Small Market</v>
      </c>
      <c r="R3703" s="15" t="str">
        <f>HLOOKUP(Coffee_data[[#This Row],[ProductId]],Product!$B$4:$O$7,2,FALSE)</f>
        <v>Regular</v>
      </c>
      <c r="S3703" s="15" t="str">
        <f>HLOOKUP(Coffee_data[[#This Row],[ProductId]],Product!$B$4:$O$7,3,FALSE)</f>
        <v>Coffee</v>
      </c>
      <c r="T3703" s="15" t="str">
        <f>HLOOKUP(Coffee_data[[#This Row],[ProductId]],Product!$B$4:$O$7,4,FALSE)</f>
        <v>Amaretto</v>
      </c>
    </row>
    <row r="3704" spans="1:20" x14ac:dyDescent="0.2">
      <c r="A3704">
        <v>27</v>
      </c>
      <c r="B3704">
        <v>80</v>
      </c>
      <c r="C3704">
        <v>146</v>
      </c>
      <c r="D3704">
        <v>57</v>
      </c>
      <c r="E3704">
        <v>62</v>
      </c>
      <c r="F3704">
        <v>18</v>
      </c>
      <c r="G3704">
        <v>469</v>
      </c>
      <c r="H3704">
        <v>50</v>
      </c>
      <c r="I3704">
        <v>72</v>
      </c>
      <c r="J3704">
        <v>100</v>
      </c>
      <c r="K3704">
        <v>168</v>
      </c>
      <c r="L3704">
        <v>541</v>
      </c>
      <c r="M3704">
        <v>2</v>
      </c>
      <c r="N3704" s="25">
        <v>42247</v>
      </c>
      <c r="O3704" t="str">
        <f>VLOOKUP(Coffee_data[[#This Row],[Area Code]],Location!$B$1:$E$157,2,FALSE)</f>
        <v>Oregon</v>
      </c>
      <c r="P3704" t="str">
        <f>VLOOKUP(Coffee_data[[#This Row],[Area Code]],Location!$B$1:$E$157,3,FALSE)</f>
        <v>West</v>
      </c>
      <c r="Q3704" t="str">
        <f>VLOOKUP(Coffee_data[[#This Row],[Area Code]],Location!$B$1:$E$157,4,FALSE)</f>
        <v>Small Market</v>
      </c>
      <c r="R3704" s="15" t="str">
        <f>HLOOKUP(Coffee_data[[#This Row],[ProductId]],Product!$B$4:$O$7,2,FALSE)</f>
        <v>Regular</v>
      </c>
      <c r="S3704" s="15" t="str">
        <f>HLOOKUP(Coffee_data[[#This Row],[ProductId]],Product!$B$4:$O$7,3,FALSE)</f>
        <v>Coffee</v>
      </c>
      <c r="T3704" s="15" t="str">
        <f>HLOOKUP(Coffee_data[[#This Row],[ProductId]],Product!$B$4:$O$7,4,FALSE)</f>
        <v>Columbian</v>
      </c>
    </row>
    <row r="3705" spans="1:20" x14ac:dyDescent="0.2">
      <c r="A3705">
        <v>42</v>
      </c>
      <c r="B3705">
        <v>64</v>
      </c>
      <c r="C3705">
        <v>114</v>
      </c>
      <c r="D3705">
        <v>43</v>
      </c>
      <c r="E3705">
        <v>36</v>
      </c>
      <c r="F3705">
        <v>13</v>
      </c>
      <c r="G3705">
        <v>424</v>
      </c>
      <c r="H3705">
        <v>50</v>
      </c>
      <c r="I3705">
        <v>47</v>
      </c>
      <c r="J3705">
        <v>80</v>
      </c>
      <c r="K3705">
        <v>130</v>
      </c>
      <c r="L3705">
        <v>503</v>
      </c>
      <c r="M3705">
        <v>3</v>
      </c>
      <c r="N3705" s="25">
        <v>42247</v>
      </c>
      <c r="O3705" t="str">
        <f>VLOOKUP(Coffee_data[[#This Row],[Area Code]],Location!$B$1:$E$157,2,FALSE)</f>
        <v>Oregon</v>
      </c>
      <c r="P3705" t="str">
        <f>VLOOKUP(Coffee_data[[#This Row],[Area Code]],Location!$B$1:$E$157,3,FALSE)</f>
        <v>West</v>
      </c>
      <c r="Q3705" t="str">
        <f>VLOOKUP(Coffee_data[[#This Row],[Area Code]],Location!$B$1:$E$157,4,FALSE)</f>
        <v>Small Market</v>
      </c>
      <c r="R3705" s="15" t="str">
        <f>HLOOKUP(Coffee_data[[#This Row],[ProductId]],Product!$B$4:$O$7,2,FALSE)</f>
        <v>Decaf</v>
      </c>
      <c r="S3705" s="15" t="str">
        <f>HLOOKUP(Coffee_data[[#This Row],[ProductId]],Product!$B$4:$O$7,3,FALSE)</f>
        <v>Coffee</v>
      </c>
      <c r="T3705" s="15" t="str">
        <f>HLOOKUP(Coffee_data[[#This Row],[ProductId]],Product!$B$4:$O$7,4,FALSE)</f>
        <v>Decaf Irish Cream</v>
      </c>
    </row>
    <row r="3706" spans="1:20" x14ac:dyDescent="0.2">
      <c r="A3706">
        <v>9</v>
      </c>
      <c r="B3706">
        <v>57</v>
      </c>
      <c r="C3706">
        <v>109</v>
      </c>
      <c r="D3706">
        <v>45</v>
      </c>
      <c r="E3706">
        <v>51</v>
      </c>
      <c r="F3706">
        <v>17</v>
      </c>
      <c r="G3706">
        <v>409</v>
      </c>
      <c r="H3706">
        <v>10</v>
      </c>
      <c r="I3706">
        <v>40</v>
      </c>
      <c r="J3706">
        <v>50</v>
      </c>
      <c r="K3706">
        <v>86</v>
      </c>
      <c r="L3706">
        <v>971</v>
      </c>
      <c r="M3706">
        <v>4</v>
      </c>
      <c r="N3706" s="25">
        <v>42247</v>
      </c>
      <c r="O3706" t="str">
        <f>VLOOKUP(Coffee_data[[#This Row],[Area Code]],Location!$B$1:$E$157,2,FALSE)</f>
        <v>Oregon</v>
      </c>
      <c r="P3706" t="str">
        <f>VLOOKUP(Coffee_data[[#This Row],[Area Code]],Location!$B$1:$E$157,3,FALSE)</f>
        <v>West</v>
      </c>
      <c r="Q3706" t="str">
        <f>VLOOKUP(Coffee_data[[#This Row],[Area Code]],Location!$B$1:$E$157,4,FALSE)</f>
        <v>Small Market</v>
      </c>
      <c r="R3706" s="15" t="str">
        <f>HLOOKUP(Coffee_data[[#This Row],[ProductId]],Product!$B$4:$O$7,2,FALSE)</f>
        <v>Regular</v>
      </c>
      <c r="S3706" s="15" t="str">
        <f>HLOOKUP(Coffee_data[[#This Row],[ProductId]],Product!$B$4:$O$7,3,FALSE)</f>
        <v>Espresso</v>
      </c>
      <c r="T3706" s="15" t="str">
        <f>HLOOKUP(Coffee_data[[#This Row],[ProductId]],Product!$B$4:$O$7,4,FALSE)</f>
        <v>Caffe Latte</v>
      </c>
    </row>
    <row r="3707" spans="1:20" x14ac:dyDescent="0.2">
      <c r="A3707">
        <v>42</v>
      </c>
      <c r="B3707">
        <v>72</v>
      </c>
      <c r="C3707">
        <v>133</v>
      </c>
      <c r="D3707">
        <v>53</v>
      </c>
      <c r="E3707">
        <v>44</v>
      </c>
      <c r="F3707">
        <v>17</v>
      </c>
      <c r="G3707">
        <v>410</v>
      </c>
      <c r="H3707">
        <v>40</v>
      </c>
      <c r="I3707">
        <v>45</v>
      </c>
      <c r="J3707">
        <v>70</v>
      </c>
      <c r="K3707">
        <v>125</v>
      </c>
      <c r="L3707">
        <v>503</v>
      </c>
      <c r="M3707">
        <v>5</v>
      </c>
      <c r="N3707" s="25">
        <v>42247</v>
      </c>
      <c r="O3707" t="str">
        <f>VLOOKUP(Coffee_data[[#This Row],[Area Code]],Location!$B$1:$E$157,2,FALSE)</f>
        <v>Oregon</v>
      </c>
      <c r="P3707" t="str">
        <f>VLOOKUP(Coffee_data[[#This Row],[Area Code]],Location!$B$1:$E$157,3,FALSE)</f>
        <v>West</v>
      </c>
      <c r="Q3707" t="str">
        <f>VLOOKUP(Coffee_data[[#This Row],[Area Code]],Location!$B$1:$E$157,4,FALSE)</f>
        <v>Small Market</v>
      </c>
      <c r="R3707" s="15" t="str">
        <f>HLOOKUP(Coffee_data[[#This Row],[ProductId]],Product!$B$4:$O$7,2,FALSE)</f>
        <v>Regular</v>
      </c>
      <c r="S3707" s="15" t="str">
        <f>HLOOKUP(Coffee_data[[#This Row],[ProductId]],Product!$B$4:$O$7,3,FALSE)</f>
        <v>Espresso</v>
      </c>
      <c r="T3707" s="15" t="str">
        <f>HLOOKUP(Coffee_data[[#This Row],[ProductId]],Product!$B$4:$O$7,4,FALSE)</f>
        <v>Caffe Mocha</v>
      </c>
    </row>
    <row r="3708" spans="1:20" x14ac:dyDescent="0.2">
      <c r="A3708">
        <v>129</v>
      </c>
      <c r="B3708">
        <v>155</v>
      </c>
      <c r="C3708">
        <v>330</v>
      </c>
      <c r="D3708">
        <v>142</v>
      </c>
      <c r="E3708">
        <v>68</v>
      </c>
      <c r="F3708">
        <v>43</v>
      </c>
      <c r="G3708">
        <v>1280</v>
      </c>
      <c r="H3708">
        <v>90</v>
      </c>
      <c r="I3708">
        <v>94</v>
      </c>
      <c r="J3708">
        <v>150</v>
      </c>
      <c r="K3708">
        <v>290</v>
      </c>
      <c r="L3708">
        <v>971</v>
      </c>
      <c r="M3708">
        <v>6</v>
      </c>
      <c r="N3708" s="25">
        <v>42247</v>
      </c>
      <c r="O3708" t="str">
        <f>VLOOKUP(Coffee_data[[#This Row],[Area Code]],Location!$B$1:$E$157,2,FALSE)</f>
        <v>Oregon</v>
      </c>
      <c r="P3708" t="str">
        <f>VLOOKUP(Coffee_data[[#This Row],[Area Code]],Location!$B$1:$E$157,3,FALSE)</f>
        <v>West</v>
      </c>
      <c r="Q3708" t="str">
        <f>VLOOKUP(Coffee_data[[#This Row],[Area Code]],Location!$B$1:$E$157,4,FALSE)</f>
        <v>Small Market</v>
      </c>
      <c r="R3708" s="15" t="str">
        <f>HLOOKUP(Coffee_data[[#This Row],[ProductId]],Product!$B$4:$O$7,2,FALSE)</f>
        <v>Decaf</v>
      </c>
      <c r="S3708" s="15" t="str">
        <f>HLOOKUP(Coffee_data[[#This Row],[ProductId]],Product!$B$4:$O$7,3,FALSE)</f>
        <v>Espresso</v>
      </c>
      <c r="T3708" s="15" t="str">
        <f>HLOOKUP(Coffee_data[[#This Row],[ProductId]],Product!$B$4:$O$7,4,FALSE)</f>
        <v>Decaf Espresso</v>
      </c>
    </row>
    <row r="3709" spans="1:20" x14ac:dyDescent="0.2">
      <c r="A3709">
        <v>80</v>
      </c>
      <c r="B3709">
        <v>94</v>
      </c>
      <c r="C3709">
        <v>161</v>
      </c>
      <c r="D3709">
        <v>57</v>
      </c>
      <c r="E3709">
        <v>40</v>
      </c>
      <c r="F3709">
        <v>17</v>
      </c>
      <c r="G3709">
        <v>349</v>
      </c>
      <c r="H3709">
        <v>40</v>
      </c>
      <c r="I3709">
        <v>41</v>
      </c>
      <c r="J3709">
        <v>70</v>
      </c>
      <c r="K3709">
        <v>89</v>
      </c>
      <c r="L3709">
        <v>206</v>
      </c>
      <c r="M3709">
        <v>11</v>
      </c>
      <c r="N3709" s="25">
        <v>42247</v>
      </c>
      <c r="O3709" t="str">
        <f>VLOOKUP(Coffee_data[[#This Row],[Area Code]],Location!$B$1:$E$157,2,FALSE)</f>
        <v>Washington</v>
      </c>
      <c r="P3709" t="str">
        <f>VLOOKUP(Coffee_data[[#This Row],[Area Code]],Location!$B$1:$E$157,3,FALSE)</f>
        <v>West</v>
      </c>
      <c r="Q3709" t="str">
        <f>VLOOKUP(Coffee_data[[#This Row],[Area Code]],Location!$B$1:$E$157,4,FALSE)</f>
        <v>Small Market</v>
      </c>
      <c r="R3709" s="15" t="str">
        <f>HLOOKUP(Coffee_data[[#This Row],[ProductId]],Product!$B$4:$O$7,2,FALSE)</f>
        <v>Regular</v>
      </c>
      <c r="S3709" s="15" t="str">
        <f>HLOOKUP(Coffee_data[[#This Row],[ProductId]],Product!$B$4:$O$7,3,FALSE)</f>
        <v>Tea</v>
      </c>
      <c r="T3709" s="15" t="str">
        <f>HLOOKUP(Coffee_data[[#This Row],[ProductId]],Product!$B$4:$O$7,4,FALSE)</f>
        <v>Darjeeling</v>
      </c>
    </row>
    <row r="3710" spans="1:20" x14ac:dyDescent="0.2">
      <c r="A3710">
        <v>46</v>
      </c>
      <c r="B3710">
        <v>67</v>
      </c>
      <c r="C3710">
        <v>120</v>
      </c>
      <c r="D3710">
        <v>46</v>
      </c>
      <c r="E3710">
        <v>36</v>
      </c>
      <c r="F3710">
        <v>14</v>
      </c>
      <c r="G3710">
        <v>454</v>
      </c>
      <c r="H3710">
        <v>30</v>
      </c>
      <c r="I3710">
        <v>42</v>
      </c>
      <c r="J3710">
        <v>40</v>
      </c>
      <c r="K3710">
        <v>82</v>
      </c>
      <c r="L3710">
        <v>509</v>
      </c>
      <c r="M3710">
        <v>12</v>
      </c>
      <c r="N3710" s="25">
        <v>42247</v>
      </c>
      <c r="O3710" t="str">
        <f>VLOOKUP(Coffee_data[[#This Row],[Area Code]],Location!$B$1:$E$157,2,FALSE)</f>
        <v>Washington</v>
      </c>
      <c r="P3710" t="str">
        <f>VLOOKUP(Coffee_data[[#This Row],[Area Code]],Location!$B$1:$E$157,3,FALSE)</f>
        <v>West</v>
      </c>
      <c r="Q3710" t="str">
        <f>VLOOKUP(Coffee_data[[#This Row],[Area Code]],Location!$B$1:$E$157,4,FALSE)</f>
        <v>Small Market</v>
      </c>
      <c r="R3710" s="15" t="str">
        <f>HLOOKUP(Coffee_data[[#This Row],[ProductId]],Product!$B$4:$O$7,2,FALSE)</f>
        <v>Regular</v>
      </c>
      <c r="S3710" s="15" t="str">
        <f>HLOOKUP(Coffee_data[[#This Row],[ProductId]],Product!$B$4:$O$7,3,FALSE)</f>
        <v>Tea</v>
      </c>
      <c r="T3710" s="15" t="str">
        <f>HLOOKUP(Coffee_data[[#This Row],[ProductId]],Product!$B$4:$O$7,4,FALSE)</f>
        <v>Earl Grey</v>
      </c>
    </row>
    <row r="3711" spans="1:20" x14ac:dyDescent="0.2">
      <c r="A3711">
        <v>3</v>
      </c>
      <c r="B3711">
        <v>87</v>
      </c>
      <c r="C3711">
        <v>159</v>
      </c>
      <c r="D3711">
        <v>62</v>
      </c>
      <c r="E3711">
        <v>85</v>
      </c>
      <c r="F3711">
        <v>56</v>
      </c>
      <c r="G3711">
        <v>612</v>
      </c>
      <c r="H3711">
        <v>10</v>
      </c>
      <c r="I3711">
        <v>40</v>
      </c>
      <c r="J3711">
        <v>60</v>
      </c>
      <c r="K3711">
        <v>87</v>
      </c>
      <c r="L3711">
        <v>206</v>
      </c>
      <c r="M3711">
        <v>13</v>
      </c>
      <c r="N3711" s="25">
        <v>42247</v>
      </c>
      <c r="O3711" t="str">
        <f>VLOOKUP(Coffee_data[[#This Row],[Area Code]],Location!$B$1:$E$157,2,FALSE)</f>
        <v>Washington</v>
      </c>
      <c r="P3711" t="str">
        <f>VLOOKUP(Coffee_data[[#This Row],[Area Code]],Location!$B$1:$E$157,3,FALSE)</f>
        <v>West</v>
      </c>
      <c r="Q3711" t="str">
        <f>VLOOKUP(Coffee_data[[#This Row],[Area Code]],Location!$B$1:$E$157,4,FALSE)</f>
        <v>Small Market</v>
      </c>
      <c r="R3711" s="15" t="str">
        <f>HLOOKUP(Coffee_data[[#This Row],[ProductId]],Product!$B$4:$O$7,2,FALSE)</f>
        <v>Regular</v>
      </c>
      <c r="S3711" s="15" t="str">
        <f>HLOOKUP(Coffee_data[[#This Row],[ProductId]],Product!$B$4:$O$7,3,FALSE)</f>
        <v>Tea</v>
      </c>
      <c r="T3711" s="15" t="str">
        <f>HLOOKUP(Coffee_data[[#This Row],[ProductId]],Product!$B$4:$O$7,4,FALSE)</f>
        <v>Green Tea</v>
      </c>
    </row>
    <row r="3712" spans="1:20" x14ac:dyDescent="0.2">
      <c r="A3712">
        <v>135</v>
      </c>
      <c r="B3712">
        <v>155</v>
      </c>
      <c r="C3712">
        <v>275</v>
      </c>
      <c r="D3712">
        <v>92</v>
      </c>
      <c r="E3712">
        <v>64</v>
      </c>
      <c r="F3712">
        <v>33</v>
      </c>
      <c r="G3712">
        <v>1130</v>
      </c>
      <c r="H3712">
        <v>100</v>
      </c>
      <c r="I3712">
        <v>80</v>
      </c>
      <c r="J3712">
        <v>140</v>
      </c>
      <c r="K3712">
        <v>212</v>
      </c>
      <c r="L3712">
        <v>509</v>
      </c>
      <c r="M3712">
        <v>8</v>
      </c>
      <c r="N3712" s="25">
        <v>42247</v>
      </c>
      <c r="O3712" t="str">
        <f>VLOOKUP(Coffee_data[[#This Row],[Area Code]],Location!$B$1:$E$157,2,FALSE)</f>
        <v>Washington</v>
      </c>
      <c r="P3712" t="str">
        <f>VLOOKUP(Coffee_data[[#This Row],[Area Code]],Location!$B$1:$E$157,3,FALSE)</f>
        <v>West</v>
      </c>
      <c r="Q3712" t="str">
        <f>VLOOKUP(Coffee_data[[#This Row],[Area Code]],Location!$B$1:$E$157,4,FALSE)</f>
        <v>Small Market</v>
      </c>
      <c r="R3712" s="15" t="str">
        <f>HLOOKUP(Coffee_data[[#This Row],[ProductId]],Product!$B$4:$O$7,2,FALSE)</f>
        <v>Decaf</v>
      </c>
      <c r="S3712" s="15" t="str">
        <f>HLOOKUP(Coffee_data[[#This Row],[ProductId]],Product!$B$4:$O$7,3,FALSE)</f>
        <v>Herbal Tea</v>
      </c>
      <c r="T3712" s="15" t="str">
        <f>HLOOKUP(Coffee_data[[#This Row],[ProductId]],Product!$B$4:$O$7,4,FALSE)</f>
        <v>Chamomile</v>
      </c>
    </row>
    <row r="3713" spans="1:20" x14ac:dyDescent="0.2">
      <c r="A3713">
        <v>70</v>
      </c>
      <c r="B3713">
        <v>71</v>
      </c>
      <c r="C3713">
        <v>127</v>
      </c>
      <c r="D3713">
        <v>48</v>
      </c>
      <c r="E3713">
        <v>24</v>
      </c>
      <c r="F3713">
        <v>13</v>
      </c>
      <c r="G3713">
        <v>834</v>
      </c>
      <c r="H3713">
        <v>50</v>
      </c>
      <c r="I3713">
        <v>31</v>
      </c>
      <c r="J3713">
        <v>60</v>
      </c>
      <c r="K3713">
        <v>109</v>
      </c>
      <c r="L3713">
        <v>425</v>
      </c>
      <c r="M3713">
        <v>9</v>
      </c>
      <c r="N3713" s="25">
        <v>42247</v>
      </c>
      <c r="O3713" t="str">
        <f>VLOOKUP(Coffee_data[[#This Row],[Area Code]],Location!$B$1:$E$157,2,FALSE)</f>
        <v>Washington</v>
      </c>
      <c r="P3713" t="str">
        <f>VLOOKUP(Coffee_data[[#This Row],[Area Code]],Location!$B$1:$E$157,3,FALSE)</f>
        <v>West</v>
      </c>
      <c r="Q3713" t="str">
        <f>VLOOKUP(Coffee_data[[#This Row],[Area Code]],Location!$B$1:$E$157,4,FALSE)</f>
        <v>Small Market</v>
      </c>
      <c r="R3713" s="15" t="str">
        <f>HLOOKUP(Coffee_data[[#This Row],[ProductId]],Product!$B$4:$O$7,2,FALSE)</f>
        <v>Decaf</v>
      </c>
      <c r="S3713" s="15" t="str">
        <f>HLOOKUP(Coffee_data[[#This Row],[ProductId]],Product!$B$4:$O$7,3,FALSE)</f>
        <v>Herbal Tea</v>
      </c>
      <c r="T3713" s="15" t="str">
        <f>HLOOKUP(Coffee_data[[#This Row],[ProductId]],Product!$B$4:$O$7,4,FALSE)</f>
        <v>Lemon</v>
      </c>
    </row>
    <row r="3714" spans="1:20" x14ac:dyDescent="0.2">
      <c r="A3714">
        <v>83</v>
      </c>
      <c r="B3714">
        <v>99</v>
      </c>
      <c r="C3714">
        <v>178</v>
      </c>
      <c r="D3714">
        <v>68</v>
      </c>
      <c r="E3714">
        <v>43</v>
      </c>
      <c r="F3714">
        <v>21</v>
      </c>
      <c r="G3714">
        <v>445</v>
      </c>
      <c r="H3714">
        <v>80</v>
      </c>
      <c r="I3714">
        <v>82</v>
      </c>
      <c r="J3714">
        <v>120</v>
      </c>
      <c r="K3714">
        <v>198</v>
      </c>
      <c r="L3714">
        <v>425</v>
      </c>
      <c r="M3714">
        <v>2</v>
      </c>
      <c r="N3714" s="25">
        <v>42247</v>
      </c>
      <c r="O3714" t="str">
        <f>VLOOKUP(Coffee_data[[#This Row],[Area Code]],Location!$B$1:$E$157,2,FALSE)</f>
        <v>Washington</v>
      </c>
      <c r="P3714" t="str">
        <f>VLOOKUP(Coffee_data[[#This Row],[Area Code]],Location!$B$1:$E$157,3,FALSE)</f>
        <v>West</v>
      </c>
      <c r="Q3714" t="str">
        <f>VLOOKUP(Coffee_data[[#This Row],[Area Code]],Location!$B$1:$E$157,4,FALSE)</f>
        <v>Small Market</v>
      </c>
      <c r="R3714" s="15" t="str">
        <f>HLOOKUP(Coffee_data[[#This Row],[ProductId]],Product!$B$4:$O$7,2,FALSE)</f>
        <v>Regular</v>
      </c>
      <c r="S3714" s="15" t="str">
        <f>HLOOKUP(Coffee_data[[#This Row],[ProductId]],Product!$B$4:$O$7,3,FALSE)</f>
        <v>Coffee</v>
      </c>
      <c r="T3714" s="15" t="str">
        <f>HLOOKUP(Coffee_data[[#This Row],[ProductId]],Product!$B$4:$O$7,4,FALSE)</f>
        <v>Columbian</v>
      </c>
    </row>
    <row r="3715" spans="1:20" x14ac:dyDescent="0.2">
      <c r="A3715">
        <v>24</v>
      </c>
      <c r="B3715">
        <v>130</v>
      </c>
      <c r="C3715">
        <v>238</v>
      </c>
      <c r="D3715">
        <v>93</v>
      </c>
      <c r="E3715">
        <v>114</v>
      </c>
      <c r="F3715">
        <v>84</v>
      </c>
      <c r="G3715">
        <v>692</v>
      </c>
      <c r="H3715">
        <v>60</v>
      </c>
      <c r="I3715">
        <v>142</v>
      </c>
      <c r="J3715">
        <v>160</v>
      </c>
      <c r="K3715">
        <v>273</v>
      </c>
      <c r="L3715">
        <v>206</v>
      </c>
      <c r="M3715">
        <v>3</v>
      </c>
      <c r="N3715" s="25">
        <v>42247</v>
      </c>
      <c r="O3715" t="str">
        <f>VLOOKUP(Coffee_data[[#This Row],[Area Code]],Location!$B$1:$E$157,2,FALSE)</f>
        <v>Washington</v>
      </c>
      <c r="P3715" t="str">
        <f>VLOOKUP(Coffee_data[[#This Row],[Area Code]],Location!$B$1:$E$157,3,FALSE)</f>
        <v>West</v>
      </c>
      <c r="Q3715" t="str">
        <f>VLOOKUP(Coffee_data[[#This Row],[Area Code]],Location!$B$1:$E$157,4,FALSE)</f>
        <v>Small Market</v>
      </c>
      <c r="R3715" s="15" t="str">
        <f>HLOOKUP(Coffee_data[[#This Row],[ProductId]],Product!$B$4:$O$7,2,FALSE)</f>
        <v>Decaf</v>
      </c>
      <c r="S3715" s="15" t="str">
        <f>HLOOKUP(Coffee_data[[#This Row],[ProductId]],Product!$B$4:$O$7,3,FALSE)</f>
        <v>Coffee</v>
      </c>
      <c r="T3715" s="15" t="str">
        <f>HLOOKUP(Coffee_data[[#This Row],[ProductId]],Product!$B$4:$O$7,4,FALSE)</f>
        <v>Decaf Irish Cream</v>
      </c>
    </row>
    <row r="3716" spans="1:20" x14ac:dyDescent="0.2">
      <c r="A3716">
        <v>31</v>
      </c>
      <c r="B3716">
        <v>43</v>
      </c>
      <c r="C3716">
        <v>81</v>
      </c>
      <c r="D3716">
        <v>33</v>
      </c>
      <c r="E3716">
        <v>22</v>
      </c>
      <c r="F3716">
        <v>10</v>
      </c>
      <c r="G3716">
        <v>577</v>
      </c>
      <c r="H3716">
        <v>30</v>
      </c>
      <c r="I3716">
        <v>34</v>
      </c>
      <c r="J3716">
        <v>40</v>
      </c>
      <c r="K3716">
        <v>70</v>
      </c>
      <c r="L3716">
        <v>360</v>
      </c>
      <c r="M3716">
        <v>4</v>
      </c>
      <c r="N3716" s="25">
        <v>42247</v>
      </c>
      <c r="O3716" t="str">
        <f>VLOOKUP(Coffee_data[[#This Row],[Area Code]],Location!$B$1:$E$157,2,FALSE)</f>
        <v>Washington</v>
      </c>
      <c r="P3716" t="str">
        <f>VLOOKUP(Coffee_data[[#This Row],[Area Code]],Location!$B$1:$E$157,3,FALSE)</f>
        <v>West</v>
      </c>
      <c r="Q3716" t="str">
        <f>VLOOKUP(Coffee_data[[#This Row],[Area Code]],Location!$B$1:$E$157,4,FALSE)</f>
        <v>Small Market</v>
      </c>
      <c r="R3716" s="15" t="str">
        <f>HLOOKUP(Coffee_data[[#This Row],[ProductId]],Product!$B$4:$O$7,2,FALSE)</f>
        <v>Regular</v>
      </c>
      <c r="S3716" s="15" t="str">
        <f>HLOOKUP(Coffee_data[[#This Row],[ProductId]],Product!$B$4:$O$7,3,FALSE)</f>
        <v>Espresso</v>
      </c>
      <c r="T3716" s="15" t="str">
        <f>HLOOKUP(Coffee_data[[#This Row],[ProductId]],Product!$B$4:$O$7,4,FALSE)</f>
        <v>Caffe Latte</v>
      </c>
    </row>
    <row r="3717" spans="1:20" x14ac:dyDescent="0.2">
      <c r="A3717">
        <v>34</v>
      </c>
      <c r="B3717">
        <v>82</v>
      </c>
      <c r="C3717">
        <v>159</v>
      </c>
      <c r="D3717">
        <v>67</v>
      </c>
      <c r="E3717">
        <v>59</v>
      </c>
      <c r="F3717">
        <v>25</v>
      </c>
      <c r="G3717">
        <v>391</v>
      </c>
      <c r="H3717">
        <v>30</v>
      </c>
      <c r="I3717">
        <v>65</v>
      </c>
      <c r="J3717">
        <v>80</v>
      </c>
      <c r="K3717">
        <v>145</v>
      </c>
      <c r="L3717">
        <v>360</v>
      </c>
      <c r="M3717">
        <v>5</v>
      </c>
      <c r="N3717" s="25">
        <v>42247</v>
      </c>
      <c r="O3717" t="str">
        <f>VLOOKUP(Coffee_data[[#This Row],[Area Code]],Location!$B$1:$E$157,2,FALSE)</f>
        <v>Washington</v>
      </c>
      <c r="P3717" t="str">
        <f>VLOOKUP(Coffee_data[[#This Row],[Area Code]],Location!$B$1:$E$157,3,FALSE)</f>
        <v>West</v>
      </c>
      <c r="Q3717" t="str">
        <f>VLOOKUP(Coffee_data[[#This Row],[Area Code]],Location!$B$1:$E$157,4,FALSE)</f>
        <v>Small Market</v>
      </c>
      <c r="R3717" s="15" t="str">
        <f>HLOOKUP(Coffee_data[[#This Row],[ProductId]],Product!$B$4:$O$7,2,FALSE)</f>
        <v>Regular</v>
      </c>
      <c r="S3717" s="15" t="str">
        <f>HLOOKUP(Coffee_data[[#This Row],[ProductId]],Product!$B$4:$O$7,3,FALSE)</f>
        <v>Espresso</v>
      </c>
      <c r="T3717" s="15" t="str">
        <f>HLOOKUP(Coffee_data[[#This Row],[ProductId]],Product!$B$4:$O$7,4,FALSE)</f>
        <v>Caffe Mocha</v>
      </c>
    </row>
    <row r="3718" spans="1:20" x14ac:dyDescent="0.2">
      <c r="A3718">
        <v>79</v>
      </c>
      <c r="B3718">
        <v>99</v>
      </c>
      <c r="C3718">
        <v>194</v>
      </c>
      <c r="D3718">
        <v>83</v>
      </c>
      <c r="E3718">
        <v>46</v>
      </c>
      <c r="F3718">
        <v>25</v>
      </c>
      <c r="G3718">
        <v>1063</v>
      </c>
      <c r="H3718">
        <v>70</v>
      </c>
      <c r="I3718">
        <v>76</v>
      </c>
      <c r="J3718">
        <v>100</v>
      </c>
      <c r="K3718">
        <v>176</v>
      </c>
      <c r="L3718">
        <v>206</v>
      </c>
      <c r="M3718">
        <v>6</v>
      </c>
      <c r="N3718" s="25">
        <v>42247</v>
      </c>
      <c r="O3718" t="str">
        <f>VLOOKUP(Coffee_data[[#This Row],[Area Code]],Location!$B$1:$E$157,2,FALSE)</f>
        <v>Washington</v>
      </c>
      <c r="P3718" t="str">
        <f>VLOOKUP(Coffee_data[[#This Row],[Area Code]],Location!$B$1:$E$157,3,FALSE)</f>
        <v>West</v>
      </c>
      <c r="Q3718" t="str">
        <f>VLOOKUP(Coffee_data[[#This Row],[Area Code]],Location!$B$1:$E$157,4,FALSE)</f>
        <v>Small Market</v>
      </c>
      <c r="R3718" s="15" t="str">
        <f>HLOOKUP(Coffee_data[[#This Row],[ProductId]],Product!$B$4:$O$7,2,FALSE)</f>
        <v>Decaf</v>
      </c>
      <c r="S3718" s="15" t="str">
        <f>HLOOKUP(Coffee_data[[#This Row],[ProductId]],Product!$B$4:$O$7,3,FALSE)</f>
        <v>Espresso</v>
      </c>
      <c r="T3718" s="15" t="str">
        <f>HLOOKUP(Coffee_data[[#This Row],[ProductId]],Product!$B$4:$O$7,4,FALSE)</f>
        <v>Decaf Espresso</v>
      </c>
    </row>
    <row r="3719" spans="1:20" x14ac:dyDescent="0.2">
      <c r="A3719">
        <v>137</v>
      </c>
      <c r="B3719">
        <v>161</v>
      </c>
      <c r="C3719">
        <v>343</v>
      </c>
      <c r="D3719">
        <v>173</v>
      </c>
      <c r="E3719">
        <v>69</v>
      </c>
      <c r="F3719">
        <v>45</v>
      </c>
      <c r="G3719">
        <v>1267</v>
      </c>
      <c r="H3719">
        <v>110</v>
      </c>
      <c r="I3719">
        <v>142</v>
      </c>
      <c r="J3719">
        <v>140</v>
      </c>
      <c r="K3719">
        <v>252</v>
      </c>
      <c r="L3719">
        <v>720</v>
      </c>
      <c r="M3719">
        <v>8</v>
      </c>
      <c r="N3719" s="25">
        <v>42277</v>
      </c>
      <c r="O3719" t="str">
        <f>VLOOKUP(Coffee_data[[#This Row],[Area Code]],Location!$B$1:$E$157,2,FALSE)</f>
        <v>Colorado</v>
      </c>
      <c r="P3719" t="str">
        <f>VLOOKUP(Coffee_data[[#This Row],[Area Code]],Location!$B$1:$E$157,3,FALSE)</f>
        <v>Central</v>
      </c>
      <c r="Q3719" t="str">
        <f>VLOOKUP(Coffee_data[[#This Row],[Area Code]],Location!$B$1:$E$157,4,FALSE)</f>
        <v>Major Market</v>
      </c>
      <c r="R3719" s="15" t="str">
        <f>HLOOKUP(Coffee_data[[#This Row],[ProductId]],Product!$B$4:$O$7,2,FALSE)</f>
        <v>Decaf</v>
      </c>
      <c r="S3719" s="15" t="str">
        <f>HLOOKUP(Coffee_data[[#This Row],[ProductId]],Product!$B$4:$O$7,3,FALSE)</f>
        <v>Herbal Tea</v>
      </c>
      <c r="T3719" s="15" t="str">
        <f>HLOOKUP(Coffee_data[[#This Row],[ProductId]],Product!$B$4:$O$7,4,FALSE)</f>
        <v>Chamomile</v>
      </c>
    </row>
    <row r="3720" spans="1:20" x14ac:dyDescent="0.2">
      <c r="A3720">
        <v>-7</v>
      </c>
      <c r="B3720">
        <v>71</v>
      </c>
      <c r="C3720">
        <v>130</v>
      </c>
      <c r="D3720">
        <v>51</v>
      </c>
      <c r="E3720">
        <v>76</v>
      </c>
      <c r="F3720">
        <v>46</v>
      </c>
      <c r="G3720">
        <v>503</v>
      </c>
      <c r="H3720">
        <v>30</v>
      </c>
      <c r="I3720">
        <v>39</v>
      </c>
      <c r="J3720">
        <v>60</v>
      </c>
      <c r="K3720">
        <v>99</v>
      </c>
      <c r="L3720">
        <v>720</v>
      </c>
      <c r="M3720">
        <v>9</v>
      </c>
      <c r="N3720" s="25">
        <v>42277</v>
      </c>
      <c r="O3720" t="str">
        <f>VLOOKUP(Coffee_data[[#This Row],[Area Code]],Location!$B$1:$E$157,2,FALSE)</f>
        <v>Colorado</v>
      </c>
      <c r="P3720" t="str">
        <f>VLOOKUP(Coffee_data[[#This Row],[Area Code]],Location!$B$1:$E$157,3,FALSE)</f>
        <v>Central</v>
      </c>
      <c r="Q3720" t="str">
        <f>VLOOKUP(Coffee_data[[#This Row],[Area Code]],Location!$B$1:$E$157,4,FALSE)</f>
        <v>Major Market</v>
      </c>
      <c r="R3720" s="15" t="str">
        <f>HLOOKUP(Coffee_data[[#This Row],[ProductId]],Product!$B$4:$O$7,2,FALSE)</f>
        <v>Decaf</v>
      </c>
      <c r="S3720" s="15" t="str">
        <f>HLOOKUP(Coffee_data[[#This Row],[ProductId]],Product!$B$4:$O$7,3,FALSE)</f>
        <v>Herbal Tea</v>
      </c>
      <c r="T3720" s="15" t="str">
        <f>HLOOKUP(Coffee_data[[#This Row],[ProductId]],Product!$B$4:$O$7,4,FALSE)</f>
        <v>Lemon</v>
      </c>
    </row>
    <row r="3721" spans="1:20" x14ac:dyDescent="0.2">
      <c r="A3721">
        <v>39</v>
      </c>
      <c r="B3721">
        <v>71</v>
      </c>
      <c r="C3721">
        <v>131</v>
      </c>
      <c r="D3721">
        <v>52</v>
      </c>
      <c r="E3721">
        <v>45</v>
      </c>
      <c r="F3721">
        <v>17</v>
      </c>
      <c r="G3721">
        <v>405</v>
      </c>
      <c r="H3721">
        <v>50</v>
      </c>
      <c r="I3721">
        <v>30</v>
      </c>
      <c r="J3721">
        <v>60</v>
      </c>
      <c r="K3721">
        <v>80</v>
      </c>
      <c r="L3721">
        <v>970</v>
      </c>
      <c r="M3721">
        <v>10</v>
      </c>
      <c r="N3721" s="25">
        <v>42277</v>
      </c>
      <c r="O3721" t="str">
        <f>VLOOKUP(Coffee_data[[#This Row],[Area Code]],Location!$B$1:$E$157,2,FALSE)</f>
        <v>Colorado</v>
      </c>
      <c r="P3721" t="str">
        <f>VLOOKUP(Coffee_data[[#This Row],[Area Code]],Location!$B$1:$E$157,3,FALSE)</f>
        <v>Central</v>
      </c>
      <c r="Q3721" t="str">
        <f>VLOOKUP(Coffee_data[[#This Row],[Area Code]],Location!$B$1:$E$157,4,FALSE)</f>
        <v>Major Market</v>
      </c>
      <c r="R3721" s="15" t="str">
        <f>HLOOKUP(Coffee_data[[#This Row],[ProductId]],Product!$B$4:$O$7,2,FALSE)</f>
        <v>Decaf</v>
      </c>
      <c r="S3721" s="15" t="str">
        <f>HLOOKUP(Coffee_data[[#This Row],[ProductId]],Product!$B$4:$O$7,3,FALSE)</f>
        <v>Herbal Tea</v>
      </c>
      <c r="T3721" s="15" t="str">
        <f>HLOOKUP(Coffee_data[[#This Row],[ProductId]],Product!$B$4:$O$7,4,FALSE)</f>
        <v>Mint</v>
      </c>
    </row>
    <row r="3722" spans="1:20" x14ac:dyDescent="0.2">
      <c r="A3722">
        <v>19</v>
      </c>
      <c r="B3722">
        <v>66</v>
      </c>
      <c r="C3722">
        <v>128</v>
      </c>
      <c r="D3722">
        <v>54</v>
      </c>
      <c r="E3722">
        <v>53</v>
      </c>
      <c r="F3722">
        <v>20</v>
      </c>
      <c r="G3722">
        <v>404</v>
      </c>
      <c r="H3722">
        <v>30</v>
      </c>
      <c r="I3722">
        <v>30</v>
      </c>
      <c r="J3722">
        <v>50</v>
      </c>
      <c r="K3722">
        <v>91</v>
      </c>
      <c r="L3722">
        <v>720</v>
      </c>
      <c r="M3722">
        <v>11</v>
      </c>
      <c r="N3722" s="25">
        <v>42277</v>
      </c>
      <c r="O3722" t="str">
        <f>VLOOKUP(Coffee_data[[#This Row],[Area Code]],Location!$B$1:$E$157,2,FALSE)</f>
        <v>Colorado</v>
      </c>
      <c r="P3722" t="str">
        <f>VLOOKUP(Coffee_data[[#This Row],[Area Code]],Location!$B$1:$E$157,3,FALSE)</f>
        <v>Central</v>
      </c>
      <c r="Q3722" t="str">
        <f>VLOOKUP(Coffee_data[[#This Row],[Area Code]],Location!$B$1:$E$157,4,FALSE)</f>
        <v>Major Market</v>
      </c>
      <c r="R3722" s="15" t="str">
        <f>HLOOKUP(Coffee_data[[#This Row],[ProductId]],Product!$B$4:$O$7,2,FALSE)</f>
        <v>Regular</v>
      </c>
      <c r="S3722" s="15" t="str">
        <f>HLOOKUP(Coffee_data[[#This Row],[ProductId]],Product!$B$4:$O$7,3,FALSE)</f>
        <v>Tea</v>
      </c>
      <c r="T3722" s="15" t="str">
        <f>HLOOKUP(Coffee_data[[#This Row],[ProductId]],Product!$B$4:$O$7,4,FALSE)</f>
        <v>Darjeeling</v>
      </c>
    </row>
    <row r="3723" spans="1:20" x14ac:dyDescent="0.2">
      <c r="A3723">
        <v>40</v>
      </c>
      <c r="B3723">
        <v>64</v>
      </c>
      <c r="C3723">
        <v>126</v>
      </c>
      <c r="D3723">
        <v>54</v>
      </c>
      <c r="E3723">
        <v>37</v>
      </c>
      <c r="F3723">
        <v>16</v>
      </c>
      <c r="G3723">
        <v>1037</v>
      </c>
      <c r="H3723">
        <v>40</v>
      </c>
      <c r="I3723">
        <v>18</v>
      </c>
      <c r="J3723">
        <v>50</v>
      </c>
      <c r="K3723">
        <v>92</v>
      </c>
      <c r="L3723">
        <v>970</v>
      </c>
      <c r="M3723">
        <v>12</v>
      </c>
      <c r="N3723" s="25">
        <v>42277</v>
      </c>
      <c r="O3723" t="str">
        <f>VLOOKUP(Coffee_data[[#This Row],[Area Code]],Location!$B$1:$E$157,2,FALSE)</f>
        <v>Colorado</v>
      </c>
      <c r="P3723" t="str">
        <f>VLOOKUP(Coffee_data[[#This Row],[Area Code]],Location!$B$1:$E$157,3,FALSE)</f>
        <v>Central</v>
      </c>
      <c r="Q3723" t="str">
        <f>VLOOKUP(Coffee_data[[#This Row],[Area Code]],Location!$B$1:$E$157,4,FALSE)</f>
        <v>Major Market</v>
      </c>
      <c r="R3723" s="15" t="str">
        <f>HLOOKUP(Coffee_data[[#This Row],[ProductId]],Product!$B$4:$O$7,2,FALSE)</f>
        <v>Regular</v>
      </c>
      <c r="S3723" s="15" t="str">
        <f>HLOOKUP(Coffee_data[[#This Row],[ProductId]],Product!$B$4:$O$7,3,FALSE)</f>
        <v>Tea</v>
      </c>
      <c r="T3723" s="15" t="str">
        <f>HLOOKUP(Coffee_data[[#This Row],[ProductId]],Product!$B$4:$O$7,4,FALSE)</f>
        <v>Earl Grey</v>
      </c>
    </row>
    <row r="3724" spans="1:20" x14ac:dyDescent="0.2">
      <c r="A3724">
        <v>110</v>
      </c>
      <c r="B3724">
        <v>115</v>
      </c>
      <c r="C3724">
        <v>218</v>
      </c>
      <c r="D3724">
        <v>90</v>
      </c>
      <c r="E3724">
        <v>41</v>
      </c>
      <c r="F3724">
        <v>29</v>
      </c>
      <c r="G3724">
        <v>572</v>
      </c>
      <c r="H3724">
        <v>80</v>
      </c>
      <c r="I3724">
        <v>50</v>
      </c>
      <c r="J3724">
        <v>90</v>
      </c>
      <c r="K3724">
        <v>140</v>
      </c>
      <c r="L3724">
        <v>970</v>
      </c>
      <c r="M3724">
        <v>13</v>
      </c>
      <c r="N3724" s="25">
        <v>42277</v>
      </c>
      <c r="O3724" t="str">
        <f>VLOOKUP(Coffee_data[[#This Row],[Area Code]],Location!$B$1:$E$157,2,FALSE)</f>
        <v>Colorado</v>
      </c>
      <c r="P3724" t="str">
        <f>VLOOKUP(Coffee_data[[#This Row],[Area Code]],Location!$B$1:$E$157,3,FALSE)</f>
        <v>Central</v>
      </c>
      <c r="Q3724" t="str">
        <f>VLOOKUP(Coffee_data[[#This Row],[Area Code]],Location!$B$1:$E$157,4,FALSE)</f>
        <v>Major Market</v>
      </c>
      <c r="R3724" s="15" t="str">
        <f>HLOOKUP(Coffee_data[[#This Row],[ProductId]],Product!$B$4:$O$7,2,FALSE)</f>
        <v>Regular</v>
      </c>
      <c r="S3724" s="15" t="str">
        <f>HLOOKUP(Coffee_data[[#This Row],[ProductId]],Product!$B$4:$O$7,3,FALSE)</f>
        <v>Tea</v>
      </c>
      <c r="T3724" s="15" t="str">
        <f>HLOOKUP(Coffee_data[[#This Row],[ProductId]],Product!$B$4:$O$7,4,FALSE)</f>
        <v>Green Tea</v>
      </c>
    </row>
    <row r="3725" spans="1:20" x14ac:dyDescent="0.2">
      <c r="A3725">
        <v>117</v>
      </c>
      <c r="B3725">
        <v>111</v>
      </c>
      <c r="C3725">
        <v>199</v>
      </c>
      <c r="D3725">
        <v>76</v>
      </c>
      <c r="E3725">
        <v>32</v>
      </c>
      <c r="F3725">
        <v>21</v>
      </c>
      <c r="G3725">
        <v>580</v>
      </c>
      <c r="H3725">
        <v>170</v>
      </c>
      <c r="I3725">
        <v>98</v>
      </c>
      <c r="J3725">
        <v>180</v>
      </c>
      <c r="K3725">
        <v>285</v>
      </c>
      <c r="L3725">
        <v>970</v>
      </c>
      <c r="M3725">
        <v>5</v>
      </c>
      <c r="N3725" s="25">
        <v>42277</v>
      </c>
      <c r="O3725" t="str">
        <f>VLOOKUP(Coffee_data[[#This Row],[Area Code]],Location!$B$1:$E$157,2,FALSE)</f>
        <v>Colorado</v>
      </c>
      <c r="P3725" t="str">
        <f>VLOOKUP(Coffee_data[[#This Row],[Area Code]],Location!$B$1:$E$157,3,FALSE)</f>
        <v>Central</v>
      </c>
      <c r="Q3725" t="str">
        <f>VLOOKUP(Coffee_data[[#This Row],[Area Code]],Location!$B$1:$E$157,4,FALSE)</f>
        <v>Major Market</v>
      </c>
      <c r="R3725" s="15" t="str">
        <f>HLOOKUP(Coffee_data[[#This Row],[ProductId]],Product!$B$4:$O$7,2,FALSE)</f>
        <v>Regular</v>
      </c>
      <c r="S3725" s="15" t="str">
        <f>HLOOKUP(Coffee_data[[#This Row],[ProductId]],Product!$B$4:$O$7,3,FALSE)</f>
        <v>Espresso</v>
      </c>
      <c r="T3725" s="15" t="str">
        <f>HLOOKUP(Coffee_data[[#This Row],[ProductId]],Product!$B$4:$O$7,4,FALSE)</f>
        <v>Caffe Mocha</v>
      </c>
    </row>
    <row r="3726" spans="1:20" x14ac:dyDescent="0.2">
      <c r="A3726">
        <v>83</v>
      </c>
      <c r="B3726">
        <v>110</v>
      </c>
      <c r="C3726">
        <v>194</v>
      </c>
      <c r="D3726">
        <v>72</v>
      </c>
      <c r="E3726">
        <v>54</v>
      </c>
      <c r="F3726">
        <v>23</v>
      </c>
      <c r="G3726">
        <v>650</v>
      </c>
      <c r="H3726">
        <v>130</v>
      </c>
      <c r="I3726">
        <v>88</v>
      </c>
      <c r="J3726">
        <v>160</v>
      </c>
      <c r="K3726">
        <v>266</v>
      </c>
      <c r="L3726">
        <v>970</v>
      </c>
      <c r="M3726">
        <v>6</v>
      </c>
      <c r="N3726" s="25">
        <v>42277</v>
      </c>
      <c r="O3726" t="str">
        <f>VLOOKUP(Coffee_data[[#This Row],[Area Code]],Location!$B$1:$E$157,2,FALSE)</f>
        <v>Colorado</v>
      </c>
      <c r="P3726" t="str">
        <f>VLOOKUP(Coffee_data[[#This Row],[Area Code]],Location!$B$1:$E$157,3,FALSE)</f>
        <v>Central</v>
      </c>
      <c r="Q3726" t="str">
        <f>VLOOKUP(Coffee_data[[#This Row],[Area Code]],Location!$B$1:$E$157,4,FALSE)</f>
        <v>Major Market</v>
      </c>
      <c r="R3726" s="15" t="str">
        <f>HLOOKUP(Coffee_data[[#This Row],[ProductId]],Product!$B$4:$O$7,2,FALSE)</f>
        <v>Decaf</v>
      </c>
      <c r="S3726" s="15" t="str">
        <f>HLOOKUP(Coffee_data[[#This Row],[ProductId]],Product!$B$4:$O$7,3,FALSE)</f>
        <v>Espresso</v>
      </c>
      <c r="T3726" s="15" t="str">
        <f>HLOOKUP(Coffee_data[[#This Row],[ProductId]],Product!$B$4:$O$7,4,FALSE)</f>
        <v>Decaf Espresso</v>
      </c>
    </row>
    <row r="3727" spans="1:20" x14ac:dyDescent="0.2">
      <c r="A3727">
        <v>197</v>
      </c>
      <c r="B3727">
        <v>179</v>
      </c>
      <c r="C3727">
        <v>322</v>
      </c>
      <c r="D3727">
        <v>122</v>
      </c>
      <c r="E3727">
        <v>46</v>
      </c>
      <c r="F3727">
        <v>34</v>
      </c>
      <c r="G3727">
        <v>915</v>
      </c>
      <c r="H3727">
        <v>160</v>
      </c>
      <c r="I3727">
        <v>146</v>
      </c>
      <c r="J3727">
        <v>180</v>
      </c>
      <c r="K3727">
        <v>300</v>
      </c>
      <c r="L3727">
        <v>719</v>
      </c>
      <c r="M3727">
        <v>1</v>
      </c>
      <c r="N3727" s="25">
        <v>42277</v>
      </c>
      <c r="O3727" t="str">
        <f>VLOOKUP(Coffee_data[[#This Row],[Area Code]],Location!$B$1:$E$157,2,FALSE)</f>
        <v>Colorado</v>
      </c>
      <c r="P3727" t="str">
        <f>VLOOKUP(Coffee_data[[#This Row],[Area Code]],Location!$B$1:$E$157,3,FALSE)</f>
        <v>Central</v>
      </c>
      <c r="Q3727" t="str">
        <f>VLOOKUP(Coffee_data[[#This Row],[Area Code]],Location!$B$1:$E$157,4,FALSE)</f>
        <v>Major Market</v>
      </c>
      <c r="R3727" s="15" t="str">
        <f>HLOOKUP(Coffee_data[[#This Row],[ProductId]],Product!$B$4:$O$7,2,FALSE)</f>
        <v>Regular</v>
      </c>
      <c r="S3727" s="15" t="str">
        <f>HLOOKUP(Coffee_data[[#This Row],[ProductId]],Product!$B$4:$O$7,3,FALSE)</f>
        <v>Coffee</v>
      </c>
      <c r="T3727" s="15" t="str">
        <f>HLOOKUP(Coffee_data[[#This Row],[ProductId]],Product!$B$4:$O$7,4,FALSE)</f>
        <v>Amaretto</v>
      </c>
    </row>
    <row r="3728" spans="1:20" x14ac:dyDescent="0.2">
      <c r="A3728">
        <v>40</v>
      </c>
      <c r="B3728">
        <v>51</v>
      </c>
      <c r="C3728">
        <v>96</v>
      </c>
      <c r="D3728">
        <v>39</v>
      </c>
      <c r="E3728">
        <v>24</v>
      </c>
      <c r="F3728">
        <v>12</v>
      </c>
      <c r="G3728">
        <v>541</v>
      </c>
      <c r="H3728">
        <v>50</v>
      </c>
      <c r="I3728">
        <v>28</v>
      </c>
      <c r="J3728">
        <v>50</v>
      </c>
      <c r="K3728">
        <v>82</v>
      </c>
      <c r="L3728">
        <v>303</v>
      </c>
      <c r="M3728">
        <v>2</v>
      </c>
      <c r="N3728" s="25">
        <v>42277</v>
      </c>
      <c r="O3728" t="str">
        <f>VLOOKUP(Coffee_data[[#This Row],[Area Code]],Location!$B$1:$E$157,2,FALSE)</f>
        <v>Colorado</v>
      </c>
      <c r="P3728" t="str">
        <f>VLOOKUP(Coffee_data[[#This Row],[Area Code]],Location!$B$1:$E$157,3,FALSE)</f>
        <v>Central</v>
      </c>
      <c r="Q3728" t="str">
        <f>VLOOKUP(Coffee_data[[#This Row],[Area Code]],Location!$B$1:$E$157,4,FALSE)</f>
        <v>Major Market</v>
      </c>
      <c r="R3728" s="15" t="str">
        <f>HLOOKUP(Coffee_data[[#This Row],[ProductId]],Product!$B$4:$O$7,2,FALSE)</f>
        <v>Regular</v>
      </c>
      <c r="S3728" s="15" t="str">
        <f>HLOOKUP(Coffee_data[[#This Row],[ProductId]],Product!$B$4:$O$7,3,FALSE)</f>
        <v>Coffee</v>
      </c>
      <c r="T3728" s="15" t="str">
        <f>HLOOKUP(Coffee_data[[#This Row],[ProductId]],Product!$B$4:$O$7,4,FALSE)</f>
        <v>Columbian</v>
      </c>
    </row>
    <row r="3729" spans="1:20" x14ac:dyDescent="0.2">
      <c r="A3729">
        <v>172</v>
      </c>
      <c r="B3729">
        <v>157</v>
      </c>
      <c r="C3729">
        <v>282</v>
      </c>
      <c r="D3729">
        <v>71</v>
      </c>
      <c r="E3729">
        <v>41</v>
      </c>
      <c r="F3729">
        <v>30</v>
      </c>
      <c r="G3729">
        <v>971</v>
      </c>
      <c r="H3729">
        <v>150</v>
      </c>
      <c r="I3729">
        <v>94</v>
      </c>
      <c r="J3729">
        <v>160</v>
      </c>
      <c r="K3729">
        <v>263</v>
      </c>
      <c r="L3729">
        <v>719</v>
      </c>
      <c r="M3729">
        <v>3</v>
      </c>
      <c r="N3729" s="25">
        <v>42277</v>
      </c>
      <c r="O3729" t="str">
        <f>VLOOKUP(Coffee_data[[#This Row],[Area Code]],Location!$B$1:$E$157,2,FALSE)</f>
        <v>Colorado</v>
      </c>
      <c r="P3729" t="str">
        <f>VLOOKUP(Coffee_data[[#This Row],[Area Code]],Location!$B$1:$E$157,3,FALSE)</f>
        <v>Central</v>
      </c>
      <c r="Q3729" t="str">
        <f>VLOOKUP(Coffee_data[[#This Row],[Area Code]],Location!$B$1:$E$157,4,FALSE)</f>
        <v>Major Market</v>
      </c>
      <c r="R3729" s="15" t="str">
        <f>HLOOKUP(Coffee_data[[#This Row],[ProductId]],Product!$B$4:$O$7,2,FALSE)</f>
        <v>Decaf</v>
      </c>
      <c r="S3729" s="15" t="str">
        <f>HLOOKUP(Coffee_data[[#This Row],[ProductId]],Product!$B$4:$O$7,3,FALSE)</f>
        <v>Coffee</v>
      </c>
      <c r="T3729" s="15" t="str">
        <f>HLOOKUP(Coffee_data[[#This Row],[ProductId]],Product!$B$4:$O$7,4,FALSE)</f>
        <v>Decaf Irish Cream</v>
      </c>
    </row>
    <row r="3730" spans="1:20" x14ac:dyDescent="0.2">
      <c r="A3730">
        <v>197</v>
      </c>
      <c r="B3730">
        <v>179</v>
      </c>
      <c r="C3730">
        <v>322</v>
      </c>
      <c r="D3730">
        <v>103</v>
      </c>
      <c r="E3730">
        <v>46</v>
      </c>
      <c r="F3730">
        <v>34</v>
      </c>
      <c r="G3730">
        <v>915</v>
      </c>
      <c r="H3730">
        <v>140</v>
      </c>
      <c r="I3730">
        <v>90</v>
      </c>
      <c r="J3730">
        <v>150</v>
      </c>
      <c r="K3730">
        <v>232</v>
      </c>
      <c r="L3730">
        <v>708</v>
      </c>
      <c r="M3730">
        <v>8</v>
      </c>
      <c r="N3730" s="25">
        <v>42277</v>
      </c>
      <c r="O3730" t="str">
        <f>VLOOKUP(Coffee_data[[#This Row],[Area Code]],Location!$B$1:$E$157,2,FALSE)</f>
        <v>Illinois</v>
      </c>
      <c r="P3730" t="str">
        <f>VLOOKUP(Coffee_data[[#This Row],[Area Code]],Location!$B$1:$E$157,3,FALSE)</f>
        <v>Central</v>
      </c>
      <c r="Q3730" t="str">
        <f>VLOOKUP(Coffee_data[[#This Row],[Area Code]],Location!$B$1:$E$157,4,FALSE)</f>
        <v>Major Market</v>
      </c>
      <c r="R3730" s="15" t="str">
        <f>HLOOKUP(Coffee_data[[#This Row],[ProductId]],Product!$B$4:$O$7,2,FALSE)</f>
        <v>Decaf</v>
      </c>
      <c r="S3730" s="15" t="str">
        <f>HLOOKUP(Coffee_data[[#This Row],[ProductId]],Product!$B$4:$O$7,3,FALSE)</f>
        <v>Herbal Tea</v>
      </c>
      <c r="T3730" s="15" t="str">
        <f>HLOOKUP(Coffee_data[[#This Row],[ProductId]],Product!$B$4:$O$7,4,FALSE)</f>
        <v>Chamomile</v>
      </c>
    </row>
    <row r="3731" spans="1:20" x14ac:dyDescent="0.2">
      <c r="A3731">
        <v>40</v>
      </c>
      <c r="B3731">
        <v>51</v>
      </c>
      <c r="C3731">
        <v>96</v>
      </c>
      <c r="D3731">
        <v>39</v>
      </c>
      <c r="E3731">
        <v>24</v>
      </c>
      <c r="F3731">
        <v>12</v>
      </c>
      <c r="G3731">
        <v>541</v>
      </c>
      <c r="H3731">
        <v>40</v>
      </c>
      <c r="I3731">
        <v>20</v>
      </c>
      <c r="J3731">
        <v>40</v>
      </c>
      <c r="K3731">
        <v>51</v>
      </c>
      <c r="L3731">
        <v>312</v>
      </c>
      <c r="M3731">
        <v>9</v>
      </c>
      <c r="N3731" s="25">
        <v>42277</v>
      </c>
      <c r="O3731" t="str">
        <f>VLOOKUP(Coffee_data[[#This Row],[Area Code]],Location!$B$1:$E$157,2,FALSE)</f>
        <v>Illinois</v>
      </c>
      <c r="P3731" t="str">
        <f>VLOOKUP(Coffee_data[[#This Row],[Area Code]],Location!$B$1:$E$157,3,FALSE)</f>
        <v>Central</v>
      </c>
      <c r="Q3731" t="str">
        <f>VLOOKUP(Coffee_data[[#This Row],[Area Code]],Location!$B$1:$E$157,4,FALSE)</f>
        <v>Major Market</v>
      </c>
      <c r="R3731" s="15" t="str">
        <f>HLOOKUP(Coffee_data[[#This Row],[ProductId]],Product!$B$4:$O$7,2,FALSE)</f>
        <v>Decaf</v>
      </c>
      <c r="S3731" s="15" t="str">
        <f>HLOOKUP(Coffee_data[[#This Row],[ProductId]],Product!$B$4:$O$7,3,FALSE)</f>
        <v>Herbal Tea</v>
      </c>
      <c r="T3731" s="15" t="str">
        <f>HLOOKUP(Coffee_data[[#This Row],[ProductId]],Product!$B$4:$O$7,4,FALSE)</f>
        <v>Lemon</v>
      </c>
    </row>
    <row r="3732" spans="1:20" x14ac:dyDescent="0.2">
      <c r="A3732">
        <v>172</v>
      </c>
      <c r="B3732">
        <v>157</v>
      </c>
      <c r="C3732">
        <v>282</v>
      </c>
      <c r="D3732">
        <v>151</v>
      </c>
      <c r="E3732">
        <v>41</v>
      </c>
      <c r="F3732">
        <v>30</v>
      </c>
      <c r="G3732">
        <v>971</v>
      </c>
      <c r="H3732">
        <v>120</v>
      </c>
      <c r="I3732">
        <v>90</v>
      </c>
      <c r="J3732">
        <v>130</v>
      </c>
      <c r="K3732">
        <v>200</v>
      </c>
      <c r="L3732">
        <v>815</v>
      </c>
      <c r="M3732">
        <v>10</v>
      </c>
      <c r="N3732" s="25">
        <v>42277</v>
      </c>
      <c r="O3732" t="str">
        <f>VLOOKUP(Coffee_data[[#This Row],[Area Code]],Location!$B$1:$E$157,2,FALSE)</f>
        <v>Illinois</v>
      </c>
      <c r="P3732" t="str">
        <f>VLOOKUP(Coffee_data[[#This Row],[Area Code]],Location!$B$1:$E$157,3,FALSE)</f>
        <v>Central</v>
      </c>
      <c r="Q3732" t="str">
        <f>VLOOKUP(Coffee_data[[#This Row],[Area Code]],Location!$B$1:$E$157,4,FALSE)</f>
        <v>Major Market</v>
      </c>
      <c r="R3732" s="15" t="str">
        <f>HLOOKUP(Coffee_data[[#This Row],[ProductId]],Product!$B$4:$O$7,2,FALSE)</f>
        <v>Decaf</v>
      </c>
      <c r="S3732" s="15" t="str">
        <f>HLOOKUP(Coffee_data[[#This Row],[ProductId]],Product!$B$4:$O$7,3,FALSE)</f>
        <v>Herbal Tea</v>
      </c>
      <c r="T3732" s="15" t="str">
        <f>HLOOKUP(Coffee_data[[#This Row],[ProductId]],Product!$B$4:$O$7,4,FALSE)</f>
        <v>Mint</v>
      </c>
    </row>
    <row r="3733" spans="1:20" x14ac:dyDescent="0.2">
      <c r="A3733">
        <v>116</v>
      </c>
      <c r="B3733">
        <v>111</v>
      </c>
      <c r="C3733">
        <v>199</v>
      </c>
      <c r="D3733">
        <v>76</v>
      </c>
      <c r="E3733">
        <v>33</v>
      </c>
      <c r="F3733">
        <v>21</v>
      </c>
      <c r="G3733">
        <v>580</v>
      </c>
      <c r="H3733">
        <v>80</v>
      </c>
      <c r="I3733">
        <v>39</v>
      </c>
      <c r="J3733">
        <v>80</v>
      </c>
      <c r="K3733">
        <v>119</v>
      </c>
      <c r="L3733">
        <v>815</v>
      </c>
      <c r="M3733">
        <v>11</v>
      </c>
      <c r="N3733" s="25">
        <v>42277</v>
      </c>
      <c r="O3733" t="str">
        <f>VLOOKUP(Coffee_data[[#This Row],[Area Code]],Location!$B$1:$E$157,2,FALSE)</f>
        <v>Illinois</v>
      </c>
      <c r="P3733" t="str">
        <f>VLOOKUP(Coffee_data[[#This Row],[Area Code]],Location!$B$1:$E$157,3,FALSE)</f>
        <v>Central</v>
      </c>
      <c r="Q3733" t="str">
        <f>VLOOKUP(Coffee_data[[#This Row],[Area Code]],Location!$B$1:$E$157,4,FALSE)</f>
        <v>Major Market</v>
      </c>
      <c r="R3733" s="15" t="str">
        <f>HLOOKUP(Coffee_data[[#This Row],[ProductId]],Product!$B$4:$O$7,2,FALSE)</f>
        <v>Regular</v>
      </c>
      <c r="S3733" s="15" t="str">
        <f>HLOOKUP(Coffee_data[[#This Row],[ProductId]],Product!$B$4:$O$7,3,FALSE)</f>
        <v>Tea</v>
      </c>
      <c r="T3733" s="15" t="str">
        <f>HLOOKUP(Coffee_data[[#This Row],[ProductId]],Product!$B$4:$O$7,4,FALSE)</f>
        <v>Darjeeling</v>
      </c>
    </row>
    <row r="3734" spans="1:20" x14ac:dyDescent="0.2">
      <c r="A3734">
        <v>82</v>
      </c>
      <c r="B3734">
        <v>110</v>
      </c>
      <c r="C3734">
        <v>194</v>
      </c>
      <c r="D3734">
        <v>72</v>
      </c>
      <c r="E3734">
        <v>55</v>
      </c>
      <c r="F3734">
        <v>23</v>
      </c>
      <c r="G3734">
        <v>650</v>
      </c>
      <c r="H3734">
        <v>50</v>
      </c>
      <c r="I3734">
        <v>62</v>
      </c>
      <c r="J3734">
        <v>80</v>
      </c>
      <c r="K3734">
        <v>130</v>
      </c>
      <c r="L3734">
        <v>815</v>
      </c>
      <c r="M3734">
        <v>12</v>
      </c>
      <c r="N3734" s="25">
        <v>42277</v>
      </c>
      <c r="O3734" t="str">
        <f>VLOOKUP(Coffee_data[[#This Row],[Area Code]],Location!$B$1:$E$157,2,FALSE)</f>
        <v>Illinois</v>
      </c>
      <c r="P3734" t="str">
        <f>VLOOKUP(Coffee_data[[#This Row],[Area Code]],Location!$B$1:$E$157,3,FALSE)</f>
        <v>Central</v>
      </c>
      <c r="Q3734" t="str">
        <f>VLOOKUP(Coffee_data[[#This Row],[Area Code]],Location!$B$1:$E$157,4,FALSE)</f>
        <v>Major Market</v>
      </c>
      <c r="R3734" s="15" t="str">
        <f>HLOOKUP(Coffee_data[[#This Row],[ProductId]],Product!$B$4:$O$7,2,FALSE)</f>
        <v>Regular</v>
      </c>
      <c r="S3734" s="15" t="str">
        <f>HLOOKUP(Coffee_data[[#This Row],[ProductId]],Product!$B$4:$O$7,3,FALSE)</f>
        <v>Tea</v>
      </c>
      <c r="T3734" s="15" t="str">
        <f>HLOOKUP(Coffee_data[[#This Row],[ProductId]],Product!$B$4:$O$7,4,FALSE)</f>
        <v>Earl Grey</v>
      </c>
    </row>
    <row r="3735" spans="1:20" x14ac:dyDescent="0.2">
      <c r="A3735">
        <v>332</v>
      </c>
      <c r="B3735">
        <v>341</v>
      </c>
      <c r="C3735">
        <v>637</v>
      </c>
      <c r="D3735">
        <v>249</v>
      </c>
      <c r="E3735">
        <v>117</v>
      </c>
      <c r="F3735">
        <v>84</v>
      </c>
      <c r="G3735">
        <v>1662</v>
      </c>
      <c r="H3735">
        <v>420</v>
      </c>
      <c r="I3735">
        <v>282</v>
      </c>
      <c r="J3735">
        <v>520</v>
      </c>
      <c r="K3735">
        <v>890</v>
      </c>
      <c r="L3735">
        <v>312</v>
      </c>
      <c r="M3735">
        <v>5</v>
      </c>
      <c r="N3735" s="25">
        <v>42277</v>
      </c>
      <c r="O3735" t="str">
        <f>VLOOKUP(Coffee_data[[#This Row],[Area Code]],Location!$B$1:$E$157,2,FALSE)</f>
        <v>Illinois</v>
      </c>
      <c r="P3735" t="str">
        <f>VLOOKUP(Coffee_data[[#This Row],[Area Code]],Location!$B$1:$E$157,3,FALSE)</f>
        <v>Central</v>
      </c>
      <c r="Q3735" t="str">
        <f>VLOOKUP(Coffee_data[[#This Row],[Area Code]],Location!$B$1:$E$157,4,FALSE)</f>
        <v>Major Market</v>
      </c>
      <c r="R3735" s="15" t="str">
        <f>HLOOKUP(Coffee_data[[#This Row],[ProductId]],Product!$B$4:$O$7,2,FALSE)</f>
        <v>Regular</v>
      </c>
      <c r="S3735" s="15" t="str">
        <f>HLOOKUP(Coffee_data[[#This Row],[ProductId]],Product!$B$4:$O$7,3,FALSE)</f>
        <v>Espresso</v>
      </c>
      <c r="T3735" s="15" t="str">
        <f>HLOOKUP(Coffee_data[[#This Row],[ProductId]],Product!$B$4:$O$7,4,FALSE)</f>
        <v>Caffe Mocha</v>
      </c>
    </row>
    <row r="3736" spans="1:20" x14ac:dyDescent="0.2">
      <c r="A3736">
        <v>221</v>
      </c>
      <c r="B3736">
        <v>239</v>
      </c>
      <c r="C3736">
        <v>509</v>
      </c>
      <c r="D3736">
        <v>273</v>
      </c>
      <c r="E3736">
        <v>90</v>
      </c>
      <c r="F3736">
        <v>66</v>
      </c>
      <c r="G3736">
        <v>1755</v>
      </c>
      <c r="H3736">
        <v>300</v>
      </c>
      <c r="I3736">
        <v>353</v>
      </c>
      <c r="J3736">
        <v>370</v>
      </c>
      <c r="K3736">
        <v>710</v>
      </c>
      <c r="L3736">
        <v>773</v>
      </c>
      <c r="M3736">
        <v>6</v>
      </c>
      <c r="N3736" s="25">
        <v>42277</v>
      </c>
      <c r="O3736" t="str">
        <f>VLOOKUP(Coffee_data[[#This Row],[Area Code]],Location!$B$1:$E$157,2,FALSE)</f>
        <v>Illinois</v>
      </c>
      <c r="P3736" t="str">
        <f>VLOOKUP(Coffee_data[[#This Row],[Area Code]],Location!$B$1:$E$157,3,FALSE)</f>
        <v>Central</v>
      </c>
      <c r="Q3736" t="str">
        <f>VLOOKUP(Coffee_data[[#This Row],[Area Code]],Location!$B$1:$E$157,4,FALSE)</f>
        <v>Major Market</v>
      </c>
      <c r="R3736" s="15" t="str">
        <f>HLOOKUP(Coffee_data[[#This Row],[ProductId]],Product!$B$4:$O$7,2,FALSE)</f>
        <v>Decaf</v>
      </c>
      <c r="S3736" s="15" t="str">
        <f>HLOOKUP(Coffee_data[[#This Row],[ProductId]],Product!$B$4:$O$7,3,FALSE)</f>
        <v>Espresso</v>
      </c>
      <c r="T3736" s="15" t="str">
        <f>HLOOKUP(Coffee_data[[#This Row],[ProductId]],Product!$B$4:$O$7,4,FALSE)</f>
        <v>Decaf Espresso</v>
      </c>
    </row>
    <row r="3737" spans="1:20" x14ac:dyDescent="0.2">
      <c r="A3737">
        <v>178</v>
      </c>
      <c r="B3737">
        <v>213</v>
      </c>
      <c r="C3737">
        <v>391</v>
      </c>
      <c r="D3737">
        <v>155</v>
      </c>
      <c r="E3737">
        <v>93</v>
      </c>
      <c r="F3737">
        <v>50</v>
      </c>
      <c r="G3737">
        <v>1132</v>
      </c>
      <c r="H3737">
        <v>160</v>
      </c>
      <c r="I3737">
        <v>104</v>
      </c>
      <c r="J3737">
        <v>220</v>
      </c>
      <c r="K3737">
        <v>370</v>
      </c>
      <c r="L3737">
        <v>815</v>
      </c>
      <c r="M3737">
        <v>2</v>
      </c>
      <c r="N3737" s="25">
        <v>42277</v>
      </c>
      <c r="O3737" t="str">
        <f>VLOOKUP(Coffee_data[[#This Row],[Area Code]],Location!$B$1:$E$157,2,FALSE)</f>
        <v>Illinois</v>
      </c>
      <c r="P3737" t="str">
        <f>VLOOKUP(Coffee_data[[#This Row],[Area Code]],Location!$B$1:$E$157,3,FALSE)</f>
        <v>Central</v>
      </c>
      <c r="Q3737" t="str">
        <f>VLOOKUP(Coffee_data[[#This Row],[Area Code]],Location!$B$1:$E$157,4,FALSE)</f>
        <v>Major Market</v>
      </c>
      <c r="R3737" s="15" t="str">
        <f>HLOOKUP(Coffee_data[[#This Row],[ProductId]],Product!$B$4:$O$7,2,FALSE)</f>
        <v>Regular</v>
      </c>
      <c r="S3737" s="15" t="str">
        <f>HLOOKUP(Coffee_data[[#This Row],[ProductId]],Product!$B$4:$O$7,3,FALSE)</f>
        <v>Coffee</v>
      </c>
      <c r="T3737" s="15" t="str">
        <f>HLOOKUP(Coffee_data[[#This Row],[ProductId]],Product!$B$4:$O$7,4,FALSE)</f>
        <v>Columbian</v>
      </c>
    </row>
    <row r="3738" spans="1:20" x14ac:dyDescent="0.2">
      <c r="A3738">
        <v>171</v>
      </c>
      <c r="B3738">
        <v>176</v>
      </c>
      <c r="C3738">
        <v>318</v>
      </c>
      <c r="D3738">
        <v>165</v>
      </c>
      <c r="E3738">
        <v>61</v>
      </c>
      <c r="F3738">
        <v>39</v>
      </c>
      <c r="G3738">
        <v>789</v>
      </c>
      <c r="H3738">
        <v>160</v>
      </c>
      <c r="I3738">
        <v>128</v>
      </c>
      <c r="J3738">
        <v>190</v>
      </c>
      <c r="K3738">
        <v>303</v>
      </c>
      <c r="L3738">
        <v>815</v>
      </c>
      <c r="M3738">
        <v>3</v>
      </c>
      <c r="N3738" s="25">
        <v>42277</v>
      </c>
      <c r="O3738" t="str">
        <f>VLOOKUP(Coffee_data[[#This Row],[Area Code]],Location!$B$1:$E$157,2,FALSE)</f>
        <v>Illinois</v>
      </c>
      <c r="P3738" t="str">
        <f>VLOOKUP(Coffee_data[[#This Row],[Area Code]],Location!$B$1:$E$157,3,FALSE)</f>
        <v>Central</v>
      </c>
      <c r="Q3738" t="str">
        <f>VLOOKUP(Coffee_data[[#This Row],[Area Code]],Location!$B$1:$E$157,4,FALSE)</f>
        <v>Major Market</v>
      </c>
      <c r="R3738" s="15" t="str">
        <f>HLOOKUP(Coffee_data[[#This Row],[ProductId]],Product!$B$4:$O$7,2,FALSE)</f>
        <v>Decaf</v>
      </c>
      <c r="S3738" s="15" t="str">
        <f>HLOOKUP(Coffee_data[[#This Row],[ProductId]],Product!$B$4:$O$7,3,FALSE)</f>
        <v>Coffee</v>
      </c>
      <c r="T3738" s="15" t="str">
        <f>HLOOKUP(Coffee_data[[#This Row],[ProductId]],Product!$B$4:$O$7,4,FALSE)</f>
        <v>Decaf Irish Cream</v>
      </c>
    </row>
    <row r="3739" spans="1:20" x14ac:dyDescent="0.2">
      <c r="A3739">
        <v>332</v>
      </c>
      <c r="B3739">
        <v>341</v>
      </c>
      <c r="C3739">
        <v>637</v>
      </c>
      <c r="D3739">
        <v>291</v>
      </c>
      <c r="E3739">
        <v>117</v>
      </c>
      <c r="F3739">
        <v>84</v>
      </c>
      <c r="G3739">
        <v>1662</v>
      </c>
      <c r="H3739">
        <v>210</v>
      </c>
      <c r="I3739">
        <v>197</v>
      </c>
      <c r="J3739">
        <v>280</v>
      </c>
      <c r="K3739">
        <v>480</v>
      </c>
      <c r="L3739">
        <v>319</v>
      </c>
      <c r="M3739">
        <v>8</v>
      </c>
      <c r="N3739" s="25">
        <v>42277</v>
      </c>
      <c r="O3739" t="str">
        <f>VLOOKUP(Coffee_data[[#This Row],[Area Code]],Location!$B$1:$E$157,2,FALSE)</f>
        <v>Iowa</v>
      </c>
      <c r="P3739" t="str">
        <f>VLOOKUP(Coffee_data[[#This Row],[Area Code]],Location!$B$1:$E$157,3,FALSE)</f>
        <v>Central</v>
      </c>
      <c r="Q3739" t="str">
        <f>VLOOKUP(Coffee_data[[#This Row],[Area Code]],Location!$B$1:$E$157,4,FALSE)</f>
        <v>Small Market</v>
      </c>
      <c r="R3739" s="15" t="str">
        <f>HLOOKUP(Coffee_data[[#This Row],[ProductId]],Product!$B$4:$O$7,2,FALSE)</f>
        <v>Decaf</v>
      </c>
      <c r="S3739" s="15" t="str">
        <f>HLOOKUP(Coffee_data[[#This Row],[ProductId]],Product!$B$4:$O$7,3,FALSE)</f>
        <v>Herbal Tea</v>
      </c>
      <c r="T3739" s="15" t="str">
        <f>HLOOKUP(Coffee_data[[#This Row],[ProductId]],Product!$B$4:$O$7,4,FALSE)</f>
        <v>Chamomile</v>
      </c>
    </row>
    <row r="3740" spans="1:20" x14ac:dyDescent="0.2">
      <c r="A3740">
        <v>169</v>
      </c>
      <c r="B3740">
        <v>176</v>
      </c>
      <c r="C3740">
        <v>318</v>
      </c>
      <c r="D3740">
        <v>68</v>
      </c>
      <c r="E3740">
        <v>62</v>
      </c>
      <c r="F3740">
        <v>39</v>
      </c>
      <c r="G3740">
        <v>789</v>
      </c>
      <c r="H3740">
        <v>130</v>
      </c>
      <c r="I3740">
        <v>81</v>
      </c>
      <c r="J3740">
        <v>150</v>
      </c>
      <c r="K3740">
        <v>231</v>
      </c>
      <c r="L3740">
        <v>515</v>
      </c>
      <c r="M3740">
        <v>9</v>
      </c>
      <c r="N3740" s="25">
        <v>42277</v>
      </c>
      <c r="O3740" t="str">
        <f>VLOOKUP(Coffee_data[[#This Row],[Area Code]],Location!$B$1:$E$157,2,FALSE)</f>
        <v>Iowa</v>
      </c>
      <c r="P3740" t="str">
        <f>VLOOKUP(Coffee_data[[#This Row],[Area Code]],Location!$B$1:$E$157,3,FALSE)</f>
        <v>Central</v>
      </c>
      <c r="Q3740" t="str">
        <f>VLOOKUP(Coffee_data[[#This Row],[Area Code]],Location!$B$1:$E$157,4,FALSE)</f>
        <v>Small Market</v>
      </c>
      <c r="R3740" s="15" t="str">
        <f>HLOOKUP(Coffee_data[[#This Row],[ProductId]],Product!$B$4:$O$7,2,FALSE)</f>
        <v>Decaf</v>
      </c>
      <c r="S3740" s="15" t="str">
        <f>HLOOKUP(Coffee_data[[#This Row],[ProductId]],Product!$B$4:$O$7,3,FALSE)</f>
        <v>Herbal Tea</v>
      </c>
      <c r="T3740" s="15" t="str">
        <f>HLOOKUP(Coffee_data[[#This Row],[ProductId]],Product!$B$4:$O$7,4,FALSE)</f>
        <v>Lemon</v>
      </c>
    </row>
    <row r="3741" spans="1:20" x14ac:dyDescent="0.2">
      <c r="A3741">
        <v>221</v>
      </c>
      <c r="B3741">
        <v>239</v>
      </c>
      <c r="C3741">
        <v>509</v>
      </c>
      <c r="D3741">
        <v>208</v>
      </c>
      <c r="E3741">
        <v>90</v>
      </c>
      <c r="F3741">
        <v>66</v>
      </c>
      <c r="G3741">
        <v>1755</v>
      </c>
      <c r="H3741">
        <v>110</v>
      </c>
      <c r="I3741">
        <v>131</v>
      </c>
      <c r="J3741">
        <v>170</v>
      </c>
      <c r="K3741">
        <v>329</v>
      </c>
      <c r="L3741">
        <v>515</v>
      </c>
      <c r="M3741">
        <v>11</v>
      </c>
      <c r="N3741" s="25">
        <v>42277</v>
      </c>
      <c r="O3741" t="str">
        <f>VLOOKUP(Coffee_data[[#This Row],[Area Code]],Location!$B$1:$E$157,2,FALSE)</f>
        <v>Iowa</v>
      </c>
      <c r="P3741" t="str">
        <f>VLOOKUP(Coffee_data[[#This Row],[Area Code]],Location!$B$1:$E$157,3,FALSE)</f>
        <v>Central</v>
      </c>
      <c r="Q3741" t="str">
        <f>VLOOKUP(Coffee_data[[#This Row],[Area Code]],Location!$B$1:$E$157,4,FALSE)</f>
        <v>Small Market</v>
      </c>
      <c r="R3741" s="15" t="str">
        <f>HLOOKUP(Coffee_data[[#This Row],[ProductId]],Product!$B$4:$O$7,2,FALSE)</f>
        <v>Regular</v>
      </c>
      <c r="S3741" s="15" t="str">
        <f>HLOOKUP(Coffee_data[[#This Row],[ProductId]],Product!$B$4:$O$7,3,FALSE)</f>
        <v>Tea</v>
      </c>
      <c r="T3741" s="15" t="str">
        <f>HLOOKUP(Coffee_data[[#This Row],[ProductId]],Product!$B$4:$O$7,4,FALSE)</f>
        <v>Darjeeling</v>
      </c>
    </row>
    <row r="3742" spans="1:20" x14ac:dyDescent="0.2">
      <c r="A3742">
        <v>272</v>
      </c>
      <c r="B3742">
        <v>312</v>
      </c>
      <c r="C3742">
        <v>604</v>
      </c>
      <c r="D3742">
        <v>276</v>
      </c>
      <c r="E3742">
        <v>129</v>
      </c>
      <c r="F3742">
        <v>96</v>
      </c>
      <c r="G3742">
        <v>1756</v>
      </c>
      <c r="H3742">
        <v>130</v>
      </c>
      <c r="I3742">
        <v>139</v>
      </c>
      <c r="J3742">
        <v>230</v>
      </c>
      <c r="K3742">
        <v>388</v>
      </c>
      <c r="L3742">
        <v>515</v>
      </c>
      <c r="M3742">
        <v>12</v>
      </c>
      <c r="N3742" s="25">
        <v>42277</v>
      </c>
      <c r="O3742" t="str">
        <f>VLOOKUP(Coffee_data[[#This Row],[Area Code]],Location!$B$1:$E$157,2,FALSE)</f>
        <v>Iowa</v>
      </c>
      <c r="P3742" t="str">
        <f>VLOOKUP(Coffee_data[[#This Row],[Area Code]],Location!$B$1:$E$157,3,FALSE)</f>
        <v>Central</v>
      </c>
      <c r="Q3742" t="str">
        <f>VLOOKUP(Coffee_data[[#This Row],[Area Code]],Location!$B$1:$E$157,4,FALSE)</f>
        <v>Small Market</v>
      </c>
      <c r="R3742" s="15" t="str">
        <f>HLOOKUP(Coffee_data[[#This Row],[ProductId]],Product!$B$4:$O$7,2,FALSE)</f>
        <v>Regular</v>
      </c>
      <c r="S3742" s="15" t="str">
        <f>HLOOKUP(Coffee_data[[#This Row],[ProductId]],Product!$B$4:$O$7,3,FALSE)</f>
        <v>Tea</v>
      </c>
      <c r="T3742" s="15" t="str">
        <f>HLOOKUP(Coffee_data[[#This Row],[ProductId]],Product!$B$4:$O$7,4,FALSE)</f>
        <v>Earl Grey</v>
      </c>
    </row>
    <row r="3743" spans="1:20" x14ac:dyDescent="0.2">
      <c r="A3743">
        <v>27</v>
      </c>
      <c r="B3743">
        <v>35</v>
      </c>
      <c r="C3743">
        <v>62</v>
      </c>
      <c r="D3743">
        <v>23</v>
      </c>
      <c r="E3743">
        <v>17</v>
      </c>
      <c r="F3743">
        <v>6</v>
      </c>
      <c r="G3743">
        <v>800</v>
      </c>
      <c r="H3743">
        <v>50</v>
      </c>
      <c r="I3743">
        <v>20</v>
      </c>
      <c r="J3743">
        <v>50</v>
      </c>
      <c r="K3743">
        <v>65</v>
      </c>
      <c r="L3743">
        <v>641</v>
      </c>
      <c r="M3743">
        <v>5</v>
      </c>
      <c r="N3743" s="25">
        <v>42277</v>
      </c>
      <c r="O3743" t="str">
        <f>VLOOKUP(Coffee_data[[#This Row],[Area Code]],Location!$B$1:$E$157,2,FALSE)</f>
        <v>Iowa</v>
      </c>
      <c r="P3743" t="str">
        <f>VLOOKUP(Coffee_data[[#This Row],[Area Code]],Location!$B$1:$E$157,3,FALSE)</f>
        <v>Central</v>
      </c>
      <c r="Q3743" t="str">
        <f>VLOOKUP(Coffee_data[[#This Row],[Area Code]],Location!$B$1:$E$157,4,FALSE)</f>
        <v>Small Market</v>
      </c>
      <c r="R3743" s="15" t="str">
        <f>HLOOKUP(Coffee_data[[#This Row],[ProductId]],Product!$B$4:$O$7,2,FALSE)</f>
        <v>Regular</v>
      </c>
      <c r="S3743" s="15" t="str">
        <f>HLOOKUP(Coffee_data[[#This Row],[ProductId]],Product!$B$4:$O$7,3,FALSE)</f>
        <v>Espresso</v>
      </c>
      <c r="T3743" s="15" t="str">
        <f>HLOOKUP(Coffee_data[[#This Row],[ProductId]],Product!$B$4:$O$7,4,FALSE)</f>
        <v>Caffe Mocha</v>
      </c>
    </row>
    <row r="3744" spans="1:20" x14ac:dyDescent="0.2">
      <c r="A3744">
        <v>46</v>
      </c>
      <c r="B3744">
        <v>43</v>
      </c>
      <c r="C3744">
        <v>46</v>
      </c>
      <c r="D3744">
        <v>0</v>
      </c>
      <c r="E3744">
        <v>12</v>
      </c>
      <c r="F3744">
        <v>0</v>
      </c>
      <c r="G3744">
        <v>430</v>
      </c>
      <c r="H3744">
        <v>60</v>
      </c>
      <c r="I3744">
        <v>0</v>
      </c>
      <c r="J3744">
        <v>60</v>
      </c>
      <c r="K3744">
        <v>54</v>
      </c>
      <c r="L3744">
        <v>563</v>
      </c>
      <c r="M3744">
        <v>6</v>
      </c>
      <c r="N3744" s="25">
        <v>42277</v>
      </c>
      <c r="O3744" t="str">
        <f>VLOOKUP(Coffee_data[[#This Row],[Area Code]],Location!$B$1:$E$157,2,FALSE)</f>
        <v>Iowa</v>
      </c>
      <c r="P3744" t="str">
        <f>VLOOKUP(Coffee_data[[#This Row],[Area Code]],Location!$B$1:$E$157,3,FALSE)</f>
        <v>Central</v>
      </c>
      <c r="Q3744" t="str">
        <f>VLOOKUP(Coffee_data[[#This Row],[Area Code]],Location!$B$1:$E$157,4,FALSE)</f>
        <v>Small Market</v>
      </c>
      <c r="R3744" s="15" t="str">
        <f>HLOOKUP(Coffee_data[[#This Row],[ProductId]],Product!$B$4:$O$7,2,FALSE)</f>
        <v>Decaf</v>
      </c>
      <c r="S3744" s="15" t="str">
        <f>HLOOKUP(Coffee_data[[#This Row],[ProductId]],Product!$B$4:$O$7,3,FALSE)</f>
        <v>Espresso</v>
      </c>
      <c r="T3744" s="15" t="str">
        <f>HLOOKUP(Coffee_data[[#This Row],[ProductId]],Product!$B$4:$O$7,4,FALSE)</f>
        <v>Decaf Espresso</v>
      </c>
    </row>
    <row r="3745" spans="1:20" x14ac:dyDescent="0.2">
      <c r="A3745">
        <v>22</v>
      </c>
      <c r="B3745">
        <v>31</v>
      </c>
      <c r="C3745">
        <v>55</v>
      </c>
      <c r="D3745">
        <v>21</v>
      </c>
      <c r="E3745">
        <v>16</v>
      </c>
      <c r="F3745">
        <v>5</v>
      </c>
      <c r="G3745">
        <v>846</v>
      </c>
      <c r="H3745">
        <v>30</v>
      </c>
      <c r="I3745">
        <v>10</v>
      </c>
      <c r="J3745">
        <v>30</v>
      </c>
      <c r="K3745">
        <v>41</v>
      </c>
      <c r="L3745">
        <v>515</v>
      </c>
      <c r="M3745">
        <v>1</v>
      </c>
      <c r="N3745" s="25">
        <v>42277</v>
      </c>
      <c r="O3745" t="str">
        <f>VLOOKUP(Coffee_data[[#This Row],[Area Code]],Location!$B$1:$E$157,2,FALSE)</f>
        <v>Iowa</v>
      </c>
      <c r="P3745" t="str">
        <f>VLOOKUP(Coffee_data[[#This Row],[Area Code]],Location!$B$1:$E$157,3,FALSE)</f>
        <v>Central</v>
      </c>
      <c r="Q3745" t="str">
        <f>VLOOKUP(Coffee_data[[#This Row],[Area Code]],Location!$B$1:$E$157,4,FALSE)</f>
        <v>Small Market</v>
      </c>
      <c r="R3745" s="15" t="str">
        <f>HLOOKUP(Coffee_data[[#This Row],[ProductId]],Product!$B$4:$O$7,2,FALSE)</f>
        <v>Regular</v>
      </c>
      <c r="S3745" s="15" t="str">
        <f>HLOOKUP(Coffee_data[[#This Row],[ProductId]],Product!$B$4:$O$7,3,FALSE)</f>
        <v>Coffee</v>
      </c>
      <c r="T3745" s="15" t="str">
        <f>HLOOKUP(Coffee_data[[#This Row],[ProductId]],Product!$B$4:$O$7,4,FALSE)</f>
        <v>Amaretto</v>
      </c>
    </row>
    <row r="3746" spans="1:20" x14ac:dyDescent="0.2">
      <c r="A3746">
        <v>10</v>
      </c>
      <c r="B3746">
        <v>37</v>
      </c>
      <c r="C3746">
        <v>72</v>
      </c>
      <c r="D3746">
        <v>31</v>
      </c>
      <c r="E3746">
        <v>30</v>
      </c>
      <c r="F3746">
        <v>9</v>
      </c>
      <c r="G3746">
        <v>1000</v>
      </c>
      <c r="H3746">
        <v>30</v>
      </c>
      <c r="I3746">
        <v>20</v>
      </c>
      <c r="J3746">
        <v>40</v>
      </c>
      <c r="K3746">
        <v>58</v>
      </c>
      <c r="L3746">
        <v>515</v>
      </c>
      <c r="M3746">
        <v>2</v>
      </c>
      <c r="N3746" s="25">
        <v>42277</v>
      </c>
      <c r="O3746" t="str">
        <f>VLOOKUP(Coffee_data[[#This Row],[Area Code]],Location!$B$1:$E$157,2,FALSE)</f>
        <v>Iowa</v>
      </c>
      <c r="P3746" t="str">
        <f>VLOOKUP(Coffee_data[[#This Row],[Area Code]],Location!$B$1:$E$157,3,FALSE)</f>
        <v>Central</v>
      </c>
      <c r="Q3746" t="str">
        <f>VLOOKUP(Coffee_data[[#This Row],[Area Code]],Location!$B$1:$E$157,4,FALSE)</f>
        <v>Small Market</v>
      </c>
      <c r="R3746" s="15" t="str">
        <f>HLOOKUP(Coffee_data[[#This Row],[ProductId]],Product!$B$4:$O$7,2,FALSE)</f>
        <v>Regular</v>
      </c>
      <c r="S3746" s="15" t="str">
        <f>HLOOKUP(Coffee_data[[#This Row],[ProductId]],Product!$B$4:$O$7,3,FALSE)</f>
        <v>Coffee</v>
      </c>
      <c r="T3746" s="15" t="str">
        <f>HLOOKUP(Coffee_data[[#This Row],[ProductId]],Product!$B$4:$O$7,4,FALSE)</f>
        <v>Columbian</v>
      </c>
    </row>
    <row r="3747" spans="1:20" x14ac:dyDescent="0.2">
      <c r="A3747">
        <v>-3</v>
      </c>
      <c r="B3747">
        <v>13</v>
      </c>
      <c r="C3747">
        <v>25</v>
      </c>
      <c r="D3747">
        <v>10</v>
      </c>
      <c r="E3747">
        <v>15</v>
      </c>
      <c r="F3747">
        <v>3</v>
      </c>
      <c r="G3747">
        <v>598</v>
      </c>
      <c r="H3747">
        <v>10</v>
      </c>
      <c r="I3747">
        <v>0</v>
      </c>
      <c r="J3747">
        <v>10</v>
      </c>
      <c r="K3747">
        <v>7</v>
      </c>
      <c r="L3747">
        <v>641</v>
      </c>
      <c r="M3747">
        <v>3</v>
      </c>
      <c r="N3747" s="25">
        <v>42277</v>
      </c>
      <c r="O3747" t="str">
        <f>VLOOKUP(Coffee_data[[#This Row],[Area Code]],Location!$B$1:$E$157,2,FALSE)</f>
        <v>Iowa</v>
      </c>
      <c r="P3747" t="str">
        <f>VLOOKUP(Coffee_data[[#This Row],[Area Code]],Location!$B$1:$E$157,3,FALSE)</f>
        <v>Central</v>
      </c>
      <c r="Q3747" t="str">
        <f>VLOOKUP(Coffee_data[[#This Row],[Area Code]],Location!$B$1:$E$157,4,FALSE)</f>
        <v>Small Market</v>
      </c>
      <c r="R3747" s="15" t="str">
        <f>HLOOKUP(Coffee_data[[#This Row],[ProductId]],Product!$B$4:$O$7,2,FALSE)</f>
        <v>Decaf</v>
      </c>
      <c r="S3747" s="15" t="str">
        <f>HLOOKUP(Coffee_data[[#This Row],[ProductId]],Product!$B$4:$O$7,3,FALSE)</f>
        <v>Coffee</v>
      </c>
      <c r="T3747" s="15" t="str">
        <f>HLOOKUP(Coffee_data[[#This Row],[ProductId]],Product!$B$4:$O$7,4,FALSE)</f>
        <v>Decaf Irish Cream</v>
      </c>
    </row>
    <row r="3748" spans="1:20" x14ac:dyDescent="0.2">
      <c r="A3748">
        <v>-9</v>
      </c>
      <c r="B3748">
        <v>64</v>
      </c>
      <c r="C3748">
        <v>116</v>
      </c>
      <c r="D3748">
        <v>45</v>
      </c>
      <c r="E3748">
        <v>70</v>
      </c>
      <c r="F3748">
        <v>41</v>
      </c>
      <c r="G3748">
        <v>320</v>
      </c>
      <c r="H3748">
        <v>30</v>
      </c>
      <c r="I3748">
        <v>20</v>
      </c>
      <c r="J3748">
        <v>60</v>
      </c>
      <c r="K3748">
        <v>88</v>
      </c>
      <c r="L3748">
        <v>573</v>
      </c>
      <c r="M3748">
        <v>8</v>
      </c>
      <c r="N3748" s="25">
        <v>42277</v>
      </c>
      <c r="O3748" t="str">
        <f>VLOOKUP(Coffee_data[[#This Row],[Area Code]],Location!$B$1:$E$157,2,FALSE)</f>
        <v>Missouri</v>
      </c>
      <c r="P3748" t="str">
        <f>VLOOKUP(Coffee_data[[#This Row],[Area Code]],Location!$B$1:$E$157,3,FALSE)</f>
        <v>Central</v>
      </c>
      <c r="Q3748" t="str">
        <f>VLOOKUP(Coffee_data[[#This Row],[Area Code]],Location!$B$1:$E$157,4,FALSE)</f>
        <v>Small Market</v>
      </c>
      <c r="R3748" s="15" t="str">
        <f>HLOOKUP(Coffee_data[[#This Row],[ProductId]],Product!$B$4:$O$7,2,FALSE)</f>
        <v>Decaf</v>
      </c>
      <c r="S3748" s="15" t="str">
        <f>HLOOKUP(Coffee_data[[#This Row],[ProductId]],Product!$B$4:$O$7,3,FALSE)</f>
        <v>Herbal Tea</v>
      </c>
      <c r="T3748" s="15" t="str">
        <f>HLOOKUP(Coffee_data[[#This Row],[ProductId]],Product!$B$4:$O$7,4,FALSE)</f>
        <v>Chamomile</v>
      </c>
    </row>
    <row r="3749" spans="1:20" x14ac:dyDescent="0.2">
      <c r="A3749">
        <v>-39</v>
      </c>
      <c r="B3749">
        <v>23</v>
      </c>
      <c r="C3749">
        <v>116</v>
      </c>
      <c r="D3749">
        <v>86</v>
      </c>
      <c r="E3749">
        <v>49</v>
      </c>
      <c r="F3749">
        <v>26</v>
      </c>
      <c r="G3749">
        <v>1698</v>
      </c>
      <c r="H3749">
        <v>10</v>
      </c>
      <c r="I3749">
        <v>60</v>
      </c>
      <c r="J3749">
        <v>20</v>
      </c>
      <c r="K3749">
        <v>89</v>
      </c>
      <c r="L3749">
        <v>417</v>
      </c>
      <c r="M3749">
        <v>9</v>
      </c>
      <c r="N3749" s="25">
        <v>42277</v>
      </c>
      <c r="O3749" t="str">
        <f>VLOOKUP(Coffee_data[[#This Row],[Area Code]],Location!$B$1:$E$157,2,FALSE)</f>
        <v>Missouri</v>
      </c>
      <c r="P3749" t="str">
        <f>VLOOKUP(Coffee_data[[#This Row],[Area Code]],Location!$B$1:$E$157,3,FALSE)</f>
        <v>Central</v>
      </c>
      <c r="Q3749" t="str">
        <f>VLOOKUP(Coffee_data[[#This Row],[Area Code]],Location!$B$1:$E$157,4,FALSE)</f>
        <v>Small Market</v>
      </c>
      <c r="R3749" s="15" t="str">
        <f>HLOOKUP(Coffee_data[[#This Row],[ProductId]],Product!$B$4:$O$7,2,FALSE)</f>
        <v>Decaf</v>
      </c>
      <c r="S3749" s="15" t="str">
        <f>HLOOKUP(Coffee_data[[#This Row],[ProductId]],Product!$B$4:$O$7,3,FALSE)</f>
        <v>Herbal Tea</v>
      </c>
      <c r="T3749" s="15" t="str">
        <f>HLOOKUP(Coffee_data[[#This Row],[ProductId]],Product!$B$4:$O$7,4,FALSE)</f>
        <v>Lemon</v>
      </c>
    </row>
    <row r="3750" spans="1:20" x14ac:dyDescent="0.2">
      <c r="A3750">
        <v>19</v>
      </c>
      <c r="B3750">
        <v>53</v>
      </c>
      <c r="C3750">
        <v>98</v>
      </c>
      <c r="D3750">
        <v>39</v>
      </c>
      <c r="E3750">
        <v>40</v>
      </c>
      <c r="F3750">
        <v>12</v>
      </c>
      <c r="G3750">
        <v>244</v>
      </c>
      <c r="H3750">
        <v>30</v>
      </c>
      <c r="I3750">
        <v>20</v>
      </c>
      <c r="J3750">
        <v>40</v>
      </c>
      <c r="K3750">
        <v>49</v>
      </c>
      <c r="L3750">
        <v>314</v>
      </c>
      <c r="M3750">
        <v>11</v>
      </c>
      <c r="N3750" s="25">
        <v>42277</v>
      </c>
      <c r="O3750" t="str">
        <f>VLOOKUP(Coffee_data[[#This Row],[Area Code]],Location!$B$1:$E$157,2,FALSE)</f>
        <v>Missouri</v>
      </c>
      <c r="P3750" t="str">
        <f>VLOOKUP(Coffee_data[[#This Row],[Area Code]],Location!$B$1:$E$157,3,FALSE)</f>
        <v>Central</v>
      </c>
      <c r="Q3750" t="str">
        <f>VLOOKUP(Coffee_data[[#This Row],[Area Code]],Location!$B$1:$E$157,4,FALSE)</f>
        <v>Small Market</v>
      </c>
      <c r="R3750" s="15" t="str">
        <f>HLOOKUP(Coffee_data[[#This Row],[ProductId]],Product!$B$4:$O$7,2,FALSE)</f>
        <v>Regular</v>
      </c>
      <c r="S3750" s="15" t="str">
        <f>HLOOKUP(Coffee_data[[#This Row],[ProductId]],Product!$B$4:$O$7,3,FALSE)</f>
        <v>Tea</v>
      </c>
      <c r="T3750" s="15" t="str">
        <f>HLOOKUP(Coffee_data[[#This Row],[ProductId]],Product!$B$4:$O$7,4,FALSE)</f>
        <v>Darjeeling</v>
      </c>
    </row>
    <row r="3751" spans="1:20" x14ac:dyDescent="0.2">
      <c r="A3751">
        <v>-16</v>
      </c>
      <c r="B3751">
        <v>31</v>
      </c>
      <c r="C3751">
        <v>60</v>
      </c>
      <c r="D3751">
        <v>25</v>
      </c>
      <c r="E3751">
        <v>42</v>
      </c>
      <c r="F3751">
        <v>9</v>
      </c>
      <c r="G3751">
        <v>209</v>
      </c>
      <c r="H3751">
        <v>0</v>
      </c>
      <c r="I3751">
        <v>10</v>
      </c>
      <c r="J3751">
        <v>20</v>
      </c>
      <c r="K3751">
        <v>30</v>
      </c>
      <c r="L3751">
        <v>573</v>
      </c>
      <c r="M3751">
        <v>12</v>
      </c>
      <c r="N3751" s="25">
        <v>42277</v>
      </c>
      <c r="O3751" t="str">
        <f>VLOOKUP(Coffee_data[[#This Row],[Area Code]],Location!$B$1:$E$157,2,FALSE)</f>
        <v>Missouri</v>
      </c>
      <c r="P3751" t="str">
        <f>VLOOKUP(Coffee_data[[#This Row],[Area Code]],Location!$B$1:$E$157,3,FALSE)</f>
        <v>Central</v>
      </c>
      <c r="Q3751" t="str">
        <f>VLOOKUP(Coffee_data[[#This Row],[Area Code]],Location!$B$1:$E$157,4,FALSE)</f>
        <v>Small Market</v>
      </c>
      <c r="R3751" s="15" t="str">
        <f>HLOOKUP(Coffee_data[[#This Row],[ProductId]],Product!$B$4:$O$7,2,FALSE)</f>
        <v>Regular</v>
      </c>
      <c r="S3751" s="15" t="str">
        <f>HLOOKUP(Coffee_data[[#This Row],[ProductId]],Product!$B$4:$O$7,3,FALSE)</f>
        <v>Tea</v>
      </c>
      <c r="T3751" s="15" t="str">
        <f>HLOOKUP(Coffee_data[[#This Row],[ProductId]],Product!$B$4:$O$7,4,FALSE)</f>
        <v>Earl Grey</v>
      </c>
    </row>
    <row r="3752" spans="1:20" x14ac:dyDescent="0.2">
      <c r="A3752">
        <v>-4</v>
      </c>
      <c r="B3752">
        <v>43</v>
      </c>
      <c r="C3752">
        <v>82</v>
      </c>
      <c r="D3752">
        <v>34</v>
      </c>
      <c r="E3752">
        <v>46</v>
      </c>
      <c r="F3752">
        <v>12</v>
      </c>
      <c r="G3752">
        <v>240</v>
      </c>
      <c r="H3752">
        <v>10</v>
      </c>
      <c r="I3752">
        <v>10</v>
      </c>
      <c r="J3752">
        <v>30</v>
      </c>
      <c r="K3752">
        <v>27</v>
      </c>
      <c r="L3752">
        <v>314</v>
      </c>
      <c r="M3752">
        <v>13</v>
      </c>
      <c r="N3752" s="25">
        <v>42277</v>
      </c>
      <c r="O3752" t="str">
        <f>VLOOKUP(Coffee_data[[#This Row],[Area Code]],Location!$B$1:$E$157,2,FALSE)</f>
        <v>Missouri</v>
      </c>
      <c r="P3752" t="str">
        <f>VLOOKUP(Coffee_data[[#This Row],[Area Code]],Location!$B$1:$E$157,3,FALSE)</f>
        <v>Central</v>
      </c>
      <c r="Q3752" t="str">
        <f>VLOOKUP(Coffee_data[[#This Row],[Area Code]],Location!$B$1:$E$157,4,FALSE)</f>
        <v>Small Market</v>
      </c>
      <c r="R3752" s="15" t="str">
        <f>HLOOKUP(Coffee_data[[#This Row],[ProductId]],Product!$B$4:$O$7,2,FALSE)</f>
        <v>Regular</v>
      </c>
      <c r="S3752" s="15" t="str">
        <f>HLOOKUP(Coffee_data[[#This Row],[ProductId]],Product!$B$4:$O$7,3,FALSE)</f>
        <v>Tea</v>
      </c>
      <c r="T3752" s="15" t="str">
        <f>HLOOKUP(Coffee_data[[#This Row],[ProductId]],Product!$B$4:$O$7,4,FALSE)</f>
        <v>Green Tea</v>
      </c>
    </row>
    <row r="3753" spans="1:20" x14ac:dyDescent="0.2">
      <c r="A3753">
        <v>53</v>
      </c>
      <c r="B3753">
        <v>59</v>
      </c>
      <c r="C3753">
        <v>106</v>
      </c>
      <c r="D3753">
        <v>40</v>
      </c>
      <c r="E3753">
        <v>23</v>
      </c>
      <c r="F3753">
        <v>11</v>
      </c>
      <c r="G3753">
        <v>881</v>
      </c>
      <c r="H3753">
        <v>90</v>
      </c>
      <c r="I3753">
        <v>45</v>
      </c>
      <c r="J3753">
        <v>90</v>
      </c>
      <c r="K3753">
        <v>140</v>
      </c>
      <c r="L3753">
        <v>573</v>
      </c>
      <c r="M3753">
        <v>5</v>
      </c>
      <c r="N3753" s="25">
        <v>42277</v>
      </c>
      <c r="O3753" t="str">
        <f>VLOOKUP(Coffee_data[[#This Row],[Area Code]],Location!$B$1:$E$157,2,FALSE)</f>
        <v>Missouri</v>
      </c>
      <c r="P3753" t="str">
        <f>VLOOKUP(Coffee_data[[#This Row],[Area Code]],Location!$B$1:$E$157,3,FALSE)</f>
        <v>Central</v>
      </c>
      <c r="Q3753" t="str">
        <f>VLOOKUP(Coffee_data[[#This Row],[Area Code]],Location!$B$1:$E$157,4,FALSE)</f>
        <v>Small Market</v>
      </c>
      <c r="R3753" s="15" t="str">
        <f>HLOOKUP(Coffee_data[[#This Row],[ProductId]],Product!$B$4:$O$7,2,FALSE)</f>
        <v>Regular</v>
      </c>
      <c r="S3753" s="15" t="str">
        <f>HLOOKUP(Coffee_data[[#This Row],[ProductId]],Product!$B$4:$O$7,3,FALSE)</f>
        <v>Espresso</v>
      </c>
      <c r="T3753" s="15" t="str">
        <f>HLOOKUP(Coffee_data[[#This Row],[ProductId]],Product!$B$4:$O$7,4,FALSE)</f>
        <v>Caffe Mocha</v>
      </c>
    </row>
    <row r="3754" spans="1:20" x14ac:dyDescent="0.2">
      <c r="A3754">
        <v>42</v>
      </c>
      <c r="B3754">
        <v>47</v>
      </c>
      <c r="C3754">
        <v>84</v>
      </c>
      <c r="D3754">
        <v>32</v>
      </c>
      <c r="E3754">
        <v>19</v>
      </c>
      <c r="F3754">
        <v>8</v>
      </c>
      <c r="G3754">
        <v>833</v>
      </c>
      <c r="H3754">
        <v>80</v>
      </c>
      <c r="I3754">
        <v>24</v>
      </c>
      <c r="J3754">
        <v>80</v>
      </c>
      <c r="K3754">
        <v>110</v>
      </c>
      <c r="L3754">
        <v>417</v>
      </c>
      <c r="M3754">
        <v>6</v>
      </c>
      <c r="N3754" s="25">
        <v>42277</v>
      </c>
      <c r="O3754" t="str">
        <f>VLOOKUP(Coffee_data[[#This Row],[Area Code]],Location!$B$1:$E$157,2,FALSE)</f>
        <v>Missouri</v>
      </c>
      <c r="P3754" t="str">
        <f>VLOOKUP(Coffee_data[[#This Row],[Area Code]],Location!$B$1:$E$157,3,FALSE)</f>
        <v>Central</v>
      </c>
      <c r="Q3754" t="str">
        <f>VLOOKUP(Coffee_data[[#This Row],[Area Code]],Location!$B$1:$E$157,4,FALSE)</f>
        <v>Small Market</v>
      </c>
      <c r="R3754" s="15" t="str">
        <f>HLOOKUP(Coffee_data[[#This Row],[ProductId]],Product!$B$4:$O$7,2,FALSE)</f>
        <v>Decaf</v>
      </c>
      <c r="S3754" s="15" t="str">
        <f>HLOOKUP(Coffee_data[[#This Row],[ProductId]],Product!$B$4:$O$7,3,FALSE)</f>
        <v>Espresso</v>
      </c>
      <c r="T3754" s="15" t="str">
        <f>HLOOKUP(Coffee_data[[#This Row],[ProductId]],Product!$B$4:$O$7,4,FALSE)</f>
        <v>Decaf Espresso</v>
      </c>
    </row>
    <row r="3755" spans="1:20" x14ac:dyDescent="0.2">
      <c r="A3755">
        <v>52</v>
      </c>
      <c r="B3755">
        <v>98</v>
      </c>
      <c r="C3755">
        <v>189</v>
      </c>
      <c r="D3755">
        <v>79</v>
      </c>
      <c r="E3755">
        <v>63</v>
      </c>
      <c r="F3755">
        <v>30</v>
      </c>
      <c r="G3755">
        <v>593</v>
      </c>
      <c r="H3755">
        <v>70</v>
      </c>
      <c r="I3755">
        <v>72</v>
      </c>
      <c r="J3755">
        <v>100</v>
      </c>
      <c r="K3755">
        <v>170</v>
      </c>
      <c r="L3755">
        <v>573</v>
      </c>
      <c r="M3755">
        <v>2</v>
      </c>
      <c r="N3755" s="25">
        <v>42277</v>
      </c>
      <c r="O3755" t="str">
        <f>VLOOKUP(Coffee_data[[#This Row],[Area Code]],Location!$B$1:$E$157,2,FALSE)</f>
        <v>Missouri</v>
      </c>
      <c r="P3755" t="str">
        <f>VLOOKUP(Coffee_data[[#This Row],[Area Code]],Location!$B$1:$E$157,3,FALSE)</f>
        <v>Central</v>
      </c>
      <c r="Q3755" t="str">
        <f>VLOOKUP(Coffee_data[[#This Row],[Area Code]],Location!$B$1:$E$157,4,FALSE)</f>
        <v>Small Market</v>
      </c>
      <c r="R3755" s="15" t="str">
        <f>HLOOKUP(Coffee_data[[#This Row],[ProductId]],Product!$B$4:$O$7,2,FALSE)</f>
        <v>Regular</v>
      </c>
      <c r="S3755" s="15" t="str">
        <f>HLOOKUP(Coffee_data[[#This Row],[ProductId]],Product!$B$4:$O$7,3,FALSE)</f>
        <v>Coffee</v>
      </c>
      <c r="T3755" s="15" t="str">
        <f>HLOOKUP(Coffee_data[[#This Row],[ProductId]],Product!$B$4:$O$7,4,FALSE)</f>
        <v>Columbian</v>
      </c>
    </row>
    <row r="3756" spans="1:20" x14ac:dyDescent="0.2">
      <c r="A3756">
        <v>52</v>
      </c>
      <c r="B3756">
        <v>77</v>
      </c>
      <c r="C3756">
        <v>151</v>
      </c>
      <c r="D3756">
        <v>65</v>
      </c>
      <c r="E3756">
        <v>42</v>
      </c>
      <c r="F3756">
        <v>20</v>
      </c>
      <c r="G3756">
        <v>1053</v>
      </c>
      <c r="H3756">
        <v>70</v>
      </c>
      <c r="I3756">
        <v>50</v>
      </c>
      <c r="J3756">
        <v>80</v>
      </c>
      <c r="K3756">
        <v>130</v>
      </c>
      <c r="L3756">
        <v>636</v>
      </c>
      <c r="M3756">
        <v>3</v>
      </c>
      <c r="N3756" s="25">
        <v>42277</v>
      </c>
      <c r="O3756" t="str">
        <f>VLOOKUP(Coffee_data[[#This Row],[Area Code]],Location!$B$1:$E$157,2,FALSE)</f>
        <v>Missouri</v>
      </c>
      <c r="P3756" t="str">
        <f>VLOOKUP(Coffee_data[[#This Row],[Area Code]],Location!$B$1:$E$157,3,FALSE)</f>
        <v>Central</v>
      </c>
      <c r="Q3756" t="str">
        <f>VLOOKUP(Coffee_data[[#This Row],[Area Code]],Location!$B$1:$E$157,4,FALSE)</f>
        <v>Small Market</v>
      </c>
      <c r="R3756" s="15" t="str">
        <f>HLOOKUP(Coffee_data[[#This Row],[ProductId]],Product!$B$4:$O$7,2,FALSE)</f>
        <v>Decaf</v>
      </c>
      <c r="S3756" s="15" t="str">
        <f>HLOOKUP(Coffee_data[[#This Row],[ProductId]],Product!$B$4:$O$7,3,FALSE)</f>
        <v>Coffee</v>
      </c>
      <c r="T3756" s="15" t="str">
        <f>HLOOKUP(Coffee_data[[#This Row],[ProductId]],Product!$B$4:$O$7,4,FALSE)</f>
        <v>Decaf Irish Cream</v>
      </c>
    </row>
    <row r="3757" spans="1:20" x14ac:dyDescent="0.2">
      <c r="A3757">
        <v>24</v>
      </c>
      <c r="B3757">
        <v>32</v>
      </c>
      <c r="C3757">
        <v>56</v>
      </c>
      <c r="D3757">
        <v>21</v>
      </c>
      <c r="E3757">
        <v>16</v>
      </c>
      <c r="F3757">
        <v>5</v>
      </c>
      <c r="G3757">
        <v>480</v>
      </c>
      <c r="H3757">
        <v>30</v>
      </c>
      <c r="I3757">
        <v>0</v>
      </c>
      <c r="J3757">
        <v>30</v>
      </c>
      <c r="K3757">
        <v>22</v>
      </c>
      <c r="L3757">
        <v>937</v>
      </c>
      <c r="M3757">
        <v>8</v>
      </c>
      <c r="N3757" s="25">
        <v>42277</v>
      </c>
      <c r="O3757" t="str">
        <f>VLOOKUP(Coffee_data[[#This Row],[Area Code]],Location!$B$1:$E$157,2,FALSE)</f>
        <v>Ohio</v>
      </c>
      <c r="P3757" t="str">
        <f>VLOOKUP(Coffee_data[[#This Row],[Area Code]],Location!$B$1:$E$157,3,FALSE)</f>
        <v>Central</v>
      </c>
      <c r="Q3757" t="str">
        <f>VLOOKUP(Coffee_data[[#This Row],[Area Code]],Location!$B$1:$E$157,4,FALSE)</f>
        <v>Major Market</v>
      </c>
      <c r="R3757" s="15" t="str">
        <f>HLOOKUP(Coffee_data[[#This Row],[ProductId]],Product!$B$4:$O$7,2,FALSE)</f>
        <v>Decaf</v>
      </c>
      <c r="S3757" s="15" t="str">
        <f>HLOOKUP(Coffee_data[[#This Row],[ProductId]],Product!$B$4:$O$7,3,FALSE)</f>
        <v>Herbal Tea</v>
      </c>
      <c r="T3757" s="15" t="str">
        <f>HLOOKUP(Coffee_data[[#This Row],[ProductId]],Product!$B$4:$O$7,4,FALSE)</f>
        <v>Chamomile</v>
      </c>
    </row>
    <row r="3758" spans="1:20" x14ac:dyDescent="0.2">
      <c r="A3758">
        <v>30</v>
      </c>
      <c r="B3758">
        <v>39</v>
      </c>
      <c r="C3758">
        <v>70</v>
      </c>
      <c r="D3758">
        <v>27</v>
      </c>
      <c r="E3758">
        <v>19</v>
      </c>
      <c r="F3758">
        <v>7</v>
      </c>
      <c r="G3758">
        <v>859</v>
      </c>
      <c r="H3758">
        <v>30</v>
      </c>
      <c r="I3758">
        <v>10</v>
      </c>
      <c r="J3758">
        <v>30</v>
      </c>
      <c r="K3758">
        <v>49</v>
      </c>
      <c r="L3758">
        <v>937</v>
      </c>
      <c r="M3758">
        <v>9</v>
      </c>
      <c r="N3758" s="25">
        <v>42277</v>
      </c>
      <c r="O3758" t="str">
        <f>VLOOKUP(Coffee_data[[#This Row],[Area Code]],Location!$B$1:$E$157,2,FALSE)</f>
        <v>Ohio</v>
      </c>
      <c r="P3758" t="str">
        <f>VLOOKUP(Coffee_data[[#This Row],[Area Code]],Location!$B$1:$E$157,3,FALSE)</f>
        <v>Central</v>
      </c>
      <c r="Q3758" t="str">
        <f>VLOOKUP(Coffee_data[[#This Row],[Area Code]],Location!$B$1:$E$157,4,FALSE)</f>
        <v>Major Market</v>
      </c>
      <c r="R3758" s="15" t="str">
        <f>HLOOKUP(Coffee_data[[#This Row],[ProductId]],Product!$B$4:$O$7,2,FALSE)</f>
        <v>Decaf</v>
      </c>
      <c r="S3758" s="15" t="str">
        <f>HLOOKUP(Coffee_data[[#This Row],[ProductId]],Product!$B$4:$O$7,3,FALSE)</f>
        <v>Herbal Tea</v>
      </c>
      <c r="T3758" s="15" t="str">
        <f>HLOOKUP(Coffee_data[[#This Row],[ProductId]],Product!$B$4:$O$7,4,FALSE)</f>
        <v>Lemon</v>
      </c>
    </row>
    <row r="3759" spans="1:20" x14ac:dyDescent="0.2">
      <c r="A3759">
        <v>96</v>
      </c>
      <c r="B3759">
        <v>123</v>
      </c>
      <c r="C3759">
        <v>218</v>
      </c>
      <c r="D3759">
        <v>82</v>
      </c>
      <c r="E3759">
        <v>58</v>
      </c>
      <c r="F3759">
        <v>27</v>
      </c>
      <c r="G3759">
        <v>788</v>
      </c>
      <c r="H3759">
        <v>60</v>
      </c>
      <c r="I3759">
        <v>50</v>
      </c>
      <c r="J3759">
        <v>90</v>
      </c>
      <c r="K3759">
        <v>151</v>
      </c>
      <c r="L3759">
        <v>419</v>
      </c>
      <c r="M3759">
        <v>11</v>
      </c>
      <c r="N3759" s="25">
        <v>42277</v>
      </c>
      <c r="O3759" t="str">
        <f>VLOOKUP(Coffee_data[[#This Row],[Area Code]],Location!$B$1:$E$157,2,FALSE)</f>
        <v>Ohio</v>
      </c>
      <c r="P3759" t="str">
        <f>VLOOKUP(Coffee_data[[#This Row],[Area Code]],Location!$B$1:$E$157,3,FALSE)</f>
        <v>Central</v>
      </c>
      <c r="Q3759" t="str">
        <f>VLOOKUP(Coffee_data[[#This Row],[Area Code]],Location!$B$1:$E$157,4,FALSE)</f>
        <v>Major Market</v>
      </c>
      <c r="R3759" s="15" t="str">
        <f>HLOOKUP(Coffee_data[[#This Row],[ProductId]],Product!$B$4:$O$7,2,FALSE)</f>
        <v>Regular</v>
      </c>
      <c r="S3759" s="15" t="str">
        <f>HLOOKUP(Coffee_data[[#This Row],[ProductId]],Product!$B$4:$O$7,3,FALSE)</f>
        <v>Tea</v>
      </c>
      <c r="T3759" s="15" t="str">
        <f>HLOOKUP(Coffee_data[[#This Row],[ProductId]],Product!$B$4:$O$7,4,FALSE)</f>
        <v>Darjeeling</v>
      </c>
    </row>
    <row r="3760" spans="1:20" x14ac:dyDescent="0.2">
      <c r="A3760">
        <v>113</v>
      </c>
      <c r="B3760">
        <v>127</v>
      </c>
      <c r="C3760">
        <v>232</v>
      </c>
      <c r="D3760">
        <v>91</v>
      </c>
      <c r="E3760">
        <v>51</v>
      </c>
      <c r="F3760">
        <v>28</v>
      </c>
      <c r="G3760">
        <v>656</v>
      </c>
      <c r="H3760">
        <v>80</v>
      </c>
      <c r="I3760">
        <v>62</v>
      </c>
      <c r="J3760">
        <v>100</v>
      </c>
      <c r="K3760">
        <v>138</v>
      </c>
      <c r="L3760">
        <v>419</v>
      </c>
      <c r="M3760">
        <v>12</v>
      </c>
      <c r="N3760" s="25">
        <v>42277</v>
      </c>
      <c r="O3760" t="str">
        <f>VLOOKUP(Coffee_data[[#This Row],[Area Code]],Location!$B$1:$E$157,2,FALSE)</f>
        <v>Ohio</v>
      </c>
      <c r="P3760" t="str">
        <f>VLOOKUP(Coffee_data[[#This Row],[Area Code]],Location!$B$1:$E$157,3,FALSE)</f>
        <v>Central</v>
      </c>
      <c r="Q3760" t="str">
        <f>VLOOKUP(Coffee_data[[#This Row],[Area Code]],Location!$B$1:$E$157,4,FALSE)</f>
        <v>Major Market</v>
      </c>
      <c r="R3760" s="15" t="str">
        <f>HLOOKUP(Coffee_data[[#This Row],[ProductId]],Product!$B$4:$O$7,2,FALSE)</f>
        <v>Regular</v>
      </c>
      <c r="S3760" s="15" t="str">
        <f>HLOOKUP(Coffee_data[[#This Row],[ProductId]],Product!$B$4:$O$7,3,FALSE)</f>
        <v>Tea</v>
      </c>
      <c r="T3760" s="15" t="str">
        <f>HLOOKUP(Coffee_data[[#This Row],[ProductId]],Product!$B$4:$O$7,4,FALSE)</f>
        <v>Earl Grey</v>
      </c>
    </row>
    <row r="3761" spans="1:20" x14ac:dyDescent="0.2">
      <c r="A3761">
        <v>137</v>
      </c>
      <c r="B3761">
        <v>161</v>
      </c>
      <c r="C3761">
        <v>343</v>
      </c>
      <c r="D3761">
        <v>143</v>
      </c>
      <c r="E3761">
        <v>69</v>
      </c>
      <c r="F3761">
        <v>45</v>
      </c>
      <c r="G3761">
        <v>1267</v>
      </c>
      <c r="H3761">
        <v>190</v>
      </c>
      <c r="I3761">
        <v>177</v>
      </c>
      <c r="J3761">
        <v>240</v>
      </c>
      <c r="K3761">
        <v>465</v>
      </c>
      <c r="L3761">
        <v>513</v>
      </c>
      <c r="M3761">
        <v>5</v>
      </c>
      <c r="N3761" s="25">
        <v>42277</v>
      </c>
      <c r="O3761" t="str">
        <f>VLOOKUP(Coffee_data[[#This Row],[Area Code]],Location!$B$1:$E$157,2,FALSE)</f>
        <v>Ohio</v>
      </c>
      <c r="P3761" t="str">
        <f>VLOOKUP(Coffee_data[[#This Row],[Area Code]],Location!$B$1:$E$157,3,FALSE)</f>
        <v>Central</v>
      </c>
      <c r="Q3761" t="str">
        <f>VLOOKUP(Coffee_data[[#This Row],[Area Code]],Location!$B$1:$E$157,4,FALSE)</f>
        <v>Major Market</v>
      </c>
      <c r="R3761" s="15" t="str">
        <f>HLOOKUP(Coffee_data[[#This Row],[ProductId]],Product!$B$4:$O$7,2,FALSE)</f>
        <v>Regular</v>
      </c>
      <c r="S3761" s="15" t="str">
        <f>HLOOKUP(Coffee_data[[#This Row],[ProductId]],Product!$B$4:$O$7,3,FALSE)</f>
        <v>Espresso</v>
      </c>
      <c r="T3761" s="15" t="str">
        <f>HLOOKUP(Coffee_data[[#This Row],[ProductId]],Product!$B$4:$O$7,4,FALSE)</f>
        <v>Caffe Mocha</v>
      </c>
    </row>
    <row r="3762" spans="1:20" x14ac:dyDescent="0.2">
      <c r="A3762">
        <v>18</v>
      </c>
      <c r="B3762">
        <v>66</v>
      </c>
      <c r="C3762">
        <v>128</v>
      </c>
      <c r="D3762">
        <v>54</v>
      </c>
      <c r="E3762">
        <v>54</v>
      </c>
      <c r="F3762">
        <v>20</v>
      </c>
      <c r="G3762">
        <v>404</v>
      </c>
      <c r="H3762">
        <v>70</v>
      </c>
      <c r="I3762">
        <v>64</v>
      </c>
      <c r="J3762">
        <v>100</v>
      </c>
      <c r="K3762">
        <v>170</v>
      </c>
      <c r="L3762">
        <v>419</v>
      </c>
      <c r="M3762">
        <v>6</v>
      </c>
      <c r="N3762" s="25">
        <v>42277</v>
      </c>
      <c r="O3762" t="str">
        <f>VLOOKUP(Coffee_data[[#This Row],[Area Code]],Location!$B$1:$E$157,2,FALSE)</f>
        <v>Ohio</v>
      </c>
      <c r="P3762" t="str">
        <f>VLOOKUP(Coffee_data[[#This Row],[Area Code]],Location!$B$1:$E$157,3,FALSE)</f>
        <v>Central</v>
      </c>
      <c r="Q3762" t="str">
        <f>VLOOKUP(Coffee_data[[#This Row],[Area Code]],Location!$B$1:$E$157,4,FALSE)</f>
        <v>Major Market</v>
      </c>
      <c r="R3762" s="15" t="str">
        <f>HLOOKUP(Coffee_data[[#This Row],[ProductId]],Product!$B$4:$O$7,2,FALSE)</f>
        <v>Decaf</v>
      </c>
      <c r="S3762" s="15" t="str">
        <f>HLOOKUP(Coffee_data[[#This Row],[ProductId]],Product!$B$4:$O$7,3,FALSE)</f>
        <v>Espresso</v>
      </c>
      <c r="T3762" s="15" t="str">
        <f>HLOOKUP(Coffee_data[[#This Row],[ProductId]],Product!$B$4:$O$7,4,FALSE)</f>
        <v>Decaf Espresso</v>
      </c>
    </row>
    <row r="3763" spans="1:20" x14ac:dyDescent="0.2">
      <c r="A3763">
        <v>39</v>
      </c>
      <c r="B3763">
        <v>71</v>
      </c>
      <c r="C3763">
        <v>131</v>
      </c>
      <c r="D3763">
        <v>52</v>
      </c>
      <c r="E3763">
        <v>45</v>
      </c>
      <c r="F3763">
        <v>17</v>
      </c>
      <c r="G3763">
        <v>405</v>
      </c>
      <c r="H3763">
        <v>60</v>
      </c>
      <c r="I3763">
        <v>41</v>
      </c>
      <c r="J3763">
        <v>70</v>
      </c>
      <c r="K3763">
        <v>110</v>
      </c>
      <c r="L3763">
        <v>614</v>
      </c>
      <c r="M3763">
        <v>1</v>
      </c>
      <c r="N3763" s="25">
        <v>42277</v>
      </c>
      <c r="O3763" t="str">
        <f>VLOOKUP(Coffee_data[[#This Row],[Area Code]],Location!$B$1:$E$157,2,FALSE)</f>
        <v>Ohio</v>
      </c>
      <c r="P3763" t="str">
        <f>VLOOKUP(Coffee_data[[#This Row],[Area Code]],Location!$B$1:$E$157,3,FALSE)</f>
        <v>Central</v>
      </c>
      <c r="Q3763" t="str">
        <f>VLOOKUP(Coffee_data[[#This Row],[Area Code]],Location!$B$1:$E$157,4,FALSE)</f>
        <v>Major Market</v>
      </c>
      <c r="R3763" s="15" t="str">
        <f>HLOOKUP(Coffee_data[[#This Row],[ProductId]],Product!$B$4:$O$7,2,FALSE)</f>
        <v>Regular</v>
      </c>
      <c r="S3763" s="15" t="str">
        <f>HLOOKUP(Coffee_data[[#This Row],[ProductId]],Product!$B$4:$O$7,3,FALSE)</f>
        <v>Coffee</v>
      </c>
      <c r="T3763" s="15" t="str">
        <f>HLOOKUP(Coffee_data[[#This Row],[ProductId]],Product!$B$4:$O$7,4,FALSE)</f>
        <v>Amaretto</v>
      </c>
    </row>
    <row r="3764" spans="1:20" x14ac:dyDescent="0.2">
      <c r="A3764">
        <v>42</v>
      </c>
      <c r="B3764">
        <v>64</v>
      </c>
      <c r="C3764">
        <v>114</v>
      </c>
      <c r="D3764">
        <v>43</v>
      </c>
      <c r="E3764">
        <v>36</v>
      </c>
      <c r="F3764">
        <v>13</v>
      </c>
      <c r="G3764">
        <v>419</v>
      </c>
      <c r="H3764">
        <v>60</v>
      </c>
      <c r="I3764">
        <v>28</v>
      </c>
      <c r="J3764">
        <v>70</v>
      </c>
      <c r="K3764">
        <v>102</v>
      </c>
      <c r="L3764">
        <v>937</v>
      </c>
      <c r="M3764">
        <v>2</v>
      </c>
      <c r="N3764" s="25">
        <v>42277</v>
      </c>
      <c r="O3764" t="str">
        <f>VLOOKUP(Coffee_data[[#This Row],[Area Code]],Location!$B$1:$E$157,2,FALSE)</f>
        <v>Ohio</v>
      </c>
      <c r="P3764" t="str">
        <f>VLOOKUP(Coffee_data[[#This Row],[Area Code]],Location!$B$1:$E$157,3,FALSE)</f>
        <v>Central</v>
      </c>
      <c r="Q3764" t="str">
        <f>VLOOKUP(Coffee_data[[#This Row],[Area Code]],Location!$B$1:$E$157,4,FALSE)</f>
        <v>Major Market</v>
      </c>
      <c r="R3764" s="15" t="str">
        <f>HLOOKUP(Coffee_data[[#This Row],[ProductId]],Product!$B$4:$O$7,2,FALSE)</f>
        <v>Regular</v>
      </c>
      <c r="S3764" s="15" t="str">
        <f>HLOOKUP(Coffee_data[[#This Row],[ProductId]],Product!$B$4:$O$7,3,FALSE)</f>
        <v>Coffee</v>
      </c>
      <c r="T3764" s="15" t="str">
        <f>HLOOKUP(Coffee_data[[#This Row],[ProductId]],Product!$B$4:$O$7,4,FALSE)</f>
        <v>Columbian</v>
      </c>
    </row>
    <row r="3765" spans="1:20" x14ac:dyDescent="0.2">
      <c r="A3765">
        <v>-7</v>
      </c>
      <c r="B3765">
        <v>71</v>
      </c>
      <c r="C3765">
        <v>130</v>
      </c>
      <c r="D3765">
        <v>51</v>
      </c>
      <c r="E3765">
        <v>76</v>
      </c>
      <c r="F3765">
        <v>46</v>
      </c>
      <c r="G3765">
        <v>503</v>
      </c>
      <c r="H3765">
        <v>30</v>
      </c>
      <c r="I3765">
        <v>37</v>
      </c>
      <c r="J3765">
        <v>70</v>
      </c>
      <c r="K3765">
        <v>110</v>
      </c>
      <c r="L3765">
        <v>234</v>
      </c>
      <c r="M3765">
        <v>3</v>
      </c>
      <c r="N3765" s="25">
        <v>42277</v>
      </c>
      <c r="O3765" t="str">
        <f>VLOOKUP(Coffee_data[[#This Row],[Area Code]],Location!$B$1:$E$157,2,FALSE)</f>
        <v>Ohio</v>
      </c>
      <c r="P3765" t="str">
        <f>VLOOKUP(Coffee_data[[#This Row],[Area Code]],Location!$B$1:$E$157,3,FALSE)</f>
        <v>Central</v>
      </c>
      <c r="Q3765" t="str">
        <f>VLOOKUP(Coffee_data[[#This Row],[Area Code]],Location!$B$1:$E$157,4,FALSE)</f>
        <v>Major Market</v>
      </c>
      <c r="R3765" s="15" t="str">
        <f>HLOOKUP(Coffee_data[[#This Row],[ProductId]],Product!$B$4:$O$7,2,FALSE)</f>
        <v>Decaf</v>
      </c>
      <c r="S3765" s="15" t="str">
        <f>HLOOKUP(Coffee_data[[#This Row],[ProductId]],Product!$B$4:$O$7,3,FALSE)</f>
        <v>Coffee</v>
      </c>
      <c r="T3765" s="15" t="str">
        <f>HLOOKUP(Coffee_data[[#This Row],[ProductId]],Product!$B$4:$O$7,4,FALSE)</f>
        <v>Decaf Irish Cream</v>
      </c>
    </row>
    <row r="3766" spans="1:20" x14ac:dyDescent="0.2">
      <c r="A3766">
        <v>85</v>
      </c>
      <c r="B3766">
        <v>99</v>
      </c>
      <c r="C3766">
        <v>169</v>
      </c>
      <c r="D3766">
        <v>60</v>
      </c>
      <c r="E3766">
        <v>42</v>
      </c>
      <c r="F3766">
        <v>18</v>
      </c>
      <c r="G3766">
        <v>329</v>
      </c>
      <c r="H3766">
        <v>80</v>
      </c>
      <c r="I3766">
        <v>32</v>
      </c>
      <c r="J3766">
        <v>80</v>
      </c>
      <c r="K3766">
        <v>112</v>
      </c>
      <c r="L3766">
        <v>715</v>
      </c>
      <c r="M3766">
        <v>8</v>
      </c>
      <c r="N3766" s="25">
        <v>42277</v>
      </c>
      <c r="O3766" t="str">
        <f>VLOOKUP(Coffee_data[[#This Row],[Area Code]],Location!$B$1:$E$157,2,FALSE)</f>
        <v>Wisconsin</v>
      </c>
      <c r="P3766" t="str">
        <f>VLOOKUP(Coffee_data[[#This Row],[Area Code]],Location!$B$1:$E$157,3,FALSE)</f>
        <v>Central</v>
      </c>
      <c r="Q3766" t="str">
        <f>VLOOKUP(Coffee_data[[#This Row],[Area Code]],Location!$B$1:$E$157,4,FALSE)</f>
        <v>Small Market</v>
      </c>
      <c r="R3766" s="15" t="str">
        <f>HLOOKUP(Coffee_data[[#This Row],[ProductId]],Product!$B$4:$O$7,2,FALSE)</f>
        <v>Decaf</v>
      </c>
      <c r="S3766" s="15" t="str">
        <f>HLOOKUP(Coffee_data[[#This Row],[ProductId]],Product!$B$4:$O$7,3,FALSE)</f>
        <v>Herbal Tea</v>
      </c>
      <c r="T3766" s="15" t="str">
        <f>HLOOKUP(Coffee_data[[#This Row],[ProductId]],Product!$B$4:$O$7,4,FALSE)</f>
        <v>Chamomile</v>
      </c>
    </row>
    <row r="3767" spans="1:20" x14ac:dyDescent="0.2">
      <c r="A3767">
        <v>67</v>
      </c>
      <c r="B3767">
        <v>70</v>
      </c>
      <c r="C3767">
        <v>126</v>
      </c>
      <c r="D3767">
        <v>48</v>
      </c>
      <c r="E3767">
        <v>25</v>
      </c>
      <c r="F3767">
        <v>13</v>
      </c>
      <c r="G3767">
        <v>851</v>
      </c>
      <c r="H3767">
        <v>60</v>
      </c>
      <c r="I3767">
        <v>30</v>
      </c>
      <c r="J3767">
        <v>60</v>
      </c>
      <c r="K3767">
        <v>81</v>
      </c>
      <c r="L3767">
        <v>262</v>
      </c>
      <c r="M3767">
        <v>9</v>
      </c>
      <c r="N3767" s="25">
        <v>42277</v>
      </c>
      <c r="O3767" t="str">
        <f>VLOOKUP(Coffee_data[[#This Row],[Area Code]],Location!$B$1:$E$157,2,FALSE)</f>
        <v>Wisconsin</v>
      </c>
      <c r="P3767" t="str">
        <f>VLOOKUP(Coffee_data[[#This Row],[Area Code]],Location!$B$1:$E$157,3,FALSE)</f>
        <v>Central</v>
      </c>
      <c r="Q3767" t="str">
        <f>VLOOKUP(Coffee_data[[#This Row],[Area Code]],Location!$B$1:$E$157,4,FALSE)</f>
        <v>Small Market</v>
      </c>
      <c r="R3767" s="15" t="str">
        <f>HLOOKUP(Coffee_data[[#This Row],[ProductId]],Product!$B$4:$O$7,2,FALSE)</f>
        <v>Decaf</v>
      </c>
      <c r="S3767" s="15" t="str">
        <f>HLOOKUP(Coffee_data[[#This Row],[ProductId]],Product!$B$4:$O$7,3,FALSE)</f>
        <v>Herbal Tea</v>
      </c>
      <c r="T3767" s="15" t="str">
        <f>HLOOKUP(Coffee_data[[#This Row],[ProductId]],Product!$B$4:$O$7,4,FALSE)</f>
        <v>Lemon</v>
      </c>
    </row>
    <row r="3768" spans="1:20" x14ac:dyDescent="0.2">
      <c r="A3768">
        <v>45</v>
      </c>
      <c r="B3768">
        <v>67</v>
      </c>
      <c r="C3768">
        <v>120</v>
      </c>
      <c r="D3768">
        <v>46</v>
      </c>
      <c r="E3768">
        <v>37</v>
      </c>
      <c r="F3768">
        <v>14</v>
      </c>
      <c r="G3768">
        <v>449</v>
      </c>
      <c r="H3768">
        <v>40</v>
      </c>
      <c r="I3768">
        <v>20</v>
      </c>
      <c r="J3768">
        <v>50</v>
      </c>
      <c r="K3768">
        <v>70</v>
      </c>
      <c r="L3768">
        <v>262</v>
      </c>
      <c r="M3768">
        <v>11</v>
      </c>
      <c r="N3768" s="25">
        <v>42277</v>
      </c>
      <c r="O3768" t="str">
        <f>VLOOKUP(Coffee_data[[#This Row],[Area Code]],Location!$B$1:$E$157,2,FALSE)</f>
        <v>Wisconsin</v>
      </c>
      <c r="P3768" t="str">
        <f>VLOOKUP(Coffee_data[[#This Row],[Area Code]],Location!$B$1:$E$157,3,FALSE)</f>
        <v>Central</v>
      </c>
      <c r="Q3768" t="str">
        <f>VLOOKUP(Coffee_data[[#This Row],[Area Code]],Location!$B$1:$E$157,4,FALSE)</f>
        <v>Small Market</v>
      </c>
      <c r="R3768" s="15" t="str">
        <f>HLOOKUP(Coffee_data[[#This Row],[ProductId]],Product!$B$4:$O$7,2,FALSE)</f>
        <v>Regular</v>
      </c>
      <c r="S3768" s="15" t="str">
        <f>HLOOKUP(Coffee_data[[#This Row],[ProductId]],Product!$B$4:$O$7,3,FALSE)</f>
        <v>Tea</v>
      </c>
      <c r="T3768" s="15" t="str">
        <f>HLOOKUP(Coffee_data[[#This Row],[ProductId]],Product!$B$4:$O$7,4,FALSE)</f>
        <v>Darjeeling</v>
      </c>
    </row>
    <row r="3769" spans="1:20" x14ac:dyDescent="0.2">
      <c r="A3769">
        <v>0</v>
      </c>
      <c r="B3769">
        <v>84</v>
      </c>
      <c r="C3769">
        <v>153</v>
      </c>
      <c r="D3769">
        <v>60</v>
      </c>
      <c r="E3769">
        <v>84</v>
      </c>
      <c r="F3769">
        <v>54</v>
      </c>
      <c r="G3769">
        <v>606</v>
      </c>
      <c r="H3769">
        <v>0</v>
      </c>
      <c r="I3769">
        <v>52</v>
      </c>
      <c r="J3769">
        <v>50</v>
      </c>
      <c r="K3769">
        <v>78</v>
      </c>
      <c r="L3769">
        <v>262</v>
      </c>
      <c r="M3769">
        <v>12</v>
      </c>
      <c r="N3769" s="25">
        <v>42277</v>
      </c>
      <c r="O3769" t="str">
        <f>VLOOKUP(Coffee_data[[#This Row],[Area Code]],Location!$B$1:$E$157,2,FALSE)</f>
        <v>Wisconsin</v>
      </c>
      <c r="P3769" t="str">
        <f>VLOOKUP(Coffee_data[[#This Row],[Area Code]],Location!$B$1:$E$157,3,FALSE)</f>
        <v>Central</v>
      </c>
      <c r="Q3769" t="str">
        <f>VLOOKUP(Coffee_data[[#This Row],[Area Code]],Location!$B$1:$E$157,4,FALSE)</f>
        <v>Small Market</v>
      </c>
      <c r="R3769" s="15" t="str">
        <f>HLOOKUP(Coffee_data[[#This Row],[ProductId]],Product!$B$4:$O$7,2,FALSE)</f>
        <v>Regular</v>
      </c>
      <c r="S3769" s="15" t="str">
        <f>HLOOKUP(Coffee_data[[#This Row],[ProductId]],Product!$B$4:$O$7,3,FALSE)</f>
        <v>Tea</v>
      </c>
      <c r="T3769" s="15" t="str">
        <f>HLOOKUP(Coffee_data[[#This Row],[ProductId]],Product!$B$4:$O$7,4,FALSE)</f>
        <v>Earl Grey</v>
      </c>
    </row>
    <row r="3770" spans="1:20" x14ac:dyDescent="0.2">
      <c r="A3770">
        <v>71</v>
      </c>
      <c r="B3770">
        <v>94</v>
      </c>
      <c r="C3770">
        <v>185</v>
      </c>
      <c r="D3770">
        <v>80</v>
      </c>
      <c r="E3770">
        <v>46</v>
      </c>
      <c r="F3770">
        <v>24</v>
      </c>
      <c r="G3770">
        <v>1055</v>
      </c>
      <c r="H3770">
        <v>120</v>
      </c>
      <c r="I3770">
        <v>149</v>
      </c>
      <c r="J3770">
        <v>140</v>
      </c>
      <c r="K3770">
        <v>255</v>
      </c>
      <c r="L3770">
        <v>262</v>
      </c>
      <c r="M3770">
        <v>5</v>
      </c>
      <c r="N3770" s="25">
        <v>42277</v>
      </c>
      <c r="O3770" t="str">
        <f>VLOOKUP(Coffee_data[[#This Row],[Area Code]],Location!$B$1:$E$157,2,FALSE)</f>
        <v>Wisconsin</v>
      </c>
      <c r="P3770" t="str">
        <f>VLOOKUP(Coffee_data[[#This Row],[Area Code]],Location!$B$1:$E$157,3,FALSE)</f>
        <v>Central</v>
      </c>
      <c r="Q3770" t="str">
        <f>VLOOKUP(Coffee_data[[#This Row],[Area Code]],Location!$B$1:$E$157,4,FALSE)</f>
        <v>Small Market</v>
      </c>
      <c r="R3770" s="15" t="str">
        <f>HLOOKUP(Coffee_data[[#This Row],[ProductId]],Product!$B$4:$O$7,2,FALSE)</f>
        <v>Regular</v>
      </c>
      <c r="S3770" s="15" t="str">
        <f>HLOOKUP(Coffee_data[[#This Row],[ProductId]],Product!$B$4:$O$7,3,FALSE)</f>
        <v>Espresso</v>
      </c>
      <c r="T3770" s="15" t="str">
        <f>HLOOKUP(Coffee_data[[#This Row],[ProductId]],Product!$B$4:$O$7,4,FALSE)</f>
        <v>Caffe Mocha</v>
      </c>
    </row>
    <row r="3771" spans="1:20" x14ac:dyDescent="0.2">
      <c r="A3771">
        <v>15</v>
      </c>
      <c r="B3771">
        <v>29</v>
      </c>
      <c r="C3771">
        <v>54</v>
      </c>
      <c r="D3771">
        <v>22</v>
      </c>
      <c r="E3771">
        <v>19</v>
      </c>
      <c r="F3771">
        <v>7</v>
      </c>
      <c r="G3771">
        <v>573</v>
      </c>
      <c r="H3771">
        <v>50</v>
      </c>
      <c r="I3771">
        <v>20</v>
      </c>
      <c r="J3771">
        <v>50</v>
      </c>
      <c r="K3771">
        <v>76</v>
      </c>
      <c r="L3771">
        <v>262</v>
      </c>
      <c r="M3771">
        <v>6</v>
      </c>
      <c r="N3771" s="25">
        <v>42277</v>
      </c>
      <c r="O3771" t="str">
        <f>VLOOKUP(Coffee_data[[#This Row],[Area Code]],Location!$B$1:$E$157,2,FALSE)</f>
        <v>Wisconsin</v>
      </c>
      <c r="P3771" t="str">
        <f>VLOOKUP(Coffee_data[[#This Row],[Area Code]],Location!$B$1:$E$157,3,FALSE)</f>
        <v>Central</v>
      </c>
      <c r="Q3771" t="str">
        <f>VLOOKUP(Coffee_data[[#This Row],[Area Code]],Location!$B$1:$E$157,4,FALSE)</f>
        <v>Small Market</v>
      </c>
      <c r="R3771" s="15" t="str">
        <f>HLOOKUP(Coffee_data[[#This Row],[ProductId]],Product!$B$4:$O$7,2,FALSE)</f>
        <v>Decaf</v>
      </c>
      <c r="S3771" s="15" t="str">
        <f>HLOOKUP(Coffee_data[[#This Row],[ProductId]],Product!$B$4:$O$7,3,FALSE)</f>
        <v>Espresso</v>
      </c>
      <c r="T3771" s="15" t="str">
        <f>HLOOKUP(Coffee_data[[#This Row],[ProductId]],Product!$B$4:$O$7,4,FALSE)</f>
        <v>Decaf Espresso</v>
      </c>
    </row>
    <row r="3772" spans="1:20" x14ac:dyDescent="0.2">
      <c r="A3772">
        <v>22</v>
      </c>
      <c r="B3772">
        <v>70</v>
      </c>
      <c r="C3772">
        <v>134</v>
      </c>
      <c r="D3772">
        <v>56</v>
      </c>
      <c r="E3772">
        <v>55</v>
      </c>
      <c r="F3772">
        <v>21</v>
      </c>
      <c r="G3772">
        <v>385</v>
      </c>
      <c r="H3772">
        <v>50</v>
      </c>
      <c r="I3772">
        <v>39</v>
      </c>
      <c r="J3772">
        <v>80</v>
      </c>
      <c r="K3772">
        <v>119</v>
      </c>
      <c r="L3772">
        <v>414</v>
      </c>
      <c r="M3772">
        <v>1</v>
      </c>
      <c r="N3772" s="25">
        <v>42277</v>
      </c>
      <c r="O3772" t="str">
        <f>VLOOKUP(Coffee_data[[#This Row],[Area Code]],Location!$B$1:$E$157,2,FALSE)</f>
        <v>Wisconsin</v>
      </c>
      <c r="P3772" t="str">
        <f>VLOOKUP(Coffee_data[[#This Row],[Area Code]],Location!$B$1:$E$157,3,FALSE)</f>
        <v>Central</v>
      </c>
      <c r="Q3772" t="str">
        <f>VLOOKUP(Coffee_data[[#This Row],[Area Code]],Location!$B$1:$E$157,4,FALSE)</f>
        <v>Small Market</v>
      </c>
      <c r="R3772" s="15" t="str">
        <f>HLOOKUP(Coffee_data[[#This Row],[ProductId]],Product!$B$4:$O$7,2,FALSE)</f>
        <v>Regular</v>
      </c>
      <c r="S3772" s="15" t="str">
        <f>HLOOKUP(Coffee_data[[#This Row],[ProductId]],Product!$B$4:$O$7,3,FALSE)</f>
        <v>Coffee</v>
      </c>
      <c r="T3772" s="15" t="str">
        <f>HLOOKUP(Coffee_data[[#This Row],[ProductId]],Product!$B$4:$O$7,4,FALSE)</f>
        <v>Amaretto</v>
      </c>
    </row>
    <row r="3773" spans="1:20" x14ac:dyDescent="0.2">
      <c r="A3773">
        <v>27</v>
      </c>
      <c r="B3773">
        <v>134</v>
      </c>
      <c r="C3773">
        <v>245</v>
      </c>
      <c r="D3773">
        <v>96</v>
      </c>
      <c r="E3773">
        <v>116</v>
      </c>
      <c r="F3773">
        <v>87</v>
      </c>
      <c r="G3773">
        <v>683</v>
      </c>
      <c r="H3773">
        <v>60</v>
      </c>
      <c r="I3773">
        <v>88</v>
      </c>
      <c r="J3773">
        <v>140</v>
      </c>
      <c r="K3773">
        <v>228</v>
      </c>
      <c r="L3773">
        <v>414</v>
      </c>
      <c r="M3773">
        <v>2</v>
      </c>
      <c r="N3773" s="25">
        <v>42277</v>
      </c>
      <c r="O3773" t="str">
        <f>VLOOKUP(Coffee_data[[#This Row],[Area Code]],Location!$B$1:$E$157,2,FALSE)</f>
        <v>Wisconsin</v>
      </c>
      <c r="P3773" t="str">
        <f>VLOOKUP(Coffee_data[[#This Row],[Area Code]],Location!$B$1:$E$157,3,FALSE)</f>
        <v>Central</v>
      </c>
      <c r="Q3773" t="str">
        <f>VLOOKUP(Coffee_data[[#This Row],[Area Code]],Location!$B$1:$E$157,4,FALSE)</f>
        <v>Small Market</v>
      </c>
      <c r="R3773" s="15" t="str">
        <f>HLOOKUP(Coffee_data[[#This Row],[ProductId]],Product!$B$4:$O$7,2,FALSE)</f>
        <v>Regular</v>
      </c>
      <c r="S3773" s="15" t="str">
        <f>HLOOKUP(Coffee_data[[#This Row],[ProductId]],Product!$B$4:$O$7,3,FALSE)</f>
        <v>Coffee</v>
      </c>
      <c r="T3773" s="15" t="str">
        <f>HLOOKUP(Coffee_data[[#This Row],[ProductId]],Product!$B$4:$O$7,4,FALSE)</f>
        <v>Columbian</v>
      </c>
    </row>
    <row r="3774" spans="1:20" x14ac:dyDescent="0.2">
      <c r="A3774">
        <v>91</v>
      </c>
      <c r="B3774">
        <v>116</v>
      </c>
      <c r="C3774">
        <v>215</v>
      </c>
      <c r="D3774">
        <v>86</v>
      </c>
      <c r="E3774">
        <v>55</v>
      </c>
      <c r="F3774">
        <v>28</v>
      </c>
      <c r="G3774">
        <v>547</v>
      </c>
      <c r="H3774">
        <v>100</v>
      </c>
      <c r="I3774">
        <v>83</v>
      </c>
      <c r="J3774">
        <v>120</v>
      </c>
      <c r="K3774">
        <v>203</v>
      </c>
      <c r="L3774">
        <v>920</v>
      </c>
      <c r="M3774">
        <v>3</v>
      </c>
      <c r="N3774" s="25">
        <v>42277</v>
      </c>
      <c r="O3774" t="str">
        <f>VLOOKUP(Coffee_data[[#This Row],[Area Code]],Location!$B$1:$E$157,2,FALSE)</f>
        <v>Wisconsin</v>
      </c>
      <c r="P3774" t="str">
        <f>VLOOKUP(Coffee_data[[#This Row],[Area Code]],Location!$B$1:$E$157,3,FALSE)</f>
        <v>Central</v>
      </c>
      <c r="Q3774" t="str">
        <f>VLOOKUP(Coffee_data[[#This Row],[Area Code]],Location!$B$1:$E$157,4,FALSE)</f>
        <v>Small Market</v>
      </c>
      <c r="R3774" s="15" t="str">
        <f>HLOOKUP(Coffee_data[[#This Row],[ProductId]],Product!$B$4:$O$7,2,FALSE)</f>
        <v>Decaf</v>
      </c>
      <c r="S3774" s="15" t="str">
        <f>HLOOKUP(Coffee_data[[#This Row],[ProductId]],Product!$B$4:$O$7,3,FALSE)</f>
        <v>Coffee</v>
      </c>
      <c r="T3774" s="15" t="str">
        <f>HLOOKUP(Coffee_data[[#This Row],[ProductId]],Product!$B$4:$O$7,4,FALSE)</f>
        <v>Decaf Irish Cream</v>
      </c>
    </row>
    <row r="3775" spans="1:20" x14ac:dyDescent="0.2">
      <c r="A3775">
        <v>50</v>
      </c>
      <c r="B3775">
        <v>98</v>
      </c>
      <c r="C3775">
        <v>189</v>
      </c>
      <c r="D3775">
        <v>79</v>
      </c>
      <c r="E3775">
        <v>64</v>
      </c>
      <c r="F3775">
        <v>30</v>
      </c>
      <c r="G3775">
        <v>593</v>
      </c>
      <c r="H3775">
        <v>30</v>
      </c>
      <c r="I3775">
        <v>40</v>
      </c>
      <c r="J3775">
        <v>50</v>
      </c>
      <c r="K3775">
        <v>99</v>
      </c>
      <c r="L3775">
        <v>203</v>
      </c>
      <c r="M3775">
        <v>9</v>
      </c>
      <c r="N3775" s="25">
        <v>42277</v>
      </c>
      <c r="O3775" t="str">
        <f>VLOOKUP(Coffee_data[[#This Row],[Area Code]],Location!$B$1:$E$157,2,FALSE)</f>
        <v>Connecticut</v>
      </c>
      <c r="P3775" t="str">
        <f>VLOOKUP(Coffee_data[[#This Row],[Area Code]],Location!$B$1:$E$157,3,FALSE)</f>
        <v>East</v>
      </c>
      <c r="Q3775" t="str">
        <f>VLOOKUP(Coffee_data[[#This Row],[Area Code]],Location!$B$1:$E$157,4,FALSE)</f>
        <v>Small Market</v>
      </c>
      <c r="R3775" s="15" t="str">
        <f>HLOOKUP(Coffee_data[[#This Row],[ProductId]],Product!$B$4:$O$7,2,FALSE)</f>
        <v>Decaf</v>
      </c>
      <c r="S3775" s="15" t="str">
        <f>HLOOKUP(Coffee_data[[#This Row],[ProductId]],Product!$B$4:$O$7,3,FALSE)</f>
        <v>Herbal Tea</v>
      </c>
      <c r="T3775" s="15" t="str">
        <f>HLOOKUP(Coffee_data[[#This Row],[ProductId]],Product!$B$4:$O$7,4,FALSE)</f>
        <v>Lemon</v>
      </c>
    </row>
    <row r="3776" spans="1:20" x14ac:dyDescent="0.2">
      <c r="A3776">
        <v>52</v>
      </c>
      <c r="B3776">
        <v>77</v>
      </c>
      <c r="C3776">
        <v>151</v>
      </c>
      <c r="D3776">
        <v>65</v>
      </c>
      <c r="E3776">
        <v>42</v>
      </c>
      <c r="F3776">
        <v>20</v>
      </c>
      <c r="G3776">
        <v>1053</v>
      </c>
      <c r="H3776">
        <v>50</v>
      </c>
      <c r="I3776">
        <v>20</v>
      </c>
      <c r="J3776">
        <v>50</v>
      </c>
      <c r="K3776">
        <v>90</v>
      </c>
      <c r="L3776">
        <v>203</v>
      </c>
      <c r="M3776">
        <v>10</v>
      </c>
      <c r="N3776" s="25">
        <v>42277</v>
      </c>
      <c r="O3776" t="str">
        <f>VLOOKUP(Coffee_data[[#This Row],[Area Code]],Location!$B$1:$E$157,2,FALSE)</f>
        <v>Connecticut</v>
      </c>
      <c r="P3776" t="str">
        <f>VLOOKUP(Coffee_data[[#This Row],[Area Code]],Location!$B$1:$E$157,3,FALSE)</f>
        <v>East</v>
      </c>
      <c r="Q3776" t="str">
        <f>VLOOKUP(Coffee_data[[#This Row],[Area Code]],Location!$B$1:$E$157,4,FALSE)</f>
        <v>Small Market</v>
      </c>
      <c r="R3776" s="15" t="str">
        <f>HLOOKUP(Coffee_data[[#This Row],[ProductId]],Product!$B$4:$O$7,2,FALSE)</f>
        <v>Decaf</v>
      </c>
      <c r="S3776" s="15" t="str">
        <f>HLOOKUP(Coffee_data[[#This Row],[ProductId]],Product!$B$4:$O$7,3,FALSE)</f>
        <v>Herbal Tea</v>
      </c>
      <c r="T3776" s="15" t="str">
        <f>HLOOKUP(Coffee_data[[#This Row],[ProductId]],Product!$B$4:$O$7,4,FALSE)</f>
        <v>Mint</v>
      </c>
    </row>
    <row r="3777" spans="1:20" x14ac:dyDescent="0.2">
      <c r="A3777">
        <v>53</v>
      </c>
      <c r="B3777">
        <v>59</v>
      </c>
      <c r="C3777">
        <v>106</v>
      </c>
      <c r="D3777">
        <v>40</v>
      </c>
      <c r="E3777">
        <v>23</v>
      </c>
      <c r="F3777">
        <v>11</v>
      </c>
      <c r="G3777">
        <v>881</v>
      </c>
      <c r="H3777">
        <v>50</v>
      </c>
      <c r="I3777">
        <v>51</v>
      </c>
      <c r="J3777">
        <v>60</v>
      </c>
      <c r="K3777">
        <v>100</v>
      </c>
      <c r="L3777">
        <v>475</v>
      </c>
      <c r="M3777">
        <v>11</v>
      </c>
      <c r="N3777" s="25">
        <v>42277</v>
      </c>
      <c r="O3777" t="str">
        <f>VLOOKUP(Coffee_data[[#This Row],[Area Code]],Location!$B$1:$E$157,2,FALSE)</f>
        <v>Connecticut</v>
      </c>
      <c r="P3777" t="str">
        <f>VLOOKUP(Coffee_data[[#This Row],[Area Code]],Location!$B$1:$E$157,3,FALSE)</f>
        <v>East</v>
      </c>
      <c r="Q3777" t="str">
        <f>VLOOKUP(Coffee_data[[#This Row],[Area Code]],Location!$B$1:$E$157,4,FALSE)</f>
        <v>Small Market</v>
      </c>
      <c r="R3777" s="15" t="str">
        <f>HLOOKUP(Coffee_data[[#This Row],[ProductId]],Product!$B$4:$O$7,2,FALSE)</f>
        <v>Regular</v>
      </c>
      <c r="S3777" s="15" t="str">
        <f>HLOOKUP(Coffee_data[[#This Row],[ProductId]],Product!$B$4:$O$7,3,FALSE)</f>
        <v>Tea</v>
      </c>
      <c r="T3777" s="15" t="str">
        <f>HLOOKUP(Coffee_data[[#This Row],[ProductId]],Product!$B$4:$O$7,4,FALSE)</f>
        <v>Darjeeling</v>
      </c>
    </row>
    <row r="3778" spans="1:20" x14ac:dyDescent="0.2">
      <c r="A3778">
        <v>27</v>
      </c>
      <c r="B3778">
        <v>36</v>
      </c>
      <c r="C3778">
        <v>64</v>
      </c>
      <c r="D3778">
        <v>24</v>
      </c>
      <c r="E3778">
        <v>18</v>
      </c>
      <c r="F3778">
        <v>6</v>
      </c>
      <c r="G3778">
        <v>806</v>
      </c>
      <c r="H3778">
        <v>40</v>
      </c>
      <c r="I3778">
        <v>20</v>
      </c>
      <c r="J3778">
        <v>40</v>
      </c>
      <c r="K3778">
        <v>73</v>
      </c>
      <c r="L3778">
        <v>203</v>
      </c>
      <c r="M3778">
        <v>13</v>
      </c>
      <c r="N3778" s="25">
        <v>42277</v>
      </c>
      <c r="O3778" t="str">
        <f>VLOOKUP(Coffee_data[[#This Row],[Area Code]],Location!$B$1:$E$157,2,FALSE)</f>
        <v>Connecticut</v>
      </c>
      <c r="P3778" t="str">
        <f>VLOOKUP(Coffee_data[[#This Row],[Area Code]],Location!$B$1:$E$157,3,FALSE)</f>
        <v>East</v>
      </c>
      <c r="Q3778" t="str">
        <f>VLOOKUP(Coffee_data[[#This Row],[Area Code]],Location!$B$1:$E$157,4,FALSE)</f>
        <v>Small Market</v>
      </c>
      <c r="R3778" s="15" t="str">
        <f>HLOOKUP(Coffee_data[[#This Row],[ProductId]],Product!$B$4:$O$7,2,FALSE)</f>
        <v>Regular</v>
      </c>
      <c r="S3778" s="15" t="str">
        <f>HLOOKUP(Coffee_data[[#This Row],[ProductId]],Product!$B$4:$O$7,3,FALSE)</f>
        <v>Tea</v>
      </c>
      <c r="T3778" s="15" t="str">
        <f>HLOOKUP(Coffee_data[[#This Row],[ProductId]],Product!$B$4:$O$7,4,FALSE)</f>
        <v>Green Tea</v>
      </c>
    </row>
    <row r="3779" spans="1:20" x14ac:dyDescent="0.2">
      <c r="A3779">
        <v>1</v>
      </c>
      <c r="B3779">
        <v>84</v>
      </c>
      <c r="C3779">
        <v>153</v>
      </c>
      <c r="D3779">
        <v>60</v>
      </c>
      <c r="E3779">
        <v>83</v>
      </c>
      <c r="F3779">
        <v>54</v>
      </c>
      <c r="G3779">
        <v>606</v>
      </c>
      <c r="H3779">
        <v>40</v>
      </c>
      <c r="I3779">
        <v>35</v>
      </c>
      <c r="J3779">
        <v>90</v>
      </c>
      <c r="K3779">
        <v>135</v>
      </c>
      <c r="L3779">
        <v>959</v>
      </c>
      <c r="M3779">
        <v>5</v>
      </c>
      <c r="N3779" s="25">
        <v>42277</v>
      </c>
      <c r="O3779" t="str">
        <f>VLOOKUP(Coffee_data[[#This Row],[Area Code]],Location!$B$1:$E$157,2,FALSE)</f>
        <v>Connecticut</v>
      </c>
      <c r="P3779" t="str">
        <f>VLOOKUP(Coffee_data[[#This Row],[Area Code]],Location!$B$1:$E$157,3,FALSE)</f>
        <v>East</v>
      </c>
      <c r="Q3779" t="str">
        <f>VLOOKUP(Coffee_data[[#This Row],[Area Code]],Location!$B$1:$E$157,4,FALSE)</f>
        <v>Small Market</v>
      </c>
      <c r="R3779" s="15" t="str">
        <f>HLOOKUP(Coffee_data[[#This Row],[ProductId]],Product!$B$4:$O$7,2,FALSE)</f>
        <v>Regular</v>
      </c>
      <c r="S3779" s="15" t="str">
        <f>HLOOKUP(Coffee_data[[#This Row],[ProductId]],Product!$B$4:$O$7,3,FALSE)</f>
        <v>Espresso</v>
      </c>
      <c r="T3779" s="15" t="str">
        <f>HLOOKUP(Coffee_data[[#This Row],[ProductId]],Product!$B$4:$O$7,4,FALSE)</f>
        <v>Caffe Mocha</v>
      </c>
    </row>
    <row r="3780" spans="1:20" x14ac:dyDescent="0.2">
      <c r="A3780">
        <v>31</v>
      </c>
      <c r="B3780">
        <v>64</v>
      </c>
      <c r="C3780">
        <v>118</v>
      </c>
      <c r="D3780">
        <v>47</v>
      </c>
      <c r="E3780">
        <v>43</v>
      </c>
      <c r="F3780">
        <v>15</v>
      </c>
      <c r="G3780">
        <v>375</v>
      </c>
      <c r="H3780">
        <v>50</v>
      </c>
      <c r="I3780">
        <v>24</v>
      </c>
      <c r="J3780">
        <v>60</v>
      </c>
      <c r="K3780">
        <v>84</v>
      </c>
      <c r="L3780">
        <v>203</v>
      </c>
      <c r="M3780">
        <v>6</v>
      </c>
      <c r="N3780" s="25">
        <v>42277</v>
      </c>
      <c r="O3780" t="str">
        <f>VLOOKUP(Coffee_data[[#This Row],[Area Code]],Location!$B$1:$E$157,2,FALSE)</f>
        <v>Connecticut</v>
      </c>
      <c r="P3780" t="str">
        <f>VLOOKUP(Coffee_data[[#This Row],[Area Code]],Location!$B$1:$E$157,3,FALSE)</f>
        <v>East</v>
      </c>
      <c r="Q3780" t="str">
        <f>VLOOKUP(Coffee_data[[#This Row],[Area Code]],Location!$B$1:$E$157,4,FALSE)</f>
        <v>Small Market</v>
      </c>
      <c r="R3780" s="15" t="str">
        <f>HLOOKUP(Coffee_data[[#This Row],[ProductId]],Product!$B$4:$O$7,2,FALSE)</f>
        <v>Decaf</v>
      </c>
      <c r="S3780" s="15" t="str">
        <f>HLOOKUP(Coffee_data[[#This Row],[ProductId]],Product!$B$4:$O$7,3,FALSE)</f>
        <v>Espresso</v>
      </c>
      <c r="T3780" s="15" t="str">
        <f>HLOOKUP(Coffee_data[[#This Row],[ProductId]],Product!$B$4:$O$7,4,FALSE)</f>
        <v>Decaf Espresso</v>
      </c>
    </row>
    <row r="3781" spans="1:20" x14ac:dyDescent="0.2">
      <c r="A3781">
        <v>171</v>
      </c>
      <c r="B3781">
        <v>188</v>
      </c>
      <c r="C3781">
        <v>334</v>
      </c>
      <c r="D3781">
        <v>182</v>
      </c>
      <c r="E3781">
        <v>73</v>
      </c>
      <c r="F3781">
        <v>41</v>
      </c>
      <c r="G3781">
        <v>1119</v>
      </c>
      <c r="H3781">
        <v>130</v>
      </c>
      <c r="I3781">
        <v>94</v>
      </c>
      <c r="J3781">
        <v>160</v>
      </c>
      <c r="K3781">
        <v>262</v>
      </c>
      <c r="L3781">
        <v>203</v>
      </c>
      <c r="M3781">
        <v>2</v>
      </c>
      <c r="N3781" s="25">
        <v>42277</v>
      </c>
      <c r="O3781" t="str">
        <f>VLOOKUP(Coffee_data[[#This Row],[Area Code]],Location!$B$1:$E$157,2,FALSE)</f>
        <v>Connecticut</v>
      </c>
      <c r="P3781" t="str">
        <f>VLOOKUP(Coffee_data[[#This Row],[Area Code]],Location!$B$1:$E$157,3,FALSE)</f>
        <v>East</v>
      </c>
      <c r="Q3781" t="str">
        <f>VLOOKUP(Coffee_data[[#This Row],[Area Code]],Location!$B$1:$E$157,4,FALSE)</f>
        <v>Small Market</v>
      </c>
      <c r="R3781" s="15" t="str">
        <f>HLOOKUP(Coffee_data[[#This Row],[ProductId]],Product!$B$4:$O$7,2,FALSE)</f>
        <v>Regular</v>
      </c>
      <c r="S3781" s="15" t="str">
        <f>HLOOKUP(Coffee_data[[#This Row],[ProductId]],Product!$B$4:$O$7,3,FALSE)</f>
        <v>Coffee</v>
      </c>
      <c r="T3781" s="15" t="str">
        <f>HLOOKUP(Coffee_data[[#This Row],[ProductId]],Product!$B$4:$O$7,4,FALSE)</f>
        <v>Columbian</v>
      </c>
    </row>
    <row r="3782" spans="1:20" x14ac:dyDescent="0.2">
      <c r="A3782">
        <v>15</v>
      </c>
      <c r="B3782">
        <v>29</v>
      </c>
      <c r="C3782">
        <v>54</v>
      </c>
      <c r="D3782">
        <v>22</v>
      </c>
      <c r="E3782">
        <v>19</v>
      </c>
      <c r="F3782">
        <v>7</v>
      </c>
      <c r="G3782">
        <v>573</v>
      </c>
      <c r="H3782">
        <v>20</v>
      </c>
      <c r="I3782">
        <v>0</v>
      </c>
      <c r="J3782">
        <v>20</v>
      </c>
      <c r="K3782">
        <v>28</v>
      </c>
      <c r="L3782">
        <v>904</v>
      </c>
      <c r="M3782">
        <v>8</v>
      </c>
      <c r="N3782" s="25">
        <v>42277</v>
      </c>
      <c r="O3782" t="str">
        <f>VLOOKUP(Coffee_data[[#This Row],[Area Code]],Location!$B$1:$E$157,2,FALSE)</f>
        <v>Florida</v>
      </c>
      <c r="P3782" t="str">
        <f>VLOOKUP(Coffee_data[[#This Row],[Area Code]],Location!$B$1:$E$157,3,FALSE)</f>
        <v>East</v>
      </c>
      <c r="Q3782" t="str">
        <f>VLOOKUP(Coffee_data[[#This Row],[Area Code]],Location!$B$1:$E$157,4,FALSE)</f>
        <v>Major Market</v>
      </c>
      <c r="R3782" s="15" t="str">
        <f>HLOOKUP(Coffee_data[[#This Row],[ProductId]],Product!$B$4:$O$7,2,FALSE)</f>
        <v>Decaf</v>
      </c>
      <c r="S3782" s="15" t="str">
        <f>HLOOKUP(Coffee_data[[#This Row],[ProductId]],Product!$B$4:$O$7,3,FALSE)</f>
        <v>Herbal Tea</v>
      </c>
      <c r="T3782" s="15" t="str">
        <f>HLOOKUP(Coffee_data[[#This Row],[ProductId]],Product!$B$4:$O$7,4,FALSE)</f>
        <v>Chamomile</v>
      </c>
    </row>
    <row r="3783" spans="1:20" x14ac:dyDescent="0.2">
      <c r="A3783">
        <v>24</v>
      </c>
      <c r="B3783">
        <v>70</v>
      </c>
      <c r="C3783">
        <v>134</v>
      </c>
      <c r="D3783">
        <v>56</v>
      </c>
      <c r="E3783">
        <v>54</v>
      </c>
      <c r="F3783">
        <v>21</v>
      </c>
      <c r="G3783">
        <v>385</v>
      </c>
      <c r="H3783">
        <v>20</v>
      </c>
      <c r="I3783">
        <v>21</v>
      </c>
      <c r="J3783">
        <v>30</v>
      </c>
      <c r="K3783">
        <v>69</v>
      </c>
      <c r="L3783">
        <v>786</v>
      </c>
      <c r="M3783">
        <v>9</v>
      </c>
      <c r="N3783" s="25">
        <v>42277</v>
      </c>
      <c r="O3783" t="str">
        <f>VLOOKUP(Coffee_data[[#This Row],[Area Code]],Location!$B$1:$E$157,2,FALSE)</f>
        <v>Florida</v>
      </c>
      <c r="P3783" t="str">
        <f>VLOOKUP(Coffee_data[[#This Row],[Area Code]],Location!$B$1:$E$157,3,FALSE)</f>
        <v>East</v>
      </c>
      <c r="Q3783" t="str">
        <f>VLOOKUP(Coffee_data[[#This Row],[Area Code]],Location!$B$1:$E$157,4,FALSE)</f>
        <v>Major Market</v>
      </c>
      <c r="R3783" s="15" t="str">
        <f>HLOOKUP(Coffee_data[[#This Row],[ProductId]],Product!$B$4:$O$7,2,FALSE)</f>
        <v>Decaf</v>
      </c>
      <c r="S3783" s="15" t="str">
        <f>HLOOKUP(Coffee_data[[#This Row],[ProductId]],Product!$B$4:$O$7,3,FALSE)</f>
        <v>Herbal Tea</v>
      </c>
      <c r="T3783" s="15" t="str">
        <f>HLOOKUP(Coffee_data[[#This Row],[ProductId]],Product!$B$4:$O$7,4,FALSE)</f>
        <v>Lemon</v>
      </c>
    </row>
    <row r="3784" spans="1:20" x14ac:dyDescent="0.2">
      <c r="A3784">
        <v>71</v>
      </c>
      <c r="B3784">
        <v>94</v>
      </c>
      <c r="C3784">
        <v>185</v>
      </c>
      <c r="D3784">
        <v>80</v>
      </c>
      <c r="E3784">
        <v>46</v>
      </c>
      <c r="F3784">
        <v>24</v>
      </c>
      <c r="G3784">
        <v>1055</v>
      </c>
      <c r="H3784">
        <v>40</v>
      </c>
      <c r="I3784">
        <v>50</v>
      </c>
      <c r="J3784">
        <v>50</v>
      </c>
      <c r="K3784">
        <v>90</v>
      </c>
      <c r="L3784">
        <v>904</v>
      </c>
      <c r="M3784">
        <v>10</v>
      </c>
      <c r="N3784" s="25">
        <v>42277</v>
      </c>
      <c r="O3784" t="str">
        <f>VLOOKUP(Coffee_data[[#This Row],[Area Code]],Location!$B$1:$E$157,2,FALSE)</f>
        <v>Florida</v>
      </c>
      <c r="P3784" t="str">
        <f>VLOOKUP(Coffee_data[[#This Row],[Area Code]],Location!$B$1:$E$157,3,FALSE)</f>
        <v>East</v>
      </c>
      <c r="Q3784" t="str">
        <f>VLOOKUP(Coffee_data[[#This Row],[Area Code]],Location!$B$1:$E$157,4,FALSE)</f>
        <v>Major Market</v>
      </c>
      <c r="R3784" s="15" t="str">
        <f>HLOOKUP(Coffee_data[[#This Row],[ProductId]],Product!$B$4:$O$7,2,FALSE)</f>
        <v>Decaf</v>
      </c>
      <c r="S3784" s="15" t="str">
        <f>HLOOKUP(Coffee_data[[#This Row],[ProductId]],Product!$B$4:$O$7,3,FALSE)</f>
        <v>Herbal Tea</v>
      </c>
      <c r="T3784" s="15" t="str">
        <f>HLOOKUP(Coffee_data[[#This Row],[ProductId]],Product!$B$4:$O$7,4,FALSE)</f>
        <v>Mint</v>
      </c>
    </row>
    <row r="3785" spans="1:20" x14ac:dyDescent="0.2">
      <c r="A3785">
        <v>52</v>
      </c>
      <c r="B3785">
        <v>56</v>
      </c>
      <c r="C3785">
        <v>100</v>
      </c>
      <c r="D3785">
        <v>38</v>
      </c>
      <c r="E3785">
        <v>21</v>
      </c>
      <c r="F3785">
        <v>10</v>
      </c>
      <c r="G3785">
        <v>871</v>
      </c>
      <c r="H3785">
        <v>50</v>
      </c>
      <c r="I3785">
        <v>40</v>
      </c>
      <c r="J3785">
        <v>60</v>
      </c>
      <c r="K3785">
        <v>111</v>
      </c>
      <c r="L3785">
        <v>561</v>
      </c>
      <c r="M3785">
        <v>11</v>
      </c>
      <c r="N3785" s="25">
        <v>42277</v>
      </c>
      <c r="O3785" t="str">
        <f>VLOOKUP(Coffee_data[[#This Row],[Area Code]],Location!$B$1:$E$157,2,FALSE)</f>
        <v>Florida</v>
      </c>
      <c r="P3785" t="str">
        <f>VLOOKUP(Coffee_data[[#This Row],[Area Code]],Location!$B$1:$E$157,3,FALSE)</f>
        <v>East</v>
      </c>
      <c r="Q3785" t="str">
        <f>VLOOKUP(Coffee_data[[#This Row],[Area Code]],Location!$B$1:$E$157,4,FALSE)</f>
        <v>Major Market</v>
      </c>
      <c r="R3785" s="15" t="str">
        <f>HLOOKUP(Coffee_data[[#This Row],[ProductId]],Product!$B$4:$O$7,2,FALSE)</f>
        <v>Regular</v>
      </c>
      <c r="S3785" s="15" t="str">
        <f>HLOOKUP(Coffee_data[[#This Row],[ProductId]],Product!$B$4:$O$7,3,FALSE)</f>
        <v>Tea</v>
      </c>
      <c r="T3785" s="15" t="str">
        <f>HLOOKUP(Coffee_data[[#This Row],[ProductId]],Product!$B$4:$O$7,4,FALSE)</f>
        <v>Darjeeling</v>
      </c>
    </row>
    <row r="3786" spans="1:20" x14ac:dyDescent="0.2">
      <c r="A3786">
        <v>68</v>
      </c>
      <c r="B3786">
        <v>70</v>
      </c>
      <c r="C3786">
        <v>126</v>
      </c>
      <c r="D3786">
        <v>48</v>
      </c>
      <c r="E3786">
        <v>24</v>
      </c>
      <c r="F3786">
        <v>13</v>
      </c>
      <c r="G3786">
        <v>851</v>
      </c>
      <c r="H3786">
        <v>60</v>
      </c>
      <c r="I3786">
        <v>50</v>
      </c>
      <c r="J3786">
        <v>70</v>
      </c>
      <c r="K3786">
        <v>133</v>
      </c>
      <c r="L3786">
        <v>772</v>
      </c>
      <c r="M3786">
        <v>13</v>
      </c>
      <c r="N3786" s="25">
        <v>42277</v>
      </c>
      <c r="O3786" t="str">
        <f>VLOOKUP(Coffee_data[[#This Row],[Area Code]],Location!$B$1:$E$157,2,FALSE)</f>
        <v>Florida</v>
      </c>
      <c r="P3786" t="str">
        <f>VLOOKUP(Coffee_data[[#This Row],[Area Code]],Location!$B$1:$E$157,3,FALSE)</f>
        <v>East</v>
      </c>
      <c r="Q3786" t="str">
        <f>VLOOKUP(Coffee_data[[#This Row],[Area Code]],Location!$B$1:$E$157,4,FALSE)</f>
        <v>Major Market</v>
      </c>
      <c r="R3786" s="15" t="str">
        <f>HLOOKUP(Coffee_data[[#This Row],[ProductId]],Product!$B$4:$O$7,2,FALSE)</f>
        <v>Regular</v>
      </c>
      <c r="S3786" s="15" t="str">
        <f>HLOOKUP(Coffee_data[[#This Row],[ProductId]],Product!$B$4:$O$7,3,FALSE)</f>
        <v>Tea</v>
      </c>
      <c r="T3786" s="15" t="str">
        <f>HLOOKUP(Coffee_data[[#This Row],[ProductId]],Product!$B$4:$O$7,4,FALSE)</f>
        <v>Green Tea</v>
      </c>
    </row>
    <row r="3787" spans="1:20" x14ac:dyDescent="0.2">
      <c r="A3787">
        <v>27</v>
      </c>
      <c r="B3787">
        <v>134</v>
      </c>
      <c r="C3787">
        <v>245</v>
      </c>
      <c r="D3787">
        <v>96</v>
      </c>
      <c r="E3787">
        <v>116</v>
      </c>
      <c r="F3787">
        <v>87</v>
      </c>
      <c r="G3787">
        <v>683</v>
      </c>
      <c r="H3787">
        <v>50</v>
      </c>
      <c r="I3787">
        <v>75</v>
      </c>
      <c r="J3787">
        <v>130</v>
      </c>
      <c r="K3787">
        <v>210</v>
      </c>
      <c r="L3787">
        <v>727</v>
      </c>
      <c r="M3787">
        <v>5</v>
      </c>
      <c r="N3787" s="25">
        <v>42277</v>
      </c>
      <c r="O3787" t="str">
        <f>VLOOKUP(Coffee_data[[#This Row],[Area Code]],Location!$B$1:$E$157,2,FALSE)</f>
        <v>Florida</v>
      </c>
      <c r="P3787" t="str">
        <f>VLOOKUP(Coffee_data[[#This Row],[Area Code]],Location!$B$1:$E$157,3,FALSE)</f>
        <v>East</v>
      </c>
      <c r="Q3787" t="str">
        <f>VLOOKUP(Coffee_data[[#This Row],[Area Code]],Location!$B$1:$E$157,4,FALSE)</f>
        <v>Major Market</v>
      </c>
      <c r="R3787" s="15" t="str">
        <f>HLOOKUP(Coffee_data[[#This Row],[ProductId]],Product!$B$4:$O$7,2,FALSE)</f>
        <v>Regular</v>
      </c>
      <c r="S3787" s="15" t="str">
        <f>HLOOKUP(Coffee_data[[#This Row],[ProductId]],Product!$B$4:$O$7,3,FALSE)</f>
        <v>Espresso</v>
      </c>
      <c r="T3787" s="15" t="str">
        <f>HLOOKUP(Coffee_data[[#This Row],[ProductId]],Product!$B$4:$O$7,4,FALSE)</f>
        <v>Caffe Mocha</v>
      </c>
    </row>
    <row r="3788" spans="1:20" x14ac:dyDescent="0.2">
      <c r="A3788">
        <v>89</v>
      </c>
      <c r="B3788">
        <v>116</v>
      </c>
      <c r="C3788">
        <v>215</v>
      </c>
      <c r="D3788">
        <v>86</v>
      </c>
      <c r="E3788">
        <v>56</v>
      </c>
      <c r="F3788">
        <v>28</v>
      </c>
      <c r="G3788">
        <v>547</v>
      </c>
      <c r="H3788">
        <v>90</v>
      </c>
      <c r="I3788">
        <v>70</v>
      </c>
      <c r="J3788">
        <v>110</v>
      </c>
      <c r="K3788">
        <v>180</v>
      </c>
      <c r="L3788">
        <v>321</v>
      </c>
      <c r="M3788">
        <v>6</v>
      </c>
      <c r="N3788" s="25">
        <v>42277</v>
      </c>
      <c r="O3788" t="str">
        <f>VLOOKUP(Coffee_data[[#This Row],[Area Code]],Location!$B$1:$E$157,2,FALSE)</f>
        <v>Florida</v>
      </c>
      <c r="P3788" t="str">
        <f>VLOOKUP(Coffee_data[[#This Row],[Area Code]],Location!$B$1:$E$157,3,FALSE)</f>
        <v>East</v>
      </c>
      <c r="Q3788" t="str">
        <f>VLOOKUP(Coffee_data[[#This Row],[Area Code]],Location!$B$1:$E$157,4,FALSE)</f>
        <v>Major Market</v>
      </c>
      <c r="R3788" s="15" t="str">
        <f>HLOOKUP(Coffee_data[[#This Row],[ProductId]],Product!$B$4:$O$7,2,FALSE)</f>
        <v>Decaf</v>
      </c>
      <c r="S3788" s="15" t="str">
        <f>HLOOKUP(Coffee_data[[#This Row],[ProductId]],Product!$B$4:$O$7,3,FALSE)</f>
        <v>Espresso</v>
      </c>
      <c r="T3788" s="15" t="str">
        <f>HLOOKUP(Coffee_data[[#This Row],[ProductId]],Product!$B$4:$O$7,4,FALSE)</f>
        <v>Decaf Espresso</v>
      </c>
    </row>
    <row r="3789" spans="1:20" x14ac:dyDescent="0.2">
      <c r="A3789">
        <v>95</v>
      </c>
      <c r="B3789">
        <v>123</v>
      </c>
      <c r="C3789">
        <v>218</v>
      </c>
      <c r="D3789">
        <v>82</v>
      </c>
      <c r="E3789">
        <v>59</v>
      </c>
      <c r="F3789">
        <v>27</v>
      </c>
      <c r="G3789">
        <v>788</v>
      </c>
      <c r="H3789">
        <v>90</v>
      </c>
      <c r="I3789">
        <v>58</v>
      </c>
      <c r="J3789">
        <v>110</v>
      </c>
      <c r="K3789">
        <v>170</v>
      </c>
      <c r="L3789">
        <v>954</v>
      </c>
      <c r="M3789">
        <v>2</v>
      </c>
      <c r="N3789" s="25">
        <v>42277</v>
      </c>
      <c r="O3789" t="str">
        <f>VLOOKUP(Coffee_data[[#This Row],[Area Code]],Location!$B$1:$E$157,2,FALSE)</f>
        <v>Florida</v>
      </c>
      <c r="P3789" t="str">
        <f>VLOOKUP(Coffee_data[[#This Row],[Area Code]],Location!$B$1:$E$157,3,FALSE)</f>
        <v>East</v>
      </c>
      <c r="Q3789" t="str">
        <f>VLOOKUP(Coffee_data[[#This Row],[Area Code]],Location!$B$1:$E$157,4,FALSE)</f>
        <v>Major Market</v>
      </c>
      <c r="R3789" s="15" t="str">
        <f>HLOOKUP(Coffee_data[[#This Row],[ProductId]],Product!$B$4:$O$7,2,FALSE)</f>
        <v>Regular</v>
      </c>
      <c r="S3789" s="15" t="str">
        <f>HLOOKUP(Coffee_data[[#This Row],[ProductId]],Product!$B$4:$O$7,3,FALSE)</f>
        <v>Coffee</v>
      </c>
      <c r="T3789" s="15" t="str">
        <f>HLOOKUP(Coffee_data[[#This Row],[ProductId]],Product!$B$4:$O$7,4,FALSE)</f>
        <v>Columbian</v>
      </c>
    </row>
    <row r="3790" spans="1:20" x14ac:dyDescent="0.2">
      <c r="A3790">
        <v>113</v>
      </c>
      <c r="B3790">
        <v>127</v>
      </c>
      <c r="C3790">
        <v>232</v>
      </c>
      <c r="D3790">
        <v>91</v>
      </c>
      <c r="E3790">
        <v>51</v>
      </c>
      <c r="F3790">
        <v>28</v>
      </c>
      <c r="G3790">
        <v>656</v>
      </c>
      <c r="H3790">
        <v>90</v>
      </c>
      <c r="I3790">
        <v>73</v>
      </c>
      <c r="J3790">
        <v>110</v>
      </c>
      <c r="K3790">
        <v>180</v>
      </c>
      <c r="L3790">
        <v>772</v>
      </c>
      <c r="M3790">
        <v>3</v>
      </c>
      <c r="N3790" s="25">
        <v>42277</v>
      </c>
      <c r="O3790" t="str">
        <f>VLOOKUP(Coffee_data[[#This Row],[Area Code]],Location!$B$1:$E$157,2,FALSE)</f>
        <v>Florida</v>
      </c>
      <c r="P3790" t="str">
        <f>VLOOKUP(Coffee_data[[#This Row],[Area Code]],Location!$B$1:$E$157,3,FALSE)</f>
        <v>East</v>
      </c>
      <c r="Q3790" t="str">
        <f>VLOOKUP(Coffee_data[[#This Row],[Area Code]],Location!$B$1:$E$157,4,FALSE)</f>
        <v>Major Market</v>
      </c>
      <c r="R3790" s="15" t="str">
        <f>HLOOKUP(Coffee_data[[#This Row],[ProductId]],Product!$B$4:$O$7,2,FALSE)</f>
        <v>Decaf</v>
      </c>
      <c r="S3790" s="15" t="str">
        <f>HLOOKUP(Coffee_data[[#This Row],[ProductId]],Product!$B$4:$O$7,3,FALSE)</f>
        <v>Coffee</v>
      </c>
      <c r="T3790" s="15" t="str">
        <f>HLOOKUP(Coffee_data[[#This Row],[ProductId]],Product!$B$4:$O$7,4,FALSE)</f>
        <v>Decaf Irish Cream</v>
      </c>
    </row>
    <row r="3791" spans="1:20" x14ac:dyDescent="0.2">
      <c r="A3791">
        <v>19</v>
      </c>
      <c r="B3791">
        <v>66</v>
      </c>
      <c r="C3791">
        <v>128</v>
      </c>
      <c r="D3791">
        <v>54</v>
      </c>
      <c r="E3791">
        <v>53</v>
      </c>
      <c r="F3791">
        <v>20</v>
      </c>
      <c r="G3791">
        <v>404</v>
      </c>
      <c r="H3791">
        <v>20</v>
      </c>
      <c r="I3791">
        <v>39</v>
      </c>
      <c r="J3791">
        <v>30</v>
      </c>
      <c r="K3791">
        <v>51</v>
      </c>
      <c r="L3791">
        <v>339</v>
      </c>
      <c r="M3791">
        <v>9</v>
      </c>
      <c r="N3791" s="25">
        <v>42277</v>
      </c>
      <c r="O3791" t="str">
        <f>VLOOKUP(Coffee_data[[#This Row],[Area Code]],Location!$B$1:$E$157,2,FALSE)</f>
        <v>Massachusetts</v>
      </c>
      <c r="P3791" t="str">
        <f>VLOOKUP(Coffee_data[[#This Row],[Area Code]],Location!$B$1:$E$157,3,FALSE)</f>
        <v>East</v>
      </c>
      <c r="Q3791" t="str">
        <f>VLOOKUP(Coffee_data[[#This Row],[Area Code]],Location!$B$1:$E$157,4,FALSE)</f>
        <v>Major Market</v>
      </c>
      <c r="R3791" s="15" t="str">
        <f>HLOOKUP(Coffee_data[[#This Row],[ProductId]],Product!$B$4:$O$7,2,FALSE)</f>
        <v>Decaf</v>
      </c>
      <c r="S3791" s="15" t="str">
        <f>HLOOKUP(Coffee_data[[#This Row],[ProductId]],Product!$B$4:$O$7,3,FALSE)</f>
        <v>Herbal Tea</v>
      </c>
      <c r="T3791" s="15" t="str">
        <f>HLOOKUP(Coffee_data[[#This Row],[ProductId]],Product!$B$4:$O$7,4,FALSE)</f>
        <v>Lemon</v>
      </c>
    </row>
    <row r="3792" spans="1:20" x14ac:dyDescent="0.2">
      <c r="A3792">
        <v>30</v>
      </c>
      <c r="B3792">
        <v>39</v>
      </c>
      <c r="C3792">
        <v>70</v>
      </c>
      <c r="D3792">
        <v>27</v>
      </c>
      <c r="E3792">
        <v>19</v>
      </c>
      <c r="F3792">
        <v>7</v>
      </c>
      <c r="G3792">
        <v>859</v>
      </c>
      <c r="H3792">
        <v>50</v>
      </c>
      <c r="I3792">
        <v>20</v>
      </c>
      <c r="J3792">
        <v>50</v>
      </c>
      <c r="K3792">
        <v>81</v>
      </c>
      <c r="L3792">
        <v>978</v>
      </c>
      <c r="M3792">
        <v>11</v>
      </c>
      <c r="N3792" s="25">
        <v>42277</v>
      </c>
      <c r="O3792" t="str">
        <f>VLOOKUP(Coffee_data[[#This Row],[Area Code]],Location!$B$1:$E$157,2,FALSE)</f>
        <v>Massachusetts</v>
      </c>
      <c r="P3792" t="str">
        <f>VLOOKUP(Coffee_data[[#This Row],[Area Code]],Location!$B$1:$E$157,3,FALSE)</f>
        <v>East</v>
      </c>
      <c r="Q3792" t="str">
        <f>VLOOKUP(Coffee_data[[#This Row],[Area Code]],Location!$B$1:$E$157,4,FALSE)</f>
        <v>Major Market</v>
      </c>
      <c r="R3792" s="15" t="str">
        <f>HLOOKUP(Coffee_data[[#This Row],[ProductId]],Product!$B$4:$O$7,2,FALSE)</f>
        <v>Regular</v>
      </c>
      <c r="S3792" s="15" t="str">
        <f>HLOOKUP(Coffee_data[[#This Row],[ProductId]],Product!$B$4:$O$7,3,FALSE)</f>
        <v>Tea</v>
      </c>
      <c r="T3792" s="15" t="str">
        <f>HLOOKUP(Coffee_data[[#This Row],[ProductId]],Product!$B$4:$O$7,4,FALSE)</f>
        <v>Darjeeling</v>
      </c>
    </row>
    <row r="3793" spans="1:20" x14ac:dyDescent="0.2">
      <c r="A3793">
        <v>22</v>
      </c>
      <c r="B3793">
        <v>32</v>
      </c>
      <c r="C3793">
        <v>56</v>
      </c>
      <c r="D3793">
        <v>21</v>
      </c>
      <c r="E3793">
        <v>17</v>
      </c>
      <c r="F3793">
        <v>5</v>
      </c>
      <c r="G3793">
        <v>480</v>
      </c>
      <c r="H3793">
        <v>30</v>
      </c>
      <c r="I3793">
        <v>20</v>
      </c>
      <c r="J3793">
        <v>30</v>
      </c>
      <c r="K3793">
        <v>37</v>
      </c>
      <c r="L3793">
        <v>781</v>
      </c>
      <c r="M3793">
        <v>13</v>
      </c>
      <c r="N3793" s="25">
        <v>42277</v>
      </c>
      <c r="O3793" t="str">
        <f>VLOOKUP(Coffee_data[[#This Row],[Area Code]],Location!$B$1:$E$157,2,FALSE)</f>
        <v>Massachusetts</v>
      </c>
      <c r="P3793" t="str">
        <f>VLOOKUP(Coffee_data[[#This Row],[Area Code]],Location!$B$1:$E$157,3,FALSE)</f>
        <v>East</v>
      </c>
      <c r="Q3793" t="str">
        <f>VLOOKUP(Coffee_data[[#This Row],[Area Code]],Location!$B$1:$E$157,4,FALSE)</f>
        <v>Major Market</v>
      </c>
      <c r="R3793" s="15" t="str">
        <f>HLOOKUP(Coffee_data[[#This Row],[ProductId]],Product!$B$4:$O$7,2,FALSE)</f>
        <v>Regular</v>
      </c>
      <c r="S3793" s="15" t="str">
        <f>HLOOKUP(Coffee_data[[#This Row],[ProductId]],Product!$B$4:$O$7,3,FALSE)</f>
        <v>Tea</v>
      </c>
      <c r="T3793" s="15" t="str">
        <f>HLOOKUP(Coffee_data[[#This Row],[ProductId]],Product!$B$4:$O$7,4,FALSE)</f>
        <v>Green Tea</v>
      </c>
    </row>
    <row r="3794" spans="1:20" x14ac:dyDescent="0.2">
      <c r="A3794">
        <v>-16</v>
      </c>
      <c r="B3794">
        <v>65</v>
      </c>
      <c r="C3794">
        <v>124</v>
      </c>
      <c r="D3794">
        <v>51</v>
      </c>
      <c r="E3794">
        <v>76</v>
      </c>
      <c r="F3794">
        <v>46</v>
      </c>
      <c r="G3794">
        <v>542</v>
      </c>
      <c r="H3794">
        <v>30</v>
      </c>
      <c r="I3794">
        <v>30</v>
      </c>
      <c r="J3794">
        <v>70</v>
      </c>
      <c r="K3794">
        <v>95</v>
      </c>
      <c r="L3794">
        <v>774</v>
      </c>
      <c r="M3794">
        <v>5</v>
      </c>
      <c r="N3794" s="25">
        <v>42277</v>
      </c>
      <c r="O3794" t="str">
        <f>VLOOKUP(Coffee_data[[#This Row],[Area Code]],Location!$B$1:$E$157,2,FALSE)</f>
        <v>Massachusetts</v>
      </c>
      <c r="P3794" t="str">
        <f>VLOOKUP(Coffee_data[[#This Row],[Area Code]],Location!$B$1:$E$157,3,FALSE)</f>
        <v>East</v>
      </c>
      <c r="Q3794" t="str">
        <f>VLOOKUP(Coffee_data[[#This Row],[Area Code]],Location!$B$1:$E$157,4,FALSE)</f>
        <v>Major Market</v>
      </c>
      <c r="R3794" s="15" t="str">
        <f>HLOOKUP(Coffee_data[[#This Row],[ProductId]],Product!$B$4:$O$7,2,FALSE)</f>
        <v>Regular</v>
      </c>
      <c r="S3794" s="15" t="str">
        <f>HLOOKUP(Coffee_data[[#This Row],[ProductId]],Product!$B$4:$O$7,3,FALSE)</f>
        <v>Espresso</v>
      </c>
      <c r="T3794" s="15" t="str">
        <f>HLOOKUP(Coffee_data[[#This Row],[ProductId]],Product!$B$4:$O$7,4,FALSE)</f>
        <v>Caffe Mocha</v>
      </c>
    </row>
    <row r="3795" spans="1:20" x14ac:dyDescent="0.2">
      <c r="A3795">
        <v>137</v>
      </c>
      <c r="B3795">
        <v>161</v>
      </c>
      <c r="C3795">
        <v>343</v>
      </c>
      <c r="D3795">
        <v>175</v>
      </c>
      <c r="E3795">
        <v>69</v>
      </c>
      <c r="F3795">
        <v>45</v>
      </c>
      <c r="G3795">
        <v>1267</v>
      </c>
      <c r="H3795">
        <v>120</v>
      </c>
      <c r="I3795">
        <v>119</v>
      </c>
      <c r="J3795">
        <v>160</v>
      </c>
      <c r="K3795">
        <v>300</v>
      </c>
      <c r="L3795">
        <v>508</v>
      </c>
      <c r="M3795">
        <v>7</v>
      </c>
      <c r="N3795" s="25">
        <v>42277</v>
      </c>
      <c r="O3795" t="str">
        <f>VLOOKUP(Coffee_data[[#This Row],[Area Code]],Location!$B$1:$E$157,2,FALSE)</f>
        <v>Massachusetts</v>
      </c>
      <c r="P3795" t="str">
        <f>VLOOKUP(Coffee_data[[#This Row],[Area Code]],Location!$B$1:$E$157,3,FALSE)</f>
        <v>East</v>
      </c>
      <c r="Q3795" t="str">
        <f>VLOOKUP(Coffee_data[[#This Row],[Area Code]],Location!$B$1:$E$157,4,FALSE)</f>
        <v>Major Market</v>
      </c>
      <c r="R3795" s="15" t="str">
        <f>HLOOKUP(Coffee_data[[#This Row],[ProductId]],Product!$B$4:$O$7,2,FALSE)</f>
        <v>Regular</v>
      </c>
      <c r="S3795" s="15" t="str">
        <f>HLOOKUP(Coffee_data[[#This Row],[ProductId]],Product!$B$4:$O$7,3,FALSE)</f>
        <v>Espresso</v>
      </c>
      <c r="T3795" s="15" t="str">
        <f>HLOOKUP(Coffee_data[[#This Row],[ProductId]],Product!$B$4:$O$7,4,FALSE)</f>
        <v>Regular Espresso</v>
      </c>
    </row>
    <row r="3796" spans="1:20" x14ac:dyDescent="0.2">
      <c r="A3796">
        <v>516</v>
      </c>
      <c r="B3796">
        <v>402</v>
      </c>
      <c r="C3796">
        <v>505</v>
      </c>
      <c r="D3796">
        <v>72</v>
      </c>
      <c r="E3796">
        <v>54</v>
      </c>
      <c r="F3796">
        <v>23</v>
      </c>
      <c r="G3796">
        <v>-3004</v>
      </c>
      <c r="H3796">
        <v>330</v>
      </c>
      <c r="I3796">
        <v>52</v>
      </c>
      <c r="J3796">
        <v>350</v>
      </c>
      <c r="K3796">
        <v>400</v>
      </c>
      <c r="L3796">
        <v>857</v>
      </c>
      <c r="M3796">
        <v>2</v>
      </c>
      <c r="N3796" s="25">
        <v>42277</v>
      </c>
      <c r="O3796" t="str">
        <f>VLOOKUP(Coffee_data[[#This Row],[Area Code]],Location!$B$1:$E$157,2,FALSE)</f>
        <v>Massachusetts</v>
      </c>
      <c r="P3796" t="str">
        <f>VLOOKUP(Coffee_data[[#This Row],[Area Code]],Location!$B$1:$E$157,3,FALSE)</f>
        <v>East</v>
      </c>
      <c r="Q3796" t="str">
        <f>VLOOKUP(Coffee_data[[#This Row],[Area Code]],Location!$B$1:$E$157,4,FALSE)</f>
        <v>Major Market</v>
      </c>
      <c r="R3796" s="15" t="str">
        <f>HLOOKUP(Coffee_data[[#This Row],[ProductId]],Product!$B$4:$O$7,2,FALSE)</f>
        <v>Regular</v>
      </c>
      <c r="S3796" s="15" t="str">
        <f>HLOOKUP(Coffee_data[[#This Row],[ProductId]],Product!$B$4:$O$7,3,FALSE)</f>
        <v>Coffee</v>
      </c>
      <c r="T3796" s="15" t="str">
        <f>HLOOKUP(Coffee_data[[#This Row],[ProductId]],Product!$B$4:$O$7,4,FALSE)</f>
        <v>Columbian</v>
      </c>
    </row>
    <row r="3797" spans="1:20" x14ac:dyDescent="0.2">
      <c r="A3797">
        <v>-4</v>
      </c>
      <c r="B3797">
        <v>43</v>
      </c>
      <c r="C3797">
        <v>82</v>
      </c>
      <c r="D3797">
        <v>34</v>
      </c>
      <c r="E3797">
        <v>46</v>
      </c>
      <c r="F3797">
        <v>12</v>
      </c>
      <c r="G3797">
        <v>240</v>
      </c>
      <c r="H3797">
        <v>20</v>
      </c>
      <c r="I3797">
        <v>10</v>
      </c>
      <c r="J3797">
        <v>30</v>
      </c>
      <c r="K3797">
        <v>31</v>
      </c>
      <c r="L3797">
        <v>603</v>
      </c>
      <c r="M3797">
        <v>9</v>
      </c>
      <c r="N3797" s="25">
        <v>42277</v>
      </c>
      <c r="O3797" t="str">
        <f>VLOOKUP(Coffee_data[[#This Row],[Area Code]],Location!$B$1:$E$157,2,FALSE)</f>
        <v>New Hampshire</v>
      </c>
      <c r="P3797" t="str">
        <f>VLOOKUP(Coffee_data[[#This Row],[Area Code]],Location!$B$1:$E$157,3,FALSE)</f>
        <v>East</v>
      </c>
      <c r="Q3797" t="str">
        <f>VLOOKUP(Coffee_data[[#This Row],[Area Code]],Location!$B$1:$E$157,4,FALSE)</f>
        <v>Small Market</v>
      </c>
      <c r="R3797" s="15" t="str">
        <f>HLOOKUP(Coffee_data[[#This Row],[ProductId]],Product!$B$4:$O$7,2,FALSE)</f>
        <v>Decaf</v>
      </c>
      <c r="S3797" s="15" t="str">
        <f>HLOOKUP(Coffee_data[[#This Row],[ProductId]],Product!$B$4:$O$7,3,FALSE)</f>
        <v>Herbal Tea</v>
      </c>
      <c r="T3797" s="15" t="str">
        <f>HLOOKUP(Coffee_data[[#This Row],[ProductId]],Product!$B$4:$O$7,4,FALSE)</f>
        <v>Lemon</v>
      </c>
    </row>
    <row r="3798" spans="1:20" x14ac:dyDescent="0.2">
      <c r="A3798">
        <v>21</v>
      </c>
      <c r="B3798">
        <v>31</v>
      </c>
      <c r="C3798">
        <v>55</v>
      </c>
      <c r="D3798">
        <v>21</v>
      </c>
      <c r="E3798">
        <v>17</v>
      </c>
      <c r="F3798">
        <v>5</v>
      </c>
      <c r="G3798">
        <v>846</v>
      </c>
      <c r="H3798">
        <v>30</v>
      </c>
      <c r="I3798">
        <v>20</v>
      </c>
      <c r="J3798">
        <v>30</v>
      </c>
      <c r="K3798">
        <v>39</v>
      </c>
      <c r="L3798">
        <v>603</v>
      </c>
      <c r="M3798">
        <v>11</v>
      </c>
      <c r="N3798" s="25">
        <v>42277</v>
      </c>
      <c r="O3798" t="str">
        <f>VLOOKUP(Coffee_data[[#This Row],[Area Code]],Location!$B$1:$E$157,2,FALSE)</f>
        <v>New Hampshire</v>
      </c>
      <c r="P3798" t="str">
        <f>VLOOKUP(Coffee_data[[#This Row],[Area Code]],Location!$B$1:$E$157,3,FALSE)</f>
        <v>East</v>
      </c>
      <c r="Q3798" t="str">
        <f>VLOOKUP(Coffee_data[[#This Row],[Area Code]],Location!$B$1:$E$157,4,FALSE)</f>
        <v>Small Market</v>
      </c>
      <c r="R3798" s="15" t="str">
        <f>HLOOKUP(Coffee_data[[#This Row],[ProductId]],Product!$B$4:$O$7,2,FALSE)</f>
        <v>Regular</v>
      </c>
      <c r="S3798" s="15" t="str">
        <f>HLOOKUP(Coffee_data[[#This Row],[ProductId]],Product!$B$4:$O$7,3,FALSE)</f>
        <v>Tea</v>
      </c>
      <c r="T3798" s="15" t="str">
        <f>HLOOKUP(Coffee_data[[#This Row],[ProductId]],Product!$B$4:$O$7,4,FALSE)</f>
        <v>Darjeeling</v>
      </c>
    </row>
    <row r="3799" spans="1:20" x14ac:dyDescent="0.2">
      <c r="A3799">
        <v>47</v>
      </c>
      <c r="B3799">
        <v>43</v>
      </c>
      <c r="C3799">
        <v>46</v>
      </c>
      <c r="D3799">
        <v>0</v>
      </c>
      <c r="E3799">
        <v>11</v>
      </c>
      <c r="F3799">
        <v>0</v>
      </c>
      <c r="G3799">
        <v>430</v>
      </c>
      <c r="H3799">
        <v>40</v>
      </c>
      <c r="I3799">
        <v>0</v>
      </c>
      <c r="J3799">
        <v>40</v>
      </c>
      <c r="K3799">
        <v>40</v>
      </c>
      <c r="L3799">
        <v>603</v>
      </c>
      <c r="M3799">
        <v>13</v>
      </c>
      <c r="N3799" s="25">
        <v>42277</v>
      </c>
      <c r="O3799" t="str">
        <f>VLOOKUP(Coffee_data[[#This Row],[Area Code]],Location!$B$1:$E$157,2,FALSE)</f>
        <v>New Hampshire</v>
      </c>
      <c r="P3799" t="str">
        <f>VLOOKUP(Coffee_data[[#This Row],[Area Code]],Location!$B$1:$E$157,3,FALSE)</f>
        <v>East</v>
      </c>
      <c r="Q3799" t="str">
        <f>VLOOKUP(Coffee_data[[#This Row],[Area Code]],Location!$B$1:$E$157,4,FALSE)</f>
        <v>Small Market</v>
      </c>
      <c r="R3799" s="15" t="str">
        <f>HLOOKUP(Coffee_data[[#This Row],[ProductId]],Product!$B$4:$O$7,2,FALSE)</f>
        <v>Regular</v>
      </c>
      <c r="S3799" s="15" t="str">
        <f>HLOOKUP(Coffee_data[[#This Row],[ProductId]],Product!$B$4:$O$7,3,FALSE)</f>
        <v>Tea</v>
      </c>
      <c r="T3799" s="15" t="str">
        <f>HLOOKUP(Coffee_data[[#This Row],[ProductId]],Product!$B$4:$O$7,4,FALSE)</f>
        <v>Green Tea</v>
      </c>
    </row>
    <row r="3800" spans="1:20" x14ac:dyDescent="0.2">
      <c r="A3800">
        <v>-10</v>
      </c>
      <c r="B3800">
        <v>64</v>
      </c>
      <c r="C3800">
        <v>116</v>
      </c>
      <c r="D3800">
        <v>45</v>
      </c>
      <c r="E3800">
        <v>71</v>
      </c>
      <c r="F3800">
        <v>41</v>
      </c>
      <c r="G3800">
        <v>320</v>
      </c>
      <c r="H3800">
        <v>30</v>
      </c>
      <c r="I3800">
        <v>35</v>
      </c>
      <c r="J3800">
        <v>60</v>
      </c>
      <c r="K3800">
        <v>85</v>
      </c>
      <c r="L3800">
        <v>603</v>
      </c>
      <c r="M3800">
        <v>5</v>
      </c>
      <c r="N3800" s="25">
        <v>42277</v>
      </c>
      <c r="O3800" t="str">
        <f>VLOOKUP(Coffee_data[[#This Row],[Area Code]],Location!$B$1:$E$157,2,FALSE)</f>
        <v>New Hampshire</v>
      </c>
      <c r="P3800" t="str">
        <f>VLOOKUP(Coffee_data[[#This Row],[Area Code]],Location!$B$1:$E$157,3,FALSE)</f>
        <v>East</v>
      </c>
      <c r="Q3800" t="str">
        <f>VLOOKUP(Coffee_data[[#This Row],[Area Code]],Location!$B$1:$E$157,4,FALSE)</f>
        <v>Small Market</v>
      </c>
      <c r="R3800" s="15" t="str">
        <f>HLOOKUP(Coffee_data[[#This Row],[ProductId]],Product!$B$4:$O$7,2,FALSE)</f>
        <v>Regular</v>
      </c>
      <c r="S3800" s="15" t="str">
        <f>HLOOKUP(Coffee_data[[#This Row],[ProductId]],Product!$B$4:$O$7,3,FALSE)</f>
        <v>Espresso</v>
      </c>
      <c r="T3800" s="15" t="str">
        <f>HLOOKUP(Coffee_data[[#This Row],[ProductId]],Product!$B$4:$O$7,4,FALSE)</f>
        <v>Caffe Mocha</v>
      </c>
    </row>
    <row r="3801" spans="1:20" x14ac:dyDescent="0.2">
      <c r="A3801">
        <v>-18</v>
      </c>
      <c r="B3801">
        <v>31</v>
      </c>
      <c r="C3801">
        <v>60</v>
      </c>
      <c r="D3801">
        <v>25</v>
      </c>
      <c r="E3801">
        <v>43</v>
      </c>
      <c r="F3801">
        <v>9</v>
      </c>
      <c r="G3801">
        <v>209</v>
      </c>
      <c r="H3801">
        <v>10</v>
      </c>
      <c r="I3801">
        <v>10</v>
      </c>
      <c r="J3801">
        <v>30</v>
      </c>
      <c r="K3801">
        <v>47</v>
      </c>
      <c r="L3801">
        <v>603</v>
      </c>
      <c r="M3801">
        <v>7</v>
      </c>
      <c r="N3801" s="25">
        <v>42277</v>
      </c>
      <c r="O3801" t="str">
        <f>VLOOKUP(Coffee_data[[#This Row],[Area Code]],Location!$B$1:$E$157,2,FALSE)</f>
        <v>New Hampshire</v>
      </c>
      <c r="P3801" t="str">
        <f>VLOOKUP(Coffee_data[[#This Row],[Area Code]],Location!$B$1:$E$157,3,FALSE)</f>
        <v>East</v>
      </c>
      <c r="Q3801" t="str">
        <f>VLOOKUP(Coffee_data[[#This Row],[Area Code]],Location!$B$1:$E$157,4,FALSE)</f>
        <v>Small Market</v>
      </c>
      <c r="R3801" s="15" t="str">
        <f>HLOOKUP(Coffee_data[[#This Row],[ProductId]],Product!$B$4:$O$7,2,FALSE)</f>
        <v>Regular</v>
      </c>
      <c r="S3801" s="15" t="str">
        <f>HLOOKUP(Coffee_data[[#This Row],[ProductId]],Product!$B$4:$O$7,3,FALSE)</f>
        <v>Espresso</v>
      </c>
      <c r="T3801" s="15" t="str">
        <f>HLOOKUP(Coffee_data[[#This Row],[ProductId]],Product!$B$4:$O$7,4,FALSE)</f>
        <v>Regular Espresso</v>
      </c>
    </row>
    <row r="3802" spans="1:20" x14ac:dyDescent="0.2">
      <c r="A3802">
        <v>49</v>
      </c>
      <c r="B3802">
        <v>71</v>
      </c>
      <c r="C3802">
        <v>128</v>
      </c>
      <c r="D3802">
        <v>49</v>
      </c>
      <c r="E3802">
        <v>38</v>
      </c>
      <c r="F3802">
        <v>15</v>
      </c>
      <c r="G3802">
        <v>310</v>
      </c>
      <c r="H3802">
        <v>60</v>
      </c>
      <c r="I3802">
        <v>29</v>
      </c>
      <c r="J3802">
        <v>60</v>
      </c>
      <c r="K3802">
        <v>91</v>
      </c>
      <c r="L3802">
        <v>603</v>
      </c>
      <c r="M3802">
        <v>1</v>
      </c>
      <c r="N3802" s="25">
        <v>42277</v>
      </c>
      <c r="O3802" t="str">
        <f>VLOOKUP(Coffee_data[[#This Row],[Area Code]],Location!$B$1:$E$157,2,FALSE)</f>
        <v>New Hampshire</v>
      </c>
      <c r="P3802" t="str">
        <f>VLOOKUP(Coffee_data[[#This Row],[Area Code]],Location!$B$1:$E$157,3,FALSE)</f>
        <v>East</v>
      </c>
      <c r="Q3802" t="str">
        <f>VLOOKUP(Coffee_data[[#This Row],[Area Code]],Location!$B$1:$E$157,4,FALSE)</f>
        <v>Small Market</v>
      </c>
      <c r="R3802" s="15" t="str">
        <f>HLOOKUP(Coffee_data[[#This Row],[ProductId]],Product!$B$4:$O$7,2,FALSE)</f>
        <v>Regular</v>
      </c>
      <c r="S3802" s="15" t="str">
        <f>HLOOKUP(Coffee_data[[#This Row],[ProductId]],Product!$B$4:$O$7,3,FALSE)</f>
        <v>Coffee</v>
      </c>
      <c r="T3802" s="15" t="str">
        <f>HLOOKUP(Coffee_data[[#This Row],[ProductId]],Product!$B$4:$O$7,4,FALSE)</f>
        <v>Amaretto</v>
      </c>
    </row>
    <row r="3803" spans="1:20" x14ac:dyDescent="0.2">
      <c r="A3803">
        <v>36</v>
      </c>
      <c r="B3803">
        <v>69</v>
      </c>
      <c r="C3803">
        <v>121</v>
      </c>
      <c r="D3803">
        <v>45</v>
      </c>
      <c r="E3803">
        <v>45</v>
      </c>
      <c r="F3803">
        <v>14</v>
      </c>
      <c r="G3803">
        <v>447</v>
      </c>
      <c r="H3803">
        <v>50</v>
      </c>
      <c r="I3803">
        <v>32</v>
      </c>
      <c r="J3803">
        <v>60</v>
      </c>
      <c r="K3803">
        <v>88</v>
      </c>
      <c r="L3803">
        <v>603</v>
      </c>
      <c r="M3803">
        <v>2</v>
      </c>
      <c r="N3803" s="25">
        <v>42277</v>
      </c>
      <c r="O3803" t="str">
        <f>VLOOKUP(Coffee_data[[#This Row],[Area Code]],Location!$B$1:$E$157,2,FALSE)</f>
        <v>New Hampshire</v>
      </c>
      <c r="P3803" t="str">
        <f>VLOOKUP(Coffee_data[[#This Row],[Area Code]],Location!$B$1:$E$157,3,FALSE)</f>
        <v>East</v>
      </c>
      <c r="Q3803" t="str">
        <f>VLOOKUP(Coffee_data[[#This Row],[Area Code]],Location!$B$1:$E$157,4,FALSE)</f>
        <v>Small Market</v>
      </c>
      <c r="R3803" s="15" t="str">
        <f>HLOOKUP(Coffee_data[[#This Row],[ProductId]],Product!$B$4:$O$7,2,FALSE)</f>
        <v>Regular</v>
      </c>
      <c r="S3803" s="15" t="str">
        <f>HLOOKUP(Coffee_data[[#This Row],[ProductId]],Product!$B$4:$O$7,3,FALSE)</f>
        <v>Coffee</v>
      </c>
      <c r="T3803" s="15" t="str">
        <f>HLOOKUP(Coffee_data[[#This Row],[ProductId]],Product!$B$4:$O$7,4,FALSE)</f>
        <v>Columbian</v>
      </c>
    </row>
    <row r="3804" spans="1:20" x14ac:dyDescent="0.2">
      <c r="A3804">
        <v>191</v>
      </c>
      <c r="B3804">
        <v>258</v>
      </c>
      <c r="C3804">
        <v>547</v>
      </c>
      <c r="D3804">
        <v>217</v>
      </c>
      <c r="E3804">
        <v>129</v>
      </c>
      <c r="F3804">
        <v>96</v>
      </c>
      <c r="G3804">
        <v>1622</v>
      </c>
      <c r="H3804">
        <v>70</v>
      </c>
      <c r="I3804">
        <v>132</v>
      </c>
      <c r="J3804">
        <v>150</v>
      </c>
      <c r="K3804">
        <v>290</v>
      </c>
      <c r="L3804">
        <v>585</v>
      </c>
      <c r="M3804">
        <v>9</v>
      </c>
      <c r="N3804" s="25">
        <v>42277</v>
      </c>
      <c r="O3804" t="str">
        <f>VLOOKUP(Coffee_data[[#This Row],[Area Code]],Location!$B$1:$E$157,2,FALSE)</f>
        <v>New York</v>
      </c>
      <c r="P3804" t="str">
        <f>VLOOKUP(Coffee_data[[#This Row],[Area Code]],Location!$B$1:$E$157,3,FALSE)</f>
        <v>East</v>
      </c>
      <c r="Q3804" t="str">
        <f>VLOOKUP(Coffee_data[[#This Row],[Area Code]],Location!$B$1:$E$157,4,FALSE)</f>
        <v>Major Market</v>
      </c>
      <c r="R3804" s="15" t="str">
        <f>HLOOKUP(Coffee_data[[#This Row],[ProductId]],Product!$B$4:$O$7,2,FALSE)</f>
        <v>Decaf</v>
      </c>
      <c r="S3804" s="15" t="str">
        <f>HLOOKUP(Coffee_data[[#This Row],[ProductId]],Product!$B$4:$O$7,3,FALSE)</f>
        <v>Herbal Tea</v>
      </c>
      <c r="T3804" s="15" t="str">
        <f>HLOOKUP(Coffee_data[[#This Row],[ProductId]],Product!$B$4:$O$7,4,FALSE)</f>
        <v>Lemon</v>
      </c>
    </row>
    <row r="3805" spans="1:20" x14ac:dyDescent="0.2">
      <c r="A3805">
        <v>-252</v>
      </c>
      <c r="B3805">
        <v>-75</v>
      </c>
      <c r="C3805">
        <v>175</v>
      </c>
      <c r="D3805">
        <v>242</v>
      </c>
      <c r="E3805">
        <v>95</v>
      </c>
      <c r="F3805">
        <v>74</v>
      </c>
      <c r="G3805">
        <v>4360</v>
      </c>
      <c r="H3805">
        <v>-100</v>
      </c>
      <c r="I3805">
        <v>171</v>
      </c>
      <c r="J3805">
        <v>-50</v>
      </c>
      <c r="K3805">
        <v>90</v>
      </c>
      <c r="L3805">
        <v>631</v>
      </c>
      <c r="M3805">
        <v>10</v>
      </c>
      <c r="N3805" s="25">
        <v>42277</v>
      </c>
      <c r="O3805" t="str">
        <f>VLOOKUP(Coffee_data[[#This Row],[Area Code]],Location!$B$1:$E$157,2,FALSE)</f>
        <v>New York</v>
      </c>
      <c r="P3805" t="str">
        <f>VLOOKUP(Coffee_data[[#This Row],[Area Code]],Location!$B$1:$E$157,3,FALSE)</f>
        <v>East</v>
      </c>
      <c r="Q3805" t="str">
        <f>VLOOKUP(Coffee_data[[#This Row],[Area Code]],Location!$B$1:$E$157,4,FALSE)</f>
        <v>Major Market</v>
      </c>
      <c r="R3805" s="15" t="str">
        <f>HLOOKUP(Coffee_data[[#This Row],[ProductId]],Product!$B$4:$O$7,2,FALSE)</f>
        <v>Decaf</v>
      </c>
      <c r="S3805" s="15" t="str">
        <f>HLOOKUP(Coffee_data[[#This Row],[ProductId]],Product!$B$4:$O$7,3,FALSE)</f>
        <v>Herbal Tea</v>
      </c>
      <c r="T3805" s="15" t="str">
        <f>HLOOKUP(Coffee_data[[#This Row],[ProductId]],Product!$B$4:$O$7,4,FALSE)</f>
        <v>Mint</v>
      </c>
    </row>
    <row r="3806" spans="1:20" x14ac:dyDescent="0.2">
      <c r="A3806">
        <v>171</v>
      </c>
      <c r="B3806">
        <v>157</v>
      </c>
      <c r="C3806">
        <v>282</v>
      </c>
      <c r="D3806">
        <v>102</v>
      </c>
      <c r="E3806">
        <v>42</v>
      </c>
      <c r="F3806">
        <v>30</v>
      </c>
      <c r="G3806">
        <v>971</v>
      </c>
      <c r="H3806">
        <v>140</v>
      </c>
      <c r="I3806">
        <v>110</v>
      </c>
      <c r="J3806">
        <v>170</v>
      </c>
      <c r="K3806">
        <v>280</v>
      </c>
      <c r="L3806">
        <v>585</v>
      </c>
      <c r="M3806">
        <v>11</v>
      </c>
      <c r="N3806" s="25">
        <v>42277</v>
      </c>
      <c r="O3806" t="str">
        <f>VLOOKUP(Coffee_data[[#This Row],[Area Code]],Location!$B$1:$E$157,2,FALSE)</f>
        <v>New York</v>
      </c>
      <c r="P3806" t="str">
        <f>VLOOKUP(Coffee_data[[#This Row],[Area Code]],Location!$B$1:$E$157,3,FALSE)</f>
        <v>East</v>
      </c>
      <c r="Q3806" t="str">
        <f>VLOOKUP(Coffee_data[[#This Row],[Area Code]],Location!$B$1:$E$157,4,FALSE)</f>
        <v>Major Market</v>
      </c>
      <c r="R3806" s="15" t="str">
        <f>HLOOKUP(Coffee_data[[#This Row],[ProductId]],Product!$B$4:$O$7,2,FALSE)</f>
        <v>Regular</v>
      </c>
      <c r="S3806" s="15" t="str">
        <f>HLOOKUP(Coffee_data[[#This Row],[ProductId]],Product!$B$4:$O$7,3,FALSE)</f>
        <v>Tea</v>
      </c>
      <c r="T3806" s="15" t="str">
        <f>HLOOKUP(Coffee_data[[#This Row],[ProductId]],Product!$B$4:$O$7,4,FALSE)</f>
        <v>Darjeeling</v>
      </c>
    </row>
    <row r="3807" spans="1:20" x14ac:dyDescent="0.2">
      <c r="A3807">
        <v>199</v>
      </c>
      <c r="B3807">
        <v>179</v>
      </c>
      <c r="C3807">
        <v>322</v>
      </c>
      <c r="D3807">
        <v>119</v>
      </c>
      <c r="E3807">
        <v>45</v>
      </c>
      <c r="F3807">
        <v>34</v>
      </c>
      <c r="G3807">
        <v>915</v>
      </c>
      <c r="H3807">
        <v>160</v>
      </c>
      <c r="I3807">
        <v>184</v>
      </c>
      <c r="J3807">
        <v>190</v>
      </c>
      <c r="K3807">
        <v>308</v>
      </c>
      <c r="L3807">
        <v>718</v>
      </c>
      <c r="M3807">
        <v>12</v>
      </c>
      <c r="N3807" s="25">
        <v>42277</v>
      </c>
      <c r="O3807" t="str">
        <f>VLOOKUP(Coffee_data[[#This Row],[Area Code]],Location!$B$1:$E$157,2,FALSE)</f>
        <v>New York</v>
      </c>
      <c r="P3807" t="str">
        <f>VLOOKUP(Coffee_data[[#This Row],[Area Code]],Location!$B$1:$E$157,3,FALSE)</f>
        <v>East</v>
      </c>
      <c r="Q3807" t="str">
        <f>VLOOKUP(Coffee_data[[#This Row],[Area Code]],Location!$B$1:$E$157,4,FALSE)</f>
        <v>Major Market</v>
      </c>
      <c r="R3807" s="15" t="str">
        <f>HLOOKUP(Coffee_data[[#This Row],[ProductId]],Product!$B$4:$O$7,2,FALSE)</f>
        <v>Regular</v>
      </c>
      <c r="S3807" s="15" t="str">
        <f>HLOOKUP(Coffee_data[[#This Row],[ProductId]],Product!$B$4:$O$7,3,FALSE)</f>
        <v>Tea</v>
      </c>
      <c r="T3807" s="15" t="str">
        <f>HLOOKUP(Coffee_data[[#This Row],[ProductId]],Product!$B$4:$O$7,4,FALSE)</f>
        <v>Earl Grey</v>
      </c>
    </row>
    <row r="3808" spans="1:20" x14ac:dyDescent="0.2">
      <c r="A3808">
        <v>116</v>
      </c>
      <c r="B3808">
        <v>111</v>
      </c>
      <c r="C3808">
        <v>199</v>
      </c>
      <c r="D3808">
        <v>76</v>
      </c>
      <c r="E3808">
        <v>33</v>
      </c>
      <c r="F3808">
        <v>21</v>
      </c>
      <c r="G3808">
        <v>580</v>
      </c>
      <c r="H3808">
        <v>100</v>
      </c>
      <c r="I3808">
        <v>67</v>
      </c>
      <c r="J3808">
        <v>120</v>
      </c>
      <c r="K3808">
        <v>187</v>
      </c>
      <c r="L3808">
        <v>607</v>
      </c>
      <c r="M3808">
        <v>13</v>
      </c>
      <c r="N3808" s="25">
        <v>42277</v>
      </c>
      <c r="O3808" t="str">
        <f>VLOOKUP(Coffee_data[[#This Row],[Area Code]],Location!$B$1:$E$157,2,FALSE)</f>
        <v>New York</v>
      </c>
      <c r="P3808" t="str">
        <f>VLOOKUP(Coffee_data[[#This Row],[Area Code]],Location!$B$1:$E$157,3,FALSE)</f>
        <v>East</v>
      </c>
      <c r="Q3808" t="str">
        <f>VLOOKUP(Coffee_data[[#This Row],[Area Code]],Location!$B$1:$E$157,4,FALSE)</f>
        <v>Major Market</v>
      </c>
      <c r="R3808" s="15" t="str">
        <f>HLOOKUP(Coffee_data[[#This Row],[ProductId]],Product!$B$4:$O$7,2,FALSE)</f>
        <v>Regular</v>
      </c>
      <c r="S3808" s="15" t="str">
        <f>HLOOKUP(Coffee_data[[#This Row],[ProductId]],Product!$B$4:$O$7,3,FALSE)</f>
        <v>Tea</v>
      </c>
      <c r="T3808" s="15" t="str">
        <f>HLOOKUP(Coffee_data[[#This Row],[ProductId]],Product!$B$4:$O$7,4,FALSE)</f>
        <v>Green Tea</v>
      </c>
    </row>
    <row r="3809" spans="1:20" x14ac:dyDescent="0.2">
      <c r="A3809">
        <v>-300</v>
      </c>
      <c r="B3809">
        <v>-56</v>
      </c>
      <c r="C3809">
        <v>74</v>
      </c>
      <c r="D3809">
        <v>114</v>
      </c>
      <c r="E3809">
        <v>146</v>
      </c>
      <c r="F3809">
        <v>113</v>
      </c>
      <c r="G3809">
        <v>3142</v>
      </c>
      <c r="H3809">
        <v>-170</v>
      </c>
      <c r="I3809">
        <v>98</v>
      </c>
      <c r="J3809">
        <v>-60</v>
      </c>
      <c r="K3809">
        <v>45</v>
      </c>
      <c r="L3809">
        <v>914</v>
      </c>
      <c r="M3809">
        <v>5</v>
      </c>
      <c r="N3809" s="25">
        <v>42277</v>
      </c>
      <c r="O3809" t="str">
        <f>VLOOKUP(Coffee_data[[#This Row],[Area Code]],Location!$B$1:$E$157,2,FALSE)</f>
        <v>New York</v>
      </c>
      <c r="P3809" t="str">
        <f>VLOOKUP(Coffee_data[[#This Row],[Area Code]],Location!$B$1:$E$157,3,FALSE)</f>
        <v>East</v>
      </c>
      <c r="Q3809" t="str">
        <f>VLOOKUP(Coffee_data[[#This Row],[Area Code]],Location!$B$1:$E$157,4,FALSE)</f>
        <v>Major Market</v>
      </c>
      <c r="R3809" s="15" t="str">
        <f>HLOOKUP(Coffee_data[[#This Row],[ProductId]],Product!$B$4:$O$7,2,FALSE)</f>
        <v>Regular</v>
      </c>
      <c r="S3809" s="15" t="str">
        <f>HLOOKUP(Coffee_data[[#This Row],[ProductId]],Product!$B$4:$O$7,3,FALSE)</f>
        <v>Espresso</v>
      </c>
      <c r="T3809" s="15" t="str">
        <f>HLOOKUP(Coffee_data[[#This Row],[ProductId]],Product!$B$4:$O$7,4,FALSE)</f>
        <v>Caffe Mocha</v>
      </c>
    </row>
    <row r="3810" spans="1:20" x14ac:dyDescent="0.2">
      <c r="A3810">
        <v>646</v>
      </c>
      <c r="B3810">
        <v>526</v>
      </c>
      <c r="C3810">
        <v>815</v>
      </c>
      <c r="D3810">
        <v>203</v>
      </c>
      <c r="E3810">
        <v>91</v>
      </c>
      <c r="F3810">
        <v>66</v>
      </c>
      <c r="G3810">
        <v>1197</v>
      </c>
      <c r="H3810">
        <v>450</v>
      </c>
      <c r="I3810">
        <v>193</v>
      </c>
      <c r="J3810">
        <v>510</v>
      </c>
      <c r="K3810">
        <v>720</v>
      </c>
      <c r="L3810">
        <v>212</v>
      </c>
      <c r="M3810">
        <v>7</v>
      </c>
      <c r="N3810" s="25">
        <v>42277</v>
      </c>
      <c r="O3810" t="str">
        <f>VLOOKUP(Coffee_data[[#This Row],[Area Code]],Location!$B$1:$E$157,2,FALSE)</f>
        <v>New York</v>
      </c>
      <c r="P3810" t="str">
        <f>VLOOKUP(Coffee_data[[#This Row],[Area Code]],Location!$B$1:$E$157,3,FALSE)</f>
        <v>East</v>
      </c>
      <c r="Q3810" t="str">
        <f>VLOOKUP(Coffee_data[[#This Row],[Area Code]],Location!$B$1:$E$157,4,FALSE)</f>
        <v>Major Market</v>
      </c>
      <c r="R3810" s="15" t="str">
        <f>HLOOKUP(Coffee_data[[#This Row],[ProductId]],Product!$B$4:$O$7,2,FALSE)</f>
        <v>Regular</v>
      </c>
      <c r="S3810" s="15" t="str">
        <f>HLOOKUP(Coffee_data[[#This Row],[ProductId]],Product!$B$4:$O$7,3,FALSE)</f>
        <v>Espresso</v>
      </c>
      <c r="T3810" s="15" t="str">
        <f>HLOOKUP(Coffee_data[[#This Row],[ProductId]],Product!$B$4:$O$7,4,FALSE)</f>
        <v>Regular Espresso</v>
      </c>
    </row>
    <row r="3811" spans="1:20" x14ac:dyDescent="0.2">
      <c r="A3811">
        <v>367</v>
      </c>
      <c r="B3811">
        <v>390</v>
      </c>
      <c r="C3811">
        <v>693</v>
      </c>
      <c r="D3811">
        <v>240</v>
      </c>
      <c r="E3811">
        <v>143</v>
      </c>
      <c r="F3811">
        <v>91</v>
      </c>
      <c r="G3811">
        <v>2548</v>
      </c>
      <c r="H3811">
        <v>230</v>
      </c>
      <c r="I3811">
        <v>183</v>
      </c>
      <c r="J3811">
        <v>330</v>
      </c>
      <c r="K3811">
        <v>542</v>
      </c>
      <c r="L3811">
        <v>716</v>
      </c>
      <c r="M3811">
        <v>2</v>
      </c>
      <c r="N3811" s="25">
        <v>42277</v>
      </c>
      <c r="O3811" t="str">
        <f>VLOOKUP(Coffee_data[[#This Row],[Area Code]],Location!$B$1:$E$157,2,FALSE)</f>
        <v>New York</v>
      </c>
      <c r="P3811" t="str">
        <f>VLOOKUP(Coffee_data[[#This Row],[Area Code]],Location!$B$1:$E$157,3,FALSE)</f>
        <v>East</v>
      </c>
      <c r="Q3811" t="str">
        <f>VLOOKUP(Coffee_data[[#This Row],[Area Code]],Location!$B$1:$E$157,4,FALSE)</f>
        <v>Major Market</v>
      </c>
      <c r="R3811" s="15" t="str">
        <f>HLOOKUP(Coffee_data[[#This Row],[ProductId]],Product!$B$4:$O$7,2,FALSE)</f>
        <v>Regular</v>
      </c>
      <c r="S3811" s="15" t="str">
        <f>HLOOKUP(Coffee_data[[#This Row],[ProductId]],Product!$B$4:$O$7,3,FALSE)</f>
        <v>Coffee</v>
      </c>
      <c r="T3811" s="15" t="str">
        <f>HLOOKUP(Coffee_data[[#This Row],[ProductId]],Product!$B$4:$O$7,4,FALSE)</f>
        <v>Columbian</v>
      </c>
    </row>
    <row r="3812" spans="1:20" x14ac:dyDescent="0.2">
      <c r="A3812">
        <v>129</v>
      </c>
      <c r="B3812">
        <v>133</v>
      </c>
      <c r="C3812">
        <v>251</v>
      </c>
      <c r="D3812">
        <v>103</v>
      </c>
      <c r="E3812">
        <v>46</v>
      </c>
      <c r="F3812">
        <v>33</v>
      </c>
      <c r="G3812">
        <v>564</v>
      </c>
      <c r="H3812">
        <v>110</v>
      </c>
      <c r="I3812">
        <v>88</v>
      </c>
      <c r="J3812">
        <v>130</v>
      </c>
      <c r="K3812">
        <v>218</v>
      </c>
      <c r="L3812">
        <v>318</v>
      </c>
      <c r="M3812">
        <v>8</v>
      </c>
      <c r="N3812" s="25">
        <v>42277</v>
      </c>
      <c r="O3812" t="str">
        <f>VLOOKUP(Coffee_data[[#This Row],[Area Code]],Location!$B$1:$E$157,2,FALSE)</f>
        <v>Louisiana</v>
      </c>
      <c r="P3812" t="str">
        <f>VLOOKUP(Coffee_data[[#This Row],[Area Code]],Location!$B$1:$E$157,3,FALSE)</f>
        <v>South</v>
      </c>
      <c r="Q3812" t="str">
        <f>VLOOKUP(Coffee_data[[#This Row],[Area Code]],Location!$B$1:$E$157,4,FALSE)</f>
        <v>Small Market</v>
      </c>
      <c r="R3812" s="15" t="str">
        <f>HLOOKUP(Coffee_data[[#This Row],[ProductId]],Product!$B$4:$O$7,2,FALSE)</f>
        <v>Decaf</v>
      </c>
      <c r="S3812" s="15" t="str">
        <f>HLOOKUP(Coffee_data[[#This Row],[ProductId]],Product!$B$4:$O$7,3,FALSE)</f>
        <v>Herbal Tea</v>
      </c>
      <c r="T3812" s="15" t="str">
        <f>HLOOKUP(Coffee_data[[#This Row],[ProductId]],Product!$B$4:$O$7,4,FALSE)</f>
        <v>Chamomile</v>
      </c>
    </row>
    <row r="3813" spans="1:20" x14ac:dyDescent="0.2">
      <c r="A3813">
        <v>50</v>
      </c>
      <c r="B3813">
        <v>98</v>
      </c>
      <c r="C3813">
        <v>189</v>
      </c>
      <c r="D3813">
        <v>79</v>
      </c>
      <c r="E3813">
        <v>64</v>
      </c>
      <c r="F3813">
        <v>30</v>
      </c>
      <c r="G3813">
        <v>593</v>
      </c>
      <c r="H3813">
        <v>60</v>
      </c>
      <c r="I3813">
        <v>51</v>
      </c>
      <c r="J3813">
        <v>90</v>
      </c>
      <c r="K3813">
        <v>150</v>
      </c>
      <c r="L3813">
        <v>225</v>
      </c>
      <c r="M3813">
        <v>9</v>
      </c>
      <c r="N3813" s="25">
        <v>42277</v>
      </c>
      <c r="O3813" t="str">
        <f>VLOOKUP(Coffee_data[[#This Row],[Area Code]],Location!$B$1:$E$157,2,FALSE)</f>
        <v>Louisiana</v>
      </c>
      <c r="P3813" t="str">
        <f>VLOOKUP(Coffee_data[[#This Row],[Area Code]],Location!$B$1:$E$157,3,FALSE)</f>
        <v>South</v>
      </c>
      <c r="Q3813" t="str">
        <f>VLOOKUP(Coffee_data[[#This Row],[Area Code]],Location!$B$1:$E$157,4,FALSE)</f>
        <v>Small Market</v>
      </c>
      <c r="R3813" s="15" t="str">
        <f>HLOOKUP(Coffee_data[[#This Row],[ProductId]],Product!$B$4:$O$7,2,FALSE)</f>
        <v>Decaf</v>
      </c>
      <c r="S3813" s="15" t="str">
        <f>HLOOKUP(Coffee_data[[#This Row],[ProductId]],Product!$B$4:$O$7,3,FALSE)</f>
        <v>Herbal Tea</v>
      </c>
      <c r="T3813" s="15" t="str">
        <f>HLOOKUP(Coffee_data[[#This Row],[ProductId]],Product!$B$4:$O$7,4,FALSE)</f>
        <v>Lemon</v>
      </c>
    </row>
    <row r="3814" spans="1:20" x14ac:dyDescent="0.2">
      <c r="A3814">
        <v>70</v>
      </c>
      <c r="B3814">
        <v>71</v>
      </c>
      <c r="C3814">
        <v>127</v>
      </c>
      <c r="D3814">
        <v>48</v>
      </c>
      <c r="E3814">
        <v>24</v>
      </c>
      <c r="F3814">
        <v>13</v>
      </c>
      <c r="G3814">
        <v>829</v>
      </c>
      <c r="H3814">
        <v>80</v>
      </c>
      <c r="I3814">
        <v>70</v>
      </c>
      <c r="J3814">
        <v>90</v>
      </c>
      <c r="K3814">
        <v>160</v>
      </c>
      <c r="L3814">
        <v>337</v>
      </c>
      <c r="M3814">
        <v>2</v>
      </c>
      <c r="N3814" s="25">
        <v>42277</v>
      </c>
      <c r="O3814" t="str">
        <f>VLOOKUP(Coffee_data[[#This Row],[Area Code]],Location!$B$1:$E$157,2,FALSE)</f>
        <v>Louisiana</v>
      </c>
      <c r="P3814" t="str">
        <f>VLOOKUP(Coffee_data[[#This Row],[Area Code]],Location!$B$1:$E$157,3,FALSE)</f>
        <v>South</v>
      </c>
      <c r="Q3814" t="str">
        <f>VLOOKUP(Coffee_data[[#This Row],[Area Code]],Location!$B$1:$E$157,4,FALSE)</f>
        <v>Small Market</v>
      </c>
      <c r="R3814" s="15" t="str">
        <f>HLOOKUP(Coffee_data[[#This Row],[ProductId]],Product!$B$4:$O$7,2,FALSE)</f>
        <v>Regular</v>
      </c>
      <c r="S3814" s="15" t="str">
        <f>HLOOKUP(Coffee_data[[#This Row],[ProductId]],Product!$B$4:$O$7,3,FALSE)</f>
        <v>Coffee</v>
      </c>
      <c r="T3814" s="15" t="str">
        <f>HLOOKUP(Coffee_data[[#This Row],[ProductId]],Product!$B$4:$O$7,4,FALSE)</f>
        <v>Columbian</v>
      </c>
    </row>
    <row r="3815" spans="1:20" x14ac:dyDescent="0.2">
      <c r="A3815">
        <v>67</v>
      </c>
      <c r="B3815">
        <v>70</v>
      </c>
      <c r="C3815">
        <v>126</v>
      </c>
      <c r="D3815">
        <v>48</v>
      </c>
      <c r="E3815">
        <v>25</v>
      </c>
      <c r="F3815">
        <v>13</v>
      </c>
      <c r="G3815">
        <v>851</v>
      </c>
      <c r="H3815">
        <v>80</v>
      </c>
      <c r="I3815">
        <v>70</v>
      </c>
      <c r="J3815">
        <v>90</v>
      </c>
      <c r="K3815">
        <v>163</v>
      </c>
      <c r="L3815">
        <v>985</v>
      </c>
      <c r="M3815">
        <v>3</v>
      </c>
      <c r="N3815" s="25">
        <v>42277</v>
      </c>
      <c r="O3815" t="str">
        <f>VLOOKUP(Coffee_data[[#This Row],[Area Code]],Location!$B$1:$E$157,2,FALSE)</f>
        <v>Louisiana</v>
      </c>
      <c r="P3815" t="str">
        <f>VLOOKUP(Coffee_data[[#This Row],[Area Code]],Location!$B$1:$E$157,3,FALSE)</f>
        <v>South</v>
      </c>
      <c r="Q3815" t="str">
        <f>VLOOKUP(Coffee_data[[#This Row],[Area Code]],Location!$B$1:$E$157,4,FALSE)</f>
        <v>Small Market</v>
      </c>
      <c r="R3815" s="15" t="str">
        <f>HLOOKUP(Coffee_data[[#This Row],[ProductId]],Product!$B$4:$O$7,2,FALSE)</f>
        <v>Decaf</v>
      </c>
      <c r="S3815" s="15" t="str">
        <f>HLOOKUP(Coffee_data[[#This Row],[ProductId]],Product!$B$4:$O$7,3,FALSE)</f>
        <v>Coffee</v>
      </c>
      <c r="T3815" s="15" t="str">
        <f>HLOOKUP(Coffee_data[[#This Row],[ProductId]],Product!$B$4:$O$7,4,FALSE)</f>
        <v>Decaf Irish Cream</v>
      </c>
    </row>
    <row r="3816" spans="1:20" x14ac:dyDescent="0.2">
      <c r="A3816">
        <v>1</v>
      </c>
      <c r="B3816">
        <v>84</v>
      </c>
      <c r="C3816">
        <v>153</v>
      </c>
      <c r="D3816">
        <v>60</v>
      </c>
      <c r="E3816">
        <v>83</v>
      </c>
      <c r="F3816">
        <v>54</v>
      </c>
      <c r="G3816">
        <v>-762</v>
      </c>
      <c r="H3816">
        <v>10</v>
      </c>
      <c r="I3816">
        <v>34</v>
      </c>
      <c r="J3816">
        <v>60</v>
      </c>
      <c r="K3816">
        <v>94</v>
      </c>
      <c r="L3816">
        <v>504</v>
      </c>
      <c r="M3816">
        <v>4</v>
      </c>
      <c r="N3816" s="25">
        <v>42277</v>
      </c>
      <c r="O3816" t="str">
        <f>VLOOKUP(Coffee_data[[#This Row],[Area Code]],Location!$B$1:$E$157,2,FALSE)</f>
        <v>Louisiana</v>
      </c>
      <c r="P3816" t="str">
        <f>VLOOKUP(Coffee_data[[#This Row],[Area Code]],Location!$B$1:$E$157,3,FALSE)</f>
        <v>South</v>
      </c>
      <c r="Q3816" t="str">
        <f>VLOOKUP(Coffee_data[[#This Row],[Area Code]],Location!$B$1:$E$157,4,FALSE)</f>
        <v>Small Market</v>
      </c>
      <c r="R3816" s="15" t="str">
        <f>HLOOKUP(Coffee_data[[#This Row],[ProductId]],Product!$B$4:$O$7,2,FALSE)</f>
        <v>Regular</v>
      </c>
      <c r="S3816" s="15" t="str">
        <f>HLOOKUP(Coffee_data[[#This Row],[ProductId]],Product!$B$4:$O$7,3,FALSE)</f>
        <v>Espresso</v>
      </c>
      <c r="T3816" s="15" t="str">
        <f>HLOOKUP(Coffee_data[[#This Row],[ProductId]],Product!$B$4:$O$7,4,FALSE)</f>
        <v>Caffe Latte</v>
      </c>
    </row>
    <row r="3817" spans="1:20" x14ac:dyDescent="0.2">
      <c r="A3817">
        <v>86</v>
      </c>
      <c r="B3817">
        <v>99</v>
      </c>
      <c r="C3817">
        <v>169</v>
      </c>
      <c r="D3817">
        <v>60</v>
      </c>
      <c r="E3817">
        <v>41</v>
      </c>
      <c r="F3817">
        <v>18</v>
      </c>
      <c r="G3817">
        <v>329</v>
      </c>
      <c r="H3817">
        <v>70</v>
      </c>
      <c r="I3817">
        <v>35</v>
      </c>
      <c r="J3817">
        <v>70</v>
      </c>
      <c r="K3817">
        <v>100</v>
      </c>
      <c r="L3817">
        <v>225</v>
      </c>
      <c r="M3817">
        <v>5</v>
      </c>
      <c r="N3817" s="25">
        <v>42277</v>
      </c>
      <c r="O3817" t="str">
        <f>VLOOKUP(Coffee_data[[#This Row],[Area Code]],Location!$B$1:$E$157,2,FALSE)</f>
        <v>Louisiana</v>
      </c>
      <c r="P3817" t="str">
        <f>VLOOKUP(Coffee_data[[#This Row],[Area Code]],Location!$B$1:$E$157,3,FALSE)</f>
        <v>South</v>
      </c>
      <c r="Q3817" t="str">
        <f>VLOOKUP(Coffee_data[[#This Row],[Area Code]],Location!$B$1:$E$157,4,FALSE)</f>
        <v>Small Market</v>
      </c>
      <c r="R3817" s="15" t="str">
        <f>HLOOKUP(Coffee_data[[#This Row],[ProductId]],Product!$B$4:$O$7,2,FALSE)</f>
        <v>Regular</v>
      </c>
      <c r="S3817" s="15" t="str">
        <f>HLOOKUP(Coffee_data[[#This Row],[ProductId]],Product!$B$4:$O$7,3,FALSE)</f>
        <v>Espresso</v>
      </c>
      <c r="T3817" s="15" t="str">
        <f>HLOOKUP(Coffee_data[[#This Row],[ProductId]],Product!$B$4:$O$7,4,FALSE)</f>
        <v>Caffe Mocha</v>
      </c>
    </row>
    <row r="3818" spans="1:20" x14ac:dyDescent="0.2">
      <c r="A3818">
        <v>45</v>
      </c>
      <c r="B3818">
        <v>67</v>
      </c>
      <c r="C3818">
        <v>120</v>
      </c>
      <c r="D3818">
        <v>46</v>
      </c>
      <c r="E3818">
        <v>37</v>
      </c>
      <c r="F3818">
        <v>14</v>
      </c>
      <c r="G3818">
        <v>449</v>
      </c>
      <c r="H3818">
        <v>40</v>
      </c>
      <c r="I3818">
        <v>20</v>
      </c>
      <c r="J3818">
        <v>40</v>
      </c>
      <c r="K3818">
        <v>54</v>
      </c>
      <c r="L3818">
        <v>318</v>
      </c>
      <c r="M3818">
        <v>6</v>
      </c>
      <c r="N3818" s="25">
        <v>42277</v>
      </c>
      <c r="O3818" t="str">
        <f>VLOOKUP(Coffee_data[[#This Row],[Area Code]],Location!$B$1:$E$157,2,FALSE)</f>
        <v>Louisiana</v>
      </c>
      <c r="P3818" t="str">
        <f>VLOOKUP(Coffee_data[[#This Row],[Area Code]],Location!$B$1:$E$157,3,FALSE)</f>
        <v>South</v>
      </c>
      <c r="Q3818" t="str">
        <f>VLOOKUP(Coffee_data[[#This Row],[Area Code]],Location!$B$1:$E$157,4,FALSE)</f>
        <v>Small Market</v>
      </c>
      <c r="R3818" s="15" t="str">
        <f>HLOOKUP(Coffee_data[[#This Row],[ProductId]],Product!$B$4:$O$7,2,FALSE)</f>
        <v>Decaf</v>
      </c>
      <c r="S3818" s="15" t="str">
        <f>HLOOKUP(Coffee_data[[#This Row],[ProductId]],Product!$B$4:$O$7,3,FALSE)</f>
        <v>Espresso</v>
      </c>
      <c r="T3818" s="15" t="str">
        <f>HLOOKUP(Coffee_data[[#This Row],[ProductId]],Product!$B$4:$O$7,4,FALSE)</f>
        <v>Decaf Espresso</v>
      </c>
    </row>
    <row r="3819" spans="1:20" x14ac:dyDescent="0.2">
      <c r="A3819">
        <v>21</v>
      </c>
      <c r="B3819">
        <v>31</v>
      </c>
      <c r="C3819">
        <v>55</v>
      </c>
      <c r="D3819">
        <v>21</v>
      </c>
      <c r="E3819">
        <v>17</v>
      </c>
      <c r="F3819">
        <v>5</v>
      </c>
      <c r="G3819">
        <v>846</v>
      </c>
      <c r="H3819">
        <v>30</v>
      </c>
      <c r="I3819">
        <v>10</v>
      </c>
      <c r="J3819">
        <v>30</v>
      </c>
      <c r="K3819">
        <v>48</v>
      </c>
      <c r="L3819">
        <v>505</v>
      </c>
      <c r="M3819">
        <v>8</v>
      </c>
      <c r="N3819" s="25">
        <v>42277</v>
      </c>
      <c r="O3819" t="str">
        <f>VLOOKUP(Coffee_data[[#This Row],[Area Code]],Location!$B$1:$E$157,2,FALSE)</f>
        <v>New Mexico</v>
      </c>
      <c r="P3819" t="str">
        <f>VLOOKUP(Coffee_data[[#This Row],[Area Code]],Location!$B$1:$E$157,3,FALSE)</f>
        <v>South</v>
      </c>
      <c r="Q3819" t="str">
        <f>VLOOKUP(Coffee_data[[#This Row],[Area Code]],Location!$B$1:$E$157,4,FALSE)</f>
        <v>Small Market</v>
      </c>
      <c r="R3819" s="15" t="str">
        <f>HLOOKUP(Coffee_data[[#This Row],[ProductId]],Product!$B$4:$O$7,2,FALSE)</f>
        <v>Decaf</v>
      </c>
      <c r="S3819" s="15" t="str">
        <f>HLOOKUP(Coffee_data[[#This Row],[ProductId]],Product!$B$4:$O$7,3,FALSE)</f>
        <v>Herbal Tea</v>
      </c>
      <c r="T3819" s="15" t="str">
        <f>HLOOKUP(Coffee_data[[#This Row],[ProductId]],Product!$B$4:$O$7,4,FALSE)</f>
        <v>Chamomile</v>
      </c>
    </row>
    <row r="3820" spans="1:20" x14ac:dyDescent="0.2">
      <c r="A3820">
        <v>9</v>
      </c>
      <c r="B3820">
        <v>37</v>
      </c>
      <c r="C3820">
        <v>72</v>
      </c>
      <c r="D3820">
        <v>31</v>
      </c>
      <c r="E3820">
        <v>31</v>
      </c>
      <c r="F3820">
        <v>9</v>
      </c>
      <c r="G3820">
        <v>1000</v>
      </c>
      <c r="H3820">
        <v>30</v>
      </c>
      <c r="I3820">
        <v>10</v>
      </c>
      <c r="J3820">
        <v>40</v>
      </c>
      <c r="K3820">
        <v>59</v>
      </c>
      <c r="L3820">
        <v>505</v>
      </c>
      <c r="M3820">
        <v>9</v>
      </c>
      <c r="N3820" s="25">
        <v>42277</v>
      </c>
      <c r="O3820" t="str">
        <f>VLOOKUP(Coffee_data[[#This Row],[Area Code]],Location!$B$1:$E$157,2,FALSE)</f>
        <v>New Mexico</v>
      </c>
      <c r="P3820" t="str">
        <f>VLOOKUP(Coffee_data[[#This Row],[Area Code]],Location!$B$1:$E$157,3,FALSE)</f>
        <v>South</v>
      </c>
      <c r="Q3820" t="str">
        <f>VLOOKUP(Coffee_data[[#This Row],[Area Code]],Location!$B$1:$E$157,4,FALSE)</f>
        <v>Small Market</v>
      </c>
      <c r="R3820" s="15" t="str">
        <f>HLOOKUP(Coffee_data[[#This Row],[ProductId]],Product!$B$4:$O$7,2,FALSE)</f>
        <v>Decaf</v>
      </c>
      <c r="S3820" s="15" t="str">
        <f>HLOOKUP(Coffee_data[[#This Row],[ProductId]],Product!$B$4:$O$7,3,FALSE)</f>
        <v>Herbal Tea</v>
      </c>
      <c r="T3820" s="15" t="str">
        <f>HLOOKUP(Coffee_data[[#This Row],[ProductId]],Product!$B$4:$O$7,4,FALSE)</f>
        <v>Lemon</v>
      </c>
    </row>
    <row r="3821" spans="1:20" x14ac:dyDescent="0.2">
      <c r="A3821">
        <v>34</v>
      </c>
      <c r="B3821">
        <v>69</v>
      </c>
      <c r="C3821">
        <v>121</v>
      </c>
      <c r="D3821">
        <v>45</v>
      </c>
      <c r="E3821">
        <v>46</v>
      </c>
      <c r="F3821">
        <v>14</v>
      </c>
      <c r="G3821">
        <v>447</v>
      </c>
      <c r="H3821">
        <v>80</v>
      </c>
      <c r="I3821">
        <v>48</v>
      </c>
      <c r="J3821">
        <v>110</v>
      </c>
      <c r="K3821">
        <v>162</v>
      </c>
      <c r="L3821">
        <v>505</v>
      </c>
      <c r="M3821">
        <v>2</v>
      </c>
      <c r="N3821" s="25">
        <v>42277</v>
      </c>
      <c r="O3821" t="str">
        <f>VLOOKUP(Coffee_data[[#This Row],[Area Code]],Location!$B$1:$E$157,2,FALSE)</f>
        <v>New Mexico</v>
      </c>
      <c r="P3821" t="str">
        <f>VLOOKUP(Coffee_data[[#This Row],[Area Code]],Location!$B$1:$E$157,3,FALSE)</f>
        <v>South</v>
      </c>
      <c r="Q3821" t="str">
        <f>VLOOKUP(Coffee_data[[#This Row],[Area Code]],Location!$B$1:$E$157,4,FALSE)</f>
        <v>Small Market</v>
      </c>
      <c r="R3821" s="15" t="str">
        <f>HLOOKUP(Coffee_data[[#This Row],[ProductId]],Product!$B$4:$O$7,2,FALSE)</f>
        <v>Regular</v>
      </c>
      <c r="S3821" s="15" t="str">
        <f>HLOOKUP(Coffee_data[[#This Row],[ProductId]],Product!$B$4:$O$7,3,FALSE)</f>
        <v>Coffee</v>
      </c>
      <c r="T3821" s="15" t="str">
        <f>HLOOKUP(Coffee_data[[#This Row],[ProductId]],Product!$B$4:$O$7,4,FALSE)</f>
        <v>Columbian</v>
      </c>
    </row>
    <row r="3822" spans="1:20" x14ac:dyDescent="0.2">
      <c r="A3822">
        <v>-39</v>
      </c>
      <c r="B3822">
        <v>23</v>
      </c>
      <c r="C3822">
        <v>116</v>
      </c>
      <c r="D3822">
        <v>86</v>
      </c>
      <c r="E3822">
        <v>49</v>
      </c>
      <c r="F3822">
        <v>26</v>
      </c>
      <c r="G3822">
        <v>1698</v>
      </c>
      <c r="H3822">
        <v>10</v>
      </c>
      <c r="I3822">
        <v>143</v>
      </c>
      <c r="J3822">
        <v>40</v>
      </c>
      <c r="K3822">
        <v>150</v>
      </c>
      <c r="L3822">
        <v>505</v>
      </c>
      <c r="M3822">
        <v>3</v>
      </c>
      <c r="N3822" s="25">
        <v>42277</v>
      </c>
      <c r="O3822" t="str">
        <f>VLOOKUP(Coffee_data[[#This Row],[Area Code]],Location!$B$1:$E$157,2,FALSE)</f>
        <v>New Mexico</v>
      </c>
      <c r="P3822" t="str">
        <f>VLOOKUP(Coffee_data[[#This Row],[Area Code]],Location!$B$1:$E$157,3,FALSE)</f>
        <v>South</v>
      </c>
      <c r="Q3822" t="str">
        <f>VLOOKUP(Coffee_data[[#This Row],[Area Code]],Location!$B$1:$E$157,4,FALSE)</f>
        <v>Small Market</v>
      </c>
      <c r="R3822" s="15" t="str">
        <f>HLOOKUP(Coffee_data[[#This Row],[ProductId]],Product!$B$4:$O$7,2,FALSE)</f>
        <v>Decaf</v>
      </c>
      <c r="S3822" s="15" t="str">
        <f>HLOOKUP(Coffee_data[[#This Row],[ProductId]],Product!$B$4:$O$7,3,FALSE)</f>
        <v>Coffee</v>
      </c>
      <c r="T3822" s="15" t="str">
        <f>HLOOKUP(Coffee_data[[#This Row],[ProductId]],Product!$B$4:$O$7,4,FALSE)</f>
        <v>Decaf Irish Cream</v>
      </c>
    </row>
    <row r="3823" spans="1:20" x14ac:dyDescent="0.2">
      <c r="A3823">
        <v>-18</v>
      </c>
      <c r="B3823">
        <v>31</v>
      </c>
      <c r="C3823">
        <v>60</v>
      </c>
      <c r="D3823">
        <v>25</v>
      </c>
      <c r="E3823">
        <v>43</v>
      </c>
      <c r="F3823">
        <v>9</v>
      </c>
      <c r="G3823">
        <v>-466</v>
      </c>
      <c r="H3823">
        <v>10</v>
      </c>
      <c r="I3823">
        <v>10</v>
      </c>
      <c r="J3823">
        <v>20</v>
      </c>
      <c r="K3823">
        <v>30</v>
      </c>
      <c r="L3823">
        <v>505</v>
      </c>
      <c r="M3823">
        <v>4</v>
      </c>
      <c r="N3823" s="25">
        <v>42277</v>
      </c>
      <c r="O3823" t="str">
        <f>VLOOKUP(Coffee_data[[#This Row],[Area Code]],Location!$B$1:$E$157,2,FALSE)</f>
        <v>New Mexico</v>
      </c>
      <c r="P3823" t="str">
        <f>VLOOKUP(Coffee_data[[#This Row],[Area Code]],Location!$B$1:$E$157,3,FALSE)</f>
        <v>South</v>
      </c>
      <c r="Q3823" t="str">
        <f>VLOOKUP(Coffee_data[[#This Row],[Area Code]],Location!$B$1:$E$157,4,FALSE)</f>
        <v>Small Market</v>
      </c>
      <c r="R3823" s="15" t="str">
        <f>HLOOKUP(Coffee_data[[#This Row],[ProductId]],Product!$B$4:$O$7,2,FALSE)</f>
        <v>Regular</v>
      </c>
      <c r="S3823" s="15" t="str">
        <f>HLOOKUP(Coffee_data[[#This Row],[ProductId]],Product!$B$4:$O$7,3,FALSE)</f>
        <v>Espresso</v>
      </c>
      <c r="T3823" s="15" t="str">
        <f>HLOOKUP(Coffee_data[[#This Row],[ProductId]],Product!$B$4:$O$7,4,FALSE)</f>
        <v>Caffe Latte</v>
      </c>
    </row>
    <row r="3824" spans="1:20" x14ac:dyDescent="0.2">
      <c r="A3824">
        <v>-9</v>
      </c>
      <c r="B3824">
        <v>64</v>
      </c>
      <c r="C3824">
        <v>116</v>
      </c>
      <c r="D3824">
        <v>45</v>
      </c>
      <c r="E3824">
        <v>70</v>
      </c>
      <c r="F3824">
        <v>41</v>
      </c>
      <c r="G3824">
        <v>320</v>
      </c>
      <c r="H3824">
        <v>10</v>
      </c>
      <c r="I3824">
        <v>20</v>
      </c>
      <c r="J3824">
        <v>40</v>
      </c>
      <c r="K3824">
        <v>65</v>
      </c>
      <c r="L3824">
        <v>505</v>
      </c>
      <c r="M3824">
        <v>5</v>
      </c>
      <c r="N3824" s="25">
        <v>42277</v>
      </c>
      <c r="O3824" t="str">
        <f>VLOOKUP(Coffee_data[[#This Row],[Area Code]],Location!$B$1:$E$157,2,FALSE)</f>
        <v>New Mexico</v>
      </c>
      <c r="P3824" t="str">
        <f>VLOOKUP(Coffee_data[[#This Row],[Area Code]],Location!$B$1:$E$157,3,FALSE)</f>
        <v>South</v>
      </c>
      <c r="Q3824" t="str">
        <f>VLOOKUP(Coffee_data[[#This Row],[Area Code]],Location!$B$1:$E$157,4,FALSE)</f>
        <v>Small Market</v>
      </c>
      <c r="R3824" s="15" t="str">
        <f>HLOOKUP(Coffee_data[[#This Row],[ProductId]],Product!$B$4:$O$7,2,FALSE)</f>
        <v>Regular</v>
      </c>
      <c r="S3824" s="15" t="str">
        <f>HLOOKUP(Coffee_data[[#This Row],[ProductId]],Product!$B$4:$O$7,3,FALSE)</f>
        <v>Espresso</v>
      </c>
      <c r="T3824" s="15" t="str">
        <f>HLOOKUP(Coffee_data[[#This Row],[ProductId]],Product!$B$4:$O$7,4,FALSE)</f>
        <v>Caffe Mocha</v>
      </c>
    </row>
    <row r="3825" spans="1:20" x14ac:dyDescent="0.2">
      <c r="A3825">
        <v>21</v>
      </c>
      <c r="B3825">
        <v>53</v>
      </c>
      <c r="C3825">
        <v>98</v>
      </c>
      <c r="D3825">
        <v>39</v>
      </c>
      <c r="E3825">
        <v>39</v>
      </c>
      <c r="F3825">
        <v>12</v>
      </c>
      <c r="G3825">
        <v>244</v>
      </c>
      <c r="H3825">
        <v>20</v>
      </c>
      <c r="I3825">
        <v>20</v>
      </c>
      <c r="J3825">
        <v>30</v>
      </c>
      <c r="K3825">
        <v>50</v>
      </c>
      <c r="L3825">
        <v>505</v>
      </c>
      <c r="M3825">
        <v>6</v>
      </c>
      <c r="N3825" s="25">
        <v>42277</v>
      </c>
      <c r="O3825" t="str">
        <f>VLOOKUP(Coffee_data[[#This Row],[Area Code]],Location!$B$1:$E$157,2,FALSE)</f>
        <v>New Mexico</v>
      </c>
      <c r="P3825" t="str">
        <f>VLOOKUP(Coffee_data[[#This Row],[Area Code]],Location!$B$1:$E$157,3,FALSE)</f>
        <v>South</v>
      </c>
      <c r="Q3825" t="str">
        <f>VLOOKUP(Coffee_data[[#This Row],[Area Code]],Location!$B$1:$E$157,4,FALSE)</f>
        <v>Small Market</v>
      </c>
      <c r="R3825" s="15" t="str">
        <f>HLOOKUP(Coffee_data[[#This Row],[ProductId]],Product!$B$4:$O$7,2,FALSE)</f>
        <v>Decaf</v>
      </c>
      <c r="S3825" s="15" t="str">
        <f>HLOOKUP(Coffee_data[[#This Row],[ProductId]],Product!$B$4:$O$7,3,FALSE)</f>
        <v>Espresso</v>
      </c>
      <c r="T3825" s="15" t="str">
        <f>HLOOKUP(Coffee_data[[#This Row],[ProductId]],Product!$B$4:$O$7,4,FALSE)</f>
        <v>Decaf Espresso</v>
      </c>
    </row>
    <row r="3826" spans="1:20" x14ac:dyDescent="0.2">
      <c r="A3826">
        <v>24</v>
      </c>
      <c r="B3826">
        <v>70</v>
      </c>
      <c r="C3826">
        <v>134</v>
      </c>
      <c r="D3826">
        <v>56</v>
      </c>
      <c r="E3826">
        <v>54</v>
      </c>
      <c r="F3826">
        <v>21</v>
      </c>
      <c r="G3826">
        <v>385</v>
      </c>
      <c r="H3826">
        <v>50</v>
      </c>
      <c r="I3826">
        <v>40</v>
      </c>
      <c r="J3826">
        <v>70</v>
      </c>
      <c r="K3826">
        <v>110</v>
      </c>
      <c r="L3826">
        <v>580</v>
      </c>
      <c r="M3826">
        <v>8</v>
      </c>
      <c r="N3826" s="25">
        <v>42277</v>
      </c>
      <c r="O3826" t="str">
        <f>VLOOKUP(Coffee_data[[#This Row],[Area Code]],Location!$B$1:$E$157,2,FALSE)</f>
        <v>Oklahoma</v>
      </c>
      <c r="P3826" t="str">
        <f>VLOOKUP(Coffee_data[[#This Row],[Area Code]],Location!$B$1:$E$157,3,FALSE)</f>
        <v>South</v>
      </c>
      <c r="Q3826" t="str">
        <f>VLOOKUP(Coffee_data[[#This Row],[Area Code]],Location!$B$1:$E$157,4,FALSE)</f>
        <v>Small Market</v>
      </c>
      <c r="R3826" s="15" t="str">
        <f>HLOOKUP(Coffee_data[[#This Row],[ProductId]],Product!$B$4:$O$7,2,FALSE)</f>
        <v>Decaf</v>
      </c>
      <c r="S3826" s="15" t="str">
        <f>HLOOKUP(Coffee_data[[#This Row],[ProductId]],Product!$B$4:$O$7,3,FALSE)</f>
        <v>Herbal Tea</v>
      </c>
      <c r="T3826" s="15" t="str">
        <f>HLOOKUP(Coffee_data[[#This Row],[ProductId]],Product!$B$4:$O$7,4,FALSE)</f>
        <v>Chamomile</v>
      </c>
    </row>
    <row r="3827" spans="1:20" x14ac:dyDescent="0.2">
      <c r="A3827">
        <v>25</v>
      </c>
      <c r="B3827">
        <v>134</v>
      </c>
      <c r="C3827">
        <v>245</v>
      </c>
      <c r="D3827">
        <v>96</v>
      </c>
      <c r="E3827">
        <v>117</v>
      </c>
      <c r="F3827">
        <v>87</v>
      </c>
      <c r="G3827">
        <v>683</v>
      </c>
      <c r="H3827">
        <v>40</v>
      </c>
      <c r="I3827">
        <v>89</v>
      </c>
      <c r="J3827">
        <v>120</v>
      </c>
      <c r="K3827">
        <v>200</v>
      </c>
      <c r="L3827">
        <v>918</v>
      </c>
      <c r="M3827">
        <v>9</v>
      </c>
      <c r="N3827" s="25">
        <v>42277</v>
      </c>
      <c r="O3827" t="str">
        <f>VLOOKUP(Coffee_data[[#This Row],[Area Code]],Location!$B$1:$E$157,2,FALSE)</f>
        <v>Oklahoma</v>
      </c>
      <c r="P3827" t="str">
        <f>VLOOKUP(Coffee_data[[#This Row],[Area Code]],Location!$B$1:$E$157,3,FALSE)</f>
        <v>South</v>
      </c>
      <c r="Q3827" t="str">
        <f>VLOOKUP(Coffee_data[[#This Row],[Area Code]],Location!$B$1:$E$157,4,FALSE)</f>
        <v>Small Market</v>
      </c>
      <c r="R3827" s="15" t="str">
        <f>HLOOKUP(Coffee_data[[#This Row],[ProductId]],Product!$B$4:$O$7,2,FALSE)</f>
        <v>Decaf</v>
      </c>
      <c r="S3827" s="15" t="str">
        <f>HLOOKUP(Coffee_data[[#This Row],[ProductId]],Product!$B$4:$O$7,3,FALSE)</f>
        <v>Herbal Tea</v>
      </c>
      <c r="T3827" s="15" t="str">
        <f>HLOOKUP(Coffee_data[[#This Row],[ProductId]],Product!$B$4:$O$7,4,FALSE)</f>
        <v>Lemon</v>
      </c>
    </row>
    <row r="3828" spans="1:20" x14ac:dyDescent="0.2">
      <c r="A3828">
        <v>110</v>
      </c>
      <c r="B3828">
        <v>115</v>
      </c>
      <c r="C3828">
        <v>218</v>
      </c>
      <c r="D3828">
        <v>90</v>
      </c>
      <c r="E3828">
        <v>41</v>
      </c>
      <c r="F3828">
        <v>29</v>
      </c>
      <c r="G3828">
        <v>572</v>
      </c>
      <c r="H3828">
        <v>140</v>
      </c>
      <c r="I3828">
        <v>113</v>
      </c>
      <c r="J3828">
        <v>160</v>
      </c>
      <c r="K3828">
        <v>288</v>
      </c>
      <c r="L3828">
        <v>918</v>
      </c>
      <c r="M3828">
        <v>2</v>
      </c>
      <c r="N3828" s="25">
        <v>42277</v>
      </c>
      <c r="O3828" t="str">
        <f>VLOOKUP(Coffee_data[[#This Row],[Area Code]],Location!$B$1:$E$157,2,FALSE)</f>
        <v>Oklahoma</v>
      </c>
      <c r="P3828" t="str">
        <f>VLOOKUP(Coffee_data[[#This Row],[Area Code]],Location!$B$1:$E$157,3,FALSE)</f>
        <v>South</v>
      </c>
      <c r="Q3828" t="str">
        <f>VLOOKUP(Coffee_data[[#This Row],[Area Code]],Location!$B$1:$E$157,4,FALSE)</f>
        <v>Small Market</v>
      </c>
      <c r="R3828" s="15" t="str">
        <f>HLOOKUP(Coffee_data[[#This Row],[ProductId]],Product!$B$4:$O$7,2,FALSE)</f>
        <v>Regular</v>
      </c>
      <c r="S3828" s="15" t="str">
        <f>HLOOKUP(Coffee_data[[#This Row],[ProductId]],Product!$B$4:$O$7,3,FALSE)</f>
        <v>Coffee</v>
      </c>
      <c r="T3828" s="15" t="str">
        <f>HLOOKUP(Coffee_data[[#This Row],[ProductId]],Product!$B$4:$O$7,4,FALSE)</f>
        <v>Columbian</v>
      </c>
    </row>
    <row r="3829" spans="1:20" x14ac:dyDescent="0.2">
      <c r="A3829">
        <v>31</v>
      </c>
      <c r="B3829">
        <v>39</v>
      </c>
      <c r="C3829">
        <v>70</v>
      </c>
      <c r="D3829">
        <v>27</v>
      </c>
      <c r="E3829">
        <v>18</v>
      </c>
      <c r="F3829">
        <v>7</v>
      </c>
      <c r="G3829">
        <v>859</v>
      </c>
      <c r="H3829">
        <v>60</v>
      </c>
      <c r="I3829">
        <v>33</v>
      </c>
      <c r="J3829">
        <v>60</v>
      </c>
      <c r="K3829">
        <v>87</v>
      </c>
      <c r="L3829">
        <v>405</v>
      </c>
      <c r="M3829">
        <v>3</v>
      </c>
      <c r="N3829" s="25">
        <v>42277</v>
      </c>
      <c r="O3829" t="str">
        <f>VLOOKUP(Coffee_data[[#This Row],[Area Code]],Location!$B$1:$E$157,2,FALSE)</f>
        <v>Oklahoma</v>
      </c>
      <c r="P3829" t="str">
        <f>VLOOKUP(Coffee_data[[#This Row],[Area Code]],Location!$B$1:$E$157,3,FALSE)</f>
        <v>South</v>
      </c>
      <c r="Q3829" t="str">
        <f>VLOOKUP(Coffee_data[[#This Row],[Area Code]],Location!$B$1:$E$157,4,FALSE)</f>
        <v>Small Market</v>
      </c>
      <c r="R3829" s="15" t="str">
        <f>HLOOKUP(Coffee_data[[#This Row],[ProductId]],Product!$B$4:$O$7,2,FALSE)</f>
        <v>Decaf</v>
      </c>
      <c r="S3829" s="15" t="str">
        <f>HLOOKUP(Coffee_data[[#This Row],[ProductId]],Product!$B$4:$O$7,3,FALSE)</f>
        <v>Coffee</v>
      </c>
      <c r="T3829" s="15" t="str">
        <f>HLOOKUP(Coffee_data[[#This Row],[ProductId]],Product!$B$4:$O$7,4,FALSE)</f>
        <v>Decaf Irish Cream</v>
      </c>
    </row>
    <row r="3830" spans="1:20" x14ac:dyDescent="0.2">
      <c r="A3830">
        <v>113</v>
      </c>
      <c r="B3830">
        <v>127</v>
      </c>
      <c r="C3830">
        <v>232</v>
      </c>
      <c r="D3830">
        <v>91</v>
      </c>
      <c r="E3830">
        <v>51</v>
      </c>
      <c r="F3830">
        <v>28</v>
      </c>
      <c r="G3830">
        <v>-1785</v>
      </c>
      <c r="H3830">
        <v>70</v>
      </c>
      <c r="I3830">
        <v>54</v>
      </c>
      <c r="J3830">
        <v>80</v>
      </c>
      <c r="K3830">
        <v>130</v>
      </c>
      <c r="L3830">
        <v>405</v>
      </c>
      <c r="M3830">
        <v>4</v>
      </c>
      <c r="N3830" s="25">
        <v>42277</v>
      </c>
      <c r="O3830" t="str">
        <f>VLOOKUP(Coffee_data[[#This Row],[Area Code]],Location!$B$1:$E$157,2,FALSE)</f>
        <v>Oklahoma</v>
      </c>
      <c r="P3830" t="str">
        <f>VLOOKUP(Coffee_data[[#This Row],[Area Code]],Location!$B$1:$E$157,3,FALSE)</f>
        <v>South</v>
      </c>
      <c r="Q3830" t="str">
        <f>VLOOKUP(Coffee_data[[#This Row],[Area Code]],Location!$B$1:$E$157,4,FALSE)</f>
        <v>Small Market</v>
      </c>
      <c r="R3830" s="15" t="str">
        <f>HLOOKUP(Coffee_data[[#This Row],[ProductId]],Product!$B$4:$O$7,2,FALSE)</f>
        <v>Regular</v>
      </c>
      <c r="S3830" s="15" t="str">
        <f>HLOOKUP(Coffee_data[[#This Row],[ProductId]],Product!$B$4:$O$7,3,FALSE)</f>
        <v>Espresso</v>
      </c>
      <c r="T3830" s="15" t="str">
        <f>HLOOKUP(Coffee_data[[#This Row],[ProductId]],Product!$B$4:$O$7,4,FALSE)</f>
        <v>Caffe Latte</v>
      </c>
    </row>
    <row r="3831" spans="1:20" x14ac:dyDescent="0.2">
      <c r="A3831">
        <v>22</v>
      </c>
      <c r="B3831">
        <v>32</v>
      </c>
      <c r="C3831">
        <v>56</v>
      </c>
      <c r="D3831">
        <v>21</v>
      </c>
      <c r="E3831">
        <v>17</v>
      </c>
      <c r="F3831">
        <v>5</v>
      </c>
      <c r="G3831">
        <v>480</v>
      </c>
      <c r="H3831">
        <v>30</v>
      </c>
      <c r="I3831">
        <v>0</v>
      </c>
      <c r="J3831">
        <v>30</v>
      </c>
      <c r="K3831">
        <v>35</v>
      </c>
      <c r="L3831">
        <v>580</v>
      </c>
      <c r="M3831">
        <v>5</v>
      </c>
      <c r="N3831" s="25">
        <v>42277</v>
      </c>
      <c r="O3831" t="str">
        <f>VLOOKUP(Coffee_data[[#This Row],[Area Code]],Location!$B$1:$E$157,2,FALSE)</f>
        <v>Oklahoma</v>
      </c>
      <c r="P3831" t="str">
        <f>VLOOKUP(Coffee_data[[#This Row],[Area Code]],Location!$B$1:$E$157,3,FALSE)</f>
        <v>South</v>
      </c>
      <c r="Q3831" t="str">
        <f>VLOOKUP(Coffee_data[[#This Row],[Area Code]],Location!$B$1:$E$157,4,FALSE)</f>
        <v>Small Market</v>
      </c>
      <c r="R3831" s="15" t="str">
        <f>HLOOKUP(Coffee_data[[#This Row],[ProductId]],Product!$B$4:$O$7,2,FALSE)</f>
        <v>Regular</v>
      </c>
      <c r="S3831" s="15" t="str">
        <f>HLOOKUP(Coffee_data[[#This Row],[ProductId]],Product!$B$4:$O$7,3,FALSE)</f>
        <v>Espresso</v>
      </c>
      <c r="T3831" s="15" t="str">
        <f>HLOOKUP(Coffee_data[[#This Row],[ProductId]],Product!$B$4:$O$7,4,FALSE)</f>
        <v>Caffe Mocha</v>
      </c>
    </row>
    <row r="3832" spans="1:20" x14ac:dyDescent="0.2">
      <c r="A3832">
        <v>96</v>
      </c>
      <c r="B3832">
        <v>123</v>
      </c>
      <c r="C3832">
        <v>218</v>
      </c>
      <c r="D3832">
        <v>82</v>
      </c>
      <c r="E3832">
        <v>58</v>
      </c>
      <c r="F3832">
        <v>27</v>
      </c>
      <c r="G3832">
        <v>788</v>
      </c>
      <c r="H3832">
        <v>60</v>
      </c>
      <c r="I3832">
        <v>56</v>
      </c>
      <c r="J3832">
        <v>80</v>
      </c>
      <c r="K3832">
        <v>136</v>
      </c>
      <c r="L3832">
        <v>405</v>
      </c>
      <c r="M3832">
        <v>6</v>
      </c>
      <c r="N3832" s="25">
        <v>42277</v>
      </c>
      <c r="O3832" t="str">
        <f>VLOOKUP(Coffee_data[[#This Row],[Area Code]],Location!$B$1:$E$157,2,FALSE)</f>
        <v>Oklahoma</v>
      </c>
      <c r="P3832" t="str">
        <f>VLOOKUP(Coffee_data[[#This Row],[Area Code]],Location!$B$1:$E$157,3,FALSE)</f>
        <v>South</v>
      </c>
      <c r="Q3832" t="str">
        <f>VLOOKUP(Coffee_data[[#This Row],[Area Code]],Location!$B$1:$E$157,4,FALSE)</f>
        <v>Small Market</v>
      </c>
      <c r="R3832" s="15" t="str">
        <f>HLOOKUP(Coffee_data[[#This Row],[ProductId]],Product!$B$4:$O$7,2,FALSE)</f>
        <v>Decaf</v>
      </c>
      <c r="S3832" s="15" t="str">
        <f>HLOOKUP(Coffee_data[[#This Row],[ProductId]],Product!$B$4:$O$7,3,FALSE)</f>
        <v>Espresso</v>
      </c>
      <c r="T3832" s="15" t="str">
        <f>HLOOKUP(Coffee_data[[#This Row],[ProductId]],Product!$B$4:$O$7,4,FALSE)</f>
        <v>Decaf Espresso</v>
      </c>
    </row>
    <row r="3833" spans="1:20" x14ac:dyDescent="0.2">
      <c r="A3833">
        <v>39</v>
      </c>
      <c r="B3833">
        <v>71</v>
      </c>
      <c r="C3833">
        <v>131</v>
      </c>
      <c r="D3833">
        <v>52</v>
      </c>
      <c r="E3833">
        <v>45</v>
      </c>
      <c r="F3833">
        <v>17</v>
      </c>
      <c r="G3833">
        <v>405</v>
      </c>
      <c r="H3833">
        <v>70</v>
      </c>
      <c r="I3833">
        <v>22</v>
      </c>
      <c r="J3833">
        <v>80</v>
      </c>
      <c r="K3833">
        <v>118</v>
      </c>
      <c r="L3833">
        <v>325</v>
      </c>
      <c r="M3833">
        <v>8</v>
      </c>
      <c r="N3833" s="25">
        <v>42277</v>
      </c>
      <c r="O3833" t="str">
        <f>VLOOKUP(Coffee_data[[#This Row],[Area Code]],Location!$B$1:$E$157,2,FALSE)</f>
        <v>Texas</v>
      </c>
      <c r="P3833" t="str">
        <f>VLOOKUP(Coffee_data[[#This Row],[Area Code]],Location!$B$1:$E$157,3,FALSE)</f>
        <v>South</v>
      </c>
      <c r="Q3833" t="str">
        <f>VLOOKUP(Coffee_data[[#This Row],[Area Code]],Location!$B$1:$E$157,4,FALSE)</f>
        <v>Major Market</v>
      </c>
      <c r="R3833" s="15" t="str">
        <f>HLOOKUP(Coffee_data[[#This Row],[ProductId]],Product!$B$4:$O$7,2,FALSE)</f>
        <v>Decaf</v>
      </c>
      <c r="S3833" s="15" t="str">
        <f>HLOOKUP(Coffee_data[[#This Row],[ProductId]],Product!$B$4:$O$7,3,FALSE)</f>
        <v>Herbal Tea</v>
      </c>
      <c r="T3833" s="15" t="str">
        <f>HLOOKUP(Coffee_data[[#This Row],[ProductId]],Product!$B$4:$O$7,4,FALSE)</f>
        <v>Chamomile</v>
      </c>
    </row>
    <row r="3834" spans="1:20" x14ac:dyDescent="0.2">
      <c r="A3834">
        <v>42</v>
      </c>
      <c r="B3834">
        <v>64</v>
      </c>
      <c r="C3834">
        <v>114</v>
      </c>
      <c r="D3834">
        <v>43</v>
      </c>
      <c r="E3834">
        <v>36</v>
      </c>
      <c r="F3834">
        <v>13</v>
      </c>
      <c r="G3834">
        <v>419</v>
      </c>
      <c r="H3834">
        <v>50</v>
      </c>
      <c r="I3834">
        <v>21</v>
      </c>
      <c r="J3834">
        <v>60</v>
      </c>
      <c r="K3834">
        <v>81</v>
      </c>
      <c r="L3834">
        <v>430</v>
      </c>
      <c r="M3834">
        <v>9</v>
      </c>
      <c r="N3834" s="25">
        <v>42277</v>
      </c>
      <c r="O3834" t="str">
        <f>VLOOKUP(Coffee_data[[#This Row],[Area Code]],Location!$B$1:$E$157,2,FALSE)</f>
        <v>Texas</v>
      </c>
      <c r="P3834" t="str">
        <f>VLOOKUP(Coffee_data[[#This Row],[Area Code]],Location!$B$1:$E$157,3,FALSE)</f>
        <v>South</v>
      </c>
      <c r="Q3834" t="str">
        <f>VLOOKUP(Coffee_data[[#This Row],[Area Code]],Location!$B$1:$E$157,4,FALSE)</f>
        <v>Major Market</v>
      </c>
      <c r="R3834" s="15" t="str">
        <f>HLOOKUP(Coffee_data[[#This Row],[ProductId]],Product!$B$4:$O$7,2,FALSE)</f>
        <v>Decaf</v>
      </c>
      <c r="S3834" s="15" t="str">
        <f>HLOOKUP(Coffee_data[[#This Row],[ProductId]],Product!$B$4:$O$7,3,FALSE)</f>
        <v>Herbal Tea</v>
      </c>
      <c r="T3834" s="15" t="str">
        <f>HLOOKUP(Coffee_data[[#This Row],[ProductId]],Product!$B$4:$O$7,4,FALSE)</f>
        <v>Lemon</v>
      </c>
    </row>
    <row r="3835" spans="1:20" x14ac:dyDescent="0.2">
      <c r="A3835">
        <v>275</v>
      </c>
      <c r="B3835">
        <v>281</v>
      </c>
      <c r="C3835">
        <v>554</v>
      </c>
      <c r="D3835">
        <v>293</v>
      </c>
      <c r="E3835">
        <v>96</v>
      </c>
      <c r="F3835">
        <v>74</v>
      </c>
      <c r="G3835">
        <v>1246</v>
      </c>
      <c r="H3835">
        <v>340</v>
      </c>
      <c r="I3835">
        <v>304</v>
      </c>
      <c r="J3835">
        <v>420</v>
      </c>
      <c r="K3835">
        <v>770</v>
      </c>
      <c r="L3835">
        <v>432</v>
      </c>
      <c r="M3835">
        <v>2</v>
      </c>
      <c r="N3835" s="25">
        <v>42277</v>
      </c>
      <c r="O3835" t="str">
        <f>VLOOKUP(Coffee_data[[#This Row],[Area Code]],Location!$B$1:$E$157,2,FALSE)</f>
        <v>Texas</v>
      </c>
      <c r="P3835" t="str">
        <f>VLOOKUP(Coffee_data[[#This Row],[Area Code]],Location!$B$1:$E$157,3,FALSE)</f>
        <v>South</v>
      </c>
      <c r="Q3835" t="str">
        <f>VLOOKUP(Coffee_data[[#This Row],[Area Code]],Location!$B$1:$E$157,4,FALSE)</f>
        <v>Major Market</v>
      </c>
      <c r="R3835" s="15" t="str">
        <f>HLOOKUP(Coffee_data[[#This Row],[ProductId]],Product!$B$4:$O$7,2,FALSE)</f>
        <v>Regular</v>
      </c>
      <c r="S3835" s="15" t="str">
        <f>HLOOKUP(Coffee_data[[#This Row],[ProductId]],Product!$B$4:$O$7,3,FALSE)</f>
        <v>Coffee</v>
      </c>
      <c r="T3835" s="15" t="str">
        <f>HLOOKUP(Coffee_data[[#This Row],[ProductId]],Product!$B$4:$O$7,4,FALSE)</f>
        <v>Columbian</v>
      </c>
    </row>
    <row r="3836" spans="1:20" x14ac:dyDescent="0.2">
      <c r="A3836">
        <v>39</v>
      </c>
      <c r="B3836">
        <v>51</v>
      </c>
      <c r="C3836">
        <v>96</v>
      </c>
      <c r="D3836">
        <v>39</v>
      </c>
      <c r="E3836">
        <v>25</v>
      </c>
      <c r="F3836">
        <v>12</v>
      </c>
      <c r="G3836">
        <v>541</v>
      </c>
      <c r="H3836">
        <v>80</v>
      </c>
      <c r="I3836">
        <v>40</v>
      </c>
      <c r="J3836">
        <v>90</v>
      </c>
      <c r="K3836">
        <v>130</v>
      </c>
      <c r="L3836">
        <v>281</v>
      </c>
      <c r="M3836">
        <v>3</v>
      </c>
      <c r="N3836" s="25">
        <v>42277</v>
      </c>
      <c r="O3836" t="str">
        <f>VLOOKUP(Coffee_data[[#This Row],[Area Code]],Location!$B$1:$E$157,2,FALSE)</f>
        <v>Texas</v>
      </c>
      <c r="P3836" t="str">
        <f>VLOOKUP(Coffee_data[[#This Row],[Area Code]],Location!$B$1:$E$157,3,FALSE)</f>
        <v>South</v>
      </c>
      <c r="Q3836" t="str">
        <f>VLOOKUP(Coffee_data[[#This Row],[Area Code]],Location!$B$1:$E$157,4,FALSE)</f>
        <v>Major Market</v>
      </c>
      <c r="R3836" s="15" t="str">
        <f>HLOOKUP(Coffee_data[[#This Row],[ProductId]],Product!$B$4:$O$7,2,FALSE)</f>
        <v>Decaf</v>
      </c>
      <c r="S3836" s="15" t="str">
        <f>HLOOKUP(Coffee_data[[#This Row],[ProductId]],Product!$B$4:$O$7,3,FALSE)</f>
        <v>Coffee</v>
      </c>
      <c r="T3836" s="15" t="str">
        <f>HLOOKUP(Coffee_data[[#This Row],[ProductId]],Product!$B$4:$O$7,4,FALSE)</f>
        <v>Decaf Irish Cream</v>
      </c>
    </row>
    <row r="3837" spans="1:20" x14ac:dyDescent="0.2">
      <c r="A3837">
        <v>82</v>
      </c>
      <c r="B3837">
        <v>110</v>
      </c>
      <c r="C3837">
        <v>194</v>
      </c>
      <c r="D3837">
        <v>72</v>
      </c>
      <c r="E3837">
        <v>55</v>
      </c>
      <c r="F3837">
        <v>23</v>
      </c>
      <c r="G3837">
        <v>-868</v>
      </c>
      <c r="H3837">
        <v>50</v>
      </c>
      <c r="I3837">
        <v>44</v>
      </c>
      <c r="J3837">
        <v>70</v>
      </c>
      <c r="K3837">
        <v>114</v>
      </c>
      <c r="L3837">
        <v>682</v>
      </c>
      <c r="M3837">
        <v>4</v>
      </c>
      <c r="N3837" s="25">
        <v>42277</v>
      </c>
      <c r="O3837" t="str">
        <f>VLOOKUP(Coffee_data[[#This Row],[Area Code]],Location!$B$1:$E$157,2,FALSE)</f>
        <v>Texas</v>
      </c>
      <c r="P3837" t="str">
        <f>VLOOKUP(Coffee_data[[#This Row],[Area Code]],Location!$B$1:$E$157,3,FALSE)</f>
        <v>South</v>
      </c>
      <c r="Q3837" t="str">
        <f>VLOOKUP(Coffee_data[[#This Row],[Area Code]],Location!$B$1:$E$157,4,FALSE)</f>
        <v>Major Market</v>
      </c>
      <c r="R3837" s="15" t="str">
        <f>HLOOKUP(Coffee_data[[#This Row],[ProductId]],Product!$B$4:$O$7,2,FALSE)</f>
        <v>Regular</v>
      </c>
      <c r="S3837" s="15" t="str">
        <f>HLOOKUP(Coffee_data[[#This Row],[ProductId]],Product!$B$4:$O$7,3,FALSE)</f>
        <v>Espresso</v>
      </c>
      <c r="T3837" s="15" t="str">
        <f>HLOOKUP(Coffee_data[[#This Row],[ProductId]],Product!$B$4:$O$7,4,FALSE)</f>
        <v>Caffe Latte</v>
      </c>
    </row>
    <row r="3838" spans="1:20" x14ac:dyDescent="0.2">
      <c r="A3838">
        <v>197</v>
      </c>
      <c r="B3838">
        <v>179</v>
      </c>
      <c r="C3838">
        <v>322</v>
      </c>
      <c r="D3838">
        <v>101</v>
      </c>
      <c r="E3838">
        <v>46</v>
      </c>
      <c r="F3838">
        <v>34</v>
      </c>
      <c r="G3838">
        <v>915</v>
      </c>
      <c r="H3838">
        <v>100</v>
      </c>
      <c r="I3838">
        <v>75</v>
      </c>
      <c r="J3838">
        <v>120</v>
      </c>
      <c r="K3838">
        <v>185</v>
      </c>
      <c r="L3838">
        <v>817</v>
      </c>
      <c r="M3838">
        <v>5</v>
      </c>
      <c r="N3838" s="25">
        <v>42277</v>
      </c>
      <c r="O3838" t="str">
        <f>VLOOKUP(Coffee_data[[#This Row],[Area Code]],Location!$B$1:$E$157,2,FALSE)</f>
        <v>Texas</v>
      </c>
      <c r="P3838" t="str">
        <f>VLOOKUP(Coffee_data[[#This Row],[Area Code]],Location!$B$1:$E$157,3,FALSE)</f>
        <v>South</v>
      </c>
      <c r="Q3838" t="str">
        <f>VLOOKUP(Coffee_data[[#This Row],[Area Code]],Location!$B$1:$E$157,4,FALSE)</f>
        <v>Major Market</v>
      </c>
      <c r="R3838" s="15" t="str">
        <f>HLOOKUP(Coffee_data[[#This Row],[ProductId]],Product!$B$4:$O$7,2,FALSE)</f>
        <v>Regular</v>
      </c>
      <c r="S3838" s="15" t="str">
        <f>HLOOKUP(Coffee_data[[#This Row],[ProductId]],Product!$B$4:$O$7,3,FALSE)</f>
        <v>Espresso</v>
      </c>
      <c r="T3838" s="15" t="str">
        <f>HLOOKUP(Coffee_data[[#This Row],[ProductId]],Product!$B$4:$O$7,4,FALSE)</f>
        <v>Caffe Mocha</v>
      </c>
    </row>
    <row r="3839" spans="1:20" x14ac:dyDescent="0.2">
      <c r="A3839">
        <v>116</v>
      </c>
      <c r="B3839">
        <v>111</v>
      </c>
      <c r="C3839">
        <v>199</v>
      </c>
      <c r="D3839">
        <v>76</v>
      </c>
      <c r="E3839">
        <v>33</v>
      </c>
      <c r="F3839">
        <v>21</v>
      </c>
      <c r="G3839">
        <v>580</v>
      </c>
      <c r="H3839">
        <v>80</v>
      </c>
      <c r="I3839">
        <v>40</v>
      </c>
      <c r="J3839">
        <v>80</v>
      </c>
      <c r="K3839">
        <v>120</v>
      </c>
      <c r="L3839">
        <v>432</v>
      </c>
      <c r="M3839">
        <v>6</v>
      </c>
      <c r="N3839" s="25">
        <v>42277</v>
      </c>
      <c r="O3839" t="str">
        <f>VLOOKUP(Coffee_data[[#This Row],[Area Code]],Location!$B$1:$E$157,2,FALSE)</f>
        <v>Texas</v>
      </c>
      <c r="P3839" t="str">
        <f>VLOOKUP(Coffee_data[[#This Row],[Area Code]],Location!$B$1:$E$157,3,FALSE)</f>
        <v>South</v>
      </c>
      <c r="Q3839" t="str">
        <f>VLOOKUP(Coffee_data[[#This Row],[Area Code]],Location!$B$1:$E$157,4,FALSE)</f>
        <v>Major Market</v>
      </c>
      <c r="R3839" s="15" t="str">
        <f>HLOOKUP(Coffee_data[[#This Row],[ProductId]],Product!$B$4:$O$7,2,FALSE)</f>
        <v>Decaf</v>
      </c>
      <c r="S3839" s="15" t="str">
        <f>HLOOKUP(Coffee_data[[#This Row],[ProductId]],Product!$B$4:$O$7,3,FALSE)</f>
        <v>Espresso</v>
      </c>
      <c r="T3839" s="15" t="str">
        <f>HLOOKUP(Coffee_data[[#This Row],[ProductId]],Product!$B$4:$O$7,4,FALSE)</f>
        <v>Decaf Espresso</v>
      </c>
    </row>
    <row r="3840" spans="1:20" x14ac:dyDescent="0.2">
      <c r="A3840">
        <v>-9</v>
      </c>
      <c r="B3840">
        <v>64</v>
      </c>
      <c r="C3840">
        <v>116</v>
      </c>
      <c r="D3840">
        <v>45</v>
      </c>
      <c r="E3840">
        <v>70</v>
      </c>
      <c r="F3840">
        <v>41</v>
      </c>
      <c r="G3840">
        <v>320</v>
      </c>
      <c r="H3840">
        <v>20</v>
      </c>
      <c r="I3840">
        <v>10</v>
      </c>
      <c r="J3840">
        <v>40</v>
      </c>
      <c r="K3840">
        <v>50</v>
      </c>
      <c r="L3840">
        <v>435</v>
      </c>
      <c r="M3840">
        <v>11</v>
      </c>
      <c r="N3840" s="25">
        <v>42277</v>
      </c>
      <c r="O3840" t="str">
        <f>VLOOKUP(Coffee_data[[#This Row],[Area Code]],Location!$B$1:$E$157,2,FALSE)</f>
        <v>Utah</v>
      </c>
      <c r="P3840" t="str">
        <f>VLOOKUP(Coffee_data[[#This Row],[Area Code]],Location!$B$1:$E$157,3,FALSE)</f>
        <v>West</v>
      </c>
      <c r="Q3840" t="str">
        <f>VLOOKUP(Coffee_data[[#This Row],[Area Code]],Location!$B$1:$E$157,4,FALSE)</f>
        <v>Small Market</v>
      </c>
      <c r="R3840" s="15" t="str">
        <f>HLOOKUP(Coffee_data[[#This Row],[ProductId]],Product!$B$4:$O$7,2,FALSE)</f>
        <v>Regular</v>
      </c>
      <c r="S3840" s="15" t="str">
        <f>HLOOKUP(Coffee_data[[#This Row],[ProductId]],Product!$B$4:$O$7,3,FALSE)</f>
        <v>Tea</v>
      </c>
      <c r="T3840" s="15" t="str">
        <f>HLOOKUP(Coffee_data[[#This Row],[ProductId]],Product!$B$4:$O$7,4,FALSE)</f>
        <v>Darjeeling</v>
      </c>
    </row>
    <row r="3841" spans="1:20" x14ac:dyDescent="0.2">
      <c r="A3841">
        <v>21</v>
      </c>
      <c r="B3841">
        <v>53</v>
      </c>
      <c r="C3841">
        <v>98</v>
      </c>
      <c r="D3841">
        <v>39</v>
      </c>
      <c r="E3841">
        <v>39</v>
      </c>
      <c r="F3841">
        <v>12</v>
      </c>
      <c r="G3841">
        <v>244</v>
      </c>
      <c r="H3841">
        <v>20</v>
      </c>
      <c r="I3841">
        <v>10</v>
      </c>
      <c r="J3841">
        <v>30</v>
      </c>
      <c r="K3841">
        <v>52</v>
      </c>
      <c r="L3841">
        <v>435</v>
      </c>
      <c r="M3841">
        <v>12</v>
      </c>
      <c r="N3841" s="25">
        <v>42277</v>
      </c>
      <c r="O3841" t="str">
        <f>VLOOKUP(Coffee_data[[#This Row],[Area Code]],Location!$B$1:$E$157,2,FALSE)</f>
        <v>Utah</v>
      </c>
      <c r="P3841" t="str">
        <f>VLOOKUP(Coffee_data[[#This Row],[Area Code]],Location!$B$1:$E$157,3,FALSE)</f>
        <v>West</v>
      </c>
      <c r="Q3841" t="str">
        <f>VLOOKUP(Coffee_data[[#This Row],[Area Code]],Location!$B$1:$E$157,4,FALSE)</f>
        <v>Small Market</v>
      </c>
      <c r="R3841" s="15" t="str">
        <f>HLOOKUP(Coffee_data[[#This Row],[ProductId]],Product!$B$4:$O$7,2,FALSE)</f>
        <v>Regular</v>
      </c>
      <c r="S3841" s="15" t="str">
        <f>HLOOKUP(Coffee_data[[#This Row],[ProductId]],Product!$B$4:$O$7,3,FALSE)</f>
        <v>Tea</v>
      </c>
      <c r="T3841" s="15" t="str">
        <f>HLOOKUP(Coffee_data[[#This Row],[ProductId]],Product!$B$4:$O$7,4,FALSE)</f>
        <v>Earl Grey</v>
      </c>
    </row>
    <row r="3842" spans="1:20" x14ac:dyDescent="0.2">
      <c r="A3842">
        <v>-18</v>
      </c>
      <c r="B3842">
        <v>31</v>
      </c>
      <c r="C3842">
        <v>60</v>
      </c>
      <c r="D3842">
        <v>25</v>
      </c>
      <c r="E3842">
        <v>43</v>
      </c>
      <c r="F3842">
        <v>9</v>
      </c>
      <c r="G3842">
        <v>209</v>
      </c>
      <c r="H3842">
        <v>10</v>
      </c>
      <c r="I3842">
        <v>0</v>
      </c>
      <c r="J3842">
        <v>20</v>
      </c>
      <c r="K3842">
        <v>7</v>
      </c>
      <c r="L3842">
        <v>435</v>
      </c>
      <c r="M3842">
        <v>13</v>
      </c>
      <c r="N3842" s="25">
        <v>42277</v>
      </c>
      <c r="O3842" t="str">
        <f>VLOOKUP(Coffee_data[[#This Row],[Area Code]],Location!$B$1:$E$157,2,FALSE)</f>
        <v>Utah</v>
      </c>
      <c r="P3842" t="str">
        <f>VLOOKUP(Coffee_data[[#This Row],[Area Code]],Location!$B$1:$E$157,3,FALSE)</f>
        <v>West</v>
      </c>
      <c r="Q3842" t="str">
        <f>VLOOKUP(Coffee_data[[#This Row],[Area Code]],Location!$B$1:$E$157,4,FALSE)</f>
        <v>Small Market</v>
      </c>
      <c r="R3842" s="15" t="str">
        <f>HLOOKUP(Coffee_data[[#This Row],[ProductId]],Product!$B$4:$O$7,2,FALSE)</f>
        <v>Regular</v>
      </c>
      <c r="S3842" s="15" t="str">
        <f>HLOOKUP(Coffee_data[[#This Row],[ProductId]],Product!$B$4:$O$7,3,FALSE)</f>
        <v>Tea</v>
      </c>
      <c r="T3842" s="15" t="str">
        <f>HLOOKUP(Coffee_data[[#This Row],[ProductId]],Product!$B$4:$O$7,4,FALSE)</f>
        <v>Green Tea</v>
      </c>
    </row>
    <row r="3843" spans="1:20" x14ac:dyDescent="0.2">
      <c r="A3843">
        <v>49</v>
      </c>
      <c r="B3843">
        <v>71</v>
      </c>
      <c r="C3843">
        <v>128</v>
      </c>
      <c r="D3843">
        <v>49</v>
      </c>
      <c r="E3843">
        <v>38</v>
      </c>
      <c r="F3843">
        <v>15</v>
      </c>
      <c r="G3843">
        <v>310</v>
      </c>
      <c r="H3843">
        <v>60</v>
      </c>
      <c r="I3843">
        <v>22</v>
      </c>
      <c r="J3843">
        <v>60</v>
      </c>
      <c r="K3843">
        <v>98</v>
      </c>
      <c r="L3843">
        <v>801</v>
      </c>
      <c r="M3843">
        <v>8</v>
      </c>
      <c r="N3843" s="25">
        <v>42277</v>
      </c>
      <c r="O3843" t="str">
        <f>VLOOKUP(Coffee_data[[#This Row],[Area Code]],Location!$B$1:$E$157,2,FALSE)</f>
        <v>Utah</v>
      </c>
      <c r="P3843" t="str">
        <f>VLOOKUP(Coffee_data[[#This Row],[Area Code]],Location!$B$1:$E$157,3,FALSE)</f>
        <v>West</v>
      </c>
      <c r="Q3843" t="str">
        <f>VLOOKUP(Coffee_data[[#This Row],[Area Code]],Location!$B$1:$E$157,4,FALSE)</f>
        <v>Small Market</v>
      </c>
      <c r="R3843" s="15" t="str">
        <f>HLOOKUP(Coffee_data[[#This Row],[ProductId]],Product!$B$4:$O$7,2,FALSE)</f>
        <v>Decaf</v>
      </c>
      <c r="S3843" s="15" t="str">
        <f>HLOOKUP(Coffee_data[[#This Row],[ProductId]],Product!$B$4:$O$7,3,FALSE)</f>
        <v>Herbal Tea</v>
      </c>
      <c r="T3843" s="15" t="str">
        <f>HLOOKUP(Coffee_data[[#This Row],[ProductId]],Product!$B$4:$O$7,4,FALSE)</f>
        <v>Chamomile</v>
      </c>
    </row>
    <row r="3844" spans="1:20" x14ac:dyDescent="0.2">
      <c r="A3844">
        <v>34</v>
      </c>
      <c r="B3844">
        <v>69</v>
      </c>
      <c r="C3844">
        <v>121</v>
      </c>
      <c r="D3844">
        <v>45</v>
      </c>
      <c r="E3844">
        <v>46</v>
      </c>
      <c r="F3844">
        <v>14</v>
      </c>
      <c r="G3844">
        <v>447</v>
      </c>
      <c r="H3844">
        <v>60</v>
      </c>
      <c r="I3844">
        <v>20</v>
      </c>
      <c r="J3844">
        <v>70</v>
      </c>
      <c r="K3844">
        <v>99</v>
      </c>
      <c r="L3844">
        <v>435</v>
      </c>
      <c r="M3844">
        <v>9</v>
      </c>
      <c r="N3844" s="25">
        <v>42277</v>
      </c>
      <c r="O3844" t="str">
        <f>VLOOKUP(Coffee_data[[#This Row],[Area Code]],Location!$B$1:$E$157,2,FALSE)</f>
        <v>Utah</v>
      </c>
      <c r="P3844" t="str">
        <f>VLOOKUP(Coffee_data[[#This Row],[Area Code]],Location!$B$1:$E$157,3,FALSE)</f>
        <v>West</v>
      </c>
      <c r="Q3844" t="str">
        <f>VLOOKUP(Coffee_data[[#This Row],[Area Code]],Location!$B$1:$E$157,4,FALSE)</f>
        <v>Small Market</v>
      </c>
      <c r="R3844" s="15" t="str">
        <f>HLOOKUP(Coffee_data[[#This Row],[ProductId]],Product!$B$4:$O$7,2,FALSE)</f>
        <v>Decaf</v>
      </c>
      <c r="S3844" s="15" t="str">
        <f>HLOOKUP(Coffee_data[[#This Row],[ProductId]],Product!$B$4:$O$7,3,FALSE)</f>
        <v>Herbal Tea</v>
      </c>
      <c r="T3844" s="15" t="str">
        <f>HLOOKUP(Coffee_data[[#This Row],[ProductId]],Product!$B$4:$O$7,4,FALSE)</f>
        <v>Lemon</v>
      </c>
    </row>
    <row r="3845" spans="1:20" x14ac:dyDescent="0.2">
      <c r="A3845">
        <v>-40</v>
      </c>
      <c r="B3845">
        <v>23</v>
      </c>
      <c r="C3845">
        <v>116</v>
      </c>
      <c r="D3845">
        <v>86</v>
      </c>
      <c r="E3845">
        <v>50</v>
      </c>
      <c r="F3845">
        <v>26</v>
      </c>
      <c r="G3845">
        <v>1698</v>
      </c>
      <c r="H3845">
        <v>0</v>
      </c>
      <c r="I3845">
        <v>70</v>
      </c>
      <c r="J3845">
        <v>20</v>
      </c>
      <c r="K3845">
        <v>90</v>
      </c>
      <c r="L3845">
        <v>435</v>
      </c>
      <c r="M3845">
        <v>10</v>
      </c>
      <c r="N3845" s="25">
        <v>42277</v>
      </c>
      <c r="O3845" t="str">
        <f>VLOOKUP(Coffee_data[[#This Row],[Area Code]],Location!$B$1:$E$157,2,FALSE)</f>
        <v>Utah</v>
      </c>
      <c r="P3845" t="str">
        <f>VLOOKUP(Coffee_data[[#This Row],[Area Code]],Location!$B$1:$E$157,3,FALSE)</f>
        <v>West</v>
      </c>
      <c r="Q3845" t="str">
        <f>VLOOKUP(Coffee_data[[#This Row],[Area Code]],Location!$B$1:$E$157,4,FALSE)</f>
        <v>Small Market</v>
      </c>
      <c r="R3845" s="15" t="str">
        <f>HLOOKUP(Coffee_data[[#This Row],[ProductId]],Product!$B$4:$O$7,2,FALSE)</f>
        <v>Decaf</v>
      </c>
      <c r="S3845" s="15" t="str">
        <f>HLOOKUP(Coffee_data[[#This Row],[ProductId]],Product!$B$4:$O$7,3,FALSE)</f>
        <v>Herbal Tea</v>
      </c>
      <c r="T3845" s="15" t="str">
        <f>HLOOKUP(Coffee_data[[#This Row],[ProductId]],Product!$B$4:$O$7,4,FALSE)</f>
        <v>Mint</v>
      </c>
    </row>
    <row r="3846" spans="1:20" x14ac:dyDescent="0.2">
      <c r="A3846">
        <v>129</v>
      </c>
      <c r="B3846">
        <v>133</v>
      </c>
      <c r="C3846">
        <v>251</v>
      </c>
      <c r="D3846">
        <v>103</v>
      </c>
      <c r="E3846">
        <v>46</v>
      </c>
      <c r="F3846">
        <v>33</v>
      </c>
      <c r="G3846">
        <v>564</v>
      </c>
      <c r="H3846">
        <v>110</v>
      </c>
      <c r="I3846">
        <v>75</v>
      </c>
      <c r="J3846">
        <v>130</v>
      </c>
      <c r="K3846">
        <v>215</v>
      </c>
      <c r="L3846">
        <v>435</v>
      </c>
      <c r="M3846">
        <v>5</v>
      </c>
      <c r="N3846" s="25">
        <v>42277</v>
      </c>
      <c r="O3846" t="str">
        <f>VLOOKUP(Coffee_data[[#This Row],[Area Code]],Location!$B$1:$E$157,2,FALSE)</f>
        <v>Utah</v>
      </c>
      <c r="P3846" t="str">
        <f>VLOOKUP(Coffee_data[[#This Row],[Area Code]],Location!$B$1:$E$157,3,FALSE)</f>
        <v>West</v>
      </c>
      <c r="Q3846" t="str">
        <f>VLOOKUP(Coffee_data[[#This Row],[Area Code]],Location!$B$1:$E$157,4,FALSE)</f>
        <v>Small Market</v>
      </c>
      <c r="R3846" s="15" t="str">
        <f>HLOOKUP(Coffee_data[[#This Row],[ProductId]],Product!$B$4:$O$7,2,FALSE)</f>
        <v>Regular</v>
      </c>
      <c r="S3846" s="15" t="str">
        <f>HLOOKUP(Coffee_data[[#This Row],[ProductId]],Product!$B$4:$O$7,3,FALSE)</f>
        <v>Espresso</v>
      </c>
      <c r="T3846" s="15" t="str">
        <f>HLOOKUP(Coffee_data[[#This Row],[ProductId]],Product!$B$4:$O$7,4,FALSE)</f>
        <v>Caffe Mocha</v>
      </c>
    </row>
    <row r="3847" spans="1:20" x14ac:dyDescent="0.2">
      <c r="A3847">
        <v>55</v>
      </c>
      <c r="B3847">
        <v>59</v>
      </c>
      <c r="C3847">
        <v>106</v>
      </c>
      <c r="D3847">
        <v>40</v>
      </c>
      <c r="E3847">
        <v>22</v>
      </c>
      <c r="F3847">
        <v>11</v>
      </c>
      <c r="G3847">
        <v>881</v>
      </c>
      <c r="H3847">
        <v>60</v>
      </c>
      <c r="I3847">
        <v>20</v>
      </c>
      <c r="J3847">
        <v>60</v>
      </c>
      <c r="K3847">
        <v>74</v>
      </c>
      <c r="L3847">
        <v>435</v>
      </c>
      <c r="M3847">
        <v>6</v>
      </c>
      <c r="N3847" s="25">
        <v>42277</v>
      </c>
      <c r="O3847" t="str">
        <f>VLOOKUP(Coffee_data[[#This Row],[Area Code]],Location!$B$1:$E$157,2,FALSE)</f>
        <v>Utah</v>
      </c>
      <c r="P3847" t="str">
        <f>VLOOKUP(Coffee_data[[#This Row],[Area Code]],Location!$B$1:$E$157,3,FALSE)</f>
        <v>West</v>
      </c>
      <c r="Q3847" t="str">
        <f>VLOOKUP(Coffee_data[[#This Row],[Area Code]],Location!$B$1:$E$157,4,FALSE)</f>
        <v>Small Market</v>
      </c>
      <c r="R3847" s="15" t="str">
        <f>HLOOKUP(Coffee_data[[#This Row],[ProductId]],Product!$B$4:$O$7,2,FALSE)</f>
        <v>Decaf</v>
      </c>
      <c r="S3847" s="15" t="str">
        <f>HLOOKUP(Coffee_data[[#This Row],[ProductId]],Product!$B$4:$O$7,3,FALSE)</f>
        <v>Espresso</v>
      </c>
      <c r="T3847" s="15" t="str">
        <f>HLOOKUP(Coffee_data[[#This Row],[ProductId]],Product!$B$4:$O$7,4,FALSE)</f>
        <v>Decaf Espresso</v>
      </c>
    </row>
    <row r="3848" spans="1:20" x14ac:dyDescent="0.2">
      <c r="A3848">
        <v>53</v>
      </c>
      <c r="B3848">
        <v>77</v>
      </c>
      <c r="C3848">
        <v>151</v>
      </c>
      <c r="D3848">
        <v>65</v>
      </c>
      <c r="E3848">
        <v>41</v>
      </c>
      <c r="F3848">
        <v>20</v>
      </c>
      <c r="G3848">
        <v>1053</v>
      </c>
      <c r="H3848">
        <v>90</v>
      </c>
      <c r="I3848">
        <v>91</v>
      </c>
      <c r="J3848">
        <v>110</v>
      </c>
      <c r="K3848">
        <v>200</v>
      </c>
      <c r="L3848">
        <v>435</v>
      </c>
      <c r="M3848">
        <v>1</v>
      </c>
      <c r="N3848" s="25">
        <v>42277</v>
      </c>
      <c r="O3848" t="str">
        <f>VLOOKUP(Coffee_data[[#This Row],[Area Code]],Location!$B$1:$E$157,2,FALSE)</f>
        <v>Utah</v>
      </c>
      <c r="P3848" t="str">
        <f>VLOOKUP(Coffee_data[[#This Row],[Area Code]],Location!$B$1:$E$157,3,FALSE)</f>
        <v>West</v>
      </c>
      <c r="Q3848" t="str">
        <f>VLOOKUP(Coffee_data[[#This Row],[Area Code]],Location!$B$1:$E$157,4,FALSE)</f>
        <v>Small Market</v>
      </c>
      <c r="R3848" s="15" t="str">
        <f>HLOOKUP(Coffee_data[[#This Row],[ProductId]],Product!$B$4:$O$7,2,FALSE)</f>
        <v>Regular</v>
      </c>
      <c r="S3848" s="15" t="str">
        <f>HLOOKUP(Coffee_data[[#This Row],[ProductId]],Product!$B$4:$O$7,3,FALSE)</f>
        <v>Coffee</v>
      </c>
      <c r="T3848" s="15" t="str">
        <f>HLOOKUP(Coffee_data[[#This Row],[ProductId]],Product!$B$4:$O$7,4,FALSE)</f>
        <v>Amaretto</v>
      </c>
    </row>
    <row r="3849" spans="1:20" x14ac:dyDescent="0.2">
      <c r="A3849">
        <v>33</v>
      </c>
      <c r="B3849">
        <v>64</v>
      </c>
      <c r="C3849">
        <v>118</v>
      </c>
      <c r="D3849">
        <v>47</v>
      </c>
      <c r="E3849">
        <v>42</v>
      </c>
      <c r="F3849">
        <v>15</v>
      </c>
      <c r="G3849">
        <v>375</v>
      </c>
      <c r="H3849">
        <v>80</v>
      </c>
      <c r="I3849">
        <v>52</v>
      </c>
      <c r="J3849">
        <v>100</v>
      </c>
      <c r="K3849">
        <v>150</v>
      </c>
      <c r="L3849">
        <v>435</v>
      </c>
      <c r="M3849">
        <v>2</v>
      </c>
      <c r="N3849" s="25">
        <v>42277</v>
      </c>
      <c r="O3849" t="str">
        <f>VLOOKUP(Coffee_data[[#This Row],[Area Code]],Location!$B$1:$E$157,2,FALSE)</f>
        <v>Utah</v>
      </c>
      <c r="P3849" t="str">
        <f>VLOOKUP(Coffee_data[[#This Row],[Area Code]],Location!$B$1:$E$157,3,FALSE)</f>
        <v>West</v>
      </c>
      <c r="Q3849" t="str">
        <f>VLOOKUP(Coffee_data[[#This Row],[Area Code]],Location!$B$1:$E$157,4,FALSE)</f>
        <v>Small Market</v>
      </c>
      <c r="R3849" s="15" t="str">
        <f>HLOOKUP(Coffee_data[[#This Row],[ProductId]],Product!$B$4:$O$7,2,FALSE)</f>
        <v>Regular</v>
      </c>
      <c r="S3849" s="15" t="str">
        <f>HLOOKUP(Coffee_data[[#This Row],[ProductId]],Product!$B$4:$O$7,3,FALSE)</f>
        <v>Coffee</v>
      </c>
      <c r="T3849" s="15" t="str">
        <f>HLOOKUP(Coffee_data[[#This Row],[ProductId]],Product!$B$4:$O$7,4,FALSE)</f>
        <v>Columbian</v>
      </c>
    </row>
    <row r="3850" spans="1:20" x14ac:dyDescent="0.2">
      <c r="A3850">
        <v>50</v>
      </c>
      <c r="B3850">
        <v>98</v>
      </c>
      <c r="C3850">
        <v>189</v>
      </c>
      <c r="D3850">
        <v>79</v>
      </c>
      <c r="E3850">
        <v>64</v>
      </c>
      <c r="F3850">
        <v>30</v>
      </c>
      <c r="G3850">
        <v>593</v>
      </c>
      <c r="H3850">
        <v>120</v>
      </c>
      <c r="I3850">
        <v>92</v>
      </c>
      <c r="J3850">
        <v>160</v>
      </c>
      <c r="K3850">
        <v>263</v>
      </c>
      <c r="L3850">
        <v>435</v>
      </c>
      <c r="M3850">
        <v>3</v>
      </c>
      <c r="N3850" s="25">
        <v>42277</v>
      </c>
      <c r="O3850" t="str">
        <f>VLOOKUP(Coffee_data[[#This Row],[Area Code]],Location!$B$1:$E$157,2,FALSE)</f>
        <v>Utah</v>
      </c>
      <c r="P3850" t="str">
        <f>VLOOKUP(Coffee_data[[#This Row],[Area Code]],Location!$B$1:$E$157,3,FALSE)</f>
        <v>West</v>
      </c>
      <c r="Q3850" t="str">
        <f>VLOOKUP(Coffee_data[[#This Row],[Area Code]],Location!$B$1:$E$157,4,FALSE)</f>
        <v>Small Market</v>
      </c>
      <c r="R3850" s="15" t="str">
        <f>HLOOKUP(Coffee_data[[#This Row],[ProductId]],Product!$B$4:$O$7,2,FALSE)</f>
        <v>Decaf</v>
      </c>
      <c r="S3850" s="15" t="str">
        <f>HLOOKUP(Coffee_data[[#This Row],[ProductId]],Product!$B$4:$O$7,3,FALSE)</f>
        <v>Coffee</v>
      </c>
      <c r="T3850" s="15" t="str">
        <f>HLOOKUP(Coffee_data[[#This Row],[ProductId]],Product!$B$4:$O$7,4,FALSE)</f>
        <v>Decaf Irish Cream</v>
      </c>
    </row>
    <row r="3851" spans="1:20" x14ac:dyDescent="0.2">
      <c r="A3851">
        <v>42</v>
      </c>
      <c r="B3851">
        <v>47</v>
      </c>
      <c r="C3851">
        <v>84</v>
      </c>
      <c r="D3851">
        <v>32</v>
      </c>
      <c r="E3851">
        <v>19</v>
      </c>
      <c r="F3851">
        <v>8</v>
      </c>
      <c r="G3851">
        <v>833</v>
      </c>
      <c r="H3851">
        <v>40</v>
      </c>
      <c r="I3851">
        <v>20</v>
      </c>
      <c r="J3851">
        <v>40</v>
      </c>
      <c r="K3851">
        <v>60</v>
      </c>
      <c r="L3851">
        <v>435</v>
      </c>
      <c r="M3851">
        <v>4</v>
      </c>
      <c r="N3851" s="25">
        <v>42277</v>
      </c>
      <c r="O3851" t="str">
        <f>VLOOKUP(Coffee_data[[#This Row],[Area Code]],Location!$B$1:$E$157,2,FALSE)</f>
        <v>Utah</v>
      </c>
      <c r="P3851" t="str">
        <f>VLOOKUP(Coffee_data[[#This Row],[Area Code]],Location!$B$1:$E$157,3,FALSE)</f>
        <v>West</v>
      </c>
      <c r="Q3851" t="str">
        <f>VLOOKUP(Coffee_data[[#This Row],[Area Code]],Location!$B$1:$E$157,4,FALSE)</f>
        <v>Small Market</v>
      </c>
      <c r="R3851" s="15" t="str">
        <f>HLOOKUP(Coffee_data[[#This Row],[ProductId]],Product!$B$4:$O$7,2,FALSE)</f>
        <v>Regular</v>
      </c>
      <c r="S3851" s="15" t="str">
        <f>HLOOKUP(Coffee_data[[#This Row],[ProductId]],Product!$B$4:$O$7,3,FALSE)</f>
        <v>Espresso</v>
      </c>
      <c r="T3851" s="15" t="str">
        <f>HLOOKUP(Coffee_data[[#This Row],[ProductId]],Product!$B$4:$O$7,4,FALSE)</f>
        <v>Caffe Latte</v>
      </c>
    </row>
    <row r="3852" spans="1:20" x14ac:dyDescent="0.2">
      <c r="A3852">
        <v>199</v>
      </c>
      <c r="B3852">
        <v>179</v>
      </c>
      <c r="C3852">
        <v>322</v>
      </c>
      <c r="D3852">
        <v>101</v>
      </c>
      <c r="E3852">
        <v>45</v>
      </c>
      <c r="F3852">
        <v>34</v>
      </c>
      <c r="G3852">
        <v>915</v>
      </c>
      <c r="H3852">
        <v>80</v>
      </c>
      <c r="I3852">
        <v>39</v>
      </c>
      <c r="J3852">
        <v>90</v>
      </c>
      <c r="K3852">
        <v>151</v>
      </c>
      <c r="L3852">
        <v>831</v>
      </c>
      <c r="M3852">
        <v>11</v>
      </c>
      <c r="N3852" s="25">
        <v>42277</v>
      </c>
      <c r="O3852" t="str">
        <f>VLOOKUP(Coffee_data[[#This Row],[Area Code]],Location!$B$1:$E$157,2,FALSE)</f>
        <v>California</v>
      </c>
      <c r="P3852" t="str">
        <f>VLOOKUP(Coffee_data[[#This Row],[Area Code]],Location!$B$1:$E$157,3,FALSE)</f>
        <v>West</v>
      </c>
      <c r="Q3852" t="str">
        <f>VLOOKUP(Coffee_data[[#This Row],[Area Code]],Location!$B$1:$E$157,4,FALSE)</f>
        <v>Major Market</v>
      </c>
      <c r="R3852" s="15" t="str">
        <f>HLOOKUP(Coffee_data[[#This Row],[ProductId]],Product!$B$4:$O$7,2,FALSE)</f>
        <v>Regular</v>
      </c>
      <c r="S3852" s="15" t="str">
        <f>HLOOKUP(Coffee_data[[#This Row],[ProductId]],Product!$B$4:$O$7,3,FALSE)</f>
        <v>Tea</v>
      </c>
      <c r="T3852" s="15" t="str">
        <f>HLOOKUP(Coffee_data[[#This Row],[ProductId]],Product!$B$4:$O$7,4,FALSE)</f>
        <v>Darjeeling</v>
      </c>
    </row>
    <row r="3853" spans="1:20" x14ac:dyDescent="0.2">
      <c r="A3853">
        <v>117</v>
      </c>
      <c r="B3853">
        <v>111</v>
      </c>
      <c r="C3853">
        <v>199</v>
      </c>
      <c r="D3853">
        <v>76</v>
      </c>
      <c r="E3853">
        <v>32</v>
      </c>
      <c r="F3853">
        <v>21</v>
      </c>
      <c r="G3853">
        <v>580</v>
      </c>
      <c r="H3853">
        <v>50</v>
      </c>
      <c r="I3853">
        <v>42</v>
      </c>
      <c r="J3853">
        <v>50</v>
      </c>
      <c r="K3853">
        <v>80</v>
      </c>
      <c r="L3853">
        <v>626</v>
      </c>
      <c r="M3853">
        <v>12</v>
      </c>
      <c r="N3853" s="25">
        <v>42277</v>
      </c>
      <c r="O3853" t="str">
        <f>VLOOKUP(Coffee_data[[#This Row],[Area Code]],Location!$B$1:$E$157,2,FALSE)</f>
        <v>California</v>
      </c>
      <c r="P3853" t="str">
        <f>VLOOKUP(Coffee_data[[#This Row],[Area Code]],Location!$B$1:$E$157,3,FALSE)</f>
        <v>West</v>
      </c>
      <c r="Q3853" t="str">
        <f>VLOOKUP(Coffee_data[[#This Row],[Area Code]],Location!$B$1:$E$157,4,FALSE)</f>
        <v>Major Market</v>
      </c>
      <c r="R3853" s="15" t="str">
        <f>HLOOKUP(Coffee_data[[#This Row],[ProductId]],Product!$B$4:$O$7,2,FALSE)</f>
        <v>Regular</v>
      </c>
      <c r="S3853" s="15" t="str">
        <f>HLOOKUP(Coffee_data[[#This Row],[ProductId]],Product!$B$4:$O$7,3,FALSE)</f>
        <v>Tea</v>
      </c>
      <c r="T3853" s="15" t="str">
        <f>HLOOKUP(Coffee_data[[#This Row],[ProductId]],Product!$B$4:$O$7,4,FALSE)</f>
        <v>Earl Grey</v>
      </c>
    </row>
    <row r="3854" spans="1:20" x14ac:dyDescent="0.2">
      <c r="A3854">
        <v>83</v>
      </c>
      <c r="B3854">
        <v>110</v>
      </c>
      <c r="C3854">
        <v>194</v>
      </c>
      <c r="D3854">
        <v>72</v>
      </c>
      <c r="E3854">
        <v>54</v>
      </c>
      <c r="F3854">
        <v>23</v>
      </c>
      <c r="G3854">
        <v>650</v>
      </c>
      <c r="H3854">
        <v>50</v>
      </c>
      <c r="I3854">
        <v>20</v>
      </c>
      <c r="J3854">
        <v>60</v>
      </c>
      <c r="K3854">
        <v>93</v>
      </c>
      <c r="L3854">
        <v>510</v>
      </c>
      <c r="M3854">
        <v>13</v>
      </c>
      <c r="N3854" s="25">
        <v>42277</v>
      </c>
      <c r="O3854" t="str">
        <f>VLOOKUP(Coffee_data[[#This Row],[Area Code]],Location!$B$1:$E$157,2,FALSE)</f>
        <v>California</v>
      </c>
      <c r="P3854" t="str">
        <f>VLOOKUP(Coffee_data[[#This Row],[Area Code]],Location!$B$1:$E$157,3,FALSE)</f>
        <v>West</v>
      </c>
      <c r="Q3854" t="str">
        <f>VLOOKUP(Coffee_data[[#This Row],[Area Code]],Location!$B$1:$E$157,4,FALSE)</f>
        <v>Major Market</v>
      </c>
      <c r="R3854" s="15" t="str">
        <f>HLOOKUP(Coffee_data[[#This Row],[ProductId]],Product!$B$4:$O$7,2,FALSE)</f>
        <v>Regular</v>
      </c>
      <c r="S3854" s="15" t="str">
        <f>HLOOKUP(Coffee_data[[#This Row],[ProductId]],Product!$B$4:$O$7,3,FALSE)</f>
        <v>Tea</v>
      </c>
      <c r="T3854" s="15" t="str">
        <f>HLOOKUP(Coffee_data[[#This Row],[ProductId]],Product!$B$4:$O$7,4,FALSE)</f>
        <v>Green Tea</v>
      </c>
    </row>
    <row r="3855" spans="1:20" x14ac:dyDescent="0.2">
      <c r="A3855">
        <v>171</v>
      </c>
      <c r="B3855">
        <v>157</v>
      </c>
      <c r="C3855">
        <v>282</v>
      </c>
      <c r="D3855">
        <v>112</v>
      </c>
      <c r="E3855">
        <v>42</v>
      </c>
      <c r="F3855">
        <v>30</v>
      </c>
      <c r="G3855">
        <v>971</v>
      </c>
      <c r="H3855">
        <v>120</v>
      </c>
      <c r="I3855">
        <v>72</v>
      </c>
      <c r="J3855">
        <v>130</v>
      </c>
      <c r="K3855">
        <v>218</v>
      </c>
      <c r="L3855">
        <v>925</v>
      </c>
      <c r="M3855">
        <v>8</v>
      </c>
      <c r="N3855" s="25">
        <v>42277</v>
      </c>
      <c r="O3855" t="str">
        <f>VLOOKUP(Coffee_data[[#This Row],[Area Code]],Location!$B$1:$E$157,2,FALSE)</f>
        <v>California</v>
      </c>
      <c r="P3855" t="str">
        <f>VLOOKUP(Coffee_data[[#This Row],[Area Code]],Location!$B$1:$E$157,3,FALSE)</f>
        <v>West</v>
      </c>
      <c r="Q3855" t="str">
        <f>VLOOKUP(Coffee_data[[#This Row],[Area Code]],Location!$B$1:$E$157,4,FALSE)</f>
        <v>Major Market</v>
      </c>
      <c r="R3855" s="15" t="str">
        <f>HLOOKUP(Coffee_data[[#This Row],[ProductId]],Product!$B$4:$O$7,2,FALSE)</f>
        <v>Decaf</v>
      </c>
      <c r="S3855" s="15" t="str">
        <f>HLOOKUP(Coffee_data[[#This Row],[ProductId]],Product!$B$4:$O$7,3,FALSE)</f>
        <v>Herbal Tea</v>
      </c>
      <c r="T3855" s="15" t="str">
        <f>HLOOKUP(Coffee_data[[#This Row],[ProductId]],Product!$B$4:$O$7,4,FALSE)</f>
        <v>Chamomile</v>
      </c>
    </row>
    <row r="3856" spans="1:20" x14ac:dyDescent="0.2">
      <c r="A3856">
        <v>276</v>
      </c>
      <c r="B3856">
        <v>281</v>
      </c>
      <c r="C3856">
        <v>554</v>
      </c>
      <c r="D3856">
        <v>196</v>
      </c>
      <c r="E3856">
        <v>95</v>
      </c>
      <c r="F3856">
        <v>74</v>
      </c>
      <c r="G3856">
        <v>1246</v>
      </c>
      <c r="H3856">
        <v>170</v>
      </c>
      <c r="I3856">
        <v>197</v>
      </c>
      <c r="J3856">
        <v>220</v>
      </c>
      <c r="K3856">
        <v>410</v>
      </c>
      <c r="L3856">
        <v>951</v>
      </c>
      <c r="M3856">
        <v>9</v>
      </c>
      <c r="N3856" s="25">
        <v>42277</v>
      </c>
      <c r="O3856" t="str">
        <f>VLOOKUP(Coffee_data[[#This Row],[Area Code]],Location!$B$1:$E$157,2,FALSE)</f>
        <v>California</v>
      </c>
      <c r="P3856" t="str">
        <f>VLOOKUP(Coffee_data[[#This Row],[Area Code]],Location!$B$1:$E$157,3,FALSE)</f>
        <v>West</v>
      </c>
      <c r="Q3856" t="str">
        <f>VLOOKUP(Coffee_data[[#This Row],[Area Code]],Location!$B$1:$E$157,4,FALSE)</f>
        <v>Major Market</v>
      </c>
      <c r="R3856" s="15" t="str">
        <f>HLOOKUP(Coffee_data[[#This Row],[ProductId]],Product!$B$4:$O$7,2,FALSE)</f>
        <v>Decaf</v>
      </c>
      <c r="S3856" s="15" t="str">
        <f>HLOOKUP(Coffee_data[[#This Row],[ProductId]],Product!$B$4:$O$7,3,FALSE)</f>
        <v>Herbal Tea</v>
      </c>
      <c r="T3856" s="15" t="str">
        <f>HLOOKUP(Coffee_data[[#This Row],[ProductId]],Product!$B$4:$O$7,4,FALSE)</f>
        <v>Lemon</v>
      </c>
    </row>
    <row r="3857" spans="1:20" x14ac:dyDescent="0.2">
      <c r="A3857">
        <v>39</v>
      </c>
      <c r="B3857">
        <v>51</v>
      </c>
      <c r="C3857">
        <v>96</v>
      </c>
      <c r="D3857">
        <v>39</v>
      </c>
      <c r="E3857">
        <v>25</v>
      </c>
      <c r="F3857">
        <v>12</v>
      </c>
      <c r="G3857">
        <v>541</v>
      </c>
      <c r="H3857">
        <v>40</v>
      </c>
      <c r="I3857">
        <v>20</v>
      </c>
      <c r="J3857">
        <v>40</v>
      </c>
      <c r="K3857">
        <v>70</v>
      </c>
      <c r="L3857">
        <v>530</v>
      </c>
      <c r="M3857">
        <v>10</v>
      </c>
      <c r="N3857" s="25">
        <v>42277</v>
      </c>
      <c r="O3857" t="str">
        <f>VLOOKUP(Coffee_data[[#This Row],[Area Code]],Location!$B$1:$E$157,2,FALSE)</f>
        <v>California</v>
      </c>
      <c r="P3857" t="str">
        <f>VLOOKUP(Coffee_data[[#This Row],[Area Code]],Location!$B$1:$E$157,3,FALSE)</f>
        <v>West</v>
      </c>
      <c r="Q3857" t="str">
        <f>VLOOKUP(Coffee_data[[#This Row],[Area Code]],Location!$B$1:$E$157,4,FALSE)</f>
        <v>Major Market</v>
      </c>
      <c r="R3857" s="15" t="str">
        <f>HLOOKUP(Coffee_data[[#This Row],[ProductId]],Product!$B$4:$O$7,2,FALSE)</f>
        <v>Decaf</v>
      </c>
      <c r="S3857" s="15" t="str">
        <f>HLOOKUP(Coffee_data[[#This Row],[ProductId]],Product!$B$4:$O$7,3,FALSE)</f>
        <v>Herbal Tea</v>
      </c>
      <c r="T3857" s="15" t="str">
        <f>HLOOKUP(Coffee_data[[#This Row],[ProductId]],Product!$B$4:$O$7,4,FALSE)</f>
        <v>Mint</v>
      </c>
    </row>
    <row r="3858" spans="1:20" x14ac:dyDescent="0.2">
      <c r="A3858">
        <v>40</v>
      </c>
      <c r="B3858">
        <v>173</v>
      </c>
      <c r="C3858">
        <v>318</v>
      </c>
      <c r="D3858">
        <v>170</v>
      </c>
      <c r="E3858">
        <v>146</v>
      </c>
      <c r="F3858">
        <v>113</v>
      </c>
      <c r="G3858">
        <v>898</v>
      </c>
      <c r="H3858">
        <v>50</v>
      </c>
      <c r="I3858">
        <v>90</v>
      </c>
      <c r="J3858">
        <v>160</v>
      </c>
      <c r="K3858">
        <v>275</v>
      </c>
      <c r="L3858">
        <v>805</v>
      </c>
      <c r="M3858">
        <v>5</v>
      </c>
      <c r="N3858" s="25">
        <v>42277</v>
      </c>
      <c r="O3858" t="str">
        <f>VLOOKUP(Coffee_data[[#This Row],[Area Code]],Location!$B$1:$E$157,2,FALSE)</f>
        <v>California</v>
      </c>
      <c r="P3858" t="str">
        <f>VLOOKUP(Coffee_data[[#This Row],[Area Code]],Location!$B$1:$E$157,3,FALSE)</f>
        <v>West</v>
      </c>
      <c r="Q3858" t="str">
        <f>VLOOKUP(Coffee_data[[#This Row],[Area Code]],Location!$B$1:$E$157,4,FALSE)</f>
        <v>Major Market</v>
      </c>
      <c r="R3858" s="15" t="str">
        <f>HLOOKUP(Coffee_data[[#This Row],[ProductId]],Product!$B$4:$O$7,2,FALSE)</f>
        <v>Regular</v>
      </c>
      <c r="S3858" s="15" t="str">
        <f>HLOOKUP(Coffee_data[[#This Row],[ProductId]],Product!$B$4:$O$7,3,FALSE)</f>
        <v>Espresso</v>
      </c>
      <c r="T3858" s="15" t="str">
        <f>HLOOKUP(Coffee_data[[#This Row],[ProductId]],Product!$B$4:$O$7,4,FALSE)</f>
        <v>Caffe Mocha</v>
      </c>
    </row>
    <row r="3859" spans="1:20" x14ac:dyDescent="0.2">
      <c r="A3859">
        <v>334</v>
      </c>
      <c r="B3859">
        <v>341</v>
      </c>
      <c r="C3859">
        <v>637</v>
      </c>
      <c r="D3859">
        <v>265</v>
      </c>
      <c r="E3859">
        <v>116</v>
      </c>
      <c r="F3859">
        <v>84</v>
      </c>
      <c r="G3859">
        <v>1662</v>
      </c>
      <c r="H3859">
        <v>240</v>
      </c>
      <c r="I3859">
        <v>175</v>
      </c>
      <c r="J3859">
        <v>320</v>
      </c>
      <c r="K3859">
        <v>556</v>
      </c>
      <c r="L3859">
        <v>415</v>
      </c>
      <c r="M3859">
        <v>6</v>
      </c>
      <c r="N3859" s="25">
        <v>42277</v>
      </c>
      <c r="O3859" t="str">
        <f>VLOOKUP(Coffee_data[[#This Row],[Area Code]],Location!$B$1:$E$157,2,FALSE)</f>
        <v>California</v>
      </c>
      <c r="P3859" t="str">
        <f>VLOOKUP(Coffee_data[[#This Row],[Area Code]],Location!$B$1:$E$157,3,FALSE)</f>
        <v>West</v>
      </c>
      <c r="Q3859" t="str">
        <f>VLOOKUP(Coffee_data[[#This Row],[Area Code]],Location!$B$1:$E$157,4,FALSE)</f>
        <v>Major Market</v>
      </c>
      <c r="R3859" s="15" t="str">
        <f>HLOOKUP(Coffee_data[[#This Row],[ProductId]],Product!$B$4:$O$7,2,FALSE)</f>
        <v>Decaf</v>
      </c>
      <c r="S3859" s="15" t="str">
        <f>HLOOKUP(Coffee_data[[#This Row],[ProductId]],Product!$B$4:$O$7,3,FALSE)</f>
        <v>Espresso</v>
      </c>
      <c r="T3859" s="15" t="str">
        <f>HLOOKUP(Coffee_data[[#This Row],[ProductId]],Product!$B$4:$O$7,4,FALSE)</f>
        <v>Decaf Espresso</v>
      </c>
    </row>
    <row r="3860" spans="1:20" s="24" customFormat="1" x14ac:dyDescent="0.2">
      <c r="A3860" s="24">
        <v>-110</v>
      </c>
      <c r="B3860" s="24">
        <v>-13</v>
      </c>
      <c r="C3860" s="24">
        <v>116</v>
      </c>
      <c r="D3860">
        <v>178</v>
      </c>
      <c r="E3860" s="24">
        <v>61</v>
      </c>
      <c r="F3860" s="24">
        <v>39</v>
      </c>
      <c r="G3860" s="24">
        <v>2555</v>
      </c>
      <c r="H3860" s="24">
        <v>-60</v>
      </c>
      <c r="I3860">
        <v>179</v>
      </c>
      <c r="J3860" s="24">
        <v>-20</v>
      </c>
      <c r="K3860">
        <v>149</v>
      </c>
      <c r="L3860" s="24">
        <v>909</v>
      </c>
      <c r="M3860" s="24">
        <v>1</v>
      </c>
      <c r="N3860" s="27">
        <v>42277</v>
      </c>
      <c r="O3860" s="24" t="str">
        <f>VLOOKUP(Coffee_data[[#This Row],[Area Code]],Location!$B$1:$E$157,2,FALSE)</f>
        <v>California</v>
      </c>
      <c r="P3860" s="24" t="str">
        <f>VLOOKUP(Coffee_data[[#This Row],[Area Code]],Location!$B$1:$E$157,3,FALSE)</f>
        <v>West</v>
      </c>
      <c r="Q3860" s="24" t="str">
        <f>VLOOKUP(Coffee_data[[#This Row],[Area Code]],Location!$B$1:$E$157,4,FALSE)</f>
        <v>Major Market</v>
      </c>
      <c r="R3860" s="43" t="str">
        <f>HLOOKUP(Coffee_data[[#This Row],[ProductId]],Product!$B$4:$O$7,2,FALSE)</f>
        <v>Regular</v>
      </c>
      <c r="S3860" s="43" t="str">
        <f>HLOOKUP(Coffee_data[[#This Row],[ProductId]],Product!$B$4:$O$7,3,FALSE)</f>
        <v>Coffee</v>
      </c>
      <c r="T3860" s="43" t="str">
        <f>HLOOKUP(Coffee_data[[#This Row],[ProductId]],Product!$B$4:$O$7,4,FALSE)</f>
        <v>Amaretto</v>
      </c>
    </row>
    <row r="3861" spans="1:20" x14ac:dyDescent="0.2">
      <c r="A3861">
        <v>367</v>
      </c>
      <c r="B3861">
        <v>390</v>
      </c>
      <c r="C3861">
        <v>693</v>
      </c>
      <c r="D3861">
        <v>215</v>
      </c>
      <c r="E3861">
        <v>143</v>
      </c>
      <c r="F3861">
        <v>91</v>
      </c>
      <c r="G3861">
        <v>2548</v>
      </c>
      <c r="H3861">
        <v>470</v>
      </c>
      <c r="I3861">
        <v>317</v>
      </c>
      <c r="J3861">
        <v>580</v>
      </c>
      <c r="K3861">
        <v>962</v>
      </c>
      <c r="L3861">
        <v>818</v>
      </c>
      <c r="M3861">
        <v>2</v>
      </c>
      <c r="N3861" s="25">
        <v>42277</v>
      </c>
      <c r="O3861" t="str">
        <f>VLOOKUP(Coffee_data[[#This Row],[Area Code]],Location!$B$1:$E$157,2,FALSE)</f>
        <v>California</v>
      </c>
      <c r="P3861" t="str">
        <f>VLOOKUP(Coffee_data[[#This Row],[Area Code]],Location!$B$1:$E$157,3,FALSE)</f>
        <v>West</v>
      </c>
      <c r="Q3861" t="str">
        <f>VLOOKUP(Coffee_data[[#This Row],[Area Code]],Location!$B$1:$E$157,4,FALSE)</f>
        <v>Major Market</v>
      </c>
      <c r="R3861" s="15" t="str">
        <f>HLOOKUP(Coffee_data[[#This Row],[ProductId]],Product!$B$4:$O$7,2,FALSE)</f>
        <v>Regular</v>
      </c>
      <c r="S3861" s="15" t="str">
        <f>HLOOKUP(Coffee_data[[#This Row],[ProductId]],Product!$B$4:$O$7,3,FALSE)</f>
        <v>Coffee</v>
      </c>
      <c r="T3861" s="15" t="str">
        <f>HLOOKUP(Coffee_data[[#This Row],[ProductId]],Product!$B$4:$O$7,4,FALSE)</f>
        <v>Columbian</v>
      </c>
    </row>
    <row r="3862" spans="1:20" x14ac:dyDescent="0.2">
      <c r="A3862">
        <v>-174</v>
      </c>
      <c r="B3862">
        <v>-24</v>
      </c>
      <c r="C3862">
        <v>139</v>
      </c>
      <c r="D3862">
        <v>209</v>
      </c>
      <c r="E3862">
        <v>93</v>
      </c>
      <c r="F3862">
        <v>50</v>
      </c>
      <c r="G3862">
        <v>3654</v>
      </c>
      <c r="H3862">
        <v>-100</v>
      </c>
      <c r="I3862">
        <v>220</v>
      </c>
      <c r="J3862">
        <v>-30</v>
      </c>
      <c r="K3862">
        <v>187</v>
      </c>
      <c r="L3862">
        <v>650</v>
      </c>
      <c r="M3862">
        <v>3</v>
      </c>
      <c r="N3862" s="25">
        <v>42277</v>
      </c>
      <c r="O3862" t="str">
        <f>VLOOKUP(Coffee_data[[#This Row],[Area Code]],Location!$B$1:$E$157,2,FALSE)</f>
        <v>California</v>
      </c>
      <c r="P3862" t="str">
        <f>VLOOKUP(Coffee_data[[#This Row],[Area Code]],Location!$B$1:$E$157,3,FALSE)</f>
        <v>West</v>
      </c>
      <c r="Q3862" t="str">
        <f>VLOOKUP(Coffee_data[[#This Row],[Area Code]],Location!$B$1:$E$157,4,FALSE)</f>
        <v>Major Market</v>
      </c>
      <c r="R3862" s="15" t="str">
        <f>HLOOKUP(Coffee_data[[#This Row],[ProductId]],Product!$B$4:$O$7,2,FALSE)</f>
        <v>Decaf</v>
      </c>
      <c r="S3862" s="15" t="str">
        <f>HLOOKUP(Coffee_data[[#This Row],[ProductId]],Product!$B$4:$O$7,3,FALSE)</f>
        <v>Coffee</v>
      </c>
      <c r="T3862" s="15" t="str">
        <f>HLOOKUP(Coffee_data[[#This Row],[ProductId]],Product!$B$4:$O$7,4,FALSE)</f>
        <v>Decaf Irish Cream</v>
      </c>
    </row>
    <row r="3863" spans="1:20" x14ac:dyDescent="0.2">
      <c r="A3863">
        <v>221</v>
      </c>
      <c r="B3863">
        <v>239</v>
      </c>
      <c r="C3863">
        <v>509</v>
      </c>
      <c r="D3863">
        <v>249</v>
      </c>
      <c r="E3863">
        <v>90</v>
      </c>
      <c r="F3863">
        <v>66</v>
      </c>
      <c r="G3863">
        <v>1755</v>
      </c>
      <c r="H3863">
        <v>160</v>
      </c>
      <c r="I3863">
        <v>221</v>
      </c>
      <c r="J3863">
        <v>220</v>
      </c>
      <c r="K3863">
        <v>426</v>
      </c>
      <c r="L3863">
        <v>714</v>
      </c>
      <c r="M3863">
        <v>4</v>
      </c>
      <c r="N3863" s="25">
        <v>42277</v>
      </c>
      <c r="O3863" t="str">
        <f>VLOOKUP(Coffee_data[[#This Row],[Area Code]],Location!$B$1:$E$157,2,FALSE)</f>
        <v>California</v>
      </c>
      <c r="P3863" t="str">
        <f>VLOOKUP(Coffee_data[[#This Row],[Area Code]],Location!$B$1:$E$157,3,FALSE)</f>
        <v>West</v>
      </c>
      <c r="Q3863" t="str">
        <f>VLOOKUP(Coffee_data[[#This Row],[Area Code]],Location!$B$1:$E$157,4,FALSE)</f>
        <v>Major Market</v>
      </c>
      <c r="R3863" s="15" t="str">
        <f>HLOOKUP(Coffee_data[[#This Row],[ProductId]],Product!$B$4:$O$7,2,FALSE)</f>
        <v>Regular</v>
      </c>
      <c r="S3863" s="15" t="str">
        <f>HLOOKUP(Coffee_data[[#This Row],[ProductId]],Product!$B$4:$O$7,3,FALSE)</f>
        <v>Espresso</v>
      </c>
      <c r="T3863" s="15" t="str">
        <f>HLOOKUP(Coffee_data[[#This Row],[ProductId]],Product!$B$4:$O$7,4,FALSE)</f>
        <v>Caffe Latte</v>
      </c>
    </row>
    <row r="3864" spans="1:20" x14ac:dyDescent="0.2">
      <c r="A3864">
        <v>332</v>
      </c>
      <c r="B3864">
        <v>341</v>
      </c>
      <c r="C3864">
        <v>637</v>
      </c>
      <c r="D3864">
        <v>268</v>
      </c>
      <c r="E3864">
        <v>117</v>
      </c>
      <c r="F3864">
        <v>84</v>
      </c>
      <c r="G3864">
        <v>1662</v>
      </c>
      <c r="H3864">
        <v>130</v>
      </c>
      <c r="I3864">
        <v>59</v>
      </c>
      <c r="J3864">
        <v>180</v>
      </c>
      <c r="K3864">
        <v>290</v>
      </c>
      <c r="L3864">
        <v>775</v>
      </c>
      <c r="M3864">
        <v>11</v>
      </c>
      <c r="N3864" s="25">
        <v>42277</v>
      </c>
      <c r="O3864" t="str">
        <f>VLOOKUP(Coffee_data[[#This Row],[Area Code]],Location!$B$1:$E$157,2,FALSE)</f>
        <v>Nevada</v>
      </c>
      <c r="P3864" t="str">
        <f>VLOOKUP(Coffee_data[[#This Row],[Area Code]],Location!$B$1:$E$157,3,FALSE)</f>
        <v>West</v>
      </c>
      <c r="Q3864" t="str">
        <f>VLOOKUP(Coffee_data[[#This Row],[Area Code]],Location!$B$1:$E$157,4,FALSE)</f>
        <v>Small Market</v>
      </c>
      <c r="R3864" s="15" t="str">
        <f>HLOOKUP(Coffee_data[[#This Row],[ProductId]],Product!$B$4:$O$7,2,FALSE)</f>
        <v>Regular</v>
      </c>
      <c r="S3864" s="15" t="str">
        <f>HLOOKUP(Coffee_data[[#This Row],[ProductId]],Product!$B$4:$O$7,3,FALSE)</f>
        <v>Tea</v>
      </c>
      <c r="T3864" s="15" t="str">
        <f>HLOOKUP(Coffee_data[[#This Row],[ProductId]],Product!$B$4:$O$7,4,FALSE)</f>
        <v>Darjeeling</v>
      </c>
    </row>
    <row r="3865" spans="1:20" x14ac:dyDescent="0.2">
      <c r="A3865">
        <v>221</v>
      </c>
      <c r="B3865">
        <v>239</v>
      </c>
      <c r="C3865">
        <v>509</v>
      </c>
      <c r="D3865">
        <v>194</v>
      </c>
      <c r="E3865">
        <v>90</v>
      </c>
      <c r="F3865">
        <v>66</v>
      </c>
      <c r="G3865">
        <v>1755</v>
      </c>
      <c r="H3865">
        <v>80</v>
      </c>
      <c r="I3865">
        <v>81</v>
      </c>
      <c r="J3865">
        <v>120</v>
      </c>
      <c r="K3865">
        <v>242</v>
      </c>
      <c r="L3865">
        <v>775</v>
      </c>
      <c r="M3865">
        <v>12</v>
      </c>
      <c r="N3865" s="25">
        <v>42277</v>
      </c>
      <c r="O3865" t="str">
        <f>VLOOKUP(Coffee_data[[#This Row],[Area Code]],Location!$B$1:$E$157,2,FALSE)</f>
        <v>Nevada</v>
      </c>
      <c r="P3865" t="str">
        <f>VLOOKUP(Coffee_data[[#This Row],[Area Code]],Location!$B$1:$E$157,3,FALSE)</f>
        <v>West</v>
      </c>
      <c r="Q3865" t="str">
        <f>VLOOKUP(Coffee_data[[#This Row],[Area Code]],Location!$B$1:$E$157,4,FALSE)</f>
        <v>Small Market</v>
      </c>
      <c r="R3865" s="15" t="str">
        <f>HLOOKUP(Coffee_data[[#This Row],[ProductId]],Product!$B$4:$O$7,2,FALSE)</f>
        <v>Regular</v>
      </c>
      <c r="S3865" s="15" t="str">
        <f>HLOOKUP(Coffee_data[[#This Row],[ProductId]],Product!$B$4:$O$7,3,FALSE)</f>
        <v>Tea</v>
      </c>
      <c r="T3865" s="15" t="str">
        <f>HLOOKUP(Coffee_data[[#This Row],[ProductId]],Product!$B$4:$O$7,4,FALSE)</f>
        <v>Earl Grey</v>
      </c>
    </row>
    <row r="3866" spans="1:20" x14ac:dyDescent="0.2">
      <c r="A3866">
        <v>-539</v>
      </c>
      <c r="B3866">
        <v>-255</v>
      </c>
      <c r="C3866">
        <v>22</v>
      </c>
      <c r="D3866">
        <v>280</v>
      </c>
      <c r="E3866">
        <v>129</v>
      </c>
      <c r="F3866">
        <v>96</v>
      </c>
      <c r="G3866">
        <v>7058</v>
      </c>
      <c r="H3866">
        <v>-170</v>
      </c>
      <c r="I3866">
        <v>96</v>
      </c>
      <c r="J3866">
        <v>-110</v>
      </c>
      <c r="K3866">
        <v>-13</v>
      </c>
      <c r="L3866">
        <v>702</v>
      </c>
      <c r="M3866">
        <v>13</v>
      </c>
      <c r="N3866" s="25">
        <v>42277</v>
      </c>
      <c r="O3866" t="str">
        <f>VLOOKUP(Coffee_data[[#This Row],[Area Code]],Location!$B$1:$E$157,2,FALSE)</f>
        <v>Nevada</v>
      </c>
      <c r="P3866" t="str">
        <f>VLOOKUP(Coffee_data[[#This Row],[Area Code]],Location!$B$1:$E$157,3,FALSE)</f>
        <v>West</v>
      </c>
      <c r="Q3866" t="str">
        <f>VLOOKUP(Coffee_data[[#This Row],[Area Code]],Location!$B$1:$E$157,4,FALSE)</f>
        <v>Small Market</v>
      </c>
      <c r="R3866" s="15" t="str">
        <f>HLOOKUP(Coffee_data[[#This Row],[ProductId]],Product!$B$4:$O$7,2,FALSE)</f>
        <v>Regular</v>
      </c>
      <c r="S3866" s="15" t="str">
        <f>HLOOKUP(Coffee_data[[#This Row],[ProductId]],Product!$B$4:$O$7,3,FALSE)</f>
        <v>Tea</v>
      </c>
      <c r="T3866" s="15" t="str">
        <f>HLOOKUP(Coffee_data[[#This Row],[ProductId]],Product!$B$4:$O$7,4,FALSE)</f>
        <v>Green Tea</v>
      </c>
    </row>
    <row r="3867" spans="1:20" x14ac:dyDescent="0.2">
      <c r="A3867">
        <v>39</v>
      </c>
      <c r="B3867">
        <v>173</v>
      </c>
      <c r="C3867">
        <v>318</v>
      </c>
      <c r="D3867">
        <v>103</v>
      </c>
      <c r="E3867">
        <v>147</v>
      </c>
      <c r="F3867">
        <v>113</v>
      </c>
      <c r="G3867">
        <v>898</v>
      </c>
      <c r="H3867">
        <v>60</v>
      </c>
      <c r="I3867">
        <v>90</v>
      </c>
      <c r="J3867">
        <v>150</v>
      </c>
      <c r="K3867">
        <v>232</v>
      </c>
      <c r="L3867">
        <v>702</v>
      </c>
      <c r="M3867">
        <v>8</v>
      </c>
      <c r="N3867" s="25">
        <v>42277</v>
      </c>
      <c r="O3867" t="str">
        <f>VLOOKUP(Coffee_data[[#This Row],[Area Code]],Location!$B$1:$E$157,2,FALSE)</f>
        <v>Nevada</v>
      </c>
      <c r="P3867" t="str">
        <f>VLOOKUP(Coffee_data[[#This Row],[Area Code]],Location!$B$1:$E$157,3,FALSE)</f>
        <v>West</v>
      </c>
      <c r="Q3867" t="str">
        <f>VLOOKUP(Coffee_data[[#This Row],[Area Code]],Location!$B$1:$E$157,4,FALSE)</f>
        <v>Small Market</v>
      </c>
      <c r="R3867" s="15" t="str">
        <f>HLOOKUP(Coffee_data[[#This Row],[ProductId]],Product!$B$4:$O$7,2,FALSE)</f>
        <v>Decaf</v>
      </c>
      <c r="S3867" s="15" t="str">
        <f>HLOOKUP(Coffee_data[[#This Row],[ProductId]],Product!$B$4:$O$7,3,FALSE)</f>
        <v>Herbal Tea</v>
      </c>
      <c r="T3867" s="15" t="str">
        <f>HLOOKUP(Coffee_data[[#This Row],[ProductId]],Product!$B$4:$O$7,4,FALSE)</f>
        <v>Chamomile</v>
      </c>
    </row>
    <row r="3868" spans="1:20" x14ac:dyDescent="0.2">
      <c r="A3868">
        <v>178</v>
      </c>
      <c r="B3868">
        <v>213</v>
      </c>
      <c r="C3868">
        <v>391</v>
      </c>
      <c r="D3868">
        <v>157</v>
      </c>
      <c r="E3868">
        <v>93</v>
      </c>
      <c r="F3868">
        <v>50</v>
      </c>
      <c r="G3868">
        <v>1132</v>
      </c>
      <c r="H3868">
        <v>120</v>
      </c>
      <c r="I3868">
        <v>107</v>
      </c>
      <c r="J3868">
        <v>170</v>
      </c>
      <c r="K3868">
        <v>299</v>
      </c>
      <c r="L3868">
        <v>775</v>
      </c>
      <c r="M3868">
        <v>9</v>
      </c>
      <c r="N3868" s="25">
        <v>42277</v>
      </c>
      <c r="O3868" t="str">
        <f>VLOOKUP(Coffee_data[[#This Row],[Area Code]],Location!$B$1:$E$157,2,FALSE)</f>
        <v>Nevada</v>
      </c>
      <c r="P3868" t="str">
        <f>VLOOKUP(Coffee_data[[#This Row],[Area Code]],Location!$B$1:$E$157,3,FALSE)</f>
        <v>West</v>
      </c>
      <c r="Q3868" t="str">
        <f>VLOOKUP(Coffee_data[[#This Row],[Area Code]],Location!$B$1:$E$157,4,FALSE)</f>
        <v>Small Market</v>
      </c>
      <c r="R3868" s="15" t="str">
        <f>HLOOKUP(Coffee_data[[#This Row],[ProductId]],Product!$B$4:$O$7,2,FALSE)</f>
        <v>Decaf</v>
      </c>
      <c r="S3868" s="15" t="str">
        <f>HLOOKUP(Coffee_data[[#This Row],[ProductId]],Product!$B$4:$O$7,3,FALSE)</f>
        <v>Herbal Tea</v>
      </c>
      <c r="T3868" s="15" t="str">
        <f>HLOOKUP(Coffee_data[[#This Row],[ProductId]],Product!$B$4:$O$7,4,FALSE)</f>
        <v>Lemon</v>
      </c>
    </row>
    <row r="3869" spans="1:20" x14ac:dyDescent="0.2">
      <c r="A3869">
        <v>169</v>
      </c>
      <c r="B3869">
        <v>176</v>
      </c>
      <c r="C3869">
        <v>318</v>
      </c>
      <c r="D3869">
        <v>80</v>
      </c>
      <c r="E3869">
        <v>62</v>
      </c>
      <c r="F3869">
        <v>39</v>
      </c>
      <c r="G3869">
        <v>789</v>
      </c>
      <c r="H3869">
        <v>130</v>
      </c>
      <c r="I3869">
        <v>90</v>
      </c>
      <c r="J3869">
        <v>150</v>
      </c>
      <c r="K3869">
        <v>240</v>
      </c>
      <c r="L3869">
        <v>775</v>
      </c>
      <c r="M3869">
        <v>10</v>
      </c>
      <c r="N3869" s="25">
        <v>42277</v>
      </c>
      <c r="O3869" t="str">
        <f>VLOOKUP(Coffee_data[[#This Row],[Area Code]],Location!$B$1:$E$157,2,FALSE)</f>
        <v>Nevada</v>
      </c>
      <c r="P3869" t="str">
        <f>VLOOKUP(Coffee_data[[#This Row],[Area Code]],Location!$B$1:$E$157,3,FALSE)</f>
        <v>West</v>
      </c>
      <c r="Q3869" t="str">
        <f>VLOOKUP(Coffee_data[[#This Row],[Area Code]],Location!$B$1:$E$157,4,FALSE)</f>
        <v>Small Market</v>
      </c>
      <c r="R3869" s="15" t="str">
        <f>HLOOKUP(Coffee_data[[#This Row],[ProductId]],Product!$B$4:$O$7,2,FALSE)</f>
        <v>Decaf</v>
      </c>
      <c r="S3869" s="15" t="str">
        <f>HLOOKUP(Coffee_data[[#This Row],[ProductId]],Product!$B$4:$O$7,3,FALSE)</f>
        <v>Herbal Tea</v>
      </c>
      <c r="T3869" s="15" t="str">
        <f>HLOOKUP(Coffee_data[[#This Row],[ProductId]],Product!$B$4:$O$7,4,FALSE)</f>
        <v>Mint</v>
      </c>
    </row>
    <row r="3870" spans="1:20" x14ac:dyDescent="0.2">
      <c r="A3870">
        <v>21</v>
      </c>
      <c r="B3870">
        <v>31</v>
      </c>
      <c r="C3870">
        <v>55</v>
      </c>
      <c r="D3870">
        <v>21</v>
      </c>
      <c r="E3870">
        <v>17</v>
      </c>
      <c r="F3870">
        <v>5</v>
      </c>
      <c r="G3870">
        <v>846</v>
      </c>
      <c r="H3870">
        <v>20</v>
      </c>
      <c r="I3870">
        <v>10</v>
      </c>
      <c r="J3870">
        <v>20</v>
      </c>
      <c r="K3870">
        <v>30</v>
      </c>
      <c r="L3870">
        <v>775</v>
      </c>
      <c r="M3870">
        <v>5</v>
      </c>
      <c r="N3870" s="25">
        <v>42277</v>
      </c>
      <c r="O3870" t="str">
        <f>VLOOKUP(Coffee_data[[#This Row],[Area Code]],Location!$B$1:$E$157,2,FALSE)</f>
        <v>Nevada</v>
      </c>
      <c r="P3870" t="str">
        <f>VLOOKUP(Coffee_data[[#This Row],[Area Code]],Location!$B$1:$E$157,3,FALSE)</f>
        <v>West</v>
      </c>
      <c r="Q3870" t="str">
        <f>VLOOKUP(Coffee_data[[#This Row],[Area Code]],Location!$B$1:$E$157,4,FALSE)</f>
        <v>Small Market</v>
      </c>
      <c r="R3870" s="15" t="str">
        <f>HLOOKUP(Coffee_data[[#This Row],[ProductId]],Product!$B$4:$O$7,2,FALSE)</f>
        <v>Regular</v>
      </c>
      <c r="S3870" s="15" t="str">
        <f>HLOOKUP(Coffee_data[[#This Row],[ProductId]],Product!$B$4:$O$7,3,FALSE)</f>
        <v>Espresso</v>
      </c>
      <c r="T3870" s="15" t="str">
        <f>HLOOKUP(Coffee_data[[#This Row],[ProductId]],Product!$B$4:$O$7,4,FALSE)</f>
        <v>Caffe Mocha</v>
      </c>
    </row>
    <row r="3871" spans="1:20" x14ac:dyDescent="0.2">
      <c r="A3871">
        <v>25</v>
      </c>
      <c r="B3871">
        <v>35</v>
      </c>
      <c r="C3871">
        <v>62</v>
      </c>
      <c r="D3871">
        <v>23</v>
      </c>
      <c r="E3871">
        <v>18</v>
      </c>
      <c r="F3871">
        <v>6</v>
      </c>
      <c r="G3871">
        <v>800</v>
      </c>
      <c r="H3871">
        <v>30</v>
      </c>
      <c r="I3871">
        <v>10</v>
      </c>
      <c r="J3871">
        <v>30</v>
      </c>
      <c r="K3871">
        <v>34</v>
      </c>
      <c r="L3871">
        <v>775</v>
      </c>
      <c r="M3871">
        <v>6</v>
      </c>
      <c r="N3871" s="25">
        <v>42277</v>
      </c>
      <c r="O3871" t="str">
        <f>VLOOKUP(Coffee_data[[#This Row],[Area Code]],Location!$B$1:$E$157,2,FALSE)</f>
        <v>Nevada</v>
      </c>
      <c r="P3871" t="str">
        <f>VLOOKUP(Coffee_data[[#This Row],[Area Code]],Location!$B$1:$E$157,3,FALSE)</f>
        <v>West</v>
      </c>
      <c r="Q3871" t="str">
        <f>VLOOKUP(Coffee_data[[#This Row],[Area Code]],Location!$B$1:$E$157,4,FALSE)</f>
        <v>Small Market</v>
      </c>
      <c r="R3871" s="15" t="str">
        <f>HLOOKUP(Coffee_data[[#This Row],[ProductId]],Product!$B$4:$O$7,2,FALSE)</f>
        <v>Decaf</v>
      </c>
      <c r="S3871" s="15" t="str">
        <f>HLOOKUP(Coffee_data[[#This Row],[ProductId]],Product!$B$4:$O$7,3,FALSE)</f>
        <v>Espresso</v>
      </c>
      <c r="T3871" s="15" t="str">
        <f>HLOOKUP(Coffee_data[[#This Row],[ProductId]],Product!$B$4:$O$7,4,FALSE)</f>
        <v>Decaf Espresso</v>
      </c>
    </row>
    <row r="3872" spans="1:20" x14ac:dyDescent="0.2">
      <c r="A3872">
        <v>-3</v>
      </c>
      <c r="B3872">
        <v>43</v>
      </c>
      <c r="C3872">
        <v>82</v>
      </c>
      <c r="D3872">
        <v>34</v>
      </c>
      <c r="E3872">
        <v>45</v>
      </c>
      <c r="F3872">
        <v>12</v>
      </c>
      <c r="G3872">
        <v>240</v>
      </c>
      <c r="H3872">
        <v>30</v>
      </c>
      <c r="I3872">
        <v>40</v>
      </c>
      <c r="J3872">
        <v>60</v>
      </c>
      <c r="K3872">
        <v>98</v>
      </c>
      <c r="L3872">
        <v>702</v>
      </c>
      <c r="M3872">
        <v>2</v>
      </c>
      <c r="N3872" s="25">
        <v>42277</v>
      </c>
      <c r="O3872" t="str">
        <f>VLOOKUP(Coffee_data[[#This Row],[Area Code]],Location!$B$1:$E$157,2,FALSE)</f>
        <v>Nevada</v>
      </c>
      <c r="P3872" t="str">
        <f>VLOOKUP(Coffee_data[[#This Row],[Area Code]],Location!$B$1:$E$157,3,FALSE)</f>
        <v>West</v>
      </c>
      <c r="Q3872" t="str">
        <f>VLOOKUP(Coffee_data[[#This Row],[Area Code]],Location!$B$1:$E$157,4,FALSE)</f>
        <v>Small Market</v>
      </c>
      <c r="R3872" s="15" t="str">
        <f>HLOOKUP(Coffee_data[[#This Row],[ProductId]],Product!$B$4:$O$7,2,FALSE)</f>
        <v>Regular</v>
      </c>
      <c r="S3872" s="15" t="str">
        <f>HLOOKUP(Coffee_data[[#This Row],[ProductId]],Product!$B$4:$O$7,3,FALSE)</f>
        <v>Coffee</v>
      </c>
      <c r="T3872" s="15" t="str">
        <f>HLOOKUP(Coffee_data[[#This Row],[ProductId]],Product!$B$4:$O$7,4,FALSE)</f>
        <v>Columbian</v>
      </c>
    </row>
    <row r="3873" spans="1:20" x14ac:dyDescent="0.2">
      <c r="A3873">
        <v>10</v>
      </c>
      <c r="B3873">
        <v>37</v>
      </c>
      <c r="C3873">
        <v>72</v>
      </c>
      <c r="D3873">
        <v>31</v>
      </c>
      <c r="E3873">
        <v>30</v>
      </c>
      <c r="F3873">
        <v>9</v>
      </c>
      <c r="G3873">
        <v>1000</v>
      </c>
      <c r="H3873">
        <v>50</v>
      </c>
      <c r="I3873">
        <v>27</v>
      </c>
      <c r="J3873">
        <v>60</v>
      </c>
      <c r="K3873">
        <v>90</v>
      </c>
      <c r="L3873">
        <v>775</v>
      </c>
      <c r="M3873">
        <v>3</v>
      </c>
      <c r="N3873" s="25">
        <v>42277</v>
      </c>
      <c r="O3873" t="str">
        <f>VLOOKUP(Coffee_data[[#This Row],[Area Code]],Location!$B$1:$E$157,2,FALSE)</f>
        <v>Nevada</v>
      </c>
      <c r="P3873" t="str">
        <f>VLOOKUP(Coffee_data[[#This Row],[Area Code]],Location!$B$1:$E$157,3,FALSE)</f>
        <v>West</v>
      </c>
      <c r="Q3873" t="str">
        <f>VLOOKUP(Coffee_data[[#This Row],[Area Code]],Location!$B$1:$E$157,4,FALSE)</f>
        <v>Small Market</v>
      </c>
      <c r="R3873" s="15" t="str">
        <f>HLOOKUP(Coffee_data[[#This Row],[ProductId]],Product!$B$4:$O$7,2,FALSE)</f>
        <v>Decaf</v>
      </c>
      <c r="S3873" s="15" t="str">
        <f>HLOOKUP(Coffee_data[[#This Row],[ProductId]],Product!$B$4:$O$7,3,FALSE)</f>
        <v>Coffee</v>
      </c>
      <c r="T3873" s="15" t="str">
        <f>HLOOKUP(Coffee_data[[#This Row],[ProductId]],Product!$B$4:$O$7,4,FALSE)</f>
        <v>Decaf Irish Cream</v>
      </c>
    </row>
    <row r="3874" spans="1:20" x14ac:dyDescent="0.2">
      <c r="A3874">
        <v>47</v>
      </c>
      <c r="B3874">
        <v>43</v>
      </c>
      <c r="C3874">
        <v>46</v>
      </c>
      <c r="D3874">
        <v>0</v>
      </c>
      <c r="E3874">
        <v>11</v>
      </c>
      <c r="F3874">
        <v>0</v>
      </c>
      <c r="G3874">
        <v>430</v>
      </c>
      <c r="H3874">
        <v>30</v>
      </c>
      <c r="I3874">
        <v>0</v>
      </c>
      <c r="J3874">
        <v>30</v>
      </c>
      <c r="K3874">
        <v>34</v>
      </c>
      <c r="L3874">
        <v>702</v>
      </c>
      <c r="M3874">
        <v>4</v>
      </c>
      <c r="N3874" s="25">
        <v>42277</v>
      </c>
      <c r="O3874" t="str">
        <f>VLOOKUP(Coffee_data[[#This Row],[Area Code]],Location!$B$1:$E$157,2,FALSE)</f>
        <v>Nevada</v>
      </c>
      <c r="P3874" t="str">
        <f>VLOOKUP(Coffee_data[[#This Row],[Area Code]],Location!$B$1:$E$157,3,FALSE)</f>
        <v>West</v>
      </c>
      <c r="Q3874" t="str">
        <f>VLOOKUP(Coffee_data[[#This Row],[Area Code]],Location!$B$1:$E$157,4,FALSE)</f>
        <v>Small Market</v>
      </c>
      <c r="R3874" s="15" t="str">
        <f>HLOOKUP(Coffee_data[[#This Row],[ProductId]],Product!$B$4:$O$7,2,FALSE)</f>
        <v>Regular</v>
      </c>
      <c r="S3874" s="15" t="str">
        <f>HLOOKUP(Coffee_data[[#This Row],[ProductId]],Product!$B$4:$O$7,3,FALSE)</f>
        <v>Espresso</v>
      </c>
      <c r="T3874" s="15" t="str">
        <f>HLOOKUP(Coffee_data[[#This Row],[ProductId]],Product!$B$4:$O$7,4,FALSE)</f>
        <v>Caffe Latte</v>
      </c>
    </row>
    <row r="3875" spans="1:20" x14ac:dyDescent="0.2">
      <c r="A3875">
        <v>24</v>
      </c>
      <c r="B3875">
        <v>32</v>
      </c>
      <c r="C3875">
        <v>56</v>
      </c>
      <c r="D3875">
        <v>21</v>
      </c>
      <c r="E3875">
        <v>16</v>
      </c>
      <c r="F3875">
        <v>5</v>
      </c>
      <c r="G3875">
        <v>480</v>
      </c>
      <c r="H3875">
        <v>20</v>
      </c>
      <c r="I3875">
        <v>0</v>
      </c>
      <c r="J3875">
        <v>20</v>
      </c>
      <c r="K3875">
        <v>20</v>
      </c>
      <c r="L3875">
        <v>971</v>
      </c>
      <c r="M3875">
        <v>11</v>
      </c>
      <c r="N3875" s="25">
        <v>42277</v>
      </c>
      <c r="O3875" t="str">
        <f>VLOOKUP(Coffee_data[[#This Row],[Area Code]],Location!$B$1:$E$157,2,FALSE)</f>
        <v>Oregon</v>
      </c>
      <c r="P3875" t="str">
        <f>VLOOKUP(Coffee_data[[#This Row],[Area Code]],Location!$B$1:$E$157,3,FALSE)</f>
        <v>West</v>
      </c>
      <c r="Q3875" t="str">
        <f>VLOOKUP(Coffee_data[[#This Row],[Area Code]],Location!$B$1:$E$157,4,FALSE)</f>
        <v>Small Market</v>
      </c>
      <c r="R3875" s="15" t="str">
        <f>HLOOKUP(Coffee_data[[#This Row],[ProductId]],Product!$B$4:$O$7,2,FALSE)</f>
        <v>Regular</v>
      </c>
      <c r="S3875" s="15" t="str">
        <f>HLOOKUP(Coffee_data[[#This Row],[ProductId]],Product!$B$4:$O$7,3,FALSE)</f>
        <v>Tea</v>
      </c>
      <c r="T3875" s="15" t="str">
        <f>HLOOKUP(Coffee_data[[#This Row],[ProductId]],Product!$B$4:$O$7,4,FALSE)</f>
        <v>Darjeeling</v>
      </c>
    </row>
    <row r="3876" spans="1:20" x14ac:dyDescent="0.2">
      <c r="A3876">
        <v>95</v>
      </c>
      <c r="B3876">
        <v>123</v>
      </c>
      <c r="C3876">
        <v>218</v>
      </c>
      <c r="D3876">
        <v>82</v>
      </c>
      <c r="E3876">
        <v>59</v>
      </c>
      <c r="F3876">
        <v>27</v>
      </c>
      <c r="G3876">
        <v>788</v>
      </c>
      <c r="H3876">
        <v>50</v>
      </c>
      <c r="I3876">
        <v>42</v>
      </c>
      <c r="J3876">
        <v>60</v>
      </c>
      <c r="K3876">
        <v>102</v>
      </c>
      <c r="L3876">
        <v>503</v>
      </c>
      <c r="M3876">
        <v>12</v>
      </c>
      <c r="N3876" s="25">
        <v>42277</v>
      </c>
      <c r="O3876" t="str">
        <f>VLOOKUP(Coffee_data[[#This Row],[Area Code]],Location!$B$1:$E$157,2,FALSE)</f>
        <v>Oregon</v>
      </c>
      <c r="P3876" t="str">
        <f>VLOOKUP(Coffee_data[[#This Row],[Area Code]],Location!$B$1:$E$157,3,FALSE)</f>
        <v>West</v>
      </c>
      <c r="Q3876" t="str">
        <f>VLOOKUP(Coffee_data[[#This Row],[Area Code]],Location!$B$1:$E$157,4,FALSE)</f>
        <v>Small Market</v>
      </c>
      <c r="R3876" s="15" t="str">
        <f>HLOOKUP(Coffee_data[[#This Row],[ProductId]],Product!$B$4:$O$7,2,FALSE)</f>
        <v>Regular</v>
      </c>
      <c r="S3876" s="15" t="str">
        <f>HLOOKUP(Coffee_data[[#This Row],[ProductId]],Product!$B$4:$O$7,3,FALSE)</f>
        <v>Tea</v>
      </c>
      <c r="T3876" s="15" t="str">
        <f>HLOOKUP(Coffee_data[[#This Row],[ProductId]],Product!$B$4:$O$7,4,FALSE)</f>
        <v>Earl Grey</v>
      </c>
    </row>
    <row r="3877" spans="1:20" x14ac:dyDescent="0.2">
      <c r="A3877">
        <v>113</v>
      </c>
      <c r="B3877">
        <v>127</v>
      </c>
      <c r="C3877">
        <v>232</v>
      </c>
      <c r="D3877">
        <v>91</v>
      </c>
      <c r="E3877">
        <v>51</v>
      </c>
      <c r="F3877">
        <v>28</v>
      </c>
      <c r="G3877">
        <v>656</v>
      </c>
      <c r="H3877">
        <v>50</v>
      </c>
      <c r="I3877">
        <v>53</v>
      </c>
      <c r="J3877">
        <v>60</v>
      </c>
      <c r="K3877">
        <v>113</v>
      </c>
      <c r="L3877">
        <v>541</v>
      </c>
      <c r="M3877">
        <v>13</v>
      </c>
      <c r="N3877" s="25">
        <v>42277</v>
      </c>
      <c r="O3877" t="str">
        <f>VLOOKUP(Coffee_data[[#This Row],[Area Code]],Location!$B$1:$E$157,2,FALSE)</f>
        <v>Oregon</v>
      </c>
      <c r="P3877" t="str">
        <f>VLOOKUP(Coffee_data[[#This Row],[Area Code]],Location!$B$1:$E$157,3,FALSE)</f>
        <v>West</v>
      </c>
      <c r="Q3877" t="str">
        <f>VLOOKUP(Coffee_data[[#This Row],[Area Code]],Location!$B$1:$E$157,4,FALSE)</f>
        <v>Small Market</v>
      </c>
      <c r="R3877" s="15" t="str">
        <f>HLOOKUP(Coffee_data[[#This Row],[ProductId]],Product!$B$4:$O$7,2,FALSE)</f>
        <v>Regular</v>
      </c>
      <c r="S3877" s="15" t="str">
        <f>HLOOKUP(Coffee_data[[#This Row],[ProductId]],Product!$B$4:$O$7,3,FALSE)</f>
        <v>Tea</v>
      </c>
      <c r="T3877" s="15" t="str">
        <f>HLOOKUP(Coffee_data[[#This Row],[ProductId]],Product!$B$4:$O$7,4,FALSE)</f>
        <v>Green Tea</v>
      </c>
    </row>
    <row r="3878" spans="1:20" x14ac:dyDescent="0.2">
      <c r="A3878">
        <v>25</v>
      </c>
      <c r="B3878">
        <v>36</v>
      </c>
      <c r="C3878">
        <v>65</v>
      </c>
      <c r="D3878">
        <v>25</v>
      </c>
      <c r="E3878">
        <v>19</v>
      </c>
      <c r="F3878">
        <v>7</v>
      </c>
      <c r="G3878">
        <v>820</v>
      </c>
      <c r="H3878">
        <v>30</v>
      </c>
      <c r="I3878">
        <v>10</v>
      </c>
      <c r="J3878">
        <v>30</v>
      </c>
      <c r="K3878">
        <v>40</v>
      </c>
      <c r="L3878">
        <v>971</v>
      </c>
      <c r="M3878">
        <v>8</v>
      </c>
      <c r="N3878" s="25">
        <v>42277</v>
      </c>
      <c r="O3878" t="str">
        <f>VLOOKUP(Coffee_data[[#This Row],[Area Code]],Location!$B$1:$E$157,2,FALSE)</f>
        <v>Oregon</v>
      </c>
      <c r="P3878" t="str">
        <f>VLOOKUP(Coffee_data[[#This Row],[Area Code]],Location!$B$1:$E$157,3,FALSE)</f>
        <v>West</v>
      </c>
      <c r="Q3878" t="str">
        <f>VLOOKUP(Coffee_data[[#This Row],[Area Code]],Location!$B$1:$E$157,4,FALSE)</f>
        <v>Small Market</v>
      </c>
      <c r="R3878" s="15" t="str">
        <f>HLOOKUP(Coffee_data[[#This Row],[ProductId]],Product!$B$4:$O$7,2,FALSE)</f>
        <v>Decaf</v>
      </c>
      <c r="S3878" s="15" t="str">
        <f>HLOOKUP(Coffee_data[[#This Row],[ProductId]],Product!$B$4:$O$7,3,FALSE)</f>
        <v>Herbal Tea</v>
      </c>
      <c r="T3878" s="15" t="str">
        <f>HLOOKUP(Coffee_data[[#This Row],[ProductId]],Product!$B$4:$O$7,4,FALSE)</f>
        <v>Chamomile</v>
      </c>
    </row>
    <row r="3879" spans="1:20" x14ac:dyDescent="0.2">
      <c r="A3879">
        <v>108</v>
      </c>
      <c r="B3879">
        <v>115</v>
      </c>
      <c r="C3879">
        <v>218</v>
      </c>
      <c r="D3879">
        <v>90</v>
      </c>
      <c r="E3879">
        <v>42</v>
      </c>
      <c r="F3879">
        <v>29</v>
      </c>
      <c r="G3879">
        <v>572</v>
      </c>
      <c r="H3879">
        <v>90</v>
      </c>
      <c r="I3879">
        <v>69</v>
      </c>
      <c r="J3879">
        <v>100</v>
      </c>
      <c r="K3879">
        <v>151</v>
      </c>
      <c r="L3879">
        <v>541</v>
      </c>
      <c r="M3879">
        <v>9</v>
      </c>
      <c r="N3879" s="25">
        <v>42277</v>
      </c>
      <c r="O3879" t="str">
        <f>VLOOKUP(Coffee_data[[#This Row],[Area Code]],Location!$B$1:$E$157,2,FALSE)</f>
        <v>Oregon</v>
      </c>
      <c r="P3879" t="str">
        <f>VLOOKUP(Coffee_data[[#This Row],[Area Code]],Location!$B$1:$E$157,3,FALSE)</f>
        <v>West</v>
      </c>
      <c r="Q3879" t="str">
        <f>VLOOKUP(Coffee_data[[#This Row],[Area Code]],Location!$B$1:$E$157,4,FALSE)</f>
        <v>Small Market</v>
      </c>
      <c r="R3879" s="15" t="str">
        <f>HLOOKUP(Coffee_data[[#This Row],[ProductId]],Product!$B$4:$O$7,2,FALSE)</f>
        <v>Decaf</v>
      </c>
      <c r="S3879" s="15" t="str">
        <f>HLOOKUP(Coffee_data[[#This Row],[ProductId]],Product!$B$4:$O$7,3,FALSE)</f>
        <v>Herbal Tea</v>
      </c>
      <c r="T3879" s="15" t="str">
        <f>HLOOKUP(Coffee_data[[#This Row],[ProductId]],Product!$B$4:$O$7,4,FALSE)</f>
        <v>Lemon</v>
      </c>
    </row>
    <row r="3880" spans="1:20" x14ac:dyDescent="0.2">
      <c r="A3880">
        <v>18</v>
      </c>
      <c r="B3880">
        <v>66</v>
      </c>
      <c r="C3880">
        <v>128</v>
      </c>
      <c r="D3880">
        <v>54</v>
      </c>
      <c r="E3880">
        <v>54</v>
      </c>
      <c r="F3880">
        <v>20</v>
      </c>
      <c r="G3880">
        <v>404</v>
      </c>
      <c r="H3880">
        <v>40</v>
      </c>
      <c r="I3880">
        <v>40</v>
      </c>
      <c r="J3880">
        <v>60</v>
      </c>
      <c r="K3880">
        <v>96</v>
      </c>
      <c r="L3880">
        <v>971</v>
      </c>
      <c r="M3880">
        <v>4</v>
      </c>
      <c r="N3880" s="25">
        <v>42277</v>
      </c>
      <c r="O3880" t="str">
        <f>VLOOKUP(Coffee_data[[#This Row],[Area Code]],Location!$B$1:$E$157,2,FALSE)</f>
        <v>Oregon</v>
      </c>
      <c r="P3880" t="str">
        <f>VLOOKUP(Coffee_data[[#This Row],[Area Code]],Location!$B$1:$E$157,3,FALSE)</f>
        <v>West</v>
      </c>
      <c r="Q3880" t="str">
        <f>VLOOKUP(Coffee_data[[#This Row],[Area Code]],Location!$B$1:$E$157,4,FALSE)</f>
        <v>Small Market</v>
      </c>
      <c r="R3880" s="15" t="str">
        <f>HLOOKUP(Coffee_data[[#This Row],[ProductId]],Product!$B$4:$O$7,2,FALSE)</f>
        <v>Regular</v>
      </c>
      <c r="S3880" s="15" t="str">
        <f>HLOOKUP(Coffee_data[[#This Row],[ProductId]],Product!$B$4:$O$7,3,FALSE)</f>
        <v>Espresso</v>
      </c>
      <c r="T3880" s="15" t="str">
        <f>HLOOKUP(Coffee_data[[#This Row],[ProductId]],Product!$B$4:$O$7,4,FALSE)</f>
        <v>Caffe Latte</v>
      </c>
    </row>
    <row r="3881" spans="1:20" x14ac:dyDescent="0.2">
      <c r="A3881">
        <v>40</v>
      </c>
      <c r="B3881">
        <v>71</v>
      </c>
      <c r="C3881">
        <v>131</v>
      </c>
      <c r="D3881">
        <v>52</v>
      </c>
      <c r="E3881">
        <v>44</v>
      </c>
      <c r="F3881">
        <v>17</v>
      </c>
      <c r="G3881">
        <v>405</v>
      </c>
      <c r="H3881">
        <v>60</v>
      </c>
      <c r="I3881">
        <v>35</v>
      </c>
      <c r="J3881">
        <v>70</v>
      </c>
      <c r="K3881">
        <v>95</v>
      </c>
      <c r="L3881">
        <v>541</v>
      </c>
      <c r="M3881">
        <v>5</v>
      </c>
      <c r="N3881" s="25">
        <v>42277</v>
      </c>
      <c r="O3881" t="str">
        <f>VLOOKUP(Coffee_data[[#This Row],[Area Code]],Location!$B$1:$E$157,2,FALSE)</f>
        <v>Oregon</v>
      </c>
      <c r="P3881" t="str">
        <f>VLOOKUP(Coffee_data[[#This Row],[Area Code]],Location!$B$1:$E$157,3,FALSE)</f>
        <v>West</v>
      </c>
      <c r="Q3881" t="str">
        <f>VLOOKUP(Coffee_data[[#This Row],[Area Code]],Location!$B$1:$E$157,4,FALSE)</f>
        <v>Small Market</v>
      </c>
      <c r="R3881" s="15" t="str">
        <f>HLOOKUP(Coffee_data[[#This Row],[ProductId]],Product!$B$4:$O$7,2,FALSE)</f>
        <v>Regular</v>
      </c>
      <c r="S3881" s="15" t="str">
        <f>HLOOKUP(Coffee_data[[#This Row],[ProductId]],Product!$B$4:$O$7,3,FALSE)</f>
        <v>Espresso</v>
      </c>
      <c r="T3881" s="15" t="str">
        <f>HLOOKUP(Coffee_data[[#This Row],[ProductId]],Product!$B$4:$O$7,4,FALSE)</f>
        <v>Caffe Mocha</v>
      </c>
    </row>
    <row r="3882" spans="1:20" x14ac:dyDescent="0.2">
      <c r="A3882">
        <v>135</v>
      </c>
      <c r="B3882">
        <v>161</v>
      </c>
      <c r="C3882">
        <v>343</v>
      </c>
      <c r="D3882">
        <v>164</v>
      </c>
      <c r="E3882">
        <v>70</v>
      </c>
      <c r="F3882">
        <v>45</v>
      </c>
      <c r="G3882">
        <v>1267</v>
      </c>
      <c r="H3882">
        <v>110</v>
      </c>
      <c r="I3882">
        <v>153</v>
      </c>
      <c r="J3882">
        <v>150</v>
      </c>
      <c r="K3882">
        <v>290</v>
      </c>
      <c r="L3882">
        <v>503</v>
      </c>
      <c r="M3882">
        <v>6</v>
      </c>
      <c r="N3882" s="25">
        <v>42277</v>
      </c>
      <c r="O3882" t="str">
        <f>VLOOKUP(Coffee_data[[#This Row],[Area Code]],Location!$B$1:$E$157,2,FALSE)</f>
        <v>Oregon</v>
      </c>
      <c r="P3882" t="str">
        <f>VLOOKUP(Coffee_data[[#This Row],[Area Code]],Location!$B$1:$E$157,3,FALSE)</f>
        <v>West</v>
      </c>
      <c r="Q3882" t="str">
        <f>VLOOKUP(Coffee_data[[#This Row],[Area Code]],Location!$B$1:$E$157,4,FALSE)</f>
        <v>Small Market</v>
      </c>
      <c r="R3882" s="15" t="str">
        <f>HLOOKUP(Coffee_data[[#This Row],[ProductId]],Product!$B$4:$O$7,2,FALSE)</f>
        <v>Decaf</v>
      </c>
      <c r="S3882" s="15" t="str">
        <f>HLOOKUP(Coffee_data[[#This Row],[ProductId]],Product!$B$4:$O$7,3,FALSE)</f>
        <v>Espresso</v>
      </c>
      <c r="T3882" s="15" t="str">
        <f>HLOOKUP(Coffee_data[[#This Row],[ProductId]],Product!$B$4:$O$7,4,FALSE)</f>
        <v>Decaf Espresso</v>
      </c>
    </row>
    <row r="3883" spans="1:20" x14ac:dyDescent="0.2">
      <c r="A3883">
        <v>-7</v>
      </c>
      <c r="B3883">
        <v>71</v>
      </c>
      <c r="C3883">
        <v>130</v>
      </c>
      <c r="D3883">
        <v>51</v>
      </c>
      <c r="E3883">
        <v>76</v>
      </c>
      <c r="F3883">
        <v>46</v>
      </c>
      <c r="G3883">
        <v>503</v>
      </c>
      <c r="H3883">
        <v>50</v>
      </c>
      <c r="I3883">
        <v>70</v>
      </c>
      <c r="J3883">
        <v>100</v>
      </c>
      <c r="K3883">
        <v>169</v>
      </c>
      <c r="L3883">
        <v>503</v>
      </c>
      <c r="M3883">
        <v>1</v>
      </c>
      <c r="N3883" s="25">
        <v>42277</v>
      </c>
      <c r="O3883" t="str">
        <f>VLOOKUP(Coffee_data[[#This Row],[Area Code]],Location!$B$1:$E$157,2,FALSE)</f>
        <v>Oregon</v>
      </c>
      <c r="P3883" t="str">
        <f>VLOOKUP(Coffee_data[[#This Row],[Area Code]],Location!$B$1:$E$157,3,FALSE)</f>
        <v>West</v>
      </c>
      <c r="Q3883" t="str">
        <f>VLOOKUP(Coffee_data[[#This Row],[Area Code]],Location!$B$1:$E$157,4,FALSE)</f>
        <v>Small Market</v>
      </c>
      <c r="R3883" s="15" t="str">
        <f>HLOOKUP(Coffee_data[[#This Row],[ProductId]],Product!$B$4:$O$7,2,FALSE)</f>
        <v>Regular</v>
      </c>
      <c r="S3883" s="15" t="str">
        <f>HLOOKUP(Coffee_data[[#This Row],[ProductId]],Product!$B$4:$O$7,3,FALSE)</f>
        <v>Coffee</v>
      </c>
      <c r="T3883" s="15" t="str">
        <f>HLOOKUP(Coffee_data[[#This Row],[ProductId]],Product!$B$4:$O$7,4,FALSE)</f>
        <v>Amaretto</v>
      </c>
    </row>
    <row r="3884" spans="1:20" x14ac:dyDescent="0.2">
      <c r="A3884">
        <v>31</v>
      </c>
      <c r="B3884">
        <v>84</v>
      </c>
      <c r="C3884">
        <v>153</v>
      </c>
      <c r="D3884">
        <v>60</v>
      </c>
      <c r="E3884">
        <v>63</v>
      </c>
      <c r="F3884">
        <v>19</v>
      </c>
      <c r="G3884">
        <v>463</v>
      </c>
      <c r="H3884">
        <v>90</v>
      </c>
      <c r="I3884">
        <v>78</v>
      </c>
      <c r="J3884">
        <v>130</v>
      </c>
      <c r="K3884">
        <v>212</v>
      </c>
      <c r="L3884">
        <v>503</v>
      </c>
      <c r="M3884">
        <v>2</v>
      </c>
      <c r="N3884" s="25">
        <v>42277</v>
      </c>
      <c r="O3884" t="str">
        <f>VLOOKUP(Coffee_data[[#This Row],[Area Code]],Location!$B$1:$E$157,2,FALSE)</f>
        <v>Oregon</v>
      </c>
      <c r="P3884" t="str">
        <f>VLOOKUP(Coffee_data[[#This Row],[Area Code]],Location!$B$1:$E$157,3,FALSE)</f>
        <v>West</v>
      </c>
      <c r="Q3884" t="str">
        <f>VLOOKUP(Coffee_data[[#This Row],[Area Code]],Location!$B$1:$E$157,4,FALSE)</f>
        <v>Small Market</v>
      </c>
      <c r="R3884" s="15" t="str">
        <f>HLOOKUP(Coffee_data[[#This Row],[ProductId]],Product!$B$4:$O$7,2,FALSE)</f>
        <v>Regular</v>
      </c>
      <c r="S3884" s="15" t="str">
        <f>HLOOKUP(Coffee_data[[#This Row],[ProductId]],Product!$B$4:$O$7,3,FALSE)</f>
        <v>Coffee</v>
      </c>
      <c r="T3884" s="15" t="str">
        <f>HLOOKUP(Coffee_data[[#This Row],[ProductId]],Product!$B$4:$O$7,4,FALSE)</f>
        <v>Columbian</v>
      </c>
    </row>
    <row r="3885" spans="1:20" x14ac:dyDescent="0.2">
      <c r="A3885">
        <v>43</v>
      </c>
      <c r="B3885">
        <v>64</v>
      </c>
      <c r="C3885">
        <v>114</v>
      </c>
      <c r="D3885">
        <v>43</v>
      </c>
      <c r="E3885">
        <v>35</v>
      </c>
      <c r="F3885">
        <v>13</v>
      </c>
      <c r="G3885">
        <v>419</v>
      </c>
      <c r="H3885">
        <v>80</v>
      </c>
      <c r="I3885">
        <v>53</v>
      </c>
      <c r="J3885">
        <v>100</v>
      </c>
      <c r="K3885">
        <v>150</v>
      </c>
      <c r="L3885">
        <v>971</v>
      </c>
      <c r="M3885">
        <v>3</v>
      </c>
      <c r="N3885" s="25">
        <v>42277</v>
      </c>
      <c r="O3885" t="str">
        <f>VLOOKUP(Coffee_data[[#This Row],[Area Code]],Location!$B$1:$E$157,2,FALSE)</f>
        <v>Oregon</v>
      </c>
      <c r="P3885" t="str">
        <f>VLOOKUP(Coffee_data[[#This Row],[Area Code]],Location!$B$1:$E$157,3,FALSE)</f>
        <v>West</v>
      </c>
      <c r="Q3885" t="str">
        <f>VLOOKUP(Coffee_data[[#This Row],[Area Code]],Location!$B$1:$E$157,4,FALSE)</f>
        <v>Small Market</v>
      </c>
      <c r="R3885" s="15" t="str">
        <f>HLOOKUP(Coffee_data[[#This Row],[ProductId]],Product!$B$4:$O$7,2,FALSE)</f>
        <v>Decaf</v>
      </c>
      <c r="S3885" s="15" t="str">
        <f>HLOOKUP(Coffee_data[[#This Row],[ProductId]],Product!$B$4:$O$7,3,FALSE)</f>
        <v>Coffee</v>
      </c>
      <c r="T3885" s="15" t="str">
        <f>HLOOKUP(Coffee_data[[#This Row],[ProductId]],Product!$B$4:$O$7,4,FALSE)</f>
        <v>Decaf Irish Cream</v>
      </c>
    </row>
    <row r="3886" spans="1:20" x14ac:dyDescent="0.2">
      <c r="A3886">
        <v>85</v>
      </c>
      <c r="B3886">
        <v>99</v>
      </c>
      <c r="C3886">
        <v>169</v>
      </c>
      <c r="D3886">
        <v>60</v>
      </c>
      <c r="E3886">
        <v>42</v>
      </c>
      <c r="F3886">
        <v>18</v>
      </c>
      <c r="G3886">
        <v>329</v>
      </c>
      <c r="H3886">
        <v>40</v>
      </c>
      <c r="I3886">
        <v>20</v>
      </c>
      <c r="J3886">
        <v>50</v>
      </c>
      <c r="K3886">
        <v>81</v>
      </c>
      <c r="L3886">
        <v>425</v>
      </c>
      <c r="M3886">
        <v>11</v>
      </c>
      <c r="N3886" s="25">
        <v>42277</v>
      </c>
      <c r="O3886" t="str">
        <f>VLOOKUP(Coffee_data[[#This Row],[Area Code]],Location!$B$1:$E$157,2,FALSE)</f>
        <v>Washington</v>
      </c>
      <c r="P3886" t="str">
        <f>VLOOKUP(Coffee_data[[#This Row],[Area Code]],Location!$B$1:$E$157,3,FALSE)</f>
        <v>West</v>
      </c>
      <c r="Q3886" t="str">
        <f>VLOOKUP(Coffee_data[[#This Row],[Area Code]],Location!$B$1:$E$157,4,FALSE)</f>
        <v>Small Market</v>
      </c>
      <c r="R3886" s="15" t="str">
        <f>HLOOKUP(Coffee_data[[#This Row],[ProductId]],Product!$B$4:$O$7,2,FALSE)</f>
        <v>Regular</v>
      </c>
      <c r="S3886" s="15" t="str">
        <f>HLOOKUP(Coffee_data[[#This Row],[ProductId]],Product!$B$4:$O$7,3,FALSE)</f>
        <v>Tea</v>
      </c>
      <c r="T3886" s="15" t="str">
        <f>HLOOKUP(Coffee_data[[#This Row],[ProductId]],Product!$B$4:$O$7,4,FALSE)</f>
        <v>Darjeeling</v>
      </c>
    </row>
    <row r="3887" spans="1:20" x14ac:dyDescent="0.2">
      <c r="A3887">
        <v>46</v>
      </c>
      <c r="B3887">
        <v>67</v>
      </c>
      <c r="C3887">
        <v>120</v>
      </c>
      <c r="D3887">
        <v>46</v>
      </c>
      <c r="E3887">
        <v>36</v>
      </c>
      <c r="F3887">
        <v>14</v>
      </c>
      <c r="G3887">
        <v>449</v>
      </c>
      <c r="H3887">
        <v>30</v>
      </c>
      <c r="I3887">
        <v>20</v>
      </c>
      <c r="J3887">
        <v>30</v>
      </c>
      <c r="K3887">
        <v>62</v>
      </c>
      <c r="L3887">
        <v>509</v>
      </c>
      <c r="M3887">
        <v>12</v>
      </c>
      <c r="N3887" s="25">
        <v>42277</v>
      </c>
      <c r="O3887" t="str">
        <f>VLOOKUP(Coffee_data[[#This Row],[Area Code]],Location!$B$1:$E$157,2,FALSE)</f>
        <v>Washington</v>
      </c>
      <c r="P3887" t="str">
        <f>VLOOKUP(Coffee_data[[#This Row],[Area Code]],Location!$B$1:$E$157,3,FALSE)</f>
        <v>West</v>
      </c>
      <c r="Q3887" t="str">
        <f>VLOOKUP(Coffee_data[[#This Row],[Area Code]],Location!$B$1:$E$157,4,FALSE)</f>
        <v>Small Market</v>
      </c>
      <c r="R3887" s="15" t="str">
        <f>HLOOKUP(Coffee_data[[#This Row],[ProductId]],Product!$B$4:$O$7,2,FALSE)</f>
        <v>Regular</v>
      </c>
      <c r="S3887" s="15" t="str">
        <f>HLOOKUP(Coffee_data[[#This Row],[ProductId]],Product!$B$4:$O$7,3,FALSE)</f>
        <v>Tea</v>
      </c>
      <c r="T3887" s="15" t="str">
        <f>HLOOKUP(Coffee_data[[#This Row],[ProductId]],Product!$B$4:$O$7,4,FALSE)</f>
        <v>Earl Grey</v>
      </c>
    </row>
    <row r="3888" spans="1:20" x14ac:dyDescent="0.2">
      <c r="A3888">
        <v>0</v>
      </c>
      <c r="B3888">
        <v>84</v>
      </c>
      <c r="C3888">
        <v>153</v>
      </c>
      <c r="D3888">
        <v>60</v>
      </c>
      <c r="E3888">
        <v>84</v>
      </c>
      <c r="F3888">
        <v>54</v>
      </c>
      <c r="G3888">
        <v>606</v>
      </c>
      <c r="H3888">
        <v>10</v>
      </c>
      <c r="I3888">
        <v>20</v>
      </c>
      <c r="J3888">
        <v>40</v>
      </c>
      <c r="K3888">
        <v>73</v>
      </c>
      <c r="L3888">
        <v>206</v>
      </c>
      <c r="M3888">
        <v>13</v>
      </c>
      <c r="N3888" s="25">
        <v>42277</v>
      </c>
      <c r="O3888" t="str">
        <f>VLOOKUP(Coffee_data[[#This Row],[Area Code]],Location!$B$1:$E$157,2,FALSE)</f>
        <v>Washington</v>
      </c>
      <c r="P3888" t="str">
        <f>VLOOKUP(Coffee_data[[#This Row],[Area Code]],Location!$B$1:$E$157,3,FALSE)</f>
        <v>West</v>
      </c>
      <c r="Q3888" t="str">
        <f>VLOOKUP(Coffee_data[[#This Row],[Area Code]],Location!$B$1:$E$157,4,FALSE)</f>
        <v>Small Market</v>
      </c>
      <c r="R3888" s="15" t="str">
        <f>HLOOKUP(Coffee_data[[#This Row],[ProductId]],Product!$B$4:$O$7,2,FALSE)</f>
        <v>Regular</v>
      </c>
      <c r="S3888" s="15" t="str">
        <f>HLOOKUP(Coffee_data[[#This Row],[ProductId]],Product!$B$4:$O$7,3,FALSE)</f>
        <v>Tea</v>
      </c>
      <c r="T3888" s="15" t="str">
        <f>HLOOKUP(Coffee_data[[#This Row],[ProductId]],Product!$B$4:$O$7,4,FALSE)</f>
        <v>Green Tea</v>
      </c>
    </row>
    <row r="3889" spans="1:20" x14ac:dyDescent="0.2">
      <c r="A3889">
        <v>171</v>
      </c>
      <c r="B3889">
        <v>188</v>
      </c>
      <c r="C3889">
        <v>334</v>
      </c>
      <c r="D3889">
        <v>155</v>
      </c>
      <c r="E3889">
        <v>73</v>
      </c>
      <c r="F3889">
        <v>41</v>
      </c>
      <c r="G3889">
        <v>1119</v>
      </c>
      <c r="H3889">
        <v>130</v>
      </c>
      <c r="I3889">
        <v>90</v>
      </c>
      <c r="J3889">
        <v>160</v>
      </c>
      <c r="K3889">
        <v>250</v>
      </c>
      <c r="L3889">
        <v>360</v>
      </c>
      <c r="M3889">
        <v>8</v>
      </c>
      <c r="N3889" s="25">
        <v>42277</v>
      </c>
      <c r="O3889" t="str">
        <f>VLOOKUP(Coffee_data[[#This Row],[Area Code]],Location!$B$1:$E$157,2,FALSE)</f>
        <v>Washington</v>
      </c>
      <c r="P3889" t="str">
        <f>VLOOKUP(Coffee_data[[#This Row],[Area Code]],Location!$B$1:$E$157,3,FALSE)</f>
        <v>West</v>
      </c>
      <c r="Q3889" t="str">
        <f>VLOOKUP(Coffee_data[[#This Row],[Area Code]],Location!$B$1:$E$157,4,FALSE)</f>
        <v>Small Market</v>
      </c>
      <c r="R3889" s="15" t="str">
        <f>HLOOKUP(Coffee_data[[#This Row],[ProductId]],Product!$B$4:$O$7,2,FALSE)</f>
        <v>Decaf</v>
      </c>
      <c r="S3889" s="15" t="str">
        <f>HLOOKUP(Coffee_data[[#This Row],[ProductId]],Product!$B$4:$O$7,3,FALSE)</f>
        <v>Herbal Tea</v>
      </c>
      <c r="T3889" s="15" t="str">
        <f>HLOOKUP(Coffee_data[[#This Row],[ProductId]],Product!$B$4:$O$7,4,FALSE)</f>
        <v>Chamomile</v>
      </c>
    </row>
    <row r="3890" spans="1:20" x14ac:dyDescent="0.2">
      <c r="A3890">
        <v>70</v>
      </c>
      <c r="B3890">
        <v>71</v>
      </c>
      <c r="C3890">
        <v>127</v>
      </c>
      <c r="D3890">
        <v>48</v>
      </c>
      <c r="E3890">
        <v>24</v>
      </c>
      <c r="F3890">
        <v>13</v>
      </c>
      <c r="G3890">
        <v>829</v>
      </c>
      <c r="H3890">
        <v>60</v>
      </c>
      <c r="I3890">
        <v>39</v>
      </c>
      <c r="J3890">
        <v>60</v>
      </c>
      <c r="K3890">
        <v>90</v>
      </c>
      <c r="L3890">
        <v>509</v>
      </c>
      <c r="M3890">
        <v>9</v>
      </c>
      <c r="N3890" s="25">
        <v>42277</v>
      </c>
      <c r="O3890" t="str">
        <f>VLOOKUP(Coffee_data[[#This Row],[Area Code]],Location!$B$1:$E$157,2,FALSE)</f>
        <v>Washington</v>
      </c>
      <c r="P3890" t="str">
        <f>VLOOKUP(Coffee_data[[#This Row],[Area Code]],Location!$B$1:$E$157,3,FALSE)</f>
        <v>West</v>
      </c>
      <c r="Q3890" t="str">
        <f>VLOOKUP(Coffee_data[[#This Row],[Area Code]],Location!$B$1:$E$157,4,FALSE)</f>
        <v>Small Market</v>
      </c>
      <c r="R3890" s="15" t="str">
        <f>HLOOKUP(Coffee_data[[#This Row],[ProductId]],Product!$B$4:$O$7,2,FALSE)</f>
        <v>Decaf</v>
      </c>
      <c r="S3890" s="15" t="str">
        <f>HLOOKUP(Coffee_data[[#This Row],[ProductId]],Product!$B$4:$O$7,3,FALSE)</f>
        <v>Herbal Tea</v>
      </c>
      <c r="T3890" s="15" t="str">
        <f>HLOOKUP(Coffee_data[[#This Row],[ProductId]],Product!$B$4:$O$7,4,FALSE)</f>
        <v>Lemon</v>
      </c>
    </row>
    <row r="3891" spans="1:20" x14ac:dyDescent="0.2">
      <c r="A3891">
        <v>15</v>
      </c>
      <c r="B3891">
        <v>29</v>
      </c>
      <c r="C3891">
        <v>54</v>
      </c>
      <c r="D3891">
        <v>22</v>
      </c>
      <c r="E3891">
        <v>19</v>
      </c>
      <c r="F3891">
        <v>7</v>
      </c>
      <c r="G3891">
        <v>573</v>
      </c>
      <c r="H3891">
        <v>20</v>
      </c>
      <c r="I3891">
        <v>10</v>
      </c>
      <c r="J3891">
        <v>20</v>
      </c>
      <c r="K3891">
        <v>30</v>
      </c>
      <c r="L3891">
        <v>206</v>
      </c>
      <c r="M3891">
        <v>4</v>
      </c>
      <c r="N3891" s="25">
        <v>42277</v>
      </c>
      <c r="O3891" t="str">
        <f>VLOOKUP(Coffee_data[[#This Row],[Area Code]],Location!$B$1:$E$157,2,FALSE)</f>
        <v>Washington</v>
      </c>
      <c r="P3891" t="str">
        <f>VLOOKUP(Coffee_data[[#This Row],[Area Code]],Location!$B$1:$E$157,3,FALSE)</f>
        <v>West</v>
      </c>
      <c r="Q3891" t="str">
        <f>VLOOKUP(Coffee_data[[#This Row],[Area Code]],Location!$B$1:$E$157,4,FALSE)</f>
        <v>Small Market</v>
      </c>
      <c r="R3891" s="15" t="str">
        <f>HLOOKUP(Coffee_data[[#This Row],[ProductId]],Product!$B$4:$O$7,2,FALSE)</f>
        <v>Regular</v>
      </c>
      <c r="S3891" s="15" t="str">
        <f>HLOOKUP(Coffee_data[[#This Row],[ProductId]],Product!$B$4:$O$7,3,FALSE)</f>
        <v>Espresso</v>
      </c>
      <c r="T3891" s="15" t="str">
        <f>HLOOKUP(Coffee_data[[#This Row],[ProductId]],Product!$B$4:$O$7,4,FALSE)</f>
        <v>Caffe Latte</v>
      </c>
    </row>
    <row r="3892" spans="1:20" x14ac:dyDescent="0.2">
      <c r="A3892">
        <v>24</v>
      </c>
      <c r="B3892">
        <v>70</v>
      </c>
      <c r="C3892">
        <v>134</v>
      </c>
      <c r="D3892">
        <v>56</v>
      </c>
      <c r="E3892">
        <v>54</v>
      </c>
      <c r="F3892">
        <v>21</v>
      </c>
      <c r="G3892">
        <v>385</v>
      </c>
      <c r="H3892">
        <v>50</v>
      </c>
      <c r="I3892">
        <v>40</v>
      </c>
      <c r="J3892">
        <v>70</v>
      </c>
      <c r="K3892">
        <v>110</v>
      </c>
      <c r="L3892">
        <v>425</v>
      </c>
      <c r="M3892">
        <v>5</v>
      </c>
      <c r="N3892" s="25">
        <v>42277</v>
      </c>
      <c r="O3892" t="str">
        <f>VLOOKUP(Coffee_data[[#This Row],[Area Code]],Location!$B$1:$E$157,2,FALSE)</f>
        <v>Washington</v>
      </c>
      <c r="P3892" t="str">
        <f>VLOOKUP(Coffee_data[[#This Row],[Area Code]],Location!$B$1:$E$157,3,FALSE)</f>
        <v>West</v>
      </c>
      <c r="Q3892" t="str">
        <f>VLOOKUP(Coffee_data[[#This Row],[Area Code]],Location!$B$1:$E$157,4,FALSE)</f>
        <v>Small Market</v>
      </c>
      <c r="R3892" s="15" t="str">
        <f>HLOOKUP(Coffee_data[[#This Row],[ProductId]],Product!$B$4:$O$7,2,FALSE)</f>
        <v>Regular</v>
      </c>
      <c r="S3892" s="15" t="str">
        <f>HLOOKUP(Coffee_data[[#This Row],[ProductId]],Product!$B$4:$O$7,3,FALSE)</f>
        <v>Espresso</v>
      </c>
      <c r="T3892" s="15" t="str">
        <f>HLOOKUP(Coffee_data[[#This Row],[ProductId]],Product!$B$4:$O$7,4,FALSE)</f>
        <v>Caffe Mocha</v>
      </c>
    </row>
    <row r="3893" spans="1:20" x14ac:dyDescent="0.2">
      <c r="A3893">
        <v>71</v>
      </c>
      <c r="B3893">
        <v>94</v>
      </c>
      <c r="C3893">
        <v>185</v>
      </c>
      <c r="D3893">
        <v>80</v>
      </c>
      <c r="E3893">
        <v>46</v>
      </c>
      <c r="F3893">
        <v>24</v>
      </c>
      <c r="G3893">
        <v>1055</v>
      </c>
      <c r="H3893">
        <v>80</v>
      </c>
      <c r="I3893">
        <v>54</v>
      </c>
      <c r="J3893">
        <v>90</v>
      </c>
      <c r="K3893">
        <v>156</v>
      </c>
      <c r="L3893">
        <v>360</v>
      </c>
      <c r="M3893">
        <v>6</v>
      </c>
      <c r="N3893" s="25">
        <v>42277</v>
      </c>
      <c r="O3893" t="str">
        <f>VLOOKUP(Coffee_data[[#This Row],[Area Code]],Location!$B$1:$E$157,2,FALSE)</f>
        <v>Washington</v>
      </c>
      <c r="P3893" t="str">
        <f>VLOOKUP(Coffee_data[[#This Row],[Area Code]],Location!$B$1:$E$157,3,FALSE)</f>
        <v>West</v>
      </c>
      <c r="Q3893" t="str">
        <f>VLOOKUP(Coffee_data[[#This Row],[Area Code]],Location!$B$1:$E$157,4,FALSE)</f>
        <v>Small Market</v>
      </c>
      <c r="R3893" s="15" t="str">
        <f>HLOOKUP(Coffee_data[[#This Row],[ProductId]],Product!$B$4:$O$7,2,FALSE)</f>
        <v>Decaf</v>
      </c>
      <c r="S3893" s="15" t="str">
        <f>HLOOKUP(Coffee_data[[#This Row],[ProductId]],Product!$B$4:$O$7,3,FALSE)</f>
        <v>Espresso</v>
      </c>
      <c r="T3893" s="15" t="str">
        <f>HLOOKUP(Coffee_data[[#This Row],[ProductId]],Product!$B$4:$O$7,4,FALSE)</f>
        <v>Decaf Espresso</v>
      </c>
    </row>
    <row r="3894" spans="1:20" x14ac:dyDescent="0.2">
      <c r="A3894">
        <v>83</v>
      </c>
      <c r="B3894">
        <v>99</v>
      </c>
      <c r="C3894">
        <v>178</v>
      </c>
      <c r="D3894">
        <v>68</v>
      </c>
      <c r="E3894">
        <v>43</v>
      </c>
      <c r="F3894">
        <v>21</v>
      </c>
      <c r="G3894">
        <v>438</v>
      </c>
      <c r="H3894">
        <v>110</v>
      </c>
      <c r="I3894">
        <v>90</v>
      </c>
      <c r="J3894">
        <v>140</v>
      </c>
      <c r="K3894">
        <v>230</v>
      </c>
      <c r="L3894">
        <v>360</v>
      </c>
      <c r="M3894">
        <v>2</v>
      </c>
      <c r="N3894" s="25">
        <v>42277</v>
      </c>
      <c r="O3894" t="str">
        <f>VLOOKUP(Coffee_data[[#This Row],[Area Code]],Location!$B$1:$E$157,2,FALSE)</f>
        <v>Washington</v>
      </c>
      <c r="P3894" t="str">
        <f>VLOOKUP(Coffee_data[[#This Row],[Area Code]],Location!$B$1:$E$157,3,FALSE)</f>
        <v>West</v>
      </c>
      <c r="Q3894" t="str">
        <f>VLOOKUP(Coffee_data[[#This Row],[Area Code]],Location!$B$1:$E$157,4,FALSE)</f>
        <v>Small Market</v>
      </c>
      <c r="R3894" s="15" t="str">
        <f>HLOOKUP(Coffee_data[[#This Row],[ProductId]],Product!$B$4:$O$7,2,FALSE)</f>
        <v>Regular</v>
      </c>
      <c r="S3894" s="15" t="str">
        <f>HLOOKUP(Coffee_data[[#This Row],[ProductId]],Product!$B$4:$O$7,3,FALSE)</f>
        <v>Coffee</v>
      </c>
      <c r="T3894" s="15" t="str">
        <f>HLOOKUP(Coffee_data[[#This Row],[ProductId]],Product!$B$4:$O$7,4,FALSE)</f>
        <v>Columbian</v>
      </c>
    </row>
    <row r="3895" spans="1:20" x14ac:dyDescent="0.2">
      <c r="A3895">
        <v>25</v>
      </c>
      <c r="B3895">
        <v>134</v>
      </c>
      <c r="C3895">
        <v>245</v>
      </c>
      <c r="D3895">
        <v>96</v>
      </c>
      <c r="E3895">
        <v>117</v>
      </c>
      <c r="F3895">
        <v>87</v>
      </c>
      <c r="G3895">
        <v>683</v>
      </c>
      <c r="H3895">
        <v>100</v>
      </c>
      <c r="I3895">
        <v>181</v>
      </c>
      <c r="J3895">
        <v>190</v>
      </c>
      <c r="K3895">
        <v>330</v>
      </c>
      <c r="L3895">
        <v>206</v>
      </c>
      <c r="M3895">
        <v>3</v>
      </c>
      <c r="N3895" s="25">
        <v>42277</v>
      </c>
      <c r="O3895" t="str">
        <f>VLOOKUP(Coffee_data[[#This Row],[Area Code]],Location!$B$1:$E$157,2,FALSE)</f>
        <v>Washington</v>
      </c>
      <c r="P3895" t="str">
        <f>VLOOKUP(Coffee_data[[#This Row],[Area Code]],Location!$B$1:$E$157,3,FALSE)</f>
        <v>West</v>
      </c>
      <c r="Q3895" t="str">
        <f>VLOOKUP(Coffee_data[[#This Row],[Area Code]],Location!$B$1:$E$157,4,FALSE)</f>
        <v>Small Market</v>
      </c>
      <c r="R3895" s="15" t="str">
        <f>HLOOKUP(Coffee_data[[#This Row],[ProductId]],Product!$B$4:$O$7,2,FALSE)</f>
        <v>Decaf</v>
      </c>
      <c r="S3895" s="15" t="str">
        <f>HLOOKUP(Coffee_data[[#This Row],[ProductId]],Product!$B$4:$O$7,3,FALSE)</f>
        <v>Coffee</v>
      </c>
      <c r="T3895" s="15" t="str">
        <f>HLOOKUP(Coffee_data[[#This Row],[ProductId]],Product!$B$4:$O$7,4,FALSE)</f>
        <v>Decaf Irish Cream</v>
      </c>
    </row>
    <row r="3896" spans="1:20" x14ac:dyDescent="0.2">
      <c r="A3896">
        <v>159</v>
      </c>
      <c r="B3896">
        <v>182</v>
      </c>
      <c r="C3896">
        <v>387</v>
      </c>
      <c r="D3896">
        <v>213</v>
      </c>
      <c r="E3896">
        <v>75</v>
      </c>
      <c r="F3896">
        <v>50</v>
      </c>
      <c r="G3896">
        <v>1283</v>
      </c>
      <c r="H3896">
        <v>100</v>
      </c>
      <c r="I3896">
        <v>135</v>
      </c>
      <c r="J3896">
        <v>160</v>
      </c>
      <c r="K3896">
        <v>330</v>
      </c>
      <c r="L3896">
        <v>970</v>
      </c>
      <c r="M3896">
        <v>8</v>
      </c>
      <c r="N3896" s="25">
        <v>42308</v>
      </c>
      <c r="O3896" t="str">
        <f>VLOOKUP(Coffee_data[[#This Row],[Area Code]],Location!$B$1:$E$157,2,FALSE)</f>
        <v>Colorado</v>
      </c>
      <c r="P3896" t="str">
        <f>VLOOKUP(Coffee_data[[#This Row],[Area Code]],Location!$B$1:$E$157,3,FALSE)</f>
        <v>Central</v>
      </c>
      <c r="Q3896" t="str">
        <f>VLOOKUP(Coffee_data[[#This Row],[Area Code]],Location!$B$1:$E$157,4,FALSE)</f>
        <v>Major Market</v>
      </c>
      <c r="R3896" s="15" t="str">
        <f>HLOOKUP(Coffee_data[[#This Row],[ProductId]],Product!$B$4:$O$7,2,FALSE)</f>
        <v>Decaf</v>
      </c>
      <c r="S3896" s="15" t="str">
        <f>HLOOKUP(Coffee_data[[#This Row],[ProductId]],Product!$B$4:$O$7,3,FALSE)</f>
        <v>Herbal Tea</v>
      </c>
      <c r="T3896" s="15" t="str">
        <f>HLOOKUP(Coffee_data[[#This Row],[ProductId]],Product!$B$4:$O$7,4,FALSE)</f>
        <v>Chamomile</v>
      </c>
    </row>
    <row r="3897" spans="1:20" x14ac:dyDescent="0.2">
      <c r="A3897">
        <v>-6</v>
      </c>
      <c r="B3897">
        <v>73</v>
      </c>
      <c r="C3897">
        <v>133</v>
      </c>
      <c r="D3897">
        <v>52</v>
      </c>
      <c r="E3897">
        <v>77</v>
      </c>
      <c r="F3897">
        <v>47</v>
      </c>
      <c r="G3897">
        <v>509</v>
      </c>
      <c r="H3897">
        <v>10</v>
      </c>
      <c r="I3897">
        <v>49</v>
      </c>
      <c r="J3897">
        <v>70</v>
      </c>
      <c r="K3897">
        <v>119</v>
      </c>
      <c r="L3897">
        <v>970</v>
      </c>
      <c r="M3897">
        <v>9</v>
      </c>
      <c r="N3897" s="25">
        <v>42308</v>
      </c>
      <c r="O3897" t="str">
        <f>VLOOKUP(Coffee_data[[#This Row],[Area Code]],Location!$B$1:$E$157,2,FALSE)</f>
        <v>Colorado</v>
      </c>
      <c r="P3897" t="str">
        <f>VLOOKUP(Coffee_data[[#This Row],[Area Code]],Location!$B$1:$E$157,3,FALSE)</f>
        <v>Central</v>
      </c>
      <c r="Q3897" t="str">
        <f>VLOOKUP(Coffee_data[[#This Row],[Area Code]],Location!$B$1:$E$157,4,FALSE)</f>
        <v>Major Market</v>
      </c>
      <c r="R3897" s="15" t="str">
        <f>HLOOKUP(Coffee_data[[#This Row],[ProductId]],Product!$B$4:$O$7,2,FALSE)</f>
        <v>Decaf</v>
      </c>
      <c r="S3897" s="15" t="str">
        <f>HLOOKUP(Coffee_data[[#This Row],[ProductId]],Product!$B$4:$O$7,3,FALSE)</f>
        <v>Herbal Tea</v>
      </c>
      <c r="T3897" s="15" t="str">
        <f>HLOOKUP(Coffee_data[[#This Row],[ProductId]],Product!$B$4:$O$7,4,FALSE)</f>
        <v>Lemon</v>
      </c>
    </row>
    <row r="3898" spans="1:20" x14ac:dyDescent="0.2">
      <c r="A3898">
        <v>47</v>
      </c>
      <c r="B3898">
        <v>79</v>
      </c>
      <c r="C3898">
        <v>147</v>
      </c>
      <c r="D3898">
        <v>59</v>
      </c>
      <c r="E3898">
        <v>47</v>
      </c>
      <c r="F3898">
        <v>19</v>
      </c>
      <c r="G3898">
        <v>411</v>
      </c>
      <c r="H3898">
        <v>40</v>
      </c>
      <c r="I3898">
        <v>50</v>
      </c>
      <c r="J3898">
        <v>70</v>
      </c>
      <c r="K3898">
        <v>130</v>
      </c>
      <c r="L3898">
        <v>970</v>
      </c>
      <c r="M3898">
        <v>10</v>
      </c>
      <c r="N3898" s="25">
        <v>42308</v>
      </c>
      <c r="O3898" t="str">
        <f>VLOOKUP(Coffee_data[[#This Row],[Area Code]],Location!$B$1:$E$157,2,FALSE)</f>
        <v>Colorado</v>
      </c>
      <c r="P3898" t="str">
        <f>VLOOKUP(Coffee_data[[#This Row],[Area Code]],Location!$B$1:$E$157,3,FALSE)</f>
        <v>Central</v>
      </c>
      <c r="Q3898" t="str">
        <f>VLOOKUP(Coffee_data[[#This Row],[Area Code]],Location!$B$1:$E$157,4,FALSE)</f>
        <v>Major Market</v>
      </c>
      <c r="R3898" s="15" t="str">
        <f>HLOOKUP(Coffee_data[[#This Row],[ProductId]],Product!$B$4:$O$7,2,FALSE)</f>
        <v>Decaf</v>
      </c>
      <c r="S3898" s="15" t="str">
        <f>HLOOKUP(Coffee_data[[#This Row],[ProductId]],Product!$B$4:$O$7,3,FALSE)</f>
        <v>Herbal Tea</v>
      </c>
      <c r="T3898" s="15" t="str">
        <f>HLOOKUP(Coffee_data[[#This Row],[ProductId]],Product!$B$4:$O$7,4,FALSE)</f>
        <v>Mint</v>
      </c>
    </row>
    <row r="3899" spans="1:20" x14ac:dyDescent="0.2">
      <c r="A3899">
        <v>22</v>
      </c>
      <c r="B3899">
        <v>69</v>
      </c>
      <c r="C3899">
        <v>132</v>
      </c>
      <c r="D3899">
        <v>55</v>
      </c>
      <c r="E3899">
        <v>54</v>
      </c>
      <c r="F3899">
        <v>20</v>
      </c>
      <c r="G3899">
        <v>410</v>
      </c>
      <c r="H3899">
        <v>20</v>
      </c>
      <c r="I3899">
        <v>29</v>
      </c>
      <c r="J3899">
        <v>60</v>
      </c>
      <c r="K3899">
        <v>100</v>
      </c>
      <c r="L3899">
        <v>719</v>
      </c>
      <c r="M3899">
        <v>11</v>
      </c>
      <c r="N3899" s="25">
        <v>42308</v>
      </c>
      <c r="O3899" t="str">
        <f>VLOOKUP(Coffee_data[[#This Row],[Area Code]],Location!$B$1:$E$157,2,FALSE)</f>
        <v>Colorado</v>
      </c>
      <c r="P3899" t="str">
        <f>VLOOKUP(Coffee_data[[#This Row],[Area Code]],Location!$B$1:$E$157,3,FALSE)</f>
        <v>Central</v>
      </c>
      <c r="Q3899" t="str">
        <f>VLOOKUP(Coffee_data[[#This Row],[Area Code]],Location!$B$1:$E$157,4,FALSE)</f>
        <v>Major Market</v>
      </c>
      <c r="R3899" s="15" t="str">
        <f>HLOOKUP(Coffee_data[[#This Row],[ProductId]],Product!$B$4:$O$7,2,FALSE)</f>
        <v>Regular</v>
      </c>
      <c r="S3899" s="15" t="str">
        <f>HLOOKUP(Coffee_data[[#This Row],[ProductId]],Product!$B$4:$O$7,3,FALSE)</f>
        <v>Tea</v>
      </c>
      <c r="T3899" s="15" t="str">
        <f>HLOOKUP(Coffee_data[[#This Row],[ProductId]],Product!$B$4:$O$7,4,FALSE)</f>
        <v>Darjeeling</v>
      </c>
    </row>
    <row r="3900" spans="1:20" x14ac:dyDescent="0.2">
      <c r="A3900">
        <v>43</v>
      </c>
      <c r="B3900">
        <v>68</v>
      </c>
      <c r="C3900">
        <v>133</v>
      </c>
      <c r="D3900">
        <v>57</v>
      </c>
      <c r="E3900">
        <v>39</v>
      </c>
      <c r="F3900">
        <v>17</v>
      </c>
      <c r="G3900">
        <v>1042</v>
      </c>
      <c r="H3900">
        <v>30</v>
      </c>
      <c r="I3900">
        <v>40</v>
      </c>
      <c r="J3900">
        <v>60</v>
      </c>
      <c r="K3900">
        <v>100</v>
      </c>
      <c r="L3900">
        <v>719</v>
      </c>
      <c r="M3900">
        <v>12</v>
      </c>
      <c r="N3900" s="25">
        <v>42308</v>
      </c>
      <c r="O3900" t="str">
        <f>VLOOKUP(Coffee_data[[#This Row],[Area Code]],Location!$B$1:$E$157,2,FALSE)</f>
        <v>Colorado</v>
      </c>
      <c r="P3900" t="str">
        <f>VLOOKUP(Coffee_data[[#This Row],[Area Code]],Location!$B$1:$E$157,3,FALSE)</f>
        <v>Central</v>
      </c>
      <c r="Q3900" t="str">
        <f>VLOOKUP(Coffee_data[[#This Row],[Area Code]],Location!$B$1:$E$157,4,FALSE)</f>
        <v>Major Market</v>
      </c>
      <c r="R3900" s="15" t="str">
        <f>HLOOKUP(Coffee_data[[#This Row],[ProductId]],Product!$B$4:$O$7,2,FALSE)</f>
        <v>Regular</v>
      </c>
      <c r="S3900" s="15" t="str">
        <f>HLOOKUP(Coffee_data[[#This Row],[ProductId]],Product!$B$4:$O$7,3,FALSE)</f>
        <v>Tea</v>
      </c>
      <c r="T3900" s="15" t="str">
        <f>HLOOKUP(Coffee_data[[#This Row],[ProductId]],Product!$B$4:$O$7,4,FALSE)</f>
        <v>Earl Grey</v>
      </c>
    </row>
    <row r="3901" spans="1:20" x14ac:dyDescent="0.2">
      <c r="A3901">
        <v>104</v>
      </c>
      <c r="B3901">
        <v>112</v>
      </c>
      <c r="C3901">
        <v>213</v>
      </c>
      <c r="D3901">
        <v>88</v>
      </c>
      <c r="E3901">
        <v>42</v>
      </c>
      <c r="F3901">
        <v>29</v>
      </c>
      <c r="G3901">
        <v>561</v>
      </c>
      <c r="H3901">
        <v>60</v>
      </c>
      <c r="I3901">
        <v>57</v>
      </c>
      <c r="J3901">
        <v>90</v>
      </c>
      <c r="K3901">
        <v>147</v>
      </c>
      <c r="L3901">
        <v>970</v>
      </c>
      <c r="M3901">
        <v>13</v>
      </c>
      <c r="N3901" s="25">
        <v>42308</v>
      </c>
      <c r="O3901" t="str">
        <f>VLOOKUP(Coffee_data[[#This Row],[Area Code]],Location!$B$1:$E$157,2,FALSE)</f>
        <v>Colorado</v>
      </c>
      <c r="P3901" t="str">
        <f>VLOOKUP(Coffee_data[[#This Row],[Area Code]],Location!$B$1:$E$157,3,FALSE)</f>
        <v>Central</v>
      </c>
      <c r="Q3901" t="str">
        <f>VLOOKUP(Coffee_data[[#This Row],[Area Code]],Location!$B$1:$E$157,4,FALSE)</f>
        <v>Major Market</v>
      </c>
      <c r="R3901" s="15" t="str">
        <f>HLOOKUP(Coffee_data[[#This Row],[ProductId]],Product!$B$4:$O$7,2,FALSE)</f>
        <v>Regular</v>
      </c>
      <c r="S3901" s="15" t="str">
        <f>HLOOKUP(Coffee_data[[#This Row],[ProductId]],Product!$B$4:$O$7,3,FALSE)</f>
        <v>Tea</v>
      </c>
      <c r="T3901" s="15" t="str">
        <f>HLOOKUP(Coffee_data[[#This Row],[ProductId]],Product!$B$4:$O$7,4,FALSE)</f>
        <v>Green Tea</v>
      </c>
    </row>
    <row r="3902" spans="1:20" x14ac:dyDescent="0.2">
      <c r="A3902">
        <v>71</v>
      </c>
      <c r="B3902">
        <v>73</v>
      </c>
      <c r="C3902">
        <v>131</v>
      </c>
      <c r="D3902">
        <v>50</v>
      </c>
      <c r="E3902">
        <v>25</v>
      </c>
      <c r="F3902">
        <v>14</v>
      </c>
      <c r="G3902">
        <v>589</v>
      </c>
      <c r="H3902">
        <v>70</v>
      </c>
      <c r="I3902">
        <v>65</v>
      </c>
      <c r="J3902">
        <v>90</v>
      </c>
      <c r="K3902">
        <v>150</v>
      </c>
      <c r="L3902">
        <v>303</v>
      </c>
      <c r="M3902">
        <v>5</v>
      </c>
      <c r="N3902" s="25">
        <v>42308</v>
      </c>
      <c r="O3902" t="str">
        <f>VLOOKUP(Coffee_data[[#This Row],[Area Code]],Location!$B$1:$E$157,2,FALSE)</f>
        <v>Colorado</v>
      </c>
      <c r="P3902" t="str">
        <f>VLOOKUP(Coffee_data[[#This Row],[Area Code]],Location!$B$1:$E$157,3,FALSE)</f>
        <v>Central</v>
      </c>
      <c r="Q3902" t="str">
        <f>VLOOKUP(Coffee_data[[#This Row],[Area Code]],Location!$B$1:$E$157,4,FALSE)</f>
        <v>Major Market</v>
      </c>
      <c r="R3902" s="15" t="str">
        <f>HLOOKUP(Coffee_data[[#This Row],[ProductId]],Product!$B$4:$O$7,2,FALSE)</f>
        <v>Regular</v>
      </c>
      <c r="S3902" s="15" t="str">
        <f>HLOOKUP(Coffee_data[[#This Row],[ProductId]],Product!$B$4:$O$7,3,FALSE)</f>
        <v>Espresso</v>
      </c>
      <c r="T3902" s="15" t="str">
        <f>HLOOKUP(Coffee_data[[#This Row],[ProductId]],Product!$B$4:$O$7,4,FALSE)</f>
        <v>Caffe Mocha</v>
      </c>
    </row>
    <row r="3903" spans="1:20" x14ac:dyDescent="0.2">
      <c r="A3903">
        <v>86</v>
      </c>
      <c r="B3903">
        <v>114</v>
      </c>
      <c r="C3903">
        <v>201</v>
      </c>
      <c r="D3903">
        <v>75</v>
      </c>
      <c r="E3903">
        <v>56</v>
      </c>
      <c r="F3903">
        <v>24</v>
      </c>
      <c r="G3903">
        <v>659</v>
      </c>
      <c r="H3903">
        <v>100</v>
      </c>
      <c r="I3903">
        <v>90</v>
      </c>
      <c r="J3903">
        <v>150</v>
      </c>
      <c r="K3903">
        <v>246</v>
      </c>
      <c r="L3903">
        <v>970</v>
      </c>
      <c r="M3903">
        <v>6</v>
      </c>
      <c r="N3903" s="25">
        <v>42308</v>
      </c>
      <c r="O3903" t="str">
        <f>VLOOKUP(Coffee_data[[#This Row],[Area Code]],Location!$B$1:$E$157,2,FALSE)</f>
        <v>Colorado</v>
      </c>
      <c r="P3903" t="str">
        <f>VLOOKUP(Coffee_data[[#This Row],[Area Code]],Location!$B$1:$E$157,3,FALSE)</f>
        <v>Central</v>
      </c>
      <c r="Q3903" t="str">
        <f>VLOOKUP(Coffee_data[[#This Row],[Area Code]],Location!$B$1:$E$157,4,FALSE)</f>
        <v>Major Market</v>
      </c>
      <c r="R3903" s="15" t="str">
        <f>HLOOKUP(Coffee_data[[#This Row],[ProductId]],Product!$B$4:$O$7,2,FALSE)</f>
        <v>Decaf</v>
      </c>
      <c r="S3903" s="15" t="str">
        <f>HLOOKUP(Coffee_data[[#This Row],[ProductId]],Product!$B$4:$O$7,3,FALSE)</f>
        <v>Espresso</v>
      </c>
      <c r="T3903" s="15" t="str">
        <f>HLOOKUP(Coffee_data[[#This Row],[ProductId]],Product!$B$4:$O$7,4,FALSE)</f>
        <v>Decaf Espresso</v>
      </c>
    </row>
    <row r="3904" spans="1:20" x14ac:dyDescent="0.2">
      <c r="A3904">
        <v>190</v>
      </c>
      <c r="B3904">
        <v>172</v>
      </c>
      <c r="C3904">
        <v>309</v>
      </c>
      <c r="D3904">
        <v>51</v>
      </c>
      <c r="E3904">
        <v>44</v>
      </c>
      <c r="F3904">
        <v>33</v>
      </c>
      <c r="G3904">
        <v>930</v>
      </c>
      <c r="H3904">
        <v>130</v>
      </c>
      <c r="I3904">
        <v>73</v>
      </c>
      <c r="J3904">
        <v>170</v>
      </c>
      <c r="K3904">
        <v>279</v>
      </c>
      <c r="L3904">
        <v>719</v>
      </c>
      <c r="M3904">
        <v>1</v>
      </c>
      <c r="N3904" s="25">
        <v>42308</v>
      </c>
      <c r="O3904" t="str">
        <f>VLOOKUP(Coffee_data[[#This Row],[Area Code]],Location!$B$1:$E$157,2,FALSE)</f>
        <v>Colorado</v>
      </c>
      <c r="P3904" t="str">
        <f>VLOOKUP(Coffee_data[[#This Row],[Area Code]],Location!$B$1:$E$157,3,FALSE)</f>
        <v>Central</v>
      </c>
      <c r="Q3904" t="str">
        <f>VLOOKUP(Coffee_data[[#This Row],[Area Code]],Location!$B$1:$E$157,4,FALSE)</f>
        <v>Major Market</v>
      </c>
      <c r="R3904" s="15" t="str">
        <f>HLOOKUP(Coffee_data[[#This Row],[ProductId]],Product!$B$4:$O$7,2,FALSE)</f>
        <v>Regular</v>
      </c>
      <c r="S3904" s="15" t="str">
        <f>HLOOKUP(Coffee_data[[#This Row],[ProductId]],Product!$B$4:$O$7,3,FALSE)</f>
        <v>Coffee</v>
      </c>
      <c r="T3904" s="15" t="str">
        <f>HLOOKUP(Coffee_data[[#This Row],[ProductId]],Product!$B$4:$O$7,4,FALSE)</f>
        <v>Amaretto</v>
      </c>
    </row>
    <row r="3905" spans="1:20" x14ac:dyDescent="0.2">
      <c r="A3905">
        <v>40</v>
      </c>
      <c r="B3905">
        <v>52</v>
      </c>
      <c r="C3905">
        <v>98</v>
      </c>
      <c r="D3905">
        <v>40</v>
      </c>
      <c r="E3905">
        <v>25</v>
      </c>
      <c r="F3905">
        <v>13</v>
      </c>
      <c r="G3905">
        <v>536</v>
      </c>
      <c r="H3905">
        <v>40</v>
      </c>
      <c r="I3905">
        <v>32</v>
      </c>
      <c r="J3905">
        <v>60</v>
      </c>
      <c r="K3905">
        <v>92</v>
      </c>
      <c r="L3905">
        <v>719</v>
      </c>
      <c r="M3905">
        <v>2</v>
      </c>
      <c r="N3905" s="25">
        <v>42308</v>
      </c>
      <c r="O3905" t="str">
        <f>VLOOKUP(Coffee_data[[#This Row],[Area Code]],Location!$B$1:$E$157,2,FALSE)</f>
        <v>Colorado</v>
      </c>
      <c r="P3905" t="str">
        <f>VLOOKUP(Coffee_data[[#This Row],[Area Code]],Location!$B$1:$E$157,3,FALSE)</f>
        <v>Central</v>
      </c>
      <c r="Q3905" t="str">
        <f>VLOOKUP(Coffee_data[[#This Row],[Area Code]],Location!$B$1:$E$157,4,FALSE)</f>
        <v>Major Market</v>
      </c>
      <c r="R3905" s="15" t="str">
        <f>HLOOKUP(Coffee_data[[#This Row],[ProductId]],Product!$B$4:$O$7,2,FALSE)</f>
        <v>Regular</v>
      </c>
      <c r="S3905" s="15" t="str">
        <f>HLOOKUP(Coffee_data[[#This Row],[ProductId]],Product!$B$4:$O$7,3,FALSE)</f>
        <v>Coffee</v>
      </c>
      <c r="T3905" s="15" t="str">
        <f>HLOOKUP(Coffee_data[[#This Row],[ProductId]],Product!$B$4:$O$7,4,FALSE)</f>
        <v>Columbian</v>
      </c>
    </row>
    <row r="3906" spans="1:20" x14ac:dyDescent="0.2">
      <c r="A3906">
        <v>125</v>
      </c>
      <c r="B3906">
        <v>117</v>
      </c>
      <c r="C3906">
        <v>211</v>
      </c>
      <c r="D3906">
        <v>81</v>
      </c>
      <c r="E3906">
        <v>33</v>
      </c>
      <c r="F3906">
        <v>22</v>
      </c>
      <c r="G3906">
        <v>984</v>
      </c>
      <c r="H3906">
        <v>80</v>
      </c>
      <c r="I3906">
        <v>80</v>
      </c>
      <c r="J3906">
        <v>110</v>
      </c>
      <c r="K3906">
        <v>187</v>
      </c>
      <c r="L3906">
        <v>720</v>
      </c>
      <c r="M3906">
        <v>3</v>
      </c>
      <c r="N3906" s="25">
        <v>42308</v>
      </c>
      <c r="O3906" t="str">
        <f>VLOOKUP(Coffee_data[[#This Row],[Area Code]],Location!$B$1:$E$157,2,FALSE)</f>
        <v>Colorado</v>
      </c>
      <c r="P3906" t="str">
        <f>VLOOKUP(Coffee_data[[#This Row],[Area Code]],Location!$B$1:$E$157,3,FALSE)</f>
        <v>Central</v>
      </c>
      <c r="Q3906" t="str">
        <f>VLOOKUP(Coffee_data[[#This Row],[Area Code]],Location!$B$1:$E$157,4,FALSE)</f>
        <v>Major Market</v>
      </c>
      <c r="R3906" s="15" t="str">
        <f>HLOOKUP(Coffee_data[[#This Row],[ProductId]],Product!$B$4:$O$7,2,FALSE)</f>
        <v>Decaf</v>
      </c>
      <c r="S3906" s="15" t="str">
        <f>HLOOKUP(Coffee_data[[#This Row],[ProductId]],Product!$B$4:$O$7,3,FALSE)</f>
        <v>Coffee</v>
      </c>
      <c r="T3906" s="15" t="str">
        <f>HLOOKUP(Coffee_data[[#This Row],[ProductId]],Product!$B$4:$O$7,4,FALSE)</f>
        <v>Decaf Irish Cream</v>
      </c>
    </row>
    <row r="3907" spans="1:20" x14ac:dyDescent="0.2">
      <c r="A3907">
        <v>188</v>
      </c>
      <c r="B3907">
        <v>172</v>
      </c>
      <c r="C3907">
        <v>309</v>
      </c>
      <c r="D3907">
        <v>124</v>
      </c>
      <c r="E3907">
        <v>45</v>
      </c>
      <c r="F3907">
        <v>33</v>
      </c>
      <c r="G3907">
        <v>930</v>
      </c>
      <c r="H3907">
        <v>110</v>
      </c>
      <c r="I3907">
        <v>109</v>
      </c>
      <c r="J3907">
        <v>150</v>
      </c>
      <c r="K3907">
        <v>252</v>
      </c>
      <c r="L3907">
        <v>708</v>
      </c>
      <c r="M3907">
        <v>8</v>
      </c>
      <c r="N3907" s="25">
        <v>42308</v>
      </c>
      <c r="O3907" t="str">
        <f>VLOOKUP(Coffee_data[[#This Row],[Area Code]],Location!$B$1:$E$157,2,FALSE)</f>
        <v>Illinois</v>
      </c>
      <c r="P3907" t="str">
        <f>VLOOKUP(Coffee_data[[#This Row],[Area Code]],Location!$B$1:$E$157,3,FALSE)</f>
        <v>Central</v>
      </c>
      <c r="Q3907" t="str">
        <f>VLOOKUP(Coffee_data[[#This Row],[Area Code]],Location!$B$1:$E$157,4,FALSE)</f>
        <v>Major Market</v>
      </c>
      <c r="R3907" s="15" t="str">
        <f>HLOOKUP(Coffee_data[[#This Row],[ProductId]],Product!$B$4:$O$7,2,FALSE)</f>
        <v>Decaf</v>
      </c>
      <c r="S3907" s="15" t="str">
        <f>HLOOKUP(Coffee_data[[#This Row],[ProductId]],Product!$B$4:$O$7,3,FALSE)</f>
        <v>Herbal Tea</v>
      </c>
      <c r="T3907" s="15" t="str">
        <f>HLOOKUP(Coffee_data[[#This Row],[ProductId]],Product!$B$4:$O$7,4,FALSE)</f>
        <v>Chamomile</v>
      </c>
    </row>
    <row r="3908" spans="1:20" x14ac:dyDescent="0.2">
      <c r="A3908">
        <v>40</v>
      </c>
      <c r="B3908">
        <v>52</v>
      </c>
      <c r="C3908">
        <v>98</v>
      </c>
      <c r="D3908">
        <v>40</v>
      </c>
      <c r="E3908">
        <v>25</v>
      </c>
      <c r="F3908">
        <v>13</v>
      </c>
      <c r="G3908">
        <v>536</v>
      </c>
      <c r="H3908">
        <v>30</v>
      </c>
      <c r="I3908">
        <v>21</v>
      </c>
      <c r="J3908">
        <v>50</v>
      </c>
      <c r="K3908">
        <v>71</v>
      </c>
      <c r="L3908">
        <v>312</v>
      </c>
      <c r="M3908">
        <v>9</v>
      </c>
      <c r="N3908" s="25">
        <v>42308</v>
      </c>
      <c r="O3908" t="str">
        <f>VLOOKUP(Coffee_data[[#This Row],[Area Code]],Location!$B$1:$E$157,2,FALSE)</f>
        <v>Illinois</v>
      </c>
      <c r="P3908" t="str">
        <f>VLOOKUP(Coffee_data[[#This Row],[Area Code]],Location!$B$1:$E$157,3,FALSE)</f>
        <v>Central</v>
      </c>
      <c r="Q3908" t="str">
        <f>VLOOKUP(Coffee_data[[#This Row],[Area Code]],Location!$B$1:$E$157,4,FALSE)</f>
        <v>Major Market</v>
      </c>
      <c r="R3908" s="15" t="str">
        <f>HLOOKUP(Coffee_data[[#This Row],[ProductId]],Product!$B$4:$O$7,2,FALSE)</f>
        <v>Decaf</v>
      </c>
      <c r="S3908" s="15" t="str">
        <f>HLOOKUP(Coffee_data[[#This Row],[ProductId]],Product!$B$4:$O$7,3,FALSE)</f>
        <v>Herbal Tea</v>
      </c>
      <c r="T3908" s="15" t="str">
        <f>HLOOKUP(Coffee_data[[#This Row],[ProductId]],Product!$B$4:$O$7,4,FALSE)</f>
        <v>Lemon</v>
      </c>
    </row>
    <row r="3909" spans="1:20" x14ac:dyDescent="0.2">
      <c r="A3909">
        <v>125</v>
      </c>
      <c r="B3909">
        <v>117</v>
      </c>
      <c r="C3909">
        <v>211</v>
      </c>
      <c r="D3909">
        <v>81</v>
      </c>
      <c r="E3909">
        <v>33</v>
      </c>
      <c r="F3909">
        <v>22</v>
      </c>
      <c r="G3909">
        <v>984</v>
      </c>
      <c r="H3909">
        <v>80</v>
      </c>
      <c r="I3909">
        <v>80</v>
      </c>
      <c r="J3909">
        <v>110</v>
      </c>
      <c r="K3909">
        <v>190</v>
      </c>
      <c r="L3909">
        <v>708</v>
      </c>
      <c r="M3909">
        <v>10</v>
      </c>
      <c r="N3909" s="25">
        <v>42308</v>
      </c>
      <c r="O3909" t="str">
        <f>VLOOKUP(Coffee_data[[#This Row],[Area Code]],Location!$B$1:$E$157,2,FALSE)</f>
        <v>Illinois</v>
      </c>
      <c r="P3909" t="str">
        <f>VLOOKUP(Coffee_data[[#This Row],[Area Code]],Location!$B$1:$E$157,3,FALSE)</f>
        <v>Central</v>
      </c>
      <c r="Q3909" t="str">
        <f>VLOOKUP(Coffee_data[[#This Row],[Area Code]],Location!$B$1:$E$157,4,FALSE)</f>
        <v>Major Market</v>
      </c>
      <c r="R3909" s="15" t="str">
        <f>HLOOKUP(Coffee_data[[#This Row],[ProductId]],Product!$B$4:$O$7,2,FALSE)</f>
        <v>Decaf</v>
      </c>
      <c r="S3909" s="15" t="str">
        <f>HLOOKUP(Coffee_data[[#This Row],[ProductId]],Product!$B$4:$O$7,3,FALSE)</f>
        <v>Herbal Tea</v>
      </c>
      <c r="T3909" s="15" t="str">
        <f>HLOOKUP(Coffee_data[[#This Row],[ProductId]],Product!$B$4:$O$7,4,FALSE)</f>
        <v>Mint</v>
      </c>
    </row>
    <row r="3910" spans="1:20" x14ac:dyDescent="0.2">
      <c r="A3910">
        <v>71</v>
      </c>
      <c r="B3910">
        <v>73</v>
      </c>
      <c r="C3910">
        <v>131</v>
      </c>
      <c r="D3910">
        <v>50</v>
      </c>
      <c r="E3910">
        <v>25</v>
      </c>
      <c r="F3910">
        <v>14</v>
      </c>
      <c r="G3910">
        <v>589</v>
      </c>
      <c r="H3910">
        <v>40</v>
      </c>
      <c r="I3910">
        <v>29</v>
      </c>
      <c r="J3910">
        <v>60</v>
      </c>
      <c r="K3910">
        <v>100</v>
      </c>
      <c r="L3910">
        <v>708</v>
      </c>
      <c r="M3910">
        <v>11</v>
      </c>
      <c r="N3910" s="25">
        <v>42308</v>
      </c>
      <c r="O3910" t="str">
        <f>VLOOKUP(Coffee_data[[#This Row],[Area Code]],Location!$B$1:$E$157,2,FALSE)</f>
        <v>Illinois</v>
      </c>
      <c r="P3910" t="str">
        <f>VLOOKUP(Coffee_data[[#This Row],[Area Code]],Location!$B$1:$E$157,3,FALSE)</f>
        <v>Central</v>
      </c>
      <c r="Q3910" t="str">
        <f>VLOOKUP(Coffee_data[[#This Row],[Area Code]],Location!$B$1:$E$157,4,FALSE)</f>
        <v>Major Market</v>
      </c>
      <c r="R3910" s="15" t="str">
        <f>HLOOKUP(Coffee_data[[#This Row],[ProductId]],Product!$B$4:$O$7,2,FALSE)</f>
        <v>Regular</v>
      </c>
      <c r="S3910" s="15" t="str">
        <f>HLOOKUP(Coffee_data[[#This Row],[ProductId]],Product!$B$4:$O$7,3,FALSE)</f>
        <v>Tea</v>
      </c>
      <c r="T3910" s="15" t="str">
        <f>HLOOKUP(Coffee_data[[#This Row],[ProductId]],Product!$B$4:$O$7,4,FALSE)</f>
        <v>Darjeeling</v>
      </c>
    </row>
    <row r="3911" spans="1:20" x14ac:dyDescent="0.2">
      <c r="A3911">
        <v>88</v>
      </c>
      <c r="B3911">
        <v>114</v>
      </c>
      <c r="C3911">
        <v>201</v>
      </c>
      <c r="D3911">
        <v>75</v>
      </c>
      <c r="E3911">
        <v>55</v>
      </c>
      <c r="F3911">
        <v>24</v>
      </c>
      <c r="G3911">
        <v>659</v>
      </c>
      <c r="H3911">
        <v>50</v>
      </c>
      <c r="I3911">
        <v>60</v>
      </c>
      <c r="J3911">
        <v>90</v>
      </c>
      <c r="K3911">
        <v>150</v>
      </c>
      <c r="L3911">
        <v>309</v>
      </c>
      <c r="M3911">
        <v>12</v>
      </c>
      <c r="N3911" s="25">
        <v>42308</v>
      </c>
      <c r="O3911" t="str">
        <f>VLOOKUP(Coffee_data[[#This Row],[Area Code]],Location!$B$1:$E$157,2,FALSE)</f>
        <v>Illinois</v>
      </c>
      <c r="P3911" t="str">
        <f>VLOOKUP(Coffee_data[[#This Row],[Area Code]],Location!$B$1:$E$157,3,FALSE)</f>
        <v>Central</v>
      </c>
      <c r="Q3911" t="str">
        <f>VLOOKUP(Coffee_data[[#This Row],[Area Code]],Location!$B$1:$E$157,4,FALSE)</f>
        <v>Major Market</v>
      </c>
      <c r="R3911" s="15" t="str">
        <f>HLOOKUP(Coffee_data[[#This Row],[ProductId]],Product!$B$4:$O$7,2,FALSE)</f>
        <v>Regular</v>
      </c>
      <c r="S3911" s="15" t="str">
        <f>HLOOKUP(Coffee_data[[#This Row],[ProductId]],Product!$B$4:$O$7,3,FALSE)</f>
        <v>Tea</v>
      </c>
      <c r="T3911" s="15" t="str">
        <f>HLOOKUP(Coffee_data[[#This Row],[ProductId]],Product!$B$4:$O$7,4,FALSE)</f>
        <v>Earl Grey</v>
      </c>
    </row>
    <row r="3912" spans="1:20" x14ac:dyDescent="0.2">
      <c r="A3912">
        <v>291</v>
      </c>
      <c r="B3912">
        <v>304</v>
      </c>
      <c r="C3912">
        <v>567</v>
      </c>
      <c r="D3912">
        <v>254</v>
      </c>
      <c r="E3912">
        <v>108</v>
      </c>
      <c r="F3912">
        <v>75</v>
      </c>
      <c r="G3912">
        <v>1691</v>
      </c>
      <c r="H3912">
        <v>290</v>
      </c>
      <c r="I3912">
        <v>270</v>
      </c>
      <c r="J3912">
        <v>390</v>
      </c>
      <c r="K3912">
        <v>675</v>
      </c>
      <c r="L3912">
        <v>630</v>
      </c>
      <c r="M3912">
        <v>5</v>
      </c>
      <c r="N3912" s="25">
        <v>42308</v>
      </c>
      <c r="O3912" t="str">
        <f>VLOOKUP(Coffee_data[[#This Row],[Area Code]],Location!$B$1:$E$157,2,FALSE)</f>
        <v>Illinois</v>
      </c>
      <c r="P3912" t="str">
        <f>VLOOKUP(Coffee_data[[#This Row],[Area Code]],Location!$B$1:$E$157,3,FALSE)</f>
        <v>Central</v>
      </c>
      <c r="Q3912" t="str">
        <f>VLOOKUP(Coffee_data[[#This Row],[Area Code]],Location!$B$1:$E$157,4,FALSE)</f>
        <v>Major Market</v>
      </c>
      <c r="R3912" s="15" t="str">
        <f>HLOOKUP(Coffee_data[[#This Row],[ProductId]],Product!$B$4:$O$7,2,FALSE)</f>
        <v>Regular</v>
      </c>
      <c r="S3912" s="15" t="str">
        <f>HLOOKUP(Coffee_data[[#This Row],[ProductId]],Product!$B$4:$O$7,3,FALSE)</f>
        <v>Espresso</v>
      </c>
      <c r="T3912" s="15" t="str">
        <f>HLOOKUP(Coffee_data[[#This Row],[ProductId]],Product!$B$4:$O$7,4,FALSE)</f>
        <v>Caffe Mocha</v>
      </c>
    </row>
    <row r="3913" spans="1:20" x14ac:dyDescent="0.2">
      <c r="A3913">
        <v>191</v>
      </c>
      <c r="B3913">
        <v>212</v>
      </c>
      <c r="C3913">
        <v>451</v>
      </c>
      <c r="D3913">
        <v>172</v>
      </c>
      <c r="E3913">
        <v>83</v>
      </c>
      <c r="F3913">
        <v>59</v>
      </c>
      <c r="G3913">
        <v>1778</v>
      </c>
      <c r="H3913">
        <v>200</v>
      </c>
      <c r="I3913">
        <v>217</v>
      </c>
      <c r="J3913">
        <v>270</v>
      </c>
      <c r="K3913">
        <v>540</v>
      </c>
      <c r="L3913">
        <v>847</v>
      </c>
      <c r="M3913">
        <v>6</v>
      </c>
      <c r="N3913" s="25">
        <v>42308</v>
      </c>
      <c r="O3913" t="str">
        <f>VLOOKUP(Coffee_data[[#This Row],[Area Code]],Location!$B$1:$E$157,2,FALSE)</f>
        <v>Illinois</v>
      </c>
      <c r="P3913" t="str">
        <f>VLOOKUP(Coffee_data[[#This Row],[Area Code]],Location!$B$1:$E$157,3,FALSE)</f>
        <v>Central</v>
      </c>
      <c r="Q3913" t="str">
        <f>VLOOKUP(Coffee_data[[#This Row],[Area Code]],Location!$B$1:$E$157,4,FALSE)</f>
        <v>Major Market</v>
      </c>
      <c r="R3913" s="15" t="str">
        <f>HLOOKUP(Coffee_data[[#This Row],[ProductId]],Product!$B$4:$O$7,2,FALSE)</f>
        <v>Decaf</v>
      </c>
      <c r="S3913" s="15" t="str">
        <f>HLOOKUP(Coffee_data[[#This Row],[ProductId]],Product!$B$4:$O$7,3,FALSE)</f>
        <v>Espresso</v>
      </c>
      <c r="T3913" s="15" t="str">
        <f>HLOOKUP(Coffee_data[[#This Row],[ProductId]],Product!$B$4:$O$7,4,FALSE)</f>
        <v>Decaf Espresso</v>
      </c>
    </row>
    <row r="3914" spans="1:20" x14ac:dyDescent="0.2">
      <c r="A3914">
        <v>206</v>
      </c>
      <c r="B3914">
        <v>239</v>
      </c>
      <c r="C3914">
        <v>439</v>
      </c>
      <c r="D3914">
        <v>122</v>
      </c>
      <c r="E3914">
        <v>100</v>
      </c>
      <c r="F3914">
        <v>57</v>
      </c>
      <c r="G3914">
        <v>1150</v>
      </c>
      <c r="H3914">
        <v>140</v>
      </c>
      <c r="I3914">
        <v>170</v>
      </c>
      <c r="J3914">
        <v>230</v>
      </c>
      <c r="K3914">
        <v>400</v>
      </c>
      <c r="L3914">
        <v>815</v>
      </c>
      <c r="M3914">
        <v>2</v>
      </c>
      <c r="N3914" s="25">
        <v>42308</v>
      </c>
      <c r="O3914" t="str">
        <f>VLOOKUP(Coffee_data[[#This Row],[Area Code]],Location!$B$1:$E$157,2,FALSE)</f>
        <v>Illinois</v>
      </c>
      <c r="P3914" t="str">
        <f>VLOOKUP(Coffee_data[[#This Row],[Area Code]],Location!$B$1:$E$157,3,FALSE)</f>
        <v>Central</v>
      </c>
      <c r="Q3914" t="str">
        <f>VLOOKUP(Coffee_data[[#This Row],[Area Code]],Location!$B$1:$E$157,4,FALSE)</f>
        <v>Major Market</v>
      </c>
      <c r="R3914" s="15" t="str">
        <f>HLOOKUP(Coffee_data[[#This Row],[ProductId]],Product!$B$4:$O$7,2,FALSE)</f>
        <v>Regular</v>
      </c>
      <c r="S3914" s="15" t="str">
        <f>HLOOKUP(Coffee_data[[#This Row],[ProductId]],Product!$B$4:$O$7,3,FALSE)</f>
        <v>Coffee</v>
      </c>
      <c r="T3914" s="15" t="str">
        <f>HLOOKUP(Coffee_data[[#This Row],[ProductId]],Product!$B$4:$O$7,4,FALSE)</f>
        <v>Columbian</v>
      </c>
    </row>
    <row r="3915" spans="1:20" x14ac:dyDescent="0.2">
      <c r="A3915">
        <v>157</v>
      </c>
      <c r="B3915">
        <v>165</v>
      </c>
      <c r="C3915">
        <v>296</v>
      </c>
      <c r="D3915">
        <v>100</v>
      </c>
      <c r="E3915">
        <v>59</v>
      </c>
      <c r="F3915">
        <v>36</v>
      </c>
      <c r="G3915">
        <v>803</v>
      </c>
      <c r="H3915">
        <v>110</v>
      </c>
      <c r="I3915">
        <v>90</v>
      </c>
      <c r="J3915">
        <v>160</v>
      </c>
      <c r="K3915">
        <v>270</v>
      </c>
      <c r="L3915">
        <v>847</v>
      </c>
      <c r="M3915">
        <v>3</v>
      </c>
      <c r="N3915" s="25">
        <v>42308</v>
      </c>
      <c r="O3915" t="str">
        <f>VLOOKUP(Coffee_data[[#This Row],[Area Code]],Location!$B$1:$E$157,2,FALSE)</f>
        <v>Illinois</v>
      </c>
      <c r="P3915" t="str">
        <f>VLOOKUP(Coffee_data[[#This Row],[Area Code]],Location!$B$1:$E$157,3,FALSE)</f>
        <v>Central</v>
      </c>
      <c r="Q3915" t="str">
        <f>VLOOKUP(Coffee_data[[#This Row],[Area Code]],Location!$B$1:$E$157,4,FALSE)</f>
        <v>Major Market</v>
      </c>
      <c r="R3915" s="15" t="str">
        <f>HLOOKUP(Coffee_data[[#This Row],[ProductId]],Product!$B$4:$O$7,2,FALSE)</f>
        <v>Decaf</v>
      </c>
      <c r="S3915" s="15" t="str">
        <f>HLOOKUP(Coffee_data[[#This Row],[ProductId]],Product!$B$4:$O$7,3,FALSE)</f>
        <v>Coffee</v>
      </c>
      <c r="T3915" s="15" t="str">
        <f>HLOOKUP(Coffee_data[[#This Row],[ProductId]],Product!$B$4:$O$7,4,FALSE)</f>
        <v>Decaf Irish Cream</v>
      </c>
    </row>
    <row r="3916" spans="1:20" x14ac:dyDescent="0.2">
      <c r="A3916">
        <v>291</v>
      </c>
      <c r="B3916">
        <v>304</v>
      </c>
      <c r="C3916">
        <v>567</v>
      </c>
      <c r="D3916">
        <v>218</v>
      </c>
      <c r="E3916">
        <v>108</v>
      </c>
      <c r="F3916">
        <v>75</v>
      </c>
      <c r="G3916">
        <v>1691</v>
      </c>
      <c r="H3916">
        <v>180</v>
      </c>
      <c r="I3916">
        <v>193</v>
      </c>
      <c r="J3916">
        <v>280</v>
      </c>
      <c r="K3916">
        <v>482</v>
      </c>
      <c r="L3916">
        <v>641</v>
      </c>
      <c r="M3916">
        <v>8</v>
      </c>
      <c r="N3916" s="25">
        <v>42308</v>
      </c>
      <c r="O3916" t="str">
        <f>VLOOKUP(Coffee_data[[#This Row],[Area Code]],Location!$B$1:$E$157,2,FALSE)</f>
        <v>Iowa</v>
      </c>
      <c r="P3916" t="str">
        <f>VLOOKUP(Coffee_data[[#This Row],[Area Code]],Location!$B$1:$E$157,3,FALSE)</f>
        <v>Central</v>
      </c>
      <c r="Q3916" t="str">
        <f>VLOOKUP(Coffee_data[[#This Row],[Area Code]],Location!$B$1:$E$157,4,FALSE)</f>
        <v>Small Market</v>
      </c>
      <c r="R3916" s="15" t="str">
        <f>HLOOKUP(Coffee_data[[#This Row],[ProductId]],Product!$B$4:$O$7,2,FALSE)</f>
        <v>Decaf</v>
      </c>
      <c r="S3916" s="15" t="str">
        <f>HLOOKUP(Coffee_data[[#This Row],[ProductId]],Product!$B$4:$O$7,3,FALSE)</f>
        <v>Herbal Tea</v>
      </c>
      <c r="T3916" s="15" t="str">
        <f>HLOOKUP(Coffee_data[[#This Row],[ProductId]],Product!$B$4:$O$7,4,FALSE)</f>
        <v>Chamomile</v>
      </c>
    </row>
    <row r="3917" spans="1:20" x14ac:dyDescent="0.2">
      <c r="A3917">
        <v>159</v>
      </c>
      <c r="B3917">
        <v>165</v>
      </c>
      <c r="C3917">
        <v>296</v>
      </c>
      <c r="D3917">
        <v>126</v>
      </c>
      <c r="E3917">
        <v>58</v>
      </c>
      <c r="F3917">
        <v>36</v>
      </c>
      <c r="G3917">
        <v>803</v>
      </c>
      <c r="H3917">
        <v>100</v>
      </c>
      <c r="I3917">
        <v>86</v>
      </c>
      <c r="J3917">
        <v>150</v>
      </c>
      <c r="K3917">
        <v>259</v>
      </c>
      <c r="L3917">
        <v>641</v>
      </c>
      <c r="M3917">
        <v>9</v>
      </c>
      <c r="N3917" s="25">
        <v>42308</v>
      </c>
      <c r="O3917" t="str">
        <f>VLOOKUP(Coffee_data[[#This Row],[Area Code]],Location!$B$1:$E$157,2,FALSE)</f>
        <v>Iowa</v>
      </c>
      <c r="P3917" t="str">
        <f>VLOOKUP(Coffee_data[[#This Row],[Area Code]],Location!$B$1:$E$157,3,FALSE)</f>
        <v>Central</v>
      </c>
      <c r="Q3917" t="str">
        <f>VLOOKUP(Coffee_data[[#This Row],[Area Code]],Location!$B$1:$E$157,4,FALSE)</f>
        <v>Small Market</v>
      </c>
      <c r="R3917" s="15" t="str">
        <f>HLOOKUP(Coffee_data[[#This Row],[ProductId]],Product!$B$4:$O$7,2,FALSE)</f>
        <v>Decaf</v>
      </c>
      <c r="S3917" s="15" t="str">
        <f>HLOOKUP(Coffee_data[[#This Row],[ProductId]],Product!$B$4:$O$7,3,FALSE)</f>
        <v>Herbal Tea</v>
      </c>
      <c r="T3917" s="15" t="str">
        <f>HLOOKUP(Coffee_data[[#This Row],[ProductId]],Product!$B$4:$O$7,4,FALSE)</f>
        <v>Lemon</v>
      </c>
    </row>
    <row r="3918" spans="1:20" x14ac:dyDescent="0.2">
      <c r="A3918">
        <v>191</v>
      </c>
      <c r="B3918">
        <v>212</v>
      </c>
      <c r="C3918">
        <v>451</v>
      </c>
      <c r="D3918">
        <v>216</v>
      </c>
      <c r="E3918">
        <v>83</v>
      </c>
      <c r="F3918">
        <v>59</v>
      </c>
      <c r="G3918">
        <v>1778</v>
      </c>
      <c r="H3918">
        <v>110</v>
      </c>
      <c r="I3918">
        <v>149</v>
      </c>
      <c r="J3918">
        <v>180</v>
      </c>
      <c r="K3918">
        <v>361</v>
      </c>
      <c r="L3918">
        <v>563</v>
      </c>
      <c r="M3918">
        <v>11</v>
      </c>
      <c r="N3918" s="25">
        <v>42308</v>
      </c>
      <c r="O3918" t="str">
        <f>VLOOKUP(Coffee_data[[#This Row],[Area Code]],Location!$B$1:$E$157,2,FALSE)</f>
        <v>Iowa</v>
      </c>
      <c r="P3918" t="str">
        <f>VLOOKUP(Coffee_data[[#This Row],[Area Code]],Location!$B$1:$E$157,3,FALSE)</f>
        <v>Central</v>
      </c>
      <c r="Q3918" t="str">
        <f>VLOOKUP(Coffee_data[[#This Row],[Area Code]],Location!$B$1:$E$157,4,FALSE)</f>
        <v>Small Market</v>
      </c>
      <c r="R3918" s="15" t="str">
        <f>HLOOKUP(Coffee_data[[#This Row],[ProductId]],Product!$B$4:$O$7,2,FALSE)</f>
        <v>Regular</v>
      </c>
      <c r="S3918" s="15" t="str">
        <f>HLOOKUP(Coffee_data[[#This Row],[ProductId]],Product!$B$4:$O$7,3,FALSE)</f>
        <v>Tea</v>
      </c>
      <c r="T3918" s="15" t="str">
        <f>HLOOKUP(Coffee_data[[#This Row],[ProductId]],Product!$B$4:$O$7,4,FALSE)</f>
        <v>Darjeeling</v>
      </c>
    </row>
    <row r="3919" spans="1:20" x14ac:dyDescent="0.2">
      <c r="A3919">
        <v>257</v>
      </c>
      <c r="B3919">
        <v>300</v>
      </c>
      <c r="C3919">
        <v>581</v>
      </c>
      <c r="D3919">
        <v>227</v>
      </c>
      <c r="E3919">
        <v>127</v>
      </c>
      <c r="F3919">
        <v>93</v>
      </c>
      <c r="G3919">
        <v>1784</v>
      </c>
      <c r="H3919">
        <v>130</v>
      </c>
      <c r="I3919">
        <v>180</v>
      </c>
      <c r="J3919">
        <v>250</v>
      </c>
      <c r="K3919">
        <v>438</v>
      </c>
      <c r="L3919">
        <v>641</v>
      </c>
      <c r="M3919">
        <v>12</v>
      </c>
      <c r="N3919" s="25">
        <v>42308</v>
      </c>
      <c r="O3919" t="str">
        <f>VLOOKUP(Coffee_data[[#This Row],[Area Code]],Location!$B$1:$E$157,2,FALSE)</f>
        <v>Iowa</v>
      </c>
      <c r="P3919" t="str">
        <f>VLOOKUP(Coffee_data[[#This Row],[Area Code]],Location!$B$1:$E$157,3,FALSE)</f>
        <v>Central</v>
      </c>
      <c r="Q3919" t="str">
        <f>VLOOKUP(Coffee_data[[#This Row],[Area Code]],Location!$B$1:$E$157,4,FALSE)</f>
        <v>Small Market</v>
      </c>
      <c r="R3919" s="15" t="str">
        <f>HLOOKUP(Coffee_data[[#This Row],[ProductId]],Product!$B$4:$O$7,2,FALSE)</f>
        <v>Regular</v>
      </c>
      <c r="S3919" s="15" t="str">
        <f>HLOOKUP(Coffee_data[[#This Row],[ProductId]],Product!$B$4:$O$7,3,FALSE)</f>
        <v>Tea</v>
      </c>
      <c r="T3919" s="15" t="str">
        <f>HLOOKUP(Coffee_data[[#This Row],[ProductId]],Product!$B$4:$O$7,4,FALSE)</f>
        <v>Earl Grey</v>
      </c>
    </row>
    <row r="3920" spans="1:20" x14ac:dyDescent="0.2">
      <c r="A3920">
        <v>24</v>
      </c>
      <c r="B3920">
        <v>34</v>
      </c>
      <c r="C3920">
        <v>60</v>
      </c>
      <c r="D3920">
        <v>22</v>
      </c>
      <c r="E3920">
        <v>18</v>
      </c>
      <c r="F3920">
        <v>6</v>
      </c>
      <c r="G3920">
        <v>802</v>
      </c>
      <c r="H3920">
        <v>40</v>
      </c>
      <c r="I3920">
        <v>20</v>
      </c>
      <c r="J3920">
        <v>50</v>
      </c>
      <c r="K3920">
        <v>75</v>
      </c>
      <c r="L3920">
        <v>515</v>
      </c>
      <c r="M3920">
        <v>5</v>
      </c>
      <c r="N3920" s="25">
        <v>42308</v>
      </c>
      <c r="O3920" t="str">
        <f>VLOOKUP(Coffee_data[[#This Row],[Area Code]],Location!$B$1:$E$157,2,FALSE)</f>
        <v>Iowa</v>
      </c>
      <c r="P3920" t="str">
        <f>VLOOKUP(Coffee_data[[#This Row],[Area Code]],Location!$B$1:$E$157,3,FALSE)</f>
        <v>Central</v>
      </c>
      <c r="Q3920" t="str">
        <f>VLOOKUP(Coffee_data[[#This Row],[Area Code]],Location!$B$1:$E$157,4,FALSE)</f>
        <v>Small Market</v>
      </c>
      <c r="R3920" s="15" t="str">
        <f>HLOOKUP(Coffee_data[[#This Row],[ProductId]],Product!$B$4:$O$7,2,FALSE)</f>
        <v>Regular</v>
      </c>
      <c r="S3920" s="15" t="str">
        <f>HLOOKUP(Coffee_data[[#This Row],[ProductId]],Product!$B$4:$O$7,3,FALSE)</f>
        <v>Espresso</v>
      </c>
      <c r="T3920" s="15" t="str">
        <f>HLOOKUP(Coffee_data[[#This Row],[ProductId]],Product!$B$4:$O$7,4,FALSE)</f>
        <v>Caffe Mocha</v>
      </c>
    </row>
    <row r="3921" spans="1:20" x14ac:dyDescent="0.2">
      <c r="A3921">
        <v>46</v>
      </c>
      <c r="B3921">
        <v>43</v>
      </c>
      <c r="C3921">
        <v>46</v>
      </c>
      <c r="D3921">
        <v>0</v>
      </c>
      <c r="E3921">
        <v>12</v>
      </c>
      <c r="F3921">
        <v>0</v>
      </c>
      <c r="G3921">
        <v>387</v>
      </c>
      <c r="H3921">
        <v>40</v>
      </c>
      <c r="I3921">
        <v>0</v>
      </c>
      <c r="J3921">
        <v>50</v>
      </c>
      <c r="K3921">
        <v>44</v>
      </c>
      <c r="L3921">
        <v>515</v>
      </c>
      <c r="M3921">
        <v>6</v>
      </c>
      <c r="N3921" s="25">
        <v>42308</v>
      </c>
      <c r="O3921" t="str">
        <f>VLOOKUP(Coffee_data[[#This Row],[Area Code]],Location!$B$1:$E$157,2,FALSE)</f>
        <v>Iowa</v>
      </c>
      <c r="P3921" t="str">
        <f>VLOOKUP(Coffee_data[[#This Row],[Area Code]],Location!$B$1:$E$157,3,FALSE)</f>
        <v>Central</v>
      </c>
      <c r="Q3921" t="str">
        <f>VLOOKUP(Coffee_data[[#This Row],[Area Code]],Location!$B$1:$E$157,4,FALSE)</f>
        <v>Small Market</v>
      </c>
      <c r="R3921" s="15" t="str">
        <f>HLOOKUP(Coffee_data[[#This Row],[ProductId]],Product!$B$4:$O$7,2,FALSE)</f>
        <v>Decaf</v>
      </c>
      <c r="S3921" s="15" t="str">
        <f>HLOOKUP(Coffee_data[[#This Row],[ProductId]],Product!$B$4:$O$7,3,FALSE)</f>
        <v>Espresso</v>
      </c>
      <c r="T3921" s="15" t="str">
        <f>HLOOKUP(Coffee_data[[#This Row],[ProductId]],Product!$B$4:$O$7,4,FALSE)</f>
        <v>Decaf Espresso</v>
      </c>
    </row>
    <row r="3922" spans="1:20" x14ac:dyDescent="0.2">
      <c r="A3922">
        <v>12</v>
      </c>
      <c r="B3922">
        <v>24</v>
      </c>
      <c r="C3922">
        <v>42</v>
      </c>
      <c r="D3922">
        <v>15</v>
      </c>
      <c r="E3922">
        <v>16</v>
      </c>
      <c r="F3922">
        <v>4</v>
      </c>
      <c r="G3922">
        <v>848</v>
      </c>
      <c r="H3922">
        <v>10</v>
      </c>
      <c r="I3922">
        <v>10</v>
      </c>
      <c r="J3922">
        <v>20</v>
      </c>
      <c r="K3922">
        <v>31</v>
      </c>
      <c r="L3922">
        <v>712</v>
      </c>
      <c r="M3922">
        <v>1</v>
      </c>
      <c r="N3922" s="25">
        <v>42308</v>
      </c>
      <c r="O3922" t="str">
        <f>VLOOKUP(Coffee_data[[#This Row],[Area Code]],Location!$B$1:$E$157,2,FALSE)</f>
        <v>Iowa</v>
      </c>
      <c r="P3922" t="str">
        <f>VLOOKUP(Coffee_data[[#This Row],[Area Code]],Location!$B$1:$E$157,3,FALSE)</f>
        <v>Central</v>
      </c>
      <c r="Q3922" t="str">
        <f>VLOOKUP(Coffee_data[[#This Row],[Area Code]],Location!$B$1:$E$157,4,FALSE)</f>
        <v>Small Market</v>
      </c>
      <c r="R3922" s="15" t="str">
        <f>HLOOKUP(Coffee_data[[#This Row],[ProductId]],Product!$B$4:$O$7,2,FALSE)</f>
        <v>Regular</v>
      </c>
      <c r="S3922" s="15" t="str">
        <f>HLOOKUP(Coffee_data[[#This Row],[ProductId]],Product!$B$4:$O$7,3,FALSE)</f>
        <v>Coffee</v>
      </c>
      <c r="T3922" s="15" t="str">
        <f>HLOOKUP(Coffee_data[[#This Row],[ProductId]],Product!$B$4:$O$7,4,FALSE)</f>
        <v>Amaretto</v>
      </c>
    </row>
    <row r="3923" spans="1:20" x14ac:dyDescent="0.2">
      <c r="A3923">
        <v>7</v>
      </c>
      <c r="B3923">
        <v>35</v>
      </c>
      <c r="C3923">
        <v>68</v>
      </c>
      <c r="D3923">
        <v>29</v>
      </c>
      <c r="E3923">
        <v>30</v>
      </c>
      <c r="F3923">
        <v>8</v>
      </c>
      <c r="G3923">
        <v>1003</v>
      </c>
      <c r="H3923">
        <v>20</v>
      </c>
      <c r="I3923">
        <v>20</v>
      </c>
      <c r="J3923">
        <v>40</v>
      </c>
      <c r="K3923">
        <v>58</v>
      </c>
      <c r="L3923">
        <v>515</v>
      </c>
      <c r="M3923">
        <v>2</v>
      </c>
      <c r="N3923" s="25">
        <v>42308</v>
      </c>
      <c r="O3923" t="str">
        <f>VLOOKUP(Coffee_data[[#This Row],[Area Code]],Location!$B$1:$E$157,2,FALSE)</f>
        <v>Iowa</v>
      </c>
      <c r="P3923" t="str">
        <f>VLOOKUP(Coffee_data[[#This Row],[Area Code]],Location!$B$1:$E$157,3,FALSE)</f>
        <v>Central</v>
      </c>
      <c r="Q3923" t="str">
        <f>VLOOKUP(Coffee_data[[#This Row],[Area Code]],Location!$B$1:$E$157,4,FALSE)</f>
        <v>Small Market</v>
      </c>
      <c r="R3923" s="15" t="str">
        <f>HLOOKUP(Coffee_data[[#This Row],[ProductId]],Product!$B$4:$O$7,2,FALSE)</f>
        <v>Regular</v>
      </c>
      <c r="S3923" s="15" t="str">
        <f>HLOOKUP(Coffee_data[[#This Row],[ProductId]],Product!$B$4:$O$7,3,FALSE)</f>
        <v>Coffee</v>
      </c>
      <c r="T3923" s="15" t="str">
        <f>HLOOKUP(Coffee_data[[#This Row],[ProductId]],Product!$B$4:$O$7,4,FALSE)</f>
        <v>Columbian</v>
      </c>
    </row>
    <row r="3924" spans="1:20" x14ac:dyDescent="0.2">
      <c r="A3924">
        <v>-4</v>
      </c>
      <c r="B3924">
        <v>13</v>
      </c>
      <c r="C3924">
        <v>25</v>
      </c>
      <c r="D3924">
        <v>10</v>
      </c>
      <c r="E3924">
        <v>16</v>
      </c>
      <c r="F3924">
        <v>3</v>
      </c>
      <c r="G3924">
        <v>596</v>
      </c>
      <c r="H3924">
        <v>10</v>
      </c>
      <c r="I3924">
        <v>0</v>
      </c>
      <c r="J3924">
        <v>20</v>
      </c>
      <c r="K3924">
        <v>20</v>
      </c>
      <c r="L3924">
        <v>319</v>
      </c>
      <c r="M3924">
        <v>3</v>
      </c>
      <c r="N3924" s="25">
        <v>42308</v>
      </c>
      <c r="O3924" t="str">
        <f>VLOOKUP(Coffee_data[[#This Row],[Area Code]],Location!$B$1:$E$157,2,FALSE)</f>
        <v>Iowa</v>
      </c>
      <c r="P3924" t="str">
        <f>VLOOKUP(Coffee_data[[#This Row],[Area Code]],Location!$B$1:$E$157,3,FALSE)</f>
        <v>Central</v>
      </c>
      <c r="Q3924" t="str">
        <f>VLOOKUP(Coffee_data[[#This Row],[Area Code]],Location!$B$1:$E$157,4,FALSE)</f>
        <v>Small Market</v>
      </c>
      <c r="R3924" s="15" t="str">
        <f>HLOOKUP(Coffee_data[[#This Row],[ProductId]],Product!$B$4:$O$7,2,FALSE)</f>
        <v>Decaf</v>
      </c>
      <c r="S3924" s="15" t="str">
        <f>HLOOKUP(Coffee_data[[#This Row],[ProductId]],Product!$B$4:$O$7,3,FALSE)</f>
        <v>Coffee</v>
      </c>
      <c r="T3924" s="15" t="str">
        <f>HLOOKUP(Coffee_data[[#This Row],[ProductId]],Product!$B$4:$O$7,4,FALSE)</f>
        <v>Decaf Irish Cream</v>
      </c>
    </row>
    <row r="3925" spans="1:20" x14ac:dyDescent="0.2">
      <c r="A3925">
        <v>-12</v>
      </c>
      <c r="B3925">
        <v>62</v>
      </c>
      <c r="C3925">
        <v>113</v>
      </c>
      <c r="D3925">
        <v>44</v>
      </c>
      <c r="E3925">
        <v>70</v>
      </c>
      <c r="F3925">
        <v>40</v>
      </c>
      <c r="G3925">
        <v>325</v>
      </c>
      <c r="H3925">
        <v>0</v>
      </c>
      <c r="I3925">
        <v>48</v>
      </c>
      <c r="J3925">
        <v>50</v>
      </c>
      <c r="K3925">
        <v>82</v>
      </c>
      <c r="L3925">
        <v>314</v>
      </c>
      <c r="M3925">
        <v>8</v>
      </c>
      <c r="N3925" s="25">
        <v>42308</v>
      </c>
      <c r="O3925" t="str">
        <f>VLOOKUP(Coffee_data[[#This Row],[Area Code]],Location!$B$1:$E$157,2,FALSE)</f>
        <v>Missouri</v>
      </c>
      <c r="P3925" t="str">
        <f>VLOOKUP(Coffee_data[[#This Row],[Area Code]],Location!$B$1:$E$157,3,FALSE)</f>
        <v>Central</v>
      </c>
      <c r="Q3925" t="str">
        <f>VLOOKUP(Coffee_data[[#This Row],[Area Code]],Location!$B$1:$E$157,4,FALSE)</f>
        <v>Small Market</v>
      </c>
      <c r="R3925" s="15" t="str">
        <f>HLOOKUP(Coffee_data[[#This Row],[ProductId]],Product!$B$4:$O$7,2,FALSE)</f>
        <v>Decaf</v>
      </c>
      <c r="S3925" s="15" t="str">
        <f>HLOOKUP(Coffee_data[[#This Row],[ProductId]],Product!$B$4:$O$7,3,FALSE)</f>
        <v>Herbal Tea</v>
      </c>
      <c r="T3925" s="15" t="str">
        <f>HLOOKUP(Coffee_data[[#This Row],[ProductId]],Product!$B$4:$O$7,4,FALSE)</f>
        <v>Chamomile</v>
      </c>
    </row>
    <row r="3926" spans="1:20" x14ac:dyDescent="0.2">
      <c r="A3926">
        <v>-13</v>
      </c>
      <c r="B3926">
        <v>40</v>
      </c>
      <c r="C3926">
        <v>130</v>
      </c>
      <c r="D3926">
        <v>82</v>
      </c>
      <c r="E3926">
        <v>49</v>
      </c>
      <c r="F3926">
        <v>25</v>
      </c>
      <c r="G3926">
        <v>1804</v>
      </c>
      <c r="H3926">
        <v>0</v>
      </c>
      <c r="I3926">
        <v>79</v>
      </c>
      <c r="J3926">
        <v>40</v>
      </c>
      <c r="K3926">
        <v>101</v>
      </c>
      <c r="L3926">
        <v>314</v>
      </c>
      <c r="M3926">
        <v>9</v>
      </c>
      <c r="N3926" s="25">
        <v>42308</v>
      </c>
      <c r="O3926" t="str">
        <f>VLOOKUP(Coffee_data[[#This Row],[Area Code]],Location!$B$1:$E$157,2,FALSE)</f>
        <v>Missouri</v>
      </c>
      <c r="P3926" t="str">
        <f>VLOOKUP(Coffee_data[[#This Row],[Area Code]],Location!$B$1:$E$157,3,FALSE)</f>
        <v>Central</v>
      </c>
      <c r="Q3926" t="str">
        <f>VLOOKUP(Coffee_data[[#This Row],[Area Code]],Location!$B$1:$E$157,4,FALSE)</f>
        <v>Small Market</v>
      </c>
      <c r="R3926" s="15" t="str">
        <f>HLOOKUP(Coffee_data[[#This Row],[ProductId]],Product!$B$4:$O$7,2,FALSE)</f>
        <v>Decaf</v>
      </c>
      <c r="S3926" s="15" t="str">
        <f>HLOOKUP(Coffee_data[[#This Row],[ProductId]],Product!$B$4:$O$7,3,FALSE)</f>
        <v>Herbal Tea</v>
      </c>
      <c r="T3926" s="15" t="str">
        <f>HLOOKUP(Coffee_data[[#This Row],[ProductId]],Product!$B$4:$O$7,4,FALSE)</f>
        <v>Lemon</v>
      </c>
    </row>
    <row r="3927" spans="1:20" x14ac:dyDescent="0.2">
      <c r="A3927">
        <v>13</v>
      </c>
      <c r="B3927">
        <v>47</v>
      </c>
      <c r="C3927">
        <v>87</v>
      </c>
      <c r="D3927">
        <v>35</v>
      </c>
      <c r="E3927">
        <v>38</v>
      </c>
      <c r="F3927">
        <v>11</v>
      </c>
      <c r="G3927">
        <v>248</v>
      </c>
      <c r="H3927">
        <v>10</v>
      </c>
      <c r="I3927">
        <v>20</v>
      </c>
      <c r="J3927">
        <v>40</v>
      </c>
      <c r="K3927">
        <v>71</v>
      </c>
      <c r="L3927">
        <v>636</v>
      </c>
      <c r="M3927">
        <v>11</v>
      </c>
      <c r="N3927" s="25">
        <v>42308</v>
      </c>
      <c r="O3927" t="str">
        <f>VLOOKUP(Coffee_data[[#This Row],[Area Code]],Location!$B$1:$E$157,2,FALSE)</f>
        <v>Missouri</v>
      </c>
      <c r="P3927" t="str">
        <f>VLOOKUP(Coffee_data[[#This Row],[Area Code]],Location!$B$1:$E$157,3,FALSE)</f>
        <v>Central</v>
      </c>
      <c r="Q3927" t="str">
        <f>VLOOKUP(Coffee_data[[#This Row],[Area Code]],Location!$B$1:$E$157,4,FALSE)</f>
        <v>Small Market</v>
      </c>
      <c r="R3927" s="15" t="str">
        <f>HLOOKUP(Coffee_data[[#This Row],[ProductId]],Product!$B$4:$O$7,2,FALSE)</f>
        <v>Regular</v>
      </c>
      <c r="S3927" s="15" t="str">
        <f>HLOOKUP(Coffee_data[[#This Row],[ProductId]],Product!$B$4:$O$7,3,FALSE)</f>
        <v>Tea</v>
      </c>
      <c r="T3927" s="15" t="str">
        <f>HLOOKUP(Coffee_data[[#This Row],[ProductId]],Product!$B$4:$O$7,4,FALSE)</f>
        <v>Darjeeling</v>
      </c>
    </row>
    <row r="3928" spans="1:20" x14ac:dyDescent="0.2">
      <c r="A3928">
        <v>-4</v>
      </c>
      <c r="B3928">
        <v>42</v>
      </c>
      <c r="C3928">
        <v>81</v>
      </c>
      <c r="D3928">
        <v>34</v>
      </c>
      <c r="E3928">
        <v>45</v>
      </c>
      <c r="F3928">
        <v>12</v>
      </c>
      <c r="G3928">
        <v>211</v>
      </c>
      <c r="H3928">
        <v>0</v>
      </c>
      <c r="I3928">
        <v>20</v>
      </c>
      <c r="J3928">
        <v>40</v>
      </c>
      <c r="K3928">
        <v>72</v>
      </c>
      <c r="L3928">
        <v>573</v>
      </c>
      <c r="M3928">
        <v>12</v>
      </c>
      <c r="N3928" s="25">
        <v>42308</v>
      </c>
      <c r="O3928" t="str">
        <f>VLOOKUP(Coffee_data[[#This Row],[Area Code]],Location!$B$1:$E$157,2,FALSE)</f>
        <v>Missouri</v>
      </c>
      <c r="P3928" t="str">
        <f>VLOOKUP(Coffee_data[[#This Row],[Area Code]],Location!$B$1:$E$157,3,FALSE)</f>
        <v>Central</v>
      </c>
      <c r="Q3928" t="str">
        <f>VLOOKUP(Coffee_data[[#This Row],[Area Code]],Location!$B$1:$E$157,4,FALSE)</f>
        <v>Small Market</v>
      </c>
      <c r="R3928" s="15" t="str">
        <f>HLOOKUP(Coffee_data[[#This Row],[ProductId]],Product!$B$4:$O$7,2,FALSE)</f>
        <v>Regular</v>
      </c>
      <c r="S3928" s="15" t="str">
        <f>HLOOKUP(Coffee_data[[#This Row],[ProductId]],Product!$B$4:$O$7,3,FALSE)</f>
        <v>Tea</v>
      </c>
      <c r="T3928" s="15" t="str">
        <f>HLOOKUP(Coffee_data[[#This Row],[ProductId]],Product!$B$4:$O$7,4,FALSE)</f>
        <v>Earl Grey</v>
      </c>
    </row>
    <row r="3929" spans="1:20" x14ac:dyDescent="0.2">
      <c r="A3929">
        <v>-6</v>
      </c>
      <c r="B3929">
        <v>41</v>
      </c>
      <c r="C3929">
        <v>79</v>
      </c>
      <c r="D3929">
        <v>33</v>
      </c>
      <c r="E3929">
        <v>45</v>
      </c>
      <c r="F3929">
        <v>12</v>
      </c>
      <c r="G3929">
        <v>243</v>
      </c>
      <c r="H3929">
        <v>0</v>
      </c>
      <c r="I3929">
        <v>20</v>
      </c>
      <c r="J3929">
        <v>40</v>
      </c>
      <c r="K3929">
        <v>73</v>
      </c>
      <c r="L3929">
        <v>314</v>
      </c>
      <c r="M3929">
        <v>13</v>
      </c>
      <c r="N3929" s="25">
        <v>42308</v>
      </c>
      <c r="O3929" t="str">
        <f>VLOOKUP(Coffee_data[[#This Row],[Area Code]],Location!$B$1:$E$157,2,FALSE)</f>
        <v>Missouri</v>
      </c>
      <c r="P3929" t="str">
        <f>VLOOKUP(Coffee_data[[#This Row],[Area Code]],Location!$B$1:$E$157,3,FALSE)</f>
        <v>Central</v>
      </c>
      <c r="Q3929" t="str">
        <f>VLOOKUP(Coffee_data[[#This Row],[Area Code]],Location!$B$1:$E$157,4,FALSE)</f>
        <v>Small Market</v>
      </c>
      <c r="R3929" s="15" t="str">
        <f>HLOOKUP(Coffee_data[[#This Row],[ProductId]],Product!$B$4:$O$7,2,FALSE)</f>
        <v>Regular</v>
      </c>
      <c r="S3929" s="15" t="str">
        <f>HLOOKUP(Coffee_data[[#This Row],[ProductId]],Product!$B$4:$O$7,3,FALSE)</f>
        <v>Tea</v>
      </c>
      <c r="T3929" s="15" t="str">
        <f>HLOOKUP(Coffee_data[[#This Row],[ProductId]],Product!$B$4:$O$7,4,FALSE)</f>
        <v>Green Tea</v>
      </c>
    </row>
    <row r="3930" spans="1:20" x14ac:dyDescent="0.2">
      <c r="A3930">
        <v>76</v>
      </c>
      <c r="B3930">
        <v>78</v>
      </c>
      <c r="C3930">
        <v>141</v>
      </c>
      <c r="D3930">
        <v>54</v>
      </c>
      <c r="E3930">
        <v>27</v>
      </c>
      <c r="F3930">
        <v>15</v>
      </c>
      <c r="G3930">
        <v>885</v>
      </c>
      <c r="H3930">
        <v>80</v>
      </c>
      <c r="I3930">
        <v>65</v>
      </c>
      <c r="J3930">
        <v>100</v>
      </c>
      <c r="K3930">
        <v>165</v>
      </c>
      <c r="L3930">
        <v>573</v>
      </c>
      <c r="M3930">
        <v>5</v>
      </c>
      <c r="N3930" s="25">
        <v>42308</v>
      </c>
      <c r="O3930" t="str">
        <f>VLOOKUP(Coffee_data[[#This Row],[Area Code]],Location!$B$1:$E$157,2,FALSE)</f>
        <v>Missouri</v>
      </c>
      <c r="P3930" t="str">
        <f>VLOOKUP(Coffee_data[[#This Row],[Area Code]],Location!$B$1:$E$157,3,FALSE)</f>
        <v>Central</v>
      </c>
      <c r="Q3930" t="str">
        <f>VLOOKUP(Coffee_data[[#This Row],[Area Code]],Location!$B$1:$E$157,4,FALSE)</f>
        <v>Small Market</v>
      </c>
      <c r="R3930" s="15" t="str">
        <f>HLOOKUP(Coffee_data[[#This Row],[ProductId]],Product!$B$4:$O$7,2,FALSE)</f>
        <v>Regular</v>
      </c>
      <c r="S3930" s="15" t="str">
        <f>HLOOKUP(Coffee_data[[#This Row],[ProductId]],Product!$B$4:$O$7,3,FALSE)</f>
        <v>Espresso</v>
      </c>
      <c r="T3930" s="15" t="str">
        <f>HLOOKUP(Coffee_data[[#This Row],[ProductId]],Product!$B$4:$O$7,4,FALSE)</f>
        <v>Caffe Mocha</v>
      </c>
    </row>
    <row r="3931" spans="1:20" x14ac:dyDescent="0.2">
      <c r="A3931">
        <v>40</v>
      </c>
      <c r="B3931">
        <v>48</v>
      </c>
      <c r="C3931">
        <v>86</v>
      </c>
      <c r="D3931">
        <v>33</v>
      </c>
      <c r="E3931">
        <v>21</v>
      </c>
      <c r="F3931">
        <v>9</v>
      </c>
      <c r="G3931">
        <v>836</v>
      </c>
      <c r="H3931">
        <v>50</v>
      </c>
      <c r="I3931">
        <v>34</v>
      </c>
      <c r="J3931">
        <v>60</v>
      </c>
      <c r="K3931">
        <v>100</v>
      </c>
      <c r="L3931">
        <v>636</v>
      </c>
      <c r="M3931">
        <v>6</v>
      </c>
      <c r="N3931" s="25">
        <v>42308</v>
      </c>
      <c r="O3931" t="str">
        <f>VLOOKUP(Coffee_data[[#This Row],[Area Code]],Location!$B$1:$E$157,2,FALSE)</f>
        <v>Missouri</v>
      </c>
      <c r="P3931" t="str">
        <f>VLOOKUP(Coffee_data[[#This Row],[Area Code]],Location!$B$1:$E$157,3,FALSE)</f>
        <v>Central</v>
      </c>
      <c r="Q3931" t="str">
        <f>VLOOKUP(Coffee_data[[#This Row],[Area Code]],Location!$B$1:$E$157,4,FALSE)</f>
        <v>Small Market</v>
      </c>
      <c r="R3931" s="15" t="str">
        <f>HLOOKUP(Coffee_data[[#This Row],[ProductId]],Product!$B$4:$O$7,2,FALSE)</f>
        <v>Decaf</v>
      </c>
      <c r="S3931" s="15" t="str">
        <f>HLOOKUP(Coffee_data[[#This Row],[ProductId]],Product!$B$4:$O$7,3,FALSE)</f>
        <v>Espresso</v>
      </c>
      <c r="T3931" s="15" t="str">
        <f>HLOOKUP(Coffee_data[[#This Row],[ProductId]],Product!$B$4:$O$7,4,FALSE)</f>
        <v>Decaf Espresso</v>
      </c>
    </row>
    <row r="3932" spans="1:20" x14ac:dyDescent="0.2">
      <c r="A3932">
        <v>56</v>
      </c>
      <c r="B3932">
        <v>102</v>
      </c>
      <c r="C3932">
        <v>196</v>
      </c>
      <c r="D3932">
        <v>82</v>
      </c>
      <c r="E3932">
        <v>64</v>
      </c>
      <c r="F3932">
        <v>31</v>
      </c>
      <c r="G3932">
        <v>601</v>
      </c>
      <c r="H3932">
        <v>40</v>
      </c>
      <c r="I3932">
        <v>78</v>
      </c>
      <c r="J3932">
        <v>100</v>
      </c>
      <c r="K3932">
        <v>182</v>
      </c>
      <c r="L3932">
        <v>573</v>
      </c>
      <c r="M3932">
        <v>2</v>
      </c>
      <c r="N3932" s="25">
        <v>42308</v>
      </c>
      <c r="O3932" t="str">
        <f>VLOOKUP(Coffee_data[[#This Row],[Area Code]],Location!$B$1:$E$157,2,FALSE)</f>
        <v>Missouri</v>
      </c>
      <c r="P3932" t="str">
        <f>VLOOKUP(Coffee_data[[#This Row],[Area Code]],Location!$B$1:$E$157,3,FALSE)</f>
        <v>Central</v>
      </c>
      <c r="Q3932" t="str">
        <f>VLOOKUP(Coffee_data[[#This Row],[Area Code]],Location!$B$1:$E$157,4,FALSE)</f>
        <v>Small Market</v>
      </c>
      <c r="R3932" s="15" t="str">
        <f>HLOOKUP(Coffee_data[[#This Row],[ProductId]],Product!$B$4:$O$7,2,FALSE)</f>
        <v>Regular</v>
      </c>
      <c r="S3932" s="15" t="str">
        <f>HLOOKUP(Coffee_data[[#This Row],[ProductId]],Product!$B$4:$O$7,3,FALSE)</f>
        <v>Coffee</v>
      </c>
      <c r="T3932" s="15" t="str">
        <f>HLOOKUP(Coffee_data[[#This Row],[ProductId]],Product!$B$4:$O$7,4,FALSE)</f>
        <v>Columbian</v>
      </c>
    </row>
    <row r="3933" spans="1:20" x14ac:dyDescent="0.2">
      <c r="A3933">
        <v>56</v>
      </c>
      <c r="B3933">
        <v>81</v>
      </c>
      <c r="C3933">
        <v>160</v>
      </c>
      <c r="D3933">
        <v>69</v>
      </c>
      <c r="E3933">
        <v>43</v>
      </c>
      <c r="F3933">
        <v>21</v>
      </c>
      <c r="G3933">
        <v>1060</v>
      </c>
      <c r="H3933">
        <v>40</v>
      </c>
      <c r="I3933">
        <v>60</v>
      </c>
      <c r="J3933">
        <v>80</v>
      </c>
      <c r="K3933">
        <v>140</v>
      </c>
      <c r="L3933">
        <v>417</v>
      </c>
      <c r="M3933">
        <v>3</v>
      </c>
      <c r="N3933" s="25">
        <v>42308</v>
      </c>
      <c r="O3933" t="str">
        <f>VLOOKUP(Coffee_data[[#This Row],[Area Code]],Location!$B$1:$E$157,2,FALSE)</f>
        <v>Missouri</v>
      </c>
      <c r="P3933" t="str">
        <f>VLOOKUP(Coffee_data[[#This Row],[Area Code]],Location!$B$1:$E$157,3,FALSE)</f>
        <v>Central</v>
      </c>
      <c r="Q3933" t="str">
        <f>VLOOKUP(Coffee_data[[#This Row],[Area Code]],Location!$B$1:$E$157,4,FALSE)</f>
        <v>Small Market</v>
      </c>
      <c r="R3933" s="15" t="str">
        <f>HLOOKUP(Coffee_data[[#This Row],[ProductId]],Product!$B$4:$O$7,2,FALSE)</f>
        <v>Decaf</v>
      </c>
      <c r="S3933" s="15" t="str">
        <f>HLOOKUP(Coffee_data[[#This Row],[ProductId]],Product!$B$4:$O$7,3,FALSE)</f>
        <v>Coffee</v>
      </c>
      <c r="T3933" s="15" t="str">
        <f>HLOOKUP(Coffee_data[[#This Row],[ProductId]],Product!$B$4:$O$7,4,FALSE)</f>
        <v>Decaf Irish Cream</v>
      </c>
    </row>
    <row r="3934" spans="1:20" x14ac:dyDescent="0.2">
      <c r="A3934">
        <v>43</v>
      </c>
      <c r="B3934">
        <v>48</v>
      </c>
      <c r="C3934">
        <v>85</v>
      </c>
      <c r="D3934">
        <v>32</v>
      </c>
      <c r="E3934">
        <v>19</v>
      </c>
      <c r="F3934">
        <v>8</v>
      </c>
      <c r="G3934">
        <v>482</v>
      </c>
      <c r="H3934">
        <v>30</v>
      </c>
      <c r="I3934">
        <v>38</v>
      </c>
      <c r="J3934">
        <v>40</v>
      </c>
      <c r="K3934">
        <v>78</v>
      </c>
      <c r="L3934">
        <v>440</v>
      </c>
      <c r="M3934">
        <v>8</v>
      </c>
      <c r="N3934" s="25">
        <v>42308</v>
      </c>
      <c r="O3934" t="str">
        <f>VLOOKUP(Coffee_data[[#This Row],[Area Code]],Location!$B$1:$E$157,2,FALSE)</f>
        <v>Ohio</v>
      </c>
      <c r="P3934" t="str">
        <f>VLOOKUP(Coffee_data[[#This Row],[Area Code]],Location!$B$1:$E$157,3,FALSE)</f>
        <v>Central</v>
      </c>
      <c r="Q3934" t="str">
        <f>VLOOKUP(Coffee_data[[#This Row],[Area Code]],Location!$B$1:$E$157,4,FALSE)</f>
        <v>Major Market</v>
      </c>
      <c r="R3934" s="15" t="str">
        <f>HLOOKUP(Coffee_data[[#This Row],[ProductId]],Product!$B$4:$O$7,2,FALSE)</f>
        <v>Decaf</v>
      </c>
      <c r="S3934" s="15" t="str">
        <f>HLOOKUP(Coffee_data[[#This Row],[ProductId]],Product!$B$4:$O$7,3,FALSE)</f>
        <v>Herbal Tea</v>
      </c>
      <c r="T3934" s="15" t="str">
        <f>HLOOKUP(Coffee_data[[#This Row],[ProductId]],Product!$B$4:$O$7,4,FALSE)</f>
        <v>Chamomile</v>
      </c>
    </row>
    <row r="3935" spans="1:20" x14ac:dyDescent="0.2">
      <c r="A3935">
        <v>45</v>
      </c>
      <c r="B3935">
        <v>52</v>
      </c>
      <c r="C3935">
        <v>94</v>
      </c>
      <c r="D3935">
        <v>36</v>
      </c>
      <c r="E3935">
        <v>22</v>
      </c>
      <c r="F3935">
        <v>10</v>
      </c>
      <c r="G3935">
        <v>862</v>
      </c>
      <c r="H3935">
        <v>40</v>
      </c>
      <c r="I3935">
        <v>39</v>
      </c>
      <c r="J3935">
        <v>50</v>
      </c>
      <c r="K3935">
        <v>80</v>
      </c>
      <c r="L3935">
        <v>419</v>
      </c>
      <c r="M3935">
        <v>9</v>
      </c>
      <c r="N3935" s="25">
        <v>42308</v>
      </c>
      <c r="O3935" t="str">
        <f>VLOOKUP(Coffee_data[[#This Row],[Area Code]],Location!$B$1:$E$157,2,FALSE)</f>
        <v>Ohio</v>
      </c>
      <c r="P3935" t="str">
        <f>VLOOKUP(Coffee_data[[#This Row],[Area Code]],Location!$B$1:$E$157,3,FALSE)</f>
        <v>Central</v>
      </c>
      <c r="Q3935" t="str">
        <f>VLOOKUP(Coffee_data[[#This Row],[Area Code]],Location!$B$1:$E$157,4,FALSE)</f>
        <v>Major Market</v>
      </c>
      <c r="R3935" s="15" t="str">
        <f>HLOOKUP(Coffee_data[[#This Row],[ProductId]],Product!$B$4:$O$7,2,FALSE)</f>
        <v>Decaf</v>
      </c>
      <c r="S3935" s="15" t="str">
        <f>HLOOKUP(Coffee_data[[#This Row],[ProductId]],Product!$B$4:$O$7,3,FALSE)</f>
        <v>Herbal Tea</v>
      </c>
      <c r="T3935" s="15" t="str">
        <f>HLOOKUP(Coffee_data[[#This Row],[ProductId]],Product!$B$4:$O$7,4,FALSE)</f>
        <v>Lemon</v>
      </c>
    </row>
    <row r="3936" spans="1:20" x14ac:dyDescent="0.2">
      <c r="A3936">
        <v>92</v>
      </c>
      <c r="B3936">
        <v>119</v>
      </c>
      <c r="C3936">
        <v>210</v>
      </c>
      <c r="D3936">
        <v>78</v>
      </c>
      <c r="E3936">
        <v>57</v>
      </c>
      <c r="F3936">
        <v>25</v>
      </c>
      <c r="G3936">
        <v>798</v>
      </c>
      <c r="H3936">
        <v>60</v>
      </c>
      <c r="I3936">
        <v>60</v>
      </c>
      <c r="J3936">
        <v>100</v>
      </c>
      <c r="K3936">
        <v>160</v>
      </c>
      <c r="L3936">
        <v>614</v>
      </c>
      <c r="M3936">
        <v>11</v>
      </c>
      <c r="N3936" s="25">
        <v>42308</v>
      </c>
      <c r="O3936" t="str">
        <f>VLOOKUP(Coffee_data[[#This Row],[Area Code]],Location!$B$1:$E$157,2,FALSE)</f>
        <v>Ohio</v>
      </c>
      <c r="P3936" t="str">
        <f>VLOOKUP(Coffee_data[[#This Row],[Area Code]],Location!$B$1:$E$157,3,FALSE)</f>
        <v>Central</v>
      </c>
      <c r="Q3936" t="str">
        <f>VLOOKUP(Coffee_data[[#This Row],[Area Code]],Location!$B$1:$E$157,4,FALSE)</f>
        <v>Major Market</v>
      </c>
      <c r="R3936" s="15" t="str">
        <f>HLOOKUP(Coffee_data[[#This Row],[ProductId]],Product!$B$4:$O$7,2,FALSE)</f>
        <v>Regular</v>
      </c>
      <c r="S3936" s="15" t="str">
        <f>HLOOKUP(Coffee_data[[#This Row],[ProductId]],Product!$B$4:$O$7,3,FALSE)</f>
        <v>Tea</v>
      </c>
      <c r="T3936" s="15" t="str">
        <f>HLOOKUP(Coffee_data[[#This Row],[ProductId]],Product!$B$4:$O$7,4,FALSE)</f>
        <v>Darjeeling</v>
      </c>
    </row>
    <row r="3937" spans="1:20" x14ac:dyDescent="0.2">
      <c r="A3937">
        <v>132</v>
      </c>
      <c r="B3937">
        <v>143</v>
      </c>
      <c r="C3937">
        <v>261</v>
      </c>
      <c r="D3937">
        <v>124</v>
      </c>
      <c r="E3937">
        <v>54</v>
      </c>
      <c r="F3937">
        <v>31</v>
      </c>
      <c r="G3937">
        <v>666</v>
      </c>
      <c r="H3937">
        <v>70</v>
      </c>
      <c r="I3937">
        <v>80</v>
      </c>
      <c r="J3937">
        <v>120</v>
      </c>
      <c r="K3937">
        <v>212</v>
      </c>
      <c r="L3937">
        <v>740</v>
      </c>
      <c r="M3937">
        <v>12</v>
      </c>
      <c r="N3937" s="25">
        <v>42308</v>
      </c>
      <c r="O3937" t="str">
        <f>VLOOKUP(Coffee_data[[#This Row],[Area Code]],Location!$B$1:$E$157,2,FALSE)</f>
        <v>Ohio</v>
      </c>
      <c r="P3937" t="str">
        <f>VLOOKUP(Coffee_data[[#This Row],[Area Code]],Location!$B$1:$E$157,3,FALSE)</f>
        <v>Central</v>
      </c>
      <c r="Q3937" t="str">
        <f>VLOOKUP(Coffee_data[[#This Row],[Area Code]],Location!$B$1:$E$157,4,FALSE)</f>
        <v>Major Market</v>
      </c>
      <c r="R3937" s="15" t="str">
        <f>HLOOKUP(Coffee_data[[#This Row],[ProductId]],Product!$B$4:$O$7,2,FALSE)</f>
        <v>Regular</v>
      </c>
      <c r="S3937" s="15" t="str">
        <f>HLOOKUP(Coffee_data[[#This Row],[ProductId]],Product!$B$4:$O$7,3,FALSE)</f>
        <v>Tea</v>
      </c>
      <c r="T3937" s="15" t="str">
        <f>HLOOKUP(Coffee_data[[#This Row],[ProductId]],Product!$B$4:$O$7,4,FALSE)</f>
        <v>Earl Grey</v>
      </c>
    </row>
    <row r="3938" spans="1:20" x14ac:dyDescent="0.2">
      <c r="A3938">
        <v>159</v>
      </c>
      <c r="B3938">
        <v>182</v>
      </c>
      <c r="C3938">
        <v>387</v>
      </c>
      <c r="D3938">
        <v>196</v>
      </c>
      <c r="E3938">
        <v>75</v>
      </c>
      <c r="F3938">
        <v>50</v>
      </c>
      <c r="G3938">
        <v>1283</v>
      </c>
      <c r="H3938">
        <v>170</v>
      </c>
      <c r="I3938">
        <v>198</v>
      </c>
      <c r="J3938">
        <v>230</v>
      </c>
      <c r="K3938">
        <v>465</v>
      </c>
      <c r="L3938">
        <v>234</v>
      </c>
      <c r="M3938">
        <v>5</v>
      </c>
      <c r="N3938" s="25">
        <v>42308</v>
      </c>
      <c r="O3938" t="str">
        <f>VLOOKUP(Coffee_data[[#This Row],[Area Code]],Location!$B$1:$E$157,2,FALSE)</f>
        <v>Ohio</v>
      </c>
      <c r="P3938" t="str">
        <f>VLOOKUP(Coffee_data[[#This Row],[Area Code]],Location!$B$1:$E$157,3,FALSE)</f>
        <v>Central</v>
      </c>
      <c r="Q3938" t="str">
        <f>VLOOKUP(Coffee_data[[#This Row],[Area Code]],Location!$B$1:$E$157,4,FALSE)</f>
        <v>Major Market</v>
      </c>
      <c r="R3938" s="15" t="str">
        <f>HLOOKUP(Coffee_data[[#This Row],[ProductId]],Product!$B$4:$O$7,2,FALSE)</f>
        <v>Regular</v>
      </c>
      <c r="S3938" s="15" t="str">
        <f>HLOOKUP(Coffee_data[[#This Row],[ProductId]],Product!$B$4:$O$7,3,FALSE)</f>
        <v>Espresso</v>
      </c>
      <c r="T3938" s="15" t="str">
        <f>HLOOKUP(Coffee_data[[#This Row],[ProductId]],Product!$B$4:$O$7,4,FALSE)</f>
        <v>Caffe Mocha</v>
      </c>
    </row>
    <row r="3939" spans="1:20" x14ac:dyDescent="0.2">
      <c r="A3939">
        <v>24</v>
      </c>
      <c r="B3939">
        <v>69</v>
      </c>
      <c r="C3939">
        <v>132</v>
      </c>
      <c r="D3939">
        <v>55</v>
      </c>
      <c r="E3939">
        <v>53</v>
      </c>
      <c r="F3939">
        <v>20</v>
      </c>
      <c r="G3939">
        <v>410</v>
      </c>
      <c r="H3939">
        <v>40</v>
      </c>
      <c r="I3939">
        <v>64</v>
      </c>
      <c r="J3939">
        <v>80</v>
      </c>
      <c r="K3939">
        <v>150</v>
      </c>
      <c r="L3939">
        <v>937</v>
      </c>
      <c r="M3939">
        <v>6</v>
      </c>
      <c r="N3939" s="25">
        <v>42308</v>
      </c>
      <c r="O3939" t="str">
        <f>VLOOKUP(Coffee_data[[#This Row],[Area Code]],Location!$B$1:$E$157,2,FALSE)</f>
        <v>Ohio</v>
      </c>
      <c r="P3939" t="str">
        <f>VLOOKUP(Coffee_data[[#This Row],[Area Code]],Location!$B$1:$E$157,3,FALSE)</f>
        <v>Central</v>
      </c>
      <c r="Q3939" t="str">
        <f>VLOOKUP(Coffee_data[[#This Row],[Area Code]],Location!$B$1:$E$157,4,FALSE)</f>
        <v>Major Market</v>
      </c>
      <c r="R3939" s="15" t="str">
        <f>HLOOKUP(Coffee_data[[#This Row],[ProductId]],Product!$B$4:$O$7,2,FALSE)</f>
        <v>Decaf</v>
      </c>
      <c r="S3939" s="15" t="str">
        <f>HLOOKUP(Coffee_data[[#This Row],[ProductId]],Product!$B$4:$O$7,3,FALSE)</f>
        <v>Espresso</v>
      </c>
      <c r="T3939" s="15" t="str">
        <f>HLOOKUP(Coffee_data[[#This Row],[ProductId]],Product!$B$4:$O$7,4,FALSE)</f>
        <v>Decaf Espresso</v>
      </c>
    </row>
    <row r="3940" spans="1:20" x14ac:dyDescent="0.2">
      <c r="A3940">
        <v>49</v>
      </c>
      <c r="B3940">
        <v>79</v>
      </c>
      <c r="C3940">
        <v>147</v>
      </c>
      <c r="D3940">
        <v>59</v>
      </c>
      <c r="E3940">
        <v>46</v>
      </c>
      <c r="F3940">
        <v>19</v>
      </c>
      <c r="G3940">
        <v>411</v>
      </c>
      <c r="H3940">
        <v>50</v>
      </c>
      <c r="I3940">
        <v>51</v>
      </c>
      <c r="J3940">
        <v>80</v>
      </c>
      <c r="K3940">
        <v>130</v>
      </c>
      <c r="L3940">
        <v>234</v>
      </c>
      <c r="M3940">
        <v>1</v>
      </c>
      <c r="N3940" s="25">
        <v>42308</v>
      </c>
      <c r="O3940" t="str">
        <f>VLOOKUP(Coffee_data[[#This Row],[Area Code]],Location!$B$1:$E$157,2,FALSE)</f>
        <v>Ohio</v>
      </c>
      <c r="P3940" t="str">
        <f>VLOOKUP(Coffee_data[[#This Row],[Area Code]],Location!$B$1:$E$157,3,FALSE)</f>
        <v>Central</v>
      </c>
      <c r="Q3940" t="str">
        <f>VLOOKUP(Coffee_data[[#This Row],[Area Code]],Location!$B$1:$E$157,4,FALSE)</f>
        <v>Major Market</v>
      </c>
      <c r="R3940" s="15" t="str">
        <f>HLOOKUP(Coffee_data[[#This Row],[ProductId]],Product!$B$4:$O$7,2,FALSE)</f>
        <v>Regular</v>
      </c>
      <c r="S3940" s="15" t="str">
        <f>HLOOKUP(Coffee_data[[#This Row],[ProductId]],Product!$B$4:$O$7,3,FALSE)</f>
        <v>Coffee</v>
      </c>
      <c r="T3940" s="15" t="str">
        <f>HLOOKUP(Coffee_data[[#This Row],[ProductId]],Product!$B$4:$O$7,4,FALSE)</f>
        <v>Amaretto</v>
      </c>
    </row>
    <row r="3941" spans="1:20" x14ac:dyDescent="0.2">
      <c r="A3941">
        <v>47</v>
      </c>
      <c r="B3941">
        <v>68</v>
      </c>
      <c r="C3941">
        <v>121</v>
      </c>
      <c r="D3941">
        <v>46</v>
      </c>
      <c r="E3941">
        <v>36</v>
      </c>
      <c r="F3941">
        <v>14</v>
      </c>
      <c r="G3941">
        <v>424</v>
      </c>
      <c r="H3941">
        <v>40</v>
      </c>
      <c r="I3941">
        <v>38</v>
      </c>
      <c r="J3941">
        <v>70</v>
      </c>
      <c r="K3941">
        <v>110</v>
      </c>
      <c r="L3941">
        <v>234</v>
      </c>
      <c r="M3941">
        <v>2</v>
      </c>
      <c r="N3941" s="25">
        <v>42308</v>
      </c>
      <c r="O3941" t="str">
        <f>VLOOKUP(Coffee_data[[#This Row],[Area Code]],Location!$B$1:$E$157,2,FALSE)</f>
        <v>Ohio</v>
      </c>
      <c r="P3941" t="str">
        <f>VLOOKUP(Coffee_data[[#This Row],[Area Code]],Location!$B$1:$E$157,3,FALSE)</f>
        <v>Central</v>
      </c>
      <c r="Q3941" t="str">
        <f>VLOOKUP(Coffee_data[[#This Row],[Area Code]],Location!$B$1:$E$157,4,FALSE)</f>
        <v>Major Market</v>
      </c>
      <c r="R3941" s="15" t="str">
        <f>HLOOKUP(Coffee_data[[#This Row],[ProductId]],Product!$B$4:$O$7,2,FALSE)</f>
        <v>Regular</v>
      </c>
      <c r="S3941" s="15" t="str">
        <f>HLOOKUP(Coffee_data[[#This Row],[ProductId]],Product!$B$4:$O$7,3,FALSE)</f>
        <v>Coffee</v>
      </c>
      <c r="T3941" s="15" t="str">
        <f>HLOOKUP(Coffee_data[[#This Row],[ProductId]],Product!$B$4:$O$7,4,FALSE)</f>
        <v>Columbian</v>
      </c>
    </row>
    <row r="3942" spans="1:20" x14ac:dyDescent="0.2">
      <c r="A3942">
        <v>-4</v>
      </c>
      <c r="B3942">
        <v>73</v>
      </c>
      <c r="C3942">
        <v>133</v>
      </c>
      <c r="D3942">
        <v>52</v>
      </c>
      <c r="E3942">
        <v>76</v>
      </c>
      <c r="F3942">
        <v>47</v>
      </c>
      <c r="G3942">
        <v>509</v>
      </c>
      <c r="H3942">
        <v>10</v>
      </c>
      <c r="I3942">
        <v>50</v>
      </c>
      <c r="J3942">
        <v>70</v>
      </c>
      <c r="K3942">
        <v>117</v>
      </c>
      <c r="L3942">
        <v>614</v>
      </c>
      <c r="M3942">
        <v>3</v>
      </c>
      <c r="N3942" s="25">
        <v>42308</v>
      </c>
      <c r="O3942" t="str">
        <f>VLOOKUP(Coffee_data[[#This Row],[Area Code]],Location!$B$1:$E$157,2,FALSE)</f>
        <v>Ohio</v>
      </c>
      <c r="P3942" t="str">
        <f>VLOOKUP(Coffee_data[[#This Row],[Area Code]],Location!$B$1:$E$157,3,FALSE)</f>
        <v>Central</v>
      </c>
      <c r="Q3942" t="str">
        <f>VLOOKUP(Coffee_data[[#This Row],[Area Code]],Location!$B$1:$E$157,4,FALSE)</f>
        <v>Major Market</v>
      </c>
      <c r="R3942" s="15" t="str">
        <f>HLOOKUP(Coffee_data[[#This Row],[ProductId]],Product!$B$4:$O$7,2,FALSE)</f>
        <v>Decaf</v>
      </c>
      <c r="S3942" s="15" t="str">
        <f>HLOOKUP(Coffee_data[[#This Row],[ProductId]],Product!$B$4:$O$7,3,FALSE)</f>
        <v>Coffee</v>
      </c>
      <c r="T3942" s="15" t="str">
        <f>HLOOKUP(Coffee_data[[#This Row],[ProductId]],Product!$B$4:$O$7,4,FALSE)</f>
        <v>Decaf Irish Cream</v>
      </c>
    </row>
    <row r="3943" spans="1:20" x14ac:dyDescent="0.2">
      <c r="A3943">
        <v>71</v>
      </c>
      <c r="B3943">
        <v>88</v>
      </c>
      <c r="C3943">
        <v>150</v>
      </c>
      <c r="D3943">
        <v>53</v>
      </c>
      <c r="E3943">
        <v>40</v>
      </c>
      <c r="F3943">
        <v>16</v>
      </c>
      <c r="G3943">
        <v>321</v>
      </c>
      <c r="H3943">
        <v>50</v>
      </c>
      <c r="I3943">
        <v>42</v>
      </c>
      <c r="J3943">
        <v>80</v>
      </c>
      <c r="K3943">
        <v>138</v>
      </c>
      <c r="L3943">
        <v>262</v>
      </c>
      <c r="M3943">
        <v>8</v>
      </c>
      <c r="N3943" s="25">
        <v>42308</v>
      </c>
      <c r="O3943" t="str">
        <f>VLOOKUP(Coffee_data[[#This Row],[Area Code]],Location!$B$1:$E$157,2,FALSE)</f>
        <v>Wisconsin</v>
      </c>
      <c r="P3943" t="str">
        <f>VLOOKUP(Coffee_data[[#This Row],[Area Code]],Location!$B$1:$E$157,3,FALSE)</f>
        <v>Central</v>
      </c>
      <c r="Q3943" t="str">
        <f>VLOOKUP(Coffee_data[[#This Row],[Area Code]],Location!$B$1:$E$157,4,FALSE)</f>
        <v>Small Market</v>
      </c>
      <c r="R3943" s="15" t="str">
        <f>HLOOKUP(Coffee_data[[#This Row],[ProductId]],Product!$B$4:$O$7,2,FALSE)</f>
        <v>Decaf</v>
      </c>
      <c r="S3943" s="15" t="str">
        <f>HLOOKUP(Coffee_data[[#This Row],[ProductId]],Product!$B$4:$O$7,3,FALSE)</f>
        <v>Herbal Tea</v>
      </c>
      <c r="T3943" s="15" t="str">
        <f>HLOOKUP(Coffee_data[[#This Row],[ProductId]],Product!$B$4:$O$7,4,FALSE)</f>
        <v>Chamomile</v>
      </c>
    </row>
    <row r="3944" spans="1:20" x14ac:dyDescent="0.2">
      <c r="A3944">
        <v>40</v>
      </c>
      <c r="B3944">
        <v>47</v>
      </c>
      <c r="C3944">
        <v>83</v>
      </c>
      <c r="D3944">
        <v>31</v>
      </c>
      <c r="E3944">
        <v>20</v>
      </c>
      <c r="F3944">
        <v>8</v>
      </c>
      <c r="G3944">
        <v>856</v>
      </c>
      <c r="H3944">
        <v>40</v>
      </c>
      <c r="I3944">
        <v>20</v>
      </c>
      <c r="J3944">
        <v>50</v>
      </c>
      <c r="K3944">
        <v>79</v>
      </c>
      <c r="L3944">
        <v>715</v>
      </c>
      <c r="M3944">
        <v>9</v>
      </c>
      <c r="N3944" s="25">
        <v>42308</v>
      </c>
      <c r="O3944" t="str">
        <f>VLOOKUP(Coffee_data[[#This Row],[Area Code]],Location!$B$1:$E$157,2,FALSE)</f>
        <v>Wisconsin</v>
      </c>
      <c r="P3944" t="str">
        <f>VLOOKUP(Coffee_data[[#This Row],[Area Code]],Location!$B$1:$E$157,3,FALSE)</f>
        <v>Central</v>
      </c>
      <c r="Q3944" t="str">
        <f>VLOOKUP(Coffee_data[[#This Row],[Area Code]],Location!$B$1:$E$157,4,FALSE)</f>
        <v>Small Market</v>
      </c>
      <c r="R3944" s="15" t="str">
        <f>HLOOKUP(Coffee_data[[#This Row],[ProductId]],Product!$B$4:$O$7,2,FALSE)</f>
        <v>Decaf</v>
      </c>
      <c r="S3944" s="15" t="str">
        <f>HLOOKUP(Coffee_data[[#This Row],[ProductId]],Product!$B$4:$O$7,3,FALSE)</f>
        <v>Herbal Tea</v>
      </c>
      <c r="T3944" s="15" t="str">
        <f>HLOOKUP(Coffee_data[[#This Row],[ProductId]],Product!$B$4:$O$7,4,FALSE)</f>
        <v>Lemon</v>
      </c>
    </row>
    <row r="3945" spans="1:20" x14ac:dyDescent="0.2">
      <c r="A3945">
        <v>49</v>
      </c>
      <c r="B3945">
        <v>71</v>
      </c>
      <c r="C3945">
        <v>128</v>
      </c>
      <c r="D3945">
        <v>49</v>
      </c>
      <c r="E3945">
        <v>38</v>
      </c>
      <c r="F3945">
        <v>15</v>
      </c>
      <c r="G3945">
        <v>454</v>
      </c>
      <c r="H3945">
        <v>20</v>
      </c>
      <c r="I3945">
        <v>40</v>
      </c>
      <c r="J3945">
        <v>50</v>
      </c>
      <c r="K3945">
        <v>79</v>
      </c>
      <c r="L3945">
        <v>715</v>
      </c>
      <c r="M3945">
        <v>11</v>
      </c>
      <c r="N3945" s="25">
        <v>42308</v>
      </c>
      <c r="O3945" t="str">
        <f>VLOOKUP(Coffee_data[[#This Row],[Area Code]],Location!$B$1:$E$157,2,FALSE)</f>
        <v>Wisconsin</v>
      </c>
      <c r="P3945" t="str">
        <f>VLOOKUP(Coffee_data[[#This Row],[Area Code]],Location!$B$1:$E$157,3,FALSE)</f>
        <v>Central</v>
      </c>
      <c r="Q3945" t="str">
        <f>VLOOKUP(Coffee_data[[#This Row],[Area Code]],Location!$B$1:$E$157,4,FALSE)</f>
        <v>Small Market</v>
      </c>
      <c r="R3945" s="15" t="str">
        <f>HLOOKUP(Coffee_data[[#This Row],[ProductId]],Product!$B$4:$O$7,2,FALSE)</f>
        <v>Regular</v>
      </c>
      <c r="S3945" s="15" t="str">
        <f>HLOOKUP(Coffee_data[[#This Row],[ProductId]],Product!$B$4:$O$7,3,FALSE)</f>
        <v>Tea</v>
      </c>
      <c r="T3945" s="15" t="str">
        <f>HLOOKUP(Coffee_data[[#This Row],[ProductId]],Product!$B$4:$O$7,4,FALSE)</f>
        <v>Darjeeling</v>
      </c>
    </row>
    <row r="3946" spans="1:20" x14ac:dyDescent="0.2">
      <c r="A3946">
        <v>3</v>
      </c>
      <c r="B3946">
        <v>86</v>
      </c>
      <c r="C3946">
        <v>157</v>
      </c>
      <c r="D3946">
        <v>61</v>
      </c>
      <c r="E3946">
        <v>84</v>
      </c>
      <c r="F3946">
        <v>55</v>
      </c>
      <c r="G3946">
        <v>613</v>
      </c>
      <c r="H3946">
        <v>0</v>
      </c>
      <c r="I3946">
        <v>38</v>
      </c>
      <c r="J3946">
        <v>70</v>
      </c>
      <c r="K3946">
        <v>132</v>
      </c>
      <c r="L3946">
        <v>715</v>
      </c>
      <c r="M3946">
        <v>12</v>
      </c>
      <c r="N3946" s="25">
        <v>42308</v>
      </c>
      <c r="O3946" t="str">
        <f>VLOOKUP(Coffee_data[[#This Row],[Area Code]],Location!$B$1:$E$157,2,FALSE)</f>
        <v>Wisconsin</v>
      </c>
      <c r="P3946" t="str">
        <f>VLOOKUP(Coffee_data[[#This Row],[Area Code]],Location!$B$1:$E$157,3,FALSE)</f>
        <v>Central</v>
      </c>
      <c r="Q3946" t="str">
        <f>VLOOKUP(Coffee_data[[#This Row],[Area Code]],Location!$B$1:$E$157,4,FALSE)</f>
        <v>Small Market</v>
      </c>
      <c r="R3946" s="15" t="str">
        <f>HLOOKUP(Coffee_data[[#This Row],[ProductId]],Product!$B$4:$O$7,2,FALSE)</f>
        <v>Regular</v>
      </c>
      <c r="S3946" s="15" t="str">
        <f>HLOOKUP(Coffee_data[[#This Row],[ProductId]],Product!$B$4:$O$7,3,FALSE)</f>
        <v>Tea</v>
      </c>
      <c r="T3946" s="15" t="str">
        <f>HLOOKUP(Coffee_data[[#This Row],[ProductId]],Product!$B$4:$O$7,4,FALSE)</f>
        <v>Earl Grey</v>
      </c>
    </row>
    <row r="3947" spans="1:20" x14ac:dyDescent="0.2">
      <c r="A3947">
        <v>67</v>
      </c>
      <c r="B3947">
        <v>89</v>
      </c>
      <c r="C3947">
        <v>175</v>
      </c>
      <c r="D3947">
        <v>75</v>
      </c>
      <c r="E3947">
        <v>44</v>
      </c>
      <c r="F3947">
        <v>23</v>
      </c>
      <c r="G3947">
        <v>1063</v>
      </c>
      <c r="H3947">
        <v>70</v>
      </c>
      <c r="I3947">
        <v>95</v>
      </c>
      <c r="J3947">
        <v>110</v>
      </c>
      <c r="K3947">
        <v>205</v>
      </c>
      <c r="L3947">
        <v>715</v>
      </c>
      <c r="M3947">
        <v>5</v>
      </c>
      <c r="N3947" s="25">
        <v>42308</v>
      </c>
      <c r="O3947" t="str">
        <f>VLOOKUP(Coffee_data[[#This Row],[Area Code]],Location!$B$1:$E$157,2,FALSE)</f>
        <v>Wisconsin</v>
      </c>
      <c r="P3947" t="str">
        <f>VLOOKUP(Coffee_data[[#This Row],[Area Code]],Location!$B$1:$E$157,3,FALSE)</f>
        <v>Central</v>
      </c>
      <c r="Q3947" t="str">
        <f>VLOOKUP(Coffee_data[[#This Row],[Area Code]],Location!$B$1:$E$157,4,FALSE)</f>
        <v>Small Market</v>
      </c>
      <c r="R3947" s="15" t="str">
        <f>HLOOKUP(Coffee_data[[#This Row],[ProductId]],Product!$B$4:$O$7,2,FALSE)</f>
        <v>Regular</v>
      </c>
      <c r="S3947" s="15" t="str">
        <f>HLOOKUP(Coffee_data[[#This Row],[ProductId]],Product!$B$4:$O$7,3,FALSE)</f>
        <v>Espresso</v>
      </c>
      <c r="T3947" s="15" t="str">
        <f>HLOOKUP(Coffee_data[[#This Row],[ProductId]],Product!$B$4:$O$7,4,FALSE)</f>
        <v>Caffe Mocha</v>
      </c>
    </row>
    <row r="3948" spans="1:20" x14ac:dyDescent="0.2">
      <c r="A3948">
        <v>16</v>
      </c>
      <c r="B3948">
        <v>30</v>
      </c>
      <c r="C3948">
        <v>55</v>
      </c>
      <c r="D3948">
        <v>22</v>
      </c>
      <c r="E3948">
        <v>19</v>
      </c>
      <c r="F3948">
        <v>7</v>
      </c>
      <c r="G3948">
        <v>570</v>
      </c>
      <c r="H3948">
        <v>30</v>
      </c>
      <c r="I3948">
        <v>20</v>
      </c>
      <c r="J3948">
        <v>40</v>
      </c>
      <c r="K3948">
        <v>60</v>
      </c>
      <c r="L3948">
        <v>920</v>
      </c>
      <c r="M3948">
        <v>6</v>
      </c>
      <c r="N3948" s="25">
        <v>42308</v>
      </c>
      <c r="O3948" t="str">
        <f>VLOOKUP(Coffee_data[[#This Row],[Area Code]],Location!$B$1:$E$157,2,FALSE)</f>
        <v>Wisconsin</v>
      </c>
      <c r="P3948" t="str">
        <f>VLOOKUP(Coffee_data[[#This Row],[Area Code]],Location!$B$1:$E$157,3,FALSE)</f>
        <v>Central</v>
      </c>
      <c r="Q3948" t="str">
        <f>VLOOKUP(Coffee_data[[#This Row],[Area Code]],Location!$B$1:$E$157,4,FALSE)</f>
        <v>Small Market</v>
      </c>
      <c r="R3948" s="15" t="str">
        <f>HLOOKUP(Coffee_data[[#This Row],[ProductId]],Product!$B$4:$O$7,2,FALSE)</f>
        <v>Decaf</v>
      </c>
      <c r="S3948" s="15" t="str">
        <f>HLOOKUP(Coffee_data[[#This Row],[ProductId]],Product!$B$4:$O$7,3,FALSE)</f>
        <v>Espresso</v>
      </c>
      <c r="T3948" s="15" t="str">
        <f>HLOOKUP(Coffee_data[[#This Row],[ProductId]],Product!$B$4:$O$7,4,FALSE)</f>
        <v>Decaf Espresso</v>
      </c>
    </row>
    <row r="3949" spans="1:20" x14ac:dyDescent="0.2">
      <c r="A3949">
        <v>21</v>
      </c>
      <c r="B3949">
        <v>67</v>
      </c>
      <c r="C3949">
        <v>129</v>
      </c>
      <c r="D3949">
        <v>54</v>
      </c>
      <c r="E3949">
        <v>53</v>
      </c>
      <c r="F3949">
        <v>20</v>
      </c>
      <c r="G3949">
        <v>391</v>
      </c>
      <c r="H3949">
        <v>20</v>
      </c>
      <c r="I3949">
        <v>49</v>
      </c>
      <c r="J3949">
        <v>60</v>
      </c>
      <c r="K3949">
        <v>110</v>
      </c>
      <c r="L3949">
        <v>262</v>
      </c>
      <c r="M3949">
        <v>1</v>
      </c>
      <c r="N3949" s="25">
        <v>42308</v>
      </c>
      <c r="O3949" t="str">
        <f>VLOOKUP(Coffee_data[[#This Row],[Area Code]],Location!$B$1:$E$157,2,FALSE)</f>
        <v>Wisconsin</v>
      </c>
      <c r="P3949" t="str">
        <f>VLOOKUP(Coffee_data[[#This Row],[Area Code]],Location!$B$1:$E$157,3,FALSE)</f>
        <v>Central</v>
      </c>
      <c r="Q3949" t="str">
        <f>VLOOKUP(Coffee_data[[#This Row],[Area Code]],Location!$B$1:$E$157,4,FALSE)</f>
        <v>Small Market</v>
      </c>
      <c r="R3949" s="15" t="str">
        <f>HLOOKUP(Coffee_data[[#This Row],[ProductId]],Product!$B$4:$O$7,2,FALSE)</f>
        <v>Regular</v>
      </c>
      <c r="S3949" s="15" t="str">
        <f>HLOOKUP(Coffee_data[[#This Row],[ProductId]],Product!$B$4:$O$7,3,FALSE)</f>
        <v>Coffee</v>
      </c>
      <c r="T3949" s="15" t="str">
        <f>HLOOKUP(Coffee_data[[#This Row],[ProductId]],Product!$B$4:$O$7,4,FALSE)</f>
        <v>Amaretto</v>
      </c>
    </row>
    <row r="3950" spans="1:20" x14ac:dyDescent="0.2">
      <c r="A3950">
        <v>24</v>
      </c>
      <c r="B3950">
        <v>130</v>
      </c>
      <c r="C3950">
        <v>239</v>
      </c>
      <c r="D3950">
        <v>94</v>
      </c>
      <c r="E3950">
        <v>114</v>
      </c>
      <c r="F3950">
        <v>85</v>
      </c>
      <c r="G3950">
        <v>694</v>
      </c>
      <c r="H3950">
        <v>30</v>
      </c>
      <c r="I3950">
        <v>92</v>
      </c>
      <c r="J3950">
        <v>130</v>
      </c>
      <c r="K3950">
        <v>222</v>
      </c>
      <c r="L3950">
        <v>608</v>
      </c>
      <c r="M3950">
        <v>2</v>
      </c>
      <c r="N3950" s="25">
        <v>42308</v>
      </c>
      <c r="O3950" t="str">
        <f>VLOOKUP(Coffee_data[[#This Row],[Area Code]],Location!$B$1:$E$157,2,FALSE)</f>
        <v>Wisconsin</v>
      </c>
      <c r="P3950" t="str">
        <f>VLOOKUP(Coffee_data[[#This Row],[Area Code]],Location!$B$1:$E$157,3,FALSE)</f>
        <v>Central</v>
      </c>
      <c r="Q3950" t="str">
        <f>VLOOKUP(Coffee_data[[#This Row],[Area Code]],Location!$B$1:$E$157,4,FALSE)</f>
        <v>Small Market</v>
      </c>
      <c r="R3950" s="15" t="str">
        <f>HLOOKUP(Coffee_data[[#This Row],[ProductId]],Product!$B$4:$O$7,2,FALSE)</f>
        <v>Regular</v>
      </c>
      <c r="S3950" s="15" t="str">
        <f>HLOOKUP(Coffee_data[[#This Row],[ProductId]],Product!$B$4:$O$7,3,FALSE)</f>
        <v>Coffee</v>
      </c>
      <c r="T3950" s="15" t="str">
        <f>HLOOKUP(Coffee_data[[#This Row],[ProductId]],Product!$B$4:$O$7,4,FALSE)</f>
        <v>Columbian</v>
      </c>
    </row>
    <row r="3951" spans="1:20" x14ac:dyDescent="0.2">
      <c r="A3951">
        <v>76</v>
      </c>
      <c r="B3951">
        <v>103</v>
      </c>
      <c r="C3951">
        <v>192</v>
      </c>
      <c r="D3951">
        <v>77</v>
      </c>
      <c r="E3951">
        <v>52</v>
      </c>
      <c r="F3951">
        <v>25</v>
      </c>
      <c r="G3951">
        <v>557</v>
      </c>
      <c r="H3951">
        <v>60</v>
      </c>
      <c r="I3951">
        <v>73</v>
      </c>
      <c r="J3951">
        <v>100</v>
      </c>
      <c r="K3951">
        <v>167</v>
      </c>
      <c r="L3951">
        <v>920</v>
      </c>
      <c r="M3951">
        <v>3</v>
      </c>
      <c r="N3951" s="25">
        <v>42308</v>
      </c>
      <c r="O3951" t="str">
        <f>VLOOKUP(Coffee_data[[#This Row],[Area Code]],Location!$B$1:$E$157,2,FALSE)</f>
        <v>Wisconsin</v>
      </c>
      <c r="P3951" t="str">
        <f>VLOOKUP(Coffee_data[[#This Row],[Area Code]],Location!$B$1:$E$157,3,FALSE)</f>
        <v>Central</v>
      </c>
      <c r="Q3951" t="str">
        <f>VLOOKUP(Coffee_data[[#This Row],[Area Code]],Location!$B$1:$E$157,4,FALSE)</f>
        <v>Small Market</v>
      </c>
      <c r="R3951" s="15" t="str">
        <f>HLOOKUP(Coffee_data[[#This Row],[ProductId]],Product!$B$4:$O$7,2,FALSE)</f>
        <v>Decaf</v>
      </c>
      <c r="S3951" s="15" t="str">
        <f>HLOOKUP(Coffee_data[[#This Row],[ProductId]],Product!$B$4:$O$7,3,FALSE)</f>
        <v>Coffee</v>
      </c>
      <c r="T3951" s="15" t="str">
        <f>HLOOKUP(Coffee_data[[#This Row],[ProductId]],Product!$B$4:$O$7,4,FALSE)</f>
        <v>Decaf Irish Cream</v>
      </c>
    </row>
    <row r="3952" spans="1:20" x14ac:dyDescent="0.2">
      <c r="A3952">
        <v>56</v>
      </c>
      <c r="B3952">
        <v>102</v>
      </c>
      <c r="C3952">
        <v>196</v>
      </c>
      <c r="D3952">
        <v>82</v>
      </c>
      <c r="E3952">
        <v>64</v>
      </c>
      <c r="F3952">
        <v>31</v>
      </c>
      <c r="G3952">
        <v>601</v>
      </c>
      <c r="H3952">
        <v>30</v>
      </c>
      <c r="I3952">
        <v>60</v>
      </c>
      <c r="J3952">
        <v>70</v>
      </c>
      <c r="K3952">
        <v>139</v>
      </c>
      <c r="L3952">
        <v>475</v>
      </c>
      <c r="M3952">
        <v>9</v>
      </c>
      <c r="N3952" s="25">
        <v>42308</v>
      </c>
      <c r="O3952" t="str">
        <f>VLOOKUP(Coffee_data[[#This Row],[Area Code]],Location!$B$1:$E$157,2,FALSE)</f>
        <v>Connecticut</v>
      </c>
      <c r="P3952" t="str">
        <f>VLOOKUP(Coffee_data[[#This Row],[Area Code]],Location!$B$1:$E$157,3,FALSE)</f>
        <v>East</v>
      </c>
      <c r="Q3952" t="str">
        <f>VLOOKUP(Coffee_data[[#This Row],[Area Code]],Location!$B$1:$E$157,4,FALSE)</f>
        <v>Small Market</v>
      </c>
      <c r="R3952" s="15" t="str">
        <f>HLOOKUP(Coffee_data[[#This Row],[ProductId]],Product!$B$4:$O$7,2,FALSE)</f>
        <v>Decaf</v>
      </c>
      <c r="S3952" s="15" t="str">
        <f>HLOOKUP(Coffee_data[[#This Row],[ProductId]],Product!$B$4:$O$7,3,FALSE)</f>
        <v>Herbal Tea</v>
      </c>
      <c r="T3952" s="15" t="str">
        <f>HLOOKUP(Coffee_data[[#This Row],[ProductId]],Product!$B$4:$O$7,4,FALSE)</f>
        <v>Lemon</v>
      </c>
    </row>
    <row r="3953" spans="1:20" x14ac:dyDescent="0.2">
      <c r="A3953">
        <v>56</v>
      </c>
      <c r="B3953">
        <v>81</v>
      </c>
      <c r="C3953">
        <v>160</v>
      </c>
      <c r="D3953">
        <v>69</v>
      </c>
      <c r="E3953">
        <v>43</v>
      </c>
      <c r="F3953">
        <v>21</v>
      </c>
      <c r="G3953">
        <v>1060</v>
      </c>
      <c r="H3953">
        <v>30</v>
      </c>
      <c r="I3953">
        <v>60</v>
      </c>
      <c r="J3953">
        <v>50</v>
      </c>
      <c r="K3953">
        <v>90</v>
      </c>
      <c r="L3953">
        <v>959</v>
      </c>
      <c r="M3953">
        <v>10</v>
      </c>
      <c r="N3953" s="25">
        <v>42308</v>
      </c>
      <c r="O3953" t="str">
        <f>VLOOKUP(Coffee_data[[#This Row],[Area Code]],Location!$B$1:$E$157,2,FALSE)</f>
        <v>Connecticut</v>
      </c>
      <c r="P3953" t="str">
        <f>VLOOKUP(Coffee_data[[#This Row],[Area Code]],Location!$B$1:$E$157,3,FALSE)</f>
        <v>East</v>
      </c>
      <c r="Q3953" t="str">
        <f>VLOOKUP(Coffee_data[[#This Row],[Area Code]],Location!$B$1:$E$157,4,FALSE)</f>
        <v>Small Market</v>
      </c>
      <c r="R3953" s="15" t="str">
        <f>HLOOKUP(Coffee_data[[#This Row],[ProductId]],Product!$B$4:$O$7,2,FALSE)</f>
        <v>Decaf</v>
      </c>
      <c r="S3953" s="15" t="str">
        <f>HLOOKUP(Coffee_data[[#This Row],[ProductId]],Product!$B$4:$O$7,3,FALSE)</f>
        <v>Herbal Tea</v>
      </c>
      <c r="T3953" s="15" t="str">
        <f>HLOOKUP(Coffee_data[[#This Row],[ProductId]],Product!$B$4:$O$7,4,FALSE)</f>
        <v>Mint</v>
      </c>
    </row>
    <row r="3954" spans="1:20" x14ac:dyDescent="0.2">
      <c r="A3954">
        <v>76</v>
      </c>
      <c r="B3954">
        <v>78</v>
      </c>
      <c r="C3954">
        <v>141</v>
      </c>
      <c r="D3954">
        <v>54</v>
      </c>
      <c r="E3954">
        <v>27</v>
      </c>
      <c r="F3954">
        <v>15</v>
      </c>
      <c r="G3954">
        <v>885</v>
      </c>
      <c r="H3954">
        <v>60</v>
      </c>
      <c r="I3954">
        <v>50</v>
      </c>
      <c r="J3954">
        <v>80</v>
      </c>
      <c r="K3954">
        <v>119</v>
      </c>
      <c r="L3954">
        <v>860</v>
      </c>
      <c r="M3954">
        <v>11</v>
      </c>
      <c r="N3954" s="25">
        <v>42308</v>
      </c>
      <c r="O3954" t="str">
        <f>VLOOKUP(Coffee_data[[#This Row],[Area Code]],Location!$B$1:$E$157,2,FALSE)</f>
        <v>Connecticut</v>
      </c>
      <c r="P3954" t="str">
        <f>VLOOKUP(Coffee_data[[#This Row],[Area Code]],Location!$B$1:$E$157,3,FALSE)</f>
        <v>East</v>
      </c>
      <c r="Q3954" t="str">
        <f>VLOOKUP(Coffee_data[[#This Row],[Area Code]],Location!$B$1:$E$157,4,FALSE)</f>
        <v>Small Market</v>
      </c>
      <c r="R3954" s="15" t="str">
        <f>HLOOKUP(Coffee_data[[#This Row],[ProductId]],Product!$B$4:$O$7,2,FALSE)</f>
        <v>Regular</v>
      </c>
      <c r="S3954" s="15" t="str">
        <f>HLOOKUP(Coffee_data[[#This Row],[ProductId]],Product!$B$4:$O$7,3,FALSE)</f>
        <v>Tea</v>
      </c>
      <c r="T3954" s="15" t="str">
        <f>HLOOKUP(Coffee_data[[#This Row],[ProductId]],Product!$B$4:$O$7,4,FALSE)</f>
        <v>Darjeeling</v>
      </c>
    </row>
    <row r="3955" spans="1:20" x14ac:dyDescent="0.2">
      <c r="A3955">
        <v>49</v>
      </c>
      <c r="B3955">
        <v>54</v>
      </c>
      <c r="C3955">
        <v>96</v>
      </c>
      <c r="D3955">
        <v>36</v>
      </c>
      <c r="E3955">
        <v>21</v>
      </c>
      <c r="F3955">
        <v>10</v>
      </c>
      <c r="G3955">
        <v>809</v>
      </c>
      <c r="H3955">
        <v>40</v>
      </c>
      <c r="I3955">
        <v>17</v>
      </c>
      <c r="J3955">
        <v>60</v>
      </c>
      <c r="K3955">
        <v>77</v>
      </c>
      <c r="L3955">
        <v>203</v>
      </c>
      <c r="M3955">
        <v>13</v>
      </c>
      <c r="N3955" s="25">
        <v>42308</v>
      </c>
      <c r="O3955" t="str">
        <f>VLOOKUP(Coffee_data[[#This Row],[Area Code]],Location!$B$1:$E$157,2,FALSE)</f>
        <v>Connecticut</v>
      </c>
      <c r="P3955" t="str">
        <f>VLOOKUP(Coffee_data[[#This Row],[Area Code]],Location!$B$1:$E$157,3,FALSE)</f>
        <v>East</v>
      </c>
      <c r="Q3955" t="str">
        <f>VLOOKUP(Coffee_data[[#This Row],[Area Code]],Location!$B$1:$E$157,4,FALSE)</f>
        <v>Small Market</v>
      </c>
      <c r="R3955" s="15" t="str">
        <f>HLOOKUP(Coffee_data[[#This Row],[ProductId]],Product!$B$4:$O$7,2,FALSE)</f>
        <v>Regular</v>
      </c>
      <c r="S3955" s="15" t="str">
        <f>HLOOKUP(Coffee_data[[#This Row],[ProductId]],Product!$B$4:$O$7,3,FALSE)</f>
        <v>Tea</v>
      </c>
      <c r="T3955" s="15" t="str">
        <f>HLOOKUP(Coffee_data[[#This Row],[ProductId]],Product!$B$4:$O$7,4,FALSE)</f>
        <v>Green Tea</v>
      </c>
    </row>
    <row r="3956" spans="1:20" x14ac:dyDescent="0.2">
      <c r="A3956">
        <v>3</v>
      </c>
      <c r="B3956">
        <v>86</v>
      </c>
      <c r="C3956">
        <v>157</v>
      </c>
      <c r="D3956">
        <v>61</v>
      </c>
      <c r="E3956">
        <v>84</v>
      </c>
      <c r="F3956">
        <v>55</v>
      </c>
      <c r="G3956">
        <v>613</v>
      </c>
      <c r="H3956">
        <v>10</v>
      </c>
      <c r="I3956">
        <v>60</v>
      </c>
      <c r="J3956">
        <v>80</v>
      </c>
      <c r="K3956">
        <v>140</v>
      </c>
      <c r="L3956">
        <v>475</v>
      </c>
      <c r="M3956">
        <v>5</v>
      </c>
      <c r="N3956" s="25">
        <v>42308</v>
      </c>
      <c r="O3956" t="str">
        <f>VLOOKUP(Coffee_data[[#This Row],[Area Code]],Location!$B$1:$E$157,2,FALSE)</f>
        <v>Connecticut</v>
      </c>
      <c r="P3956" t="str">
        <f>VLOOKUP(Coffee_data[[#This Row],[Area Code]],Location!$B$1:$E$157,3,FALSE)</f>
        <v>East</v>
      </c>
      <c r="Q3956" t="str">
        <f>VLOOKUP(Coffee_data[[#This Row],[Area Code]],Location!$B$1:$E$157,4,FALSE)</f>
        <v>Small Market</v>
      </c>
      <c r="R3956" s="15" t="str">
        <f>HLOOKUP(Coffee_data[[#This Row],[ProductId]],Product!$B$4:$O$7,2,FALSE)</f>
        <v>Regular</v>
      </c>
      <c r="S3956" s="15" t="str">
        <f>HLOOKUP(Coffee_data[[#This Row],[ProductId]],Product!$B$4:$O$7,3,FALSE)</f>
        <v>Espresso</v>
      </c>
      <c r="T3956" s="15" t="str">
        <f>HLOOKUP(Coffee_data[[#This Row],[ProductId]],Product!$B$4:$O$7,4,FALSE)</f>
        <v>Caffe Mocha</v>
      </c>
    </row>
    <row r="3957" spans="1:20" x14ac:dyDescent="0.2">
      <c r="A3957">
        <v>39</v>
      </c>
      <c r="B3957">
        <v>71</v>
      </c>
      <c r="C3957">
        <v>132</v>
      </c>
      <c r="D3957">
        <v>53</v>
      </c>
      <c r="E3957">
        <v>45</v>
      </c>
      <c r="F3957">
        <v>17</v>
      </c>
      <c r="G3957">
        <v>380</v>
      </c>
      <c r="H3957">
        <v>40</v>
      </c>
      <c r="I3957">
        <v>50</v>
      </c>
      <c r="J3957">
        <v>70</v>
      </c>
      <c r="K3957">
        <v>114</v>
      </c>
      <c r="L3957">
        <v>203</v>
      </c>
      <c r="M3957">
        <v>6</v>
      </c>
      <c r="N3957" s="25">
        <v>42308</v>
      </c>
      <c r="O3957" t="str">
        <f>VLOOKUP(Coffee_data[[#This Row],[Area Code]],Location!$B$1:$E$157,2,FALSE)</f>
        <v>Connecticut</v>
      </c>
      <c r="P3957" t="str">
        <f>VLOOKUP(Coffee_data[[#This Row],[Area Code]],Location!$B$1:$E$157,3,FALSE)</f>
        <v>East</v>
      </c>
      <c r="Q3957" t="str">
        <f>VLOOKUP(Coffee_data[[#This Row],[Area Code]],Location!$B$1:$E$157,4,FALSE)</f>
        <v>Small Market</v>
      </c>
      <c r="R3957" s="15" t="str">
        <f>HLOOKUP(Coffee_data[[#This Row],[ProductId]],Product!$B$4:$O$7,2,FALSE)</f>
        <v>Decaf</v>
      </c>
      <c r="S3957" s="15" t="str">
        <f>HLOOKUP(Coffee_data[[#This Row],[ProductId]],Product!$B$4:$O$7,3,FALSE)</f>
        <v>Espresso</v>
      </c>
      <c r="T3957" s="15" t="str">
        <f>HLOOKUP(Coffee_data[[#This Row],[ProductId]],Product!$B$4:$O$7,4,FALSE)</f>
        <v>Decaf Espresso</v>
      </c>
    </row>
    <row r="3958" spans="1:20" x14ac:dyDescent="0.2">
      <c r="A3958">
        <v>181</v>
      </c>
      <c r="B3958">
        <v>195</v>
      </c>
      <c r="C3958">
        <v>346</v>
      </c>
      <c r="D3958">
        <v>114</v>
      </c>
      <c r="E3958">
        <v>73</v>
      </c>
      <c r="F3958">
        <v>42</v>
      </c>
      <c r="G3958">
        <v>1134</v>
      </c>
      <c r="H3958">
        <v>130</v>
      </c>
      <c r="I3958">
        <v>125</v>
      </c>
      <c r="J3958">
        <v>180</v>
      </c>
      <c r="K3958">
        <v>288</v>
      </c>
      <c r="L3958">
        <v>203</v>
      </c>
      <c r="M3958">
        <v>2</v>
      </c>
      <c r="N3958" s="25">
        <v>42308</v>
      </c>
      <c r="O3958" t="str">
        <f>VLOOKUP(Coffee_data[[#This Row],[Area Code]],Location!$B$1:$E$157,2,FALSE)</f>
        <v>Connecticut</v>
      </c>
      <c r="P3958" t="str">
        <f>VLOOKUP(Coffee_data[[#This Row],[Area Code]],Location!$B$1:$E$157,3,FALSE)</f>
        <v>East</v>
      </c>
      <c r="Q3958" t="str">
        <f>VLOOKUP(Coffee_data[[#This Row],[Area Code]],Location!$B$1:$E$157,4,FALSE)</f>
        <v>Small Market</v>
      </c>
      <c r="R3958" s="15" t="str">
        <f>HLOOKUP(Coffee_data[[#This Row],[ProductId]],Product!$B$4:$O$7,2,FALSE)</f>
        <v>Regular</v>
      </c>
      <c r="S3958" s="15" t="str">
        <f>HLOOKUP(Coffee_data[[#This Row],[ProductId]],Product!$B$4:$O$7,3,FALSE)</f>
        <v>Coffee</v>
      </c>
      <c r="T3958" s="15" t="str">
        <f>HLOOKUP(Coffee_data[[#This Row],[ProductId]],Product!$B$4:$O$7,4,FALSE)</f>
        <v>Columbian</v>
      </c>
    </row>
    <row r="3959" spans="1:20" x14ac:dyDescent="0.2">
      <c r="A3959">
        <v>16</v>
      </c>
      <c r="B3959">
        <v>30</v>
      </c>
      <c r="C3959">
        <v>55</v>
      </c>
      <c r="D3959">
        <v>22</v>
      </c>
      <c r="E3959">
        <v>19</v>
      </c>
      <c r="F3959">
        <v>7</v>
      </c>
      <c r="G3959">
        <v>570</v>
      </c>
      <c r="H3959">
        <v>10</v>
      </c>
      <c r="I3959">
        <v>10</v>
      </c>
      <c r="J3959">
        <v>20</v>
      </c>
      <c r="K3959">
        <v>30</v>
      </c>
      <c r="L3959">
        <v>727</v>
      </c>
      <c r="M3959">
        <v>8</v>
      </c>
      <c r="N3959" s="25">
        <v>42308</v>
      </c>
      <c r="O3959" t="str">
        <f>VLOOKUP(Coffee_data[[#This Row],[Area Code]],Location!$B$1:$E$157,2,FALSE)</f>
        <v>Florida</v>
      </c>
      <c r="P3959" t="str">
        <f>VLOOKUP(Coffee_data[[#This Row],[Area Code]],Location!$B$1:$E$157,3,FALSE)</f>
        <v>East</v>
      </c>
      <c r="Q3959" t="str">
        <f>VLOOKUP(Coffee_data[[#This Row],[Area Code]],Location!$B$1:$E$157,4,FALSE)</f>
        <v>Major Market</v>
      </c>
      <c r="R3959" s="15" t="str">
        <f>HLOOKUP(Coffee_data[[#This Row],[ProductId]],Product!$B$4:$O$7,2,FALSE)</f>
        <v>Decaf</v>
      </c>
      <c r="S3959" s="15" t="str">
        <f>HLOOKUP(Coffee_data[[#This Row],[ProductId]],Product!$B$4:$O$7,3,FALSE)</f>
        <v>Herbal Tea</v>
      </c>
      <c r="T3959" s="15" t="str">
        <f>HLOOKUP(Coffee_data[[#This Row],[ProductId]],Product!$B$4:$O$7,4,FALSE)</f>
        <v>Chamomile</v>
      </c>
    </row>
    <row r="3960" spans="1:20" x14ac:dyDescent="0.2">
      <c r="A3960">
        <v>19</v>
      </c>
      <c r="B3960">
        <v>67</v>
      </c>
      <c r="C3960">
        <v>129</v>
      </c>
      <c r="D3960">
        <v>54</v>
      </c>
      <c r="E3960">
        <v>54</v>
      </c>
      <c r="F3960">
        <v>20</v>
      </c>
      <c r="G3960">
        <v>391</v>
      </c>
      <c r="H3960">
        <v>10</v>
      </c>
      <c r="I3960">
        <v>49</v>
      </c>
      <c r="J3960">
        <v>40</v>
      </c>
      <c r="K3960">
        <v>71</v>
      </c>
      <c r="L3960">
        <v>561</v>
      </c>
      <c r="M3960">
        <v>9</v>
      </c>
      <c r="N3960" s="25">
        <v>42308</v>
      </c>
      <c r="O3960" t="str">
        <f>VLOOKUP(Coffee_data[[#This Row],[Area Code]],Location!$B$1:$E$157,2,FALSE)</f>
        <v>Florida</v>
      </c>
      <c r="P3960" t="str">
        <f>VLOOKUP(Coffee_data[[#This Row],[Area Code]],Location!$B$1:$E$157,3,FALSE)</f>
        <v>East</v>
      </c>
      <c r="Q3960" t="str">
        <f>VLOOKUP(Coffee_data[[#This Row],[Area Code]],Location!$B$1:$E$157,4,FALSE)</f>
        <v>Major Market</v>
      </c>
      <c r="R3960" s="15" t="str">
        <f>HLOOKUP(Coffee_data[[#This Row],[ProductId]],Product!$B$4:$O$7,2,FALSE)</f>
        <v>Decaf</v>
      </c>
      <c r="S3960" s="15" t="str">
        <f>HLOOKUP(Coffee_data[[#This Row],[ProductId]],Product!$B$4:$O$7,3,FALSE)</f>
        <v>Herbal Tea</v>
      </c>
      <c r="T3960" s="15" t="str">
        <f>HLOOKUP(Coffee_data[[#This Row],[ProductId]],Product!$B$4:$O$7,4,FALSE)</f>
        <v>Lemon</v>
      </c>
    </row>
    <row r="3961" spans="1:20" x14ac:dyDescent="0.2">
      <c r="A3961">
        <v>65</v>
      </c>
      <c r="B3961">
        <v>89</v>
      </c>
      <c r="C3961">
        <v>175</v>
      </c>
      <c r="D3961">
        <v>75</v>
      </c>
      <c r="E3961">
        <v>45</v>
      </c>
      <c r="F3961">
        <v>23</v>
      </c>
      <c r="G3961">
        <v>1063</v>
      </c>
      <c r="H3961">
        <v>30</v>
      </c>
      <c r="I3961">
        <v>60</v>
      </c>
      <c r="J3961">
        <v>60</v>
      </c>
      <c r="K3961">
        <v>100</v>
      </c>
      <c r="L3961">
        <v>561</v>
      </c>
      <c r="M3961">
        <v>10</v>
      </c>
      <c r="N3961" s="25">
        <v>42308</v>
      </c>
      <c r="O3961" t="str">
        <f>VLOOKUP(Coffee_data[[#This Row],[Area Code]],Location!$B$1:$E$157,2,FALSE)</f>
        <v>Florida</v>
      </c>
      <c r="P3961" t="str">
        <f>VLOOKUP(Coffee_data[[#This Row],[Area Code]],Location!$B$1:$E$157,3,FALSE)</f>
        <v>East</v>
      </c>
      <c r="Q3961" t="str">
        <f>VLOOKUP(Coffee_data[[#This Row],[Area Code]],Location!$B$1:$E$157,4,FALSE)</f>
        <v>Major Market</v>
      </c>
      <c r="R3961" s="15" t="str">
        <f>HLOOKUP(Coffee_data[[#This Row],[ProductId]],Product!$B$4:$O$7,2,FALSE)</f>
        <v>Decaf</v>
      </c>
      <c r="S3961" s="15" t="str">
        <f>HLOOKUP(Coffee_data[[#This Row],[ProductId]],Product!$B$4:$O$7,3,FALSE)</f>
        <v>Herbal Tea</v>
      </c>
      <c r="T3961" s="15" t="str">
        <f>HLOOKUP(Coffee_data[[#This Row],[ProductId]],Product!$B$4:$O$7,4,FALSE)</f>
        <v>Mint</v>
      </c>
    </row>
    <row r="3962" spans="1:20" x14ac:dyDescent="0.2">
      <c r="A3962">
        <v>34</v>
      </c>
      <c r="B3962">
        <v>42</v>
      </c>
      <c r="C3962">
        <v>75</v>
      </c>
      <c r="D3962">
        <v>28</v>
      </c>
      <c r="E3962">
        <v>19</v>
      </c>
      <c r="F3962">
        <v>7</v>
      </c>
      <c r="G3962">
        <v>875</v>
      </c>
      <c r="H3962">
        <v>40</v>
      </c>
      <c r="I3962">
        <v>20</v>
      </c>
      <c r="J3962">
        <v>50</v>
      </c>
      <c r="K3962">
        <v>81</v>
      </c>
      <c r="L3962">
        <v>352</v>
      </c>
      <c r="M3962">
        <v>11</v>
      </c>
      <c r="N3962" s="25">
        <v>42308</v>
      </c>
      <c r="O3962" t="str">
        <f>VLOOKUP(Coffee_data[[#This Row],[Area Code]],Location!$B$1:$E$157,2,FALSE)</f>
        <v>Florida</v>
      </c>
      <c r="P3962" t="str">
        <f>VLOOKUP(Coffee_data[[#This Row],[Area Code]],Location!$B$1:$E$157,3,FALSE)</f>
        <v>East</v>
      </c>
      <c r="Q3962" t="str">
        <f>VLOOKUP(Coffee_data[[#This Row],[Area Code]],Location!$B$1:$E$157,4,FALSE)</f>
        <v>Major Market</v>
      </c>
      <c r="R3962" s="15" t="str">
        <f>HLOOKUP(Coffee_data[[#This Row],[ProductId]],Product!$B$4:$O$7,2,FALSE)</f>
        <v>Regular</v>
      </c>
      <c r="S3962" s="15" t="str">
        <f>HLOOKUP(Coffee_data[[#This Row],[ProductId]],Product!$B$4:$O$7,3,FALSE)</f>
        <v>Tea</v>
      </c>
      <c r="T3962" s="15" t="str">
        <f>HLOOKUP(Coffee_data[[#This Row],[ProductId]],Product!$B$4:$O$7,4,FALSE)</f>
        <v>Darjeeling</v>
      </c>
    </row>
    <row r="3963" spans="1:20" x14ac:dyDescent="0.2">
      <c r="A3963">
        <v>42</v>
      </c>
      <c r="B3963">
        <v>47</v>
      </c>
      <c r="C3963">
        <v>83</v>
      </c>
      <c r="D3963">
        <v>31</v>
      </c>
      <c r="E3963">
        <v>19</v>
      </c>
      <c r="F3963">
        <v>8</v>
      </c>
      <c r="G3963">
        <v>856</v>
      </c>
      <c r="H3963">
        <v>40</v>
      </c>
      <c r="I3963">
        <v>30</v>
      </c>
      <c r="J3963">
        <v>50</v>
      </c>
      <c r="K3963">
        <v>93</v>
      </c>
      <c r="L3963">
        <v>904</v>
      </c>
      <c r="M3963">
        <v>13</v>
      </c>
      <c r="N3963" s="25">
        <v>42308</v>
      </c>
      <c r="O3963" t="str">
        <f>VLOOKUP(Coffee_data[[#This Row],[Area Code]],Location!$B$1:$E$157,2,FALSE)</f>
        <v>Florida</v>
      </c>
      <c r="P3963" t="str">
        <f>VLOOKUP(Coffee_data[[#This Row],[Area Code]],Location!$B$1:$E$157,3,FALSE)</f>
        <v>East</v>
      </c>
      <c r="Q3963" t="str">
        <f>VLOOKUP(Coffee_data[[#This Row],[Area Code]],Location!$B$1:$E$157,4,FALSE)</f>
        <v>Major Market</v>
      </c>
      <c r="R3963" s="15" t="str">
        <f>HLOOKUP(Coffee_data[[#This Row],[ProductId]],Product!$B$4:$O$7,2,FALSE)</f>
        <v>Regular</v>
      </c>
      <c r="S3963" s="15" t="str">
        <f>HLOOKUP(Coffee_data[[#This Row],[ProductId]],Product!$B$4:$O$7,3,FALSE)</f>
        <v>Tea</v>
      </c>
      <c r="T3963" s="15" t="str">
        <f>HLOOKUP(Coffee_data[[#This Row],[ProductId]],Product!$B$4:$O$7,4,FALSE)</f>
        <v>Green Tea</v>
      </c>
    </row>
    <row r="3964" spans="1:20" x14ac:dyDescent="0.2">
      <c r="A3964">
        <v>22</v>
      </c>
      <c r="B3964">
        <v>130</v>
      </c>
      <c r="C3964">
        <v>239</v>
      </c>
      <c r="D3964">
        <v>94</v>
      </c>
      <c r="E3964">
        <v>115</v>
      </c>
      <c r="F3964">
        <v>85</v>
      </c>
      <c r="G3964">
        <v>694</v>
      </c>
      <c r="H3964">
        <v>20</v>
      </c>
      <c r="I3964">
        <v>95</v>
      </c>
      <c r="J3964">
        <v>120</v>
      </c>
      <c r="K3964">
        <v>205</v>
      </c>
      <c r="L3964">
        <v>813</v>
      </c>
      <c r="M3964">
        <v>5</v>
      </c>
      <c r="N3964" s="25">
        <v>42308</v>
      </c>
      <c r="O3964" t="str">
        <f>VLOOKUP(Coffee_data[[#This Row],[Area Code]],Location!$B$1:$E$157,2,FALSE)</f>
        <v>Florida</v>
      </c>
      <c r="P3964" t="str">
        <f>VLOOKUP(Coffee_data[[#This Row],[Area Code]],Location!$B$1:$E$157,3,FALSE)</f>
        <v>East</v>
      </c>
      <c r="Q3964" t="str">
        <f>VLOOKUP(Coffee_data[[#This Row],[Area Code]],Location!$B$1:$E$157,4,FALSE)</f>
        <v>Major Market</v>
      </c>
      <c r="R3964" s="15" t="str">
        <f>HLOOKUP(Coffee_data[[#This Row],[ProductId]],Product!$B$4:$O$7,2,FALSE)</f>
        <v>Regular</v>
      </c>
      <c r="S3964" s="15" t="str">
        <f>HLOOKUP(Coffee_data[[#This Row],[ProductId]],Product!$B$4:$O$7,3,FALSE)</f>
        <v>Espresso</v>
      </c>
      <c r="T3964" s="15" t="str">
        <f>HLOOKUP(Coffee_data[[#This Row],[ProductId]],Product!$B$4:$O$7,4,FALSE)</f>
        <v>Caffe Mocha</v>
      </c>
    </row>
    <row r="3965" spans="1:20" x14ac:dyDescent="0.2">
      <c r="A3965">
        <v>76</v>
      </c>
      <c r="B3965">
        <v>103</v>
      </c>
      <c r="C3965">
        <v>192</v>
      </c>
      <c r="D3965">
        <v>77</v>
      </c>
      <c r="E3965">
        <v>52</v>
      </c>
      <c r="F3965">
        <v>25</v>
      </c>
      <c r="G3965">
        <v>557</v>
      </c>
      <c r="H3965">
        <v>60</v>
      </c>
      <c r="I3965">
        <v>64</v>
      </c>
      <c r="J3965">
        <v>100</v>
      </c>
      <c r="K3965">
        <v>176</v>
      </c>
      <c r="L3965">
        <v>772</v>
      </c>
      <c r="M3965">
        <v>6</v>
      </c>
      <c r="N3965" s="25">
        <v>42308</v>
      </c>
      <c r="O3965" t="str">
        <f>VLOOKUP(Coffee_data[[#This Row],[Area Code]],Location!$B$1:$E$157,2,FALSE)</f>
        <v>Florida</v>
      </c>
      <c r="P3965" t="str">
        <f>VLOOKUP(Coffee_data[[#This Row],[Area Code]],Location!$B$1:$E$157,3,FALSE)</f>
        <v>East</v>
      </c>
      <c r="Q3965" t="str">
        <f>VLOOKUP(Coffee_data[[#This Row],[Area Code]],Location!$B$1:$E$157,4,FALSE)</f>
        <v>Major Market</v>
      </c>
      <c r="R3965" s="15" t="str">
        <f>HLOOKUP(Coffee_data[[#This Row],[ProductId]],Product!$B$4:$O$7,2,FALSE)</f>
        <v>Decaf</v>
      </c>
      <c r="S3965" s="15" t="str">
        <f>HLOOKUP(Coffee_data[[#This Row],[ProductId]],Product!$B$4:$O$7,3,FALSE)</f>
        <v>Espresso</v>
      </c>
      <c r="T3965" s="15" t="str">
        <f>HLOOKUP(Coffee_data[[#This Row],[ProductId]],Product!$B$4:$O$7,4,FALSE)</f>
        <v>Decaf Espresso</v>
      </c>
    </row>
    <row r="3966" spans="1:20" x14ac:dyDescent="0.2">
      <c r="A3966">
        <v>93</v>
      </c>
      <c r="B3966">
        <v>119</v>
      </c>
      <c r="C3966">
        <v>210</v>
      </c>
      <c r="D3966">
        <v>78</v>
      </c>
      <c r="E3966">
        <v>56</v>
      </c>
      <c r="F3966">
        <v>25</v>
      </c>
      <c r="G3966">
        <v>798</v>
      </c>
      <c r="H3966">
        <v>60</v>
      </c>
      <c r="I3966">
        <v>68</v>
      </c>
      <c r="J3966">
        <v>100</v>
      </c>
      <c r="K3966">
        <v>172</v>
      </c>
      <c r="L3966">
        <v>786</v>
      </c>
      <c r="M3966">
        <v>2</v>
      </c>
      <c r="N3966" s="25">
        <v>42308</v>
      </c>
      <c r="O3966" t="str">
        <f>VLOOKUP(Coffee_data[[#This Row],[Area Code]],Location!$B$1:$E$157,2,FALSE)</f>
        <v>Florida</v>
      </c>
      <c r="P3966" t="str">
        <f>VLOOKUP(Coffee_data[[#This Row],[Area Code]],Location!$B$1:$E$157,3,FALSE)</f>
        <v>East</v>
      </c>
      <c r="Q3966" t="str">
        <f>VLOOKUP(Coffee_data[[#This Row],[Area Code]],Location!$B$1:$E$157,4,FALSE)</f>
        <v>Major Market</v>
      </c>
      <c r="R3966" s="15" t="str">
        <f>HLOOKUP(Coffee_data[[#This Row],[ProductId]],Product!$B$4:$O$7,2,FALSE)</f>
        <v>Regular</v>
      </c>
      <c r="S3966" s="15" t="str">
        <f>HLOOKUP(Coffee_data[[#This Row],[ProductId]],Product!$B$4:$O$7,3,FALSE)</f>
        <v>Coffee</v>
      </c>
      <c r="T3966" s="15" t="str">
        <f>HLOOKUP(Coffee_data[[#This Row],[ProductId]],Product!$B$4:$O$7,4,FALSE)</f>
        <v>Columbian</v>
      </c>
    </row>
    <row r="3967" spans="1:20" x14ac:dyDescent="0.2">
      <c r="A3967">
        <v>132</v>
      </c>
      <c r="B3967">
        <v>143</v>
      </c>
      <c r="C3967">
        <v>261</v>
      </c>
      <c r="D3967">
        <v>84</v>
      </c>
      <c r="E3967">
        <v>54</v>
      </c>
      <c r="F3967">
        <v>31</v>
      </c>
      <c r="G3967">
        <v>666</v>
      </c>
      <c r="H3967">
        <v>90</v>
      </c>
      <c r="I3967">
        <v>87</v>
      </c>
      <c r="J3967">
        <v>130</v>
      </c>
      <c r="K3967">
        <v>223</v>
      </c>
      <c r="L3967">
        <v>904</v>
      </c>
      <c r="M3967">
        <v>3</v>
      </c>
      <c r="N3967" s="25">
        <v>42308</v>
      </c>
      <c r="O3967" t="str">
        <f>VLOOKUP(Coffee_data[[#This Row],[Area Code]],Location!$B$1:$E$157,2,FALSE)</f>
        <v>Florida</v>
      </c>
      <c r="P3967" t="str">
        <f>VLOOKUP(Coffee_data[[#This Row],[Area Code]],Location!$B$1:$E$157,3,FALSE)</f>
        <v>East</v>
      </c>
      <c r="Q3967" t="str">
        <f>VLOOKUP(Coffee_data[[#This Row],[Area Code]],Location!$B$1:$E$157,4,FALSE)</f>
        <v>Major Market</v>
      </c>
      <c r="R3967" s="15" t="str">
        <f>HLOOKUP(Coffee_data[[#This Row],[ProductId]],Product!$B$4:$O$7,2,FALSE)</f>
        <v>Decaf</v>
      </c>
      <c r="S3967" s="15" t="str">
        <f>HLOOKUP(Coffee_data[[#This Row],[ProductId]],Product!$B$4:$O$7,3,FALSE)</f>
        <v>Coffee</v>
      </c>
      <c r="T3967" s="15" t="str">
        <f>HLOOKUP(Coffee_data[[#This Row],[ProductId]],Product!$B$4:$O$7,4,FALSE)</f>
        <v>Decaf Irish Cream</v>
      </c>
    </row>
    <row r="3968" spans="1:20" x14ac:dyDescent="0.2">
      <c r="A3968">
        <v>22</v>
      </c>
      <c r="B3968">
        <v>69</v>
      </c>
      <c r="C3968">
        <v>132</v>
      </c>
      <c r="D3968">
        <v>55</v>
      </c>
      <c r="E3968">
        <v>54</v>
      </c>
      <c r="F3968">
        <v>20</v>
      </c>
      <c r="G3968">
        <v>410</v>
      </c>
      <c r="H3968">
        <v>20</v>
      </c>
      <c r="I3968">
        <v>49</v>
      </c>
      <c r="J3968">
        <v>50</v>
      </c>
      <c r="K3968">
        <v>90</v>
      </c>
      <c r="L3968">
        <v>857</v>
      </c>
      <c r="M3968">
        <v>9</v>
      </c>
      <c r="N3968" s="25">
        <v>42308</v>
      </c>
      <c r="O3968" t="str">
        <f>VLOOKUP(Coffee_data[[#This Row],[Area Code]],Location!$B$1:$E$157,2,FALSE)</f>
        <v>Massachusetts</v>
      </c>
      <c r="P3968" t="str">
        <f>VLOOKUP(Coffee_data[[#This Row],[Area Code]],Location!$B$1:$E$157,3,FALSE)</f>
        <v>East</v>
      </c>
      <c r="Q3968" t="str">
        <f>VLOOKUP(Coffee_data[[#This Row],[Area Code]],Location!$B$1:$E$157,4,FALSE)</f>
        <v>Major Market</v>
      </c>
      <c r="R3968" s="15" t="str">
        <f>HLOOKUP(Coffee_data[[#This Row],[ProductId]],Product!$B$4:$O$7,2,FALSE)</f>
        <v>Decaf</v>
      </c>
      <c r="S3968" s="15" t="str">
        <f>HLOOKUP(Coffee_data[[#This Row],[ProductId]],Product!$B$4:$O$7,3,FALSE)</f>
        <v>Herbal Tea</v>
      </c>
      <c r="T3968" s="15" t="str">
        <f>HLOOKUP(Coffee_data[[#This Row],[ProductId]],Product!$B$4:$O$7,4,FALSE)</f>
        <v>Lemon</v>
      </c>
    </row>
    <row r="3969" spans="1:20" x14ac:dyDescent="0.2">
      <c r="A3969">
        <v>46</v>
      </c>
      <c r="B3969">
        <v>52</v>
      </c>
      <c r="C3969">
        <v>94</v>
      </c>
      <c r="D3969">
        <v>36</v>
      </c>
      <c r="E3969">
        <v>21</v>
      </c>
      <c r="F3969">
        <v>10</v>
      </c>
      <c r="G3969">
        <v>862</v>
      </c>
      <c r="H3969">
        <v>40</v>
      </c>
      <c r="I3969">
        <v>19</v>
      </c>
      <c r="J3969">
        <v>60</v>
      </c>
      <c r="K3969">
        <v>101</v>
      </c>
      <c r="L3969">
        <v>351</v>
      </c>
      <c r="M3969">
        <v>11</v>
      </c>
      <c r="N3969" s="25">
        <v>42308</v>
      </c>
      <c r="O3969" t="str">
        <f>VLOOKUP(Coffee_data[[#This Row],[Area Code]],Location!$B$1:$E$157,2,FALSE)</f>
        <v>Massachusetts</v>
      </c>
      <c r="P3969" t="str">
        <f>VLOOKUP(Coffee_data[[#This Row],[Area Code]],Location!$B$1:$E$157,3,FALSE)</f>
        <v>East</v>
      </c>
      <c r="Q3969" t="str">
        <f>VLOOKUP(Coffee_data[[#This Row],[Area Code]],Location!$B$1:$E$157,4,FALSE)</f>
        <v>Major Market</v>
      </c>
      <c r="R3969" s="15" t="str">
        <f>HLOOKUP(Coffee_data[[#This Row],[ProductId]],Product!$B$4:$O$7,2,FALSE)</f>
        <v>Regular</v>
      </c>
      <c r="S3969" s="15" t="str">
        <f>HLOOKUP(Coffee_data[[#This Row],[ProductId]],Product!$B$4:$O$7,3,FALSE)</f>
        <v>Tea</v>
      </c>
      <c r="T3969" s="15" t="str">
        <f>HLOOKUP(Coffee_data[[#This Row],[ProductId]],Product!$B$4:$O$7,4,FALSE)</f>
        <v>Darjeeling</v>
      </c>
    </row>
    <row r="3970" spans="1:20" x14ac:dyDescent="0.2">
      <c r="A3970">
        <v>43</v>
      </c>
      <c r="B3970">
        <v>48</v>
      </c>
      <c r="C3970">
        <v>85</v>
      </c>
      <c r="D3970">
        <v>32</v>
      </c>
      <c r="E3970">
        <v>19</v>
      </c>
      <c r="F3970">
        <v>8</v>
      </c>
      <c r="G3970">
        <v>482</v>
      </c>
      <c r="H3970">
        <v>40</v>
      </c>
      <c r="I3970">
        <v>43</v>
      </c>
      <c r="J3970">
        <v>50</v>
      </c>
      <c r="K3970">
        <v>80</v>
      </c>
      <c r="L3970">
        <v>978</v>
      </c>
      <c r="M3970">
        <v>13</v>
      </c>
      <c r="N3970" s="25">
        <v>42308</v>
      </c>
      <c r="O3970" t="str">
        <f>VLOOKUP(Coffee_data[[#This Row],[Area Code]],Location!$B$1:$E$157,2,FALSE)</f>
        <v>Massachusetts</v>
      </c>
      <c r="P3970" t="str">
        <f>VLOOKUP(Coffee_data[[#This Row],[Area Code]],Location!$B$1:$E$157,3,FALSE)</f>
        <v>East</v>
      </c>
      <c r="Q3970" t="str">
        <f>VLOOKUP(Coffee_data[[#This Row],[Area Code]],Location!$B$1:$E$157,4,FALSE)</f>
        <v>Major Market</v>
      </c>
      <c r="R3970" s="15" t="str">
        <f>HLOOKUP(Coffee_data[[#This Row],[ProductId]],Product!$B$4:$O$7,2,FALSE)</f>
        <v>Regular</v>
      </c>
      <c r="S3970" s="15" t="str">
        <f>HLOOKUP(Coffee_data[[#This Row],[ProductId]],Product!$B$4:$O$7,3,FALSE)</f>
        <v>Tea</v>
      </c>
      <c r="T3970" s="15" t="str">
        <f>HLOOKUP(Coffee_data[[#This Row],[ProductId]],Product!$B$4:$O$7,4,FALSE)</f>
        <v>Green Tea</v>
      </c>
    </row>
    <row r="3971" spans="1:20" x14ac:dyDescent="0.2">
      <c r="A3971">
        <v>-12</v>
      </c>
      <c r="B3971">
        <v>68</v>
      </c>
      <c r="C3971">
        <v>128</v>
      </c>
      <c r="D3971">
        <v>52</v>
      </c>
      <c r="E3971">
        <v>76</v>
      </c>
      <c r="F3971">
        <v>47</v>
      </c>
      <c r="G3971">
        <v>554</v>
      </c>
      <c r="H3971">
        <v>0</v>
      </c>
      <c r="I3971">
        <v>45</v>
      </c>
      <c r="J3971">
        <v>60</v>
      </c>
      <c r="K3971">
        <v>105</v>
      </c>
      <c r="L3971">
        <v>339</v>
      </c>
      <c r="M3971">
        <v>5</v>
      </c>
      <c r="N3971" s="25">
        <v>42308</v>
      </c>
      <c r="O3971" t="str">
        <f>VLOOKUP(Coffee_data[[#This Row],[Area Code]],Location!$B$1:$E$157,2,FALSE)</f>
        <v>Massachusetts</v>
      </c>
      <c r="P3971" t="str">
        <f>VLOOKUP(Coffee_data[[#This Row],[Area Code]],Location!$B$1:$E$157,3,FALSE)</f>
        <v>East</v>
      </c>
      <c r="Q3971" t="str">
        <f>VLOOKUP(Coffee_data[[#This Row],[Area Code]],Location!$B$1:$E$157,4,FALSE)</f>
        <v>Major Market</v>
      </c>
      <c r="R3971" s="15" t="str">
        <f>HLOOKUP(Coffee_data[[#This Row],[ProductId]],Product!$B$4:$O$7,2,FALSE)</f>
        <v>Regular</v>
      </c>
      <c r="S3971" s="15" t="str">
        <f>HLOOKUP(Coffee_data[[#This Row],[ProductId]],Product!$B$4:$O$7,3,FALSE)</f>
        <v>Espresso</v>
      </c>
      <c r="T3971" s="15" t="str">
        <f>HLOOKUP(Coffee_data[[#This Row],[ProductId]],Product!$B$4:$O$7,4,FALSE)</f>
        <v>Caffe Mocha</v>
      </c>
    </row>
    <row r="3972" spans="1:20" x14ac:dyDescent="0.2">
      <c r="A3972">
        <v>160</v>
      </c>
      <c r="B3972">
        <v>182</v>
      </c>
      <c r="C3972">
        <v>387</v>
      </c>
      <c r="D3972">
        <v>194</v>
      </c>
      <c r="E3972">
        <v>74</v>
      </c>
      <c r="F3972">
        <v>50</v>
      </c>
      <c r="G3972">
        <v>1283</v>
      </c>
      <c r="H3972">
        <v>120</v>
      </c>
      <c r="I3972">
        <v>148</v>
      </c>
      <c r="J3972">
        <v>180</v>
      </c>
      <c r="K3972">
        <v>343</v>
      </c>
      <c r="L3972">
        <v>617</v>
      </c>
      <c r="M3972">
        <v>7</v>
      </c>
      <c r="N3972" s="25">
        <v>42308</v>
      </c>
      <c r="O3972" t="str">
        <f>VLOOKUP(Coffee_data[[#This Row],[Area Code]],Location!$B$1:$E$157,2,FALSE)</f>
        <v>Massachusetts</v>
      </c>
      <c r="P3972" t="str">
        <f>VLOOKUP(Coffee_data[[#This Row],[Area Code]],Location!$B$1:$E$157,3,FALSE)</f>
        <v>East</v>
      </c>
      <c r="Q3972" t="str">
        <f>VLOOKUP(Coffee_data[[#This Row],[Area Code]],Location!$B$1:$E$157,4,FALSE)</f>
        <v>Major Market</v>
      </c>
      <c r="R3972" s="15" t="str">
        <f>HLOOKUP(Coffee_data[[#This Row],[ProductId]],Product!$B$4:$O$7,2,FALSE)</f>
        <v>Regular</v>
      </c>
      <c r="S3972" s="15" t="str">
        <f>HLOOKUP(Coffee_data[[#This Row],[ProductId]],Product!$B$4:$O$7,3,FALSE)</f>
        <v>Espresso</v>
      </c>
      <c r="T3972" s="15" t="str">
        <f>HLOOKUP(Coffee_data[[#This Row],[ProductId]],Product!$B$4:$O$7,4,FALSE)</f>
        <v>Regular Espresso</v>
      </c>
    </row>
    <row r="3973" spans="1:20" x14ac:dyDescent="0.2">
      <c r="A3973">
        <v>481</v>
      </c>
      <c r="B3973">
        <v>379</v>
      </c>
      <c r="C3973">
        <v>484</v>
      </c>
      <c r="D3973">
        <v>75</v>
      </c>
      <c r="E3973">
        <v>55</v>
      </c>
      <c r="F3973">
        <v>24</v>
      </c>
      <c r="G3973">
        <v>-3287</v>
      </c>
      <c r="H3973">
        <v>300</v>
      </c>
      <c r="I3973">
        <v>60</v>
      </c>
      <c r="J3973">
        <v>340</v>
      </c>
      <c r="K3973">
        <v>398</v>
      </c>
      <c r="L3973">
        <v>857</v>
      </c>
      <c r="M3973">
        <v>2</v>
      </c>
      <c r="N3973" s="25">
        <v>42308</v>
      </c>
      <c r="O3973" t="str">
        <f>VLOOKUP(Coffee_data[[#This Row],[Area Code]],Location!$B$1:$E$157,2,FALSE)</f>
        <v>Massachusetts</v>
      </c>
      <c r="P3973" t="str">
        <f>VLOOKUP(Coffee_data[[#This Row],[Area Code]],Location!$B$1:$E$157,3,FALSE)</f>
        <v>East</v>
      </c>
      <c r="Q3973" t="str">
        <f>VLOOKUP(Coffee_data[[#This Row],[Area Code]],Location!$B$1:$E$157,4,FALSE)</f>
        <v>Major Market</v>
      </c>
      <c r="R3973" s="15" t="str">
        <f>HLOOKUP(Coffee_data[[#This Row],[ProductId]],Product!$B$4:$O$7,2,FALSE)</f>
        <v>Regular</v>
      </c>
      <c r="S3973" s="15" t="str">
        <f>HLOOKUP(Coffee_data[[#This Row],[ProductId]],Product!$B$4:$O$7,3,FALSE)</f>
        <v>Coffee</v>
      </c>
      <c r="T3973" s="15" t="str">
        <f>HLOOKUP(Coffee_data[[#This Row],[ProductId]],Product!$B$4:$O$7,4,FALSE)</f>
        <v>Columbian</v>
      </c>
    </row>
    <row r="3974" spans="1:20" x14ac:dyDescent="0.2">
      <c r="A3974">
        <v>-6</v>
      </c>
      <c r="B3974">
        <v>41</v>
      </c>
      <c r="C3974">
        <v>79</v>
      </c>
      <c r="D3974">
        <v>33</v>
      </c>
      <c r="E3974">
        <v>45</v>
      </c>
      <c r="F3974">
        <v>12</v>
      </c>
      <c r="G3974">
        <v>243</v>
      </c>
      <c r="H3974">
        <v>0</v>
      </c>
      <c r="I3974">
        <v>20</v>
      </c>
      <c r="J3974">
        <v>30</v>
      </c>
      <c r="K3974">
        <v>41</v>
      </c>
      <c r="L3974">
        <v>603</v>
      </c>
      <c r="M3974">
        <v>9</v>
      </c>
      <c r="N3974" s="25">
        <v>42308</v>
      </c>
      <c r="O3974" t="str">
        <f>VLOOKUP(Coffee_data[[#This Row],[Area Code]],Location!$B$1:$E$157,2,FALSE)</f>
        <v>New Hampshire</v>
      </c>
      <c r="P3974" t="str">
        <f>VLOOKUP(Coffee_data[[#This Row],[Area Code]],Location!$B$1:$E$157,3,FALSE)</f>
        <v>East</v>
      </c>
      <c r="Q3974" t="str">
        <f>VLOOKUP(Coffee_data[[#This Row],[Area Code]],Location!$B$1:$E$157,4,FALSE)</f>
        <v>Small Market</v>
      </c>
      <c r="R3974" s="15" t="str">
        <f>HLOOKUP(Coffee_data[[#This Row],[ProductId]],Product!$B$4:$O$7,2,FALSE)</f>
        <v>Decaf</v>
      </c>
      <c r="S3974" s="15" t="str">
        <f>HLOOKUP(Coffee_data[[#This Row],[ProductId]],Product!$B$4:$O$7,3,FALSE)</f>
        <v>Herbal Tea</v>
      </c>
      <c r="T3974" s="15" t="str">
        <f>HLOOKUP(Coffee_data[[#This Row],[ProductId]],Product!$B$4:$O$7,4,FALSE)</f>
        <v>Lemon</v>
      </c>
    </row>
    <row r="3975" spans="1:20" x14ac:dyDescent="0.2">
      <c r="A3975">
        <v>12</v>
      </c>
      <c r="B3975">
        <v>24</v>
      </c>
      <c r="C3975">
        <v>42</v>
      </c>
      <c r="D3975">
        <v>15</v>
      </c>
      <c r="E3975">
        <v>16</v>
      </c>
      <c r="F3975">
        <v>4</v>
      </c>
      <c r="G3975">
        <v>848</v>
      </c>
      <c r="H3975">
        <v>20</v>
      </c>
      <c r="I3975">
        <v>10</v>
      </c>
      <c r="J3975">
        <v>30</v>
      </c>
      <c r="K3975">
        <v>29</v>
      </c>
      <c r="L3975">
        <v>603</v>
      </c>
      <c r="M3975">
        <v>11</v>
      </c>
      <c r="N3975" s="25">
        <v>42308</v>
      </c>
      <c r="O3975" t="str">
        <f>VLOOKUP(Coffee_data[[#This Row],[Area Code]],Location!$B$1:$E$157,2,FALSE)</f>
        <v>New Hampshire</v>
      </c>
      <c r="P3975" t="str">
        <f>VLOOKUP(Coffee_data[[#This Row],[Area Code]],Location!$B$1:$E$157,3,FALSE)</f>
        <v>East</v>
      </c>
      <c r="Q3975" t="str">
        <f>VLOOKUP(Coffee_data[[#This Row],[Area Code]],Location!$B$1:$E$157,4,FALSE)</f>
        <v>Small Market</v>
      </c>
      <c r="R3975" s="15" t="str">
        <f>HLOOKUP(Coffee_data[[#This Row],[ProductId]],Product!$B$4:$O$7,2,FALSE)</f>
        <v>Regular</v>
      </c>
      <c r="S3975" s="15" t="str">
        <f>HLOOKUP(Coffee_data[[#This Row],[ProductId]],Product!$B$4:$O$7,3,FALSE)</f>
        <v>Tea</v>
      </c>
      <c r="T3975" s="15" t="str">
        <f>HLOOKUP(Coffee_data[[#This Row],[ProductId]],Product!$B$4:$O$7,4,FALSE)</f>
        <v>Darjeeling</v>
      </c>
    </row>
    <row r="3976" spans="1:20" x14ac:dyDescent="0.2">
      <c r="A3976">
        <v>47</v>
      </c>
      <c r="B3976">
        <v>43</v>
      </c>
      <c r="C3976">
        <v>46</v>
      </c>
      <c r="D3976">
        <v>0</v>
      </c>
      <c r="E3976">
        <v>11</v>
      </c>
      <c r="F3976">
        <v>0</v>
      </c>
      <c r="G3976">
        <v>387</v>
      </c>
      <c r="H3976">
        <v>30</v>
      </c>
      <c r="I3976">
        <v>0</v>
      </c>
      <c r="J3976">
        <v>40</v>
      </c>
      <c r="K3976">
        <v>53</v>
      </c>
      <c r="L3976">
        <v>603</v>
      </c>
      <c r="M3976">
        <v>13</v>
      </c>
      <c r="N3976" s="25">
        <v>42308</v>
      </c>
      <c r="O3976" t="str">
        <f>VLOOKUP(Coffee_data[[#This Row],[Area Code]],Location!$B$1:$E$157,2,FALSE)</f>
        <v>New Hampshire</v>
      </c>
      <c r="P3976" t="str">
        <f>VLOOKUP(Coffee_data[[#This Row],[Area Code]],Location!$B$1:$E$157,3,FALSE)</f>
        <v>East</v>
      </c>
      <c r="Q3976" t="str">
        <f>VLOOKUP(Coffee_data[[#This Row],[Area Code]],Location!$B$1:$E$157,4,FALSE)</f>
        <v>Small Market</v>
      </c>
      <c r="R3976" s="15" t="str">
        <f>HLOOKUP(Coffee_data[[#This Row],[ProductId]],Product!$B$4:$O$7,2,FALSE)</f>
        <v>Regular</v>
      </c>
      <c r="S3976" s="15" t="str">
        <f>HLOOKUP(Coffee_data[[#This Row],[ProductId]],Product!$B$4:$O$7,3,FALSE)</f>
        <v>Tea</v>
      </c>
      <c r="T3976" s="15" t="str">
        <f>HLOOKUP(Coffee_data[[#This Row],[ProductId]],Product!$B$4:$O$7,4,FALSE)</f>
        <v>Green Tea</v>
      </c>
    </row>
    <row r="3977" spans="1:20" x14ac:dyDescent="0.2">
      <c r="A3977">
        <v>-12</v>
      </c>
      <c r="B3977">
        <v>62</v>
      </c>
      <c r="C3977">
        <v>113</v>
      </c>
      <c r="D3977">
        <v>44</v>
      </c>
      <c r="E3977">
        <v>70</v>
      </c>
      <c r="F3977">
        <v>40</v>
      </c>
      <c r="G3977">
        <v>325</v>
      </c>
      <c r="H3977">
        <v>10</v>
      </c>
      <c r="I3977">
        <v>40</v>
      </c>
      <c r="J3977">
        <v>60</v>
      </c>
      <c r="K3977">
        <v>95</v>
      </c>
      <c r="L3977">
        <v>603</v>
      </c>
      <c r="M3977">
        <v>5</v>
      </c>
      <c r="N3977" s="25">
        <v>42308</v>
      </c>
      <c r="O3977" t="str">
        <f>VLOOKUP(Coffee_data[[#This Row],[Area Code]],Location!$B$1:$E$157,2,FALSE)</f>
        <v>New Hampshire</v>
      </c>
      <c r="P3977" t="str">
        <f>VLOOKUP(Coffee_data[[#This Row],[Area Code]],Location!$B$1:$E$157,3,FALSE)</f>
        <v>East</v>
      </c>
      <c r="Q3977" t="str">
        <f>VLOOKUP(Coffee_data[[#This Row],[Area Code]],Location!$B$1:$E$157,4,FALSE)</f>
        <v>Small Market</v>
      </c>
      <c r="R3977" s="15" t="str">
        <f>HLOOKUP(Coffee_data[[#This Row],[ProductId]],Product!$B$4:$O$7,2,FALSE)</f>
        <v>Regular</v>
      </c>
      <c r="S3977" s="15" t="str">
        <f>HLOOKUP(Coffee_data[[#This Row],[ProductId]],Product!$B$4:$O$7,3,FALSE)</f>
        <v>Espresso</v>
      </c>
      <c r="T3977" s="15" t="str">
        <f>HLOOKUP(Coffee_data[[#This Row],[ProductId]],Product!$B$4:$O$7,4,FALSE)</f>
        <v>Caffe Mocha</v>
      </c>
    </row>
    <row r="3978" spans="1:20" x14ac:dyDescent="0.2">
      <c r="A3978">
        <v>-4</v>
      </c>
      <c r="B3978">
        <v>42</v>
      </c>
      <c r="C3978">
        <v>81</v>
      </c>
      <c r="D3978">
        <v>34</v>
      </c>
      <c r="E3978">
        <v>45</v>
      </c>
      <c r="F3978">
        <v>12</v>
      </c>
      <c r="G3978">
        <v>211</v>
      </c>
      <c r="H3978">
        <v>0</v>
      </c>
      <c r="I3978">
        <v>23</v>
      </c>
      <c r="J3978">
        <v>40</v>
      </c>
      <c r="K3978">
        <v>77</v>
      </c>
      <c r="L3978">
        <v>603</v>
      </c>
      <c r="M3978">
        <v>7</v>
      </c>
      <c r="N3978" s="25">
        <v>42308</v>
      </c>
      <c r="O3978" t="str">
        <f>VLOOKUP(Coffee_data[[#This Row],[Area Code]],Location!$B$1:$E$157,2,FALSE)</f>
        <v>New Hampshire</v>
      </c>
      <c r="P3978" t="str">
        <f>VLOOKUP(Coffee_data[[#This Row],[Area Code]],Location!$B$1:$E$157,3,FALSE)</f>
        <v>East</v>
      </c>
      <c r="Q3978" t="str">
        <f>VLOOKUP(Coffee_data[[#This Row],[Area Code]],Location!$B$1:$E$157,4,FALSE)</f>
        <v>Small Market</v>
      </c>
      <c r="R3978" s="15" t="str">
        <f>HLOOKUP(Coffee_data[[#This Row],[ProductId]],Product!$B$4:$O$7,2,FALSE)</f>
        <v>Regular</v>
      </c>
      <c r="S3978" s="15" t="str">
        <f>HLOOKUP(Coffee_data[[#This Row],[ProductId]],Product!$B$4:$O$7,3,FALSE)</f>
        <v>Espresso</v>
      </c>
      <c r="T3978" s="15" t="str">
        <f>HLOOKUP(Coffee_data[[#This Row],[ProductId]],Product!$B$4:$O$7,4,FALSE)</f>
        <v>Regular Espresso</v>
      </c>
    </row>
    <row r="3979" spans="1:20" x14ac:dyDescent="0.2">
      <c r="A3979">
        <v>45</v>
      </c>
      <c r="B3979">
        <v>67</v>
      </c>
      <c r="C3979">
        <v>120</v>
      </c>
      <c r="D3979">
        <v>46</v>
      </c>
      <c r="E3979">
        <v>37</v>
      </c>
      <c r="F3979">
        <v>14</v>
      </c>
      <c r="G3979">
        <v>316</v>
      </c>
      <c r="H3979">
        <v>40</v>
      </c>
      <c r="I3979">
        <v>41</v>
      </c>
      <c r="J3979">
        <v>60</v>
      </c>
      <c r="K3979">
        <v>100</v>
      </c>
      <c r="L3979">
        <v>603</v>
      </c>
      <c r="M3979">
        <v>1</v>
      </c>
      <c r="N3979" s="25">
        <v>42308</v>
      </c>
      <c r="O3979" t="str">
        <f>VLOOKUP(Coffee_data[[#This Row],[Area Code]],Location!$B$1:$E$157,2,FALSE)</f>
        <v>New Hampshire</v>
      </c>
      <c r="P3979" t="str">
        <f>VLOOKUP(Coffee_data[[#This Row],[Area Code]],Location!$B$1:$E$157,3,FALSE)</f>
        <v>East</v>
      </c>
      <c r="Q3979" t="str">
        <f>VLOOKUP(Coffee_data[[#This Row],[Area Code]],Location!$B$1:$E$157,4,FALSE)</f>
        <v>Small Market</v>
      </c>
      <c r="R3979" s="15" t="str">
        <f>HLOOKUP(Coffee_data[[#This Row],[ProductId]],Product!$B$4:$O$7,2,FALSE)</f>
        <v>Regular</v>
      </c>
      <c r="S3979" s="15" t="str">
        <f>HLOOKUP(Coffee_data[[#This Row],[ProductId]],Product!$B$4:$O$7,3,FALSE)</f>
        <v>Coffee</v>
      </c>
      <c r="T3979" s="15" t="str">
        <f>HLOOKUP(Coffee_data[[#This Row],[ProductId]],Product!$B$4:$O$7,4,FALSE)</f>
        <v>Amaretto</v>
      </c>
    </row>
    <row r="3980" spans="1:20" x14ac:dyDescent="0.2">
      <c r="A3980">
        <v>30</v>
      </c>
      <c r="B3980">
        <v>66</v>
      </c>
      <c r="C3980">
        <v>116</v>
      </c>
      <c r="D3980">
        <v>43</v>
      </c>
      <c r="E3980">
        <v>46</v>
      </c>
      <c r="F3980">
        <v>14</v>
      </c>
      <c r="G3980">
        <v>452</v>
      </c>
      <c r="H3980">
        <v>30</v>
      </c>
      <c r="I3980">
        <v>30</v>
      </c>
      <c r="J3980">
        <v>60</v>
      </c>
      <c r="K3980">
        <v>92</v>
      </c>
      <c r="L3980">
        <v>603</v>
      </c>
      <c r="M3980">
        <v>2</v>
      </c>
      <c r="N3980" s="25">
        <v>42308</v>
      </c>
      <c r="O3980" t="str">
        <f>VLOOKUP(Coffee_data[[#This Row],[Area Code]],Location!$B$1:$E$157,2,FALSE)</f>
        <v>New Hampshire</v>
      </c>
      <c r="P3980" t="str">
        <f>VLOOKUP(Coffee_data[[#This Row],[Area Code]],Location!$B$1:$E$157,3,FALSE)</f>
        <v>East</v>
      </c>
      <c r="Q3980" t="str">
        <f>VLOOKUP(Coffee_data[[#This Row],[Area Code]],Location!$B$1:$E$157,4,FALSE)</f>
        <v>Small Market</v>
      </c>
      <c r="R3980" s="15" t="str">
        <f>HLOOKUP(Coffee_data[[#This Row],[ProductId]],Product!$B$4:$O$7,2,FALSE)</f>
        <v>Regular</v>
      </c>
      <c r="S3980" s="15" t="str">
        <f>HLOOKUP(Coffee_data[[#This Row],[ProductId]],Product!$B$4:$O$7,3,FALSE)</f>
        <v>Coffee</v>
      </c>
      <c r="T3980" s="15" t="str">
        <f>HLOOKUP(Coffee_data[[#This Row],[ProductId]],Product!$B$4:$O$7,4,FALSE)</f>
        <v>Columbian</v>
      </c>
    </row>
    <row r="3981" spans="1:20" x14ac:dyDescent="0.2">
      <c r="A3981">
        <v>303</v>
      </c>
      <c r="B3981">
        <v>331</v>
      </c>
      <c r="C3981">
        <v>614</v>
      </c>
      <c r="D3981">
        <v>239</v>
      </c>
      <c r="E3981">
        <v>127</v>
      </c>
      <c r="F3981">
        <v>93</v>
      </c>
      <c r="G3981">
        <v>1704</v>
      </c>
      <c r="H3981">
        <v>140</v>
      </c>
      <c r="I3981">
        <v>146</v>
      </c>
      <c r="J3981">
        <v>240</v>
      </c>
      <c r="K3981">
        <v>411</v>
      </c>
      <c r="L3981">
        <v>585</v>
      </c>
      <c r="M3981">
        <v>9</v>
      </c>
      <c r="N3981" s="25">
        <v>42308</v>
      </c>
      <c r="O3981" t="str">
        <f>VLOOKUP(Coffee_data[[#This Row],[Area Code]],Location!$B$1:$E$157,2,FALSE)</f>
        <v>New York</v>
      </c>
      <c r="P3981" t="str">
        <f>VLOOKUP(Coffee_data[[#This Row],[Area Code]],Location!$B$1:$E$157,3,FALSE)</f>
        <v>East</v>
      </c>
      <c r="Q3981" t="str">
        <f>VLOOKUP(Coffee_data[[#This Row],[Area Code]],Location!$B$1:$E$157,4,FALSE)</f>
        <v>Major Market</v>
      </c>
      <c r="R3981" s="15" t="str">
        <f>HLOOKUP(Coffee_data[[#This Row],[ProductId]],Product!$B$4:$O$7,2,FALSE)</f>
        <v>Decaf</v>
      </c>
      <c r="S3981" s="15" t="str">
        <f>HLOOKUP(Coffee_data[[#This Row],[ProductId]],Product!$B$4:$O$7,3,FALSE)</f>
        <v>Herbal Tea</v>
      </c>
      <c r="T3981" s="15" t="str">
        <f>HLOOKUP(Coffee_data[[#This Row],[ProductId]],Product!$B$4:$O$7,4,FALSE)</f>
        <v>Lemon</v>
      </c>
    </row>
    <row r="3982" spans="1:20" x14ac:dyDescent="0.2">
      <c r="A3982">
        <v>-232</v>
      </c>
      <c r="B3982">
        <v>-65</v>
      </c>
      <c r="C3982">
        <v>171</v>
      </c>
      <c r="D3982">
        <v>205</v>
      </c>
      <c r="E3982">
        <v>91</v>
      </c>
      <c r="F3982">
        <v>69</v>
      </c>
      <c r="G3982">
        <v>4742</v>
      </c>
      <c r="H3982">
        <v>-120</v>
      </c>
      <c r="I3982">
        <v>162</v>
      </c>
      <c r="J3982">
        <v>-50</v>
      </c>
      <c r="K3982">
        <v>110</v>
      </c>
      <c r="L3982">
        <v>518</v>
      </c>
      <c r="M3982">
        <v>10</v>
      </c>
      <c r="N3982" s="25">
        <v>42308</v>
      </c>
      <c r="O3982" t="str">
        <f>VLOOKUP(Coffee_data[[#This Row],[Area Code]],Location!$B$1:$E$157,2,FALSE)</f>
        <v>New York</v>
      </c>
      <c r="P3982" t="str">
        <f>VLOOKUP(Coffee_data[[#This Row],[Area Code]],Location!$B$1:$E$157,3,FALSE)</f>
        <v>East</v>
      </c>
      <c r="Q3982" t="str">
        <f>VLOOKUP(Coffee_data[[#This Row],[Area Code]],Location!$B$1:$E$157,4,FALSE)</f>
        <v>Major Market</v>
      </c>
      <c r="R3982" s="15" t="str">
        <f>HLOOKUP(Coffee_data[[#This Row],[ProductId]],Product!$B$4:$O$7,2,FALSE)</f>
        <v>Decaf</v>
      </c>
      <c r="S3982" s="15" t="str">
        <f>HLOOKUP(Coffee_data[[#This Row],[ProductId]],Product!$B$4:$O$7,3,FALSE)</f>
        <v>Herbal Tea</v>
      </c>
      <c r="T3982" s="15" t="str">
        <f>HLOOKUP(Coffee_data[[#This Row],[ProductId]],Product!$B$4:$O$7,4,FALSE)</f>
        <v>Mint</v>
      </c>
    </row>
    <row r="3983" spans="1:20" x14ac:dyDescent="0.2">
      <c r="A3983">
        <v>125</v>
      </c>
      <c r="B3983">
        <v>117</v>
      </c>
      <c r="C3983">
        <v>211</v>
      </c>
      <c r="D3983">
        <v>81</v>
      </c>
      <c r="E3983">
        <v>33</v>
      </c>
      <c r="F3983">
        <v>22</v>
      </c>
      <c r="G3983">
        <v>984</v>
      </c>
      <c r="H3983">
        <v>90</v>
      </c>
      <c r="I3983">
        <v>80</v>
      </c>
      <c r="J3983">
        <v>120</v>
      </c>
      <c r="K3983">
        <v>211</v>
      </c>
      <c r="L3983">
        <v>516</v>
      </c>
      <c r="M3983">
        <v>11</v>
      </c>
      <c r="N3983" s="25">
        <v>42308</v>
      </c>
      <c r="O3983" t="str">
        <f>VLOOKUP(Coffee_data[[#This Row],[Area Code]],Location!$B$1:$E$157,2,FALSE)</f>
        <v>New York</v>
      </c>
      <c r="P3983" t="str">
        <f>VLOOKUP(Coffee_data[[#This Row],[Area Code]],Location!$B$1:$E$157,3,FALSE)</f>
        <v>East</v>
      </c>
      <c r="Q3983" t="str">
        <f>VLOOKUP(Coffee_data[[#This Row],[Area Code]],Location!$B$1:$E$157,4,FALSE)</f>
        <v>Major Market</v>
      </c>
      <c r="R3983" s="15" t="str">
        <f>HLOOKUP(Coffee_data[[#This Row],[ProductId]],Product!$B$4:$O$7,2,FALSE)</f>
        <v>Regular</v>
      </c>
      <c r="S3983" s="15" t="str">
        <f>HLOOKUP(Coffee_data[[#This Row],[ProductId]],Product!$B$4:$O$7,3,FALSE)</f>
        <v>Tea</v>
      </c>
      <c r="T3983" s="15" t="str">
        <f>HLOOKUP(Coffee_data[[#This Row],[ProductId]],Product!$B$4:$O$7,4,FALSE)</f>
        <v>Darjeeling</v>
      </c>
    </row>
    <row r="3984" spans="1:20" x14ac:dyDescent="0.2">
      <c r="A3984">
        <v>188</v>
      </c>
      <c r="B3984">
        <v>172</v>
      </c>
      <c r="C3984">
        <v>309</v>
      </c>
      <c r="D3984">
        <v>142</v>
      </c>
      <c r="E3984">
        <v>45</v>
      </c>
      <c r="F3984">
        <v>33</v>
      </c>
      <c r="G3984">
        <v>930</v>
      </c>
      <c r="H3984">
        <v>130</v>
      </c>
      <c r="I3984">
        <v>126</v>
      </c>
      <c r="J3984">
        <v>170</v>
      </c>
      <c r="K3984">
        <v>290</v>
      </c>
      <c r="L3984">
        <v>914</v>
      </c>
      <c r="M3984">
        <v>12</v>
      </c>
      <c r="N3984" s="25">
        <v>42308</v>
      </c>
      <c r="O3984" t="str">
        <f>VLOOKUP(Coffee_data[[#This Row],[Area Code]],Location!$B$1:$E$157,2,FALSE)</f>
        <v>New York</v>
      </c>
      <c r="P3984" t="str">
        <f>VLOOKUP(Coffee_data[[#This Row],[Area Code]],Location!$B$1:$E$157,3,FALSE)</f>
        <v>East</v>
      </c>
      <c r="Q3984" t="str">
        <f>VLOOKUP(Coffee_data[[#This Row],[Area Code]],Location!$B$1:$E$157,4,FALSE)</f>
        <v>Major Market</v>
      </c>
      <c r="R3984" s="15" t="str">
        <f>HLOOKUP(Coffee_data[[#This Row],[ProductId]],Product!$B$4:$O$7,2,FALSE)</f>
        <v>Regular</v>
      </c>
      <c r="S3984" s="15" t="str">
        <f>HLOOKUP(Coffee_data[[#This Row],[ProductId]],Product!$B$4:$O$7,3,FALSE)</f>
        <v>Tea</v>
      </c>
      <c r="T3984" s="15" t="str">
        <f>HLOOKUP(Coffee_data[[#This Row],[ProductId]],Product!$B$4:$O$7,4,FALSE)</f>
        <v>Earl Grey</v>
      </c>
    </row>
    <row r="3985" spans="1:20" x14ac:dyDescent="0.2">
      <c r="A3985">
        <v>70</v>
      </c>
      <c r="B3985">
        <v>73</v>
      </c>
      <c r="C3985">
        <v>131</v>
      </c>
      <c r="D3985">
        <v>50</v>
      </c>
      <c r="E3985">
        <v>26</v>
      </c>
      <c r="F3985">
        <v>14</v>
      </c>
      <c r="G3985">
        <v>589</v>
      </c>
      <c r="H3985">
        <v>50</v>
      </c>
      <c r="I3985">
        <v>63</v>
      </c>
      <c r="J3985">
        <v>70</v>
      </c>
      <c r="K3985">
        <v>133</v>
      </c>
      <c r="L3985">
        <v>914</v>
      </c>
      <c r="M3985">
        <v>13</v>
      </c>
      <c r="N3985" s="25">
        <v>42308</v>
      </c>
      <c r="O3985" t="str">
        <f>VLOOKUP(Coffee_data[[#This Row],[Area Code]],Location!$B$1:$E$157,2,FALSE)</f>
        <v>New York</v>
      </c>
      <c r="P3985" t="str">
        <f>VLOOKUP(Coffee_data[[#This Row],[Area Code]],Location!$B$1:$E$157,3,FALSE)</f>
        <v>East</v>
      </c>
      <c r="Q3985" t="str">
        <f>VLOOKUP(Coffee_data[[#This Row],[Area Code]],Location!$B$1:$E$157,4,FALSE)</f>
        <v>Major Market</v>
      </c>
      <c r="R3985" s="15" t="str">
        <f>HLOOKUP(Coffee_data[[#This Row],[ProductId]],Product!$B$4:$O$7,2,FALSE)</f>
        <v>Regular</v>
      </c>
      <c r="S3985" s="15" t="str">
        <f>HLOOKUP(Coffee_data[[#This Row],[ProductId]],Product!$B$4:$O$7,3,FALSE)</f>
        <v>Tea</v>
      </c>
      <c r="T3985" s="15" t="str">
        <f>HLOOKUP(Coffee_data[[#This Row],[ProductId]],Product!$B$4:$O$7,4,FALSE)</f>
        <v>Green Tea</v>
      </c>
    </row>
    <row r="3986" spans="1:20" x14ac:dyDescent="0.2">
      <c r="A3986">
        <v>-300</v>
      </c>
      <c r="B3986">
        <v>-60</v>
      </c>
      <c r="C3986">
        <v>65</v>
      </c>
      <c r="D3986">
        <v>72</v>
      </c>
      <c r="E3986">
        <v>142</v>
      </c>
      <c r="F3986">
        <v>109</v>
      </c>
      <c r="G3986">
        <v>3385</v>
      </c>
      <c r="H3986">
        <v>-190</v>
      </c>
      <c r="I3986">
        <v>111</v>
      </c>
      <c r="J3986">
        <v>-60</v>
      </c>
      <c r="K3986">
        <v>50</v>
      </c>
      <c r="L3986">
        <v>914</v>
      </c>
      <c r="M3986">
        <v>5</v>
      </c>
      <c r="N3986" s="25">
        <v>42308</v>
      </c>
      <c r="O3986" t="str">
        <f>VLOOKUP(Coffee_data[[#This Row],[Area Code]],Location!$B$1:$E$157,2,FALSE)</f>
        <v>New York</v>
      </c>
      <c r="P3986" t="str">
        <f>VLOOKUP(Coffee_data[[#This Row],[Area Code]],Location!$B$1:$E$157,3,FALSE)</f>
        <v>East</v>
      </c>
      <c r="Q3986" t="str">
        <f>VLOOKUP(Coffee_data[[#This Row],[Area Code]],Location!$B$1:$E$157,4,FALSE)</f>
        <v>Major Market</v>
      </c>
      <c r="R3986" s="15" t="str">
        <f>HLOOKUP(Coffee_data[[#This Row],[ProductId]],Product!$B$4:$O$7,2,FALSE)</f>
        <v>Regular</v>
      </c>
      <c r="S3986" s="15" t="str">
        <f>HLOOKUP(Coffee_data[[#This Row],[ProductId]],Product!$B$4:$O$7,3,FALSE)</f>
        <v>Espresso</v>
      </c>
      <c r="T3986" s="15" t="str">
        <f>HLOOKUP(Coffee_data[[#This Row],[ProductId]],Product!$B$4:$O$7,4,FALSE)</f>
        <v>Caffe Mocha</v>
      </c>
    </row>
    <row r="3987" spans="1:20" x14ac:dyDescent="0.2">
      <c r="A3987">
        <v>565</v>
      </c>
      <c r="B3987">
        <v>464</v>
      </c>
      <c r="C3987">
        <v>719</v>
      </c>
      <c r="D3987">
        <v>147</v>
      </c>
      <c r="E3987">
        <v>83</v>
      </c>
      <c r="F3987">
        <v>59</v>
      </c>
      <c r="G3987">
        <v>933</v>
      </c>
      <c r="H3987">
        <v>390</v>
      </c>
      <c r="I3987">
        <v>152</v>
      </c>
      <c r="J3987">
        <v>460</v>
      </c>
      <c r="K3987">
        <v>660</v>
      </c>
      <c r="L3987">
        <v>917</v>
      </c>
      <c r="M3987">
        <v>7</v>
      </c>
      <c r="N3987" s="25">
        <v>42308</v>
      </c>
      <c r="O3987" t="str">
        <f>VLOOKUP(Coffee_data[[#This Row],[Area Code]],Location!$B$1:$E$157,2,FALSE)</f>
        <v>New York</v>
      </c>
      <c r="P3987" t="str">
        <f>VLOOKUP(Coffee_data[[#This Row],[Area Code]],Location!$B$1:$E$157,3,FALSE)</f>
        <v>East</v>
      </c>
      <c r="Q3987" t="str">
        <f>VLOOKUP(Coffee_data[[#This Row],[Area Code]],Location!$B$1:$E$157,4,FALSE)</f>
        <v>Major Market</v>
      </c>
      <c r="R3987" s="15" t="str">
        <f>HLOOKUP(Coffee_data[[#This Row],[ProductId]],Product!$B$4:$O$7,2,FALSE)</f>
        <v>Regular</v>
      </c>
      <c r="S3987" s="15" t="str">
        <f>HLOOKUP(Coffee_data[[#This Row],[ProductId]],Product!$B$4:$O$7,3,FALSE)</f>
        <v>Espresso</v>
      </c>
      <c r="T3987" s="15" t="str">
        <f>HLOOKUP(Coffee_data[[#This Row],[ProductId]],Product!$B$4:$O$7,4,FALSE)</f>
        <v>Regular Espresso</v>
      </c>
    </row>
    <row r="3988" spans="1:20" x14ac:dyDescent="0.2">
      <c r="A3988">
        <v>350</v>
      </c>
      <c r="B3988">
        <v>374</v>
      </c>
      <c r="C3988">
        <v>664</v>
      </c>
      <c r="D3988">
        <v>238</v>
      </c>
      <c r="E3988">
        <v>138</v>
      </c>
      <c r="F3988">
        <v>87</v>
      </c>
      <c r="G3988">
        <v>2580</v>
      </c>
      <c r="H3988">
        <v>230</v>
      </c>
      <c r="I3988">
        <v>213</v>
      </c>
      <c r="J3988">
        <v>340</v>
      </c>
      <c r="K3988">
        <v>558</v>
      </c>
      <c r="L3988">
        <v>607</v>
      </c>
      <c r="M3988">
        <v>2</v>
      </c>
      <c r="N3988" s="25">
        <v>42308</v>
      </c>
      <c r="O3988" t="str">
        <f>VLOOKUP(Coffee_data[[#This Row],[Area Code]],Location!$B$1:$E$157,2,FALSE)</f>
        <v>New York</v>
      </c>
      <c r="P3988" t="str">
        <f>VLOOKUP(Coffee_data[[#This Row],[Area Code]],Location!$B$1:$E$157,3,FALSE)</f>
        <v>East</v>
      </c>
      <c r="Q3988" t="str">
        <f>VLOOKUP(Coffee_data[[#This Row],[Area Code]],Location!$B$1:$E$157,4,FALSE)</f>
        <v>Major Market</v>
      </c>
      <c r="R3988" s="15" t="str">
        <f>HLOOKUP(Coffee_data[[#This Row],[ProductId]],Product!$B$4:$O$7,2,FALSE)</f>
        <v>Regular</v>
      </c>
      <c r="S3988" s="15" t="str">
        <f>HLOOKUP(Coffee_data[[#This Row],[ProductId]],Product!$B$4:$O$7,3,FALSE)</f>
        <v>Coffee</v>
      </c>
      <c r="T3988" s="15" t="str">
        <f>HLOOKUP(Coffee_data[[#This Row],[ProductId]],Product!$B$4:$O$7,4,FALSE)</f>
        <v>Columbian</v>
      </c>
    </row>
    <row r="3989" spans="1:20" x14ac:dyDescent="0.2">
      <c r="A3989">
        <v>126</v>
      </c>
      <c r="B3989">
        <v>130</v>
      </c>
      <c r="C3989">
        <v>246</v>
      </c>
      <c r="D3989">
        <v>113</v>
      </c>
      <c r="E3989">
        <v>45</v>
      </c>
      <c r="F3989">
        <v>33</v>
      </c>
      <c r="G3989">
        <v>552</v>
      </c>
      <c r="H3989">
        <v>80</v>
      </c>
      <c r="I3989">
        <v>90</v>
      </c>
      <c r="J3989">
        <v>120</v>
      </c>
      <c r="K3989">
        <v>210</v>
      </c>
      <c r="L3989">
        <v>985</v>
      </c>
      <c r="M3989">
        <v>8</v>
      </c>
      <c r="N3989" s="25">
        <v>42308</v>
      </c>
      <c r="O3989" t="str">
        <f>VLOOKUP(Coffee_data[[#This Row],[Area Code]],Location!$B$1:$E$157,2,FALSE)</f>
        <v>Louisiana</v>
      </c>
      <c r="P3989" t="str">
        <f>VLOOKUP(Coffee_data[[#This Row],[Area Code]],Location!$B$1:$E$157,3,FALSE)</f>
        <v>South</v>
      </c>
      <c r="Q3989" t="str">
        <f>VLOOKUP(Coffee_data[[#This Row],[Area Code]],Location!$B$1:$E$157,4,FALSE)</f>
        <v>Small Market</v>
      </c>
      <c r="R3989" s="15" t="str">
        <f>HLOOKUP(Coffee_data[[#This Row],[ProductId]],Product!$B$4:$O$7,2,FALSE)</f>
        <v>Decaf</v>
      </c>
      <c r="S3989" s="15" t="str">
        <f>HLOOKUP(Coffee_data[[#This Row],[ProductId]],Product!$B$4:$O$7,3,FALSE)</f>
        <v>Herbal Tea</v>
      </c>
      <c r="T3989" s="15" t="str">
        <f>HLOOKUP(Coffee_data[[#This Row],[ProductId]],Product!$B$4:$O$7,4,FALSE)</f>
        <v>Chamomile</v>
      </c>
    </row>
    <row r="3990" spans="1:20" x14ac:dyDescent="0.2">
      <c r="A3990">
        <v>56</v>
      </c>
      <c r="B3990">
        <v>102</v>
      </c>
      <c r="C3990">
        <v>196</v>
      </c>
      <c r="D3990">
        <v>82</v>
      </c>
      <c r="E3990">
        <v>64</v>
      </c>
      <c r="F3990">
        <v>31</v>
      </c>
      <c r="G3990">
        <v>601</v>
      </c>
      <c r="H3990">
        <v>40</v>
      </c>
      <c r="I3990">
        <v>70</v>
      </c>
      <c r="J3990">
        <v>100</v>
      </c>
      <c r="K3990">
        <v>179</v>
      </c>
      <c r="L3990">
        <v>337</v>
      </c>
      <c r="M3990">
        <v>9</v>
      </c>
      <c r="N3990" s="25">
        <v>42308</v>
      </c>
      <c r="O3990" t="str">
        <f>VLOOKUP(Coffee_data[[#This Row],[Area Code]],Location!$B$1:$E$157,2,FALSE)</f>
        <v>Louisiana</v>
      </c>
      <c r="P3990" t="str">
        <f>VLOOKUP(Coffee_data[[#This Row],[Area Code]],Location!$B$1:$E$157,3,FALSE)</f>
        <v>South</v>
      </c>
      <c r="Q3990" t="str">
        <f>VLOOKUP(Coffee_data[[#This Row],[Area Code]],Location!$B$1:$E$157,4,FALSE)</f>
        <v>Small Market</v>
      </c>
      <c r="R3990" s="15" t="str">
        <f>HLOOKUP(Coffee_data[[#This Row],[ProductId]],Product!$B$4:$O$7,2,FALSE)</f>
        <v>Decaf</v>
      </c>
      <c r="S3990" s="15" t="str">
        <f>HLOOKUP(Coffee_data[[#This Row],[ProductId]],Product!$B$4:$O$7,3,FALSE)</f>
        <v>Herbal Tea</v>
      </c>
      <c r="T3990" s="15" t="str">
        <f>HLOOKUP(Coffee_data[[#This Row],[ProductId]],Product!$B$4:$O$7,4,FALSE)</f>
        <v>Lemon</v>
      </c>
    </row>
    <row r="3991" spans="1:20" x14ac:dyDescent="0.2">
      <c r="A3991">
        <v>65</v>
      </c>
      <c r="B3991">
        <v>68</v>
      </c>
      <c r="C3991">
        <v>123</v>
      </c>
      <c r="D3991">
        <v>47</v>
      </c>
      <c r="E3991">
        <v>24</v>
      </c>
      <c r="F3991">
        <v>13</v>
      </c>
      <c r="G3991">
        <v>834</v>
      </c>
      <c r="H3991">
        <v>60</v>
      </c>
      <c r="I3991">
        <v>52</v>
      </c>
      <c r="J3991">
        <v>80</v>
      </c>
      <c r="K3991">
        <v>130</v>
      </c>
      <c r="L3991">
        <v>318</v>
      </c>
      <c r="M3991">
        <v>2</v>
      </c>
      <c r="N3991" s="25">
        <v>42308</v>
      </c>
      <c r="O3991" t="str">
        <f>VLOOKUP(Coffee_data[[#This Row],[Area Code]],Location!$B$1:$E$157,2,FALSE)</f>
        <v>Louisiana</v>
      </c>
      <c r="P3991" t="str">
        <f>VLOOKUP(Coffee_data[[#This Row],[Area Code]],Location!$B$1:$E$157,3,FALSE)</f>
        <v>South</v>
      </c>
      <c r="Q3991" t="str">
        <f>VLOOKUP(Coffee_data[[#This Row],[Area Code]],Location!$B$1:$E$157,4,FALSE)</f>
        <v>Small Market</v>
      </c>
      <c r="R3991" s="15" t="str">
        <f>HLOOKUP(Coffee_data[[#This Row],[ProductId]],Product!$B$4:$O$7,2,FALSE)</f>
        <v>Regular</v>
      </c>
      <c r="S3991" s="15" t="str">
        <f>HLOOKUP(Coffee_data[[#This Row],[ProductId]],Product!$B$4:$O$7,3,FALSE)</f>
        <v>Coffee</v>
      </c>
      <c r="T3991" s="15" t="str">
        <f>HLOOKUP(Coffee_data[[#This Row],[ProductId]],Product!$B$4:$O$7,4,FALSE)</f>
        <v>Columbian</v>
      </c>
    </row>
    <row r="3992" spans="1:20" x14ac:dyDescent="0.2">
      <c r="A3992">
        <v>42</v>
      </c>
      <c r="B3992">
        <v>47</v>
      </c>
      <c r="C3992">
        <v>83</v>
      </c>
      <c r="D3992">
        <v>31</v>
      </c>
      <c r="E3992">
        <v>19</v>
      </c>
      <c r="F3992">
        <v>8</v>
      </c>
      <c r="G3992">
        <v>856</v>
      </c>
      <c r="H3992">
        <v>50</v>
      </c>
      <c r="I3992">
        <v>27</v>
      </c>
      <c r="J3992">
        <v>60</v>
      </c>
      <c r="K3992">
        <v>93</v>
      </c>
      <c r="L3992">
        <v>504</v>
      </c>
      <c r="M3992">
        <v>3</v>
      </c>
      <c r="N3992" s="25">
        <v>42308</v>
      </c>
      <c r="O3992" t="str">
        <f>VLOOKUP(Coffee_data[[#This Row],[Area Code]],Location!$B$1:$E$157,2,FALSE)</f>
        <v>Louisiana</v>
      </c>
      <c r="P3992" t="str">
        <f>VLOOKUP(Coffee_data[[#This Row],[Area Code]],Location!$B$1:$E$157,3,FALSE)</f>
        <v>South</v>
      </c>
      <c r="Q3992" t="str">
        <f>VLOOKUP(Coffee_data[[#This Row],[Area Code]],Location!$B$1:$E$157,4,FALSE)</f>
        <v>Small Market</v>
      </c>
      <c r="R3992" s="15" t="str">
        <f>HLOOKUP(Coffee_data[[#This Row],[ProductId]],Product!$B$4:$O$7,2,FALSE)</f>
        <v>Decaf</v>
      </c>
      <c r="S3992" s="15" t="str">
        <f>HLOOKUP(Coffee_data[[#This Row],[ProductId]],Product!$B$4:$O$7,3,FALSE)</f>
        <v>Coffee</v>
      </c>
      <c r="T3992" s="15" t="str">
        <f>HLOOKUP(Coffee_data[[#This Row],[ProductId]],Product!$B$4:$O$7,4,FALSE)</f>
        <v>Decaf Irish Cream</v>
      </c>
    </row>
    <row r="3993" spans="1:20" x14ac:dyDescent="0.2">
      <c r="A3993">
        <v>1</v>
      </c>
      <c r="B3993">
        <v>86</v>
      </c>
      <c r="C3993">
        <v>157</v>
      </c>
      <c r="D3993">
        <v>61</v>
      </c>
      <c r="E3993">
        <v>85</v>
      </c>
      <c r="F3993">
        <v>55</v>
      </c>
      <c r="G3993">
        <v>-906</v>
      </c>
      <c r="H3993">
        <v>10</v>
      </c>
      <c r="I3993">
        <v>36</v>
      </c>
      <c r="J3993">
        <v>70</v>
      </c>
      <c r="K3993">
        <v>106</v>
      </c>
      <c r="L3993">
        <v>318</v>
      </c>
      <c r="M3993">
        <v>4</v>
      </c>
      <c r="N3993" s="25">
        <v>42308</v>
      </c>
      <c r="O3993" t="str">
        <f>VLOOKUP(Coffee_data[[#This Row],[Area Code]],Location!$B$1:$E$157,2,FALSE)</f>
        <v>Louisiana</v>
      </c>
      <c r="P3993" t="str">
        <f>VLOOKUP(Coffee_data[[#This Row],[Area Code]],Location!$B$1:$E$157,3,FALSE)</f>
        <v>South</v>
      </c>
      <c r="Q3993" t="str">
        <f>VLOOKUP(Coffee_data[[#This Row],[Area Code]],Location!$B$1:$E$157,4,FALSE)</f>
        <v>Small Market</v>
      </c>
      <c r="R3993" s="15" t="str">
        <f>HLOOKUP(Coffee_data[[#This Row],[ProductId]],Product!$B$4:$O$7,2,FALSE)</f>
        <v>Regular</v>
      </c>
      <c r="S3993" s="15" t="str">
        <f>HLOOKUP(Coffee_data[[#This Row],[ProductId]],Product!$B$4:$O$7,3,FALSE)</f>
        <v>Espresso</v>
      </c>
      <c r="T3993" s="15" t="str">
        <f>HLOOKUP(Coffee_data[[#This Row],[ProductId]],Product!$B$4:$O$7,4,FALSE)</f>
        <v>Caffe Latte</v>
      </c>
    </row>
    <row r="3994" spans="1:20" x14ac:dyDescent="0.2">
      <c r="A3994">
        <v>73</v>
      </c>
      <c r="B3994">
        <v>88</v>
      </c>
      <c r="C3994">
        <v>150</v>
      </c>
      <c r="D3994">
        <v>53</v>
      </c>
      <c r="E3994">
        <v>39</v>
      </c>
      <c r="F3994">
        <v>16</v>
      </c>
      <c r="G3994">
        <v>321</v>
      </c>
      <c r="H3994">
        <v>30</v>
      </c>
      <c r="I3994">
        <v>45</v>
      </c>
      <c r="J3994">
        <v>60</v>
      </c>
      <c r="K3994">
        <v>105</v>
      </c>
      <c r="L3994">
        <v>318</v>
      </c>
      <c r="M3994">
        <v>5</v>
      </c>
      <c r="N3994" s="25">
        <v>42308</v>
      </c>
      <c r="O3994" t="str">
        <f>VLOOKUP(Coffee_data[[#This Row],[Area Code]],Location!$B$1:$E$157,2,FALSE)</f>
        <v>Louisiana</v>
      </c>
      <c r="P3994" t="str">
        <f>VLOOKUP(Coffee_data[[#This Row],[Area Code]],Location!$B$1:$E$157,3,FALSE)</f>
        <v>South</v>
      </c>
      <c r="Q3994" t="str">
        <f>VLOOKUP(Coffee_data[[#This Row],[Area Code]],Location!$B$1:$E$157,4,FALSE)</f>
        <v>Small Market</v>
      </c>
      <c r="R3994" s="15" t="str">
        <f>HLOOKUP(Coffee_data[[#This Row],[ProductId]],Product!$B$4:$O$7,2,FALSE)</f>
        <v>Regular</v>
      </c>
      <c r="S3994" s="15" t="str">
        <f>HLOOKUP(Coffee_data[[#This Row],[ProductId]],Product!$B$4:$O$7,3,FALSE)</f>
        <v>Espresso</v>
      </c>
      <c r="T3994" s="15" t="str">
        <f>HLOOKUP(Coffee_data[[#This Row],[ProductId]],Product!$B$4:$O$7,4,FALSE)</f>
        <v>Caffe Mocha</v>
      </c>
    </row>
    <row r="3995" spans="1:20" x14ac:dyDescent="0.2">
      <c r="A3995">
        <v>50</v>
      </c>
      <c r="B3995">
        <v>71</v>
      </c>
      <c r="C3995">
        <v>128</v>
      </c>
      <c r="D3995">
        <v>49</v>
      </c>
      <c r="E3995">
        <v>37</v>
      </c>
      <c r="F3995">
        <v>15</v>
      </c>
      <c r="G3995">
        <v>454</v>
      </c>
      <c r="H3995">
        <v>30</v>
      </c>
      <c r="I3995">
        <v>24</v>
      </c>
      <c r="J3995">
        <v>60</v>
      </c>
      <c r="K3995">
        <v>90</v>
      </c>
      <c r="L3995">
        <v>337</v>
      </c>
      <c r="M3995">
        <v>6</v>
      </c>
      <c r="N3995" s="25">
        <v>42308</v>
      </c>
      <c r="O3995" t="str">
        <f>VLOOKUP(Coffee_data[[#This Row],[Area Code]],Location!$B$1:$E$157,2,FALSE)</f>
        <v>Louisiana</v>
      </c>
      <c r="P3995" t="str">
        <f>VLOOKUP(Coffee_data[[#This Row],[Area Code]],Location!$B$1:$E$157,3,FALSE)</f>
        <v>South</v>
      </c>
      <c r="Q3995" t="str">
        <f>VLOOKUP(Coffee_data[[#This Row],[Area Code]],Location!$B$1:$E$157,4,FALSE)</f>
        <v>Small Market</v>
      </c>
      <c r="R3995" s="15" t="str">
        <f>HLOOKUP(Coffee_data[[#This Row],[ProductId]],Product!$B$4:$O$7,2,FALSE)</f>
        <v>Decaf</v>
      </c>
      <c r="S3995" s="15" t="str">
        <f>HLOOKUP(Coffee_data[[#This Row],[ProductId]],Product!$B$4:$O$7,3,FALSE)</f>
        <v>Espresso</v>
      </c>
      <c r="T3995" s="15" t="str">
        <f>HLOOKUP(Coffee_data[[#This Row],[ProductId]],Product!$B$4:$O$7,4,FALSE)</f>
        <v>Decaf Espresso</v>
      </c>
    </row>
    <row r="3996" spans="1:20" x14ac:dyDescent="0.2">
      <c r="A3996">
        <v>13</v>
      </c>
      <c r="B3996">
        <v>24</v>
      </c>
      <c r="C3996">
        <v>42</v>
      </c>
      <c r="D3996">
        <v>15</v>
      </c>
      <c r="E3996">
        <v>15</v>
      </c>
      <c r="F3996">
        <v>4</v>
      </c>
      <c r="G3996">
        <v>848</v>
      </c>
      <c r="H3996">
        <v>10</v>
      </c>
      <c r="I3996">
        <v>10</v>
      </c>
      <c r="J3996">
        <v>20</v>
      </c>
      <c r="K3996">
        <v>30</v>
      </c>
      <c r="L3996">
        <v>505</v>
      </c>
      <c r="M3996">
        <v>8</v>
      </c>
      <c r="N3996" s="25">
        <v>42308</v>
      </c>
      <c r="O3996" t="str">
        <f>VLOOKUP(Coffee_data[[#This Row],[Area Code]],Location!$B$1:$E$157,2,FALSE)</f>
        <v>New Mexico</v>
      </c>
      <c r="P3996" t="str">
        <f>VLOOKUP(Coffee_data[[#This Row],[Area Code]],Location!$B$1:$E$157,3,FALSE)</f>
        <v>South</v>
      </c>
      <c r="Q3996" t="str">
        <f>VLOOKUP(Coffee_data[[#This Row],[Area Code]],Location!$B$1:$E$157,4,FALSE)</f>
        <v>Small Market</v>
      </c>
      <c r="R3996" s="15" t="str">
        <f>HLOOKUP(Coffee_data[[#This Row],[ProductId]],Product!$B$4:$O$7,2,FALSE)</f>
        <v>Decaf</v>
      </c>
      <c r="S3996" s="15" t="str">
        <f>HLOOKUP(Coffee_data[[#This Row],[ProductId]],Product!$B$4:$O$7,3,FALSE)</f>
        <v>Herbal Tea</v>
      </c>
      <c r="T3996" s="15" t="str">
        <f>HLOOKUP(Coffee_data[[#This Row],[ProductId]],Product!$B$4:$O$7,4,FALSE)</f>
        <v>Chamomile</v>
      </c>
    </row>
    <row r="3997" spans="1:20" x14ac:dyDescent="0.2">
      <c r="A3997">
        <v>7</v>
      </c>
      <c r="B3997">
        <v>35</v>
      </c>
      <c r="C3997">
        <v>68</v>
      </c>
      <c r="D3997">
        <v>29</v>
      </c>
      <c r="E3997">
        <v>30</v>
      </c>
      <c r="F3997">
        <v>8</v>
      </c>
      <c r="G3997">
        <v>1003</v>
      </c>
      <c r="H3997">
        <v>10</v>
      </c>
      <c r="I3997">
        <v>20</v>
      </c>
      <c r="J3997">
        <v>30</v>
      </c>
      <c r="K3997">
        <v>50</v>
      </c>
      <c r="L3997">
        <v>505</v>
      </c>
      <c r="M3997">
        <v>9</v>
      </c>
      <c r="N3997" s="25">
        <v>42308</v>
      </c>
      <c r="O3997" t="str">
        <f>VLOOKUP(Coffee_data[[#This Row],[Area Code]],Location!$B$1:$E$157,2,FALSE)</f>
        <v>New Mexico</v>
      </c>
      <c r="P3997" t="str">
        <f>VLOOKUP(Coffee_data[[#This Row],[Area Code]],Location!$B$1:$E$157,3,FALSE)</f>
        <v>South</v>
      </c>
      <c r="Q3997" t="str">
        <f>VLOOKUP(Coffee_data[[#This Row],[Area Code]],Location!$B$1:$E$157,4,FALSE)</f>
        <v>Small Market</v>
      </c>
      <c r="R3997" s="15" t="str">
        <f>HLOOKUP(Coffee_data[[#This Row],[ProductId]],Product!$B$4:$O$7,2,FALSE)</f>
        <v>Decaf</v>
      </c>
      <c r="S3997" s="15" t="str">
        <f>HLOOKUP(Coffee_data[[#This Row],[ProductId]],Product!$B$4:$O$7,3,FALSE)</f>
        <v>Herbal Tea</v>
      </c>
      <c r="T3997" s="15" t="str">
        <f>HLOOKUP(Coffee_data[[#This Row],[ProductId]],Product!$B$4:$O$7,4,FALSE)</f>
        <v>Lemon</v>
      </c>
    </row>
    <row r="3998" spans="1:20" x14ac:dyDescent="0.2">
      <c r="A3998">
        <v>30</v>
      </c>
      <c r="B3998">
        <v>66</v>
      </c>
      <c r="C3998">
        <v>116</v>
      </c>
      <c r="D3998">
        <v>43</v>
      </c>
      <c r="E3998">
        <v>46</v>
      </c>
      <c r="F3998">
        <v>14</v>
      </c>
      <c r="G3998">
        <v>452</v>
      </c>
      <c r="H3998">
        <v>30</v>
      </c>
      <c r="I3998">
        <v>52</v>
      </c>
      <c r="J3998">
        <v>70</v>
      </c>
      <c r="K3998">
        <v>118</v>
      </c>
      <c r="L3998">
        <v>505</v>
      </c>
      <c r="M3998">
        <v>2</v>
      </c>
      <c r="N3998" s="25">
        <v>42308</v>
      </c>
      <c r="O3998" t="str">
        <f>VLOOKUP(Coffee_data[[#This Row],[Area Code]],Location!$B$1:$E$157,2,FALSE)</f>
        <v>New Mexico</v>
      </c>
      <c r="P3998" t="str">
        <f>VLOOKUP(Coffee_data[[#This Row],[Area Code]],Location!$B$1:$E$157,3,FALSE)</f>
        <v>South</v>
      </c>
      <c r="Q3998" t="str">
        <f>VLOOKUP(Coffee_data[[#This Row],[Area Code]],Location!$B$1:$E$157,4,FALSE)</f>
        <v>Small Market</v>
      </c>
      <c r="R3998" s="15" t="str">
        <f>HLOOKUP(Coffee_data[[#This Row],[ProductId]],Product!$B$4:$O$7,2,FALSE)</f>
        <v>Regular</v>
      </c>
      <c r="S3998" s="15" t="str">
        <f>HLOOKUP(Coffee_data[[#This Row],[ProductId]],Product!$B$4:$O$7,3,FALSE)</f>
        <v>Coffee</v>
      </c>
      <c r="T3998" s="15" t="str">
        <f>HLOOKUP(Coffee_data[[#This Row],[ProductId]],Product!$B$4:$O$7,4,FALSE)</f>
        <v>Columbian</v>
      </c>
    </row>
    <row r="3999" spans="1:20" x14ac:dyDescent="0.2">
      <c r="A3999">
        <v>-12</v>
      </c>
      <c r="B3999">
        <v>40</v>
      </c>
      <c r="C3999">
        <v>130</v>
      </c>
      <c r="D3999">
        <v>82</v>
      </c>
      <c r="E3999">
        <v>48</v>
      </c>
      <c r="F3999">
        <v>25</v>
      </c>
      <c r="G3999">
        <v>1804</v>
      </c>
      <c r="H3999">
        <v>10</v>
      </c>
      <c r="I3999">
        <v>93</v>
      </c>
      <c r="J3999">
        <v>50</v>
      </c>
      <c r="K3999">
        <v>137</v>
      </c>
      <c r="L3999">
        <v>505</v>
      </c>
      <c r="M3999">
        <v>3</v>
      </c>
      <c r="N3999" s="25">
        <v>42308</v>
      </c>
      <c r="O3999" t="str">
        <f>VLOOKUP(Coffee_data[[#This Row],[Area Code]],Location!$B$1:$E$157,2,FALSE)</f>
        <v>New Mexico</v>
      </c>
      <c r="P3999" t="str">
        <f>VLOOKUP(Coffee_data[[#This Row],[Area Code]],Location!$B$1:$E$157,3,FALSE)</f>
        <v>South</v>
      </c>
      <c r="Q3999" t="str">
        <f>VLOOKUP(Coffee_data[[#This Row],[Area Code]],Location!$B$1:$E$157,4,FALSE)</f>
        <v>Small Market</v>
      </c>
      <c r="R3999" s="15" t="str">
        <f>HLOOKUP(Coffee_data[[#This Row],[ProductId]],Product!$B$4:$O$7,2,FALSE)</f>
        <v>Decaf</v>
      </c>
      <c r="S3999" s="15" t="str">
        <f>HLOOKUP(Coffee_data[[#This Row],[ProductId]],Product!$B$4:$O$7,3,FALSE)</f>
        <v>Coffee</v>
      </c>
      <c r="T3999" s="15" t="str">
        <f>HLOOKUP(Coffee_data[[#This Row],[ProductId]],Product!$B$4:$O$7,4,FALSE)</f>
        <v>Decaf Irish Cream</v>
      </c>
    </row>
    <row r="4000" spans="1:20" x14ac:dyDescent="0.2">
      <c r="A4000">
        <v>-6</v>
      </c>
      <c r="B4000">
        <v>42</v>
      </c>
      <c r="C4000">
        <v>81</v>
      </c>
      <c r="D4000">
        <v>34</v>
      </c>
      <c r="E4000">
        <v>46</v>
      </c>
      <c r="F4000">
        <v>12</v>
      </c>
      <c r="G4000">
        <v>-522</v>
      </c>
      <c r="H4000">
        <v>-10</v>
      </c>
      <c r="I4000">
        <v>20</v>
      </c>
      <c r="J4000">
        <v>30</v>
      </c>
      <c r="K4000">
        <v>50</v>
      </c>
      <c r="L4000">
        <v>505</v>
      </c>
      <c r="M4000">
        <v>4</v>
      </c>
      <c r="N4000" s="25">
        <v>42308</v>
      </c>
      <c r="O4000" t="str">
        <f>VLOOKUP(Coffee_data[[#This Row],[Area Code]],Location!$B$1:$E$157,2,FALSE)</f>
        <v>New Mexico</v>
      </c>
      <c r="P4000" t="str">
        <f>VLOOKUP(Coffee_data[[#This Row],[Area Code]],Location!$B$1:$E$157,3,FALSE)</f>
        <v>South</v>
      </c>
      <c r="Q4000" t="str">
        <f>VLOOKUP(Coffee_data[[#This Row],[Area Code]],Location!$B$1:$E$157,4,FALSE)</f>
        <v>Small Market</v>
      </c>
      <c r="R4000" s="15" t="str">
        <f>HLOOKUP(Coffee_data[[#This Row],[ProductId]],Product!$B$4:$O$7,2,FALSE)</f>
        <v>Regular</v>
      </c>
      <c r="S4000" s="15" t="str">
        <f>HLOOKUP(Coffee_data[[#This Row],[ProductId]],Product!$B$4:$O$7,3,FALSE)</f>
        <v>Espresso</v>
      </c>
      <c r="T4000" s="15" t="str">
        <f>HLOOKUP(Coffee_data[[#This Row],[ProductId]],Product!$B$4:$O$7,4,FALSE)</f>
        <v>Caffe Latte</v>
      </c>
    </row>
    <row r="4001" spans="1:20" x14ac:dyDescent="0.2">
      <c r="A4001">
        <v>-10</v>
      </c>
      <c r="B4001">
        <v>62</v>
      </c>
      <c r="C4001">
        <v>113</v>
      </c>
      <c r="D4001">
        <v>44</v>
      </c>
      <c r="E4001">
        <v>69</v>
      </c>
      <c r="F4001">
        <v>40</v>
      </c>
      <c r="G4001">
        <v>325</v>
      </c>
      <c r="H4001">
        <v>0</v>
      </c>
      <c r="I4001">
        <v>35</v>
      </c>
      <c r="J4001">
        <v>50</v>
      </c>
      <c r="K4001">
        <v>85</v>
      </c>
      <c r="L4001">
        <v>505</v>
      </c>
      <c r="M4001">
        <v>5</v>
      </c>
      <c r="N4001" s="25">
        <v>42308</v>
      </c>
      <c r="O4001" t="str">
        <f>VLOOKUP(Coffee_data[[#This Row],[Area Code]],Location!$B$1:$E$157,2,FALSE)</f>
        <v>New Mexico</v>
      </c>
      <c r="P4001" t="str">
        <f>VLOOKUP(Coffee_data[[#This Row],[Area Code]],Location!$B$1:$E$157,3,FALSE)</f>
        <v>South</v>
      </c>
      <c r="Q4001" t="str">
        <f>VLOOKUP(Coffee_data[[#This Row],[Area Code]],Location!$B$1:$E$157,4,FALSE)</f>
        <v>Small Market</v>
      </c>
      <c r="R4001" s="15" t="str">
        <f>HLOOKUP(Coffee_data[[#This Row],[ProductId]],Product!$B$4:$O$7,2,FALSE)</f>
        <v>Regular</v>
      </c>
      <c r="S4001" s="15" t="str">
        <f>HLOOKUP(Coffee_data[[#This Row],[ProductId]],Product!$B$4:$O$7,3,FALSE)</f>
        <v>Espresso</v>
      </c>
      <c r="T4001" s="15" t="str">
        <f>HLOOKUP(Coffee_data[[#This Row],[ProductId]],Product!$B$4:$O$7,4,FALSE)</f>
        <v>Caffe Mocha</v>
      </c>
    </row>
    <row r="4002" spans="1:20" x14ac:dyDescent="0.2">
      <c r="A4002">
        <v>12</v>
      </c>
      <c r="B4002">
        <v>47</v>
      </c>
      <c r="C4002">
        <v>87</v>
      </c>
      <c r="D4002">
        <v>35</v>
      </c>
      <c r="E4002">
        <v>39</v>
      </c>
      <c r="F4002">
        <v>11</v>
      </c>
      <c r="G4002">
        <v>248</v>
      </c>
      <c r="H4002">
        <v>20</v>
      </c>
      <c r="I4002">
        <v>20</v>
      </c>
      <c r="J4002">
        <v>40</v>
      </c>
      <c r="K4002">
        <v>66</v>
      </c>
      <c r="L4002">
        <v>505</v>
      </c>
      <c r="M4002">
        <v>6</v>
      </c>
      <c r="N4002" s="25">
        <v>42308</v>
      </c>
      <c r="O4002" t="str">
        <f>VLOOKUP(Coffee_data[[#This Row],[Area Code]],Location!$B$1:$E$157,2,FALSE)</f>
        <v>New Mexico</v>
      </c>
      <c r="P4002" t="str">
        <f>VLOOKUP(Coffee_data[[#This Row],[Area Code]],Location!$B$1:$E$157,3,FALSE)</f>
        <v>South</v>
      </c>
      <c r="Q4002" t="str">
        <f>VLOOKUP(Coffee_data[[#This Row],[Area Code]],Location!$B$1:$E$157,4,FALSE)</f>
        <v>Small Market</v>
      </c>
      <c r="R4002" s="15" t="str">
        <f>HLOOKUP(Coffee_data[[#This Row],[ProductId]],Product!$B$4:$O$7,2,FALSE)</f>
        <v>Decaf</v>
      </c>
      <c r="S4002" s="15" t="str">
        <f>HLOOKUP(Coffee_data[[#This Row],[ProductId]],Product!$B$4:$O$7,3,FALSE)</f>
        <v>Espresso</v>
      </c>
      <c r="T4002" s="15" t="str">
        <f>HLOOKUP(Coffee_data[[#This Row],[ProductId]],Product!$B$4:$O$7,4,FALSE)</f>
        <v>Decaf Espresso</v>
      </c>
    </row>
    <row r="4003" spans="1:20" x14ac:dyDescent="0.2">
      <c r="A4003">
        <v>19</v>
      </c>
      <c r="B4003">
        <v>67</v>
      </c>
      <c r="C4003">
        <v>129</v>
      </c>
      <c r="D4003">
        <v>54</v>
      </c>
      <c r="E4003">
        <v>54</v>
      </c>
      <c r="F4003">
        <v>20</v>
      </c>
      <c r="G4003">
        <v>391</v>
      </c>
      <c r="H4003">
        <v>20</v>
      </c>
      <c r="I4003">
        <v>42</v>
      </c>
      <c r="J4003">
        <v>60</v>
      </c>
      <c r="K4003">
        <v>118</v>
      </c>
      <c r="L4003">
        <v>580</v>
      </c>
      <c r="M4003">
        <v>8</v>
      </c>
      <c r="N4003" s="25">
        <v>42308</v>
      </c>
      <c r="O4003" t="str">
        <f>VLOOKUP(Coffee_data[[#This Row],[Area Code]],Location!$B$1:$E$157,2,FALSE)</f>
        <v>Oklahoma</v>
      </c>
      <c r="P4003" t="str">
        <f>VLOOKUP(Coffee_data[[#This Row],[Area Code]],Location!$B$1:$E$157,3,FALSE)</f>
        <v>South</v>
      </c>
      <c r="Q4003" t="str">
        <f>VLOOKUP(Coffee_data[[#This Row],[Area Code]],Location!$B$1:$E$157,4,FALSE)</f>
        <v>Small Market</v>
      </c>
      <c r="R4003" s="15" t="str">
        <f>HLOOKUP(Coffee_data[[#This Row],[ProductId]],Product!$B$4:$O$7,2,FALSE)</f>
        <v>Decaf</v>
      </c>
      <c r="S4003" s="15" t="str">
        <f>HLOOKUP(Coffee_data[[#This Row],[ProductId]],Product!$B$4:$O$7,3,FALSE)</f>
        <v>Herbal Tea</v>
      </c>
      <c r="T4003" s="15" t="str">
        <f>HLOOKUP(Coffee_data[[#This Row],[ProductId]],Product!$B$4:$O$7,4,FALSE)</f>
        <v>Chamomile</v>
      </c>
    </row>
    <row r="4004" spans="1:20" x14ac:dyDescent="0.2">
      <c r="A4004">
        <v>22</v>
      </c>
      <c r="B4004">
        <v>130</v>
      </c>
      <c r="C4004">
        <v>239</v>
      </c>
      <c r="D4004">
        <v>94</v>
      </c>
      <c r="E4004">
        <v>115</v>
      </c>
      <c r="F4004">
        <v>85</v>
      </c>
      <c r="G4004">
        <v>694</v>
      </c>
      <c r="H4004">
        <v>20</v>
      </c>
      <c r="I4004">
        <v>71</v>
      </c>
      <c r="J4004">
        <v>120</v>
      </c>
      <c r="K4004">
        <v>200</v>
      </c>
      <c r="L4004">
        <v>405</v>
      </c>
      <c r="M4004">
        <v>9</v>
      </c>
      <c r="N4004" s="25">
        <v>42308</v>
      </c>
      <c r="O4004" t="str">
        <f>VLOOKUP(Coffee_data[[#This Row],[Area Code]],Location!$B$1:$E$157,2,FALSE)</f>
        <v>Oklahoma</v>
      </c>
      <c r="P4004" t="str">
        <f>VLOOKUP(Coffee_data[[#This Row],[Area Code]],Location!$B$1:$E$157,3,FALSE)</f>
        <v>South</v>
      </c>
      <c r="Q4004" t="str">
        <f>VLOOKUP(Coffee_data[[#This Row],[Area Code]],Location!$B$1:$E$157,4,FALSE)</f>
        <v>Small Market</v>
      </c>
      <c r="R4004" s="15" t="str">
        <f>HLOOKUP(Coffee_data[[#This Row],[ProductId]],Product!$B$4:$O$7,2,FALSE)</f>
        <v>Decaf</v>
      </c>
      <c r="S4004" s="15" t="str">
        <f>HLOOKUP(Coffee_data[[#This Row],[ProductId]],Product!$B$4:$O$7,3,FALSE)</f>
        <v>Herbal Tea</v>
      </c>
      <c r="T4004" s="15" t="str">
        <f>HLOOKUP(Coffee_data[[#This Row],[ProductId]],Product!$B$4:$O$7,4,FALSE)</f>
        <v>Lemon</v>
      </c>
    </row>
    <row r="4005" spans="1:20" x14ac:dyDescent="0.2">
      <c r="A4005">
        <v>105</v>
      </c>
      <c r="B4005">
        <v>112</v>
      </c>
      <c r="C4005">
        <v>213</v>
      </c>
      <c r="D4005">
        <v>88</v>
      </c>
      <c r="E4005">
        <v>41</v>
      </c>
      <c r="F4005">
        <v>29</v>
      </c>
      <c r="G4005">
        <v>561</v>
      </c>
      <c r="H4005">
        <v>90</v>
      </c>
      <c r="I4005">
        <v>105</v>
      </c>
      <c r="J4005">
        <v>130</v>
      </c>
      <c r="K4005">
        <v>232</v>
      </c>
      <c r="L4005">
        <v>918</v>
      </c>
      <c r="M4005">
        <v>2</v>
      </c>
      <c r="N4005" s="25">
        <v>42308</v>
      </c>
      <c r="O4005" t="str">
        <f>VLOOKUP(Coffee_data[[#This Row],[Area Code]],Location!$B$1:$E$157,2,FALSE)</f>
        <v>Oklahoma</v>
      </c>
      <c r="P4005" t="str">
        <f>VLOOKUP(Coffee_data[[#This Row],[Area Code]],Location!$B$1:$E$157,3,FALSE)</f>
        <v>South</v>
      </c>
      <c r="Q4005" t="str">
        <f>VLOOKUP(Coffee_data[[#This Row],[Area Code]],Location!$B$1:$E$157,4,FALSE)</f>
        <v>Small Market</v>
      </c>
      <c r="R4005" s="15" t="str">
        <f>HLOOKUP(Coffee_data[[#This Row],[ProductId]],Product!$B$4:$O$7,2,FALSE)</f>
        <v>Regular</v>
      </c>
      <c r="S4005" s="15" t="str">
        <f>HLOOKUP(Coffee_data[[#This Row],[ProductId]],Product!$B$4:$O$7,3,FALSE)</f>
        <v>Coffee</v>
      </c>
      <c r="T4005" s="15" t="str">
        <f>HLOOKUP(Coffee_data[[#This Row],[ProductId]],Product!$B$4:$O$7,4,FALSE)</f>
        <v>Columbian</v>
      </c>
    </row>
    <row r="4006" spans="1:20" x14ac:dyDescent="0.2">
      <c r="A4006">
        <v>45</v>
      </c>
      <c r="B4006">
        <v>52</v>
      </c>
      <c r="C4006">
        <v>94</v>
      </c>
      <c r="D4006">
        <v>36</v>
      </c>
      <c r="E4006">
        <v>22</v>
      </c>
      <c r="F4006">
        <v>10</v>
      </c>
      <c r="G4006">
        <v>862</v>
      </c>
      <c r="H4006">
        <v>40</v>
      </c>
      <c r="I4006">
        <v>43</v>
      </c>
      <c r="J4006">
        <v>60</v>
      </c>
      <c r="K4006">
        <v>97</v>
      </c>
      <c r="L4006">
        <v>580</v>
      </c>
      <c r="M4006">
        <v>3</v>
      </c>
      <c r="N4006" s="25">
        <v>42308</v>
      </c>
      <c r="O4006" t="str">
        <f>VLOOKUP(Coffee_data[[#This Row],[Area Code]],Location!$B$1:$E$157,2,FALSE)</f>
        <v>Oklahoma</v>
      </c>
      <c r="P4006" t="str">
        <f>VLOOKUP(Coffee_data[[#This Row],[Area Code]],Location!$B$1:$E$157,3,FALSE)</f>
        <v>South</v>
      </c>
      <c r="Q4006" t="str">
        <f>VLOOKUP(Coffee_data[[#This Row],[Area Code]],Location!$B$1:$E$157,4,FALSE)</f>
        <v>Small Market</v>
      </c>
      <c r="R4006" s="15" t="str">
        <f>HLOOKUP(Coffee_data[[#This Row],[ProductId]],Product!$B$4:$O$7,2,FALSE)</f>
        <v>Decaf</v>
      </c>
      <c r="S4006" s="15" t="str">
        <f>HLOOKUP(Coffee_data[[#This Row],[ProductId]],Product!$B$4:$O$7,3,FALSE)</f>
        <v>Coffee</v>
      </c>
      <c r="T4006" s="15" t="str">
        <f>HLOOKUP(Coffee_data[[#This Row],[ProductId]],Product!$B$4:$O$7,4,FALSE)</f>
        <v>Decaf Irish Cream</v>
      </c>
    </row>
    <row r="4007" spans="1:20" x14ac:dyDescent="0.2">
      <c r="A4007">
        <v>132</v>
      </c>
      <c r="B4007">
        <v>143</v>
      </c>
      <c r="C4007">
        <v>261</v>
      </c>
      <c r="D4007">
        <v>135</v>
      </c>
      <c r="E4007">
        <v>54</v>
      </c>
      <c r="F4007">
        <v>31</v>
      </c>
      <c r="G4007">
        <v>-2003</v>
      </c>
      <c r="H4007">
        <v>60</v>
      </c>
      <c r="I4007">
        <v>76</v>
      </c>
      <c r="J4007">
        <v>100</v>
      </c>
      <c r="K4007">
        <v>184</v>
      </c>
      <c r="L4007">
        <v>405</v>
      </c>
      <c r="M4007">
        <v>4</v>
      </c>
      <c r="N4007" s="25">
        <v>42308</v>
      </c>
      <c r="O4007" t="str">
        <f>VLOOKUP(Coffee_data[[#This Row],[Area Code]],Location!$B$1:$E$157,2,FALSE)</f>
        <v>Oklahoma</v>
      </c>
      <c r="P4007" t="str">
        <f>VLOOKUP(Coffee_data[[#This Row],[Area Code]],Location!$B$1:$E$157,3,FALSE)</f>
        <v>South</v>
      </c>
      <c r="Q4007" t="str">
        <f>VLOOKUP(Coffee_data[[#This Row],[Area Code]],Location!$B$1:$E$157,4,FALSE)</f>
        <v>Small Market</v>
      </c>
      <c r="R4007" s="15" t="str">
        <f>HLOOKUP(Coffee_data[[#This Row],[ProductId]],Product!$B$4:$O$7,2,FALSE)</f>
        <v>Regular</v>
      </c>
      <c r="S4007" s="15" t="str">
        <f>HLOOKUP(Coffee_data[[#This Row],[ProductId]],Product!$B$4:$O$7,3,FALSE)</f>
        <v>Espresso</v>
      </c>
      <c r="T4007" s="15" t="str">
        <f>HLOOKUP(Coffee_data[[#This Row],[ProductId]],Product!$B$4:$O$7,4,FALSE)</f>
        <v>Caffe Latte</v>
      </c>
    </row>
    <row r="4008" spans="1:20" x14ac:dyDescent="0.2">
      <c r="A4008">
        <v>43</v>
      </c>
      <c r="B4008">
        <v>48</v>
      </c>
      <c r="C4008">
        <v>85</v>
      </c>
      <c r="D4008">
        <v>32</v>
      </c>
      <c r="E4008">
        <v>19</v>
      </c>
      <c r="F4008">
        <v>8</v>
      </c>
      <c r="G4008">
        <v>482</v>
      </c>
      <c r="H4008">
        <v>30</v>
      </c>
      <c r="I4008">
        <v>20</v>
      </c>
      <c r="J4008">
        <v>40</v>
      </c>
      <c r="K4008">
        <v>60</v>
      </c>
      <c r="L4008">
        <v>580</v>
      </c>
      <c r="M4008">
        <v>5</v>
      </c>
      <c r="N4008" s="25">
        <v>42308</v>
      </c>
      <c r="O4008" t="str">
        <f>VLOOKUP(Coffee_data[[#This Row],[Area Code]],Location!$B$1:$E$157,2,FALSE)</f>
        <v>Oklahoma</v>
      </c>
      <c r="P4008" t="str">
        <f>VLOOKUP(Coffee_data[[#This Row],[Area Code]],Location!$B$1:$E$157,3,FALSE)</f>
        <v>South</v>
      </c>
      <c r="Q4008" t="str">
        <f>VLOOKUP(Coffee_data[[#This Row],[Area Code]],Location!$B$1:$E$157,4,FALSE)</f>
        <v>Small Market</v>
      </c>
      <c r="R4008" s="15" t="str">
        <f>HLOOKUP(Coffee_data[[#This Row],[ProductId]],Product!$B$4:$O$7,2,FALSE)</f>
        <v>Regular</v>
      </c>
      <c r="S4008" s="15" t="str">
        <f>HLOOKUP(Coffee_data[[#This Row],[ProductId]],Product!$B$4:$O$7,3,FALSE)</f>
        <v>Espresso</v>
      </c>
      <c r="T4008" s="15" t="str">
        <f>HLOOKUP(Coffee_data[[#This Row],[ProductId]],Product!$B$4:$O$7,4,FALSE)</f>
        <v>Caffe Mocha</v>
      </c>
    </row>
    <row r="4009" spans="1:20" x14ac:dyDescent="0.2">
      <c r="A4009">
        <v>92</v>
      </c>
      <c r="B4009">
        <v>119</v>
      </c>
      <c r="C4009">
        <v>210</v>
      </c>
      <c r="D4009">
        <v>78</v>
      </c>
      <c r="E4009">
        <v>57</v>
      </c>
      <c r="F4009">
        <v>25</v>
      </c>
      <c r="G4009">
        <v>798</v>
      </c>
      <c r="H4009">
        <v>40</v>
      </c>
      <c r="I4009">
        <v>60</v>
      </c>
      <c r="J4009">
        <v>90</v>
      </c>
      <c r="K4009">
        <v>144</v>
      </c>
      <c r="L4009">
        <v>580</v>
      </c>
      <c r="M4009">
        <v>6</v>
      </c>
      <c r="N4009" s="25">
        <v>42308</v>
      </c>
      <c r="O4009" t="str">
        <f>VLOOKUP(Coffee_data[[#This Row],[Area Code]],Location!$B$1:$E$157,2,FALSE)</f>
        <v>Oklahoma</v>
      </c>
      <c r="P4009" t="str">
        <f>VLOOKUP(Coffee_data[[#This Row],[Area Code]],Location!$B$1:$E$157,3,FALSE)</f>
        <v>South</v>
      </c>
      <c r="Q4009" t="str">
        <f>VLOOKUP(Coffee_data[[#This Row],[Area Code]],Location!$B$1:$E$157,4,FALSE)</f>
        <v>Small Market</v>
      </c>
      <c r="R4009" s="15" t="str">
        <f>HLOOKUP(Coffee_data[[#This Row],[ProductId]],Product!$B$4:$O$7,2,FALSE)</f>
        <v>Decaf</v>
      </c>
      <c r="S4009" s="15" t="str">
        <f>HLOOKUP(Coffee_data[[#This Row],[ProductId]],Product!$B$4:$O$7,3,FALSE)</f>
        <v>Espresso</v>
      </c>
      <c r="T4009" s="15" t="str">
        <f>HLOOKUP(Coffee_data[[#This Row],[ProductId]],Product!$B$4:$O$7,4,FALSE)</f>
        <v>Decaf Espresso</v>
      </c>
    </row>
    <row r="4010" spans="1:20" x14ac:dyDescent="0.2">
      <c r="A4010">
        <v>47</v>
      </c>
      <c r="B4010">
        <v>79</v>
      </c>
      <c r="C4010">
        <v>147</v>
      </c>
      <c r="D4010">
        <v>59</v>
      </c>
      <c r="E4010">
        <v>47</v>
      </c>
      <c r="F4010">
        <v>19</v>
      </c>
      <c r="G4010">
        <v>411</v>
      </c>
      <c r="H4010">
        <v>40</v>
      </c>
      <c r="I4010">
        <v>42</v>
      </c>
      <c r="J4010">
        <v>70</v>
      </c>
      <c r="K4010">
        <v>120</v>
      </c>
      <c r="L4010">
        <v>936</v>
      </c>
      <c r="M4010">
        <v>8</v>
      </c>
      <c r="N4010" s="25">
        <v>42308</v>
      </c>
      <c r="O4010" t="str">
        <f>VLOOKUP(Coffee_data[[#This Row],[Area Code]],Location!$B$1:$E$157,2,FALSE)</f>
        <v>Texas</v>
      </c>
      <c r="P4010" t="str">
        <f>VLOOKUP(Coffee_data[[#This Row],[Area Code]],Location!$B$1:$E$157,3,FALSE)</f>
        <v>South</v>
      </c>
      <c r="Q4010" t="str">
        <f>VLOOKUP(Coffee_data[[#This Row],[Area Code]],Location!$B$1:$E$157,4,FALSE)</f>
        <v>Major Market</v>
      </c>
      <c r="R4010" s="15" t="str">
        <f>HLOOKUP(Coffee_data[[#This Row],[ProductId]],Product!$B$4:$O$7,2,FALSE)</f>
        <v>Decaf</v>
      </c>
      <c r="S4010" s="15" t="str">
        <f>HLOOKUP(Coffee_data[[#This Row],[ProductId]],Product!$B$4:$O$7,3,FALSE)</f>
        <v>Herbal Tea</v>
      </c>
      <c r="T4010" s="15" t="str">
        <f>HLOOKUP(Coffee_data[[#This Row],[ProductId]],Product!$B$4:$O$7,4,FALSE)</f>
        <v>Chamomile</v>
      </c>
    </row>
    <row r="4011" spans="1:20" x14ac:dyDescent="0.2">
      <c r="A4011">
        <v>46</v>
      </c>
      <c r="B4011">
        <v>68</v>
      </c>
      <c r="C4011">
        <v>121</v>
      </c>
      <c r="D4011">
        <v>46</v>
      </c>
      <c r="E4011">
        <v>37</v>
      </c>
      <c r="F4011">
        <v>14</v>
      </c>
      <c r="G4011">
        <v>424</v>
      </c>
      <c r="H4011">
        <v>30</v>
      </c>
      <c r="I4011">
        <v>40</v>
      </c>
      <c r="J4011">
        <v>60</v>
      </c>
      <c r="K4011">
        <v>91</v>
      </c>
      <c r="L4011">
        <v>806</v>
      </c>
      <c r="M4011">
        <v>9</v>
      </c>
      <c r="N4011" s="25">
        <v>42308</v>
      </c>
      <c r="O4011" t="str">
        <f>VLOOKUP(Coffee_data[[#This Row],[Area Code]],Location!$B$1:$E$157,2,FALSE)</f>
        <v>Texas</v>
      </c>
      <c r="P4011" t="str">
        <f>VLOOKUP(Coffee_data[[#This Row],[Area Code]],Location!$B$1:$E$157,3,FALSE)</f>
        <v>South</v>
      </c>
      <c r="Q4011" t="str">
        <f>VLOOKUP(Coffee_data[[#This Row],[Area Code]],Location!$B$1:$E$157,4,FALSE)</f>
        <v>Major Market</v>
      </c>
      <c r="R4011" s="15" t="str">
        <f>HLOOKUP(Coffee_data[[#This Row],[ProductId]],Product!$B$4:$O$7,2,FALSE)</f>
        <v>Decaf</v>
      </c>
      <c r="S4011" s="15" t="str">
        <f>HLOOKUP(Coffee_data[[#This Row],[ProductId]],Product!$B$4:$O$7,3,FALSE)</f>
        <v>Herbal Tea</v>
      </c>
      <c r="T4011" s="15" t="str">
        <f>HLOOKUP(Coffee_data[[#This Row],[ProductId]],Product!$B$4:$O$7,4,FALSE)</f>
        <v>Lemon</v>
      </c>
    </row>
    <row r="4012" spans="1:20" x14ac:dyDescent="0.2">
      <c r="A4012">
        <v>258</v>
      </c>
      <c r="B4012">
        <v>265</v>
      </c>
      <c r="C4012">
        <v>522</v>
      </c>
      <c r="D4012">
        <v>228</v>
      </c>
      <c r="E4012">
        <v>91</v>
      </c>
      <c r="F4012">
        <v>69</v>
      </c>
      <c r="G4012">
        <v>1272</v>
      </c>
      <c r="H4012">
        <v>230</v>
      </c>
      <c r="I4012">
        <v>242</v>
      </c>
      <c r="J4012">
        <v>320</v>
      </c>
      <c r="K4012">
        <v>580</v>
      </c>
      <c r="L4012">
        <v>432</v>
      </c>
      <c r="M4012">
        <v>2</v>
      </c>
      <c r="N4012" s="25">
        <v>42308</v>
      </c>
      <c r="O4012" t="str">
        <f>VLOOKUP(Coffee_data[[#This Row],[Area Code]],Location!$B$1:$E$157,2,FALSE)</f>
        <v>Texas</v>
      </c>
      <c r="P4012" t="str">
        <f>VLOOKUP(Coffee_data[[#This Row],[Area Code]],Location!$B$1:$E$157,3,FALSE)</f>
        <v>South</v>
      </c>
      <c r="Q4012" t="str">
        <f>VLOOKUP(Coffee_data[[#This Row],[Area Code]],Location!$B$1:$E$157,4,FALSE)</f>
        <v>Major Market</v>
      </c>
      <c r="R4012" s="15" t="str">
        <f>HLOOKUP(Coffee_data[[#This Row],[ProductId]],Product!$B$4:$O$7,2,FALSE)</f>
        <v>Regular</v>
      </c>
      <c r="S4012" s="15" t="str">
        <f>HLOOKUP(Coffee_data[[#This Row],[ProductId]],Product!$B$4:$O$7,3,FALSE)</f>
        <v>Coffee</v>
      </c>
      <c r="T4012" s="15" t="str">
        <f>HLOOKUP(Coffee_data[[#This Row],[ProductId]],Product!$B$4:$O$7,4,FALSE)</f>
        <v>Columbian</v>
      </c>
    </row>
    <row r="4013" spans="1:20" x14ac:dyDescent="0.2">
      <c r="A4013">
        <v>39</v>
      </c>
      <c r="B4013">
        <v>52</v>
      </c>
      <c r="C4013">
        <v>98</v>
      </c>
      <c r="D4013">
        <v>40</v>
      </c>
      <c r="E4013">
        <v>26</v>
      </c>
      <c r="F4013">
        <v>13</v>
      </c>
      <c r="G4013">
        <v>536</v>
      </c>
      <c r="H4013">
        <v>40</v>
      </c>
      <c r="I4013">
        <v>37</v>
      </c>
      <c r="J4013">
        <v>60</v>
      </c>
      <c r="K4013">
        <v>103</v>
      </c>
      <c r="L4013">
        <v>936</v>
      </c>
      <c r="M4013">
        <v>3</v>
      </c>
      <c r="N4013" s="25">
        <v>42308</v>
      </c>
      <c r="O4013" t="str">
        <f>VLOOKUP(Coffee_data[[#This Row],[Area Code]],Location!$B$1:$E$157,2,FALSE)</f>
        <v>Texas</v>
      </c>
      <c r="P4013" t="str">
        <f>VLOOKUP(Coffee_data[[#This Row],[Area Code]],Location!$B$1:$E$157,3,FALSE)</f>
        <v>South</v>
      </c>
      <c r="Q4013" t="str">
        <f>VLOOKUP(Coffee_data[[#This Row],[Area Code]],Location!$B$1:$E$157,4,FALSE)</f>
        <v>Major Market</v>
      </c>
      <c r="R4013" s="15" t="str">
        <f>HLOOKUP(Coffee_data[[#This Row],[ProductId]],Product!$B$4:$O$7,2,FALSE)</f>
        <v>Decaf</v>
      </c>
      <c r="S4013" s="15" t="str">
        <f>HLOOKUP(Coffee_data[[#This Row],[ProductId]],Product!$B$4:$O$7,3,FALSE)</f>
        <v>Coffee</v>
      </c>
      <c r="T4013" s="15" t="str">
        <f>HLOOKUP(Coffee_data[[#This Row],[ProductId]],Product!$B$4:$O$7,4,FALSE)</f>
        <v>Decaf Irish Cream</v>
      </c>
    </row>
    <row r="4014" spans="1:20" x14ac:dyDescent="0.2">
      <c r="A4014">
        <v>88</v>
      </c>
      <c r="B4014">
        <v>114</v>
      </c>
      <c r="C4014">
        <v>201</v>
      </c>
      <c r="D4014">
        <v>75</v>
      </c>
      <c r="E4014">
        <v>55</v>
      </c>
      <c r="F4014">
        <v>24</v>
      </c>
      <c r="G4014">
        <v>-1050</v>
      </c>
      <c r="H4014">
        <v>40</v>
      </c>
      <c r="I4014">
        <v>54</v>
      </c>
      <c r="J4014">
        <v>90</v>
      </c>
      <c r="K4014">
        <v>136</v>
      </c>
      <c r="L4014">
        <v>806</v>
      </c>
      <c r="M4014">
        <v>4</v>
      </c>
      <c r="N4014" s="25">
        <v>42308</v>
      </c>
      <c r="O4014" t="str">
        <f>VLOOKUP(Coffee_data[[#This Row],[Area Code]],Location!$B$1:$E$157,2,FALSE)</f>
        <v>Texas</v>
      </c>
      <c r="P4014" t="str">
        <f>VLOOKUP(Coffee_data[[#This Row],[Area Code]],Location!$B$1:$E$157,3,FALSE)</f>
        <v>South</v>
      </c>
      <c r="Q4014" t="str">
        <f>VLOOKUP(Coffee_data[[#This Row],[Area Code]],Location!$B$1:$E$157,4,FALSE)</f>
        <v>Major Market</v>
      </c>
      <c r="R4014" s="15" t="str">
        <f>HLOOKUP(Coffee_data[[#This Row],[ProductId]],Product!$B$4:$O$7,2,FALSE)</f>
        <v>Regular</v>
      </c>
      <c r="S4014" s="15" t="str">
        <f>HLOOKUP(Coffee_data[[#This Row],[ProductId]],Product!$B$4:$O$7,3,FALSE)</f>
        <v>Espresso</v>
      </c>
      <c r="T4014" s="15" t="str">
        <f>HLOOKUP(Coffee_data[[#This Row],[ProductId]],Product!$B$4:$O$7,4,FALSE)</f>
        <v>Caffe Latte</v>
      </c>
    </row>
    <row r="4015" spans="1:20" x14ac:dyDescent="0.2">
      <c r="A4015">
        <v>188</v>
      </c>
      <c r="B4015">
        <v>172</v>
      </c>
      <c r="C4015">
        <v>309</v>
      </c>
      <c r="D4015">
        <v>98</v>
      </c>
      <c r="E4015">
        <v>45</v>
      </c>
      <c r="F4015">
        <v>33</v>
      </c>
      <c r="G4015">
        <v>930</v>
      </c>
      <c r="H4015">
        <v>100</v>
      </c>
      <c r="I4015">
        <v>90</v>
      </c>
      <c r="J4015">
        <v>130</v>
      </c>
      <c r="K4015">
        <v>215</v>
      </c>
      <c r="L4015">
        <v>915</v>
      </c>
      <c r="M4015">
        <v>5</v>
      </c>
      <c r="N4015" s="25">
        <v>42308</v>
      </c>
      <c r="O4015" t="str">
        <f>VLOOKUP(Coffee_data[[#This Row],[Area Code]],Location!$B$1:$E$157,2,FALSE)</f>
        <v>Texas</v>
      </c>
      <c r="P4015" t="str">
        <f>VLOOKUP(Coffee_data[[#This Row],[Area Code]],Location!$B$1:$E$157,3,FALSE)</f>
        <v>South</v>
      </c>
      <c r="Q4015" t="str">
        <f>VLOOKUP(Coffee_data[[#This Row],[Area Code]],Location!$B$1:$E$157,4,FALSE)</f>
        <v>Major Market</v>
      </c>
      <c r="R4015" s="15" t="str">
        <f>HLOOKUP(Coffee_data[[#This Row],[ProductId]],Product!$B$4:$O$7,2,FALSE)</f>
        <v>Regular</v>
      </c>
      <c r="S4015" s="15" t="str">
        <f>HLOOKUP(Coffee_data[[#This Row],[ProductId]],Product!$B$4:$O$7,3,FALSE)</f>
        <v>Espresso</v>
      </c>
      <c r="T4015" s="15" t="str">
        <f>HLOOKUP(Coffee_data[[#This Row],[ProductId]],Product!$B$4:$O$7,4,FALSE)</f>
        <v>Caffe Mocha</v>
      </c>
    </row>
    <row r="4016" spans="1:20" x14ac:dyDescent="0.2">
      <c r="A4016">
        <v>71</v>
      </c>
      <c r="B4016">
        <v>73</v>
      </c>
      <c r="C4016">
        <v>131</v>
      </c>
      <c r="D4016">
        <v>50</v>
      </c>
      <c r="E4016">
        <v>25</v>
      </c>
      <c r="F4016">
        <v>14</v>
      </c>
      <c r="G4016">
        <v>589</v>
      </c>
      <c r="H4016">
        <v>40</v>
      </c>
      <c r="I4016">
        <v>36</v>
      </c>
      <c r="J4016">
        <v>60</v>
      </c>
      <c r="K4016">
        <v>84</v>
      </c>
      <c r="L4016">
        <v>254</v>
      </c>
      <c r="M4016">
        <v>6</v>
      </c>
      <c r="N4016" s="25">
        <v>42308</v>
      </c>
      <c r="O4016" t="str">
        <f>VLOOKUP(Coffee_data[[#This Row],[Area Code]],Location!$B$1:$E$157,2,FALSE)</f>
        <v>Texas</v>
      </c>
      <c r="P4016" t="str">
        <f>VLOOKUP(Coffee_data[[#This Row],[Area Code]],Location!$B$1:$E$157,3,FALSE)</f>
        <v>South</v>
      </c>
      <c r="Q4016" t="str">
        <f>VLOOKUP(Coffee_data[[#This Row],[Area Code]],Location!$B$1:$E$157,4,FALSE)</f>
        <v>Major Market</v>
      </c>
      <c r="R4016" s="15" t="str">
        <f>HLOOKUP(Coffee_data[[#This Row],[ProductId]],Product!$B$4:$O$7,2,FALSE)</f>
        <v>Decaf</v>
      </c>
      <c r="S4016" s="15" t="str">
        <f>HLOOKUP(Coffee_data[[#This Row],[ProductId]],Product!$B$4:$O$7,3,FALSE)</f>
        <v>Espresso</v>
      </c>
      <c r="T4016" s="15" t="str">
        <f>HLOOKUP(Coffee_data[[#This Row],[ProductId]],Product!$B$4:$O$7,4,FALSE)</f>
        <v>Decaf Espresso</v>
      </c>
    </row>
    <row r="4017" spans="1:20" x14ac:dyDescent="0.2">
      <c r="A4017">
        <v>-10</v>
      </c>
      <c r="B4017">
        <v>62</v>
      </c>
      <c r="C4017">
        <v>113</v>
      </c>
      <c r="D4017">
        <v>44</v>
      </c>
      <c r="E4017">
        <v>69</v>
      </c>
      <c r="F4017">
        <v>40</v>
      </c>
      <c r="G4017">
        <v>325</v>
      </c>
      <c r="H4017">
        <v>-10</v>
      </c>
      <c r="I4017">
        <v>41</v>
      </c>
      <c r="J4017">
        <v>40</v>
      </c>
      <c r="K4017">
        <v>59</v>
      </c>
      <c r="L4017">
        <v>435</v>
      </c>
      <c r="M4017">
        <v>11</v>
      </c>
      <c r="N4017" s="25">
        <v>42308</v>
      </c>
      <c r="O4017" t="str">
        <f>VLOOKUP(Coffee_data[[#This Row],[Area Code]],Location!$B$1:$E$157,2,FALSE)</f>
        <v>Utah</v>
      </c>
      <c r="P4017" t="str">
        <f>VLOOKUP(Coffee_data[[#This Row],[Area Code]],Location!$B$1:$E$157,3,FALSE)</f>
        <v>West</v>
      </c>
      <c r="Q4017" t="str">
        <f>VLOOKUP(Coffee_data[[#This Row],[Area Code]],Location!$B$1:$E$157,4,FALSE)</f>
        <v>Small Market</v>
      </c>
      <c r="R4017" s="15" t="str">
        <f>HLOOKUP(Coffee_data[[#This Row],[ProductId]],Product!$B$4:$O$7,2,FALSE)</f>
        <v>Regular</v>
      </c>
      <c r="S4017" s="15" t="str">
        <f>HLOOKUP(Coffee_data[[#This Row],[ProductId]],Product!$B$4:$O$7,3,FALSE)</f>
        <v>Tea</v>
      </c>
      <c r="T4017" s="15" t="str">
        <f>HLOOKUP(Coffee_data[[#This Row],[ProductId]],Product!$B$4:$O$7,4,FALSE)</f>
        <v>Darjeeling</v>
      </c>
    </row>
    <row r="4018" spans="1:20" x14ac:dyDescent="0.2">
      <c r="A4018">
        <v>13</v>
      </c>
      <c r="B4018">
        <v>47</v>
      </c>
      <c r="C4018">
        <v>87</v>
      </c>
      <c r="D4018">
        <v>35</v>
      </c>
      <c r="E4018">
        <v>38</v>
      </c>
      <c r="F4018">
        <v>11</v>
      </c>
      <c r="G4018">
        <v>248</v>
      </c>
      <c r="H4018">
        <v>10</v>
      </c>
      <c r="I4018">
        <v>20</v>
      </c>
      <c r="J4018">
        <v>30</v>
      </c>
      <c r="K4018">
        <v>50</v>
      </c>
      <c r="L4018">
        <v>435</v>
      </c>
      <c r="M4018">
        <v>12</v>
      </c>
      <c r="N4018" s="25">
        <v>42308</v>
      </c>
      <c r="O4018" t="str">
        <f>VLOOKUP(Coffee_data[[#This Row],[Area Code]],Location!$B$1:$E$157,2,FALSE)</f>
        <v>Utah</v>
      </c>
      <c r="P4018" t="str">
        <f>VLOOKUP(Coffee_data[[#This Row],[Area Code]],Location!$B$1:$E$157,3,FALSE)</f>
        <v>West</v>
      </c>
      <c r="Q4018" t="str">
        <f>VLOOKUP(Coffee_data[[#This Row],[Area Code]],Location!$B$1:$E$157,4,FALSE)</f>
        <v>Small Market</v>
      </c>
      <c r="R4018" s="15" t="str">
        <f>HLOOKUP(Coffee_data[[#This Row],[ProductId]],Product!$B$4:$O$7,2,FALSE)</f>
        <v>Regular</v>
      </c>
      <c r="S4018" s="15" t="str">
        <f>HLOOKUP(Coffee_data[[#This Row],[ProductId]],Product!$B$4:$O$7,3,FALSE)</f>
        <v>Tea</v>
      </c>
      <c r="T4018" s="15" t="str">
        <f>HLOOKUP(Coffee_data[[#This Row],[ProductId]],Product!$B$4:$O$7,4,FALSE)</f>
        <v>Earl Grey</v>
      </c>
    </row>
    <row r="4019" spans="1:20" x14ac:dyDescent="0.2">
      <c r="A4019">
        <v>-4</v>
      </c>
      <c r="B4019">
        <v>42</v>
      </c>
      <c r="C4019">
        <v>81</v>
      </c>
      <c r="D4019">
        <v>34</v>
      </c>
      <c r="E4019">
        <v>45</v>
      </c>
      <c r="F4019">
        <v>12</v>
      </c>
      <c r="G4019">
        <v>211</v>
      </c>
      <c r="H4019">
        <v>0</v>
      </c>
      <c r="I4019">
        <v>20</v>
      </c>
      <c r="J4019">
        <v>30</v>
      </c>
      <c r="K4019">
        <v>63</v>
      </c>
      <c r="L4019">
        <v>435</v>
      </c>
      <c r="M4019">
        <v>13</v>
      </c>
      <c r="N4019" s="25">
        <v>42308</v>
      </c>
      <c r="O4019" t="str">
        <f>VLOOKUP(Coffee_data[[#This Row],[Area Code]],Location!$B$1:$E$157,2,FALSE)</f>
        <v>Utah</v>
      </c>
      <c r="P4019" t="str">
        <f>VLOOKUP(Coffee_data[[#This Row],[Area Code]],Location!$B$1:$E$157,3,FALSE)</f>
        <v>West</v>
      </c>
      <c r="Q4019" t="str">
        <f>VLOOKUP(Coffee_data[[#This Row],[Area Code]],Location!$B$1:$E$157,4,FALSE)</f>
        <v>Small Market</v>
      </c>
      <c r="R4019" s="15" t="str">
        <f>HLOOKUP(Coffee_data[[#This Row],[ProductId]],Product!$B$4:$O$7,2,FALSE)</f>
        <v>Regular</v>
      </c>
      <c r="S4019" s="15" t="str">
        <f>HLOOKUP(Coffee_data[[#This Row],[ProductId]],Product!$B$4:$O$7,3,FALSE)</f>
        <v>Tea</v>
      </c>
      <c r="T4019" s="15" t="str">
        <f>HLOOKUP(Coffee_data[[#This Row],[ProductId]],Product!$B$4:$O$7,4,FALSE)</f>
        <v>Green Tea</v>
      </c>
    </row>
    <row r="4020" spans="1:20" x14ac:dyDescent="0.2">
      <c r="A4020">
        <v>45</v>
      </c>
      <c r="B4020">
        <v>67</v>
      </c>
      <c r="C4020">
        <v>120</v>
      </c>
      <c r="D4020">
        <v>46</v>
      </c>
      <c r="E4020">
        <v>37</v>
      </c>
      <c r="F4020">
        <v>14</v>
      </c>
      <c r="G4020">
        <v>316</v>
      </c>
      <c r="H4020">
        <v>30</v>
      </c>
      <c r="I4020">
        <v>32</v>
      </c>
      <c r="J4020">
        <v>60</v>
      </c>
      <c r="K4020">
        <v>100</v>
      </c>
      <c r="L4020">
        <v>435</v>
      </c>
      <c r="M4020">
        <v>8</v>
      </c>
      <c r="N4020" s="25">
        <v>42308</v>
      </c>
      <c r="O4020" t="str">
        <f>VLOOKUP(Coffee_data[[#This Row],[Area Code]],Location!$B$1:$E$157,2,FALSE)</f>
        <v>Utah</v>
      </c>
      <c r="P4020" t="str">
        <f>VLOOKUP(Coffee_data[[#This Row],[Area Code]],Location!$B$1:$E$157,3,FALSE)</f>
        <v>West</v>
      </c>
      <c r="Q4020" t="str">
        <f>VLOOKUP(Coffee_data[[#This Row],[Area Code]],Location!$B$1:$E$157,4,FALSE)</f>
        <v>Small Market</v>
      </c>
      <c r="R4020" s="15" t="str">
        <f>HLOOKUP(Coffee_data[[#This Row],[ProductId]],Product!$B$4:$O$7,2,FALSE)</f>
        <v>Decaf</v>
      </c>
      <c r="S4020" s="15" t="str">
        <f>HLOOKUP(Coffee_data[[#This Row],[ProductId]],Product!$B$4:$O$7,3,FALSE)</f>
        <v>Herbal Tea</v>
      </c>
      <c r="T4020" s="15" t="str">
        <f>HLOOKUP(Coffee_data[[#This Row],[ProductId]],Product!$B$4:$O$7,4,FALSE)</f>
        <v>Chamomile</v>
      </c>
    </row>
    <row r="4021" spans="1:20" x14ac:dyDescent="0.2">
      <c r="A4021">
        <v>30</v>
      </c>
      <c r="B4021">
        <v>66</v>
      </c>
      <c r="C4021">
        <v>116</v>
      </c>
      <c r="D4021">
        <v>43</v>
      </c>
      <c r="E4021">
        <v>46</v>
      </c>
      <c r="F4021">
        <v>14</v>
      </c>
      <c r="G4021">
        <v>452</v>
      </c>
      <c r="H4021">
        <v>30</v>
      </c>
      <c r="I4021">
        <v>49</v>
      </c>
      <c r="J4021">
        <v>60</v>
      </c>
      <c r="K4021">
        <v>109</v>
      </c>
      <c r="L4021">
        <v>435</v>
      </c>
      <c r="M4021">
        <v>9</v>
      </c>
      <c r="N4021" s="25">
        <v>42308</v>
      </c>
      <c r="O4021" t="str">
        <f>VLOOKUP(Coffee_data[[#This Row],[Area Code]],Location!$B$1:$E$157,2,FALSE)</f>
        <v>Utah</v>
      </c>
      <c r="P4021" t="str">
        <f>VLOOKUP(Coffee_data[[#This Row],[Area Code]],Location!$B$1:$E$157,3,FALSE)</f>
        <v>West</v>
      </c>
      <c r="Q4021" t="str">
        <f>VLOOKUP(Coffee_data[[#This Row],[Area Code]],Location!$B$1:$E$157,4,FALSE)</f>
        <v>Small Market</v>
      </c>
      <c r="R4021" s="15" t="str">
        <f>HLOOKUP(Coffee_data[[#This Row],[ProductId]],Product!$B$4:$O$7,2,FALSE)</f>
        <v>Decaf</v>
      </c>
      <c r="S4021" s="15" t="str">
        <f>HLOOKUP(Coffee_data[[#This Row],[ProductId]],Product!$B$4:$O$7,3,FALSE)</f>
        <v>Herbal Tea</v>
      </c>
      <c r="T4021" s="15" t="str">
        <f>HLOOKUP(Coffee_data[[#This Row],[ProductId]],Product!$B$4:$O$7,4,FALSE)</f>
        <v>Lemon</v>
      </c>
    </row>
    <row r="4022" spans="1:20" x14ac:dyDescent="0.2">
      <c r="A4022">
        <v>-12</v>
      </c>
      <c r="B4022">
        <v>40</v>
      </c>
      <c r="C4022">
        <v>130</v>
      </c>
      <c r="D4022">
        <v>82</v>
      </c>
      <c r="E4022">
        <v>48</v>
      </c>
      <c r="F4022">
        <v>25</v>
      </c>
      <c r="G4022">
        <v>1804</v>
      </c>
      <c r="H4022">
        <v>0</v>
      </c>
      <c r="I4022">
        <v>80</v>
      </c>
      <c r="J4022">
        <v>40</v>
      </c>
      <c r="K4022">
        <v>120</v>
      </c>
      <c r="L4022">
        <v>435</v>
      </c>
      <c r="M4022">
        <v>10</v>
      </c>
      <c r="N4022" s="25">
        <v>42308</v>
      </c>
      <c r="O4022" t="str">
        <f>VLOOKUP(Coffee_data[[#This Row],[Area Code]],Location!$B$1:$E$157,2,FALSE)</f>
        <v>Utah</v>
      </c>
      <c r="P4022" t="str">
        <f>VLOOKUP(Coffee_data[[#This Row],[Area Code]],Location!$B$1:$E$157,3,FALSE)</f>
        <v>West</v>
      </c>
      <c r="Q4022" t="str">
        <f>VLOOKUP(Coffee_data[[#This Row],[Area Code]],Location!$B$1:$E$157,4,FALSE)</f>
        <v>Small Market</v>
      </c>
      <c r="R4022" s="15" t="str">
        <f>HLOOKUP(Coffee_data[[#This Row],[ProductId]],Product!$B$4:$O$7,2,FALSE)</f>
        <v>Decaf</v>
      </c>
      <c r="S4022" s="15" t="str">
        <f>HLOOKUP(Coffee_data[[#This Row],[ProductId]],Product!$B$4:$O$7,3,FALSE)</f>
        <v>Herbal Tea</v>
      </c>
      <c r="T4022" s="15" t="str">
        <f>HLOOKUP(Coffee_data[[#This Row],[ProductId]],Product!$B$4:$O$7,4,FALSE)</f>
        <v>Mint</v>
      </c>
    </row>
    <row r="4023" spans="1:20" x14ac:dyDescent="0.2">
      <c r="A4023">
        <v>126</v>
      </c>
      <c r="B4023">
        <v>130</v>
      </c>
      <c r="C4023">
        <v>246</v>
      </c>
      <c r="D4023">
        <v>92</v>
      </c>
      <c r="E4023">
        <v>45</v>
      </c>
      <c r="F4023">
        <v>33</v>
      </c>
      <c r="G4023">
        <v>552</v>
      </c>
      <c r="H4023">
        <v>90</v>
      </c>
      <c r="I4023">
        <v>95</v>
      </c>
      <c r="J4023">
        <v>130</v>
      </c>
      <c r="K4023">
        <v>220</v>
      </c>
      <c r="L4023">
        <v>801</v>
      </c>
      <c r="M4023">
        <v>5</v>
      </c>
      <c r="N4023" s="25">
        <v>42308</v>
      </c>
      <c r="O4023" t="str">
        <f>VLOOKUP(Coffee_data[[#This Row],[Area Code]],Location!$B$1:$E$157,2,FALSE)</f>
        <v>Utah</v>
      </c>
      <c r="P4023" t="str">
        <f>VLOOKUP(Coffee_data[[#This Row],[Area Code]],Location!$B$1:$E$157,3,FALSE)</f>
        <v>West</v>
      </c>
      <c r="Q4023" t="str">
        <f>VLOOKUP(Coffee_data[[#This Row],[Area Code]],Location!$B$1:$E$157,4,FALSE)</f>
        <v>Small Market</v>
      </c>
      <c r="R4023" s="15" t="str">
        <f>HLOOKUP(Coffee_data[[#This Row],[ProductId]],Product!$B$4:$O$7,2,FALSE)</f>
        <v>Regular</v>
      </c>
      <c r="S4023" s="15" t="str">
        <f>HLOOKUP(Coffee_data[[#This Row],[ProductId]],Product!$B$4:$O$7,3,FALSE)</f>
        <v>Espresso</v>
      </c>
      <c r="T4023" s="15" t="str">
        <f>HLOOKUP(Coffee_data[[#This Row],[ProductId]],Product!$B$4:$O$7,4,FALSE)</f>
        <v>Caffe Mocha</v>
      </c>
    </row>
    <row r="4024" spans="1:20" x14ac:dyDescent="0.2">
      <c r="A4024">
        <v>77</v>
      </c>
      <c r="B4024">
        <v>78</v>
      </c>
      <c r="C4024">
        <v>141</v>
      </c>
      <c r="D4024">
        <v>54</v>
      </c>
      <c r="E4024">
        <v>26</v>
      </c>
      <c r="F4024">
        <v>15</v>
      </c>
      <c r="G4024">
        <v>885</v>
      </c>
      <c r="H4024">
        <v>50</v>
      </c>
      <c r="I4024">
        <v>50</v>
      </c>
      <c r="J4024">
        <v>70</v>
      </c>
      <c r="K4024">
        <v>120</v>
      </c>
      <c r="L4024">
        <v>435</v>
      </c>
      <c r="M4024">
        <v>6</v>
      </c>
      <c r="N4024" s="25">
        <v>42308</v>
      </c>
      <c r="O4024" t="str">
        <f>VLOOKUP(Coffee_data[[#This Row],[Area Code]],Location!$B$1:$E$157,2,FALSE)</f>
        <v>Utah</v>
      </c>
      <c r="P4024" t="str">
        <f>VLOOKUP(Coffee_data[[#This Row],[Area Code]],Location!$B$1:$E$157,3,FALSE)</f>
        <v>West</v>
      </c>
      <c r="Q4024" t="str">
        <f>VLOOKUP(Coffee_data[[#This Row],[Area Code]],Location!$B$1:$E$157,4,FALSE)</f>
        <v>Small Market</v>
      </c>
      <c r="R4024" s="15" t="str">
        <f>HLOOKUP(Coffee_data[[#This Row],[ProductId]],Product!$B$4:$O$7,2,FALSE)</f>
        <v>Decaf</v>
      </c>
      <c r="S4024" s="15" t="str">
        <f>HLOOKUP(Coffee_data[[#This Row],[ProductId]],Product!$B$4:$O$7,3,FALSE)</f>
        <v>Espresso</v>
      </c>
      <c r="T4024" s="15" t="str">
        <f>HLOOKUP(Coffee_data[[#This Row],[ProductId]],Product!$B$4:$O$7,4,FALSE)</f>
        <v>Decaf Espresso</v>
      </c>
    </row>
    <row r="4025" spans="1:20" x14ac:dyDescent="0.2">
      <c r="A4025">
        <v>58</v>
      </c>
      <c r="B4025">
        <v>81</v>
      </c>
      <c r="C4025">
        <v>160</v>
      </c>
      <c r="D4025">
        <v>69</v>
      </c>
      <c r="E4025">
        <v>42</v>
      </c>
      <c r="F4025">
        <v>21</v>
      </c>
      <c r="G4025">
        <v>1060</v>
      </c>
      <c r="H4025">
        <v>50</v>
      </c>
      <c r="I4025">
        <v>81</v>
      </c>
      <c r="J4025">
        <v>90</v>
      </c>
      <c r="K4025">
        <v>171</v>
      </c>
      <c r="L4025">
        <v>435</v>
      </c>
      <c r="M4025">
        <v>1</v>
      </c>
      <c r="N4025" s="25">
        <v>42308</v>
      </c>
      <c r="O4025" t="str">
        <f>VLOOKUP(Coffee_data[[#This Row],[Area Code]],Location!$B$1:$E$157,2,FALSE)</f>
        <v>Utah</v>
      </c>
      <c r="P4025" t="str">
        <f>VLOOKUP(Coffee_data[[#This Row],[Area Code]],Location!$B$1:$E$157,3,FALSE)</f>
        <v>West</v>
      </c>
      <c r="Q4025" t="str">
        <f>VLOOKUP(Coffee_data[[#This Row],[Area Code]],Location!$B$1:$E$157,4,FALSE)</f>
        <v>Small Market</v>
      </c>
      <c r="R4025" s="15" t="str">
        <f>HLOOKUP(Coffee_data[[#This Row],[ProductId]],Product!$B$4:$O$7,2,FALSE)</f>
        <v>Regular</v>
      </c>
      <c r="S4025" s="15" t="str">
        <f>HLOOKUP(Coffee_data[[#This Row],[ProductId]],Product!$B$4:$O$7,3,FALSE)</f>
        <v>Coffee</v>
      </c>
      <c r="T4025" s="15" t="str">
        <f>HLOOKUP(Coffee_data[[#This Row],[ProductId]],Product!$B$4:$O$7,4,FALSE)</f>
        <v>Amaretto</v>
      </c>
    </row>
    <row r="4026" spans="1:20" x14ac:dyDescent="0.2">
      <c r="A4026">
        <v>40</v>
      </c>
      <c r="B4026">
        <v>71</v>
      </c>
      <c r="C4026">
        <v>132</v>
      </c>
      <c r="D4026">
        <v>53</v>
      </c>
      <c r="E4026">
        <v>44</v>
      </c>
      <c r="F4026">
        <v>17</v>
      </c>
      <c r="G4026">
        <v>380</v>
      </c>
      <c r="H4026">
        <v>50</v>
      </c>
      <c r="I4026">
        <v>60</v>
      </c>
      <c r="J4026">
        <v>80</v>
      </c>
      <c r="K4026">
        <v>138</v>
      </c>
      <c r="L4026">
        <v>435</v>
      </c>
      <c r="M4026">
        <v>2</v>
      </c>
      <c r="N4026" s="25">
        <v>42308</v>
      </c>
      <c r="O4026" t="str">
        <f>VLOOKUP(Coffee_data[[#This Row],[Area Code]],Location!$B$1:$E$157,2,FALSE)</f>
        <v>Utah</v>
      </c>
      <c r="P4026" t="str">
        <f>VLOOKUP(Coffee_data[[#This Row],[Area Code]],Location!$B$1:$E$157,3,FALSE)</f>
        <v>West</v>
      </c>
      <c r="Q4026" t="str">
        <f>VLOOKUP(Coffee_data[[#This Row],[Area Code]],Location!$B$1:$E$157,4,FALSE)</f>
        <v>Small Market</v>
      </c>
      <c r="R4026" s="15" t="str">
        <f>HLOOKUP(Coffee_data[[#This Row],[ProductId]],Product!$B$4:$O$7,2,FALSE)</f>
        <v>Regular</v>
      </c>
      <c r="S4026" s="15" t="str">
        <f>HLOOKUP(Coffee_data[[#This Row],[ProductId]],Product!$B$4:$O$7,3,FALSE)</f>
        <v>Coffee</v>
      </c>
      <c r="T4026" s="15" t="str">
        <f>HLOOKUP(Coffee_data[[#This Row],[ProductId]],Product!$B$4:$O$7,4,FALSE)</f>
        <v>Columbian</v>
      </c>
    </row>
    <row r="4027" spans="1:20" x14ac:dyDescent="0.2">
      <c r="A4027">
        <v>56</v>
      </c>
      <c r="B4027">
        <v>102</v>
      </c>
      <c r="C4027">
        <v>196</v>
      </c>
      <c r="D4027">
        <v>82</v>
      </c>
      <c r="E4027">
        <v>64</v>
      </c>
      <c r="F4027">
        <v>31</v>
      </c>
      <c r="G4027">
        <v>601</v>
      </c>
      <c r="H4027">
        <v>60</v>
      </c>
      <c r="I4027">
        <v>90</v>
      </c>
      <c r="J4027">
        <v>120</v>
      </c>
      <c r="K4027">
        <v>210</v>
      </c>
      <c r="L4027">
        <v>435</v>
      </c>
      <c r="M4027">
        <v>3</v>
      </c>
      <c r="N4027" s="25">
        <v>42308</v>
      </c>
      <c r="O4027" t="str">
        <f>VLOOKUP(Coffee_data[[#This Row],[Area Code]],Location!$B$1:$E$157,2,FALSE)</f>
        <v>Utah</v>
      </c>
      <c r="P4027" t="str">
        <f>VLOOKUP(Coffee_data[[#This Row],[Area Code]],Location!$B$1:$E$157,3,FALSE)</f>
        <v>West</v>
      </c>
      <c r="Q4027" t="str">
        <f>VLOOKUP(Coffee_data[[#This Row],[Area Code]],Location!$B$1:$E$157,4,FALSE)</f>
        <v>Small Market</v>
      </c>
      <c r="R4027" s="15" t="str">
        <f>HLOOKUP(Coffee_data[[#This Row],[ProductId]],Product!$B$4:$O$7,2,FALSE)</f>
        <v>Decaf</v>
      </c>
      <c r="S4027" s="15" t="str">
        <f>HLOOKUP(Coffee_data[[#This Row],[ProductId]],Product!$B$4:$O$7,3,FALSE)</f>
        <v>Coffee</v>
      </c>
      <c r="T4027" s="15" t="str">
        <f>HLOOKUP(Coffee_data[[#This Row],[ProductId]],Product!$B$4:$O$7,4,FALSE)</f>
        <v>Decaf Irish Cream</v>
      </c>
    </row>
    <row r="4028" spans="1:20" x14ac:dyDescent="0.2">
      <c r="A4028">
        <v>40</v>
      </c>
      <c r="B4028">
        <v>48</v>
      </c>
      <c r="C4028">
        <v>86</v>
      </c>
      <c r="D4028">
        <v>33</v>
      </c>
      <c r="E4028">
        <v>21</v>
      </c>
      <c r="F4028">
        <v>9</v>
      </c>
      <c r="G4028">
        <v>836</v>
      </c>
      <c r="H4028">
        <v>30</v>
      </c>
      <c r="I4028">
        <v>26</v>
      </c>
      <c r="J4028">
        <v>40</v>
      </c>
      <c r="K4028">
        <v>66</v>
      </c>
      <c r="L4028">
        <v>435</v>
      </c>
      <c r="M4028">
        <v>4</v>
      </c>
      <c r="N4028" s="25">
        <v>42308</v>
      </c>
      <c r="O4028" t="str">
        <f>VLOOKUP(Coffee_data[[#This Row],[Area Code]],Location!$B$1:$E$157,2,FALSE)</f>
        <v>Utah</v>
      </c>
      <c r="P4028" t="str">
        <f>VLOOKUP(Coffee_data[[#This Row],[Area Code]],Location!$B$1:$E$157,3,FALSE)</f>
        <v>West</v>
      </c>
      <c r="Q4028" t="str">
        <f>VLOOKUP(Coffee_data[[#This Row],[Area Code]],Location!$B$1:$E$157,4,FALSE)</f>
        <v>Small Market</v>
      </c>
      <c r="R4028" s="15" t="str">
        <f>HLOOKUP(Coffee_data[[#This Row],[ProductId]],Product!$B$4:$O$7,2,FALSE)</f>
        <v>Regular</v>
      </c>
      <c r="S4028" s="15" t="str">
        <f>HLOOKUP(Coffee_data[[#This Row],[ProductId]],Product!$B$4:$O$7,3,FALSE)</f>
        <v>Espresso</v>
      </c>
      <c r="T4028" s="15" t="str">
        <f>HLOOKUP(Coffee_data[[#This Row],[ProductId]],Product!$B$4:$O$7,4,FALSE)</f>
        <v>Caffe Latte</v>
      </c>
    </row>
    <row r="4029" spans="1:20" x14ac:dyDescent="0.2">
      <c r="A4029">
        <v>190</v>
      </c>
      <c r="B4029">
        <v>172</v>
      </c>
      <c r="C4029">
        <v>309</v>
      </c>
      <c r="D4029">
        <v>180</v>
      </c>
      <c r="E4029">
        <v>44</v>
      </c>
      <c r="F4029">
        <v>33</v>
      </c>
      <c r="G4029">
        <v>930</v>
      </c>
      <c r="H4029">
        <v>110</v>
      </c>
      <c r="I4029">
        <v>91</v>
      </c>
      <c r="J4029">
        <v>130</v>
      </c>
      <c r="K4029">
        <v>221</v>
      </c>
      <c r="L4029">
        <v>805</v>
      </c>
      <c r="M4029">
        <v>11</v>
      </c>
      <c r="N4029" s="25">
        <v>42308</v>
      </c>
      <c r="O4029" t="str">
        <f>VLOOKUP(Coffee_data[[#This Row],[Area Code]],Location!$B$1:$E$157,2,FALSE)</f>
        <v>California</v>
      </c>
      <c r="P4029" t="str">
        <f>VLOOKUP(Coffee_data[[#This Row],[Area Code]],Location!$B$1:$E$157,3,FALSE)</f>
        <v>West</v>
      </c>
      <c r="Q4029" t="str">
        <f>VLOOKUP(Coffee_data[[#This Row],[Area Code]],Location!$B$1:$E$157,4,FALSE)</f>
        <v>Major Market</v>
      </c>
      <c r="R4029" s="15" t="str">
        <f>HLOOKUP(Coffee_data[[#This Row],[ProductId]],Product!$B$4:$O$7,2,FALSE)</f>
        <v>Regular</v>
      </c>
      <c r="S4029" s="15" t="str">
        <f>HLOOKUP(Coffee_data[[#This Row],[ProductId]],Product!$B$4:$O$7,3,FALSE)</f>
        <v>Tea</v>
      </c>
      <c r="T4029" s="15" t="str">
        <f>HLOOKUP(Coffee_data[[#This Row],[ProductId]],Product!$B$4:$O$7,4,FALSE)</f>
        <v>Darjeeling</v>
      </c>
    </row>
    <row r="4030" spans="1:20" x14ac:dyDescent="0.2">
      <c r="A4030">
        <v>70</v>
      </c>
      <c r="B4030">
        <v>73</v>
      </c>
      <c r="C4030">
        <v>131</v>
      </c>
      <c r="D4030">
        <v>50</v>
      </c>
      <c r="E4030">
        <v>26</v>
      </c>
      <c r="F4030">
        <v>14</v>
      </c>
      <c r="G4030">
        <v>589</v>
      </c>
      <c r="H4030">
        <v>40</v>
      </c>
      <c r="I4030">
        <v>30</v>
      </c>
      <c r="J4030">
        <v>50</v>
      </c>
      <c r="K4030">
        <v>68</v>
      </c>
      <c r="L4030">
        <v>760</v>
      </c>
      <c r="M4030">
        <v>12</v>
      </c>
      <c r="N4030" s="25">
        <v>42308</v>
      </c>
      <c r="O4030" t="str">
        <f>VLOOKUP(Coffee_data[[#This Row],[Area Code]],Location!$B$1:$E$157,2,FALSE)</f>
        <v>California</v>
      </c>
      <c r="P4030" t="str">
        <f>VLOOKUP(Coffee_data[[#This Row],[Area Code]],Location!$B$1:$E$157,3,FALSE)</f>
        <v>West</v>
      </c>
      <c r="Q4030" t="str">
        <f>VLOOKUP(Coffee_data[[#This Row],[Area Code]],Location!$B$1:$E$157,4,FALSE)</f>
        <v>Major Market</v>
      </c>
      <c r="R4030" s="15" t="str">
        <f>HLOOKUP(Coffee_data[[#This Row],[ProductId]],Product!$B$4:$O$7,2,FALSE)</f>
        <v>Regular</v>
      </c>
      <c r="S4030" s="15" t="str">
        <f>HLOOKUP(Coffee_data[[#This Row],[ProductId]],Product!$B$4:$O$7,3,FALSE)</f>
        <v>Tea</v>
      </c>
      <c r="T4030" s="15" t="str">
        <f>HLOOKUP(Coffee_data[[#This Row],[ProductId]],Product!$B$4:$O$7,4,FALSE)</f>
        <v>Earl Grey</v>
      </c>
    </row>
    <row r="4031" spans="1:20" x14ac:dyDescent="0.2">
      <c r="A4031">
        <v>88</v>
      </c>
      <c r="B4031">
        <v>114</v>
      </c>
      <c r="C4031">
        <v>201</v>
      </c>
      <c r="D4031">
        <v>75</v>
      </c>
      <c r="E4031">
        <v>55</v>
      </c>
      <c r="F4031">
        <v>24</v>
      </c>
      <c r="G4031">
        <v>659</v>
      </c>
      <c r="H4031">
        <v>40</v>
      </c>
      <c r="I4031">
        <v>50</v>
      </c>
      <c r="J4031">
        <v>80</v>
      </c>
      <c r="K4031">
        <v>117</v>
      </c>
      <c r="L4031">
        <v>209</v>
      </c>
      <c r="M4031">
        <v>13</v>
      </c>
      <c r="N4031" s="25">
        <v>42308</v>
      </c>
      <c r="O4031" t="str">
        <f>VLOOKUP(Coffee_data[[#This Row],[Area Code]],Location!$B$1:$E$157,2,FALSE)</f>
        <v>California</v>
      </c>
      <c r="P4031" t="str">
        <f>VLOOKUP(Coffee_data[[#This Row],[Area Code]],Location!$B$1:$E$157,3,FALSE)</f>
        <v>West</v>
      </c>
      <c r="Q4031" t="str">
        <f>VLOOKUP(Coffee_data[[#This Row],[Area Code]],Location!$B$1:$E$157,4,FALSE)</f>
        <v>Major Market</v>
      </c>
      <c r="R4031" s="15" t="str">
        <f>HLOOKUP(Coffee_data[[#This Row],[ProductId]],Product!$B$4:$O$7,2,FALSE)</f>
        <v>Regular</v>
      </c>
      <c r="S4031" s="15" t="str">
        <f>HLOOKUP(Coffee_data[[#This Row],[ProductId]],Product!$B$4:$O$7,3,FALSE)</f>
        <v>Tea</v>
      </c>
      <c r="T4031" s="15" t="str">
        <f>HLOOKUP(Coffee_data[[#This Row],[ProductId]],Product!$B$4:$O$7,4,FALSE)</f>
        <v>Green Tea</v>
      </c>
    </row>
    <row r="4032" spans="1:20" x14ac:dyDescent="0.2">
      <c r="A4032">
        <v>125</v>
      </c>
      <c r="B4032">
        <v>117</v>
      </c>
      <c r="C4032">
        <v>211</v>
      </c>
      <c r="D4032">
        <v>81</v>
      </c>
      <c r="E4032">
        <v>33</v>
      </c>
      <c r="F4032">
        <v>22</v>
      </c>
      <c r="G4032">
        <v>984</v>
      </c>
      <c r="H4032">
        <v>80</v>
      </c>
      <c r="I4032">
        <v>78</v>
      </c>
      <c r="J4032">
        <v>110</v>
      </c>
      <c r="K4032">
        <v>188</v>
      </c>
      <c r="L4032">
        <v>760</v>
      </c>
      <c r="M4032">
        <v>8</v>
      </c>
      <c r="N4032" s="25">
        <v>42308</v>
      </c>
      <c r="O4032" t="str">
        <f>VLOOKUP(Coffee_data[[#This Row],[Area Code]],Location!$B$1:$E$157,2,FALSE)</f>
        <v>California</v>
      </c>
      <c r="P4032" t="str">
        <f>VLOOKUP(Coffee_data[[#This Row],[Area Code]],Location!$B$1:$E$157,3,FALSE)</f>
        <v>West</v>
      </c>
      <c r="Q4032" t="str">
        <f>VLOOKUP(Coffee_data[[#This Row],[Area Code]],Location!$B$1:$E$157,4,FALSE)</f>
        <v>Major Market</v>
      </c>
      <c r="R4032" s="15" t="str">
        <f>HLOOKUP(Coffee_data[[#This Row],[ProductId]],Product!$B$4:$O$7,2,FALSE)</f>
        <v>Decaf</v>
      </c>
      <c r="S4032" s="15" t="str">
        <f>HLOOKUP(Coffee_data[[#This Row],[ProductId]],Product!$B$4:$O$7,3,FALSE)</f>
        <v>Herbal Tea</v>
      </c>
      <c r="T4032" s="15" t="str">
        <f>HLOOKUP(Coffee_data[[#This Row],[ProductId]],Product!$B$4:$O$7,4,FALSE)</f>
        <v>Chamomile</v>
      </c>
    </row>
    <row r="4033" spans="1:20" x14ac:dyDescent="0.2">
      <c r="A4033">
        <v>258</v>
      </c>
      <c r="B4033">
        <v>265</v>
      </c>
      <c r="C4033">
        <v>522</v>
      </c>
      <c r="D4033">
        <v>186</v>
      </c>
      <c r="E4033">
        <v>91</v>
      </c>
      <c r="F4033">
        <v>69</v>
      </c>
      <c r="G4033">
        <v>1272</v>
      </c>
      <c r="H4033">
        <v>160</v>
      </c>
      <c r="I4033">
        <v>180</v>
      </c>
      <c r="J4033">
        <v>240</v>
      </c>
      <c r="K4033">
        <v>450</v>
      </c>
      <c r="L4033">
        <v>510</v>
      </c>
      <c r="M4033">
        <v>9</v>
      </c>
      <c r="N4033" s="25">
        <v>42308</v>
      </c>
      <c r="O4033" t="str">
        <f>VLOOKUP(Coffee_data[[#This Row],[Area Code]],Location!$B$1:$E$157,2,FALSE)</f>
        <v>California</v>
      </c>
      <c r="P4033" t="str">
        <f>VLOOKUP(Coffee_data[[#This Row],[Area Code]],Location!$B$1:$E$157,3,FALSE)</f>
        <v>West</v>
      </c>
      <c r="Q4033" t="str">
        <f>VLOOKUP(Coffee_data[[#This Row],[Area Code]],Location!$B$1:$E$157,4,FALSE)</f>
        <v>Major Market</v>
      </c>
      <c r="R4033" s="15" t="str">
        <f>HLOOKUP(Coffee_data[[#This Row],[ProductId]],Product!$B$4:$O$7,2,FALSE)</f>
        <v>Decaf</v>
      </c>
      <c r="S4033" s="15" t="str">
        <f>HLOOKUP(Coffee_data[[#This Row],[ProductId]],Product!$B$4:$O$7,3,FALSE)</f>
        <v>Herbal Tea</v>
      </c>
      <c r="T4033" s="15" t="str">
        <f>HLOOKUP(Coffee_data[[#This Row],[ProductId]],Product!$B$4:$O$7,4,FALSE)</f>
        <v>Lemon</v>
      </c>
    </row>
    <row r="4034" spans="1:20" x14ac:dyDescent="0.2">
      <c r="A4034">
        <v>40</v>
      </c>
      <c r="B4034">
        <v>52</v>
      </c>
      <c r="C4034">
        <v>98</v>
      </c>
      <c r="D4034">
        <v>40</v>
      </c>
      <c r="E4034">
        <v>25</v>
      </c>
      <c r="F4034">
        <v>13</v>
      </c>
      <c r="G4034">
        <v>536</v>
      </c>
      <c r="H4034">
        <v>30</v>
      </c>
      <c r="I4034">
        <v>30</v>
      </c>
      <c r="J4034">
        <v>50</v>
      </c>
      <c r="K4034">
        <v>80</v>
      </c>
      <c r="L4034">
        <v>323</v>
      </c>
      <c r="M4034">
        <v>10</v>
      </c>
      <c r="N4034" s="25">
        <v>42308</v>
      </c>
      <c r="O4034" t="str">
        <f>VLOOKUP(Coffee_data[[#This Row],[Area Code]],Location!$B$1:$E$157,2,FALSE)</f>
        <v>California</v>
      </c>
      <c r="P4034" t="str">
        <f>VLOOKUP(Coffee_data[[#This Row],[Area Code]],Location!$B$1:$E$157,3,FALSE)</f>
        <v>West</v>
      </c>
      <c r="Q4034" t="str">
        <f>VLOOKUP(Coffee_data[[#This Row],[Area Code]],Location!$B$1:$E$157,4,FALSE)</f>
        <v>Major Market</v>
      </c>
      <c r="R4034" s="15" t="str">
        <f>HLOOKUP(Coffee_data[[#This Row],[ProductId]],Product!$B$4:$O$7,2,FALSE)</f>
        <v>Decaf</v>
      </c>
      <c r="S4034" s="15" t="str">
        <f>HLOOKUP(Coffee_data[[#This Row],[ProductId]],Product!$B$4:$O$7,3,FALSE)</f>
        <v>Herbal Tea</v>
      </c>
      <c r="T4034" s="15" t="str">
        <f>HLOOKUP(Coffee_data[[#This Row],[ProductId]],Product!$B$4:$O$7,4,FALSE)</f>
        <v>Mint</v>
      </c>
    </row>
    <row r="4035" spans="1:20" x14ac:dyDescent="0.2">
      <c r="A4035">
        <v>39</v>
      </c>
      <c r="B4035">
        <v>168</v>
      </c>
      <c r="C4035">
        <v>308</v>
      </c>
      <c r="D4035">
        <v>114</v>
      </c>
      <c r="E4035">
        <v>142</v>
      </c>
      <c r="F4035">
        <v>109</v>
      </c>
      <c r="G4035">
        <v>912</v>
      </c>
      <c r="H4035">
        <v>40</v>
      </c>
      <c r="I4035">
        <v>110</v>
      </c>
      <c r="J4035">
        <v>170</v>
      </c>
      <c r="K4035">
        <v>280</v>
      </c>
      <c r="L4035">
        <v>916</v>
      </c>
      <c r="M4035">
        <v>5</v>
      </c>
      <c r="N4035" s="25">
        <v>42308</v>
      </c>
      <c r="O4035" t="str">
        <f>VLOOKUP(Coffee_data[[#This Row],[Area Code]],Location!$B$1:$E$157,2,FALSE)</f>
        <v>California</v>
      </c>
      <c r="P4035" t="str">
        <f>VLOOKUP(Coffee_data[[#This Row],[Area Code]],Location!$B$1:$E$157,3,FALSE)</f>
        <v>West</v>
      </c>
      <c r="Q4035" t="str">
        <f>VLOOKUP(Coffee_data[[#This Row],[Area Code]],Location!$B$1:$E$157,4,FALSE)</f>
        <v>Major Market</v>
      </c>
      <c r="R4035" s="15" t="str">
        <f>HLOOKUP(Coffee_data[[#This Row],[ProductId]],Product!$B$4:$O$7,2,FALSE)</f>
        <v>Regular</v>
      </c>
      <c r="S4035" s="15" t="str">
        <f>HLOOKUP(Coffee_data[[#This Row],[ProductId]],Product!$B$4:$O$7,3,FALSE)</f>
        <v>Espresso</v>
      </c>
      <c r="T4035" s="15" t="str">
        <f>HLOOKUP(Coffee_data[[#This Row],[ProductId]],Product!$B$4:$O$7,4,FALSE)</f>
        <v>Caffe Mocha</v>
      </c>
    </row>
    <row r="4036" spans="1:20" x14ac:dyDescent="0.2">
      <c r="A4036">
        <v>292</v>
      </c>
      <c r="B4036">
        <v>304</v>
      </c>
      <c r="C4036">
        <v>567</v>
      </c>
      <c r="D4036">
        <v>164</v>
      </c>
      <c r="E4036">
        <v>107</v>
      </c>
      <c r="F4036">
        <v>75</v>
      </c>
      <c r="G4036">
        <v>1691</v>
      </c>
      <c r="H4036">
        <v>190</v>
      </c>
      <c r="I4036">
        <v>211</v>
      </c>
      <c r="J4036">
        <v>290</v>
      </c>
      <c r="K4036">
        <v>504</v>
      </c>
      <c r="L4036">
        <v>213</v>
      </c>
      <c r="M4036">
        <v>6</v>
      </c>
      <c r="N4036" s="25">
        <v>42308</v>
      </c>
      <c r="O4036" t="str">
        <f>VLOOKUP(Coffee_data[[#This Row],[Area Code]],Location!$B$1:$E$157,2,FALSE)</f>
        <v>California</v>
      </c>
      <c r="P4036" t="str">
        <f>VLOOKUP(Coffee_data[[#This Row],[Area Code]],Location!$B$1:$E$157,3,FALSE)</f>
        <v>West</v>
      </c>
      <c r="Q4036" t="str">
        <f>VLOOKUP(Coffee_data[[#This Row],[Area Code]],Location!$B$1:$E$157,4,FALSE)</f>
        <v>Major Market</v>
      </c>
      <c r="R4036" s="15" t="str">
        <f>HLOOKUP(Coffee_data[[#This Row],[ProductId]],Product!$B$4:$O$7,2,FALSE)</f>
        <v>Decaf</v>
      </c>
      <c r="S4036" s="15" t="str">
        <f>HLOOKUP(Coffee_data[[#This Row],[ProductId]],Product!$B$4:$O$7,3,FALSE)</f>
        <v>Espresso</v>
      </c>
      <c r="T4036" s="15" t="str">
        <f>HLOOKUP(Coffee_data[[#This Row],[ProductId]],Product!$B$4:$O$7,4,FALSE)</f>
        <v>Decaf Espresso</v>
      </c>
    </row>
    <row r="4037" spans="1:20" x14ac:dyDescent="0.2">
      <c r="A4037">
        <v>-83</v>
      </c>
      <c r="B4037">
        <v>3</v>
      </c>
      <c r="C4037">
        <v>124</v>
      </c>
      <c r="D4037">
        <v>162</v>
      </c>
      <c r="E4037">
        <v>59</v>
      </c>
      <c r="F4037">
        <v>36</v>
      </c>
      <c r="G4037">
        <v>2758</v>
      </c>
      <c r="H4037">
        <v>-50</v>
      </c>
      <c r="I4037">
        <v>146</v>
      </c>
      <c r="J4037">
        <v>0</v>
      </c>
      <c r="K4037">
        <v>130</v>
      </c>
      <c r="L4037">
        <v>916</v>
      </c>
      <c r="M4037">
        <v>1</v>
      </c>
      <c r="N4037" s="25">
        <v>42308</v>
      </c>
      <c r="O4037" t="str">
        <f>VLOOKUP(Coffee_data[[#This Row],[Area Code]],Location!$B$1:$E$157,2,FALSE)</f>
        <v>California</v>
      </c>
      <c r="P4037" t="str">
        <f>VLOOKUP(Coffee_data[[#This Row],[Area Code]],Location!$B$1:$E$157,3,FALSE)</f>
        <v>West</v>
      </c>
      <c r="Q4037" t="str">
        <f>VLOOKUP(Coffee_data[[#This Row],[Area Code]],Location!$B$1:$E$157,4,FALSE)</f>
        <v>Major Market</v>
      </c>
      <c r="R4037" s="15" t="str">
        <f>HLOOKUP(Coffee_data[[#This Row],[ProductId]],Product!$B$4:$O$7,2,FALSE)</f>
        <v>Regular</v>
      </c>
      <c r="S4037" s="15" t="str">
        <f>HLOOKUP(Coffee_data[[#This Row],[ProductId]],Product!$B$4:$O$7,3,FALSE)</f>
        <v>Coffee</v>
      </c>
      <c r="T4037" s="15" t="str">
        <f>HLOOKUP(Coffee_data[[#This Row],[ProductId]],Product!$B$4:$O$7,4,FALSE)</f>
        <v>Amaretto</v>
      </c>
    </row>
    <row r="4038" spans="1:20" x14ac:dyDescent="0.2">
      <c r="A4038">
        <v>349</v>
      </c>
      <c r="B4038">
        <v>374</v>
      </c>
      <c r="C4038">
        <v>664</v>
      </c>
      <c r="D4038">
        <v>247</v>
      </c>
      <c r="E4038">
        <v>139</v>
      </c>
      <c r="F4038">
        <v>87</v>
      </c>
      <c r="G4038">
        <v>2580</v>
      </c>
      <c r="H4038">
        <v>310</v>
      </c>
      <c r="I4038">
        <v>225</v>
      </c>
      <c r="J4038">
        <v>450</v>
      </c>
      <c r="K4038">
        <v>740</v>
      </c>
      <c r="L4038">
        <v>213</v>
      </c>
      <c r="M4038">
        <v>2</v>
      </c>
      <c r="N4038" s="25">
        <v>42308</v>
      </c>
      <c r="O4038" t="str">
        <f>VLOOKUP(Coffee_data[[#This Row],[Area Code]],Location!$B$1:$E$157,2,FALSE)</f>
        <v>California</v>
      </c>
      <c r="P4038" t="str">
        <f>VLOOKUP(Coffee_data[[#This Row],[Area Code]],Location!$B$1:$E$157,3,FALSE)</f>
        <v>West</v>
      </c>
      <c r="Q4038" t="str">
        <f>VLOOKUP(Coffee_data[[#This Row],[Area Code]],Location!$B$1:$E$157,4,FALSE)</f>
        <v>Major Market</v>
      </c>
      <c r="R4038" s="15" t="str">
        <f>HLOOKUP(Coffee_data[[#This Row],[ProductId]],Product!$B$4:$O$7,2,FALSE)</f>
        <v>Regular</v>
      </c>
      <c r="S4038" s="15" t="str">
        <f>HLOOKUP(Coffee_data[[#This Row],[ProductId]],Product!$B$4:$O$7,3,FALSE)</f>
        <v>Coffee</v>
      </c>
      <c r="T4038" s="15" t="str">
        <f>HLOOKUP(Coffee_data[[#This Row],[ProductId]],Product!$B$4:$O$7,4,FALSE)</f>
        <v>Columbian</v>
      </c>
    </row>
    <row r="4039" spans="1:20" x14ac:dyDescent="0.2">
      <c r="A4039">
        <v>-188</v>
      </c>
      <c r="B4039">
        <v>-27</v>
      </c>
      <c r="C4039">
        <v>156</v>
      </c>
      <c r="D4039">
        <v>170</v>
      </c>
      <c r="E4039">
        <v>100</v>
      </c>
      <c r="F4039">
        <v>57</v>
      </c>
      <c r="G4039">
        <v>3909</v>
      </c>
      <c r="H4039">
        <v>-130</v>
      </c>
      <c r="I4039">
        <v>184</v>
      </c>
      <c r="J4039">
        <v>-30</v>
      </c>
      <c r="K4039">
        <v>170</v>
      </c>
      <c r="L4039">
        <v>626</v>
      </c>
      <c r="M4039">
        <v>3</v>
      </c>
      <c r="N4039" s="25">
        <v>42308</v>
      </c>
      <c r="O4039" t="str">
        <f>VLOOKUP(Coffee_data[[#This Row],[Area Code]],Location!$B$1:$E$157,2,FALSE)</f>
        <v>California</v>
      </c>
      <c r="P4039" t="str">
        <f>VLOOKUP(Coffee_data[[#This Row],[Area Code]],Location!$B$1:$E$157,3,FALSE)</f>
        <v>West</v>
      </c>
      <c r="Q4039" t="str">
        <f>VLOOKUP(Coffee_data[[#This Row],[Area Code]],Location!$B$1:$E$157,4,FALSE)</f>
        <v>Major Market</v>
      </c>
      <c r="R4039" s="15" t="str">
        <f>HLOOKUP(Coffee_data[[#This Row],[ProductId]],Product!$B$4:$O$7,2,FALSE)</f>
        <v>Decaf</v>
      </c>
      <c r="S4039" s="15" t="str">
        <f>HLOOKUP(Coffee_data[[#This Row],[ProductId]],Product!$B$4:$O$7,3,FALSE)</f>
        <v>Coffee</v>
      </c>
      <c r="T4039" s="15" t="str">
        <f>HLOOKUP(Coffee_data[[#This Row],[ProductId]],Product!$B$4:$O$7,4,FALSE)</f>
        <v>Decaf Irish Cream</v>
      </c>
    </row>
    <row r="4040" spans="1:20" x14ac:dyDescent="0.2">
      <c r="A4040">
        <v>191</v>
      </c>
      <c r="B4040">
        <v>212</v>
      </c>
      <c r="C4040">
        <v>451</v>
      </c>
      <c r="D4040">
        <v>245</v>
      </c>
      <c r="E4040">
        <v>83</v>
      </c>
      <c r="F4040">
        <v>59</v>
      </c>
      <c r="G4040">
        <v>1778</v>
      </c>
      <c r="H4040">
        <v>140</v>
      </c>
      <c r="I4040">
        <v>160</v>
      </c>
      <c r="J4040">
        <v>210</v>
      </c>
      <c r="K4040">
        <v>414</v>
      </c>
      <c r="L4040">
        <v>951</v>
      </c>
      <c r="M4040">
        <v>4</v>
      </c>
      <c r="N4040" s="25">
        <v>42308</v>
      </c>
      <c r="O4040" t="str">
        <f>VLOOKUP(Coffee_data[[#This Row],[Area Code]],Location!$B$1:$E$157,2,FALSE)</f>
        <v>California</v>
      </c>
      <c r="P4040" t="str">
        <f>VLOOKUP(Coffee_data[[#This Row],[Area Code]],Location!$B$1:$E$157,3,FALSE)</f>
        <v>West</v>
      </c>
      <c r="Q4040" t="str">
        <f>VLOOKUP(Coffee_data[[#This Row],[Area Code]],Location!$B$1:$E$157,4,FALSE)</f>
        <v>Major Market</v>
      </c>
      <c r="R4040" s="15" t="str">
        <f>HLOOKUP(Coffee_data[[#This Row],[ProductId]],Product!$B$4:$O$7,2,FALSE)</f>
        <v>Regular</v>
      </c>
      <c r="S4040" s="15" t="str">
        <f>HLOOKUP(Coffee_data[[#This Row],[ProductId]],Product!$B$4:$O$7,3,FALSE)</f>
        <v>Espresso</v>
      </c>
      <c r="T4040" s="15" t="str">
        <f>HLOOKUP(Coffee_data[[#This Row],[ProductId]],Product!$B$4:$O$7,4,FALSE)</f>
        <v>Caffe Latte</v>
      </c>
    </row>
    <row r="4041" spans="1:20" x14ac:dyDescent="0.2">
      <c r="A4041">
        <v>291</v>
      </c>
      <c r="B4041">
        <v>304</v>
      </c>
      <c r="C4041">
        <v>567</v>
      </c>
      <c r="D4041">
        <v>259</v>
      </c>
      <c r="E4041">
        <v>108</v>
      </c>
      <c r="F4041">
        <v>75</v>
      </c>
      <c r="G4041">
        <v>1691</v>
      </c>
      <c r="H4041">
        <v>140</v>
      </c>
      <c r="I4041">
        <v>170</v>
      </c>
      <c r="J4041">
        <v>220</v>
      </c>
      <c r="K4041">
        <v>380</v>
      </c>
      <c r="L4041">
        <v>775</v>
      </c>
      <c r="M4041">
        <v>11</v>
      </c>
      <c r="N4041" s="25">
        <v>42308</v>
      </c>
      <c r="O4041" t="str">
        <f>VLOOKUP(Coffee_data[[#This Row],[Area Code]],Location!$B$1:$E$157,2,FALSE)</f>
        <v>Nevada</v>
      </c>
      <c r="P4041" t="str">
        <f>VLOOKUP(Coffee_data[[#This Row],[Area Code]],Location!$B$1:$E$157,3,FALSE)</f>
        <v>West</v>
      </c>
      <c r="Q4041" t="str">
        <f>VLOOKUP(Coffee_data[[#This Row],[Area Code]],Location!$B$1:$E$157,4,FALSE)</f>
        <v>Small Market</v>
      </c>
      <c r="R4041" s="15" t="str">
        <f>HLOOKUP(Coffee_data[[#This Row],[ProductId]],Product!$B$4:$O$7,2,FALSE)</f>
        <v>Regular</v>
      </c>
      <c r="S4041" s="15" t="str">
        <f>HLOOKUP(Coffee_data[[#This Row],[ProductId]],Product!$B$4:$O$7,3,FALSE)</f>
        <v>Tea</v>
      </c>
      <c r="T4041" s="15" t="str">
        <f>HLOOKUP(Coffee_data[[#This Row],[ProductId]],Product!$B$4:$O$7,4,FALSE)</f>
        <v>Darjeeling</v>
      </c>
    </row>
    <row r="4042" spans="1:20" x14ac:dyDescent="0.2">
      <c r="A4042">
        <v>190</v>
      </c>
      <c r="B4042">
        <v>212</v>
      </c>
      <c r="C4042">
        <v>451</v>
      </c>
      <c r="D4042">
        <v>256</v>
      </c>
      <c r="E4042">
        <v>84</v>
      </c>
      <c r="F4042">
        <v>59</v>
      </c>
      <c r="G4042">
        <v>1778</v>
      </c>
      <c r="H4042">
        <v>80</v>
      </c>
      <c r="I4042">
        <v>169</v>
      </c>
      <c r="J4042">
        <v>150</v>
      </c>
      <c r="K4042">
        <v>312</v>
      </c>
      <c r="L4042">
        <v>702</v>
      </c>
      <c r="M4042">
        <v>12</v>
      </c>
      <c r="N4042" s="25">
        <v>42308</v>
      </c>
      <c r="O4042" t="str">
        <f>VLOOKUP(Coffee_data[[#This Row],[Area Code]],Location!$B$1:$E$157,2,FALSE)</f>
        <v>Nevada</v>
      </c>
      <c r="P4042" t="str">
        <f>VLOOKUP(Coffee_data[[#This Row],[Area Code]],Location!$B$1:$E$157,3,FALSE)</f>
        <v>West</v>
      </c>
      <c r="Q4042" t="str">
        <f>VLOOKUP(Coffee_data[[#This Row],[Area Code]],Location!$B$1:$E$157,4,FALSE)</f>
        <v>Small Market</v>
      </c>
      <c r="R4042" s="15" t="str">
        <f>HLOOKUP(Coffee_data[[#This Row],[ProductId]],Product!$B$4:$O$7,2,FALSE)</f>
        <v>Regular</v>
      </c>
      <c r="S4042" s="15" t="str">
        <f>HLOOKUP(Coffee_data[[#This Row],[ProductId]],Product!$B$4:$O$7,3,FALSE)</f>
        <v>Tea</v>
      </c>
      <c r="T4042" s="15" t="str">
        <f>HLOOKUP(Coffee_data[[#This Row],[ProductId]],Product!$B$4:$O$7,4,FALSE)</f>
        <v>Earl Grey</v>
      </c>
    </row>
    <row r="4043" spans="1:20" x14ac:dyDescent="0.2">
      <c r="A4043">
        <v>-505</v>
      </c>
      <c r="B4043">
        <v>-245</v>
      </c>
      <c r="C4043">
        <v>34</v>
      </c>
      <c r="D4043">
        <v>186</v>
      </c>
      <c r="E4043">
        <v>127</v>
      </c>
      <c r="F4043">
        <v>93</v>
      </c>
      <c r="G4043">
        <v>7653</v>
      </c>
      <c r="H4043">
        <v>-280</v>
      </c>
      <c r="I4043">
        <v>165</v>
      </c>
      <c r="J4043">
        <v>-180</v>
      </c>
      <c r="K4043">
        <v>0</v>
      </c>
      <c r="L4043">
        <v>775</v>
      </c>
      <c r="M4043">
        <v>13</v>
      </c>
      <c r="N4043" s="25">
        <v>42308</v>
      </c>
      <c r="O4043" t="str">
        <f>VLOOKUP(Coffee_data[[#This Row],[Area Code]],Location!$B$1:$E$157,2,FALSE)</f>
        <v>Nevada</v>
      </c>
      <c r="P4043" t="str">
        <f>VLOOKUP(Coffee_data[[#This Row],[Area Code]],Location!$B$1:$E$157,3,FALSE)</f>
        <v>West</v>
      </c>
      <c r="Q4043" t="str">
        <f>VLOOKUP(Coffee_data[[#This Row],[Area Code]],Location!$B$1:$E$157,4,FALSE)</f>
        <v>Small Market</v>
      </c>
      <c r="R4043" s="15" t="str">
        <f>HLOOKUP(Coffee_data[[#This Row],[ProductId]],Product!$B$4:$O$7,2,FALSE)</f>
        <v>Regular</v>
      </c>
      <c r="S4043" s="15" t="str">
        <f>HLOOKUP(Coffee_data[[#This Row],[ProductId]],Product!$B$4:$O$7,3,FALSE)</f>
        <v>Tea</v>
      </c>
      <c r="T4043" s="15" t="str">
        <f>HLOOKUP(Coffee_data[[#This Row],[ProductId]],Product!$B$4:$O$7,4,FALSE)</f>
        <v>Green Tea</v>
      </c>
    </row>
    <row r="4044" spans="1:20" x14ac:dyDescent="0.2">
      <c r="A4044">
        <v>39</v>
      </c>
      <c r="B4044">
        <v>168</v>
      </c>
      <c r="C4044">
        <v>308</v>
      </c>
      <c r="D4044">
        <v>154</v>
      </c>
      <c r="E4044">
        <v>142</v>
      </c>
      <c r="F4044">
        <v>109</v>
      </c>
      <c r="G4044">
        <v>912</v>
      </c>
      <c r="H4044">
        <v>20</v>
      </c>
      <c r="I4044">
        <v>94</v>
      </c>
      <c r="J4044">
        <v>150</v>
      </c>
      <c r="K4044">
        <v>260</v>
      </c>
      <c r="L4044">
        <v>702</v>
      </c>
      <c r="M4044">
        <v>8</v>
      </c>
      <c r="N4044" s="25">
        <v>42308</v>
      </c>
      <c r="O4044" t="str">
        <f>VLOOKUP(Coffee_data[[#This Row],[Area Code]],Location!$B$1:$E$157,2,FALSE)</f>
        <v>Nevada</v>
      </c>
      <c r="P4044" t="str">
        <f>VLOOKUP(Coffee_data[[#This Row],[Area Code]],Location!$B$1:$E$157,3,FALSE)</f>
        <v>West</v>
      </c>
      <c r="Q4044" t="str">
        <f>VLOOKUP(Coffee_data[[#This Row],[Area Code]],Location!$B$1:$E$157,4,FALSE)</f>
        <v>Small Market</v>
      </c>
      <c r="R4044" s="15" t="str">
        <f>HLOOKUP(Coffee_data[[#This Row],[ProductId]],Product!$B$4:$O$7,2,FALSE)</f>
        <v>Decaf</v>
      </c>
      <c r="S4044" s="15" t="str">
        <f>HLOOKUP(Coffee_data[[#This Row],[ProductId]],Product!$B$4:$O$7,3,FALSE)</f>
        <v>Herbal Tea</v>
      </c>
      <c r="T4044" s="15" t="str">
        <f>HLOOKUP(Coffee_data[[#This Row],[ProductId]],Product!$B$4:$O$7,4,FALSE)</f>
        <v>Chamomile</v>
      </c>
    </row>
    <row r="4045" spans="1:20" x14ac:dyDescent="0.2">
      <c r="A4045">
        <v>205</v>
      </c>
      <c r="B4045">
        <v>239</v>
      </c>
      <c r="C4045">
        <v>439</v>
      </c>
      <c r="D4045">
        <v>163</v>
      </c>
      <c r="E4045">
        <v>101</v>
      </c>
      <c r="F4045">
        <v>57</v>
      </c>
      <c r="G4045">
        <v>1150</v>
      </c>
      <c r="H4045">
        <v>130</v>
      </c>
      <c r="I4045">
        <v>106</v>
      </c>
      <c r="J4045">
        <v>220</v>
      </c>
      <c r="K4045">
        <v>389</v>
      </c>
      <c r="L4045">
        <v>702</v>
      </c>
      <c r="M4045">
        <v>9</v>
      </c>
      <c r="N4045" s="25">
        <v>42308</v>
      </c>
      <c r="O4045" t="str">
        <f>VLOOKUP(Coffee_data[[#This Row],[Area Code]],Location!$B$1:$E$157,2,FALSE)</f>
        <v>Nevada</v>
      </c>
      <c r="P4045" t="str">
        <f>VLOOKUP(Coffee_data[[#This Row],[Area Code]],Location!$B$1:$E$157,3,FALSE)</f>
        <v>West</v>
      </c>
      <c r="Q4045" t="str">
        <f>VLOOKUP(Coffee_data[[#This Row],[Area Code]],Location!$B$1:$E$157,4,FALSE)</f>
        <v>Small Market</v>
      </c>
      <c r="R4045" s="15" t="str">
        <f>HLOOKUP(Coffee_data[[#This Row],[ProductId]],Product!$B$4:$O$7,2,FALSE)</f>
        <v>Decaf</v>
      </c>
      <c r="S4045" s="15" t="str">
        <f>HLOOKUP(Coffee_data[[#This Row],[ProductId]],Product!$B$4:$O$7,3,FALSE)</f>
        <v>Herbal Tea</v>
      </c>
      <c r="T4045" s="15" t="str">
        <f>HLOOKUP(Coffee_data[[#This Row],[ProductId]],Product!$B$4:$O$7,4,FALSE)</f>
        <v>Lemon</v>
      </c>
    </row>
    <row r="4046" spans="1:20" x14ac:dyDescent="0.2">
      <c r="A4046">
        <v>159</v>
      </c>
      <c r="B4046">
        <v>165</v>
      </c>
      <c r="C4046">
        <v>296</v>
      </c>
      <c r="D4046">
        <v>143</v>
      </c>
      <c r="E4046">
        <v>58</v>
      </c>
      <c r="F4046">
        <v>36</v>
      </c>
      <c r="G4046">
        <v>803</v>
      </c>
      <c r="H4046">
        <v>100</v>
      </c>
      <c r="I4046">
        <v>78</v>
      </c>
      <c r="J4046">
        <v>150</v>
      </c>
      <c r="K4046">
        <v>240</v>
      </c>
      <c r="L4046">
        <v>775</v>
      </c>
      <c r="M4046">
        <v>10</v>
      </c>
      <c r="N4046" s="25">
        <v>42308</v>
      </c>
      <c r="O4046" t="str">
        <f>VLOOKUP(Coffee_data[[#This Row],[Area Code]],Location!$B$1:$E$157,2,FALSE)</f>
        <v>Nevada</v>
      </c>
      <c r="P4046" t="str">
        <f>VLOOKUP(Coffee_data[[#This Row],[Area Code]],Location!$B$1:$E$157,3,FALSE)</f>
        <v>West</v>
      </c>
      <c r="Q4046" t="str">
        <f>VLOOKUP(Coffee_data[[#This Row],[Area Code]],Location!$B$1:$E$157,4,FALSE)</f>
        <v>Small Market</v>
      </c>
      <c r="R4046" s="15" t="str">
        <f>HLOOKUP(Coffee_data[[#This Row],[ProductId]],Product!$B$4:$O$7,2,FALSE)</f>
        <v>Decaf</v>
      </c>
      <c r="S4046" s="15" t="str">
        <f>HLOOKUP(Coffee_data[[#This Row],[ProductId]],Product!$B$4:$O$7,3,FALSE)</f>
        <v>Herbal Tea</v>
      </c>
      <c r="T4046" s="15" t="str">
        <f>HLOOKUP(Coffee_data[[#This Row],[ProductId]],Product!$B$4:$O$7,4,FALSE)</f>
        <v>Mint</v>
      </c>
    </row>
    <row r="4047" spans="1:20" x14ac:dyDescent="0.2">
      <c r="A4047">
        <v>46</v>
      </c>
      <c r="B4047">
        <v>43</v>
      </c>
      <c r="C4047">
        <v>46</v>
      </c>
      <c r="D4047">
        <v>0</v>
      </c>
      <c r="E4047">
        <v>12</v>
      </c>
      <c r="F4047">
        <v>0</v>
      </c>
      <c r="G4047">
        <v>387</v>
      </c>
      <c r="H4047">
        <v>30</v>
      </c>
      <c r="I4047">
        <v>0</v>
      </c>
      <c r="J4047">
        <v>40</v>
      </c>
      <c r="K4047">
        <v>40</v>
      </c>
      <c r="L4047">
        <v>775</v>
      </c>
      <c r="M4047">
        <v>4</v>
      </c>
      <c r="N4047" s="25">
        <v>42308</v>
      </c>
      <c r="O4047" t="str">
        <f>VLOOKUP(Coffee_data[[#This Row],[Area Code]],Location!$B$1:$E$157,2,FALSE)</f>
        <v>Nevada</v>
      </c>
      <c r="P4047" t="str">
        <f>VLOOKUP(Coffee_data[[#This Row],[Area Code]],Location!$B$1:$E$157,3,FALSE)</f>
        <v>West</v>
      </c>
      <c r="Q4047" t="str">
        <f>VLOOKUP(Coffee_data[[#This Row],[Area Code]],Location!$B$1:$E$157,4,FALSE)</f>
        <v>Small Market</v>
      </c>
      <c r="R4047" s="15" t="str">
        <f>HLOOKUP(Coffee_data[[#This Row],[ProductId]],Product!$B$4:$O$7,2,FALSE)</f>
        <v>Regular</v>
      </c>
      <c r="S4047" s="15" t="str">
        <f>HLOOKUP(Coffee_data[[#This Row],[ProductId]],Product!$B$4:$O$7,3,FALSE)</f>
        <v>Espresso</v>
      </c>
      <c r="T4047" s="15" t="str">
        <f>HLOOKUP(Coffee_data[[#This Row],[ProductId]],Product!$B$4:$O$7,4,FALSE)</f>
        <v>Caffe Latte</v>
      </c>
    </row>
    <row r="4048" spans="1:20" x14ac:dyDescent="0.2">
      <c r="A4048">
        <v>13</v>
      </c>
      <c r="B4048">
        <v>24</v>
      </c>
      <c r="C4048">
        <v>42</v>
      </c>
      <c r="D4048">
        <v>15</v>
      </c>
      <c r="E4048">
        <v>15</v>
      </c>
      <c r="F4048">
        <v>4</v>
      </c>
      <c r="G4048">
        <v>848</v>
      </c>
      <c r="H4048">
        <v>10</v>
      </c>
      <c r="I4048">
        <v>10</v>
      </c>
      <c r="J4048">
        <v>20</v>
      </c>
      <c r="K4048">
        <v>30</v>
      </c>
      <c r="L4048">
        <v>775</v>
      </c>
      <c r="M4048">
        <v>5</v>
      </c>
      <c r="N4048" s="25">
        <v>42308</v>
      </c>
      <c r="O4048" t="str">
        <f>VLOOKUP(Coffee_data[[#This Row],[Area Code]],Location!$B$1:$E$157,2,FALSE)</f>
        <v>Nevada</v>
      </c>
      <c r="P4048" t="str">
        <f>VLOOKUP(Coffee_data[[#This Row],[Area Code]],Location!$B$1:$E$157,3,FALSE)</f>
        <v>West</v>
      </c>
      <c r="Q4048" t="str">
        <f>VLOOKUP(Coffee_data[[#This Row],[Area Code]],Location!$B$1:$E$157,4,FALSE)</f>
        <v>Small Market</v>
      </c>
      <c r="R4048" s="15" t="str">
        <f>HLOOKUP(Coffee_data[[#This Row],[ProductId]],Product!$B$4:$O$7,2,FALSE)</f>
        <v>Regular</v>
      </c>
      <c r="S4048" s="15" t="str">
        <f>HLOOKUP(Coffee_data[[#This Row],[ProductId]],Product!$B$4:$O$7,3,FALSE)</f>
        <v>Espresso</v>
      </c>
      <c r="T4048" s="15" t="str">
        <f>HLOOKUP(Coffee_data[[#This Row],[ProductId]],Product!$B$4:$O$7,4,FALSE)</f>
        <v>Caffe Mocha</v>
      </c>
    </row>
    <row r="4049" spans="1:20" x14ac:dyDescent="0.2">
      <c r="A4049">
        <v>25</v>
      </c>
      <c r="B4049">
        <v>34</v>
      </c>
      <c r="C4049">
        <v>60</v>
      </c>
      <c r="D4049">
        <v>22</v>
      </c>
      <c r="E4049">
        <v>17</v>
      </c>
      <c r="F4049">
        <v>6</v>
      </c>
      <c r="G4049">
        <v>802</v>
      </c>
      <c r="H4049">
        <v>20</v>
      </c>
      <c r="I4049">
        <v>20</v>
      </c>
      <c r="J4049">
        <v>30</v>
      </c>
      <c r="K4049">
        <v>50</v>
      </c>
      <c r="L4049">
        <v>775</v>
      </c>
      <c r="M4049">
        <v>6</v>
      </c>
      <c r="N4049" s="25">
        <v>42308</v>
      </c>
      <c r="O4049" t="str">
        <f>VLOOKUP(Coffee_data[[#This Row],[Area Code]],Location!$B$1:$E$157,2,FALSE)</f>
        <v>Nevada</v>
      </c>
      <c r="P4049" t="str">
        <f>VLOOKUP(Coffee_data[[#This Row],[Area Code]],Location!$B$1:$E$157,3,FALSE)</f>
        <v>West</v>
      </c>
      <c r="Q4049" t="str">
        <f>VLOOKUP(Coffee_data[[#This Row],[Area Code]],Location!$B$1:$E$157,4,FALSE)</f>
        <v>Small Market</v>
      </c>
      <c r="R4049" s="15" t="str">
        <f>HLOOKUP(Coffee_data[[#This Row],[ProductId]],Product!$B$4:$O$7,2,FALSE)</f>
        <v>Decaf</v>
      </c>
      <c r="S4049" s="15" t="str">
        <f>HLOOKUP(Coffee_data[[#This Row],[ProductId]],Product!$B$4:$O$7,3,FALSE)</f>
        <v>Espresso</v>
      </c>
      <c r="T4049" s="15" t="str">
        <f>HLOOKUP(Coffee_data[[#This Row],[ProductId]],Product!$B$4:$O$7,4,FALSE)</f>
        <v>Decaf Espresso</v>
      </c>
    </row>
    <row r="4050" spans="1:20" x14ac:dyDescent="0.2">
      <c r="A4050">
        <v>-6</v>
      </c>
      <c r="B4050">
        <v>41</v>
      </c>
      <c r="C4050">
        <v>79</v>
      </c>
      <c r="D4050">
        <v>33</v>
      </c>
      <c r="E4050">
        <v>45</v>
      </c>
      <c r="F4050">
        <v>12</v>
      </c>
      <c r="G4050">
        <v>243</v>
      </c>
      <c r="H4050">
        <v>10</v>
      </c>
      <c r="I4050">
        <v>30</v>
      </c>
      <c r="J4050">
        <v>50</v>
      </c>
      <c r="K4050">
        <v>82</v>
      </c>
      <c r="L4050">
        <v>775</v>
      </c>
      <c r="M4050">
        <v>2</v>
      </c>
      <c r="N4050" s="25">
        <v>42308</v>
      </c>
      <c r="O4050" t="str">
        <f>VLOOKUP(Coffee_data[[#This Row],[Area Code]],Location!$B$1:$E$157,2,FALSE)</f>
        <v>Nevada</v>
      </c>
      <c r="P4050" t="str">
        <f>VLOOKUP(Coffee_data[[#This Row],[Area Code]],Location!$B$1:$E$157,3,FALSE)</f>
        <v>West</v>
      </c>
      <c r="Q4050" t="str">
        <f>VLOOKUP(Coffee_data[[#This Row],[Area Code]],Location!$B$1:$E$157,4,FALSE)</f>
        <v>Small Market</v>
      </c>
      <c r="R4050" s="15" t="str">
        <f>HLOOKUP(Coffee_data[[#This Row],[ProductId]],Product!$B$4:$O$7,2,FALSE)</f>
        <v>Regular</v>
      </c>
      <c r="S4050" s="15" t="str">
        <f>HLOOKUP(Coffee_data[[#This Row],[ProductId]],Product!$B$4:$O$7,3,FALSE)</f>
        <v>Coffee</v>
      </c>
      <c r="T4050" s="15" t="str">
        <f>HLOOKUP(Coffee_data[[#This Row],[ProductId]],Product!$B$4:$O$7,4,FALSE)</f>
        <v>Columbian</v>
      </c>
    </row>
    <row r="4051" spans="1:20" x14ac:dyDescent="0.2">
      <c r="A4051">
        <v>7</v>
      </c>
      <c r="B4051">
        <v>35</v>
      </c>
      <c r="C4051">
        <v>68</v>
      </c>
      <c r="D4051">
        <v>29</v>
      </c>
      <c r="E4051">
        <v>30</v>
      </c>
      <c r="F4051">
        <v>8</v>
      </c>
      <c r="G4051">
        <v>1003</v>
      </c>
      <c r="H4051">
        <v>20</v>
      </c>
      <c r="I4051">
        <v>27</v>
      </c>
      <c r="J4051">
        <v>40</v>
      </c>
      <c r="K4051">
        <v>73</v>
      </c>
      <c r="L4051">
        <v>702</v>
      </c>
      <c r="M4051">
        <v>3</v>
      </c>
      <c r="N4051" s="25">
        <v>42308</v>
      </c>
      <c r="O4051" t="str">
        <f>VLOOKUP(Coffee_data[[#This Row],[Area Code]],Location!$B$1:$E$157,2,FALSE)</f>
        <v>Nevada</v>
      </c>
      <c r="P4051" t="str">
        <f>VLOOKUP(Coffee_data[[#This Row],[Area Code]],Location!$B$1:$E$157,3,FALSE)</f>
        <v>West</v>
      </c>
      <c r="Q4051" t="str">
        <f>VLOOKUP(Coffee_data[[#This Row],[Area Code]],Location!$B$1:$E$157,4,FALSE)</f>
        <v>Small Market</v>
      </c>
      <c r="R4051" s="15" t="str">
        <f>HLOOKUP(Coffee_data[[#This Row],[ProductId]],Product!$B$4:$O$7,2,FALSE)</f>
        <v>Decaf</v>
      </c>
      <c r="S4051" s="15" t="str">
        <f>HLOOKUP(Coffee_data[[#This Row],[ProductId]],Product!$B$4:$O$7,3,FALSE)</f>
        <v>Coffee</v>
      </c>
      <c r="T4051" s="15" t="str">
        <f>HLOOKUP(Coffee_data[[#This Row],[ProductId]],Product!$B$4:$O$7,4,FALSE)</f>
        <v>Decaf Irish Cream</v>
      </c>
    </row>
    <row r="4052" spans="1:20" x14ac:dyDescent="0.2">
      <c r="A4052">
        <v>42</v>
      </c>
      <c r="B4052">
        <v>48</v>
      </c>
      <c r="C4052">
        <v>85</v>
      </c>
      <c r="D4052">
        <v>32</v>
      </c>
      <c r="E4052">
        <v>20</v>
      </c>
      <c r="F4052">
        <v>8</v>
      </c>
      <c r="G4052">
        <v>482</v>
      </c>
      <c r="H4052">
        <v>30</v>
      </c>
      <c r="I4052">
        <v>20</v>
      </c>
      <c r="J4052">
        <v>30</v>
      </c>
      <c r="K4052">
        <v>61</v>
      </c>
      <c r="L4052">
        <v>503</v>
      </c>
      <c r="M4052">
        <v>11</v>
      </c>
      <c r="N4052" s="25">
        <v>42308</v>
      </c>
      <c r="O4052" t="str">
        <f>VLOOKUP(Coffee_data[[#This Row],[Area Code]],Location!$B$1:$E$157,2,FALSE)</f>
        <v>Oregon</v>
      </c>
      <c r="P4052" t="str">
        <f>VLOOKUP(Coffee_data[[#This Row],[Area Code]],Location!$B$1:$E$157,3,FALSE)</f>
        <v>West</v>
      </c>
      <c r="Q4052" t="str">
        <f>VLOOKUP(Coffee_data[[#This Row],[Area Code]],Location!$B$1:$E$157,4,FALSE)</f>
        <v>Small Market</v>
      </c>
      <c r="R4052" s="15" t="str">
        <f>HLOOKUP(Coffee_data[[#This Row],[ProductId]],Product!$B$4:$O$7,2,FALSE)</f>
        <v>Regular</v>
      </c>
      <c r="S4052" s="15" t="str">
        <f>HLOOKUP(Coffee_data[[#This Row],[ProductId]],Product!$B$4:$O$7,3,FALSE)</f>
        <v>Tea</v>
      </c>
      <c r="T4052" s="15" t="str">
        <f>HLOOKUP(Coffee_data[[#This Row],[ProductId]],Product!$B$4:$O$7,4,FALSE)</f>
        <v>Darjeeling</v>
      </c>
    </row>
    <row r="4053" spans="1:20" x14ac:dyDescent="0.2">
      <c r="A4053">
        <v>92</v>
      </c>
      <c r="B4053">
        <v>119</v>
      </c>
      <c r="C4053">
        <v>210</v>
      </c>
      <c r="D4053">
        <v>78</v>
      </c>
      <c r="E4053">
        <v>57</v>
      </c>
      <c r="F4053">
        <v>25</v>
      </c>
      <c r="G4053">
        <v>798</v>
      </c>
      <c r="H4053">
        <v>50</v>
      </c>
      <c r="I4053">
        <v>62</v>
      </c>
      <c r="J4053">
        <v>90</v>
      </c>
      <c r="K4053">
        <v>140</v>
      </c>
      <c r="L4053">
        <v>503</v>
      </c>
      <c r="M4053">
        <v>12</v>
      </c>
      <c r="N4053" s="25">
        <v>42308</v>
      </c>
      <c r="O4053" t="str">
        <f>VLOOKUP(Coffee_data[[#This Row],[Area Code]],Location!$B$1:$E$157,2,FALSE)</f>
        <v>Oregon</v>
      </c>
      <c r="P4053" t="str">
        <f>VLOOKUP(Coffee_data[[#This Row],[Area Code]],Location!$B$1:$E$157,3,FALSE)</f>
        <v>West</v>
      </c>
      <c r="Q4053" t="str">
        <f>VLOOKUP(Coffee_data[[#This Row],[Area Code]],Location!$B$1:$E$157,4,FALSE)</f>
        <v>Small Market</v>
      </c>
      <c r="R4053" s="15" t="str">
        <f>HLOOKUP(Coffee_data[[#This Row],[ProductId]],Product!$B$4:$O$7,2,FALSE)</f>
        <v>Regular</v>
      </c>
      <c r="S4053" s="15" t="str">
        <f>HLOOKUP(Coffee_data[[#This Row],[ProductId]],Product!$B$4:$O$7,3,FALSE)</f>
        <v>Tea</v>
      </c>
      <c r="T4053" s="15" t="str">
        <f>HLOOKUP(Coffee_data[[#This Row],[ProductId]],Product!$B$4:$O$7,4,FALSE)</f>
        <v>Earl Grey</v>
      </c>
    </row>
    <row r="4054" spans="1:20" x14ac:dyDescent="0.2">
      <c r="A4054">
        <v>132</v>
      </c>
      <c r="B4054">
        <v>143</v>
      </c>
      <c r="C4054">
        <v>261</v>
      </c>
      <c r="D4054">
        <v>83</v>
      </c>
      <c r="E4054">
        <v>54</v>
      </c>
      <c r="F4054">
        <v>31</v>
      </c>
      <c r="G4054">
        <v>666</v>
      </c>
      <c r="H4054">
        <v>70</v>
      </c>
      <c r="I4054">
        <v>70</v>
      </c>
      <c r="J4054">
        <v>100</v>
      </c>
      <c r="K4054">
        <v>157</v>
      </c>
      <c r="L4054">
        <v>971</v>
      </c>
      <c r="M4054">
        <v>13</v>
      </c>
      <c r="N4054" s="25">
        <v>42308</v>
      </c>
      <c r="O4054" t="str">
        <f>VLOOKUP(Coffee_data[[#This Row],[Area Code]],Location!$B$1:$E$157,2,FALSE)</f>
        <v>Oregon</v>
      </c>
      <c r="P4054" t="str">
        <f>VLOOKUP(Coffee_data[[#This Row],[Area Code]],Location!$B$1:$E$157,3,FALSE)</f>
        <v>West</v>
      </c>
      <c r="Q4054" t="str">
        <f>VLOOKUP(Coffee_data[[#This Row],[Area Code]],Location!$B$1:$E$157,4,FALSE)</f>
        <v>Small Market</v>
      </c>
      <c r="R4054" s="15" t="str">
        <f>HLOOKUP(Coffee_data[[#This Row],[ProductId]],Product!$B$4:$O$7,2,FALSE)</f>
        <v>Regular</v>
      </c>
      <c r="S4054" s="15" t="str">
        <f>HLOOKUP(Coffee_data[[#This Row],[ProductId]],Product!$B$4:$O$7,3,FALSE)</f>
        <v>Tea</v>
      </c>
      <c r="T4054" s="15" t="str">
        <f>HLOOKUP(Coffee_data[[#This Row],[ProductId]],Product!$B$4:$O$7,4,FALSE)</f>
        <v>Green Tea</v>
      </c>
    </row>
    <row r="4055" spans="1:20" x14ac:dyDescent="0.2">
      <c r="A4055">
        <v>28</v>
      </c>
      <c r="B4055">
        <v>38</v>
      </c>
      <c r="C4055">
        <v>67</v>
      </c>
      <c r="D4055">
        <v>25</v>
      </c>
      <c r="E4055">
        <v>19</v>
      </c>
      <c r="F4055">
        <v>7</v>
      </c>
      <c r="G4055">
        <v>823</v>
      </c>
      <c r="H4055">
        <v>20</v>
      </c>
      <c r="I4055">
        <v>20</v>
      </c>
      <c r="J4055">
        <v>30</v>
      </c>
      <c r="K4055">
        <v>42</v>
      </c>
      <c r="L4055">
        <v>541</v>
      </c>
      <c r="M4055">
        <v>8</v>
      </c>
      <c r="N4055" s="25">
        <v>42308</v>
      </c>
      <c r="O4055" t="str">
        <f>VLOOKUP(Coffee_data[[#This Row],[Area Code]],Location!$B$1:$E$157,2,FALSE)</f>
        <v>Oregon</v>
      </c>
      <c r="P4055" t="str">
        <f>VLOOKUP(Coffee_data[[#This Row],[Area Code]],Location!$B$1:$E$157,3,FALSE)</f>
        <v>West</v>
      </c>
      <c r="Q4055" t="str">
        <f>VLOOKUP(Coffee_data[[#This Row],[Area Code]],Location!$B$1:$E$157,4,FALSE)</f>
        <v>Small Market</v>
      </c>
      <c r="R4055" s="15" t="str">
        <f>HLOOKUP(Coffee_data[[#This Row],[ProductId]],Product!$B$4:$O$7,2,FALSE)</f>
        <v>Decaf</v>
      </c>
      <c r="S4055" s="15" t="str">
        <f>HLOOKUP(Coffee_data[[#This Row],[ProductId]],Product!$B$4:$O$7,3,FALSE)</f>
        <v>Herbal Tea</v>
      </c>
      <c r="T4055" s="15" t="str">
        <f>HLOOKUP(Coffee_data[[#This Row],[ProductId]],Product!$B$4:$O$7,4,FALSE)</f>
        <v>Chamomile</v>
      </c>
    </row>
    <row r="4056" spans="1:20" x14ac:dyDescent="0.2">
      <c r="A4056">
        <v>104</v>
      </c>
      <c r="B4056">
        <v>112</v>
      </c>
      <c r="C4056">
        <v>213</v>
      </c>
      <c r="D4056">
        <v>88</v>
      </c>
      <c r="E4056">
        <v>42</v>
      </c>
      <c r="F4056">
        <v>29</v>
      </c>
      <c r="G4056">
        <v>561</v>
      </c>
      <c r="H4056">
        <v>70</v>
      </c>
      <c r="I4056">
        <v>71</v>
      </c>
      <c r="J4056">
        <v>100</v>
      </c>
      <c r="K4056">
        <v>189</v>
      </c>
      <c r="L4056">
        <v>541</v>
      </c>
      <c r="M4056">
        <v>9</v>
      </c>
      <c r="N4056" s="25">
        <v>42308</v>
      </c>
      <c r="O4056" t="str">
        <f>VLOOKUP(Coffee_data[[#This Row],[Area Code]],Location!$B$1:$E$157,2,FALSE)</f>
        <v>Oregon</v>
      </c>
      <c r="P4056" t="str">
        <f>VLOOKUP(Coffee_data[[#This Row],[Area Code]],Location!$B$1:$E$157,3,FALSE)</f>
        <v>West</v>
      </c>
      <c r="Q4056" t="str">
        <f>VLOOKUP(Coffee_data[[#This Row],[Area Code]],Location!$B$1:$E$157,4,FALSE)</f>
        <v>Small Market</v>
      </c>
      <c r="R4056" s="15" t="str">
        <f>HLOOKUP(Coffee_data[[#This Row],[ProductId]],Product!$B$4:$O$7,2,FALSE)</f>
        <v>Decaf</v>
      </c>
      <c r="S4056" s="15" t="str">
        <f>HLOOKUP(Coffee_data[[#This Row],[ProductId]],Product!$B$4:$O$7,3,FALSE)</f>
        <v>Herbal Tea</v>
      </c>
      <c r="T4056" s="15" t="str">
        <f>HLOOKUP(Coffee_data[[#This Row],[ProductId]],Product!$B$4:$O$7,4,FALSE)</f>
        <v>Lemon</v>
      </c>
    </row>
    <row r="4057" spans="1:20" x14ac:dyDescent="0.2">
      <c r="A4057">
        <v>24</v>
      </c>
      <c r="B4057">
        <v>69</v>
      </c>
      <c r="C4057">
        <v>132</v>
      </c>
      <c r="D4057">
        <v>55</v>
      </c>
      <c r="E4057">
        <v>53</v>
      </c>
      <c r="F4057">
        <v>20</v>
      </c>
      <c r="G4057">
        <v>410</v>
      </c>
      <c r="H4057">
        <v>30</v>
      </c>
      <c r="I4057">
        <v>54</v>
      </c>
      <c r="J4057">
        <v>70</v>
      </c>
      <c r="K4057">
        <v>120</v>
      </c>
      <c r="L4057">
        <v>503</v>
      </c>
      <c r="M4057">
        <v>4</v>
      </c>
      <c r="N4057" s="25">
        <v>42308</v>
      </c>
      <c r="O4057" t="str">
        <f>VLOOKUP(Coffee_data[[#This Row],[Area Code]],Location!$B$1:$E$157,2,FALSE)</f>
        <v>Oregon</v>
      </c>
      <c r="P4057" t="str">
        <f>VLOOKUP(Coffee_data[[#This Row],[Area Code]],Location!$B$1:$E$157,3,FALSE)</f>
        <v>West</v>
      </c>
      <c r="Q4057" t="str">
        <f>VLOOKUP(Coffee_data[[#This Row],[Area Code]],Location!$B$1:$E$157,4,FALSE)</f>
        <v>Small Market</v>
      </c>
      <c r="R4057" s="15" t="str">
        <f>HLOOKUP(Coffee_data[[#This Row],[ProductId]],Product!$B$4:$O$7,2,FALSE)</f>
        <v>Regular</v>
      </c>
      <c r="S4057" s="15" t="str">
        <f>HLOOKUP(Coffee_data[[#This Row],[ProductId]],Product!$B$4:$O$7,3,FALSE)</f>
        <v>Espresso</v>
      </c>
      <c r="T4057" s="15" t="str">
        <f>HLOOKUP(Coffee_data[[#This Row],[ProductId]],Product!$B$4:$O$7,4,FALSE)</f>
        <v>Caffe Latte</v>
      </c>
    </row>
    <row r="4058" spans="1:20" x14ac:dyDescent="0.2">
      <c r="A4058">
        <v>49</v>
      </c>
      <c r="B4058">
        <v>79</v>
      </c>
      <c r="C4058">
        <v>147</v>
      </c>
      <c r="D4058">
        <v>59</v>
      </c>
      <c r="E4058">
        <v>46</v>
      </c>
      <c r="F4058">
        <v>19</v>
      </c>
      <c r="G4058">
        <v>411</v>
      </c>
      <c r="H4058">
        <v>50</v>
      </c>
      <c r="I4058">
        <v>55</v>
      </c>
      <c r="J4058">
        <v>80</v>
      </c>
      <c r="K4058">
        <v>125</v>
      </c>
      <c r="L4058">
        <v>541</v>
      </c>
      <c r="M4058">
        <v>5</v>
      </c>
      <c r="N4058" s="25">
        <v>42308</v>
      </c>
      <c r="O4058" t="str">
        <f>VLOOKUP(Coffee_data[[#This Row],[Area Code]],Location!$B$1:$E$157,2,FALSE)</f>
        <v>Oregon</v>
      </c>
      <c r="P4058" t="str">
        <f>VLOOKUP(Coffee_data[[#This Row],[Area Code]],Location!$B$1:$E$157,3,FALSE)</f>
        <v>West</v>
      </c>
      <c r="Q4058" t="str">
        <f>VLOOKUP(Coffee_data[[#This Row],[Area Code]],Location!$B$1:$E$157,4,FALSE)</f>
        <v>Small Market</v>
      </c>
      <c r="R4058" s="15" t="str">
        <f>HLOOKUP(Coffee_data[[#This Row],[ProductId]],Product!$B$4:$O$7,2,FALSE)</f>
        <v>Regular</v>
      </c>
      <c r="S4058" s="15" t="str">
        <f>HLOOKUP(Coffee_data[[#This Row],[ProductId]],Product!$B$4:$O$7,3,FALSE)</f>
        <v>Espresso</v>
      </c>
      <c r="T4058" s="15" t="str">
        <f>HLOOKUP(Coffee_data[[#This Row],[ProductId]],Product!$B$4:$O$7,4,FALSE)</f>
        <v>Caffe Mocha</v>
      </c>
    </row>
    <row r="4059" spans="1:20" x14ac:dyDescent="0.2">
      <c r="A4059">
        <v>160</v>
      </c>
      <c r="B4059">
        <v>182</v>
      </c>
      <c r="C4059">
        <v>387</v>
      </c>
      <c r="D4059">
        <v>215</v>
      </c>
      <c r="E4059">
        <v>74</v>
      </c>
      <c r="F4059">
        <v>50</v>
      </c>
      <c r="G4059">
        <v>1283</v>
      </c>
      <c r="H4059">
        <v>120</v>
      </c>
      <c r="I4059">
        <v>167</v>
      </c>
      <c r="J4059">
        <v>180</v>
      </c>
      <c r="K4059">
        <v>356</v>
      </c>
      <c r="L4059">
        <v>971</v>
      </c>
      <c r="M4059">
        <v>6</v>
      </c>
      <c r="N4059" s="25">
        <v>42308</v>
      </c>
      <c r="O4059" t="str">
        <f>VLOOKUP(Coffee_data[[#This Row],[Area Code]],Location!$B$1:$E$157,2,FALSE)</f>
        <v>Oregon</v>
      </c>
      <c r="P4059" t="str">
        <f>VLOOKUP(Coffee_data[[#This Row],[Area Code]],Location!$B$1:$E$157,3,FALSE)</f>
        <v>West</v>
      </c>
      <c r="Q4059" t="str">
        <f>VLOOKUP(Coffee_data[[#This Row],[Area Code]],Location!$B$1:$E$157,4,FALSE)</f>
        <v>Small Market</v>
      </c>
      <c r="R4059" s="15" t="str">
        <f>HLOOKUP(Coffee_data[[#This Row],[ProductId]],Product!$B$4:$O$7,2,FALSE)</f>
        <v>Decaf</v>
      </c>
      <c r="S4059" s="15" t="str">
        <f>HLOOKUP(Coffee_data[[#This Row],[ProductId]],Product!$B$4:$O$7,3,FALSE)</f>
        <v>Espresso</v>
      </c>
      <c r="T4059" s="15" t="str">
        <f>HLOOKUP(Coffee_data[[#This Row],[ProductId]],Product!$B$4:$O$7,4,FALSE)</f>
        <v>Decaf Espresso</v>
      </c>
    </row>
    <row r="4060" spans="1:20" x14ac:dyDescent="0.2">
      <c r="A4060">
        <v>-6</v>
      </c>
      <c r="B4060">
        <v>73</v>
      </c>
      <c r="C4060">
        <v>133</v>
      </c>
      <c r="D4060">
        <v>52</v>
      </c>
      <c r="E4060">
        <v>77</v>
      </c>
      <c r="F4060">
        <v>47</v>
      </c>
      <c r="G4060">
        <v>509</v>
      </c>
      <c r="H4060">
        <v>10</v>
      </c>
      <c r="I4060">
        <v>59</v>
      </c>
      <c r="J4060">
        <v>80</v>
      </c>
      <c r="K4060">
        <v>140</v>
      </c>
      <c r="L4060">
        <v>971</v>
      </c>
      <c r="M4060">
        <v>1</v>
      </c>
      <c r="N4060" s="25">
        <v>42308</v>
      </c>
      <c r="O4060" t="str">
        <f>VLOOKUP(Coffee_data[[#This Row],[Area Code]],Location!$B$1:$E$157,2,FALSE)</f>
        <v>Oregon</v>
      </c>
      <c r="P4060" t="str">
        <f>VLOOKUP(Coffee_data[[#This Row],[Area Code]],Location!$B$1:$E$157,3,FALSE)</f>
        <v>West</v>
      </c>
      <c r="Q4060" t="str">
        <f>VLOOKUP(Coffee_data[[#This Row],[Area Code]],Location!$B$1:$E$157,4,FALSE)</f>
        <v>Small Market</v>
      </c>
      <c r="R4060" s="15" t="str">
        <f>HLOOKUP(Coffee_data[[#This Row],[ProductId]],Product!$B$4:$O$7,2,FALSE)</f>
        <v>Regular</v>
      </c>
      <c r="S4060" s="15" t="str">
        <f>HLOOKUP(Coffee_data[[#This Row],[ProductId]],Product!$B$4:$O$7,3,FALSE)</f>
        <v>Coffee</v>
      </c>
      <c r="T4060" s="15" t="str">
        <f>HLOOKUP(Coffee_data[[#This Row],[ProductId]],Product!$B$4:$O$7,4,FALSE)</f>
        <v>Amaretto</v>
      </c>
    </row>
    <row r="4061" spans="1:20" x14ac:dyDescent="0.2">
      <c r="A4061">
        <v>21</v>
      </c>
      <c r="B4061">
        <v>75</v>
      </c>
      <c r="C4061">
        <v>136</v>
      </c>
      <c r="D4061">
        <v>53</v>
      </c>
      <c r="E4061">
        <v>61</v>
      </c>
      <c r="F4061">
        <v>17</v>
      </c>
      <c r="G4061">
        <v>470</v>
      </c>
      <c r="H4061">
        <v>40</v>
      </c>
      <c r="I4061">
        <v>60</v>
      </c>
      <c r="J4061">
        <v>90</v>
      </c>
      <c r="K4061">
        <v>152</v>
      </c>
      <c r="L4061">
        <v>541</v>
      </c>
      <c r="M4061">
        <v>2</v>
      </c>
      <c r="N4061" s="25">
        <v>42308</v>
      </c>
      <c r="O4061" t="str">
        <f>VLOOKUP(Coffee_data[[#This Row],[Area Code]],Location!$B$1:$E$157,2,FALSE)</f>
        <v>Oregon</v>
      </c>
      <c r="P4061" t="str">
        <f>VLOOKUP(Coffee_data[[#This Row],[Area Code]],Location!$B$1:$E$157,3,FALSE)</f>
        <v>West</v>
      </c>
      <c r="Q4061" t="str">
        <f>VLOOKUP(Coffee_data[[#This Row],[Area Code]],Location!$B$1:$E$157,4,FALSE)</f>
        <v>Small Market</v>
      </c>
      <c r="R4061" s="15" t="str">
        <f>HLOOKUP(Coffee_data[[#This Row],[ProductId]],Product!$B$4:$O$7,2,FALSE)</f>
        <v>Regular</v>
      </c>
      <c r="S4061" s="15" t="str">
        <f>HLOOKUP(Coffee_data[[#This Row],[ProductId]],Product!$B$4:$O$7,3,FALSE)</f>
        <v>Coffee</v>
      </c>
      <c r="T4061" s="15" t="str">
        <f>HLOOKUP(Coffee_data[[#This Row],[ProductId]],Product!$B$4:$O$7,4,FALSE)</f>
        <v>Columbian</v>
      </c>
    </row>
    <row r="4062" spans="1:20" x14ac:dyDescent="0.2">
      <c r="A4062">
        <v>47</v>
      </c>
      <c r="B4062">
        <v>68</v>
      </c>
      <c r="C4062">
        <v>121</v>
      </c>
      <c r="D4062">
        <v>46</v>
      </c>
      <c r="E4062">
        <v>36</v>
      </c>
      <c r="F4062">
        <v>14</v>
      </c>
      <c r="G4062">
        <v>424</v>
      </c>
      <c r="H4062">
        <v>50</v>
      </c>
      <c r="I4062">
        <v>53</v>
      </c>
      <c r="J4062">
        <v>80</v>
      </c>
      <c r="K4062">
        <v>127</v>
      </c>
      <c r="L4062">
        <v>503</v>
      </c>
      <c r="M4062">
        <v>3</v>
      </c>
      <c r="N4062" s="25">
        <v>42308</v>
      </c>
      <c r="O4062" t="str">
        <f>VLOOKUP(Coffee_data[[#This Row],[Area Code]],Location!$B$1:$E$157,2,FALSE)</f>
        <v>Oregon</v>
      </c>
      <c r="P4062" t="str">
        <f>VLOOKUP(Coffee_data[[#This Row],[Area Code]],Location!$B$1:$E$157,3,FALSE)</f>
        <v>West</v>
      </c>
      <c r="Q4062" t="str">
        <f>VLOOKUP(Coffee_data[[#This Row],[Area Code]],Location!$B$1:$E$157,4,FALSE)</f>
        <v>Small Market</v>
      </c>
      <c r="R4062" s="15" t="str">
        <f>HLOOKUP(Coffee_data[[#This Row],[ProductId]],Product!$B$4:$O$7,2,FALSE)</f>
        <v>Decaf</v>
      </c>
      <c r="S4062" s="15" t="str">
        <f>HLOOKUP(Coffee_data[[#This Row],[ProductId]],Product!$B$4:$O$7,3,FALSE)</f>
        <v>Coffee</v>
      </c>
      <c r="T4062" s="15" t="str">
        <f>HLOOKUP(Coffee_data[[#This Row],[ProductId]],Product!$B$4:$O$7,4,FALSE)</f>
        <v>Decaf Irish Cream</v>
      </c>
    </row>
    <row r="4063" spans="1:20" x14ac:dyDescent="0.2">
      <c r="A4063">
        <v>73</v>
      </c>
      <c r="B4063">
        <v>88</v>
      </c>
      <c r="C4063">
        <v>150</v>
      </c>
      <c r="D4063">
        <v>53</v>
      </c>
      <c r="E4063">
        <v>39</v>
      </c>
      <c r="F4063">
        <v>16</v>
      </c>
      <c r="G4063">
        <v>321</v>
      </c>
      <c r="H4063">
        <v>50</v>
      </c>
      <c r="I4063">
        <v>30</v>
      </c>
      <c r="J4063">
        <v>70</v>
      </c>
      <c r="K4063">
        <v>100</v>
      </c>
      <c r="L4063">
        <v>509</v>
      </c>
      <c r="M4063">
        <v>11</v>
      </c>
      <c r="N4063" s="25">
        <v>42308</v>
      </c>
      <c r="O4063" t="str">
        <f>VLOOKUP(Coffee_data[[#This Row],[Area Code]],Location!$B$1:$E$157,2,FALSE)</f>
        <v>Washington</v>
      </c>
      <c r="P4063" t="str">
        <f>VLOOKUP(Coffee_data[[#This Row],[Area Code]],Location!$B$1:$E$157,3,FALSE)</f>
        <v>West</v>
      </c>
      <c r="Q4063" t="str">
        <f>VLOOKUP(Coffee_data[[#This Row],[Area Code]],Location!$B$1:$E$157,4,FALSE)</f>
        <v>Small Market</v>
      </c>
      <c r="R4063" s="15" t="str">
        <f>HLOOKUP(Coffee_data[[#This Row],[ProductId]],Product!$B$4:$O$7,2,FALSE)</f>
        <v>Regular</v>
      </c>
      <c r="S4063" s="15" t="str">
        <f>HLOOKUP(Coffee_data[[#This Row],[ProductId]],Product!$B$4:$O$7,3,FALSE)</f>
        <v>Tea</v>
      </c>
      <c r="T4063" s="15" t="str">
        <f>HLOOKUP(Coffee_data[[#This Row],[ProductId]],Product!$B$4:$O$7,4,FALSE)</f>
        <v>Darjeeling</v>
      </c>
    </row>
    <row r="4064" spans="1:20" x14ac:dyDescent="0.2">
      <c r="A4064">
        <v>50</v>
      </c>
      <c r="B4064">
        <v>71</v>
      </c>
      <c r="C4064">
        <v>128</v>
      </c>
      <c r="D4064">
        <v>49</v>
      </c>
      <c r="E4064">
        <v>37</v>
      </c>
      <c r="F4064">
        <v>15</v>
      </c>
      <c r="G4064">
        <v>454</v>
      </c>
      <c r="H4064">
        <v>30</v>
      </c>
      <c r="I4064">
        <v>18</v>
      </c>
      <c r="J4064">
        <v>50</v>
      </c>
      <c r="K4064">
        <v>80</v>
      </c>
      <c r="L4064">
        <v>206</v>
      </c>
      <c r="M4064">
        <v>12</v>
      </c>
      <c r="N4064" s="25">
        <v>42308</v>
      </c>
      <c r="O4064" t="str">
        <f>VLOOKUP(Coffee_data[[#This Row],[Area Code]],Location!$B$1:$E$157,2,FALSE)</f>
        <v>Washington</v>
      </c>
      <c r="P4064" t="str">
        <f>VLOOKUP(Coffee_data[[#This Row],[Area Code]],Location!$B$1:$E$157,3,FALSE)</f>
        <v>West</v>
      </c>
      <c r="Q4064" t="str">
        <f>VLOOKUP(Coffee_data[[#This Row],[Area Code]],Location!$B$1:$E$157,4,FALSE)</f>
        <v>Small Market</v>
      </c>
      <c r="R4064" s="15" t="str">
        <f>HLOOKUP(Coffee_data[[#This Row],[ProductId]],Product!$B$4:$O$7,2,FALSE)</f>
        <v>Regular</v>
      </c>
      <c r="S4064" s="15" t="str">
        <f>HLOOKUP(Coffee_data[[#This Row],[ProductId]],Product!$B$4:$O$7,3,FALSE)</f>
        <v>Tea</v>
      </c>
      <c r="T4064" s="15" t="str">
        <f>HLOOKUP(Coffee_data[[#This Row],[ProductId]],Product!$B$4:$O$7,4,FALSE)</f>
        <v>Earl Grey</v>
      </c>
    </row>
    <row r="4065" spans="1:20" x14ac:dyDescent="0.2">
      <c r="A4065">
        <v>1</v>
      </c>
      <c r="B4065">
        <v>86</v>
      </c>
      <c r="C4065">
        <v>157</v>
      </c>
      <c r="D4065">
        <v>61</v>
      </c>
      <c r="E4065">
        <v>85</v>
      </c>
      <c r="F4065">
        <v>55</v>
      </c>
      <c r="G4065">
        <v>613</v>
      </c>
      <c r="H4065">
        <v>0</v>
      </c>
      <c r="I4065">
        <v>53</v>
      </c>
      <c r="J4065">
        <v>60</v>
      </c>
      <c r="K4065">
        <v>100</v>
      </c>
      <c r="L4065">
        <v>509</v>
      </c>
      <c r="M4065">
        <v>13</v>
      </c>
      <c r="N4065" s="25">
        <v>42308</v>
      </c>
      <c r="O4065" t="str">
        <f>VLOOKUP(Coffee_data[[#This Row],[Area Code]],Location!$B$1:$E$157,2,FALSE)</f>
        <v>Washington</v>
      </c>
      <c r="P4065" t="str">
        <f>VLOOKUP(Coffee_data[[#This Row],[Area Code]],Location!$B$1:$E$157,3,FALSE)</f>
        <v>West</v>
      </c>
      <c r="Q4065" t="str">
        <f>VLOOKUP(Coffee_data[[#This Row],[Area Code]],Location!$B$1:$E$157,4,FALSE)</f>
        <v>Small Market</v>
      </c>
      <c r="R4065" s="15" t="str">
        <f>HLOOKUP(Coffee_data[[#This Row],[ProductId]],Product!$B$4:$O$7,2,FALSE)</f>
        <v>Regular</v>
      </c>
      <c r="S4065" s="15" t="str">
        <f>HLOOKUP(Coffee_data[[#This Row],[ProductId]],Product!$B$4:$O$7,3,FALSE)</f>
        <v>Tea</v>
      </c>
      <c r="T4065" s="15" t="str">
        <f>HLOOKUP(Coffee_data[[#This Row],[ProductId]],Product!$B$4:$O$7,4,FALSE)</f>
        <v>Green Tea</v>
      </c>
    </row>
    <row r="4066" spans="1:20" x14ac:dyDescent="0.2">
      <c r="A4066">
        <v>181</v>
      </c>
      <c r="B4066">
        <v>195</v>
      </c>
      <c r="C4066">
        <v>346</v>
      </c>
      <c r="D4066">
        <v>180</v>
      </c>
      <c r="E4066">
        <v>73</v>
      </c>
      <c r="F4066">
        <v>42</v>
      </c>
      <c r="G4066">
        <v>1134</v>
      </c>
      <c r="H4066">
        <v>120</v>
      </c>
      <c r="I4066">
        <v>152</v>
      </c>
      <c r="J4066">
        <v>180</v>
      </c>
      <c r="K4066">
        <v>292</v>
      </c>
      <c r="L4066">
        <v>206</v>
      </c>
      <c r="M4066">
        <v>8</v>
      </c>
      <c r="N4066" s="25">
        <v>42308</v>
      </c>
      <c r="O4066" t="str">
        <f>VLOOKUP(Coffee_data[[#This Row],[Area Code]],Location!$B$1:$E$157,2,FALSE)</f>
        <v>Washington</v>
      </c>
      <c r="P4066" t="str">
        <f>VLOOKUP(Coffee_data[[#This Row],[Area Code]],Location!$B$1:$E$157,3,FALSE)</f>
        <v>West</v>
      </c>
      <c r="Q4066" t="str">
        <f>VLOOKUP(Coffee_data[[#This Row],[Area Code]],Location!$B$1:$E$157,4,FALSE)</f>
        <v>Small Market</v>
      </c>
      <c r="R4066" s="15" t="str">
        <f>HLOOKUP(Coffee_data[[#This Row],[ProductId]],Product!$B$4:$O$7,2,FALSE)</f>
        <v>Decaf</v>
      </c>
      <c r="S4066" s="15" t="str">
        <f>HLOOKUP(Coffee_data[[#This Row],[ProductId]],Product!$B$4:$O$7,3,FALSE)</f>
        <v>Herbal Tea</v>
      </c>
      <c r="T4066" s="15" t="str">
        <f>HLOOKUP(Coffee_data[[#This Row],[ProductId]],Product!$B$4:$O$7,4,FALSE)</f>
        <v>Chamomile</v>
      </c>
    </row>
    <row r="4067" spans="1:20" x14ac:dyDescent="0.2">
      <c r="A4067">
        <v>65</v>
      </c>
      <c r="B4067">
        <v>68</v>
      </c>
      <c r="C4067">
        <v>123</v>
      </c>
      <c r="D4067">
        <v>47</v>
      </c>
      <c r="E4067">
        <v>24</v>
      </c>
      <c r="F4067">
        <v>13</v>
      </c>
      <c r="G4067">
        <v>834</v>
      </c>
      <c r="H4067">
        <v>40</v>
      </c>
      <c r="I4067">
        <v>31</v>
      </c>
      <c r="J4067">
        <v>60</v>
      </c>
      <c r="K4067">
        <v>109</v>
      </c>
      <c r="L4067">
        <v>253</v>
      </c>
      <c r="M4067">
        <v>9</v>
      </c>
      <c r="N4067" s="25">
        <v>42308</v>
      </c>
      <c r="O4067" t="str">
        <f>VLOOKUP(Coffee_data[[#This Row],[Area Code]],Location!$B$1:$E$157,2,FALSE)</f>
        <v>Washington</v>
      </c>
      <c r="P4067" t="str">
        <f>VLOOKUP(Coffee_data[[#This Row],[Area Code]],Location!$B$1:$E$157,3,FALSE)</f>
        <v>West</v>
      </c>
      <c r="Q4067" t="str">
        <f>VLOOKUP(Coffee_data[[#This Row],[Area Code]],Location!$B$1:$E$157,4,FALSE)</f>
        <v>Small Market</v>
      </c>
      <c r="R4067" s="15" t="str">
        <f>HLOOKUP(Coffee_data[[#This Row],[ProductId]],Product!$B$4:$O$7,2,FALSE)</f>
        <v>Decaf</v>
      </c>
      <c r="S4067" s="15" t="str">
        <f>HLOOKUP(Coffee_data[[#This Row],[ProductId]],Product!$B$4:$O$7,3,FALSE)</f>
        <v>Herbal Tea</v>
      </c>
      <c r="T4067" s="15" t="str">
        <f>HLOOKUP(Coffee_data[[#This Row],[ProductId]],Product!$B$4:$O$7,4,FALSE)</f>
        <v>Lemon</v>
      </c>
    </row>
    <row r="4068" spans="1:20" x14ac:dyDescent="0.2">
      <c r="A4068">
        <v>16</v>
      </c>
      <c r="B4068">
        <v>30</v>
      </c>
      <c r="C4068">
        <v>55</v>
      </c>
      <c r="D4068">
        <v>22</v>
      </c>
      <c r="E4068">
        <v>19</v>
      </c>
      <c r="F4068">
        <v>7</v>
      </c>
      <c r="G4068">
        <v>570</v>
      </c>
      <c r="H4068">
        <v>20</v>
      </c>
      <c r="I4068">
        <v>20</v>
      </c>
      <c r="J4068">
        <v>30</v>
      </c>
      <c r="K4068">
        <v>50</v>
      </c>
      <c r="L4068">
        <v>425</v>
      </c>
      <c r="M4068">
        <v>4</v>
      </c>
      <c r="N4068" s="25">
        <v>42308</v>
      </c>
      <c r="O4068" t="str">
        <f>VLOOKUP(Coffee_data[[#This Row],[Area Code]],Location!$B$1:$E$157,2,FALSE)</f>
        <v>Washington</v>
      </c>
      <c r="P4068" t="str">
        <f>VLOOKUP(Coffee_data[[#This Row],[Area Code]],Location!$B$1:$E$157,3,FALSE)</f>
        <v>West</v>
      </c>
      <c r="Q4068" t="str">
        <f>VLOOKUP(Coffee_data[[#This Row],[Area Code]],Location!$B$1:$E$157,4,FALSE)</f>
        <v>Small Market</v>
      </c>
      <c r="R4068" s="15" t="str">
        <f>HLOOKUP(Coffee_data[[#This Row],[ProductId]],Product!$B$4:$O$7,2,FALSE)</f>
        <v>Regular</v>
      </c>
      <c r="S4068" s="15" t="str">
        <f>HLOOKUP(Coffee_data[[#This Row],[ProductId]],Product!$B$4:$O$7,3,FALSE)</f>
        <v>Espresso</v>
      </c>
      <c r="T4068" s="15" t="str">
        <f>HLOOKUP(Coffee_data[[#This Row],[ProductId]],Product!$B$4:$O$7,4,FALSE)</f>
        <v>Caffe Latte</v>
      </c>
    </row>
    <row r="4069" spans="1:20" x14ac:dyDescent="0.2">
      <c r="A4069">
        <v>19</v>
      </c>
      <c r="B4069">
        <v>67</v>
      </c>
      <c r="C4069">
        <v>129</v>
      </c>
      <c r="D4069">
        <v>54</v>
      </c>
      <c r="E4069">
        <v>54</v>
      </c>
      <c r="F4069">
        <v>20</v>
      </c>
      <c r="G4069">
        <v>391</v>
      </c>
      <c r="H4069">
        <v>20</v>
      </c>
      <c r="I4069">
        <v>45</v>
      </c>
      <c r="J4069">
        <v>60</v>
      </c>
      <c r="K4069">
        <v>115</v>
      </c>
      <c r="L4069">
        <v>206</v>
      </c>
      <c r="M4069">
        <v>5</v>
      </c>
      <c r="N4069" s="25">
        <v>42308</v>
      </c>
      <c r="O4069" t="str">
        <f>VLOOKUP(Coffee_data[[#This Row],[Area Code]],Location!$B$1:$E$157,2,FALSE)</f>
        <v>Washington</v>
      </c>
      <c r="P4069" t="str">
        <f>VLOOKUP(Coffee_data[[#This Row],[Area Code]],Location!$B$1:$E$157,3,FALSE)</f>
        <v>West</v>
      </c>
      <c r="Q4069" t="str">
        <f>VLOOKUP(Coffee_data[[#This Row],[Area Code]],Location!$B$1:$E$157,4,FALSE)</f>
        <v>Small Market</v>
      </c>
      <c r="R4069" s="15" t="str">
        <f>HLOOKUP(Coffee_data[[#This Row],[ProductId]],Product!$B$4:$O$7,2,FALSE)</f>
        <v>Regular</v>
      </c>
      <c r="S4069" s="15" t="str">
        <f>HLOOKUP(Coffee_data[[#This Row],[ProductId]],Product!$B$4:$O$7,3,FALSE)</f>
        <v>Espresso</v>
      </c>
      <c r="T4069" s="15" t="str">
        <f>HLOOKUP(Coffee_data[[#This Row],[ProductId]],Product!$B$4:$O$7,4,FALSE)</f>
        <v>Caffe Mocha</v>
      </c>
    </row>
    <row r="4070" spans="1:20" x14ac:dyDescent="0.2">
      <c r="A4070">
        <v>67</v>
      </c>
      <c r="B4070">
        <v>89</v>
      </c>
      <c r="C4070">
        <v>175</v>
      </c>
      <c r="D4070">
        <v>75</v>
      </c>
      <c r="E4070">
        <v>44</v>
      </c>
      <c r="F4070">
        <v>23</v>
      </c>
      <c r="G4070">
        <v>1063</v>
      </c>
      <c r="H4070">
        <v>40</v>
      </c>
      <c r="I4070">
        <v>76</v>
      </c>
      <c r="J4070">
        <v>80</v>
      </c>
      <c r="K4070">
        <v>150</v>
      </c>
      <c r="L4070">
        <v>425</v>
      </c>
      <c r="M4070">
        <v>6</v>
      </c>
      <c r="N4070" s="25">
        <v>42308</v>
      </c>
      <c r="O4070" t="str">
        <f>VLOOKUP(Coffee_data[[#This Row],[Area Code]],Location!$B$1:$E$157,2,FALSE)</f>
        <v>Washington</v>
      </c>
      <c r="P4070" t="str">
        <f>VLOOKUP(Coffee_data[[#This Row],[Area Code]],Location!$B$1:$E$157,3,FALSE)</f>
        <v>West</v>
      </c>
      <c r="Q4070" t="str">
        <f>VLOOKUP(Coffee_data[[#This Row],[Area Code]],Location!$B$1:$E$157,4,FALSE)</f>
        <v>Small Market</v>
      </c>
      <c r="R4070" s="15" t="str">
        <f>HLOOKUP(Coffee_data[[#This Row],[ProductId]],Product!$B$4:$O$7,2,FALSE)</f>
        <v>Decaf</v>
      </c>
      <c r="S4070" s="15" t="str">
        <f>HLOOKUP(Coffee_data[[#This Row],[ProductId]],Product!$B$4:$O$7,3,FALSE)</f>
        <v>Espresso</v>
      </c>
      <c r="T4070" s="15" t="str">
        <f>HLOOKUP(Coffee_data[[#This Row],[ProductId]],Product!$B$4:$O$7,4,FALSE)</f>
        <v>Decaf Espresso</v>
      </c>
    </row>
    <row r="4071" spans="1:20" x14ac:dyDescent="0.2">
      <c r="A4071">
        <v>74</v>
      </c>
      <c r="B4071">
        <v>93</v>
      </c>
      <c r="C4071">
        <v>166</v>
      </c>
      <c r="D4071">
        <v>63</v>
      </c>
      <c r="E4071">
        <v>43</v>
      </c>
      <c r="F4071">
        <v>20</v>
      </c>
      <c r="G4071">
        <v>446</v>
      </c>
      <c r="H4071">
        <v>70</v>
      </c>
      <c r="I4071">
        <v>70</v>
      </c>
      <c r="J4071">
        <v>110</v>
      </c>
      <c r="K4071">
        <v>182</v>
      </c>
      <c r="L4071">
        <v>253</v>
      </c>
      <c r="M4071">
        <v>2</v>
      </c>
      <c r="N4071" s="25">
        <v>42308</v>
      </c>
      <c r="O4071" t="str">
        <f>VLOOKUP(Coffee_data[[#This Row],[Area Code]],Location!$B$1:$E$157,2,FALSE)</f>
        <v>Washington</v>
      </c>
      <c r="P4071" t="str">
        <f>VLOOKUP(Coffee_data[[#This Row],[Area Code]],Location!$B$1:$E$157,3,FALSE)</f>
        <v>West</v>
      </c>
      <c r="Q4071" t="str">
        <f>VLOOKUP(Coffee_data[[#This Row],[Area Code]],Location!$B$1:$E$157,4,FALSE)</f>
        <v>Small Market</v>
      </c>
      <c r="R4071" s="15" t="str">
        <f>HLOOKUP(Coffee_data[[#This Row],[ProductId]],Product!$B$4:$O$7,2,FALSE)</f>
        <v>Regular</v>
      </c>
      <c r="S4071" s="15" t="str">
        <f>HLOOKUP(Coffee_data[[#This Row],[ProductId]],Product!$B$4:$O$7,3,FALSE)</f>
        <v>Coffee</v>
      </c>
      <c r="T4071" s="15" t="str">
        <f>HLOOKUP(Coffee_data[[#This Row],[ProductId]],Product!$B$4:$O$7,4,FALSE)</f>
        <v>Columbian</v>
      </c>
    </row>
    <row r="4072" spans="1:20" x14ac:dyDescent="0.2">
      <c r="A4072">
        <v>24</v>
      </c>
      <c r="B4072">
        <v>130</v>
      </c>
      <c r="C4072">
        <v>239</v>
      </c>
      <c r="D4072">
        <v>94</v>
      </c>
      <c r="E4072">
        <v>114</v>
      </c>
      <c r="F4072">
        <v>85</v>
      </c>
      <c r="G4072">
        <v>694</v>
      </c>
      <c r="H4072">
        <v>40</v>
      </c>
      <c r="I4072">
        <v>72</v>
      </c>
      <c r="J4072">
        <v>150</v>
      </c>
      <c r="K4072">
        <v>263</v>
      </c>
      <c r="L4072">
        <v>509</v>
      </c>
      <c r="M4072">
        <v>3</v>
      </c>
      <c r="N4072" s="25">
        <v>42308</v>
      </c>
      <c r="O4072" t="str">
        <f>VLOOKUP(Coffee_data[[#This Row],[Area Code]],Location!$B$1:$E$157,2,FALSE)</f>
        <v>Washington</v>
      </c>
      <c r="P4072" t="str">
        <f>VLOOKUP(Coffee_data[[#This Row],[Area Code]],Location!$B$1:$E$157,3,FALSE)</f>
        <v>West</v>
      </c>
      <c r="Q4072" t="str">
        <f>VLOOKUP(Coffee_data[[#This Row],[Area Code]],Location!$B$1:$E$157,4,FALSE)</f>
        <v>Small Market</v>
      </c>
      <c r="R4072" s="15" t="str">
        <f>HLOOKUP(Coffee_data[[#This Row],[ProductId]],Product!$B$4:$O$7,2,FALSE)</f>
        <v>Decaf</v>
      </c>
      <c r="S4072" s="15" t="str">
        <f>HLOOKUP(Coffee_data[[#This Row],[ProductId]],Product!$B$4:$O$7,3,FALSE)</f>
        <v>Coffee</v>
      </c>
      <c r="T4072" s="15" t="str">
        <f>HLOOKUP(Coffee_data[[#This Row],[ProductId]],Product!$B$4:$O$7,4,FALSE)</f>
        <v>Decaf Irish Cream</v>
      </c>
    </row>
    <row r="4073" spans="1:20" x14ac:dyDescent="0.2">
      <c r="A4073">
        <v>129</v>
      </c>
      <c r="B4073">
        <v>153</v>
      </c>
      <c r="C4073">
        <v>326</v>
      </c>
      <c r="D4073">
        <v>170</v>
      </c>
      <c r="E4073">
        <v>66</v>
      </c>
      <c r="F4073">
        <v>42</v>
      </c>
      <c r="G4073">
        <v>1319</v>
      </c>
      <c r="H4073">
        <v>80</v>
      </c>
      <c r="I4073">
        <v>179</v>
      </c>
      <c r="J4073">
        <v>140</v>
      </c>
      <c r="K4073">
        <v>280</v>
      </c>
      <c r="L4073">
        <v>970</v>
      </c>
      <c r="M4073">
        <v>8</v>
      </c>
      <c r="N4073" s="25">
        <v>42338</v>
      </c>
      <c r="O4073" t="str">
        <f>VLOOKUP(Coffee_data[[#This Row],[Area Code]],Location!$B$1:$E$157,2,FALSE)</f>
        <v>Colorado</v>
      </c>
      <c r="P4073" t="str">
        <f>VLOOKUP(Coffee_data[[#This Row],[Area Code]],Location!$B$1:$E$157,3,FALSE)</f>
        <v>Central</v>
      </c>
      <c r="Q4073" t="str">
        <f>VLOOKUP(Coffee_data[[#This Row],[Area Code]],Location!$B$1:$E$157,4,FALSE)</f>
        <v>Major Market</v>
      </c>
      <c r="R4073" s="15" t="str">
        <f>HLOOKUP(Coffee_data[[#This Row],[ProductId]],Product!$B$4:$O$7,2,FALSE)</f>
        <v>Decaf</v>
      </c>
      <c r="S4073" s="15" t="str">
        <f>HLOOKUP(Coffee_data[[#This Row],[ProductId]],Product!$B$4:$O$7,3,FALSE)</f>
        <v>Herbal Tea</v>
      </c>
      <c r="T4073" s="15" t="str">
        <f>HLOOKUP(Coffee_data[[#This Row],[ProductId]],Product!$B$4:$O$7,4,FALSE)</f>
        <v>Chamomile</v>
      </c>
    </row>
    <row r="4074" spans="1:20" x14ac:dyDescent="0.2">
      <c r="A4074">
        <v>-9</v>
      </c>
      <c r="B4074">
        <v>65</v>
      </c>
      <c r="C4074">
        <v>119</v>
      </c>
      <c r="D4074">
        <v>47</v>
      </c>
      <c r="E4074">
        <v>71</v>
      </c>
      <c r="F4074">
        <v>42</v>
      </c>
      <c r="G4074">
        <v>521</v>
      </c>
      <c r="H4074">
        <v>0</v>
      </c>
      <c r="I4074">
        <v>40</v>
      </c>
      <c r="J4074">
        <v>60</v>
      </c>
      <c r="K4074">
        <v>100</v>
      </c>
      <c r="L4074">
        <v>719</v>
      </c>
      <c r="M4074">
        <v>9</v>
      </c>
      <c r="N4074" s="25">
        <v>42338</v>
      </c>
      <c r="O4074" t="str">
        <f>VLOOKUP(Coffee_data[[#This Row],[Area Code]],Location!$B$1:$E$157,2,FALSE)</f>
        <v>Colorado</v>
      </c>
      <c r="P4074" t="str">
        <f>VLOOKUP(Coffee_data[[#This Row],[Area Code]],Location!$B$1:$E$157,3,FALSE)</f>
        <v>Central</v>
      </c>
      <c r="Q4074" t="str">
        <f>VLOOKUP(Coffee_data[[#This Row],[Area Code]],Location!$B$1:$E$157,4,FALSE)</f>
        <v>Major Market</v>
      </c>
      <c r="R4074" s="15" t="str">
        <f>HLOOKUP(Coffee_data[[#This Row],[ProductId]],Product!$B$4:$O$7,2,FALSE)</f>
        <v>Decaf</v>
      </c>
      <c r="S4074" s="15" t="str">
        <f>HLOOKUP(Coffee_data[[#This Row],[ProductId]],Product!$B$4:$O$7,3,FALSE)</f>
        <v>Herbal Tea</v>
      </c>
      <c r="T4074" s="15" t="str">
        <f>HLOOKUP(Coffee_data[[#This Row],[ProductId]],Product!$B$4:$O$7,4,FALSE)</f>
        <v>Lemon</v>
      </c>
    </row>
    <row r="4075" spans="1:20" x14ac:dyDescent="0.2">
      <c r="A4075">
        <v>43</v>
      </c>
      <c r="B4075">
        <v>73</v>
      </c>
      <c r="C4075">
        <v>135</v>
      </c>
      <c r="D4075">
        <v>54</v>
      </c>
      <c r="E4075">
        <v>44</v>
      </c>
      <c r="F4075">
        <v>17</v>
      </c>
      <c r="G4075">
        <v>424</v>
      </c>
      <c r="H4075">
        <v>30</v>
      </c>
      <c r="I4075">
        <v>40</v>
      </c>
      <c r="J4075">
        <v>60</v>
      </c>
      <c r="K4075">
        <v>110</v>
      </c>
      <c r="L4075">
        <v>970</v>
      </c>
      <c r="M4075">
        <v>10</v>
      </c>
      <c r="N4075" s="25">
        <v>42338</v>
      </c>
      <c r="O4075" t="str">
        <f>VLOOKUP(Coffee_data[[#This Row],[Area Code]],Location!$B$1:$E$157,2,FALSE)</f>
        <v>Colorado</v>
      </c>
      <c r="P4075" t="str">
        <f>VLOOKUP(Coffee_data[[#This Row],[Area Code]],Location!$B$1:$E$157,3,FALSE)</f>
        <v>Central</v>
      </c>
      <c r="Q4075" t="str">
        <f>VLOOKUP(Coffee_data[[#This Row],[Area Code]],Location!$B$1:$E$157,4,FALSE)</f>
        <v>Major Market</v>
      </c>
      <c r="R4075" s="15" t="str">
        <f>HLOOKUP(Coffee_data[[#This Row],[ProductId]],Product!$B$4:$O$7,2,FALSE)</f>
        <v>Decaf</v>
      </c>
      <c r="S4075" s="15" t="str">
        <f>HLOOKUP(Coffee_data[[#This Row],[ProductId]],Product!$B$4:$O$7,3,FALSE)</f>
        <v>Herbal Tea</v>
      </c>
      <c r="T4075" s="15" t="str">
        <f>HLOOKUP(Coffee_data[[#This Row],[ProductId]],Product!$B$4:$O$7,4,FALSE)</f>
        <v>Mint</v>
      </c>
    </row>
    <row r="4076" spans="1:20" x14ac:dyDescent="0.2">
      <c r="A4076">
        <v>9</v>
      </c>
      <c r="B4076">
        <v>57</v>
      </c>
      <c r="C4076">
        <v>110</v>
      </c>
      <c r="D4076">
        <v>46</v>
      </c>
      <c r="E4076">
        <v>51</v>
      </c>
      <c r="F4076">
        <v>17</v>
      </c>
      <c r="G4076">
        <v>422</v>
      </c>
      <c r="H4076">
        <v>10</v>
      </c>
      <c r="I4076">
        <v>30</v>
      </c>
      <c r="J4076">
        <v>50</v>
      </c>
      <c r="K4076">
        <v>80</v>
      </c>
      <c r="L4076">
        <v>303</v>
      </c>
      <c r="M4076">
        <v>11</v>
      </c>
      <c r="N4076" s="25">
        <v>42338</v>
      </c>
      <c r="O4076" t="str">
        <f>VLOOKUP(Coffee_data[[#This Row],[Area Code]],Location!$B$1:$E$157,2,FALSE)</f>
        <v>Colorado</v>
      </c>
      <c r="P4076" t="str">
        <f>VLOOKUP(Coffee_data[[#This Row],[Area Code]],Location!$B$1:$E$157,3,FALSE)</f>
        <v>Central</v>
      </c>
      <c r="Q4076" t="str">
        <f>VLOOKUP(Coffee_data[[#This Row],[Area Code]],Location!$B$1:$E$157,4,FALSE)</f>
        <v>Major Market</v>
      </c>
      <c r="R4076" s="15" t="str">
        <f>HLOOKUP(Coffee_data[[#This Row],[ProductId]],Product!$B$4:$O$7,2,FALSE)</f>
        <v>Regular</v>
      </c>
      <c r="S4076" s="15" t="str">
        <f>HLOOKUP(Coffee_data[[#This Row],[ProductId]],Product!$B$4:$O$7,3,FALSE)</f>
        <v>Tea</v>
      </c>
      <c r="T4076" s="15" t="str">
        <f>HLOOKUP(Coffee_data[[#This Row],[ProductId]],Product!$B$4:$O$7,4,FALSE)</f>
        <v>Darjeeling</v>
      </c>
    </row>
    <row r="4077" spans="1:20" x14ac:dyDescent="0.2">
      <c r="A4077">
        <v>39</v>
      </c>
      <c r="B4077">
        <v>63</v>
      </c>
      <c r="C4077">
        <v>124</v>
      </c>
      <c r="D4077">
        <v>53</v>
      </c>
      <c r="E4077">
        <v>37</v>
      </c>
      <c r="F4077">
        <v>16</v>
      </c>
      <c r="G4077">
        <v>1054</v>
      </c>
      <c r="H4077">
        <v>20</v>
      </c>
      <c r="I4077">
        <v>52</v>
      </c>
      <c r="J4077">
        <v>50</v>
      </c>
      <c r="K4077">
        <v>78</v>
      </c>
      <c r="L4077">
        <v>970</v>
      </c>
      <c r="M4077">
        <v>12</v>
      </c>
      <c r="N4077" s="25">
        <v>42338</v>
      </c>
      <c r="O4077" t="str">
        <f>VLOOKUP(Coffee_data[[#This Row],[Area Code]],Location!$B$1:$E$157,2,FALSE)</f>
        <v>Colorado</v>
      </c>
      <c r="P4077" t="str">
        <f>VLOOKUP(Coffee_data[[#This Row],[Area Code]],Location!$B$1:$E$157,3,FALSE)</f>
        <v>Central</v>
      </c>
      <c r="Q4077" t="str">
        <f>VLOOKUP(Coffee_data[[#This Row],[Area Code]],Location!$B$1:$E$157,4,FALSE)</f>
        <v>Major Market</v>
      </c>
      <c r="R4077" s="15" t="str">
        <f>HLOOKUP(Coffee_data[[#This Row],[ProductId]],Product!$B$4:$O$7,2,FALSE)</f>
        <v>Regular</v>
      </c>
      <c r="S4077" s="15" t="str">
        <f>HLOOKUP(Coffee_data[[#This Row],[ProductId]],Product!$B$4:$O$7,3,FALSE)</f>
        <v>Tea</v>
      </c>
      <c r="T4077" s="15" t="str">
        <f>HLOOKUP(Coffee_data[[#This Row],[ProductId]],Product!$B$4:$O$7,4,FALSE)</f>
        <v>Earl Grey</v>
      </c>
    </row>
    <row r="4078" spans="1:20" x14ac:dyDescent="0.2">
      <c r="A4078">
        <v>98</v>
      </c>
      <c r="B4078">
        <v>104</v>
      </c>
      <c r="C4078">
        <v>197</v>
      </c>
      <c r="D4078">
        <v>81</v>
      </c>
      <c r="E4078">
        <v>38</v>
      </c>
      <c r="F4078">
        <v>26</v>
      </c>
      <c r="G4078">
        <v>551</v>
      </c>
      <c r="H4078">
        <v>60</v>
      </c>
      <c r="I4078">
        <v>47</v>
      </c>
      <c r="J4078">
        <v>90</v>
      </c>
      <c r="K4078">
        <v>163</v>
      </c>
      <c r="L4078">
        <v>719</v>
      </c>
      <c r="M4078">
        <v>13</v>
      </c>
      <c r="N4078" s="25">
        <v>42338</v>
      </c>
      <c r="O4078" t="str">
        <f>VLOOKUP(Coffee_data[[#This Row],[Area Code]],Location!$B$1:$E$157,2,FALSE)</f>
        <v>Colorado</v>
      </c>
      <c r="P4078" t="str">
        <f>VLOOKUP(Coffee_data[[#This Row],[Area Code]],Location!$B$1:$E$157,3,FALSE)</f>
        <v>Central</v>
      </c>
      <c r="Q4078" t="str">
        <f>VLOOKUP(Coffee_data[[#This Row],[Area Code]],Location!$B$1:$E$157,4,FALSE)</f>
        <v>Major Market</v>
      </c>
      <c r="R4078" s="15" t="str">
        <f>HLOOKUP(Coffee_data[[#This Row],[ProductId]],Product!$B$4:$O$7,2,FALSE)</f>
        <v>Regular</v>
      </c>
      <c r="S4078" s="15" t="str">
        <f>HLOOKUP(Coffee_data[[#This Row],[ProductId]],Product!$B$4:$O$7,3,FALSE)</f>
        <v>Tea</v>
      </c>
      <c r="T4078" s="15" t="str">
        <f>HLOOKUP(Coffee_data[[#This Row],[ProductId]],Product!$B$4:$O$7,4,FALSE)</f>
        <v>Green Tea</v>
      </c>
    </row>
    <row r="4079" spans="1:20" x14ac:dyDescent="0.2">
      <c r="A4079">
        <v>79</v>
      </c>
      <c r="B4079">
        <v>79</v>
      </c>
      <c r="C4079">
        <v>142</v>
      </c>
      <c r="D4079">
        <v>54</v>
      </c>
      <c r="E4079">
        <v>26</v>
      </c>
      <c r="F4079">
        <v>15</v>
      </c>
      <c r="G4079">
        <v>601</v>
      </c>
      <c r="H4079">
        <v>90</v>
      </c>
      <c r="I4079">
        <v>55</v>
      </c>
      <c r="J4079">
        <v>110</v>
      </c>
      <c r="K4079">
        <v>165</v>
      </c>
      <c r="L4079">
        <v>970</v>
      </c>
      <c r="M4079">
        <v>5</v>
      </c>
      <c r="N4079" s="25">
        <v>42338</v>
      </c>
      <c r="O4079" t="str">
        <f>VLOOKUP(Coffee_data[[#This Row],[Area Code]],Location!$B$1:$E$157,2,FALSE)</f>
        <v>Colorado</v>
      </c>
      <c r="P4079" t="str">
        <f>VLOOKUP(Coffee_data[[#This Row],[Area Code]],Location!$B$1:$E$157,3,FALSE)</f>
        <v>Central</v>
      </c>
      <c r="Q4079" t="str">
        <f>VLOOKUP(Coffee_data[[#This Row],[Area Code]],Location!$B$1:$E$157,4,FALSE)</f>
        <v>Major Market</v>
      </c>
      <c r="R4079" s="15" t="str">
        <f>HLOOKUP(Coffee_data[[#This Row],[ProductId]],Product!$B$4:$O$7,2,FALSE)</f>
        <v>Regular</v>
      </c>
      <c r="S4079" s="15" t="str">
        <f>HLOOKUP(Coffee_data[[#This Row],[ProductId]],Product!$B$4:$O$7,3,FALSE)</f>
        <v>Espresso</v>
      </c>
      <c r="T4079" s="15" t="str">
        <f>HLOOKUP(Coffee_data[[#This Row],[ProductId]],Product!$B$4:$O$7,4,FALSE)</f>
        <v>Caffe Mocha</v>
      </c>
    </row>
    <row r="4080" spans="1:20" x14ac:dyDescent="0.2">
      <c r="A4080">
        <v>70</v>
      </c>
      <c r="B4080">
        <v>101</v>
      </c>
      <c r="C4080">
        <v>179</v>
      </c>
      <c r="D4080">
        <v>67</v>
      </c>
      <c r="E4080">
        <v>54</v>
      </c>
      <c r="F4080">
        <v>22</v>
      </c>
      <c r="G4080">
        <v>677</v>
      </c>
      <c r="H4080">
        <v>80</v>
      </c>
      <c r="I4080">
        <v>74</v>
      </c>
      <c r="J4080">
        <v>130</v>
      </c>
      <c r="K4080">
        <v>210</v>
      </c>
      <c r="L4080">
        <v>720</v>
      </c>
      <c r="M4080">
        <v>6</v>
      </c>
      <c r="N4080" s="25">
        <v>42338</v>
      </c>
      <c r="O4080" t="str">
        <f>VLOOKUP(Coffee_data[[#This Row],[Area Code]],Location!$B$1:$E$157,2,FALSE)</f>
        <v>Colorado</v>
      </c>
      <c r="P4080" t="str">
        <f>VLOOKUP(Coffee_data[[#This Row],[Area Code]],Location!$B$1:$E$157,3,FALSE)</f>
        <v>Central</v>
      </c>
      <c r="Q4080" t="str">
        <f>VLOOKUP(Coffee_data[[#This Row],[Area Code]],Location!$B$1:$E$157,4,FALSE)</f>
        <v>Major Market</v>
      </c>
      <c r="R4080" s="15" t="str">
        <f>HLOOKUP(Coffee_data[[#This Row],[ProductId]],Product!$B$4:$O$7,2,FALSE)</f>
        <v>Decaf</v>
      </c>
      <c r="S4080" s="15" t="str">
        <f>HLOOKUP(Coffee_data[[#This Row],[ProductId]],Product!$B$4:$O$7,3,FALSE)</f>
        <v>Espresso</v>
      </c>
      <c r="T4080" s="15" t="str">
        <f>HLOOKUP(Coffee_data[[#This Row],[ProductId]],Product!$B$4:$O$7,4,FALSE)</f>
        <v>Decaf Espresso</v>
      </c>
    </row>
    <row r="4081" spans="1:20" x14ac:dyDescent="0.2">
      <c r="A4081">
        <v>199</v>
      </c>
      <c r="B4081">
        <v>179</v>
      </c>
      <c r="C4081">
        <v>322</v>
      </c>
      <c r="D4081">
        <v>90</v>
      </c>
      <c r="E4081">
        <v>45</v>
      </c>
      <c r="F4081">
        <v>34</v>
      </c>
      <c r="G4081">
        <v>959</v>
      </c>
      <c r="H4081">
        <v>130</v>
      </c>
      <c r="I4081">
        <v>163</v>
      </c>
      <c r="J4081">
        <v>170</v>
      </c>
      <c r="K4081">
        <v>289</v>
      </c>
      <c r="L4081">
        <v>303</v>
      </c>
      <c r="M4081">
        <v>1</v>
      </c>
      <c r="N4081" s="25">
        <v>42338</v>
      </c>
      <c r="O4081" t="str">
        <f>VLOOKUP(Coffee_data[[#This Row],[Area Code]],Location!$B$1:$E$157,2,FALSE)</f>
        <v>Colorado</v>
      </c>
      <c r="P4081" t="str">
        <f>VLOOKUP(Coffee_data[[#This Row],[Area Code]],Location!$B$1:$E$157,3,FALSE)</f>
        <v>Central</v>
      </c>
      <c r="Q4081" t="str">
        <f>VLOOKUP(Coffee_data[[#This Row],[Area Code]],Location!$B$1:$E$157,4,FALSE)</f>
        <v>Major Market</v>
      </c>
      <c r="R4081" s="15" t="str">
        <f>HLOOKUP(Coffee_data[[#This Row],[ProductId]],Product!$B$4:$O$7,2,FALSE)</f>
        <v>Regular</v>
      </c>
      <c r="S4081" s="15" t="str">
        <f>HLOOKUP(Coffee_data[[#This Row],[ProductId]],Product!$B$4:$O$7,3,FALSE)</f>
        <v>Coffee</v>
      </c>
      <c r="T4081" s="15" t="str">
        <f>HLOOKUP(Coffee_data[[#This Row],[ProductId]],Product!$B$4:$O$7,4,FALSE)</f>
        <v>Amaretto</v>
      </c>
    </row>
    <row r="4082" spans="1:20" x14ac:dyDescent="0.2">
      <c r="A4082">
        <v>43</v>
      </c>
      <c r="B4082">
        <v>56</v>
      </c>
      <c r="C4082">
        <v>106</v>
      </c>
      <c r="D4082">
        <v>43</v>
      </c>
      <c r="E4082">
        <v>27</v>
      </c>
      <c r="F4082">
        <v>14</v>
      </c>
      <c r="G4082">
        <v>531</v>
      </c>
      <c r="H4082">
        <v>30</v>
      </c>
      <c r="I4082">
        <v>42</v>
      </c>
      <c r="J4082">
        <v>50</v>
      </c>
      <c r="K4082">
        <v>88</v>
      </c>
      <c r="L4082">
        <v>970</v>
      </c>
      <c r="M4082">
        <v>2</v>
      </c>
      <c r="N4082" s="25">
        <v>42338</v>
      </c>
      <c r="O4082" t="str">
        <f>VLOOKUP(Coffee_data[[#This Row],[Area Code]],Location!$B$1:$E$157,2,FALSE)</f>
        <v>Colorado</v>
      </c>
      <c r="P4082" t="str">
        <f>VLOOKUP(Coffee_data[[#This Row],[Area Code]],Location!$B$1:$E$157,3,FALSE)</f>
        <v>Central</v>
      </c>
      <c r="Q4082" t="str">
        <f>VLOOKUP(Coffee_data[[#This Row],[Area Code]],Location!$B$1:$E$157,4,FALSE)</f>
        <v>Major Market</v>
      </c>
      <c r="R4082" s="15" t="str">
        <f>HLOOKUP(Coffee_data[[#This Row],[ProductId]],Product!$B$4:$O$7,2,FALSE)</f>
        <v>Regular</v>
      </c>
      <c r="S4082" s="15" t="str">
        <f>HLOOKUP(Coffee_data[[#This Row],[ProductId]],Product!$B$4:$O$7,3,FALSE)</f>
        <v>Coffee</v>
      </c>
      <c r="T4082" s="15" t="str">
        <f>HLOOKUP(Coffee_data[[#This Row],[ProductId]],Product!$B$4:$O$7,4,FALSE)</f>
        <v>Columbian</v>
      </c>
    </row>
    <row r="4083" spans="1:20" x14ac:dyDescent="0.2">
      <c r="A4083">
        <v>131</v>
      </c>
      <c r="B4083">
        <v>124</v>
      </c>
      <c r="C4083">
        <v>224</v>
      </c>
      <c r="D4083">
        <v>86</v>
      </c>
      <c r="E4083">
        <v>36</v>
      </c>
      <c r="F4083">
        <v>24</v>
      </c>
      <c r="G4083">
        <v>1003</v>
      </c>
      <c r="H4083">
        <v>90</v>
      </c>
      <c r="I4083">
        <v>83</v>
      </c>
      <c r="J4083">
        <v>120</v>
      </c>
      <c r="K4083">
        <v>197</v>
      </c>
      <c r="L4083">
        <v>720</v>
      </c>
      <c r="M4083">
        <v>3</v>
      </c>
      <c r="N4083" s="25">
        <v>42338</v>
      </c>
      <c r="O4083" t="str">
        <f>VLOOKUP(Coffee_data[[#This Row],[Area Code]],Location!$B$1:$E$157,2,FALSE)</f>
        <v>Colorado</v>
      </c>
      <c r="P4083" t="str">
        <f>VLOOKUP(Coffee_data[[#This Row],[Area Code]],Location!$B$1:$E$157,3,FALSE)</f>
        <v>Central</v>
      </c>
      <c r="Q4083" t="str">
        <f>VLOOKUP(Coffee_data[[#This Row],[Area Code]],Location!$B$1:$E$157,4,FALSE)</f>
        <v>Major Market</v>
      </c>
      <c r="R4083" s="15" t="str">
        <f>HLOOKUP(Coffee_data[[#This Row],[ProductId]],Product!$B$4:$O$7,2,FALSE)</f>
        <v>Decaf</v>
      </c>
      <c r="S4083" s="15" t="str">
        <f>HLOOKUP(Coffee_data[[#This Row],[ProductId]],Product!$B$4:$O$7,3,FALSE)</f>
        <v>Coffee</v>
      </c>
      <c r="T4083" s="15" t="str">
        <f>HLOOKUP(Coffee_data[[#This Row],[ProductId]],Product!$B$4:$O$7,4,FALSE)</f>
        <v>Decaf Irish Cream</v>
      </c>
    </row>
    <row r="4084" spans="1:20" x14ac:dyDescent="0.2">
      <c r="A4084">
        <v>197</v>
      </c>
      <c r="B4084">
        <v>179</v>
      </c>
      <c r="C4084">
        <v>322</v>
      </c>
      <c r="D4084">
        <v>162</v>
      </c>
      <c r="E4084">
        <v>46</v>
      </c>
      <c r="F4084">
        <v>34</v>
      </c>
      <c r="G4084">
        <v>959</v>
      </c>
      <c r="H4084">
        <v>130</v>
      </c>
      <c r="I4084">
        <v>101</v>
      </c>
      <c r="J4084">
        <v>170</v>
      </c>
      <c r="K4084">
        <v>272</v>
      </c>
      <c r="L4084">
        <v>618</v>
      </c>
      <c r="M4084">
        <v>8</v>
      </c>
      <c r="N4084" s="25">
        <v>42338</v>
      </c>
      <c r="O4084" t="str">
        <f>VLOOKUP(Coffee_data[[#This Row],[Area Code]],Location!$B$1:$E$157,2,FALSE)</f>
        <v>Illinois</v>
      </c>
      <c r="P4084" t="str">
        <f>VLOOKUP(Coffee_data[[#This Row],[Area Code]],Location!$B$1:$E$157,3,FALSE)</f>
        <v>Central</v>
      </c>
      <c r="Q4084" t="str">
        <f>VLOOKUP(Coffee_data[[#This Row],[Area Code]],Location!$B$1:$E$157,4,FALSE)</f>
        <v>Major Market</v>
      </c>
      <c r="R4084" s="15" t="str">
        <f>HLOOKUP(Coffee_data[[#This Row],[ProductId]],Product!$B$4:$O$7,2,FALSE)</f>
        <v>Decaf</v>
      </c>
      <c r="S4084" s="15" t="str">
        <f>HLOOKUP(Coffee_data[[#This Row],[ProductId]],Product!$B$4:$O$7,3,FALSE)</f>
        <v>Herbal Tea</v>
      </c>
      <c r="T4084" s="15" t="str">
        <f>HLOOKUP(Coffee_data[[#This Row],[ProductId]],Product!$B$4:$O$7,4,FALSE)</f>
        <v>Chamomile</v>
      </c>
    </row>
    <row r="4085" spans="1:20" x14ac:dyDescent="0.2">
      <c r="A4085">
        <v>43</v>
      </c>
      <c r="B4085">
        <v>56</v>
      </c>
      <c r="C4085">
        <v>106</v>
      </c>
      <c r="D4085">
        <v>43</v>
      </c>
      <c r="E4085">
        <v>27</v>
      </c>
      <c r="F4085">
        <v>14</v>
      </c>
      <c r="G4085">
        <v>531</v>
      </c>
      <c r="H4085">
        <v>30</v>
      </c>
      <c r="I4085">
        <v>40</v>
      </c>
      <c r="J4085">
        <v>50</v>
      </c>
      <c r="K4085">
        <v>81</v>
      </c>
      <c r="L4085">
        <v>312</v>
      </c>
      <c r="M4085">
        <v>9</v>
      </c>
      <c r="N4085" s="25">
        <v>42338</v>
      </c>
      <c r="O4085" t="str">
        <f>VLOOKUP(Coffee_data[[#This Row],[Area Code]],Location!$B$1:$E$157,2,FALSE)</f>
        <v>Illinois</v>
      </c>
      <c r="P4085" t="str">
        <f>VLOOKUP(Coffee_data[[#This Row],[Area Code]],Location!$B$1:$E$157,3,FALSE)</f>
        <v>Central</v>
      </c>
      <c r="Q4085" t="str">
        <f>VLOOKUP(Coffee_data[[#This Row],[Area Code]],Location!$B$1:$E$157,4,FALSE)</f>
        <v>Major Market</v>
      </c>
      <c r="R4085" s="15" t="str">
        <f>HLOOKUP(Coffee_data[[#This Row],[ProductId]],Product!$B$4:$O$7,2,FALSE)</f>
        <v>Decaf</v>
      </c>
      <c r="S4085" s="15" t="str">
        <f>HLOOKUP(Coffee_data[[#This Row],[ProductId]],Product!$B$4:$O$7,3,FALSE)</f>
        <v>Herbal Tea</v>
      </c>
      <c r="T4085" s="15" t="str">
        <f>HLOOKUP(Coffee_data[[#This Row],[ProductId]],Product!$B$4:$O$7,4,FALSE)</f>
        <v>Lemon</v>
      </c>
    </row>
    <row r="4086" spans="1:20" x14ac:dyDescent="0.2">
      <c r="A4086">
        <v>131</v>
      </c>
      <c r="B4086">
        <v>124</v>
      </c>
      <c r="C4086">
        <v>224</v>
      </c>
      <c r="D4086">
        <v>86</v>
      </c>
      <c r="E4086">
        <v>36</v>
      </c>
      <c r="F4086">
        <v>24</v>
      </c>
      <c r="G4086">
        <v>1003</v>
      </c>
      <c r="H4086">
        <v>80</v>
      </c>
      <c r="I4086">
        <v>70</v>
      </c>
      <c r="J4086">
        <v>110</v>
      </c>
      <c r="K4086">
        <v>200</v>
      </c>
      <c r="L4086">
        <v>312</v>
      </c>
      <c r="M4086">
        <v>10</v>
      </c>
      <c r="N4086" s="25">
        <v>42338</v>
      </c>
      <c r="O4086" t="str">
        <f>VLOOKUP(Coffee_data[[#This Row],[Area Code]],Location!$B$1:$E$157,2,FALSE)</f>
        <v>Illinois</v>
      </c>
      <c r="P4086" t="str">
        <f>VLOOKUP(Coffee_data[[#This Row],[Area Code]],Location!$B$1:$E$157,3,FALSE)</f>
        <v>Central</v>
      </c>
      <c r="Q4086" t="str">
        <f>VLOOKUP(Coffee_data[[#This Row],[Area Code]],Location!$B$1:$E$157,4,FALSE)</f>
        <v>Major Market</v>
      </c>
      <c r="R4086" s="15" t="str">
        <f>HLOOKUP(Coffee_data[[#This Row],[ProductId]],Product!$B$4:$O$7,2,FALSE)</f>
        <v>Decaf</v>
      </c>
      <c r="S4086" s="15" t="str">
        <f>HLOOKUP(Coffee_data[[#This Row],[ProductId]],Product!$B$4:$O$7,3,FALSE)</f>
        <v>Herbal Tea</v>
      </c>
      <c r="T4086" s="15" t="str">
        <f>HLOOKUP(Coffee_data[[#This Row],[ProductId]],Product!$B$4:$O$7,4,FALSE)</f>
        <v>Mint</v>
      </c>
    </row>
    <row r="4087" spans="1:20" x14ac:dyDescent="0.2">
      <c r="A4087">
        <v>79</v>
      </c>
      <c r="B4087">
        <v>79</v>
      </c>
      <c r="C4087">
        <v>142</v>
      </c>
      <c r="D4087">
        <v>54</v>
      </c>
      <c r="E4087">
        <v>26</v>
      </c>
      <c r="F4087">
        <v>15</v>
      </c>
      <c r="G4087">
        <v>601</v>
      </c>
      <c r="H4087">
        <v>50</v>
      </c>
      <c r="I4087">
        <v>51</v>
      </c>
      <c r="J4087">
        <v>70</v>
      </c>
      <c r="K4087">
        <v>121</v>
      </c>
      <c r="L4087">
        <v>630</v>
      </c>
      <c r="M4087">
        <v>11</v>
      </c>
      <c r="N4087" s="25">
        <v>42338</v>
      </c>
      <c r="O4087" t="str">
        <f>VLOOKUP(Coffee_data[[#This Row],[Area Code]],Location!$B$1:$E$157,2,FALSE)</f>
        <v>Illinois</v>
      </c>
      <c r="P4087" t="str">
        <f>VLOOKUP(Coffee_data[[#This Row],[Area Code]],Location!$B$1:$E$157,3,FALSE)</f>
        <v>Central</v>
      </c>
      <c r="Q4087" t="str">
        <f>VLOOKUP(Coffee_data[[#This Row],[Area Code]],Location!$B$1:$E$157,4,FALSE)</f>
        <v>Major Market</v>
      </c>
      <c r="R4087" s="15" t="str">
        <f>HLOOKUP(Coffee_data[[#This Row],[ProductId]],Product!$B$4:$O$7,2,FALSE)</f>
        <v>Regular</v>
      </c>
      <c r="S4087" s="15" t="str">
        <f>HLOOKUP(Coffee_data[[#This Row],[ProductId]],Product!$B$4:$O$7,3,FALSE)</f>
        <v>Tea</v>
      </c>
      <c r="T4087" s="15" t="str">
        <f>HLOOKUP(Coffee_data[[#This Row],[ProductId]],Product!$B$4:$O$7,4,FALSE)</f>
        <v>Darjeeling</v>
      </c>
    </row>
    <row r="4088" spans="1:20" x14ac:dyDescent="0.2">
      <c r="A4088">
        <v>70</v>
      </c>
      <c r="B4088">
        <v>101</v>
      </c>
      <c r="C4088">
        <v>179</v>
      </c>
      <c r="D4088">
        <v>67</v>
      </c>
      <c r="E4088">
        <v>54</v>
      </c>
      <c r="F4088">
        <v>22</v>
      </c>
      <c r="G4088">
        <v>677</v>
      </c>
      <c r="H4088">
        <v>40</v>
      </c>
      <c r="I4088">
        <v>62</v>
      </c>
      <c r="J4088">
        <v>80</v>
      </c>
      <c r="K4088">
        <v>130</v>
      </c>
      <c r="L4088">
        <v>708</v>
      </c>
      <c r="M4088">
        <v>12</v>
      </c>
      <c r="N4088" s="25">
        <v>42338</v>
      </c>
      <c r="O4088" t="str">
        <f>VLOOKUP(Coffee_data[[#This Row],[Area Code]],Location!$B$1:$E$157,2,FALSE)</f>
        <v>Illinois</v>
      </c>
      <c r="P4088" t="str">
        <f>VLOOKUP(Coffee_data[[#This Row],[Area Code]],Location!$B$1:$E$157,3,FALSE)</f>
        <v>Central</v>
      </c>
      <c r="Q4088" t="str">
        <f>VLOOKUP(Coffee_data[[#This Row],[Area Code]],Location!$B$1:$E$157,4,FALSE)</f>
        <v>Major Market</v>
      </c>
      <c r="R4088" s="15" t="str">
        <f>HLOOKUP(Coffee_data[[#This Row],[ProductId]],Product!$B$4:$O$7,2,FALSE)</f>
        <v>Regular</v>
      </c>
      <c r="S4088" s="15" t="str">
        <f>HLOOKUP(Coffee_data[[#This Row],[ProductId]],Product!$B$4:$O$7,3,FALSE)</f>
        <v>Tea</v>
      </c>
      <c r="T4088" s="15" t="str">
        <f>HLOOKUP(Coffee_data[[#This Row],[ProductId]],Product!$B$4:$O$7,4,FALSE)</f>
        <v>Earl Grey</v>
      </c>
    </row>
    <row r="4089" spans="1:20" x14ac:dyDescent="0.2">
      <c r="A4089">
        <v>321</v>
      </c>
      <c r="B4089">
        <v>329</v>
      </c>
      <c r="C4089">
        <v>614</v>
      </c>
      <c r="D4089">
        <v>211</v>
      </c>
      <c r="E4089">
        <v>113</v>
      </c>
      <c r="F4089">
        <v>81</v>
      </c>
      <c r="G4089">
        <v>1744</v>
      </c>
      <c r="H4089">
        <v>320</v>
      </c>
      <c r="I4089">
        <v>291</v>
      </c>
      <c r="J4089">
        <v>420</v>
      </c>
      <c r="K4089">
        <v>730</v>
      </c>
      <c r="L4089">
        <v>708</v>
      </c>
      <c r="M4089">
        <v>5</v>
      </c>
      <c r="N4089" s="25">
        <v>42338</v>
      </c>
      <c r="O4089" t="str">
        <f>VLOOKUP(Coffee_data[[#This Row],[Area Code]],Location!$B$1:$E$157,2,FALSE)</f>
        <v>Illinois</v>
      </c>
      <c r="P4089" t="str">
        <f>VLOOKUP(Coffee_data[[#This Row],[Area Code]],Location!$B$1:$E$157,3,FALSE)</f>
        <v>Central</v>
      </c>
      <c r="Q4089" t="str">
        <f>VLOOKUP(Coffee_data[[#This Row],[Area Code]],Location!$B$1:$E$157,4,FALSE)</f>
        <v>Major Market</v>
      </c>
      <c r="R4089" s="15" t="str">
        <f>HLOOKUP(Coffee_data[[#This Row],[ProductId]],Product!$B$4:$O$7,2,FALSE)</f>
        <v>Regular</v>
      </c>
      <c r="S4089" s="15" t="str">
        <f>HLOOKUP(Coffee_data[[#This Row],[ProductId]],Product!$B$4:$O$7,3,FALSE)</f>
        <v>Espresso</v>
      </c>
      <c r="T4089" s="15" t="str">
        <f>HLOOKUP(Coffee_data[[#This Row],[ProductId]],Product!$B$4:$O$7,4,FALSE)</f>
        <v>Caffe Mocha</v>
      </c>
    </row>
    <row r="4090" spans="1:20" x14ac:dyDescent="0.2">
      <c r="A4090">
        <v>233</v>
      </c>
      <c r="B4090">
        <v>251</v>
      </c>
      <c r="C4090">
        <v>534</v>
      </c>
      <c r="D4090">
        <v>224</v>
      </c>
      <c r="E4090">
        <v>94</v>
      </c>
      <c r="F4090">
        <v>70</v>
      </c>
      <c r="G4090">
        <v>1820</v>
      </c>
      <c r="H4090">
        <v>240</v>
      </c>
      <c r="I4090">
        <v>275</v>
      </c>
      <c r="J4090">
        <v>320</v>
      </c>
      <c r="K4090">
        <v>640</v>
      </c>
      <c r="L4090">
        <v>773</v>
      </c>
      <c r="M4090">
        <v>6</v>
      </c>
      <c r="N4090" s="25">
        <v>42338</v>
      </c>
      <c r="O4090" t="str">
        <f>VLOOKUP(Coffee_data[[#This Row],[Area Code]],Location!$B$1:$E$157,2,FALSE)</f>
        <v>Illinois</v>
      </c>
      <c r="P4090" t="str">
        <f>VLOOKUP(Coffee_data[[#This Row],[Area Code]],Location!$B$1:$E$157,3,FALSE)</f>
        <v>Central</v>
      </c>
      <c r="Q4090" t="str">
        <f>VLOOKUP(Coffee_data[[#This Row],[Area Code]],Location!$B$1:$E$157,4,FALSE)</f>
        <v>Major Market</v>
      </c>
      <c r="R4090" s="15" t="str">
        <f>HLOOKUP(Coffee_data[[#This Row],[ProductId]],Product!$B$4:$O$7,2,FALSE)</f>
        <v>Decaf</v>
      </c>
      <c r="S4090" s="15" t="str">
        <f>HLOOKUP(Coffee_data[[#This Row],[ProductId]],Product!$B$4:$O$7,3,FALSE)</f>
        <v>Espresso</v>
      </c>
      <c r="T4090" s="15" t="str">
        <f>HLOOKUP(Coffee_data[[#This Row],[ProductId]],Product!$B$4:$O$7,4,FALSE)</f>
        <v>Decaf Espresso</v>
      </c>
    </row>
    <row r="4091" spans="1:20" x14ac:dyDescent="0.2">
      <c r="A4091">
        <v>288</v>
      </c>
      <c r="B4091">
        <v>310</v>
      </c>
      <c r="C4091">
        <v>569</v>
      </c>
      <c r="D4091">
        <v>201</v>
      </c>
      <c r="E4091">
        <v>116</v>
      </c>
      <c r="F4091">
        <v>73</v>
      </c>
      <c r="G4091">
        <v>1191</v>
      </c>
      <c r="H4091">
        <v>190</v>
      </c>
      <c r="I4091">
        <v>180</v>
      </c>
      <c r="J4091">
        <v>300</v>
      </c>
      <c r="K4091">
        <v>518</v>
      </c>
      <c r="L4091">
        <v>312</v>
      </c>
      <c r="M4091">
        <v>2</v>
      </c>
      <c r="N4091" s="25">
        <v>42338</v>
      </c>
      <c r="O4091" t="str">
        <f>VLOOKUP(Coffee_data[[#This Row],[Area Code]],Location!$B$1:$E$157,2,FALSE)</f>
        <v>Illinois</v>
      </c>
      <c r="P4091" t="str">
        <f>VLOOKUP(Coffee_data[[#This Row],[Area Code]],Location!$B$1:$E$157,3,FALSE)</f>
        <v>Central</v>
      </c>
      <c r="Q4091" t="str">
        <f>VLOOKUP(Coffee_data[[#This Row],[Area Code]],Location!$B$1:$E$157,4,FALSE)</f>
        <v>Major Market</v>
      </c>
      <c r="R4091" s="15" t="str">
        <f>HLOOKUP(Coffee_data[[#This Row],[ProductId]],Product!$B$4:$O$7,2,FALSE)</f>
        <v>Regular</v>
      </c>
      <c r="S4091" s="15" t="str">
        <f>HLOOKUP(Coffee_data[[#This Row],[ProductId]],Product!$B$4:$O$7,3,FALSE)</f>
        <v>Coffee</v>
      </c>
      <c r="T4091" s="15" t="str">
        <f>HLOOKUP(Coffee_data[[#This Row],[ProductId]],Product!$B$4:$O$7,4,FALSE)</f>
        <v>Columbian</v>
      </c>
    </row>
    <row r="4092" spans="1:20" x14ac:dyDescent="0.2">
      <c r="A4092">
        <v>181</v>
      </c>
      <c r="B4092">
        <v>185</v>
      </c>
      <c r="C4092">
        <v>332</v>
      </c>
      <c r="D4092">
        <v>159</v>
      </c>
      <c r="E4092">
        <v>63</v>
      </c>
      <c r="F4092">
        <v>40</v>
      </c>
      <c r="G4092">
        <v>830</v>
      </c>
      <c r="H4092">
        <v>130</v>
      </c>
      <c r="I4092">
        <v>83</v>
      </c>
      <c r="J4092">
        <v>180</v>
      </c>
      <c r="K4092">
        <v>303</v>
      </c>
      <c r="L4092">
        <v>312</v>
      </c>
      <c r="M4092">
        <v>3</v>
      </c>
      <c r="N4092" s="25">
        <v>42338</v>
      </c>
      <c r="O4092" t="str">
        <f>VLOOKUP(Coffee_data[[#This Row],[Area Code]],Location!$B$1:$E$157,2,FALSE)</f>
        <v>Illinois</v>
      </c>
      <c r="P4092" t="str">
        <f>VLOOKUP(Coffee_data[[#This Row],[Area Code]],Location!$B$1:$E$157,3,FALSE)</f>
        <v>Central</v>
      </c>
      <c r="Q4092" t="str">
        <f>VLOOKUP(Coffee_data[[#This Row],[Area Code]],Location!$B$1:$E$157,4,FALSE)</f>
        <v>Major Market</v>
      </c>
      <c r="R4092" s="15" t="str">
        <f>HLOOKUP(Coffee_data[[#This Row],[ProductId]],Product!$B$4:$O$7,2,FALSE)</f>
        <v>Decaf</v>
      </c>
      <c r="S4092" s="15" t="str">
        <f>HLOOKUP(Coffee_data[[#This Row],[ProductId]],Product!$B$4:$O$7,3,FALSE)</f>
        <v>Coffee</v>
      </c>
      <c r="T4092" s="15" t="str">
        <f>HLOOKUP(Coffee_data[[#This Row],[ProductId]],Product!$B$4:$O$7,4,FALSE)</f>
        <v>Decaf Irish Cream</v>
      </c>
    </row>
    <row r="4093" spans="1:20" x14ac:dyDescent="0.2">
      <c r="A4093">
        <v>321</v>
      </c>
      <c r="B4093">
        <v>329</v>
      </c>
      <c r="C4093">
        <v>614</v>
      </c>
      <c r="D4093">
        <v>257</v>
      </c>
      <c r="E4093">
        <v>113</v>
      </c>
      <c r="F4093">
        <v>81</v>
      </c>
      <c r="G4093">
        <v>1744</v>
      </c>
      <c r="H4093">
        <v>200</v>
      </c>
      <c r="I4093">
        <v>199</v>
      </c>
      <c r="J4093">
        <v>300</v>
      </c>
      <c r="K4093">
        <v>538</v>
      </c>
      <c r="L4093">
        <v>515</v>
      </c>
      <c r="M4093">
        <v>8</v>
      </c>
      <c r="N4093" s="25">
        <v>42338</v>
      </c>
      <c r="O4093" t="str">
        <f>VLOOKUP(Coffee_data[[#This Row],[Area Code]],Location!$B$1:$E$157,2,FALSE)</f>
        <v>Iowa</v>
      </c>
      <c r="P4093" t="str">
        <f>VLOOKUP(Coffee_data[[#This Row],[Area Code]],Location!$B$1:$E$157,3,FALSE)</f>
        <v>Central</v>
      </c>
      <c r="Q4093" t="str">
        <f>VLOOKUP(Coffee_data[[#This Row],[Area Code]],Location!$B$1:$E$157,4,FALSE)</f>
        <v>Small Market</v>
      </c>
      <c r="R4093" s="15" t="str">
        <f>HLOOKUP(Coffee_data[[#This Row],[ProductId]],Product!$B$4:$O$7,2,FALSE)</f>
        <v>Decaf</v>
      </c>
      <c r="S4093" s="15" t="str">
        <f>HLOOKUP(Coffee_data[[#This Row],[ProductId]],Product!$B$4:$O$7,3,FALSE)</f>
        <v>Herbal Tea</v>
      </c>
      <c r="T4093" s="15" t="str">
        <f>HLOOKUP(Coffee_data[[#This Row],[ProductId]],Product!$B$4:$O$7,4,FALSE)</f>
        <v>Chamomile</v>
      </c>
    </row>
    <row r="4094" spans="1:20" x14ac:dyDescent="0.2">
      <c r="A4094">
        <v>183</v>
      </c>
      <c r="B4094">
        <v>185</v>
      </c>
      <c r="C4094">
        <v>332</v>
      </c>
      <c r="D4094">
        <v>125</v>
      </c>
      <c r="E4094">
        <v>62</v>
      </c>
      <c r="F4094">
        <v>40</v>
      </c>
      <c r="G4094">
        <v>830</v>
      </c>
      <c r="H4094">
        <v>120</v>
      </c>
      <c r="I4094">
        <v>166</v>
      </c>
      <c r="J4094">
        <v>170</v>
      </c>
      <c r="K4094">
        <v>299</v>
      </c>
      <c r="L4094">
        <v>515</v>
      </c>
      <c r="M4094">
        <v>9</v>
      </c>
      <c r="N4094" s="25">
        <v>42338</v>
      </c>
      <c r="O4094" t="str">
        <f>VLOOKUP(Coffee_data[[#This Row],[Area Code]],Location!$B$1:$E$157,2,FALSE)</f>
        <v>Iowa</v>
      </c>
      <c r="P4094" t="str">
        <f>VLOOKUP(Coffee_data[[#This Row],[Area Code]],Location!$B$1:$E$157,3,FALSE)</f>
        <v>Central</v>
      </c>
      <c r="Q4094" t="str">
        <f>VLOOKUP(Coffee_data[[#This Row],[Area Code]],Location!$B$1:$E$157,4,FALSE)</f>
        <v>Small Market</v>
      </c>
      <c r="R4094" s="15" t="str">
        <f>HLOOKUP(Coffee_data[[#This Row],[ProductId]],Product!$B$4:$O$7,2,FALSE)</f>
        <v>Decaf</v>
      </c>
      <c r="S4094" s="15" t="str">
        <f>HLOOKUP(Coffee_data[[#This Row],[ProductId]],Product!$B$4:$O$7,3,FALSE)</f>
        <v>Herbal Tea</v>
      </c>
      <c r="T4094" s="15" t="str">
        <f>HLOOKUP(Coffee_data[[#This Row],[ProductId]],Product!$B$4:$O$7,4,FALSE)</f>
        <v>Lemon</v>
      </c>
    </row>
    <row r="4095" spans="1:20" x14ac:dyDescent="0.2">
      <c r="A4095">
        <v>232</v>
      </c>
      <c r="B4095">
        <v>251</v>
      </c>
      <c r="C4095">
        <v>534</v>
      </c>
      <c r="D4095">
        <v>252</v>
      </c>
      <c r="E4095">
        <v>95</v>
      </c>
      <c r="F4095">
        <v>70</v>
      </c>
      <c r="G4095">
        <v>1820</v>
      </c>
      <c r="H4095">
        <v>120</v>
      </c>
      <c r="I4095">
        <v>186</v>
      </c>
      <c r="J4095">
        <v>200</v>
      </c>
      <c r="K4095">
        <v>410</v>
      </c>
      <c r="L4095">
        <v>641</v>
      </c>
      <c r="M4095">
        <v>11</v>
      </c>
      <c r="N4095" s="25">
        <v>42338</v>
      </c>
      <c r="O4095" t="str">
        <f>VLOOKUP(Coffee_data[[#This Row],[Area Code]],Location!$B$1:$E$157,2,FALSE)</f>
        <v>Iowa</v>
      </c>
      <c r="P4095" t="str">
        <f>VLOOKUP(Coffee_data[[#This Row],[Area Code]],Location!$B$1:$E$157,3,FALSE)</f>
        <v>Central</v>
      </c>
      <c r="Q4095" t="str">
        <f>VLOOKUP(Coffee_data[[#This Row],[Area Code]],Location!$B$1:$E$157,4,FALSE)</f>
        <v>Small Market</v>
      </c>
      <c r="R4095" s="15" t="str">
        <f>HLOOKUP(Coffee_data[[#This Row],[ProductId]],Product!$B$4:$O$7,2,FALSE)</f>
        <v>Regular</v>
      </c>
      <c r="S4095" s="15" t="str">
        <f>HLOOKUP(Coffee_data[[#This Row],[ProductId]],Product!$B$4:$O$7,3,FALSE)</f>
        <v>Tea</v>
      </c>
      <c r="T4095" s="15" t="str">
        <f>HLOOKUP(Coffee_data[[#This Row],[ProductId]],Product!$B$4:$O$7,4,FALSE)</f>
        <v>Darjeeling</v>
      </c>
    </row>
    <row r="4096" spans="1:20" x14ac:dyDescent="0.2">
      <c r="A4096">
        <v>321</v>
      </c>
      <c r="B4096">
        <v>360</v>
      </c>
      <c r="C4096">
        <v>697</v>
      </c>
      <c r="D4096">
        <v>323</v>
      </c>
      <c r="E4096">
        <v>144</v>
      </c>
      <c r="F4096">
        <v>111</v>
      </c>
      <c r="G4096">
        <v>1838</v>
      </c>
      <c r="H4096">
        <v>170</v>
      </c>
      <c r="I4096">
        <v>256</v>
      </c>
      <c r="J4096">
        <v>300</v>
      </c>
      <c r="K4096">
        <v>540</v>
      </c>
      <c r="L4096">
        <v>563</v>
      </c>
      <c r="M4096">
        <v>12</v>
      </c>
      <c r="N4096" s="25">
        <v>42338</v>
      </c>
      <c r="O4096" t="str">
        <f>VLOOKUP(Coffee_data[[#This Row],[Area Code]],Location!$B$1:$E$157,2,FALSE)</f>
        <v>Iowa</v>
      </c>
      <c r="P4096" t="str">
        <f>VLOOKUP(Coffee_data[[#This Row],[Area Code]],Location!$B$1:$E$157,3,FALSE)</f>
        <v>Central</v>
      </c>
      <c r="Q4096" t="str">
        <f>VLOOKUP(Coffee_data[[#This Row],[Area Code]],Location!$B$1:$E$157,4,FALSE)</f>
        <v>Small Market</v>
      </c>
      <c r="R4096" s="15" t="str">
        <f>HLOOKUP(Coffee_data[[#This Row],[ProductId]],Product!$B$4:$O$7,2,FALSE)</f>
        <v>Regular</v>
      </c>
      <c r="S4096" s="15" t="str">
        <f>HLOOKUP(Coffee_data[[#This Row],[ProductId]],Product!$B$4:$O$7,3,FALSE)</f>
        <v>Tea</v>
      </c>
      <c r="T4096" s="15" t="str">
        <f>HLOOKUP(Coffee_data[[#This Row],[ProductId]],Product!$B$4:$O$7,4,FALSE)</f>
        <v>Earl Grey</v>
      </c>
    </row>
    <row r="4097" spans="1:20" x14ac:dyDescent="0.2">
      <c r="A4097">
        <v>25</v>
      </c>
      <c r="B4097">
        <v>35</v>
      </c>
      <c r="C4097">
        <v>62</v>
      </c>
      <c r="D4097">
        <v>23</v>
      </c>
      <c r="E4097">
        <v>18</v>
      </c>
      <c r="F4097">
        <v>6</v>
      </c>
      <c r="G4097">
        <v>807</v>
      </c>
      <c r="H4097">
        <v>40</v>
      </c>
      <c r="I4097">
        <v>20</v>
      </c>
      <c r="J4097">
        <v>50</v>
      </c>
      <c r="K4097">
        <v>65</v>
      </c>
      <c r="L4097">
        <v>515</v>
      </c>
      <c r="M4097">
        <v>5</v>
      </c>
      <c r="N4097" s="25">
        <v>42338</v>
      </c>
      <c r="O4097" t="str">
        <f>VLOOKUP(Coffee_data[[#This Row],[Area Code]],Location!$B$1:$E$157,2,FALSE)</f>
        <v>Iowa</v>
      </c>
      <c r="P4097" t="str">
        <f>VLOOKUP(Coffee_data[[#This Row],[Area Code]],Location!$B$1:$E$157,3,FALSE)</f>
        <v>Central</v>
      </c>
      <c r="Q4097" t="str">
        <f>VLOOKUP(Coffee_data[[#This Row],[Area Code]],Location!$B$1:$E$157,4,FALSE)</f>
        <v>Small Market</v>
      </c>
      <c r="R4097" s="15" t="str">
        <f>HLOOKUP(Coffee_data[[#This Row],[ProductId]],Product!$B$4:$O$7,2,FALSE)</f>
        <v>Regular</v>
      </c>
      <c r="S4097" s="15" t="str">
        <f>HLOOKUP(Coffee_data[[#This Row],[ProductId]],Product!$B$4:$O$7,3,FALSE)</f>
        <v>Espresso</v>
      </c>
      <c r="T4097" s="15" t="str">
        <f>HLOOKUP(Coffee_data[[#This Row],[ProductId]],Product!$B$4:$O$7,4,FALSE)</f>
        <v>Caffe Mocha</v>
      </c>
    </row>
    <row r="4098" spans="1:20" x14ac:dyDescent="0.2">
      <c r="A4098">
        <v>47</v>
      </c>
      <c r="B4098">
        <v>43</v>
      </c>
      <c r="C4098">
        <v>46</v>
      </c>
      <c r="D4098">
        <v>0</v>
      </c>
      <c r="E4098">
        <v>11</v>
      </c>
      <c r="F4098">
        <v>0</v>
      </c>
      <c r="G4098">
        <v>344</v>
      </c>
      <c r="H4098">
        <v>40</v>
      </c>
      <c r="I4098">
        <v>0</v>
      </c>
      <c r="J4098">
        <v>50</v>
      </c>
      <c r="K4098">
        <v>56</v>
      </c>
      <c r="L4098">
        <v>563</v>
      </c>
      <c r="M4098">
        <v>6</v>
      </c>
      <c r="N4098" s="25">
        <v>42338</v>
      </c>
      <c r="O4098" t="str">
        <f>VLOOKUP(Coffee_data[[#This Row],[Area Code]],Location!$B$1:$E$157,2,FALSE)</f>
        <v>Iowa</v>
      </c>
      <c r="P4098" t="str">
        <f>VLOOKUP(Coffee_data[[#This Row],[Area Code]],Location!$B$1:$E$157,3,FALSE)</f>
        <v>Central</v>
      </c>
      <c r="Q4098" t="str">
        <f>VLOOKUP(Coffee_data[[#This Row],[Area Code]],Location!$B$1:$E$157,4,FALSE)</f>
        <v>Small Market</v>
      </c>
      <c r="R4098" s="15" t="str">
        <f>HLOOKUP(Coffee_data[[#This Row],[ProductId]],Product!$B$4:$O$7,2,FALSE)</f>
        <v>Decaf</v>
      </c>
      <c r="S4098" s="15" t="str">
        <f>HLOOKUP(Coffee_data[[#This Row],[ProductId]],Product!$B$4:$O$7,3,FALSE)</f>
        <v>Espresso</v>
      </c>
      <c r="T4098" s="15" t="str">
        <f>HLOOKUP(Coffee_data[[#This Row],[ProductId]],Product!$B$4:$O$7,4,FALSE)</f>
        <v>Decaf Espresso</v>
      </c>
    </row>
    <row r="4099" spans="1:20" x14ac:dyDescent="0.2">
      <c r="A4099">
        <v>15</v>
      </c>
      <c r="B4099">
        <v>25</v>
      </c>
      <c r="C4099">
        <v>44</v>
      </c>
      <c r="D4099">
        <v>16</v>
      </c>
      <c r="E4099">
        <v>15</v>
      </c>
      <c r="F4099">
        <v>4</v>
      </c>
      <c r="G4099">
        <v>851</v>
      </c>
      <c r="H4099">
        <v>20</v>
      </c>
      <c r="I4099">
        <v>10</v>
      </c>
      <c r="J4099">
        <v>30</v>
      </c>
      <c r="K4099">
        <v>39</v>
      </c>
      <c r="L4099">
        <v>563</v>
      </c>
      <c r="M4099">
        <v>1</v>
      </c>
      <c r="N4099" s="25">
        <v>42338</v>
      </c>
      <c r="O4099" t="str">
        <f>VLOOKUP(Coffee_data[[#This Row],[Area Code]],Location!$B$1:$E$157,2,FALSE)</f>
        <v>Iowa</v>
      </c>
      <c r="P4099" t="str">
        <f>VLOOKUP(Coffee_data[[#This Row],[Area Code]],Location!$B$1:$E$157,3,FALSE)</f>
        <v>Central</v>
      </c>
      <c r="Q4099" t="str">
        <f>VLOOKUP(Coffee_data[[#This Row],[Area Code]],Location!$B$1:$E$157,4,FALSE)</f>
        <v>Small Market</v>
      </c>
      <c r="R4099" s="15" t="str">
        <f>HLOOKUP(Coffee_data[[#This Row],[ProductId]],Product!$B$4:$O$7,2,FALSE)</f>
        <v>Regular</v>
      </c>
      <c r="S4099" s="15" t="str">
        <f>HLOOKUP(Coffee_data[[#This Row],[ProductId]],Product!$B$4:$O$7,3,FALSE)</f>
        <v>Coffee</v>
      </c>
      <c r="T4099" s="15" t="str">
        <f>HLOOKUP(Coffee_data[[#This Row],[ProductId]],Product!$B$4:$O$7,4,FALSE)</f>
        <v>Amaretto</v>
      </c>
    </row>
    <row r="4100" spans="1:20" x14ac:dyDescent="0.2">
      <c r="A4100">
        <v>12</v>
      </c>
      <c r="B4100">
        <v>38</v>
      </c>
      <c r="C4100">
        <v>74</v>
      </c>
      <c r="D4100">
        <v>31</v>
      </c>
      <c r="E4100">
        <v>30</v>
      </c>
      <c r="F4100">
        <v>9</v>
      </c>
      <c r="G4100">
        <v>1009</v>
      </c>
      <c r="H4100">
        <v>10</v>
      </c>
      <c r="I4100">
        <v>30</v>
      </c>
      <c r="J4100">
        <v>30</v>
      </c>
      <c r="K4100">
        <v>58</v>
      </c>
      <c r="L4100">
        <v>641</v>
      </c>
      <c r="M4100">
        <v>2</v>
      </c>
      <c r="N4100" s="25">
        <v>42338</v>
      </c>
      <c r="O4100" t="str">
        <f>VLOOKUP(Coffee_data[[#This Row],[Area Code]],Location!$B$1:$E$157,2,FALSE)</f>
        <v>Iowa</v>
      </c>
      <c r="P4100" t="str">
        <f>VLOOKUP(Coffee_data[[#This Row],[Area Code]],Location!$B$1:$E$157,3,FALSE)</f>
        <v>Central</v>
      </c>
      <c r="Q4100" t="str">
        <f>VLOOKUP(Coffee_data[[#This Row],[Area Code]],Location!$B$1:$E$157,4,FALSE)</f>
        <v>Small Market</v>
      </c>
      <c r="R4100" s="15" t="str">
        <f>HLOOKUP(Coffee_data[[#This Row],[ProductId]],Product!$B$4:$O$7,2,FALSE)</f>
        <v>Regular</v>
      </c>
      <c r="S4100" s="15" t="str">
        <f>HLOOKUP(Coffee_data[[#This Row],[ProductId]],Product!$B$4:$O$7,3,FALSE)</f>
        <v>Coffee</v>
      </c>
      <c r="T4100" s="15" t="str">
        <f>HLOOKUP(Coffee_data[[#This Row],[ProductId]],Product!$B$4:$O$7,4,FALSE)</f>
        <v>Columbian</v>
      </c>
    </row>
    <row r="4101" spans="1:20" x14ac:dyDescent="0.2">
      <c r="A4101">
        <v>-1</v>
      </c>
      <c r="B4101">
        <v>14</v>
      </c>
      <c r="C4101">
        <v>26</v>
      </c>
      <c r="D4101">
        <v>10</v>
      </c>
      <c r="E4101">
        <v>15</v>
      </c>
      <c r="F4101">
        <v>3</v>
      </c>
      <c r="G4101">
        <v>594</v>
      </c>
      <c r="H4101">
        <v>10</v>
      </c>
      <c r="I4101">
        <v>0</v>
      </c>
      <c r="J4101">
        <v>20</v>
      </c>
      <c r="K4101">
        <v>23</v>
      </c>
      <c r="L4101">
        <v>712</v>
      </c>
      <c r="M4101">
        <v>3</v>
      </c>
      <c r="N4101" s="25">
        <v>42338</v>
      </c>
      <c r="O4101" t="str">
        <f>VLOOKUP(Coffee_data[[#This Row],[Area Code]],Location!$B$1:$E$157,2,FALSE)</f>
        <v>Iowa</v>
      </c>
      <c r="P4101" t="str">
        <f>VLOOKUP(Coffee_data[[#This Row],[Area Code]],Location!$B$1:$E$157,3,FALSE)</f>
        <v>Central</v>
      </c>
      <c r="Q4101" t="str">
        <f>VLOOKUP(Coffee_data[[#This Row],[Area Code]],Location!$B$1:$E$157,4,FALSE)</f>
        <v>Small Market</v>
      </c>
      <c r="R4101" s="15" t="str">
        <f>HLOOKUP(Coffee_data[[#This Row],[ProductId]],Product!$B$4:$O$7,2,FALSE)</f>
        <v>Decaf</v>
      </c>
      <c r="S4101" s="15" t="str">
        <f>HLOOKUP(Coffee_data[[#This Row],[ProductId]],Product!$B$4:$O$7,3,FALSE)</f>
        <v>Coffee</v>
      </c>
      <c r="T4101" s="15" t="str">
        <f>HLOOKUP(Coffee_data[[#This Row],[ProductId]],Product!$B$4:$O$7,4,FALSE)</f>
        <v>Decaf Irish Cream</v>
      </c>
    </row>
    <row r="4102" spans="1:20" x14ac:dyDescent="0.2">
      <c r="A4102">
        <v>-7</v>
      </c>
      <c r="B4102">
        <v>69</v>
      </c>
      <c r="C4102">
        <v>126</v>
      </c>
      <c r="D4102">
        <v>49</v>
      </c>
      <c r="E4102">
        <v>74</v>
      </c>
      <c r="F4102">
        <v>44</v>
      </c>
      <c r="G4102">
        <v>335</v>
      </c>
      <c r="H4102">
        <v>0</v>
      </c>
      <c r="I4102">
        <v>48</v>
      </c>
      <c r="J4102">
        <v>60</v>
      </c>
      <c r="K4102">
        <v>100</v>
      </c>
      <c r="L4102">
        <v>314</v>
      </c>
      <c r="M4102">
        <v>8</v>
      </c>
      <c r="N4102" s="25">
        <v>42338</v>
      </c>
      <c r="O4102" t="str">
        <f>VLOOKUP(Coffee_data[[#This Row],[Area Code]],Location!$B$1:$E$157,2,FALSE)</f>
        <v>Missouri</v>
      </c>
      <c r="P4102" t="str">
        <f>VLOOKUP(Coffee_data[[#This Row],[Area Code]],Location!$B$1:$E$157,3,FALSE)</f>
        <v>Central</v>
      </c>
      <c r="Q4102" t="str">
        <f>VLOOKUP(Coffee_data[[#This Row],[Area Code]],Location!$B$1:$E$157,4,FALSE)</f>
        <v>Small Market</v>
      </c>
      <c r="R4102" s="15" t="str">
        <f>HLOOKUP(Coffee_data[[#This Row],[ProductId]],Product!$B$4:$O$7,2,FALSE)</f>
        <v>Decaf</v>
      </c>
      <c r="S4102" s="15" t="str">
        <f>HLOOKUP(Coffee_data[[#This Row],[ProductId]],Product!$B$4:$O$7,3,FALSE)</f>
        <v>Herbal Tea</v>
      </c>
      <c r="T4102" s="15" t="str">
        <f>HLOOKUP(Coffee_data[[#This Row],[ProductId]],Product!$B$4:$O$7,4,FALSE)</f>
        <v>Chamomile</v>
      </c>
    </row>
    <row r="4103" spans="1:20" x14ac:dyDescent="0.2">
      <c r="A4103">
        <v>24</v>
      </c>
      <c r="B4103">
        <v>68</v>
      </c>
      <c r="C4103">
        <v>171</v>
      </c>
      <c r="D4103">
        <v>92</v>
      </c>
      <c r="E4103">
        <v>52</v>
      </c>
      <c r="F4103">
        <v>28</v>
      </c>
      <c r="G4103">
        <v>1898</v>
      </c>
      <c r="H4103">
        <v>20</v>
      </c>
      <c r="I4103">
        <v>80</v>
      </c>
      <c r="J4103">
        <v>60</v>
      </c>
      <c r="K4103">
        <v>149</v>
      </c>
      <c r="L4103">
        <v>417</v>
      </c>
      <c r="M4103">
        <v>9</v>
      </c>
      <c r="N4103" s="25">
        <v>42338</v>
      </c>
      <c r="O4103" t="str">
        <f>VLOOKUP(Coffee_data[[#This Row],[Area Code]],Location!$B$1:$E$157,2,FALSE)</f>
        <v>Missouri</v>
      </c>
      <c r="P4103" t="str">
        <f>VLOOKUP(Coffee_data[[#This Row],[Area Code]],Location!$B$1:$E$157,3,FALSE)</f>
        <v>Central</v>
      </c>
      <c r="Q4103" t="str">
        <f>VLOOKUP(Coffee_data[[#This Row],[Area Code]],Location!$B$1:$E$157,4,FALSE)</f>
        <v>Small Market</v>
      </c>
      <c r="R4103" s="15" t="str">
        <f>HLOOKUP(Coffee_data[[#This Row],[ProductId]],Product!$B$4:$O$7,2,FALSE)</f>
        <v>Decaf</v>
      </c>
      <c r="S4103" s="15" t="str">
        <f>HLOOKUP(Coffee_data[[#This Row],[ProductId]],Product!$B$4:$O$7,3,FALSE)</f>
        <v>Herbal Tea</v>
      </c>
      <c r="T4103" s="15" t="str">
        <f>HLOOKUP(Coffee_data[[#This Row],[ProductId]],Product!$B$4:$O$7,4,FALSE)</f>
        <v>Lemon</v>
      </c>
    </row>
    <row r="4104" spans="1:20" x14ac:dyDescent="0.2">
      <c r="A4104">
        <v>16</v>
      </c>
      <c r="B4104">
        <v>51</v>
      </c>
      <c r="C4104">
        <v>95</v>
      </c>
      <c r="D4104">
        <v>38</v>
      </c>
      <c r="E4104">
        <v>40</v>
      </c>
      <c r="F4104">
        <v>12</v>
      </c>
      <c r="G4104">
        <v>256</v>
      </c>
      <c r="H4104">
        <v>10</v>
      </c>
      <c r="I4104">
        <v>19</v>
      </c>
      <c r="J4104">
        <v>40</v>
      </c>
      <c r="K4104">
        <v>70</v>
      </c>
      <c r="L4104">
        <v>314</v>
      </c>
      <c r="M4104">
        <v>11</v>
      </c>
      <c r="N4104" s="25">
        <v>42338</v>
      </c>
      <c r="O4104" t="str">
        <f>VLOOKUP(Coffee_data[[#This Row],[Area Code]],Location!$B$1:$E$157,2,FALSE)</f>
        <v>Missouri</v>
      </c>
      <c r="P4104" t="str">
        <f>VLOOKUP(Coffee_data[[#This Row],[Area Code]],Location!$B$1:$E$157,3,FALSE)</f>
        <v>Central</v>
      </c>
      <c r="Q4104" t="str">
        <f>VLOOKUP(Coffee_data[[#This Row],[Area Code]],Location!$B$1:$E$157,4,FALSE)</f>
        <v>Small Market</v>
      </c>
      <c r="R4104" s="15" t="str">
        <f>HLOOKUP(Coffee_data[[#This Row],[ProductId]],Product!$B$4:$O$7,2,FALSE)</f>
        <v>Regular</v>
      </c>
      <c r="S4104" s="15" t="str">
        <f>HLOOKUP(Coffee_data[[#This Row],[ProductId]],Product!$B$4:$O$7,3,FALSE)</f>
        <v>Tea</v>
      </c>
      <c r="T4104" s="15" t="str">
        <f>HLOOKUP(Coffee_data[[#This Row],[ProductId]],Product!$B$4:$O$7,4,FALSE)</f>
        <v>Darjeeling</v>
      </c>
    </row>
    <row r="4105" spans="1:20" x14ac:dyDescent="0.2">
      <c r="A4105">
        <v>-24</v>
      </c>
      <c r="B4105">
        <v>25</v>
      </c>
      <c r="C4105">
        <v>48</v>
      </c>
      <c r="D4105">
        <v>20</v>
      </c>
      <c r="E4105">
        <v>41</v>
      </c>
      <c r="F4105">
        <v>7</v>
      </c>
      <c r="G4105">
        <v>218</v>
      </c>
      <c r="H4105">
        <v>-10</v>
      </c>
      <c r="I4105">
        <v>10</v>
      </c>
      <c r="J4105">
        <v>20</v>
      </c>
      <c r="K4105">
        <v>30</v>
      </c>
      <c r="L4105">
        <v>816</v>
      </c>
      <c r="M4105">
        <v>12</v>
      </c>
      <c r="N4105" s="25">
        <v>42338</v>
      </c>
      <c r="O4105" t="str">
        <f>VLOOKUP(Coffee_data[[#This Row],[Area Code]],Location!$B$1:$E$157,2,FALSE)</f>
        <v>Missouri</v>
      </c>
      <c r="P4105" t="str">
        <f>VLOOKUP(Coffee_data[[#This Row],[Area Code]],Location!$B$1:$E$157,3,FALSE)</f>
        <v>Central</v>
      </c>
      <c r="Q4105" t="str">
        <f>VLOOKUP(Coffee_data[[#This Row],[Area Code]],Location!$B$1:$E$157,4,FALSE)</f>
        <v>Small Market</v>
      </c>
      <c r="R4105" s="15" t="str">
        <f>HLOOKUP(Coffee_data[[#This Row],[ProductId]],Product!$B$4:$O$7,2,FALSE)</f>
        <v>Regular</v>
      </c>
      <c r="S4105" s="15" t="str">
        <f>HLOOKUP(Coffee_data[[#This Row],[ProductId]],Product!$B$4:$O$7,3,FALSE)</f>
        <v>Tea</v>
      </c>
      <c r="T4105" s="15" t="str">
        <f>HLOOKUP(Coffee_data[[#This Row],[ProductId]],Product!$B$4:$O$7,4,FALSE)</f>
        <v>Earl Grey</v>
      </c>
    </row>
    <row r="4106" spans="1:20" x14ac:dyDescent="0.2">
      <c r="A4106">
        <v>3</v>
      </c>
      <c r="B4106">
        <v>49</v>
      </c>
      <c r="C4106">
        <v>94</v>
      </c>
      <c r="D4106">
        <v>39</v>
      </c>
      <c r="E4106">
        <v>47</v>
      </c>
      <c r="F4106">
        <v>14</v>
      </c>
      <c r="G4106">
        <v>250</v>
      </c>
      <c r="H4106">
        <v>0</v>
      </c>
      <c r="I4106">
        <v>17</v>
      </c>
      <c r="J4106">
        <v>40</v>
      </c>
      <c r="K4106">
        <v>70</v>
      </c>
      <c r="L4106">
        <v>660</v>
      </c>
      <c r="M4106">
        <v>13</v>
      </c>
      <c r="N4106" s="25">
        <v>42338</v>
      </c>
      <c r="O4106" t="str">
        <f>VLOOKUP(Coffee_data[[#This Row],[Area Code]],Location!$B$1:$E$157,2,FALSE)</f>
        <v>Missouri</v>
      </c>
      <c r="P4106" t="str">
        <f>VLOOKUP(Coffee_data[[#This Row],[Area Code]],Location!$B$1:$E$157,3,FALSE)</f>
        <v>Central</v>
      </c>
      <c r="Q4106" t="str">
        <f>VLOOKUP(Coffee_data[[#This Row],[Area Code]],Location!$B$1:$E$157,4,FALSE)</f>
        <v>Small Market</v>
      </c>
      <c r="R4106" s="15" t="str">
        <f>HLOOKUP(Coffee_data[[#This Row],[ProductId]],Product!$B$4:$O$7,2,FALSE)</f>
        <v>Regular</v>
      </c>
      <c r="S4106" s="15" t="str">
        <f>HLOOKUP(Coffee_data[[#This Row],[ProductId]],Product!$B$4:$O$7,3,FALSE)</f>
        <v>Tea</v>
      </c>
      <c r="T4106" s="15" t="str">
        <f>HLOOKUP(Coffee_data[[#This Row],[ProductId]],Product!$B$4:$O$7,4,FALSE)</f>
        <v>Green Tea</v>
      </c>
    </row>
    <row r="4107" spans="1:20" x14ac:dyDescent="0.2">
      <c r="A4107">
        <v>71</v>
      </c>
      <c r="B4107">
        <v>73</v>
      </c>
      <c r="C4107">
        <v>131</v>
      </c>
      <c r="D4107">
        <v>50</v>
      </c>
      <c r="E4107">
        <v>25</v>
      </c>
      <c r="F4107">
        <v>14</v>
      </c>
      <c r="G4107">
        <v>898</v>
      </c>
      <c r="H4107">
        <v>70</v>
      </c>
      <c r="I4107">
        <v>60</v>
      </c>
      <c r="J4107">
        <v>90</v>
      </c>
      <c r="K4107">
        <v>150</v>
      </c>
      <c r="L4107">
        <v>573</v>
      </c>
      <c r="M4107">
        <v>5</v>
      </c>
      <c r="N4107" s="25">
        <v>42338</v>
      </c>
      <c r="O4107" t="str">
        <f>VLOOKUP(Coffee_data[[#This Row],[Area Code]],Location!$B$1:$E$157,2,FALSE)</f>
        <v>Missouri</v>
      </c>
      <c r="P4107" t="str">
        <f>VLOOKUP(Coffee_data[[#This Row],[Area Code]],Location!$B$1:$E$157,3,FALSE)</f>
        <v>Central</v>
      </c>
      <c r="Q4107" t="str">
        <f>VLOOKUP(Coffee_data[[#This Row],[Area Code]],Location!$B$1:$E$157,4,FALSE)</f>
        <v>Small Market</v>
      </c>
      <c r="R4107" s="15" t="str">
        <f>HLOOKUP(Coffee_data[[#This Row],[ProductId]],Product!$B$4:$O$7,2,FALSE)</f>
        <v>Regular</v>
      </c>
      <c r="S4107" s="15" t="str">
        <f>HLOOKUP(Coffee_data[[#This Row],[ProductId]],Product!$B$4:$O$7,3,FALSE)</f>
        <v>Espresso</v>
      </c>
      <c r="T4107" s="15" t="str">
        <f>HLOOKUP(Coffee_data[[#This Row],[ProductId]],Product!$B$4:$O$7,4,FALSE)</f>
        <v>Caffe Mocha</v>
      </c>
    </row>
    <row r="4108" spans="1:20" x14ac:dyDescent="0.2">
      <c r="A4108">
        <v>40</v>
      </c>
      <c r="B4108">
        <v>46</v>
      </c>
      <c r="C4108">
        <v>82</v>
      </c>
      <c r="D4108">
        <v>31</v>
      </c>
      <c r="E4108">
        <v>19</v>
      </c>
      <c r="F4108">
        <v>8</v>
      </c>
      <c r="G4108">
        <v>844</v>
      </c>
      <c r="H4108">
        <v>50</v>
      </c>
      <c r="I4108">
        <v>30</v>
      </c>
      <c r="J4108">
        <v>60</v>
      </c>
      <c r="K4108">
        <v>96</v>
      </c>
      <c r="L4108">
        <v>816</v>
      </c>
      <c r="M4108">
        <v>6</v>
      </c>
      <c r="N4108" s="25">
        <v>42338</v>
      </c>
      <c r="O4108" t="str">
        <f>VLOOKUP(Coffee_data[[#This Row],[Area Code]],Location!$B$1:$E$157,2,FALSE)</f>
        <v>Missouri</v>
      </c>
      <c r="P4108" t="str">
        <f>VLOOKUP(Coffee_data[[#This Row],[Area Code]],Location!$B$1:$E$157,3,FALSE)</f>
        <v>Central</v>
      </c>
      <c r="Q4108" t="str">
        <f>VLOOKUP(Coffee_data[[#This Row],[Area Code]],Location!$B$1:$E$157,4,FALSE)</f>
        <v>Small Market</v>
      </c>
      <c r="R4108" s="15" t="str">
        <f>HLOOKUP(Coffee_data[[#This Row],[ProductId]],Product!$B$4:$O$7,2,FALSE)</f>
        <v>Decaf</v>
      </c>
      <c r="S4108" s="15" t="str">
        <f>HLOOKUP(Coffee_data[[#This Row],[ProductId]],Product!$B$4:$O$7,3,FALSE)</f>
        <v>Espresso</v>
      </c>
      <c r="T4108" s="15" t="str">
        <f>HLOOKUP(Coffee_data[[#This Row],[ProductId]],Product!$B$4:$O$7,4,FALSE)</f>
        <v>Decaf Espresso</v>
      </c>
    </row>
    <row r="4109" spans="1:20" x14ac:dyDescent="0.2">
      <c r="A4109">
        <v>39</v>
      </c>
      <c r="B4109">
        <v>85</v>
      </c>
      <c r="C4109">
        <v>163</v>
      </c>
      <c r="D4109">
        <v>68</v>
      </c>
      <c r="E4109">
        <v>59</v>
      </c>
      <c r="F4109">
        <v>25</v>
      </c>
      <c r="G4109">
        <v>619</v>
      </c>
      <c r="H4109">
        <v>40</v>
      </c>
      <c r="I4109">
        <v>58</v>
      </c>
      <c r="J4109">
        <v>90</v>
      </c>
      <c r="K4109">
        <v>150</v>
      </c>
      <c r="L4109">
        <v>573</v>
      </c>
      <c r="M4109">
        <v>2</v>
      </c>
      <c r="N4109" s="25">
        <v>42338</v>
      </c>
      <c r="O4109" t="str">
        <f>VLOOKUP(Coffee_data[[#This Row],[Area Code]],Location!$B$1:$E$157,2,FALSE)</f>
        <v>Missouri</v>
      </c>
      <c r="P4109" t="str">
        <f>VLOOKUP(Coffee_data[[#This Row],[Area Code]],Location!$B$1:$E$157,3,FALSE)</f>
        <v>Central</v>
      </c>
      <c r="Q4109" t="str">
        <f>VLOOKUP(Coffee_data[[#This Row],[Area Code]],Location!$B$1:$E$157,4,FALSE)</f>
        <v>Small Market</v>
      </c>
      <c r="R4109" s="15" t="str">
        <f>HLOOKUP(Coffee_data[[#This Row],[ProductId]],Product!$B$4:$O$7,2,FALSE)</f>
        <v>Regular</v>
      </c>
      <c r="S4109" s="15" t="str">
        <f>HLOOKUP(Coffee_data[[#This Row],[ProductId]],Product!$B$4:$O$7,3,FALSE)</f>
        <v>Coffee</v>
      </c>
      <c r="T4109" s="15" t="str">
        <f>HLOOKUP(Coffee_data[[#This Row],[ProductId]],Product!$B$4:$O$7,4,FALSE)</f>
        <v>Columbian</v>
      </c>
    </row>
    <row r="4110" spans="1:20" x14ac:dyDescent="0.2">
      <c r="A4110">
        <v>53</v>
      </c>
      <c r="B4110">
        <v>76</v>
      </c>
      <c r="C4110">
        <v>148</v>
      </c>
      <c r="D4110">
        <v>63</v>
      </c>
      <c r="E4110">
        <v>40</v>
      </c>
      <c r="F4110">
        <v>19</v>
      </c>
      <c r="G4110">
        <v>1075</v>
      </c>
      <c r="H4110">
        <v>40</v>
      </c>
      <c r="I4110">
        <v>57</v>
      </c>
      <c r="J4110">
        <v>70</v>
      </c>
      <c r="K4110">
        <v>130</v>
      </c>
      <c r="L4110">
        <v>636</v>
      </c>
      <c r="M4110">
        <v>3</v>
      </c>
      <c r="N4110" s="25">
        <v>42338</v>
      </c>
      <c r="O4110" t="str">
        <f>VLOOKUP(Coffee_data[[#This Row],[Area Code]],Location!$B$1:$E$157,2,FALSE)</f>
        <v>Missouri</v>
      </c>
      <c r="P4110" t="str">
        <f>VLOOKUP(Coffee_data[[#This Row],[Area Code]],Location!$B$1:$E$157,3,FALSE)</f>
        <v>Central</v>
      </c>
      <c r="Q4110" t="str">
        <f>VLOOKUP(Coffee_data[[#This Row],[Area Code]],Location!$B$1:$E$157,4,FALSE)</f>
        <v>Small Market</v>
      </c>
      <c r="R4110" s="15" t="str">
        <f>HLOOKUP(Coffee_data[[#This Row],[ProductId]],Product!$B$4:$O$7,2,FALSE)</f>
        <v>Decaf</v>
      </c>
      <c r="S4110" s="15" t="str">
        <f>HLOOKUP(Coffee_data[[#This Row],[ProductId]],Product!$B$4:$O$7,3,FALSE)</f>
        <v>Coffee</v>
      </c>
      <c r="T4110" s="15" t="str">
        <f>HLOOKUP(Coffee_data[[#This Row],[ProductId]],Product!$B$4:$O$7,4,FALSE)</f>
        <v>Decaf Irish Cream</v>
      </c>
    </row>
    <row r="4111" spans="1:20" x14ac:dyDescent="0.2">
      <c r="A4111">
        <v>37</v>
      </c>
      <c r="B4111">
        <v>44</v>
      </c>
      <c r="C4111">
        <v>78</v>
      </c>
      <c r="D4111">
        <v>29</v>
      </c>
      <c r="E4111">
        <v>19</v>
      </c>
      <c r="F4111">
        <v>8</v>
      </c>
      <c r="G4111">
        <v>490</v>
      </c>
      <c r="H4111">
        <v>30</v>
      </c>
      <c r="I4111">
        <v>20</v>
      </c>
      <c r="J4111">
        <v>40</v>
      </c>
      <c r="K4111">
        <v>52</v>
      </c>
      <c r="L4111">
        <v>614</v>
      </c>
      <c r="M4111">
        <v>8</v>
      </c>
      <c r="N4111" s="25">
        <v>42338</v>
      </c>
      <c r="O4111" t="str">
        <f>VLOOKUP(Coffee_data[[#This Row],[Area Code]],Location!$B$1:$E$157,2,FALSE)</f>
        <v>Ohio</v>
      </c>
      <c r="P4111" t="str">
        <f>VLOOKUP(Coffee_data[[#This Row],[Area Code]],Location!$B$1:$E$157,3,FALSE)</f>
        <v>Central</v>
      </c>
      <c r="Q4111" t="str">
        <f>VLOOKUP(Coffee_data[[#This Row],[Area Code]],Location!$B$1:$E$157,4,FALSE)</f>
        <v>Major Market</v>
      </c>
      <c r="R4111" s="15" t="str">
        <f>HLOOKUP(Coffee_data[[#This Row],[ProductId]],Product!$B$4:$O$7,2,FALSE)</f>
        <v>Decaf</v>
      </c>
      <c r="S4111" s="15" t="str">
        <f>HLOOKUP(Coffee_data[[#This Row],[ProductId]],Product!$B$4:$O$7,3,FALSE)</f>
        <v>Herbal Tea</v>
      </c>
      <c r="T4111" s="15" t="str">
        <f>HLOOKUP(Coffee_data[[#This Row],[ProductId]],Product!$B$4:$O$7,4,FALSE)</f>
        <v>Chamomile</v>
      </c>
    </row>
    <row r="4112" spans="1:20" x14ac:dyDescent="0.2">
      <c r="A4112">
        <v>43</v>
      </c>
      <c r="B4112">
        <v>49</v>
      </c>
      <c r="C4112">
        <v>87</v>
      </c>
      <c r="D4112">
        <v>33</v>
      </c>
      <c r="E4112">
        <v>20</v>
      </c>
      <c r="F4112">
        <v>9</v>
      </c>
      <c r="G4112">
        <v>870</v>
      </c>
      <c r="H4112">
        <v>30</v>
      </c>
      <c r="I4112">
        <v>30</v>
      </c>
      <c r="J4112">
        <v>40</v>
      </c>
      <c r="K4112">
        <v>61</v>
      </c>
      <c r="L4112">
        <v>440</v>
      </c>
      <c r="M4112">
        <v>9</v>
      </c>
      <c r="N4112" s="25">
        <v>42338</v>
      </c>
      <c r="O4112" t="str">
        <f>VLOOKUP(Coffee_data[[#This Row],[Area Code]],Location!$B$1:$E$157,2,FALSE)</f>
        <v>Ohio</v>
      </c>
      <c r="P4112" t="str">
        <f>VLOOKUP(Coffee_data[[#This Row],[Area Code]],Location!$B$1:$E$157,3,FALSE)</f>
        <v>Central</v>
      </c>
      <c r="Q4112" t="str">
        <f>VLOOKUP(Coffee_data[[#This Row],[Area Code]],Location!$B$1:$E$157,4,FALSE)</f>
        <v>Major Market</v>
      </c>
      <c r="R4112" s="15" t="str">
        <f>HLOOKUP(Coffee_data[[#This Row],[ProductId]],Product!$B$4:$O$7,2,FALSE)</f>
        <v>Decaf</v>
      </c>
      <c r="S4112" s="15" t="str">
        <f>HLOOKUP(Coffee_data[[#This Row],[ProductId]],Product!$B$4:$O$7,3,FALSE)</f>
        <v>Herbal Tea</v>
      </c>
      <c r="T4112" s="15" t="str">
        <f>HLOOKUP(Coffee_data[[#This Row],[ProductId]],Product!$B$4:$O$7,4,FALSE)</f>
        <v>Lemon</v>
      </c>
    </row>
    <row r="4113" spans="1:20" x14ac:dyDescent="0.2">
      <c r="A4113">
        <v>107</v>
      </c>
      <c r="B4113">
        <v>133</v>
      </c>
      <c r="C4113">
        <v>236</v>
      </c>
      <c r="D4113">
        <v>88</v>
      </c>
      <c r="E4113">
        <v>61</v>
      </c>
      <c r="F4113">
        <v>29</v>
      </c>
      <c r="G4113">
        <v>817</v>
      </c>
      <c r="H4113">
        <v>70</v>
      </c>
      <c r="I4113">
        <v>70</v>
      </c>
      <c r="J4113">
        <v>110</v>
      </c>
      <c r="K4113">
        <v>169</v>
      </c>
      <c r="L4113">
        <v>513</v>
      </c>
      <c r="M4113">
        <v>11</v>
      </c>
      <c r="N4113" s="25">
        <v>42338</v>
      </c>
      <c r="O4113" t="str">
        <f>VLOOKUP(Coffee_data[[#This Row],[Area Code]],Location!$B$1:$E$157,2,FALSE)</f>
        <v>Ohio</v>
      </c>
      <c r="P4113" t="str">
        <f>VLOOKUP(Coffee_data[[#This Row],[Area Code]],Location!$B$1:$E$157,3,FALSE)</f>
        <v>Central</v>
      </c>
      <c r="Q4113" t="str">
        <f>VLOOKUP(Coffee_data[[#This Row],[Area Code]],Location!$B$1:$E$157,4,FALSE)</f>
        <v>Major Market</v>
      </c>
      <c r="R4113" s="15" t="str">
        <f>HLOOKUP(Coffee_data[[#This Row],[ProductId]],Product!$B$4:$O$7,2,FALSE)</f>
        <v>Regular</v>
      </c>
      <c r="S4113" s="15" t="str">
        <f>HLOOKUP(Coffee_data[[#This Row],[ProductId]],Product!$B$4:$O$7,3,FALSE)</f>
        <v>Tea</v>
      </c>
      <c r="T4113" s="15" t="str">
        <f>HLOOKUP(Coffee_data[[#This Row],[ProductId]],Product!$B$4:$O$7,4,FALSE)</f>
        <v>Darjeeling</v>
      </c>
    </row>
    <row r="4114" spans="1:20" x14ac:dyDescent="0.2">
      <c r="A4114">
        <v>180</v>
      </c>
      <c r="B4114">
        <v>186</v>
      </c>
      <c r="C4114">
        <v>341</v>
      </c>
      <c r="D4114">
        <v>76</v>
      </c>
      <c r="E4114">
        <v>65</v>
      </c>
      <c r="F4114">
        <v>41</v>
      </c>
      <c r="G4114">
        <v>690</v>
      </c>
      <c r="H4114">
        <v>90</v>
      </c>
      <c r="I4114">
        <v>108</v>
      </c>
      <c r="J4114">
        <v>150</v>
      </c>
      <c r="K4114">
        <v>260</v>
      </c>
      <c r="L4114">
        <v>513</v>
      </c>
      <c r="M4114">
        <v>12</v>
      </c>
      <c r="N4114" s="25">
        <v>42338</v>
      </c>
      <c r="O4114" t="str">
        <f>VLOOKUP(Coffee_data[[#This Row],[Area Code]],Location!$B$1:$E$157,2,FALSE)</f>
        <v>Ohio</v>
      </c>
      <c r="P4114" t="str">
        <f>VLOOKUP(Coffee_data[[#This Row],[Area Code]],Location!$B$1:$E$157,3,FALSE)</f>
        <v>Central</v>
      </c>
      <c r="Q4114" t="str">
        <f>VLOOKUP(Coffee_data[[#This Row],[Area Code]],Location!$B$1:$E$157,4,FALSE)</f>
        <v>Major Market</v>
      </c>
      <c r="R4114" s="15" t="str">
        <f>HLOOKUP(Coffee_data[[#This Row],[ProductId]],Product!$B$4:$O$7,2,FALSE)</f>
        <v>Regular</v>
      </c>
      <c r="S4114" s="15" t="str">
        <f>HLOOKUP(Coffee_data[[#This Row],[ProductId]],Product!$B$4:$O$7,3,FALSE)</f>
        <v>Tea</v>
      </c>
      <c r="T4114" s="15" t="str">
        <f>HLOOKUP(Coffee_data[[#This Row],[ProductId]],Product!$B$4:$O$7,4,FALSE)</f>
        <v>Earl Grey</v>
      </c>
    </row>
    <row r="4115" spans="1:20" x14ac:dyDescent="0.2">
      <c r="A4115">
        <v>129</v>
      </c>
      <c r="B4115">
        <v>153</v>
      </c>
      <c r="C4115">
        <v>326</v>
      </c>
      <c r="D4115">
        <v>114</v>
      </c>
      <c r="E4115">
        <v>66</v>
      </c>
      <c r="F4115">
        <v>42</v>
      </c>
      <c r="G4115">
        <v>1319</v>
      </c>
      <c r="H4115">
        <v>140</v>
      </c>
      <c r="I4115">
        <v>188</v>
      </c>
      <c r="J4115">
        <v>200</v>
      </c>
      <c r="K4115">
        <v>395</v>
      </c>
      <c r="L4115">
        <v>937</v>
      </c>
      <c r="M4115">
        <v>5</v>
      </c>
      <c r="N4115" s="25">
        <v>42338</v>
      </c>
      <c r="O4115" t="str">
        <f>VLOOKUP(Coffee_data[[#This Row],[Area Code]],Location!$B$1:$E$157,2,FALSE)</f>
        <v>Ohio</v>
      </c>
      <c r="P4115" t="str">
        <f>VLOOKUP(Coffee_data[[#This Row],[Area Code]],Location!$B$1:$E$157,3,FALSE)</f>
        <v>Central</v>
      </c>
      <c r="Q4115" t="str">
        <f>VLOOKUP(Coffee_data[[#This Row],[Area Code]],Location!$B$1:$E$157,4,FALSE)</f>
        <v>Major Market</v>
      </c>
      <c r="R4115" s="15" t="str">
        <f>HLOOKUP(Coffee_data[[#This Row],[ProductId]],Product!$B$4:$O$7,2,FALSE)</f>
        <v>Regular</v>
      </c>
      <c r="S4115" s="15" t="str">
        <f>HLOOKUP(Coffee_data[[#This Row],[ProductId]],Product!$B$4:$O$7,3,FALSE)</f>
        <v>Espresso</v>
      </c>
      <c r="T4115" s="15" t="str">
        <f>HLOOKUP(Coffee_data[[#This Row],[ProductId]],Product!$B$4:$O$7,4,FALSE)</f>
        <v>Caffe Mocha</v>
      </c>
    </row>
    <row r="4116" spans="1:20" x14ac:dyDescent="0.2">
      <c r="A4116">
        <v>9</v>
      </c>
      <c r="B4116">
        <v>57</v>
      </c>
      <c r="C4116">
        <v>110</v>
      </c>
      <c r="D4116">
        <v>46</v>
      </c>
      <c r="E4116">
        <v>51</v>
      </c>
      <c r="F4116">
        <v>17</v>
      </c>
      <c r="G4116">
        <v>422</v>
      </c>
      <c r="H4116">
        <v>40</v>
      </c>
      <c r="I4116">
        <v>50</v>
      </c>
      <c r="J4116">
        <v>80</v>
      </c>
      <c r="K4116">
        <v>136</v>
      </c>
      <c r="L4116">
        <v>419</v>
      </c>
      <c r="M4116">
        <v>6</v>
      </c>
      <c r="N4116" s="25">
        <v>42338</v>
      </c>
      <c r="O4116" t="str">
        <f>VLOOKUP(Coffee_data[[#This Row],[Area Code]],Location!$B$1:$E$157,2,FALSE)</f>
        <v>Ohio</v>
      </c>
      <c r="P4116" t="str">
        <f>VLOOKUP(Coffee_data[[#This Row],[Area Code]],Location!$B$1:$E$157,3,FALSE)</f>
        <v>Central</v>
      </c>
      <c r="Q4116" t="str">
        <f>VLOOKUP(Coffee_data[[#This Row],[Area Code]],Location!$B$1:$E$157,4,FALSE)</f>
        <v>Major Market</v>
      </c>
      <c r="R4116" s="15" t="str">
        <f>HLOOKUP(Coffee_data[[#This Row],[ProductId]],Product!$B$4:$O$7,2,FALSE)</f>
        <v>Decaf</v>
      </c>
      <c r="S4116" s="15" t="str">
        <f>HLOOKUP(Coffee_data[[#This Row],[ProductId]],Product!$B$4:$O$7,3,FALSE)</f>
        <v>Espresso</v>
      </c>
      <c r="T4116" s="15" t="str">
        <f>HLOOKUP(Coffee_data[[#This Row],[ProductId]],Product!$B$4:$O$7,4,FALSE)</f>
        <v>Decaf Espresso</v>
      </c>
    </row>
    <row r="4117" spans="1:20" x14ac:dyDescent="0.2">
      <c r="A4117">
        <v>43</v>
      </c>
      <c r="B4117">
        <v>73</v>
      </c>
      <c r="C4117">
        <v>135</v>
      </c>
      <c r="D4117">
        <v>54</v>
      </c>
      <c r="E4117">
        <v>44</v>
      </c>
      <c r="F4117">
        <v>17</v>
      </c>
      <c r="G4117">
        <v>424</v>
      </c>
      <c r="H4117">
        <v>40</v>
      </c>
      <c r="I4117">
        <v>49</v>
      </c>
      <c r="J4117">
        <v>70</v>
      </c>
      <c r="K4117">
        <v>120</v>
      </c>
      <c r="L4117">
        <v>234</v>
      </c>
      <c r="M4117">
        <v>1</v>
      </c>
      <c r="N4117" s="25">
        <v>42338</v>
      </c>
      <c r="O4117" t="str">
        <f>VLOOKUP(Coffee_data[[#This Row],[Area Code]],Location!$B$1:$E$157,2,FALSE)</f>
        <v>Ohio</v>
      </c>
      <c r="P4117" t="str">
        <f>VLOOKUP(Coffee_data[[#This Row],[Area Code]],Location!$B$1:$E$157,3,FALSE)</f>
        <v>Central</v>
      </c>
      <c r="Q4117" t="str">
        <f>VLOOKUP(Coffee_data[[#This Row],[Area Code]],Location!$B$1:$E$157,4,FALSE)</f>
        <v>Major Market</v>
      </c>
      <c r="R4117" s="15" t="str">
        <f>HLOOKUP(Coffee_data[[#This Row],[ProductId]],Product!$B$4:$O$7,2,FALSE)</f>
        <v>Regular</v>
      </c>
      <c r="S4117" s="15" t="str">
        <f>HLOOKUP(Coffee_data[[#This Row],[ProductId]],Product!$B$4:$O$7,3,FALSE)</f>
        <v>Coffee</v>
      </c>
      <c r="T4117" s="15" t="str">
        <f>HLOOKUP(Coffee_data[[#This Row],[ProductId]],Product!$B$4:$O$7,4,FALSE)</f>
        <v>Amaretto</v>
      </c>
    </row>
    <row r="4118" spans="1:20" x14ac:dyDescent="0.2">
      <c r="A4118">
        <v>36</v>
      </c>
      <c r="B4118">
        <v>60</v>
      </c>
      <c r="C4118">
        <v>108</v>
      </c>
      <c r="D4118">
        <v>41</v>
      </c>
      <c r="E4118">
        <v>36</v>
      </c>
      <c r="F4118">
        <v>13</v>
      </c>
      <c r="G4118">
        <v>435</v>
      </c>
      <c r="H4118">
        <v>20</v>
      </c>
      <c r="I4118">
        <v>42</v>
      </c>
      <c r="J4118">
        <v>50</v>
      </c>
      <c r="K4118">
        <v>92</v>
      </c>
      <c r="L4118">
        <v>330</v>
      </c>
      <c r="M4118">
        <v>2</v>
      </c>
      <c r="N4118" s="25">
        <v>42338</v>
      </c>
      <c r="O4118" t="str">
        <f>VLOOKUP(Coffee_data[[#This Row],[Area Code]],Location!$B$1:$E$157,2,FALSE)</f>
        <v>Ohio</v>
      </c>
      <c r="P4118" t="str">
        <f>VLOOKUP(Coffee_data[[#This Row],[Area Code]],Location!$B$1:$E$157,3,FALSE)</f>
        <v>Central</v>
      </c>
      <c r="Q4118" t="str">
        <f>VLOOKUP(Coffee_data[[#This Row],[Area Code]],Location!$B$1:$E$157,4,FALSE)</f>
        <v>Major Market</v>
      </c>
      <c r="R4118" s="15" t="str">
        <f>HLOOKUP(Coffee_data[[#This Row],[ProductId]],Product!$B$4:$O$7,2,FALSE)</f>
        <v>Regular</v>
      </c>
      <c r="S4118" s="15" t="str">
        <f>HLOOKUP(Coffee_data[[#This Row],[ProductId]],Product!$B$4:$O$7,3,FALSE)</f>
        <v>Coffee</v>
      </c>
      <c r="T4118" s="15" t="str">
        <f>HLOOKUP(Coffee_data[[#This Row],[ProductId]],Product!$B$4:$O$7,4,FALSE)</f>
        <v>Columbian</v>
      </c>
    </row>
    <row r="4119" spans="1:20" x14ac:dyDescent="0.2">
      <c r="A4119">
        <v>-9</v>
      </c>
      <c r="B4119">
        <v>65</v>
      </c>
      <c r="C4119">
        <v>119</v>
      </c>
      <c r="D4119">
        <v>47</v>
      </c>
      <c r="E4119">
        <v>71</v>
      </c>
      <c r="F4119">
        <v>42</v>
      </c>
      <c r="G4119">
        <v>521</v>
      </c>
      <c r="H4119">
        <v>10</v>
      </c>
      <c r="I4119">
        <v>43</v>
      </c>
      <c r="J4119">
        <v>70</v>
      </c>
      <c r="K4119">
        <v>107</v>
      </c>
      <c r="L4119">
        <v>513</v>
      </c>
      <c r="M4119">
        <v>3</v>
      </c>
      <c r="N4119" s="25">
        <v>42338</v>
      </c>
      <c r="O4119" t="str">
        <f>VLOOKUP(Coffee_data[[#This Row],[Area Code]],Location!$B$1:$E$157,2,FALSE)</f>
        <v>Ohio</v>
      </c>
      <c r="P4119" t="str">
        <f>VLOOKUP(Coffee_data[[#This Row],[Area Code]],Location!$B$1:$E$157,3,FALSE)</f>
        <v>Central</v>
      </c>
      <c r="Q4119" t="str">
        <f>VLOOKUP(Coffee_data[[#This Row],[Area Code]],Location!$B$1:$E$157,4,FALSE)</f>
        <v>Major Market</v>
      </c>
      <c r="R4119" s="15" t="str">
        <f>HLOOKUP(Coffee_data[[#This Row],[ProductId]],Product!$B$4:$O$7,2,FALSE)</f>
        <v>Decaf</v>
      </c>
      <c r="S4119" s="15" t="str">
        <f>HLOOKUP(Coffee_data[[#This Row],[ProductId]],Product!$B$4:$O$7,3,FALSE)</f>
        <v>Coffee</v>
      </c>
      <c r="T4119" s="15" t="str">
        <f>HLOOKUP(Coffee_data[[#This Row],[ProductId]],Product!$B$4:$O$7,4,FALSE)</f>
        <v>Decaf Irish Cream</v>
      </c>
    </row>
    <row r="4120" spans="1:20" x14ac:dyDescent="0.2">
      <c r="A4120">
        <v>45</v>
      </c>
      <c r="B4120">
        <v>66</v>
      </c>
      <c r="C4120">
        <v>114</v>
      </c>
      <c r="D4120">
        <v>41</v>
      </c>
      <c r="E4120">
        <v>36</v>
      </c>
      <c r="F4120">
        <v>12</v>
      </c>
      <c r="G4120">
        <v>320</v>
      </c>
      <c r="H4120">
        <v>30</v>
      </c>
      <c r="I4120">
        <v>38</v>
      </c>
      <c r="J4120">
        <v>60</v>
      </c>
      <c r="K4120">
        <v>98</v>
      </c>
      <c r="L4120">
        <v>920</v>
      </c>
      <c r="M4120">
        <v>8</v>
      </c>
      <c r="N4120" s="25">
        <v>42338</v>
      </c>
      <c r="O4120" t="str">
        <f>VLOOKUP(Coffee_data[[#This Row],[Area Code]],Location!$B$1:$E$157,2,FALSE)</f>
        <v>Wisconsin</v>
      </c>
      <c r="P4120" t="str">
        <f>VLOOKUP(Coffee_data[[#This Row],[Area Code]],Location!$B$1:$E$157,3,FALSE)</f>
        <v>Central</v>
      </c>
      <c r="Q4120" t="str">
        <f>VLOOKUP(Coffee_data[[#This Row],[Area Code]],Location!$B$1:$E$157,4,FALSE)</f>
        <v>Small Market</v>
      </c>
      <c r="R4120" s="15" t="str">
        <f>HLOOKUP(Coffee_data[[#This Row],[ProductId]],Product!$B$4:$O$7,2,FALSE)</f>
        <v>Decaf</v>
      </c>
      <c r="S4120" s="15" t="str">
        <f>HLOOKUP(Coffee_data[[#This Row],[ProductId]],Product!$B$4:$O$7,3,FALSE)</f>
        <v>Herbal Tea</v>
      </c>
      <c r="T4120" s="15" t="str">
        <f>HLOOKUP(Coffee_data[[#This Row],[ProductId]],Product!$B$4:$O$7,4,FALSE)</f>
        <v>Chamomile</v>
      </c>
    </row>
    <row r="4121" spans="1:20" x14ac:dyDescent="0.2">
      <c r="A4121">
        <v>45</v>
      </c>
      <c r="B4121">
        <v>51</v>
      </c>
      <c r="C4121">
        <v>91</v>
      </c>
      <c r="D4121">
        <v>34</v>
      </c>
      <c r="E4121">
        <v>21</v>
      </c>
      <c r="F4121">
        <v>9</v>
      </c>
      <c r="G4121">
        <v>863</v>
      </c>
      <c r="H4121">
        <v>30</v>
      </c>
      <c r="I4121">
        <v>30</v>
      </c>
      <c r="J4121">
        <v>40</v>
      </c>
      <c r="K4121">
        <v>61</v>
      </c>
      <c r="L4121">
        <v>715</v>
      </c>
      <c r="M4121">
        <v>9</v>
      </c>
      <c r="N4121" s="25">
        <v>42338</v>
      </c>
      <c r="O4121" t="str">
        <f>VLOOKUP(Coffee_data[[#This Row],[Area Code]],Location!$B$1:$E$157,2,FALSE)</f>
        <v>Wisconsin</v>
      </c>
      <c r="P4121" t="str">
        <f>VLOOKUP(Coffee_data[[#This Row],[Area Code]],Location!$B$1:$E$157,3,FALSE)</f>
        <v>Central</v>
      </c>
      <c r="Q4121" t="str">
        <f>VLOOKUP(Coffee_data[[#This Row],[Area Code]],Location!$B$1:$E$157,4,FALSE)</f>
        <v>Small Market</v>
      </c>
      <c r="R4121" s="15" t="str">
        <f>HLOOKUP(Coffee_data[[#This Row],[ProductId]],Product!$B$4:$O$7,2,FALSE)</f>
        <v>Decaf</v>
      </c>
      <c r="S4121" s="15" t="str">
        <f>HLOOKUP(Coffee_data[[#This Row],[ProductId]],Product!$B$4:$O$7,3,FALSE)</f>
        <v>Herbal Tea</v>
      </c>
      <c r="T4121" s="15" t="str">
        <f>HLOOKUP(Coffee_data[[#This Row],[ProductId]],Product!$B$4:$O$7,4,FALSE)</f>
        <v>Lemon</v>
      </c>
    </row>
    <row r="4122" spans="1:20" x14ac:dyDescent="0.2">
      <c r="A4122">
        <v>42</v>
      </c>
      <c r="B4122">
        <v>63</v>
      </c>
      <c r="C4122">
        <v>113</v>
      </c>
      <c r="D4122">
        <v>43</v>
      </c>
      <c r="E4122">
        <v>35</v>
      </c>
      <c r="F4122">
        <v>13</v>
      </c>
      <c r="G4122">
        <v>466</v>
      </c>
      <c r="H4122">
        <v>20</v>
      </c>
      <c r="I4122">
        <v>41</v>
      </c>
      <c r="J4122">
        <v>50</v>
      </c>
      <c r="K4122">
        <v>91</v>
      </c>
      <c r="L4122">
        <v>262</v>
      </c>
      <c r="M4122">
        <v>11</v>
      </c>
      <c r="N4122" s="25">
        <v>42338</v>
      </c>
      <c r="O4122" t="str">
        <f>VLOOKUP(Coffee_data[[#This Row],[Area Code]],Location!$B$1:$E$157,2,FALSE)</f>
        <v>Wisconsin</v>
      </c>
      <c r="P4122" t="str">
        <f>VLOOKUP(Coffee_data[[#This Row],[Area Code]],Location!$B$1:$E$157,3,FALSE)</f>
        <v>Central</v>
      </c>
      <c r="Q4122" t="str">
        <f>VLOOKUP(Coffee_data[[#This Row],[Area Code]],Location!$B$1:$E$157,4,FALSE)</f>
        <v>Small Market</v>
      </c>
      <c r="R4122" s="15" t="str">
        <f>HLOOKUP(Coffee_data[[#This Row],[ProductId]],Product!$B$4:$O$7,2,FALSE)</f>
        <v>Regular</v>
      </c>
      <c r="S4122" s="15" t="str">
        <f>HLOOKUP(Coffee_data[[#This Row],[ProductId]],Product!$B$4:$O$7,3,FALSE)</f>
        <v>Tea</v>
      </c>
      <c r="T4122" s="15" t="str">
        <f>HLOOKUP(Coffee_data[[#This Row],[ProductId]],Product!$B$4:$O$7,4,FALSE)</f>
        <v>Darjeeling</v>
      </c>
    </row>
    <row r="4123" spans="1:20" x14ac:dyDescent="0.2">
      <c r="A4123">
        <v>-4</v>
      </c>
      <c r="B4123">
        <v>76</v>
      </c>
      <c r="C4123">
        <v>140</v>
      </c>
      <c r="D4123">
        <v>55</v>
      </c>
      <c r="E4123">
        <v>79</v>
      </c>
      <c r="F4123">
        <v>49</v>
      </c>
      <c r="G4123">
        <v>627</v>
      </c>
      <c r="H4123">
        <v>0</v>
      </c>
      <c r="I4123">
        <v>28</v>
      </c>
      <c r="J4123">
        <v>60</v>
      </c>
      <c r="K4123">
        <v>88</v>
      </c>
      <c r="L4123">
        <v>262</v>
      </c>
      <c r="M4123">
        <v>12</v>
      </c>
      <c r="N4123" s="25">
        <v>42338</v>
      </c>
      <c r="O4123" t="str">
        <f>VLOOKUP(Coffee_data[[#This Row],[Area Code]],Location!$B$1:$E$157,2,FALSE)</f>
        <v>Wisconsin</v>
      </c>
      <c r="P4123" t="str">
        <f>VLOOKUP(Coffee_data[[#This Row],[Area Code]],Location!$B$1:$E$157,3,FALSE)</f>
        <v>Central</v>
      </c>
      <c r="Q4123" t="str">
        <f>VLOOKUP(Coffee_data[[#This Row],[Area Code]],Location!$B$1:$E$157,4,FALSE)</f>
        <v>Small Market</v>
      </c>
      <c r="R4123" s="15" t="str">
        <f>HLOOKUP(Coffee_data[[#This Row],[ProductId]],Product!$B$4:$O$7,2,FALSE)</f>
        <v>Regular</v>
      </c>
      <c r="S4123" s="15" t="str">
        <f>HLOOKUP(Coffee_data[[#This Row],[ProductId]],Product!$B$4:$O$7,3,FALSE)</f>
        <v>Tea</v>
      </c>
      <c r="T4123" s="15" t="str">
        <f>HLOOKUP(Coffee_data[[#This Row],[ProductId]],Product!$B$4:$O$7,4,FALSE)</f>
        <v>Earl Grey</v>
      </c>
    </row>
    <row r="4124" spans="1:20" x14ac:dyDescent="0.2">
      <c r="A4124">
        <v>74</v>
      </c>
      <c r="B4124">
        <v>96</v>
      </c>
      <c r="C4124">
        <v>188</v>
      </c>
      <c r="D4124">
        <v>80</v>
      </c>
      <c r="E4124">
        <v>46</v>
      </c>
      <c r="F4124">
        <v>24</v>
      </c>
      <c r="G4124">
        <v>1079</v>
      </c>
      <c r="H4124">
        <v>80</v>
      </c>
      <c r="I4124">
        <v>139</v>
      </c>
      <c r="J4124">
        <v>120</v>
      </c>
      <c r="K4124">
        <v>220</v>
      </c>
      <c r="L4124">
        <v>262</v>
      </c>
      <c r="M4124">
        <v>5</v>
      </c>
      <c r="N4124" s="25">
        <v>42338</v>
      </c>
      <c r="O4124" t="str">
        <f>VLOOKUP(Coffee_data[[#This Row],[Area Code]],Location!$B$1:$E$157,2,FALSE)</f>
        <v>Wisconsin</v>
      </c>
      <c r="P4124" t="str">
        <f>VLOOKUP(Coffee_data[[#This Row],[Area Code]],Location!$B$1:$E$157,3,FALSE)</f>
        <v>Central</v>
      </c>
      <c r="Q4124" t="str">
        <f>VLOOKUP(Coffee_data[[#This Row],[Area Code]],Location!$B$1:$E$157,4,FALSE)</f>
        <v>Small Market</v>
      </c>
      <c r="R4124" s="15" t="str">
        <f>HLOOKUP(Coffee_data[[#This Row],[ProductId]],Product!$B$4:$O$7,2,FALSE)</f>
        <v>Regular</v>
      </c>
      <c r="S4124" s="15" t="str">
        <f>HLOOKUP(Coffee_data[[#This Row],[ProductId]],Product!$B$4:$O$7,3,FALSE)</f>
        <v>Espresso</v>
      </c>
      <c r="T4124" s="15" t="str">
        <f>HLOOKUP(Coffee_data[[#This Row],[ProductId]],Product!$B$4:$O$7,4,FALSE)</f>
        <v>Caffe Mocha</v>
      </c>
    </row>
    <row r="4125" spans="1:20" x14ac:dyDescent="0.2">
      <c r="A4125">
        <v>19</v>
      </c>
      <c r="B4125">
        <v>32</v>
      </c>
      <c r="C4125">
        <v>60</v>
      </c>
      <c r="D4125">
        <v>24</v>
      </c>
      <c r="E4125">
        <v>19</v>
      </c>
      <c r="F4125">
        <v>7</v>
      </c>
      <c r="G4125">
        <v>567</v>
      </c>
      <c r="H4125">
        <v>30</v>
      </c>
      <c r="I4125">
        <v>30</v>
      </c>
      <c r="J4125">
        <v>40</v>
      </c>
      <c r="K4125">
        <v>64</v>
      </c>
      <c r="L4125">
        <v>608</v>
      </c>
      <c r="M4125">
        <v>6</v>
      </c>
      <c r="N4125" s="25">
        <v>42338</v>
      </c>
      <c r="O4125" t="str">
        <f>VLOOKUP(Coffee_data[[#This Row],[Area Code]],Location!$B$1:$E$157,2,FALSE)</f>
        <v>Wisconsin</v>
      </c>
      <c r="P4125" t="str">
        <f>VLOOKUP(Coffee_data[[#This Row],[Area Code]],Location!$B$1:$E$157,3,FALSE)</f>
        <v>Central</v>
      </c>
      <c r="Q4125" t="str">
        <f>VLOOKUP(Coffee_data[[#This Row],[Area Code]],Location!$B$1:$E$157,4,FALSE)</f>
        <v>Small Market</v>
      </c>
      <c r="R4125" s="15" t="str">
        <f>HLOOKUP(Coffee_data[[#This Row],[ProductId]],Product!$B$4:$O$7,2,FALSE)</f>
        <v>Decaf</v>
      </c>
      <c r="S4125" s="15" t="str">
        <f>HLOOKUP(Coffee_data[[#This Row],[ProductId]],Product!$B$4:$O$7,3,FALSE)</f>
        <v>Espresso</v>
      </c>
      <c r="T4125" s="15" t="str">
        <f>HLOOKUP(Coffee_data[[#This Row],[ProductId]],Product!$B$4:$O$7,4,FALSE)</f>
        <v>Decaf Espresso</v>
      </c>
    </row>
    <row r="4126" spans="1:20" x14ac:dyDescent="0.2">
      <c r="A4126">
        <v>33</v>
      </c>
      <c r="B4126">
        <v>80</v>
      </c>
      <c r="C4126">
        <v>155</v>
      </c>
      <c r="D4126">
        <v>65</v>
      </c>
      <c r="E4126">
        <v>58</v>
      </c>
      <c r="F4126">
        <v>24</v>
      </c>
      <c r="G4126">
        <v>403</v>
      </c>
      <c r="H4126">
        <v>30</v>
      </c>
      <c r="I4126">
        <v>60</v>
      </c>
      <c r="J4126">
        <v>80</v>
      </c>
      <c r="K4126">
        <v>141</v>
      </c>
      <c r="L4126">
        <v>920</v>
      </c>
      <c r="M4126">
        <v>1</v>
      </c>
      <c r="N4126" s="25">
        <v>42338</v>
      </c>
      <c r="O4126" t="str">
        <f>VLOOKUP(Coffee_data[[#This Row],[Area Code]],Location!$B$1:$E$157,2,FALSE)</f>
        <v>Wisconsin</v>
      </c>
      <c r="P4126" t="str">
        <f>VLOOKUP(Coffee_data[[#This Row],[Area Code]],Location!$B$1:$E$157,3,FALSE)</f>
        <v>Central</v>
      </c>
      <c r="Q4126" t="str">
        <f>VLOOKUP(Coffee_data[[#This Row],[Area Code]],Location!$B$1:$E$157,4,FALSE)</f>
        <v>Small Market</v>
      </c>
      <c r="R4126" s="15" t="str">
        <f>HLOOKUP(Coffee_data[[#This Row],[ProductId]],Product!$B$4:$O$7,2,FALSE)</f>
        <v>Regular</v>
      </c>
      <c r="S4126" s="15" t="str">
        <f>HLOOKUP(Coffee_data[[#This Row],[ProductId]],Product!$B$4:$O$7,3,FALSE)</f>
        <v>Coffee</v>
      </c>
      <c r="T4126" s="15" t="str">
        <f>HLOOKUP(Coffee_data[[#This Row],[ProductId]],Product!$B$4:$O$7,4,FALSE)</f>
        <v>Amaretto</v>
      </c>
    </row>
    <row r="4127" spans="1:20" x14ac:dyDescent="0.2">
      <c r="A4127">
        <v>30</v>
      </c>
      <c r="B4127">
        <v>145</v>
      </c>
      <c r="C4127">
        <v>266</v>
      </c>
      <c r="D4127">
        <v>88</v>
      </c>
      <c r="E4127">
        <v>125</v>
      </c>
      <c r="F4127">
        <v>95</v>
      </c>
      <c r="G4127">
        <v>716</v>
      </c>
      <c r="H4127">
        <v>30</v>
      </c>
      <c r="I4127">
        <v>89</v>
      </c>
      <c r="J4127">
        <v>140</v>
      </c>
      <c r="K4127">
        <v>242</v>
      </c>
      <c r="L4127">
        <v>262</v>
      </c>
      <c r="M4127">
        <v>2</v>
      </c>
      <c r="N4127" s="25">
        <v>42338</v>
      </c>
      <c r="O4127" t="str">
        <f>VLOOKUP(Coffee_data[[#This Row],[Area Code]],Location!$B$1:$E$157,2,FALSE)</f>
        <v>Wisconsin</v>
      </c>
      <c r="P4127" t="str">
        <f>VLOOKUP(Coffee_data[[#This Row],[Area Code]],Location!$B$1:$E$157,3,FALSE)</f>
        <v>Central</v>
      </c>
      <c r="Q4127" t="str">
        <f>VLOOKUP(Coffee_data[[#This Row],[Area Code]],Location!$B$1:$E$157,4,FALSE)</f>
        <v>Small Market</v>
      </c>
      <c r="R4127" s="15" t="str">
        <f>HLOOKUP(Coffee_data[[#This Row],[ProductId]],Product!$B$4:$O$7,2,FALSE)</f>
        <v>Regular</v>
      </c>
      <c r="S4127" s="15" t="str">
        <f>HLOOKUP(Coffee_data[[#This Row],[ProductId]],Product!$B$4:$O$7,3,FALSE)</f>
        <v>Coffee</v>
      </c>
      <c r="T4127" s="15" t="str">
        <f>HLOOKUP(Coffee_data[[#This Row],[ProductId]],Product!$B$4:$O$7,4,FALSE)</f>
        <v>Columbian</v>
      </c>
    </row>
    <row r="4128" spans="1:20" x14ac:dyDescent="0.2">
      <c r="A4128">
        <v>85</v>
      </c>
      <c r="B4128">
        <v>112</v>
      </c>
      <c r="C4128">
        <v>208</v>
      </c>
      <c r="D4128">
        <v>83</v>
      </c>
      <c r="E4128">
        <v>55</v>
      </c>
      <c r="F4128">
        <v>27</v>
      </c>
      <c r="G4128">
        <v>575</v>
      </c>
      <c r="H4128">
        <v>70</v>
      </c>
      <c r="I4128">
        <v>83</v>
      </c>
      <c r="J4128">
        <v>110</v>
      </c>
      <c r="K4128">
        <v>187</v>
      </c>
      <c r="L4128">
        <v>414</v>
      </c>
      <c r="M4128">
        <v>3</v>
      </c>
      <c r="N4128" s="25">
        <v>42338</v>
      </c>
      <c r="O4128" t="str">
        <f>VLOOKUP(Coffee_data[[#This Row],[Area Code]],Location!$B$1:$E$157,2,FALSE)</f>
        <v>Wisconsin</v>
      </c>
      <c r="P4128" t="str">
        <f>VLOOKUP(Coffee_data[[#This Row],[Area Code]],Location!$B$1:$E$157,3,FALSE)</f>
        <v>Central</v>
      </c>
      <c r="Q4128" t="str">
        <f>VLOOKUP(Coffee_data[[#This Row],[Area Code]],Location!$B$1:$E$157,4,FALSE)</f>
        <v>Small Market</v>
      </c>
      <c r="R4128" s="15" t="str">
        <f>HLOOKUP(Coffee_data[[#This Row],[ProductId]],Product!$B$4:$O$7,2,FALSE)</f>
        <v>Decaf</v>
      </c>
      <c r="S4128" s="15" t="str">
        <f>HLOOKUP(Coffee_data[[#This Row],[ProductId]],Product!$B$4:$O$7,3,FALSE)</f>
        <v>Coffee</v>
      </c>
      <c r="T4128" s="15" t="str">
        <f>HLOOKUP(Coffee_data[[#This Row],[ProductId]],Product!$B$4:$O$7,4,FALSE)</f>
        <v>Decaf Irish Cream</v>
      </c>
    </row>
    <row r="4129" spans="1:20" x14ac:dyDescent="0.2">
      <c r="A4129">
        <v>40</v>
      </c>
      <c r="B4129">
        <v>85</v>
      </c>
      <c r="C4129">
        <v>163</v>
      </c>
      <c r="D4129">
        <v>68</v>
      </c>
      <c r="E4129">
        <v>58</v>
      </c>
      <c r="F4129">
        <v>25</v>
      </c>
      <c r="G4129">
        <v>619</v>
      </c>
      <c r="H4129">
        <v>20</v>
      </c>
      <c r="I4129">
        <v>59</v>
      </c>
      <c r="J4129">
        <v>60</v>
      </c>
      <c r="K4129">
        <v>119</v>
      </c>
      <c r="L4129">
        <v>860</v>
      </c>
      <c r="M4129">
        <v>9</v>
      </c>
      <c r="N4129" s="25">
        <v>42338</v>
      </c>
      <c r="O4129" t="str">
        <f>VLOOKUP(Coffee_data[[#This Row],[Area Code]],Location!$B$1:$E$157,2,FALSE)</f>
        <v>Connecticut</v>
      </c>
      <c r="P4129" t="str">
        <f>VLOOKUP(Coffee_data[[#This Row],[Area Code]],Location!$B$1:$E$157,3,FALSE)</f>
        <v>East</v>
      </c>
      <c r="Q4129" t="str">
        <f>VLOOKUP(Coffee_data[[#This Row],[Area Code]],Location!$B$1:$E$157,4,FALSE)</f>
        <v>Small Market</v>
      </c>
      <c r="R4129" s="15" t="str">
        <f>HLOOKUP(Coffee_data[[#This Row],[ProductId]],Product!$B$4:$O$7,2,FALSE)</f>
        <v>Decaf</v>
      </c>
      <c r="S4129" s="15" t="str">
        <f>HLOOKUP(Coffee_data[[#This Row],[ProductId]],Product!$B$4:$O$7,3,FALSE)</f>
        <v>Herbal Tea</v>
      </c>
      <c r="T4129" s="15" t="str">
        <f>HLOOKUP(Coffee_data[[#This Row],[ProductId]],Product!$B$4:$O$7,4,FALSE)</f>
        <v>Lemon</v>
      </c>
    </row>
    <row r="4130" spans="1:20" x14ac:dyDescent="0.2">
      <c r="A4130">
        <v>53</v>
      </c>
      <c r="B4130">
        <v>76</v>
      </c>
      <c r="C4130">
        <v>148</v>
      </c>
      <c r="D4130">
        <v>63</v>
      </c>
      <c r="E4130">
        <v>40</v>
      </c>
      <c r="F4130">
        <v>19</v>
      </c>
      <c r="G4130">
        <v>1075</v>
      </c>
      <c r="H4130">
        <v>40</v>
      </c>
      <c r="I4130">
        <v>40</v>
      </c>
      <c r="J4130">
        <v>60</v>
      </c>
      <c r="K4130">
        <v>100</v>
      </c>
      <c r="L4130">
        <v>203</v>
      </c>
      <c r="M4130">
        <v>10</v>
      </c>
      <c r="N4130" s="25">
        <v>42338</v>
      </c>
      <c r="O4130" t="str">
        <f>VLOOKUP(Coffee_data[[#This Row],[Area Code]],Location!$B$1:$E$157,2,FALSE)</f>
        <v>Connecticut</v>
      </c>
      <c r="P4130" t="str">
        <f>VLOOKUP(Coffee_data[[#This Row],[Area Code]],Location!$B$1:$E$157,3,FALSE)</f>
        <v>East</v>
      </c>
      <c r="Q4130" t="str">
        <f>VLOOKUP(Coffee_data[[#This Row],[Area Code]],Location!$B$1:$E$157,4,FALSE)</f>
        <v>Small Market</v>
      </c>
      <c r="R4130" s="15" t="str">
        <f>HLOOKUP(Coffee_data[[#This Row],[ProductId]],Product!$B$4:$O$7,2,FALSE)</f>
        <v>Decaf</v>
      </c>
      <c r="S4130" s="15" t="str">
        <f>HLOOKUP(Coffee_data[[#This Row],[ProductId]],Product!$B$4:$O$7,3,FALSE)</f>
        <v>Herbal Tea</v>
      </c>
      <c r="T4130" s="15" t="str">
        <f>HLOOKUP(Coffee_data[[#This Row],[ProductId]],Product!$B$4:$O$7,4,FALSE)</f>
        <v>Mint</v>
      </c>
    </row>
    <row r="4131" spans="1:20" x14ac:dyDescent="0.2">
      <c r="A4131">
        <v>70</v>
      </c>
      <c r="B4131">
        <v>73</v>
      </c>
      <c r="C4131">
        <v>131</v>
      </c>
      <c r="D4131">
        <v>50</v>
      </c>
      <c r="E4131">
        <v>26</v>
      </c>
      <c r="F4131">
        <v>14</v>
      </c>
      <c r="G4131">
        <v>898</v>
      </c>
      <c r="H4131">
        <v>50</v>
      </c>
      <c r="I4131">
        <v>50</v>
      </c>
      <c r="J4131">
        <v>70</v>
      </c>
      <c r="K4131">
        <v>120</v>
      </c>
      <c r="L4131">
        <v>959</v>
      </c>
      <c r="M4131">
        <v>11</v>
      </c>
      <c r="N4131" s="25">
        <v>42338</v>
      </c>
      <c r="O4131" t="str">
        <f>VLOOKUP(Coffee_data[[#This Row],[Area Code]],Location!$B$1:$E$157,2,FALSE)</f>
        <v>Connecticut</v>
      </c>
      <c r="P4131" t="str">
        <f>VLOOKUP(Coffee_data[[#This Row],[Area Code]],Location!$B$1:$E$157,3,FALSE)</f>
        <v>East</v>
      </c>
      <c r="Q4131" t="str">
        <f>VLOOKUP(Coffee_data[[#This Row],[Area Code]],Location!$B$1:$E$157,4,FALSE)</f>
        <v>Small Market</v>
      </c>
      <c r="R4131" s="15" t="str">
        <f>HLOOKUP(Coffee_data[[#This Row],[ProductId]],Product!$B$4:$O$7,2,FALSE)</f>
        <v>Regular</v>
      </c>
      <c r="S4131" s="15" t="str">
        <f>HLOOKUP(Coffee_data[[#This Row],[ProductId]],Product!$B$4:$O$7,3,FALSE)</f>
        <v>Tea</v>
      </c>
      <c r="T4131" s="15" t="str">
        <f>HLOOKUP(Coffee_data[[#This Row],[ProductId]],Product!$B$4:$O$7,4,FALSE)</f>
        <v>Darjeeling</v>
      </c>
    </row>
    <row r="4132" spans="1:20" x14ac:dyDescent="0.2">
      <c r="A4132">
        <v>42</v>
      </c>
      <c r="B4132">
        <v>49</v>
      </c>
      <c r="C4132">
        <v>87</v>
      </c>
      <c r="D4132">
        <v>33</v>
      </c>
      <c r="E4132">
        <v>21</v>
      </c>
      <c r="F4132">
        <v>9</v>
      </c>
      <c r="G4132">
        <v>818</v>
      </c>
      <c r="H4132">
        <v>40</v>
      </c>
      <c r="I4132">
        <v>30</v>
      </c>
      <c r="J4132">
        <v>50</v>
      </c>
      <c r="K4132">
        <v>80</v>
      </c>
      <c r="L4132">
        <v>959</v>
      </c>
      <c r="M4132">
        <v>13</v>
      </c>
      <c r="N4132" s="25">
        <v>42338</v>
      </c>
      <c r="O4132" t="str">
        <f>VLOOKUP(Coffee_data[[#This Row],[Area Code]],Location!$B$1:$E$157,2,FALSE)</f>
        <v>Connecticut</v>
      </c>
      <c r="P4132" t="str">
        <f>VLOOKUP(Coffee_data[[#This Row],[Area Code]],Location!$B$1:$E$157,3,FALSE)</f>
        <v>East</v>
      </c>
      <c r="Q4132" t="str">
        <f>VLOOKUP(Coffee_data[[#This Row],[Area Code]],Location!$B$1:$E$157,4,FALSE)</f>
        <v>Small Market</v>
      </c>
      <c r="R4132" s="15" t="str">
        <f>HLOOKUP(Coffee_data[[#This Row],[ProductId]],Product!$B$4:$O$7,2,FALSE)</f>
        <v>Regular</v>
      </c>
      <c r="S4132" s="15" t="str">
        <f>HLOOKUP(Coffee_data[[#This Row],[ProductId]],Product!$B$4:$O$7,3,FALSE)</f>
        <v>Tea</v>
      </c>
      <c r="T4132" s="15" t="str">
        <f>HLOOKUP(Coffee_data[[#This Row],[ProductId]],Product!$B$4:$O$7,4,FALSE)</f>
        <v>Green Tea</v>
      </c>
    </row>
    <row r="4133" spans="1:20" x14ac:dyDescent="0.2">
      <c r="A4133">
        <v>-3</v>
      </c>
      <c r="B4133">
        <v>76</v>
      </c>
      <c r="C4133">
        <v>140</v>
      </c>
      <c r="D4133">
        <v>55</v>
      </c>
      <c r="E4133">
        <v>78</v>
      </c>
      <c r="F4133">
        <v>49</v>
      </c>
      <c r="G4133">
        <v>627</v>
      </c>
      <c r="H4133">
        <v>10</v>
      </c>
      <c r="I4133">
        <v>45</v>
      </c>
      <c r="J4133">
        <v>70</v>
      </c>
      <c r="K4133">
        <v>120</v>
      </c>
      <c r="L4133">
        <v>203</v>
      </c>
      <c r="M4133">
        <v>5</v>
      </c>
      <c r="N4133" s="25">
        <v>42338</v>
      </c>
      <c r="O4133" t="str">
        <f>VLOOKUP(Coffee_data[[#This Row],[Area Code]],Location!$B$1:$E$157,2,FALSE)</f>
        <v>Connecticut</v>
      </c>
      <c r="P4133" t="str">
        <f>VLOOKUP(Coffee_data[[#This Row],[Area Code]],Location!$B$1:$E$157,3,FALSE)</f>
        <v>East</v>
      </c>
      <c r="Q4133" t="str">
        <f>VLOOKUP(Coffee_data[[#This Row],[Area Code]],Location!$B$1:$E$157,4,FALSE)</f>
        <v>Small Market</v>
      </c>
      <c r="R4133" s="15" t="str">
        <f>HLOOKUP(Coffee_data[[#This Row],[ProductId]],Product!$B$4:$O$7,2,FALSE)</f>
        <v>Regular</v>
      </c>
      <c r="S4133" s="15" t="str">
        <f>HLOOKUP(Coffee_data[[#This Row],[ProductId]],Product!$B$4:$O$7,3,FALSE)</f>
        <v>Espresso</v>
      </c>
      <c r="T4133" s="15" t="str">
        <f>HLOOKUP(Coffee_data[[#This Row],[ProductId]],Product!$B$4:$O$7,4,FALSE)</f>
        <v>Caffe Mocha</v>
      </c>
    </row>
    <row r="4134" spans="1:20" x14ac:dyDescent="0.2">
      <c r="A4134">
        <v>31</v>
      </c>
      <c r="B4134">
        <v>65</v>
      </c>
      <c r="C4134">
        <v>121</v>
      </c>
      <c r="D4134">
        <v>49</v>
      </c>
      <c r="E4134">
        <v>44</v>
      </c>
      <c r="F4134">
        <v>16</v>
      </c>
      <c r="G4134">
        <v>392</v>
      </c>
      <c r="H4134">
        <v>40</v>
      </c>
      <c r="I4134">
        <v>46</v>
      </c>
      <c r="J4134">
        <v>70</v>
      </c>
      <c r="K4134">
        <v>110</v>
      </c>
      <c r="L4134">
        <v>203</v>
      </c>
      <c r="M4134">
        <v>6</v>
      </c>
      <c r="N4134" s="25">
        <v>42338</v>
      </c>
      <c r="O4134" t="str">
        <f>VLOOKUP(Coffee_data[[#This Row],[Area Code]],Location!$B$1:$E$157,2,FALSE)</f>
        <v>Connecticut</v>
      </c>
      <c r="P4134" t="str">
        <f>VLOOKUP(Coffee_data[[#This Row],[Area Code]],Location!$B$1:$E$157,3,FALSE)</f>
        <v>East</v>
      </c>
      <c r="Q4134" t="str">
        <f>VLOOKUP(Coffee_data[[#This Row],[Area Code]],Location!$B$1:$E$157,4,FALSE)</f>
        <v>Small Market</v>
      </c>
      <c r="R4134" s="15" t="str">
        <f>HLOOKUP(Coffee_data[[#This Row],[ProductId]],Product!$B$4:$O$7,2,FALSE)</f>
        <v>Decaf</v>
      </c>
      <c r="S4134" s="15" t="str">
        <f>HLOOKUP(Coffee_data[[#This Row],[ProductId]],Product!$B$4:$O$7,3,FALSE)</f>
        <v>Espresso</v>
      </c>
      <c r="T4134" s="15" t="str">
        <f>HLOOKUP(Coffee_data[[#This Row],[ProductId]],Product!$B$4:$O$7,4,FALSE)</f>
        <v>Decaf Espresso</v>
      </c>
    </row>
    <row r="4135" spans="1:20" x14ac:dyDescent="0.2">
      <c r="A4135">
        <v>156</v>
      </c>
      <c r="B4135">
        <v>174</v>
      </c>
      <c r="C4135">
        <v>308</v>
      </c>
      <c r="D4135">
        <v>96</v>
      </c>
      <c r="E4135">
        <v>69</v>
      </c>
      <c r="F4135">
        <v>37</v>
      </c>
      <c r="G4135">
        <v>1166</v>
      </c>
      <c r="H4135">
        <v>110</v>
      </c>
      <c r="I4135">
        <v>97</v>
      </c>
      <c r="J4135">
        <v>160</v>
      </c>
      <c r="K4135">
        <v>262</v>
      </c>
      <c r="L4135">
        <v>959</v>
      </c>
      <c r="M4135">
        <v>2</v>
      </c>
      <c r="N4135" s="25">
        <v>42338</v>
      </c>
      <c r="O4135" t="str">
        <f>VLOOKUP(Coffee_data[[#This Row],[Area Code]],Location!$B$1:$E$157,2,FALSE)</f>
        <v>Connecticut</v>
      </c>
      <c r="P4135" t="str">
        <f>VLOOKUP(Coffee_data[[#This Row],[Area Code]],Location!$B$1:$E$157,3,FALSE)</f>
        <v>East</v>
      </c>
      <c r="Q4135" t="str">
        <f>VLOOKUP(Coffee_data[[#This Row],[Area Code]],Location!$B$1:$E$157,4,FALSE)</f>
        <v>Small Market</v>
      </c>
      <c r="R4135" s="15" t="str">
        <f>HLOOKUP(Coffee_data[[#This Row],[ProductId]],Product!$B$4:$O$7,2,FALSE)</f>
        <v>Regular</v>
      </c>
      <c r="S4135" s="15" t="str">
        <f>HLOOKUP(Coffee_data[[#This Row],[ProductId]],Product!$B$4:$O$7,3,FALSE)</f>
        <v>Coffee</v>
      </c>
      <c r="T4135" s="15" t="str">
        <f>HLOOKUP(Coffee_data[[#This Row],[ProductId]],Product!$B$4:$O$7,4,FALSE)</f>
        <v>Columbian</v>
      </c>
    </row>
    <row r="4136" spans="1:20" x14ac:dyDescent="0.2">
      <c r="A4136">
        <v>18</v>
      </c>
      <c r="B4136">
        <v>32</v>
      </c>
      <c r="C4136">
        <v>60</v>
      </c>
      <c r="D4136">
        <v>24</v>
      </c>
      <c r="E4136">
        <v>20</v>
      </c>
      <c r="F4136">
        <v>7</v>
      </c>
      <c r="G4136">
        <v>567</v>
      </c>
      <c r="H4136">
        <v>20</v>
      </c>
      <c r="I4136">
        <v>10</v>
      </c>
      <c r="J4136">
        <v>30</v>
      </c>
      <c r="K4136">
        <v>48</v>
      </c>
      <c r="L4136">
        <v>904</v>
      </c>
      <c r="M4136">
        <v>8</v>
      </c>
      <c r="N4136" s="25">
        <v>42338</v>
      </c>
      <c r="O4136" t="str">
        <f>VLOOKUP(Coffee_data[[#This Row],[Area Code]],Location!$B$1:$E$157,2,FALSE)</f>
        <v>Florida</v>
      </c>
      <c r="P4136" t="str">
        <f>VLOOKUP(Coffee_data[[#This Row],[Area Code]],Location!$B$1:$E$157,3,FALSE)</f>
        <v>East</v>
      </c>
      <c r="Q4136" t="str">
        <f>VLOOKUP(Coffee_data[[#This Row],[Area Code]],Location!$B$1:$E$157,4,FALSE)</f>
        <v>Major Market</v>
      </c>
      <c r="R4136" s="15" t="str">
        <f>HLOOKUP(Coffee_data[[#This Row],[ProductId]],Product!$B$4:$O$7,2,FALSE)</f>
        <v>Decaf</v>
      </c>
      <c r="S4136" s="15" t="str">
        <f>HLOOKUP(Coffee_data[[#This Row],[ProductId]],Product!$B$4:$O$7,3,FALSE)</f>
        <v>Herbal Tea</v>
      </c>
      <c r="T4136" s="15" t="str">
        <f>HLOOKUP(Coffee_data[[#This Row],[ProductId]],Product!$B$4:$O$7,4,FALSE)</f>
        <v>Chamomile</v>
      </c>
    </row>
    <row r="4137" spans="1:20" x14ac:dyDescent="0.2">
      <c r="A4137">
        <v>34</v>
      </c>
      <c r="B4137">
        <v>80</v>
      </c>
      <c r="C4137">
        <v>155</v>
      </c>
      <c r="D4137">
        <v>65</v>
      </c>
      <c r="E4137">
        <v>57</v>
      </c>
      <c r="F4137">
        <v>24</v>
      </c>
      <c r="G4137">
        <v>403</v>
      </c>
      <c r="H4137">
        <v>20</v>
      </c>
      <c r="I4137">
        <v>31</v>
      </c>
      <c r="J4137">
        <v>60</v>
      </c>
      <c r="K4137">
        <v>109</v>
      </c>
      <c r="L4137">
        <v>305</v>
      </c>
      <c r="M4137">
        <v>9</v>
      </c>
      <c r="N4137" s="25">
        <v>42338</v>
      </c>
      <c r="O4137" t="str">
        <f>VLOOKUP(Coffee_data[[#This Row],[Area Code]],Location!$B$1:$E$157,2,FALSE)</f>
        <v>Florida</v>
      </c>
      <c r="P4137" t="str">
        <f>VLOOKUP(Coffee_data[[#This Row],[Area Code]],Location!$B$1:$E$157,3,FALSE)</f>
        <v>East</v>
      </c>
      <c r="Q4137" t="str">
        <f>VLOOKUP(Coffee_data[[#This Row],[Area Code]],Location!$B$1:$E$157,4,FALSE)</f>
        <v>Major Market</v>
      </c>
      <c r="R4137" s="15" t="str">
        <f>HLOOKUP(Coffee_data[[#This Row],[ProductId]],Product!$B$4:$O$7,2,FALSE)</f>
        <v>Decaf</v>
      </c>
      <c r="S4137" s="15" t="str">
        <f>HLOOKUP(Coffee_data[[#This Row],[ProductId]],Product!$B$4:$O$7,3,FALSE)</f>
        <v>Herbal Tea</v>
      </c>
      <c r="T4137" s="15" t="str">
        <f>HLOOKUP(Coffee_data[[#This Row],[ProductId]],Product!$B$4:$O$7,4,FALSE)</f>
        <v>Lemon</v>
      </c>
    </row>
    <row r="4138" spans="1:20" x14ac:dyDescent="0.2">
      <c r="A4138">
        <v>74</v>
      </c>
      <c r="B4138">
        <v>96</v>
      </c>
      <c r="C4138">
        <v>188</v>
      </c>
      <c r="D4138">
        <v>80</v>
      </c>
      <c r="E4138">
        <v>46</v>
      </c>
      <c r="F4138">
        <v>24</v>
      </c>
      <c r="G4138">
        <v>1079</v>
      </c>
      <c r="H4138">
        <v>30</v>
      </c>
      <c r="I4138">
        <v>60</v>
      </c>
      <c r="J4138">
        <v>60</v>
      </c>
      <c r="K4138">
        <v>120</v>
      </c>
      <c r="L4138">
        <v>407</v>
      </c>
      <c r="M4138">
        <v>10</v>
      </c>
      <c r="N4138" s="25">
        <v>42338</v>
      </c>
      <c r="O4138" t="str">
        <f>VLOOKUP(Coffee_data[[#This Row],[Area Code]],Location!$B$1:$E$157,2,FALSE)</f>
        <v>Florida</v>
      </c>
      <c r="P4138" t="str">
        <f>VLOOKUP(Coffee_data[[#This Row],[Area Code]],Location!$B$1:$E$157,3,FALSE)</f>
        <v>East</v>
      </c>
      <c r="Q4138" t="str">
        <f>VLOOKUP(Coffee_data[[#This Row],[Area Code]],Location!$B$1:$E$157,4,FALSE)</f>
        <v>Major Market</v>
      </c>
      <c r="R4138" s="15" t="str">
        <f>HLOOKUP(Coffee_data[[#This Row],[ProductId]],Product!$B$4:$O$7,2,FALSE)</f>
        <v>Decaf</v>
      </c>
      <c r="S4138" s="15" t="str">
        <f>HLOOKUP(Coffee_data[[#This Row],[ProductId]],Product!$B$4:$O$7,3,FALSE)</f>
        <v>Herbal Tea</v>
      </c>
      <c r="T4138" s="15" t="str">
        <f>HLOOKUP(Coffee_data[[#This Row],[ProductId]],Product!$B$4:$O$7,4,FALSE)</f>
        <v>Mint</v>
      </c>
    </row>
    <row r="4139" spans="1:20" x14ac:dyDescent="0.2">
      <c r="A4139">
        <v>39</v>
      </c>
      <c r="B4139">
        <v>45</v>
      </c>
      <c r="C4139">
        <v>80</v>
      </c>
      <c r="D4139">
        <v>30</v>
      </c>
      <c r="E4139">
        <v>19</v>
      </c>
      <c r="F4139">
        <v>8</v>
      </c>
      <c r="G4139">
        <v>882</v>
      </c>
      <c r="H4139">
        <v>30</v>
      </c>
      <c r="I4139">
        <v>30</v>
      </c>
      <c r="J4139">
        <v>40</v>
      </c>
      <c r="K4139">
        <v>70</v>
      </c>
      <c r="L4139">
        <v>321</v>
      </c>
      <c r="M4139">
        <v>11</v>
      </c>
      <c r="N4139" s="25">
        <v>42338</v>
      </c>
      <c r="O4139" t="str">
        <f>VLOOKUP(Coffee_data[[#This Row],[Area Code]],Location!$B$1:$E$157,2,FALSE)</f>
        <v>Florida</v>
      </c>
      <c r="P4139" t="str">
        <f>VLOOKUP(Coffee_data[[#This Row],[Area Code]],Location!$B$1:$E$157,3,FALSE)</f>
        <v>East</v>
      </c>
      <c r="Q4139" t="str">
        <f>VLOOKUP(Coffee_data[[#This Row],[Area Code]],Location!$B$1:$E$157,4,FALSE)</f>
        <v>Major Market</v>
      </c>
      <c r="R4139" s="15" t="str">
        <f>HLOOKUP(Coffee_data[[#This Row],[ProductId]],Product!$B$4:$O$7,2,FALSE)</f>
        <v>Regular</v>
      </c>
      <c r="S4139" s="15" t="str">
        <f>HLOOKUP(Coffee_data[[#This Row],[ProductId]],Product!$B$4:$O$7,3,FALSE)</f>
        <v>Tea</v>
      </c>
      <c r="T4139" s="15" t="str">
        <f>HLOOKUP(Coffee_data[[#This Row],[ProductId]],Product!$B$4:$O$7,4,FALSE)</f>
        <v>Darjeeling</v>
      </c>
    </row>
    <row r="4140" spans="1:20" x14ac:dyDescent="0.2">
      <c r="A4140">
        <v>45</v>
      </c>
      <c r="B4140">
        <v>51</v>
      </c>
      <c r="C4140">
        <v>91</v>
      </c>
      <c r="D4140">
        <v>34</v>
      </c>
      <c r="E4140">
        <v>21</v>
      </c>
      <c r="F4140">
        <v>9</v>
      </c>
      <c r="G4140">
        <v>863</v>
      </c>
      <c r="H4140">
        <v>40</v>
      </c>
      <c r="I4140">
        <v>43</v>
      </c>
      <c r="J4140">
        <v>50</v>
      </c>
      <c r="K4140">
        <v>67</v>
      </c>
      <c r="L4140">
        <v>321</v>
      </c>
      <c r="M4140">
        <v>13</v>
      </c>
      <c r="N4140" s="25">
        <v>42338</v>
      </c>
      <c r="O4140" t="str">
        <f>VLOOKUP(Coffee_data[[#This Row],[Area Code]],Location!$B$1:$E$157,2,FALSE)</f>
        <v>Florida</v>
      </c>
      <c r="P4140" t="str">
        <f>VLOOKUP(Coffee_data[[#This Row],[Area Code]],Location!$B$1:$E$157,3,FALSE)</f>
        <v>East</v>
      </c>
      <c r="Q4140" t="str">
        <f>VLOOKUP(Coffee_data[[#This Row],[Area Code]],Location!$B$1:$E$157,4,FALSE)</f>
        <v>Major Market</v>
      </c>
      <c r="R4140" s="15" t="str">
        <f>HLOOKUP(Coffee_data[[#This Row],[ProductId]],Product!$B$4:$O$7,2,FALSE)</f>
        <v>Regular</v>
      </c>
      <c r="S4140" s="15" t="str">
        <f>HLOOKUP(Coffee_data[[#This Row],[ProductId]],Product!$B$4:$O$7,3,FALSE)</f>
        <v>Tea</v>
      </c>
      <c r="T4140" s="15" t="str">
        <f>HLOOKUP(Coffee_data[[#This Row],[ProductId]],Product!$B$4:$O$7,4,FALSE)</f>
        <v>Green Tea</v>
      </c>
    </row>
    <row r="4141" spans="1:20" x14ac:dyDescent="0.2">
      <c r="A4141">
        <v>31</v>
      </c>
      <c r="B4141">
        <v>145</v>
      </c>
      <c r="C4141">
        <v>266</v>
      </c>
      <c r="D4141">
        <v>62</v>
      </c>
      <c r="E4141">
        <v>124</v>
      </c>
      <c r="F4141">
        <v>95</v>
      </c>
      <c r="G4141">
        <v>716</v>
      </c>
      <c r="H4141">
        <v>30</v>
      </c>
      <c r="I4141">
        <v>83</v>
      </c>
      <c r="J4141">
        <v>140</v>
      </c>
      <c r="K4141">
        <v>245</v>
      </c>
      <c r="L4141">
        <v>305</v>
      </c>
      <c r="M4141">
        <v>5</v>
      </c>
      <c r="N4141" s="25">
        <v>42338</v>
      </c>
      <c r="O4141" t="str">
        <f>VLOOKUP(Coffee_data[[#This Row],[Area Code]],Location!$B$1:$E$157,2,FALSE)</f>
        <v>Florida</v>
      </c>
      <c r="P4141" t="str">
        <f>VLOOKUP(Coffee_data[[#This Row],[Area Code]],Location!$B$1:$E$157,3,FALSE)</f>
        <v>East</v>
      </c>
      <c r="Q4141" t="str">
        <f>VLOOKUP(Coffee_data[[#This Row],[Area Code]],Location!$B$1:$E$157,4,FALSE)</f>
        <v>Major Market</v>
      </c>
      <c r="R4141" s="15" t="str">
        <f>HLOOKUP(Coffee_data[[#This Row],[ProductId]],Product!$B$4:$O$7,2,FALSE)</f>
        <v>Regular</v>
      </c>
      <c r="S4141" s="15" t="str">
        <f>HLOOKUP(Coffee_data[[#This Row],[ProductId]],Product!$B$4:$O$7,3,FALSE)</f>
        <v>Espresso</v>
      </c>
      <c r="T4141" s="15" t="str">
        <f>HLOOKUP(Coffee_data[[#This Row],[ProductId]],Product!$B$4:$O$7,4,FALSE)</f>
        <v>Caffe Mocha</v>
      </c>
    </row>
    <row r="4142" spans="1:20" x14ac:dyDescent="0.2">
      <c r="A4142">
        <v>86</v>
      </c>
      <c r="B4142">
        <v>112</v>
      </c>
      <c r="C4142">
        <v>208</v>
      </c>
      <c r="D4142">
        <v>83</v>
      </c>
      <c r="E4142">
        <v>54</v>
      </c>
      <c r="F4142">
        <v>27</v>
      </c>
      <c r="G4142">
        <v>575</v>
      </c>
      <c r="H4142">
        <v>70</v>
      </c>
      <c r="I4142">
        <v>86</v>
      </c>
      <c r="J4142">
        <v>110</v>
      </c>
      <c r="K4142">
        <v>184</v>
      </c>
      <c r="L4142">
        <v>386</v>
      </c>
      <c r="M4142">
        <v>6</v>
      </c>
      <c r="N4142" s="25">
        <v>42338</v>
      </c>
      <c r="O4142" t="str">
        <f>VLOOKUP(Coffee_data[[#This Row],[Area Code]],Location!$B$1:$E$157,2,FALSE)</f>
        <v>Florida</v>
      </c>
      <c r="P4142" t="str">
        <f>VLOOKUP(Coffee_data[[#This Row],[Area Code]],Location!$B$1:$E$157,3,FALSE)</f>
        <v>East</v>
      </c>
      <c r="Q4142" t="str">
        <f>VLOOKUP(Coffee_data[[#This Row],[Area Code]],Location!$B$1:$E$157,4,FALSE)</f>
        <v>Major Market</v>
      </c>
      <c r="R4142" s="15" t="str">
        <f>HLOOKUP(Coffee_data[[#This Row],[ProductId]],Product!$B$4:$O$7,2,FALSE)</f>
        <v>Decaf</v>
      </c>
      <c r="S4142" s="15" t="str">
        <f>HLOOKUP(Coffee_data[[#This Row],[ProductId]],Product!$B$4:$O$7,3,FALSE)</f>
        <v>Espresso</v>
      </c>
      <c r="T4142" s="15" t="str">
        <f>HLOOKUP(Coffee_data[[#This Row],[ProductId]],Product!$B$4:$O$7,4,FALSE)</f>
        <v>Decaf Espresso</v>
      </c>
    </row>
    <row r="4143" spans="1:20" x14ac:dyDescent="0.2">
      <c r="A4143">
        <v>108</v>
      </c>
      <c r="B4143">
        <v>133</v>
      </c>
      <c r="C4143">
        <v>236</v>
      </c>
      <c r="D4143">
        <v>88</v>
      </c>
      <c r="E4143">
        <v>60</v>
      </c>
      <c r="F4143">
        <v>29</v>
      </c>
      <c r="G4143">
        <v>817</v>
      </c>
      <c r="H4143">
        <v>80</v>
      </c>
      <c r="I4143">
        <v>70</v>
      </c>
      <c r="J4143">
        <v>120</v>
      </c>
      <c r="K4143">
        <v>192</v>
      </c>
      <c r="L4143">
        <v>407</v>
      </c>
      <c r="M4143">
        <v>2</v>
      </c>
      <c r="N4143" s="25">
        <v>42338</v>
      </c>
      <c r="O4143" t="str">
        <f>VLOOKUP(Coffee_data[[#This Row],[Area Code]],Location!$B$1:$E$157,2,FALSE)</f>
        <v>Florida</v>
      </c>
      <c r="P4143" t="str">
        <f>VLOOKUP(Coffee_data[[#This Row],[Area Code]],Location!$B$1:$E$157,3,FALSE)</f>
        <v>East</v>
      </c>
      <c r="Q4143" t="str">
        <f>VLOOKUP(Coffee_data[[#This Row],[Area Code]],Location!$B$1:$E$157,4,FALSE)</f>
        <v>Major Market</v>
      </c>
      <c r="R4143" s="15" t="str">
        <f>HLOOKUP(Coffee_data[[#This Row],[ProductId]],Product!$B$4:$O$7,2,FALSE)</f>
        <v>Regular</v>
      </c>
      <c r="S4143" s="15" t="str">
        <f>HLOOKUP(Coffee_data[[#This Row],[ProductId]],Product!$B$4:$O$7,3,FALSE)</f>
        <v>Coffee</v>
      </c>
      <c r="T4143" s="15" t="str">
        <f>HLOOKUP(Coffee_data[[#This Row],[ProductId]],Product!$B$4:$O$7,4,FALSE)</f>
        <v>Columbian</v>
      </c>
    </row>
    <row r="4144" spans="1:20" x14ac:dyDescent="0.2">
      <c r="A4144">
        <v>181</v>
      </c>
      <c r="B4144">
        <v>186</v>
      </c>
      <c r="C4144">
        <v>341</v>
      </c>
      <c r="D4144">
        <v>158</v>
      </c>
      <c r="E4144">
        <v>64</v>
      </c>
      <c r="F4144">
        <v>41</v>
      </c>
      <c r="G4144">
        <v>690</v>
      </c>
      <c r="H4144">
        <v>110</v>
      </c>
      <c r="I4144">
        <v>133</v>
      </c>
      <c r="J4144">
        <v>160</v>
      </c>
      <c r="K4144">
        <v>283</v>
      </c>
      <c r="L4144">
        <v>727</v>
      </c>
      <c r="M4144">
        <v>3</v>
      </c>
      <c r="N4144" s="25">
        <v>42338</v>
      </c>
      <c r="O4144" t="str">
        <f>VLOOKUP(Coffee_data[[#This Row],[Area Code]],Location!$B$1:$E$157,2,FALSE)</f>
        <v>Florida</v>
      </c>
      <c r="P4144" t="str">
        <f>VLOOKUP(Coffee_data[[#This Row],[Area Code]],Location!$B$1:$E$157,3,FALSE)</f>
        <v>East</v>
      </c>
      <c r="Q4144" t="str">
        <f>VLOOKUP(Coffee_data[[#This Row],[Area Code]],Location!$B$1:$E$157,4,FALSE)</f>
        <v>Major Market</v>
      </c>
      <c r="R4144" s="15" t="str">
        <f>HLOOKUP(Coffee_data[[#This Row],[ProductId]],Product!$B$4:$O$7,2,FALSE)</f>
        <v>Decaf</v>
      </c>
      <c r="S4144" s="15" t="str">
        <f>HLOOKUP(Coffee_data[[#This Row],[ProductId]],Product!$B$4:$O$7,3,FALSE)</f>
        <v>Coffee</v>
      </c>
      <c r="T4144" s="15" t="str">
        <f>HLOOKUP(Coffee_data[[#This Row],[ProductId]],Product!$B$4:$O$7,4,FALSE)</f>
        <v>Decaf Irish Cream</v>
      </c>
    </row>
    <row r="4145" spans="1:20" x14ac:dyDescent="0.2">
      <c r="A4145">
        <v>10</v>
      </c>
      <c r="B4145">
        <v>57</v>
      </c>
      <c r="C4145">
        <v>110</v>
      </c>
      <c r="D4145">
        <v>46</v>
      </c>
      <c r="E4145">
        <v>50</v>
      </c>
      <c r="F4145">
        <v>17</v>
      </c>
      <c r="G4145">
        <v>422</v>
      </c>
      <c r="H4145">
        <v>10</v>
      </c>
      <c r="I4145">
        <v>39</v>
      </c>
      <c r="J4145">
        <v>40</v>
      </c>
      <c r="K4145">
        <v>79</v>
      </c>
      <c r="L4145">
        <v>774</v>
      </c>
      <c r="M4145">
        <v>9</v>
      </c>
      <c r="N4145" s="25">
        <v>42338</v>
      </c>
      <c r="O4145" t="str">
        <f>VLOOKUP(Coffee_data[[#This Row],[Area Code]],Location!$B$1:$E$157,2,FALSE)</f>
        <v>Massachusetts</v>
      </c>
      <c r="P4145" t="str">
        <f>VLOOKUP(Coffee_data[[#This Row],[Area Code]],Location!$B$1:$E$157,3,FALSE)</f>
        <v>East</v>
      </c>
      <c r="Q4145" t="str">
        <f>VLOOKUP(Coffee_data[[#This Row],[Area Code]],Location!$B$1:$E$157,4,FALSE)</f>
        <v>Major Market</v>
      </c>
      <c r="R4145" s="15" t="str">
        <f>HLOOKUP(Coffee_data[[#This Row],[ProductId]],Product!$B$4:$O$7,2,FALSE)</f>
        <v>Decaf</v>
      </c>
      <c r="S4145" s="15" t="str">
        <f>HLOOKUP(Coffee_data[[#This Row],[ProductId]],Product!$B$4:$O$7,3,FALSE)</f>
        <v>Herbal Tea</v>
      </c>
      <c r="T4145" s="15" t="str">
        <f>HLOOKUP(Coffee_data[[#This Row],[ProductId]],Product!$B$4:$O$7,4,FALSE)</f>
        <v>Lemon</v>
      </c>
    </row>
    <row r="4146" spans="1:20" x14ac:dyDescent="0.2">
      <c r="A4146">
        <v>43</v>
      </c>
      <c r="B4146">
        <v>49</v>
      </c>
      <c r="C4146">
        <v>87</v>
      </c>
      <c r="D4146">
        <v>33</v>
      </c>
      <c r="E4146">
        <v>20</v>
      </c>
      <c r="F4146">
        <v>9</v>
      </c>
      <c r="G4146">
        <v>870</v>
      </c>
      <c r="H4146">
        <v>40</v>
      </c>
      <c r="I4146">
        <v>19</v>
      </c>
      <c r="J4146">
        <v>50</v>
      </c>
      <c r="K4146">
        <v>91</v>
      </c>
      <c r="L4146">
        <v>978</v>
      </c>
      <c r="M4146">
        <v>11</v>
      </c>
      <c r="N4146" s="25">
        <v>42338</v>
      </c>
      <c r="O4146" t="str">
        <f>VLOOKUP(Coffee_data[[#This Row],[Area Code]],Location!$B$1:$E$157,2,FALSE)</f>
        <v>Massachusetts</v>
      </c>
      <c r="P4146" t="str">
        <f>VLOOKUP(Coffee_data[[#This Row],[Area Code]],Location!$B$1:$E$157,3,FALSE)</f>
        <v>East</v>
      </c>
      <c r="Q4146" t="str">
        <f>VLOOKUP(Coffee_data[[#This Row],[Area Code]],Location!$B$1:$E$157,4,FALSE)</f>
        <v>Major Market</v>
      </c>
      <c r="R4146" s="15" t="str">
        <f>HLOOKUP(Coffee_data[[#This Row],[ProductId]],Product!$B$4:$O$7,2,FALSE)</f>
        <v>Regular</v>
      </c>
      <c r="S4146" s="15" t="str">
        <f>HLOOKUP(Coffee_data[[#This Row],[ProductId]],Product!$B$4:$O$7,3,FALSE)</f>
        <v>Tea</v>
      </c>
      <c r="T4146" s="15" t="str">
        <f>HLOOKUP(Coffee_data[[#This Row],[ProductId]],Product!$B$4:$O$7,4,FALSE)</f>
        <v>Darjeeling</v>
      </c>
    </row>
    <row r="4147" spans="1:20" x14ac:dyDescent="0.2">
      <c r="A4147">
        <v>37</v>
      </c>
      <c r="B4147">
        <v>44</v>
      </c>
      <c r="C4147">
        <v>78</v>
      </c>
      <c r="D4147">
        <v>29</v>
      </c>
      <c r="E4147">
        <v>19</v>
      </c>
      <c r="F4147">
        <v>8</v>
      </c>
      <c r="G4147">
        <v>490</v>
      </c>
      <c r="H4147">
        <v>30</v>
      </c>
      <c r="I4147">
        <v>30</v>
      </c>
      <c r="J4147">
        <v>40</v>
      </c>
      <c r="K4147">
        <v>83</v>
      </c>
      <c r="L4147">
        <v>774</v>
      </c>
      <c r="M4147">
        <v>13</v>
      </c>
      <c r="N4147" s="25">
        <v>42338</v>
      </c>
      <c r="O4147" t="str">
        <f>VLOOKUP(Coffee_data[[#This Row],[Area Code]],Location!$B$1:$E$157,2,FALSE)</f>
        <v>Massachusetts</v>
      </c>
      <c r="P4147" t="str">
        <f>VLOOKUP(Coffee_data[[#This Row],[Area Code]],Location!$B$1:$E$157,3,FALSE)</f>
        <v>East</v>
      </c>
      <c r="Q4147" t="str">
        <f>VLOOKUP(Coffee_data[[#This Row],[Area Code]],Location!$B$1:$E$157,4,FALSE)</f>
        <v>Major Market</v>
      </c>
      <c r="R4147" s="15" t="str">
        <f>HLOOKUP(Coffee_data[[#This Row],[ProductId]],Product!$B$4:$O$7,2,FALSE)</f>
        <v>Regular</v>
      </c>
      <c r="S4147" s="15" t="str">
        <f>HLOOKUP(Coffee_data[[#This Row],[ProductId]],Product!$B$4:$O$7,3,FALSE)</f>
        <v>Tea</v>
      </c>
      <c r="T4147" s="15" t="str">
        <f>HLOOKUP(Coffee_data[[#This Row],[ProductId]],Product!$B$4:$O$7,4,FALSE)</f>
        <v>Green Tea</v>
      </c>
    </row>
    <row r="4148" spans="1:20" x14ac:dyDescent="0.2">
      <c r="A4148">
        <v>-30</v>
      </c>
      <c r="B4148">
        <v>52</v>
      </c>
      <c r="C4148">
        <v>106</v>
      </c>
      <c r="D4148">
        <v>47</v>
      </c>
      <c r="E4148">
        <v>72</v>
      </c>
      <c r="F4148">
        <v>42</v>
      </c>
      <c r="G4148">
        <v>571</v>
      </c>
      <c r="H4148">
        <v>-10</v>
      </c>
      <c r="I4148">
        <v>40</v>
      </c>
      <c r="J4148">
        <v>50</v>
      </c>
      <c r="K4148">
        <v>85</v>
      </c>
      <c r="L4148">
        <v>978</v>
      </c>
      <c r="M4148">
        <v>5</v>
      </c>
      <c r="N4148" s="25">
        <v>42338</v>
      </c>
      <c r="O4148" t="str">
        <f>VLOOKUP(Coffee_data[[#This Row],[Area Code]],Location!$B$1:$E$157,2,FALSE)</f>
        <v>Massachusetts</v>
      </c>
      <c r="P4148" t="str">
        <f>VLOOKUP(Coffee_data[[#This Row],[Area Code]],Location!$B$1:$E$157,3,FALSE)</f>
        <v>East</v>
      </c>
      <c r="Q4148" t="str">
        <f>VLOOKUP(Coffee_data[[#This Row],[Area Code]],Location!$B$1:$E$157,4,FALSE)</f>
        <v>Major Market</v>
      </c>
      <c r="R4148" s="15" t="str">
        <f>HLOOKUP(Coffee_data[[#This Row],[ProductId]],Product!$B$4:$O$7,2,FALSE)</f>
        <v>Regular</v>
      </c>
      <c r="S4148" s="15" t="str">
        <f>HLOOKUP(Coffee_data[[#This Row],[ProductId]],Product!$B$4:$O$7,3,FALSE)</f>
        <v>Espresso</v>
      </c>
      <c r="T4148" s="15" t="str">
        <f>HLOOKUP(Coffee_data[[#This Row],[ProductId]],Product!$B$4:$O$7,4,FALSE)</f>
        <v>Caffe Mocha</v>
      </c>
    </row>
    <row r="4149" spans="1:20" x14ac:dyDescent="0.2">
      <c r="A4149">
        <v>129</v>
      </c>
      <c r="B4149">
        <v>153</v>
      </c>
      <c r="C4149">
        <v>326</v>
      </c>
      <c r="D4149">
        <v>191</v>
      </c>
      <c r="E4149">
        <v>66</v>
      </c>
      <c r="F4149">
        <v>42</v>
      </c>
      <c r="G4149">
        <v>1319</v>
      </c>
      <c r="H4149">
        <v>80</v>
      </c>
      <c r="I4149">
        <v>170</v>
      </c>
      <c r="J4149">
        <v>140</v>
      </c>
      <c r="K4149">
        <v>290</v>
      </c>
      <c r="L4149">
        <v>857</v>
      </c>
      <c r="M4149">
        <v>7</v>
      </c>
      <c r="N4149" s="25">
        <v>42338</v>
      </c>
      <c r="O4149" t="str">
        <f>VLOOKUP(Coffee_data[[#This Row],[Area Code]],Location!$B$1:$E$157,2,FALSE)</f>
        <v>Massachusetts</v>
      </c>
      <c r="P4149" t="str">
        <f>VLOOKUP(Coffee_data[[#This Row],[Area Code]],Location!$B$1:$E$157,3,FALSE)</f>
        <v>East</v>
      </c>
      <c r="Q4149" t="str">
        <f>VLOOKUP(Coffee_data[[#This Row],[Area Code]],Location!$B$1:$E$157,4,FALSE)</f>
        <v>Major Market</v>
      </c>
      <c r="R4149" s="15" t="str">
        <f>HLOOKUP(Coffee_data[[#This Row],[ProductId]],Product!$B$4:$O$7,2,FALSE)</f>
        <v>Regular</v>
      </c>
      <c r="S4149" s="15" t="str">
        <f>HLOOKUP(Coffee_data[[#This Row],[ProductId]],Product!$B$4:$O$7,3,FALSE)</f>
        <v>Espresso</v>
      </c>
      <c r="T4149" s="15" t="str">
        <f>HLOOKUP(Coffee_data[[#This Row],[ProductId]],Product!$B$4:$O$7,4,FALSE)</f>
        <v>Regular Espresso</v>
      </c>
    </row>
    <row r="4150" spans="1:20" x14ac:dyDescent="0.2">
      <c r="A4150">
        <v>579</v>
      </c>
      <c r="B4150">
        <v>443</v>
      </c>
      <c r="C4150">
        <v>543</v>
      </c>
      <c r="D4150">
        <v>67</v>
      </c>
      <c r="E4150">
        <v>53</v>
      </c>
      <c r="F4150">
        <v>22</v>
      </c>
      <c r="G4150">
        <v>-3534</v>
      </c>
      <c r="H4150">
        <v>360</v>
      </c>
      <c r="I4150">
        <v>58</v>
      </c>
      <c r="J4150">
        <v>390</v>
      </c>
      <c r="K4150">
        <v>450</v>
      </c>
      <c r="L4150">
        <v>351</v>
      </c>
      <c r="M4150">
        <v>2</v>
      </c>
      <c r="N4150" s="25">
        <v>42338</v>
      </c>
      <c r="O4150" t="str">
        <f>VLOOKUP(Coffee_data[[#This Row],[Area Code]],Location!$B$1:$E$157,2,FALSE)</f>
        <v>Massachusetts</v>
      </c>
      <c r="P4150" t="str">
        <f>VLOOKUP(Coffee_data[[#This Row],[Area Code]],Location!$B$1:$E$157,3,FALSE)</f>
        <v>East</v>
      </c>
      <c r="Q4150" t="str">
        <f>VLOOKUP(Coffee_data[[#This Row],[Area Code]],Location!$B$1:$E$157,4,FALSE)</f>
        <v>Major Market</v>
      </c>
      <c r="R4150" s="15" t="str">
        <f>HLOOKUP(Coffee_data[[#This Row],[ProductId]],Product!$B$4:$O$7,2,FALSE)</f>
        <v>Regular</v>
      </c>
      <c r="S4150" s="15" t="str">
        <f>HLOOKUP(Coffee_data[[#This Row],[ProductId]],Product!$B$4:$O$7,3,FALSE)</f>
        <v>Coffee</v>
      </c>
      <c r="T4150" s="15" t="str">
        <f>HLOOKUP(Coffee_data[[#This Row],[ProductId]],Product!$B$4:$O$7,4,FALSE)</f>
        <v>Columbian</v>
      </c>
    </row>
    <row r="4151" spans="1:20" x14ac:dyDescent="0.2">
      <c r="A4151">
        <v>3</v>
      </c>
      <c r="B4151">
        <v>49</v>
      </c>
      <c r="C4151">
        <v>94</v>
      </c>
      <c r="D4151">
        <v>39</v>
      </c>
      <c r="E4151">
        <v>47</v>
      </c>
      <c r="F4151">
        <v>14</v>
      </c>
      <c r="G4151">
        <v>250</v>
      </c>
      <c r="H4151">
        <v>10</v>
      </c>
      <c r="I4151">
        <v>20</v>
      </c>
      <c r="J4151">
        <v>40</v>
      </c>
      <c r="K4151">
        <v>60</v>
      </c>
      <c r="L4151">
        <v>603</v>
      </c>
      <c r="M4151">
        <v>9</v>
      </c>
      <c r="N4151" s="25">
        <v>42338</v>
      </c>
      <c r="O4151" t="str">
        <f>VLOOKUP(Coffee_data[[#This Row],[Area Code]],Location!$B$1:$E$157,2,FALSE)</f>
        <v>New Hampshire</v>
      </c>
      <c r="P4151" t="str">
        <f>VLOOKUP(Coffee_data[[#This Row],[Area Code]],Location!$B$1:$E$157,3,FALSE)</f>
        <v>East</v>
      </c>
      <c r="Q4151" t="str">
        <f>VLOOKUP(Coffee_data[[#This Row],[Area Code]],Location!$B$1:$E$157,4,FALSE)</f>
        <v>Small Market</v>
      </c>
      <c r="R4151" s="15" t="str">
        <f>HLOOKUP(Coffee_data[[#This Row],[ProductId]],Product!$B$4:$O$7,2,FALSE)</f>
        <v>Decaf</v>
      </c>
      <c r="S4151" s="15" t="str">
        <f>HLOOKUP(Coffee_data[[#This Row],[ProductId]],Product!$B$4:$O$7,3,FALSE)</f>
        <v>Herbal Tea</v>
      </c>
      <c r="T4151" s="15" t="str">
        <f>HLOOKUP(Coffee_data[[#This Row],[ProductId]],Product!$B$4:$O$7,4,FALSE)</f>
        <v>Lemon</v>
      </c>
    </row>
    <row r="4152" spans="1:20" x14ac:dyDescent="0.2">
      <c r="A4152">
        <v>15</v>
      </c>
      <c r="B4152">
        <v>25</v>
      </c>
      <c r="C4152">
        <v>44</v>
      </c>
      <c r="D4152">
        <v>16</v>
      </c>
      <c r="E4152">
        <v>15</v>
      </c>
      <c r="F4152">
        <v>4</v>
      </c>
      <c r="G4152">
        <v>851</v>
      </c>
      <c r="H4152">
        <v>20</v>
      </c>
      <c r="I4152">
        <v>10</v>
      </c>
      <c r="J4152">
        <v>30</v>
      </c>
      <c r="K4152">
        <v>40</v>
      </c>
      <c r="L4152">
        <v>603</v>
      </c>
      <c r="M4152">
        <v>11</v>
      </c>
      <c r="N4152" s="25">
        <v>42338</v>
      </c>
      <c r="O4152" t="str">
        <f>VLOOKUP(Coffee_data[[#This Row],[Area Code]],Location!$B$1:$E$157,2,FALSE)</f>
        <v>New Hampshire</v>
      </c>
      <c r="P4152" t="str">
        <f>VLOOKUP(Coffee_data[[#This Row],[Area Code]],Location!$B$1:$E$157,3,FALSE)</f>
        <v>East</v>
      </c>
      <c r="Q4152" t="str">
        <f>VLOOKUP(Coffee_data[[#This Row],[Area Code]],Location!$B$1:$E$157,4,FALSE)</f>
        <v>Small Market</v>
      </c>
      <c r="R4152" s="15" t="str">
        <f>HLOOKUP(Coffee_data[[#This Row],[ProductId]],Product!$B$4:$O$7,2,FALSE)</f>
        <v>Regular</v>
      </c>
      <c r="S4152" s="15" t="str">
        <f>HLOOKUP(Coffee_data[[#This Row],[ProductId]],Product!$B$4:$O$7,3,FALSE)</f>
        <v>Tea</v>
      </c>
      <c r="T4152" s="15" t="str">
        <f>HLOOKUP(Coffee_data[[#This Row],[ProductId]],Product!$B$4:$O$7,4,FALSE)</f>
        <v>Darjeeling</v>
      </c>
    </row>
    <row r="4153" spans="1:20" x14ac:dyDescent="0.2">
      <c r="A4153">
        <v>47</v>
      </c>
      <c r="B4153">
        <v>43</v>
      </c>
      <c r="C4153">
        <v>46</v>
      </c>
      <c r="D4153">
        <v>0</v>
      </c>
      <c r="E4153">
        <v>11</v>
      </c>
      <c r="F4153">
        <v>0</v>
      </c>
      <c r="G4153">
        <v>344</v>
      </c>
      <c r="H4153">
        <v>30</v>
      </c>
      <c r="I4153">
        <v>0</v>
      </c>
      <c r="J4153">
        <v>40</v>
      </c>
      <c r="K4153">
        <v>27</v>
      </c>
      <c r="L4153">
        <v>603</v>
      </c>
      <c r="M4153">
        <v>13</v>
      </c>
      <c r="N4153" s="25">
        <v>42338</v>
      </c>
      <c r="O4153" t="str">
        <f>VLOOKUP(Coffee_data[[#This Row],[Area Code]],Location!$B$1:$E$157,2,FALSE)</f>
        <v>New Hampshire</v>
      </c>
      <c r="P4153" t="str">
        <f>VLOOKUP(Coffee_data[[#This Row],[Area Code]],Location!$B$1:$E$157,3,FALSE)</f>
        <v>East</v>
      </c>
      <c r="Q4153" t="str">
        <f>VLOOKUP(Coffee_data[[#This Row],[Area Code]],Location!$B$1:$E$157,4,FALSE)</f>
        <v>Small Market</v>
      </c>
      <c r="R4153" s="15" t="str">
        <f>HLOOKUP(Coffee_data[[#This Row],[ProductId]],Product!$B$4:$O$7,2,FALSE)</f>
        <v>Regular</v>
      </c>
      <c r="S4153" s="15" t="str">
        <f>HLOOKUP(Coffee_data[[#This Row],[ProductId]],Product!$B$4:$O$7,3,FALSE)</f>
        <v>Tea</v>
      </c>
      <c r="T4153" s="15" t="str">
        <f>HLOOKUP(Coffee_data[[#This Row],[ProductId]],Product!$B$4:$O$7,4,FALSE)</f>
        <v>Green Tea</v>
      </c>
    </row>
    <row r="4154" spans="1:20" x14ac:dyDescent="0.2">
      <c r="A4154">
        <v>-6</v>
      </c>
      <c r="B4154">
        <v>69</v>
      </c>
      <c r="C4154">
        <v>126</v>
      </c>
      <c r="D4154">
        <v>49</v>
      </c>
      <c r="E4154">
        <v>73</v>
      </c>
      <c r="F4154">
        <v>44</v>
      </c>
      <c r="G4154">
        <v>335</v>
      </c>
      <c r="H4154">
        <v>10</v>
      </c>
      <c r="I4154">
        <v>45</v>
      </c>
      <c r="J4154">
        <v>70</v>
      </c>
      <c r="K4154">
        <v>110</v>
      </c>
      <c r="L4154">
        <v>603</v>
      </c>
      <c r="M4154">
        <v>5</v>
      </c>
      <c r="N4154" s="25">
        <v>42338</v>
      </c>
      <c r="O4154" t="str">
        <f>VLOOKUP(Coffee_data[[#This Row],[Area Code]],Location!$B$1:$E$157,2,FALSE)</f>
        <v>New Hampshire</v>
      </c>
      <c r="P4154" t="str">
        <f>VLOOKUP(Coffee_data[[#This Row],[Area Code]],Location!$B$1:$E$157,3,FALSE)</f>
        <v>East</v>
      </c>
      <c r="Q4154" t="str">
        <f>VLOOKUP(Coffee_data[[#This Row],[Area Code]],Location!$B$1:$E$157,4,FALSE)</f>
        <v>Small Market</v>
      </c>
      <c r="R4154" s="15" t="str">
        <f>HLOOKUP(Coffee_data[[#This Row],[ProductId]],Product!$B$4:$O$7,2,FALSE)</f>
        <v>Regular</v>
      </c>
      <c r="S4154" s="15" t="str">
        <f>HLOOKUP(Coffee_data[[#This Row],[ProductId]],Product!$B$4:$O$7,3,FALSE)</f>
        <v>Espresso</v>
      </c>
      <c r="T4154" s="15" t="str">
        <f>HLOOKUP(Coffee_data[[#This Row],[ProductId]],Product!$B$4:$O$7,4,FALSE)</f>
        <v>Caffe Mocha</v>
      </c>
    </row>
    <row r="4155" spans="1:20" x14ac:dyDescent="0.2">
      <c r="A4155">
        <v>-24</v>
      </c>
      <c r="B4155">
        <v>25</v>
      </c>
      <c r="C4155">
        <v>48</v>
      </c>
      <c r="D4155">
        <v>20</v>
      </c>
      <c r="E4155">
        <v>41</v>
      </c>
      <c r="F4155">
        <v>7</v>
      </c>
      <c r="G4155">
        <v>218</v>
      </c>
      <c r="H4155">
        <v>0</v>
      </c>
      <c r="I4155">
        <v>10</v>
      </c>
      <c r="J4155">
        <v>30</v>
      </c>
      <c r="K4155">
        <v>40</v>
      </c>
      <c r="L4155">
        <v>603</v>
      </c>
      <c r="M4155">
        <v>7</v>
      </c>
      <c r="N4155" s="25">
        <v>42338</v>
      </c>
      <c r="O4155" t="str">
        <f>VLOOKUP(Coffee_data[[#This Row],[Area Code]],Location!$B$1:$E$157,2,FALSE)</f>
        <v>New Hampshire</v>
      </c>
      <c r="P4155" t="str">
        <f>VLOOKUP(Coffee_data[[#This Row],[Area Code]],Location!$B$1:$E$157,3,FALSE)</f>
        <v>East</v>
      </c>
      <c r="Q4155" t="str">
        <f>VLOOKUP(Coffee_data[[#This Row],[Area Code]],Location!$B$1:$E$157,4,FALSE)</f>
        <v>Small Market</v>
      </c>
      <c r="R4155" s="15" t="str">
        <f>HLOOKUP(Coffee_data[[#This Row],[ProductId]],Product!$B$4:$O$7,2,FALSE)</f>
        <v>Regular</v>
      </c>
      <c r="S4155" s="15" t="str">
        <f>HLOOKUP(Coffee_data[[#This Row],[ProductId]],Product!$B$4:$O$7,3,FALSE)</f>
        <v>Espresso</v>
      </c>
      <c r="T4155" s="15" t="str">
        <f>HLOOKUP(Coffee_data[[#This Row],[ProductId]],Product!$B$4:$O$7,4,FALSE)</f>
        <v>Regular Espresso</v>
      </c>
    </row>
    <row r="4156" spans="1:20" x14ac:dyDescent="0.2">
      <c r="A4156">
        <v>55</v>
      </c>
      <c r="B4156">
        <v>75</v>
      </c>
      <c r="C4156">
        <v>135</v>
      </c>
      <c r="D4156">
        <v>52</v>
      </c>
      <c r="E4156">
        <v>38</v>
      </c>
      <c r="F4156">
        <v>16</v>
      </c>
      <c r="G4156">
        <v>327</v>
      </c>
      <c r="H4156">
        <v>50</v>
      </c>
      <c r="I4156">
        <v>40</v>
      </c>
      <c r="J4156">
        <v>70</v>
      </c>
      <c r="K4156">
        <v>111</v>
      </c>
      <c r="L4156">
        <v>603</v>
      </c>
      <c r="M4156">
        <v>1</v>
      </c>
      <c r="N4156" s="25">
        <v>42338</v>
      </c>
      <c r="O4156" t="str">
        <f>VLOOKUP(Coffee_data[[#This Row],[Area Code]],Location!$B$1:$E$157,2,FALSE)</f>
        <v>New Hampshire</v>
      </c>
      <c r="P4156" t="str">
        <f>VLOOKUP(Coffee_data[[#This Row],[Area Code]],Location!$B$1:$E$157,3,FALSE)</f>
        <v>East</v>
      </c>
      <c r="Q4156" t="str">
        <f>VLOOKUP(Coffee_data[[#This Row],[Area Code]],Location!$B$1:$E$157,4,FALSE)</f>
        <v>Small Market</v>
      </c>
      <c r="R4156" s="15" t="str">
        <f>HLOOKUP(Coffee_data[[#This Row],[ProductId]],Product!$B$4:$O$7,2,FALSE)</f>
        <v>Regular</v>
      </c>
      <c r="S4156" s="15" t="str">
        <f>HLOOKUP(Coffee_data[[#This Row],[ProductId]],Product!$B$4:$O$7,3,FALSE)</f>
        <v>Coffee</v>
      </c>
      <c r="T4156" s="15" t="str">
        <f>HLOOKUP(Coffee_data[[#This Row],[ProductId]],Product!$B$4:$O$7,4,FALSE)</f>
        <v>Amaretto</v>
      </c>
    </row>
    <row r="4157" spans="1:20" x14ac:dyDescent="0.2">
      <c r="A4157">
        <v>42</v>
      </c>
      <c r="B4157">
        <v>74</v>
      </c>
      <c r="C4157">
        <v>130</v>
      </c>
      <c r="D4157">
        <v>48</v>
      </c>
      <c r="E4157">
        <v>46</v>
      </c>
      <c r="F4157">
        <v>15</v>
      </c>
      <c r="G4157">
        <v>462</v>
      </c>
      <c r="H4157">
        <v>30</v>
      </c>
      <c r="I4157">
        <v>38</v>
      </c>
      <c r="J4157">
        <v>60</v>
      </c>
      <c r="K4157">
        <v>102</v>
      </c>
      <c r="L4157">
        <v>603</v>
      </c>
      <c r="M4157">
        <v>2</v>
      </c>
      <c r="N4157" s="25">
        <v>42338</v>
      </c>
      <c r="O4157" t="str">
        <f>VLOOKUP(Coffee_data[[#This Row],[Area Code]],Location!$B$1:$E$157,2,FALSE)</f>
        <v>New Hampshire</v>
      </c>
      <c r="P4157" t="str">
        <f>VLOOKUP(Coffee_data[[#This Row],[Area Code]],Location!$B$1:$E$157,3,FALSE)</f>
        <v>East</v>
      </c>
      <c r="Q4157" t="str">
        <f>VLOOKUP(Coffee_data[[#This Row],[Area Code]],Location!$B$1:$E$157,4,FALSE)</f>
        <v>Small Market</v>
      </c>
      <c r="R4157" s="15" t="str">
        <f>HLOOKUP(Coffee_data[[#This Row],[ProductId]],Product!$B$4:$O$7,2,FALSE)</f>
        <v>Regular</v>
      </c>
      <c r="S4157" s="15" t="str">
        <f>HLOOKUP(Coffee_data[[#This Row],[ProductId]],Product!$B$4:$O$7,3,FALSE)</f>
        <v>Coffee</v>
      </c>
      <c r="T4157" s="15" t="str">
        <f>HLOOKUP(Coffee_data[[#This Row],[ProductId]],Product!$B$4:$O$7,4,FALSE)</f>
        <v>Columbian</v>
      </c>
    </row>
    <row r="4158" spans="1:20" x14ac:dyDescent="0.2">
      <c r="A4158">
        <v>459</v>
      </c>
      <c r="B4158">
        <v>453</v>
      </c>
      <c r="C4158">
        <v>796</v>
      </c>
      <c r="D4158">
        <v>316</v>
      </c>
      <c r="E4158">
        <v>144</v>
      </c>
      <c r="F4158">
        <v>111</v>
      </c>
      <c r="G4158">
        <v>1727</v>
      </c>
      <c r="H4158">
        <v>210</v>
      </c>
      <c r="I4158">
        <v>211</v>
      </c>
      <c r="J4158">
        <v>320</v>
      </c>
      <c r="K4158">
        <v>549</v>
      </c>
      <c r="L4158">
        <v>631</v>
      </c>
      <c r="M4158">
        <v>9</v>
      </c>
      <c r="N4158" s="25">
        <v>42338</v>
      </c>
      <c r="O4158" t="str">
        <f>VLOOKUP(Coffee_data[[#This Row],[Area Code]],Location!$B$1:$E$157,2,FALSE)</f>
        <v>New York</v>
      </c>
      <c r="P4158" t="str">
        <f>VLOOKUP(Coffee_data[[#This Row],[Area Code]],Location!$B$1:$E$157,3,FALSE)</f>
        <v>East</v>
      </c>
      <c r="Q4158" t="str">
        <f>VLOOKUP(Coffee_data[[#This Row],[Area Code]],Location!$B$1:$E$157,4,FALSE)</f>
        <v>Major Market</v>
      </c>
      <c r="R4158" s="15" t="str">
        <f>HLOOKUP(Coffee_data[[#This Row],[ProductId]],Product!$B$4:$O$7,2,FALSE)</f>
        <v>Decaf</v>
      </c>
      <c r="S4158" s="15" t="str">
        <f>HLOOKUP(Coffee_data[[#This Row],[ProductId]],Product!$B$4:$O$7,3,FALSE)</f>
        <v>Herbal Tea</v>
      </c>
      <c r="T4158" s="15" t="str">
        <f>HLOOKUP(Coffee_data[[#This Row],[ProductId]],Product!$B$4:$O$7,4,FALSE)</f>
        <v>Lemon</v>
      </c>
    </row>
    <row r="4159" spans="1:20" x14ac:dyDescent="0.2">
      <c r="A4159">
        <v>-280</v>
      </c>
      <c r="B4159">
        <v>-93</v>
      </c>
      <c r="C4159">
        <v>158</v>
      </c>
      <c r="D4159">
        <v>191</v>
      </c>
      <c r="E4159">
        <v>96</v>
      </c>
      <c r="F4159">
        <v>74</v>
      </c>
      <c r="G4159">
        <v>5121</v>
      </c>
      <c r="H4159">
        <v>-150</v>
      </c>
      <c r="I4159">
        <v>131</v>
      </c>
      <c r="J4159">
        <v>-80</v>
      </c>
      <c r="K4159">
        <v>100</v>
      </c>
      <c r="L4159">
        <v>716</v>
      </c>
      <c r="M4159">
        <v>10</v>
      </c>
      <c r="N4159" s="25">
        <v>42338</v>
      </c>
      <c r="O4159" t="str">
        <f>VLOOKUP(Coffee_data[[#This Row],[Area Code]],Location!$B$1:$E$157,2,FALSE)</f>
        <v>New York</v>
      </c>
      <c r="P4159" t="str">
        <f>VLOOKUP(Coffee_data[[#This Row],[Area Code]],Location!$B$1:$E$157,3,FALSE)</f>
        <v>East</v>
      </c>
      <c r="Q4159" t="str">
        <f>VLOOKUP(Coffee_data[[#This Row],[Area Code]],Location!$B$1:$E$157,4,FALSE)</f>
        <v>Major Market</v>
      </c>
      <c r="R4159" s="15" t="str">
        <f>HLOOKUP(Coffee_data[[#This Row],[ProductId]],Product!$B$4:$O$7,2,FALSE)</f>
        <v>Decaf</v>
      </c>
      <c r="S4159" s="15" t="str">
        <f>HLOOKUP(Coffee_data[[#This Row],[ProductId]],Product!$B$4:$O$7,3,FALSE)</f>
        <v>Herbal Tea</v>
      </c>
      <c r="T4159" s="15" t="str">
        <f>HLOOKUP(Coffee_data[[#This Row],[ProductId]],Product!$B$4:$O$7,4,FALSE)</f>
        <v>Mint</v>
      </c>
    </row>
    <row r="4160" spans="1:20" x14ac:dyDescent="0.2">
      <c r="A4160">
        <v>132</v>
      </c>
      <c r="B4160">
        <v>124</v>
      </c>
      <c r="C4160">
        <v>224</v>
      </c>
      <c r="D4160">
        <v>86</v>
      </c>
      <c r="E4160">
        <v>35</v>
      </c>
      <c r="F4160">
        <v>24</v>
      </c>
      <c r="G4160">
        <v>1003</v>
      </c>
      <c r="H4160">
        <v>90</v>
      </c>
      <c r="I4160">
        <v>101</v>
      </c>
      <c r="J4160">
        <v>120</v>
      </c>
      <c r="K4160">
        <v>221</v>
      </c>
      <c r="L4160">
        <v>718</v>
      </c>
      <c r="M4160">
        <v>11</v>
      </c>
      <c r="N4160" s="25">
        <v>42338</v>
      </c>
      <c r="O4160" t="str">
        <f>VLOOKUP(Coffee_data[[#This Row],[Area Code]],Location!$B$1:$E$157,2,FALSE)</f>
        <v>New York</v>
      </c>
      <c r="P4160" t="str">
        <f>VLOOKUP(Coffee_data[[#This Row],[Area Code]],Location!$B$1:$E$157,3,FALSE)</f>
        <v>East</v>
      </c>
      <c r="Q4160" t="str">
        <f>VLOOKUP(Coffee_data[[#This Row],[Area Code]],Location!$B$1:$E$157,4,FALSE)</f>
        <v>Major Market</v>
      </c>
      <c r="R4160" s="15" t="str">
        <f>HLOOKUP(Coffee_data[[#This Row],[ProductId]],Product!$B$4:$O$7,2,FALSE)</f>
        <v>Regular</v>
      </c>
      <c r="S4160" s="15" t="str">
        <f>HLOOKUP(Coffee_data[[#This Row],[ProductId]],Product!$B$4:$O$7,3,FALSE)</f>
        <v>Tea</v>
      </c>
      <c r="T4160" s="15" t="str">
        <f>HLOOKUP(Coffee_data[[#This Row],[ProductId]],Product!$B$4:$O$7,4,FALSE)</f>
        <v>Darjeeling</v>
      </c>
    </row>
    <row r="4161" spans="1:20" x14ac:dyDescent="0.2">
      <c r="A4161">
        <v>197</v>
      </c>
      <c r="B4161">
        <v>179</v>
      </c>
      <c r="C4161">
        <v>322</v>
      </c>
      <c r="D4161">
        <v>158</v>
      </c>
      <c r="E4161">
        <v>46</v>
      </c>
      <c r="F4161">
        <v>34</v>
      </c>
      <c r="G4161">
        <v>959</v>
      </c>
      <c r="H4161">
        <v>150</v>
      </c>
      <c r="I4161">
        <v>115</v>
      </c>
      <c r="J4161">
        <v>190</v>
      </c>
      <c r="K4161">
        <v>322</v>
      </c>
      <c r="L4161">
        <v>518</v>
      </c>
      <c r="M4161">
        <v>12</v>
      </c>
      <c r="N4161" s="25">
        <v>42338</v>
      </c>
      <c r="O4161" t="str">
        <f>VLOOKUP(Coffee_data[[#This Row],[Area Code]],Location!$B$1:$E$157,2,FALSE)</f>
        <v>New York</v>
      </c>
      <c r="P4161" t="str">
        <f>VLOOKUP(Coffee_data[[#This Row],[Area Code]],Location!$B$1:$E$157,3,FALSE)</f>
        <v>East</v>
      </c>
      <c r="Q4161" t="str">
        <f>VLOOKUP(Coffee_data[[#This Row],[Area Code]],Location!$B$1:$E$157,4,FALSE)</f>
        <v>Major Market</v>
      </c>
      <c r="R4161" s="15" t="str">
        <f>HLOOKUP(Coffee_data[[#This Row],[ProductId]],Product!$B$4:$O$7,2,FALSE)</f>
        <v>Regular</v>
      </c>
      <c r="S4161" s="15" t="str">
        <f>HLOOKUP(Coffee_data[[#This Row],[ProductId]],Product!$B$4:$O$7,3,FALSE)</f>
        <v>Tea</v>
      </c>
      <c r="T4161" s="15" t="str">
        <f>HLOOKUP(Coffee_data[[#This Row],[ProductId]],Product!$B$4:$O$7,4,FALSE)</f>
        <v>Earl Grey</v>
      </c>
    </row>
    <row r="4162" spans="1:20" x14ac:dyDescent="0.2">
      <c r="A4162">
        <v>77</v>
      </c>
      <c r="B4162">
        <v>79</v>
      </c>
      <c r="C4162">
        <v>142</v>
      </c>
      <c r="D4162">
        <v>54</v>
      </c>
      <c r="E4162">
        <v>27</v>
      </c>
      <c r="F4162">
        <v>15</v>
      </c>
      <c r="G4162">
        <v>601</v>
      </c>
      <c r="H4162">
        <v>60</v>
      </c>
      <c r="I4162">
        <v>63</v>
      </c>
      <c r="J4162">
        <v>80</v>
      </c>
      <c r="K4162">
        <v>143</v>
      </c>
      <c r="L4162">
        <v>585</v>
      </c>
      <c r="M4162">
        <v>13</v>
      </c>
      <c r="N4162" s="25">
        <v>42338</v>
      </c>
      <c r="O4162" t="str">
        <f>VLOOKUP(Coffee_data[[#This Row],[Area Code]],Location!$B$1:$E$157,2,FALSE)</f>
        <v>New York</v>
      </c>
      <c r="P4162" t="str">
        <f>VLOOKUP(Coffee_data[[#This Row],[Area Code]],Location!$B$1:$E$157,3,FALSE)</f>
        <v>East</v>
      </c>
      <c r="Q4162" t="str">
        <f>VLOOKUP(Coffee_data[[#This Row],[Area Code]],Location!$B$1:$E$157,4,FALSE)</f>
        <v>Major Market</v>
      </c>
      <c r="R4162" s="15" t="str">
        <f>HLOOKUP(Coffee_data[[#This Row],[ProductId]],Product!$B$4:$O$7,2,FALSE)</f>
        <v>Regular</v>
      </c>
      <c r="S4162" s="15" t="str">
        <f>HLOOKUP(Coffee_data[[#This Row],[ProductId]],Product!$B$4:$O$7,3,FALSE)</f>
        <v>Tea</v>
      </c>
      <c r="T4162" s="15" t="str">
        <f>HLOOKUP(Coffee_data[[#This Row],[ProductId]],Product!$B$4:$O$7,4,FALSE)</f>
        <v>Green Tea</v>
      </c>
    </row>
    <row r="4163" spans="1:20" x14ac:dyDescent="0.2">
      <c r="A4163">
        <v>-332</v>
      </c>
      <c r="B4163">
        <v>-69</v>
      </c>
      <c r="C4163">
        <v>70</v>
      </c>
      <c r="D4163">
        <v>91</v>
      </c>
      <c r="E4163">
        <v>155</v>
      </c>
      <c r="F4163">
        <v>122</v>
      </c>
      <c r="G4163">
        <v>3641</v>
      </c>
      <c r="H4163">
        <v>-210</v>
      </c>
      <c r="I4163">
        <v>139</v>
      </c>
      <c r="J4163">
        <v>-70</v>
      </c>
      <c r="K4163">
        <v>65</v>
      </c>
      <c r="L4163">
        <v>845</v>
      </c>
      <c r="M4163">
        <v>5</v>
      </c>
      <c r="N4163" s="25">
        <v>42338</v>
      </c>
      <c r="O4163" t="str">
        <f>VLOOKUP(Coffee_data[[#This Row],[Area Code]],Location!$B$1:$E$157,2,FALSE)</f>
        <v>New York</v>
      </c>
      <c r="P4163" t="str">
        <f>VLOOKUP(Coffee_data[[#This Row],[Area Code]],Location!$B$1:$E$157,3,FALSE)</f>
        <v>East</v>
      </c>
      <c r="Q4163" t="str">
        <f>VLOOKUP(Coffee_data[[#This Row],[Area Code]],Location!$B$1:$E$157,4,FALSE)</f>
        <v>Major Market</v>
      </c>
      <c r="R4163" s="15" t="str">
        <f>HLOOKUP(Coffee_data[[#This Row],[ProductId]],Product!$B$4:$O$7,2,FALSE)</f>
        <v>Regular</v>
      </c>
      <c r="S4163" s="15" t="str">
        <f>HLOOKUP(Coffee_data[[#This Row],[ProductId]],Product!$B$4:$O$7,3,FALSE)</f>
        <v>Espresso</v>
      </c>
      <c r="T4163" s="15" t="str">
        <f>HLOOKUP(Coffee_data[[#This Row],[ProductId]],Product!$B$4:$O$7,4,FALSE)</f>
        <v>Caffe Mocha</v>
      </c>
    </row>
    <row r="4164" spans="1:20" x14ac:dyDescent="0.2">
      <c r="A4164">
        <v>463</v>
      </c>
      <c r="B4164">
        <v>407</v>
      </c>
      <c r="C4164">
        <v>700</v>
      </c>
      <c r="D4164">
        <v>192</v>
      </c>
      <c r="E4164">
        <v>95</v>
      </c>
      <c r="F4164">
        <v>70</v>
      </c>
      <c r="G4164">
        <v>723</v>
      </c>
      <c r="H4164">
        <v>320</v>
      </c>
      <c r="I4164">
        <v>188</v>
      </c>
      <c r="J4164">
        <v>400</v>
      </c>
      <c r="K4164">
        <v>633</v>
      </c>
      <c r="L4164">
        <v>518</v>
      </c>
      <c r="M4164">
        <v>7</v>
      </c>
      <c r="N4164" s="25">
        <v>42338</v>
      </c>
      <c r="O4164" t="str">
        <f>VLOOKUP(Coffee_data[[#This Row],[Area Code]],Location!$B$1:$E$157,2,FALSE)</f>
        <v>New York</v>
      </c>
      <c r="P4164" t="str">
        <f>VLOOKUP(Coffee_data[[#This Row],[Area Code]],Location!$B$1:$E$157,3,FALSE)</f>
        <v>East</v>
      </c>
      <c r="Q4164" t="str">
        <f>VLOOKUP(Coffee_data[[#This Row],[Area Code]],Location!$B$1:$E$157,4,FALSE)</f>
        <v>Major Market</v>
      </c>
      <c r="R4164" s="15" t="str">
        <f>HLOOKUP(Coffee_data[[#This Row],[ProductId]],Product!$B$4:$O$7,2,FALSE)</f>
        <v>Regular</v>
      </c>
      <c r="S4164" s="15" t="str">
        <f>HLOOKUP(Coffee_data[[#This Row],[ProductId]],Product!$B$4:$O$7,3,FALSE)</f>
        <v>Espresso</v>
      </c>
      <c r="T4164" s="15" t="str">
        <f>HLOOKUP(Coffee_data[[#This Row],[ProductId]],Product!$B$4:$O$7,4,FALSE)</f>
        <v>Regular Espresso</v>
      </c>
    </row>
    <row r="4165" spans="1:20" x14ac:dyDescent="0.2">
      <c r="A4165">
        <v>402</v>
      </c>
      <c r="B4165">
        <v>420</v>
      </c>
      <c r="C4165">
        <v>745</v>
      </c>
      <c r="D4165">
        <v>264</v>
      </c>
      <c r="E4165">
        <v>149</v>
      </c>
      <c r="F4165">
        <v>97</v>
      </c>
      <c r="G4165">
        <v>2642</v>
      </c>
      <c r="H4165">
        <v>250</v>
      </c>
      <c r="I4165">
        <v>181</v>
      </c>
      <c r="J4165">
        <v>370</v>
      </c>
      <c r="K4165">
        <v>620</v>
      </c>
      <c r="L4165">
        <v>315</v>
      </c>
      <c r="M4165">
        <v>2</v>
      </c>
      <c r="N4165" s="25">
        <v>42338</v>
      </c>
      <c r="O4165" t="str">
        <f>VLOOKUP(Coffee_data[[#This Row],[Area Code]],Location!$B$1:$E$157,2,FALSE)</f>
        <v>New York</v>
      </c>
      <c r="P4165" t="str">
        <f>VLOOKUP(Coffee_data[[#This Row],[Area Code]],Location!$B$1:$E$157,3,FALSE)</f>
        <v>East</v>
      </c>
      <c r="Q4165" t="str">
        <f>VLOOKUP(Coffee_data[[#This Row],[Area Code]],Location!$B$1:$E$157,4,FALSE)</f>
        <v>Major Market</v>
      </c>
      <c r="R4165" s="15" t="str">
        <f>HLOOKUP(Coffee_data[[#This Row],[ProductId]],Product!$B$4:$O$7,2,FALSE)</f>
        <v>Regular</v>
      </c>
      <c r="S4165" s="15" t="str">
        <f>HLOOKUP(Coffee_data[[#This Row],[ProductId]],Product!$B$4:$O$7,3,FALSE)</f>
        <v>Coffee</v>
      </c>
      <c r="T4165" s="15" t="str">
        <f>HLOOKUP(Coffee_data[[#This Row],[ProductId]],Product!$B$4:$O$7,4,FALSE)</f>
        <v>Columbian</v>
      </c>
    </row>
    <row r="4166" spans="1:20" x14ac:dyDescent="0.2">
      <c r="A4166">
        <v>114</v>
      </c>
      <c r="B4166">
        <v>120</v>
      </c>
      <c r="C4166">
        <v>228</v>
      </c>
      <c r="D4166">
        <v>94</v>
      </c>
      <c r="E4166">
        <v>43</v>
      </c>
      <c r="F4166">
        <v>31</v>
      </c>
      <c r="G4166">
        <v>540</v>
      </c>
      <c r="H4166">
        <v>70</v>
      </c>
      <c r="I4166">
        <v>80</v>
      </c>
      <c r="J4166">
        <v>110</v>
      </c>
      <c r="K4166">
        <v>182</v>
      </c>
      <c r="L4166">
        <v>985</v>
      </c>
      <c r="M4166">
        <v>8</v>
      </c>
      <c r="N4166" s="25">
        <v>42338</v>
      </c>
      <c r="O4166" t="str">
        <f>VLOOKUP(Coffee_data[[#This Row],[Area Code]],Location!$B$1:$E$157,2,FALSE)</f>
        <v>Louisiana</v>
      </c>
      <c r="P4166" t="str">
        <f>VLOOKUP(Coffee_data[[#This Row],[Area Code]],Location!$B$1:$E$157,3,FALSE)</f>
        <v>South</v>
      </c>
      <c r="Q4166" t="str">
        <f>VLOOKUP(Coffee_data[[#This Row],[Area Code]],Location!$B$1:$E$157,4,FALSE)</f>
        <v>Small Market</v>
      </c>
      <c r="R4166" s="15" t="str">
        <f>HLOOKUP(Coffee_data[[#This Row],[ProductId]],Product!$B$4:$O$7,2,FALSE)</f>
        <v>Decaf</v>
      </c>
      <c r="S4166" s="15" t="str">
        <f>HLOOKUP(Coffee_data[[#This Row],[ProductId]],Product!$B$4:$O$7,3,FALSE)</f>
        <v>Herbal Tea</v>
      </c>
      <c r="T4166" s="15" t="str">
        <f>HLOOKUP(Coffee_data[[#This Row],[ProductId]],Product!$B$4:$O$7,4,FALSE)</f>
        <v>Chamomile</v>
      </c>
    </row>
    <row r="4167" spans="1:20" x14ac:dyDescent="0.2">
      <c r="A4167">
        <v>39</v>
      </c>
      <c r="B4167">
        <v>85</v>
      </c>
      <c r="C4167">
        <v>163</v>
      </c>
      <c r="D4167">
        <v>68</v>
      </c>
      <c r="E4167">
        <v>59</v>
      </c>
      <c r="F4167">
        <v>25</v>
      </c>
      <c r="G4167">
        <v>619</v>
      </c>
      <c r="H4167">
        <v>30</v>
      </c>
      <c r="I4167">
        <v>60</v>
      </c>
      <c r="J4167">
        <v>80</v>
      </c>
      <c r="K4167">
        <v>149</v>
      </c>
      <c r="L4167">
        <v>318</v>
      </c>
      <c r="M4167">
        <v>9</v>
      </c>
      <c r="N4167" s="25">
        <v>42338</v>
      </c>
      <c r="O4167" t="str">
        <f>VLOOKUP(Coffee_data[[#This Row],[Area Code]],Location!$B$1:$E$157,2,FALSE)</f>
        <v>Louisiana</v>
      </c>
      <c r="P4167" t="str">
        <f>VLOOKUP(Coffee_data[[#This Row],[Area Code]],Location!$B$1:$E$157,3,FALSE)</f>
        <v>South</v>
      </c>
      <c r="Q4167" t="str">
        <f>VLOOKUP(Coffee_data[[#This Row],[Area Code]],Location!$B$1:$E$157,4,FALSE)</f>
        <v>Small Market</v>
      </c>
      <c r="R4167" s="15" t="str">
        <f>HLOOKUP(Coffee_data[[#This Row],[ProductId]],Product!$B$4:$O$7,2,FALSE)</f>
        <v>Decaf</v>
      </c>
      <c r="S4167" s="15" t="str">
        <f>HLOOKUP(Coffee_data[[#This Row],[ProductId]],Product!$B$4:$O$7,3,FALSE)</f>
        <v>Herbal Tea</v>
      </c>
      <c r="T4167" s="15" t="str">
        <f>HLOOKUP(Coffee_data[[#This Row],[ProductId]],Product!$B$4:$O$7,4,FALSE)</f>
        <v>Lemon</v>
      </c>
    </row>
    <row r="4168" spans="1:20" x14ac:dyDescent="0.2">
      <c r="A4168">
        <v>68</v>
      </c>
      <c r="B4168">
        <v>71</v>
      </c>
      <c r="C4168">
        <v>128</v>
      </c>
      <c r="D4168">
        <v>49</v>
      </c>
      <c r="E4168">
        <v>25</v>
      </c>
      <c r="F4168">
        <v>13</v>
      </c>
      <c r="G4168">
        <v>845</v>
      </c>
      <c r="H4168">
        <v>70</v>
      </c>
      <c r="I4168">
        <v>50</v>
      </c>
      <c r="J4168">
        <v>90</v>
      </c>
      <c r="K4168">
        <v>142</v>
      </c>
      <c r="L4168">
        <v>985</v>
      </c>
      <c r="M4168">
        <v>2</v>
      </c>
      <c r="N4168" s="25">
        <v>42338</v>
      </c>
      <c r="O4168" t="str">
        <f>VLOOKUP(Coffee_data[[#This Row],[Area Code]],Location!$B$1:$E$157,2,FALSE)</f>
        <v>Louisiana</v>
      </c>
      <c r="P4168" t="str">
        <f>VLOOKUP(Coffee_data[[#This Row],[Area Code]],Location!$B$1:$E$157,3,FALSE)</f>
        <v>South</v>
      </c>
      <c r="Q4168" t="str">
        <f>VLOOKUP(Coffee_data[[#This Row],[Area Code]],Location!$B$1:$E$157,4,FALSE)</f>
        <v>Small Market</v>
      </c>
      <c r="R4168" s="15" t="str">
        <f>HLOOKUP(Coffee_data[[#This Row],[ProductId]],Product!$B$4:$O$7,2,FALSE)</f>
        <v>Regular</v>
      </c>
      <c r="S4168" s="15" t="str">
        <f>HLOOKUP(Coffee_data[[#This Row],[ProductId]],Product!$B$4:$O$7,3,FALSE)</f>
        <v>Coffee</v>
      </c>
      <c r="T4168" s="15" t="str">
        <f>HLOOKUP(Coffee_data[[#This Row],[ProductId]],Product!$B$4:$O$7,4,FALSE)</f>
        <v>Columbian</v>
      </c>
    </row>
    <row r="4169" spans="1:20" x14ac:dyDescent="0.2">
      <c r="A4169">
        <v>46</v>
      </c>
      <c r="B4169">
        <v>51</v>
      </c>
      <c r="C4169">
        <v>91</v>
      </c>
      <c r="D4169">
        <v>34</v>
      </c>
      <c r="E4169">
        <v>20</v>
      </c>
      <c r="F4169">
        <v>9</v>
      </c>
      <c r="G4169">
        <v>863</v>
      </c>
      <c r="H4169">
        <v>50</v>
      </c>
      <c r="I4169">
        <v>40</v>
      </c>
      <c r="J4169">
        <v>60</v>
      </c>
      <c r="K4169">
        <v>100</v>
      </c>
      <c r="L4169">
        <v>337</v>
      </c>
      <c r="M4169">
        <v>3</v>
      </c>
      <c r="N4169" s="25">
        <v>42338</v>
      </c>
      <c r="O4169" t="str">
        <f>VLOOKUP(Coffee_data[[#This Row],[Area Code]],Location!$B$1:$E$157,2,FALSE)</f>
        <v>Louisiana</v>
      </c>
      <c r="P4169" t="str">
        <f>VLOOKUP(Coffee_data[[#This Row],[Area Code]],Location!$B$1:$E$157,3,FALSE)</f>
        <v>South</v>
      </c>
      <c r="Q4169" t="str">
        <f>VLOOKUP(Coffee_data[[#This Row],[Area Code]],Location!$B$1:$E$157,4,FALSE)</f>
        <v>Small Market</v>
      </c>
      <c r="R4169" s="15" t="str">
        <f>HLOOKUP(Coffee_data[[#This Row],[ProductId]],Product!$B$4:$O$7,2,FALSE)</f>
        <v>Decaf</v>
      </c>
      <c r="S4169" s="15" t="str">
        <f>HLOOKUP(Coffee_data[[#This Row],[ProductId]],Product!$B$4:$O$7,3,FALSE)</f>
        <v>Coffee</v>
      </c>
      <c r="T4169" s="15" t="str">
        <f>HLOOKUP(Coffee_data[[#This Row],[ProductId]],Product!$B$4:$O$7,4,FALSE)</f>
        <v>Decaf Irish Cream</v>
      </c>
    </row>
    <row r="4170" spans="1:20" x14ac:dyDescent="0.2">
      <c r="A4170">
        <v>-4</v>
      </c>
      <c r="B4170">
        <v>76</v>
      </c>
      <c r="C4170">
        <v>140</v>
      </c>
      <c r="D4170">
        <v>55</v>
      </c>
      <c r="E4170">
        <v>79</v>
      </c>
      <c r="F4170">
        <v>49</v>
      </c>
      <c r="G4170">
        <v>-1053</v>
      </c>
      <c r="H4170">
        <v>0</v>
      </c>
      <c r="I4170">
        <v>40</v>
      </c>
      <c r="J4170">
        <v>60</v>
      </c>
      <c r="K4170">
        <v>100</v>
      </c>
      <c r="L4170">
        <v>225</v>
      </c>
      <c r="M4170">
        <v>4</v>
      </c>
      <c r="N4170" s="25">
        <v>42338</v>
      </c>
      <c r="O4170" t="str">
        <f>VLOOKUP(Coffee_data[[#This Row],[Area Code]],Location!$B$1:$E$157,2,FALSE)</f>
        <v>Louisiana</v>
      </c>
      <c r="P4170" t="str">
        <f>VLOOKUP(Coffee_data[[#This Row],[Area Code]],Location!$B$1:$E$157,3,FALSE)</f>
        <v>South</v>
      </c>
      <c r="Q4170" t="str">
        <f>VLOOKUP(Coffee_data[[#This Row],[Area Code]],Location!$B$1:$E$157,4,FALSE)</f>
        <v>Small Market</v>
      </c>
      <c r="R4170" s="15" t="str">
        <f>HLOOKUP(Coffee_data[[#This Row],[ProductId]],Product!$B$4:$O$7,2,FALSE)</f>
        <v>Regular</v>
      </c>
      <c r="S4170" s="15" t="str">
        <f>HLOOKUP(Coffee_data[[#This Row],[ProductId]],Product!$B$4:$O$7,3,FALSE)</f>
        <v>Espresso</v>
      </c>
      <c r="T4170" s="15" t="str">
        <f>HLOOKUP(Coffee_data[[#This Row],[ProductId]],Product!$B$4:$O$7,4,FALSE)</f>
        <v>Caffe Latte</v>
      </c>
    </row>
    <row r="4171" spans="1:20" x14ac:dyDescent="0.2">
      <c r="A4171">
        <v>46</v>
      </c>
      <c r="B4171">
        <v>66</v>
      </c>
      <c r="C4171">
        <v>114</v>
      </c>
      <c r="D4171">
        <v>41</v>
      </c>
      <c r="E4171">
        <v>35</v>
      </c>
      <c r="F4171">
        <v>12</v>
      </c>
      <c r="G4171">
        <v>320</v>
      </c>
      <c r="H4171">
        <v>20</v>
      </c>
      <c r="I4171">
        <v>30</v>
      </c>
      <c r="J4171">
        <v>50</v>
      </c>
      <c r="K4171">
        <v>80</v>
      </c>
      <c r="L4171">
        <v>225</v>
      </c>
      <c r="M4171">
        <v>5</v>
      </c>
      <c r="N4171" s="25">
        <v>42338</v>
      </c>
      <c r="O4171" t="str">
        <f>VLOOKUP(Coffee_data[[#This Row],[Area Code]],Location!$B$1:$E$157,2,FALSE)</f>
        <v>Louisiana</v>
      </c>
      <c r="P4171" t="str">
        <f>VLOOKUP(Coffee_data[[#This Row],[Area Code]],Location!$B$1:$E$157,3,FALSE)</f>
        <v>South</v>
      </c>
      <c r="Q4171" t="str">
        <f>VLOOKUP(Coffee_data[[#This Row],[Area Code]],Location!$B$1:$E$157,4,FALSE)</f>
        <v>Small Market</v>
      </c>
      <c r="R4171" s="15" t="str">
        <f>HLOOKUP(Coffee_data[[#This Row],[ProductId]],Product!$B$4:$O$7,2,FALSE)</f>
        <v>Regular</v>
      </c>
      <c r="S4171" s="15" t="str">
        <f>HLOOKUP(Coffee_data[[#This Row],[ProductId]],Product!$B$4:$O$7,3,FALSE)</f>
        <v>Espresso</v>
      </c>
      <c r="T4171" s="15" t="str">
        <f>HLOOKUP(Coffee_data[[#This Row],[ProductId]],Product!$B$4:$O$7,4,FALSE)</f>
        <v>Caffe Mocha</v>
      </c>
    </row>
    <row r="4172" spans="1:20" x14ac:dyDescent="0.2">
      <c r="A4172">
        <v>40</v>
      </c>
      <c r="B4172">
        <v>63</v>
      </c>
      <c r="C4172">
        <v>113</v>
      </c>
      <c r="D4172">
        <v>43</v>
      </c>
      <c r="E4172">
        <v>36</v>
      </c>
      <c r="F4172">
        <v>13</v>
      </c>
      <c r="G4172">
        <v>466</v>
      </c>
      <c r="H4172">
        <v>20</v>
      </c>
      <c r="I4172">
        <v>24</v>
      </c>
      <c r="J4172">
        <v>50</v>
      </c>
      <c r="K4172">
        <v>80</v>
      </c>
      <c r="L4172">
        <v>318</v>
      </c>
      <c r="M4172">
        <v>6</v>
      </c>
      <c r="N4172" s="25">
        <v>42338</v>
      </c>
      <c r="O4172" t="str">
        <f>VLOOKUP(Coffee_data[[#This Row],[Area Code]],Location!$B$1:$E$157,2,FALSE)</f>
        <v>Louisiana</v>
      </c>
      <c r="P4172" t="str">
        <f>VLOOKUP(Coffee_data[[#This Row],[Area Code]],Location!$B$1:$E$157,3,FALSE)</f>
        <v>South</v>
      </c>
      <c r="Q4172" t="str">
        <f>VLOOKUP(Coffee_data[[#This Row],[Area Code]],Location!$B$1:$E$157,4,FALSE)</f>
        <v>Small Market</v>
      </c>
      <c r="R4172" s="15" t="str">
        <f>HLOOKUP(Coffee_data[[#This Row],[ProductId]],Product!$B$4:$O$7,2,FALSE)</f>
        <v>Decaf</v>
      </c>
      <c r="S4172" s="15" t="str">
        <f>HLOOKUP(Coffee_data[[#This Row],[ProductId]],Product!$B$4:$O$7,3,FALSE)</f>
        <v>Espresso</v>
      </c>
      <c r="T4172" s="15" t="str">
        <f>HLOOKUP(Coffee_data[[#This Row],[ProductId]],Product!$B$4:$O$7,4,FALSE)</f>
        <v>Decaf Espresso</v>
      </c>
    </row>
    <row r="4173" spans="1:20" x14ac:dyDescent="0.2">
      <c r="A4173">
        <v>13</v>
      </c>
      <c r="B4173">
        <v>25</v>
      </c>
      <c r="C4173">
        <v>44</v>
      </c>
      <c r="D4173">
        <v>16</v>
      </c>
      <c r="E4173">
        <v>16</v>
      </c>
      <c r="F4173">
        <v>4</v>
      </c>
      <c r="G4173">
        <v>851</v>
      </c>
      <c r="H4173">
        <v>10</v>
      </c>
      <c r="I4173">
        <v>10</v>
      </c>
      <c r="J4173">
        <v>20</v>
      </c>
      <c r="K4173">
        <v>22</v>
      </c>
      <c r="L4173">
        <v>505</v>
      </c>
      <c r="M4173">
        <v>8</v>
      </c>
      <c r="N4173" s="25">
        <v>42338</v>
      </c>
      <c r="O4173" t="str">
        <f>VLOOKUP(Coffee_data[[#This Row],[Area Code]],Location!$B$1:$E$157,2,FALSE)</f>
        <v>New Mexico</v>
      </c>
      <c r="P4173" t="str">
        <f>VLOOKUP(Coffee_data[[#This Row],[Area Code]],Location!$B$1:$E$157,3,FALSE)</f>
        <v>South</v>
      </c>
      <c r="Q4173" t="str">
        <f>VLOOKUP(Coffee_data[[#This Row],[Area Code]],Location!$B$1:$E$157,4,FALSE)</f>
        <v>Small Market</v>
      </c>
      <c r="R4173" s="15" t="str">
        <f>HLOOKUP(Coffee_data[[#This Row],[ProductId]],Product!$B$4:$O$7,2,FALSE)</f>
        <v>Decaf</v>
      </c>
      <c r="S4173" s="15" t="str">
        <f>HLOOKUP(Coffee_data[[#This Row],[ProductId]],Product!$B$4:$O$7,3,FALSE)</f>
        <v>Herbal Tea</v>
      </c>
      <c r="T4173" s="15" t="str">
        <f>HLOOKUP(Coffee_data[[#This Row],[ProductId]],Product!$B$4:$O$7,4,FALSE)</f>
        <v>Chamomile</v>
      </c>
    </row>
    <row r="4174" spans="1:20" x14ac:dyDescent="0.2">
      <c r="A4174">
        <v>10</v>
      </c>
      <c r="B4174">
        <v>38</v>
      </c>
      <c r="C4174">
        <v>74</v>
      </c>
      <c r="D4174">
        <v>31</v>
      </c>
      <c r="E4174">
        <v>31</v>
      </c>
      <c r="F4174">
        <v>9</v>
      </c>
      <c r="G4174">
        <v>1009</v>
      </c>
      <c r="H4174">
        <v>20</v>
      </c>
      <c r="I4174">
        <v>20</v>
      </c>
      <c r="J4174">
        <v>40</v>
      </c>
      <c r="K4174">
        <v>69</v>
      </c>
      <c r="L4174">
        <v>505</v>
      </c>
      <c r="M4174">
        <v>9</v>
      </c>
      <c r="N4174" s="25">
        <v>42338</v>
      </c>
      <c r="O4174" t="str">
        <f>VLOOKUP(Coffee_data[[#This Row],[Area Code]],Location!$B$1:$E$157,2,FALSE)</f>
        <v>New Mexico</v>
      </c>
      <c r="P4174" t="str">
        <f>VLOOKUP(Coffee_data[[#This Row],[Area Code]],Location!$B$1:$E$157,3,FALSE)</f>
        <v>South</v>
      </c>
      <c r="Q4174" t="str">
        <f>VLOOKUP(Coffee_data[[#This Row],[Area Code]],Location!$B$1:$E$157,4,FALSE)</f>
        <v>Small Market</v>
      </c>
      <c r="R4174" s="15" t="str">
        <f>HLOOKUP(Coffee_data[[#This Row],[ProductId]],Product!$B$4:$O$7,2,FALSE)</f>
        <v>Decaf</v>
      </c>
      <c r="S4174" s="15" t="str">
        <f>HLOOKUP(Coffee_data[[#This Row],[ProductId]],Product!$B$4:$O$7,3,FALSE)</f>
        <v>Herbal Tea</v>
      </c>
      <c r="T4174" s="15" t="str">
        <f>HLOOKUP(Coffee_data[[#This Row],[ProductId]],Product!$B$4:$O$7,4,FALSE)</f>
        <v>Lemon</v>
      </c>
    </row>
    <row r="4175" spans="1:20" x14ac:dyDescent="0.2">
      <c r="A4175">
        <v>40</v>
      </c>
      <c r="B4175">
        <v>74</v>
      </c>
      <c r="C4175">
        <v>130</v>
      </c>
      <c r="D4175">
        <v>48</v>
      </c>
      <c r="E4175">
        <v>47</v>
      </c>
      <c r="F4175">
        <v>15</v>
      </c>
      <c r="G4175">
        <v>462</v>
      </c>
      <c r="H4175">
        <v>50</v>
      </c>
      <c r="I4175">
        <v>52</v>
      </c>
      <c r="J4175">
        <v>90</v>
      </c>
      <c r="K4175">
        <v>142</v>
      </c>
      <c r="L4175">
        <v>505</v>
      </c>
      <c r="M4175">
        <v>2</v>
      </c>
      <c r="N4175" s="25">
        <v>42338</v>
      </c>
      <c r="O4175" t="str">
        <f>VLOOKUP(Coffee_data[[#This Row],[Area Code]],Location!$B$1:$E$157,2,FALSE)</f>
        <v>New Mexico</v>
      </c>
      <c r="P4175" t="str">
        <f>VLOOKUP(Coffee_data[[#This Row],[Area Code]],Location!$B$1:$E$157,3,FALSE)</f>
        <v>South</v>
      </c>
      <c r="Q4175" t="str">
        <f>VLOOKUP(Coffee_data[[#This Row],[Area Code]],Location!$B$1:$E$157,4,FALSE)</f>
        <v>Small Market</v>
      </c>
      <c r="R4175" s="15" t="str">
        <f>HLOOKUP(Coffee_data[[#This Row],[ProductId]],Product!$B$4:$O$7,2,FALSE)</f>
        <v>Regular</v>
      </c>
      <c r="S4175" s="15" t="str">
        <f>HLOOKUP(Coffee_data[[#This Row],[ProductId]],Product!$B$4:$O$7,3,FALSE)</f>
        <v>Coffee</v>
      </c>
      <c r="T4175" s="15" t="str">
        <f>HLOOKUP(Coffee_data[[#This Row],[ProductId]],Product!$B$4:$O$7,4,FALSE)</f>
        <v>Columbian</v>
      </c>
    </row>
    <row r="4176" spans="1:20" x14ac:dyDescent="0.2">
      <c r="A4176">
        <v>24</v>
      </c>
      <c r="B4176">
        <v>68</v>
      </c>
      <c r="C4176">
        <v>171</v>
      </c>
      <c r="D4176">
        <v>92</v>
      </c>
      <c r="E4176">
        <v>52</v>
      </c>
      <c r="F4176">
        <v>28</v>
      </c>
      <c r="G4176">
        <v>1898</v>
      </c>
      <c r="H4176">
        <v>40</v>
      </c>
      <c r="I4176">
        <v>88</v>
      </c>
      <c r="J4176">
        <v>90</v>
      </c>
      <c r="K4176">
        <v>187</v>
      </c>
      <c r="L4176">
        <v>505</v>
      </c>
      <c r="M4176">
        <v>3</v>
      </c>
      <c r="N4176" s="25">
        <v>42338</v>
      </c>
      <c r="O4176" t="str">
        <f>VLOOKUP(Coffee_data[[#This Row],[Area Code]],Location!$B$1:$E$157,2,FALSE)</f>
        <v>New Mexico</v>
      </c>
      <c r="P4176" t="str">
        <f>VLOOKUP(Coffee_data[[#This Row],[Area Code]],Location!$B$1:$E$157,3,FALSE)</f>
        <v>South</v>
      </c>
      <c r="Q4176" t="str">
        <f>VLOOKUP(Coffee_data[[#This Row],[Area Code]],Location!$B$1:$E$157,4,FALSE)</f>
        <v>Small Market</v>
      </c>
      <c r="R4176" s="15" t="str">
        <f>HLOOKUP(Coffee_data[[#This Row],[ProductId]],Product!$B$4:$O$7,2,FALSE)</f>
        <v>Decaf</v>
      </c>
      <c r="S4176" s="15" t="str">
        <f>HLOOKUP(Coffee_data[[#This Row],[ProductId]],Product!$B$4:$O$7,3,FALSE)</f>
        <v>Coffee</v>
      </c>
      <c r="T4176" s="15" t="str">
        <f>HLOOKUP(Coffee_data[[#This Row],[ProductId]],Product!$B$4:$O$7,4,FALSE)</f>
        <v>Decaf Irish Cream</v>
      </c>
    </row>
    <row r="4177" spans="1:20" x14ac:dyDescent="0.2">
      <c r="A4177">
        <v>-22</v>
      </c>
      <c r="B4177">
        <v>25</v>
      </c>
      <c r="C4177">
        <v>48</v>
      </c>
      <c r="D4177">
        <v>20</v>
      </c>
      <c r="E4177">
        <v>40</v>
      </c>
      <c r="F4177">
        <v>7</v>
      </c>
      <c r="G4177">
        <v>-598</v>
      </c>
      <c r="H4177">
        <v>-10</v>
      </c>
      <c r="I4177">
        <v>10</v>
      </c>
      <c r="J4177">
        <v>20</v>
      </c>
      <c r="K4177">
        <v>30</v>
      </c>
      <c r="L4177">
        <v>505</v>
      </c>
      <c r="M4177">
        <v>4</v>
      </c>
      <c r="N4177" s="25">
        <v>42338</v>
      </c>
      <c r="O4177" t="str">
        <f>VLOOKUP(Coffee_data[[#This Row],[Area Code]],Location!$B$1:$E$157,2,FALSE)</f>
        <v>New Mexico</v>
      </c>
      <c r="P4177" t="str">
        <f>VLOOKUP(Coffee_data[[#This Row],[Area Code]],Location!$B$1:$E$157,3,FALSE)</f>
        <v>South</v>
      </c>
      <c r="Q4177" t="str">
        <f>VLOOKUP(Coffee_data[[#This Row],[Area Code]],Location!$B$1:$E$157,4,FALSE)</f>
        <v>Small Market</v>
      </c>
      <c r="R4177" s="15" t="str">
        <f>HLOOKUP(Coffee_data[[#This Row],[ProductId]],Product!$B$4:$O$7,2,FALSE)</f>
        <v>Regular</v>
      </c>
      <c r="S4177" s="15" t="str">
        <f>HLOOKUP(Coffee_data[[#This Row],[ProductId]],Product!$B$4:$O$7,3,FALSE)</f>
        <v>Espresso</v>
      </c>
      <c r="T4177" s="15" t="str">
        <f>HLOOKUP(Coffee_data[[#This Row],[ProductId]],Product!$B$4:$O$7,4,FALSE)</f>
        <v>Caffe Latte</v>
      </c>
    </row>
    <row r="4178" spans="1:20" x14ac:dyDescent="0.2">
      <c r="A4178">
        <v>-7</v>
      </c>
      <c r="B4178">
        <v>69</v>
      </c>
      <c r="C4178">
        <v>126</v>
      </c>
      <c r="D4178">
        <v>49</v>
      </c>
      <c r="E4178">
        <v>74</v>
      </c>
      <c r="F4178">
        <v>44</v>
      </c>
      <c r="G4178">
        <v>335</v>
      </c>
      <c r="H4178">
        <v>10</v>
      </c>
      <c r="I4178">
        <v>30</v>
      </c>
      <c r="J4178">
        <v>60</v>
      </c>
      <c r="K4178">
        <v>85</v>
      </c>
      <c r="L4178">
        <v>505</v>
      </c>
      <c r="M4178">
        <v>5</v>
      </c>
      <c r="N4178" s="25">
        <v>42338</v>
      </c>
      <c r="O4178" t="str">
        <f>VLOOKUP(Coffee_data[[#This Row],[Area Code]],Location!$B$1:$E$157,2,FALSE)</f>
        <v>New Mexico</v>
      </c>
      <c r="P4178" t="str">
        <f>VLOOKUP(Coffee_data[[#This Row],[Area Code]],Location!$B$1:$E$157,3,FALSE)</f>
        <v>South</v>
      </c>
      <c r="Q4178" t="str">
        <f>VLOOKUP(Coffee_data[[#This Row],[Area Code]],Location!$B$1:$E$157,4,FALSE)</f>
        <v>Small Market</v>
      </c>
      <c r="R4178" s="15" t="str">
        <f>HLOOKUP(Coffee_data[[#This Row],[ProductId]],Product!$B$4:$O$7,2,FALSE)</f>
        <v>Regular</v>
      </c>
      <c r="S4178" s="15" t="str">
        <f>HLOOKUP(Coffee_data[[#This Row],[ProductId]],Product!$B$4:$O$7,3,FALSE)</f>
        <v>Espresso</v>
      </c>
      <c r="T4178" s="15" t="str">
        <f>HLOOKUP(Coffee_data[[#This Row],[ProductId]],Product!$B$4:$O$7,4,FALSE)</f>
        <v>Caffe Mocha</v>
      </c>
    </row>
    <row r="4179" spans="1:20" x14ac:dyDescent="0.2">
      <c r="A4179">
        <v>18</v>
      </c>
      <c r="B4179">
        <v>51</v>
      </c>
      <c r="C4179">
        <v>95</v>
      </c>
      <c r="D4179">
        <v>38</v>
      </c>
      <c r="E4179">
        <v>39</v>
      </c>
      <c r="F4179">
        <v>12</v>
      </c>
      <c r="G4179">
        <v>256</v>
      </c>
      <c r="H4179">
        <v>0</v>
      </c>
      <c r="I4179">
        <v>36</v>
      </c>
      <c r="J4179">
        <v>30</v>
      </c>
      <c r="K4179">
        <v>60</v>
      </c>
      <c r="L4179">
        <v>505</v>
      </c>
      <c r="M4179">
        <v>6</v>
      </c>
      <c r="N4179" s="25">
        <v>42338</v>
      </c>
      <c r="O4179" t="str">
        <f>VLOOKUP(Coffee_data[[#This Row],[Area Code]],Location!$B$1:$E$157,2,FALSE)</f>
        <v>New Mexico</v>
      </c>
      <c r="P4179" t="str">
        <f>VLOOKUP(Coffee_data[[#This Row],[Area Code]],Location!$B$1:$E$157,3,FALSE)</f>
        <v>South</v>
      </c>
      <c r="Q4179" t="str">
        <f>VLOOKUP(Coffee_data[[#This Row],[Area Code]],Location!$B$1:$E$157,4,FALSE)</f>
        <v>Small Market</v>
      </c>
      <c r="R4179" s="15" t="str">
        <f>HLOOKUP(Coffee_data[[#This Row],[ProductId]],Product!$B$4:$O$7,2,FALSE)</f>
        <v>Decaf</v>
      </c>
      <c r="S4179" s="15" t="str">
        <f>HLOOKUP(Coffee_data[[#This Row],[ProductId]],Product!$B$4:$O$7,3,FALSE)</f>
        <v>Espresso</v>
      </c>
      <c r="T4179" s="15" t="str">
        <f>HLOOKUP(Coffee_data[[#This Row],[ProductId]],Product!$B$4:$O$7,4,FALSE)</f>
        <v>Decaf Espresso</v>
      </c>
    </row>
    <row r="4180" spans="1:20" x14ac:dyDescent="0.2">
      <c r="A4180">
        <v>33</v>
      </c>
      <c r="B4180">
        <v>80</v>
      </c>
      <c r="C4180">
        <v>155</v>
      </c>
      <c r="D4180">
        <v>65</v>
      </c>
      <c r="E4180">
        <v>58</v>
      </c>
      <c r="F4180">
        <v>24</v>
      </c>
      <c r="G4180">
        <v>403</v>
      </c>
      <c r="H4180">
        <v>20</v>
      </c>
      <c r="I4180">
        <v>60</v>
      </c>
      <c r="J4180">
        <v>70</v>
      </c>
      <c r="K4180">
        <v>138</v>
      </c>
      <c r="L4180">
        <v>405</v>
      </c>
      <c r="M4180">
        <v>8</v>
      </c>
      <c r="N4180" s="25">
        <v>42338</v>
      </c>
      <c r="O4180" t="str">
        <f>VLOOKUP(Coffee_data[[#This Row],[Area Code]],Location!$B$1:$E$157,2,FALSE)</f>
        <v>Oklahoma</v>
      </c>
      <c r="P4180" t="str">
        <f>VLOOKUP(Coffee_data[[#This Row],[Area Code]],Location!$B$1:$E$157,3,FALSE)</f>
        <v>South</v>
      </c>
      <c r="Q4180" t="str">
        <f>VLOOKUP(Coffee_data[[#This Row],[Area Code]],Location!$B$1:$E$157,4,FALSE)</f>
        <v>Small Market</v>
      </c>
      <c r="R4180" s="15" t="str">
        <f>HLOOKUP(Coffee_data[[#This Row],[ProductId]],Product!$B$4:$O$7,2,FALSE)</f>
        <v>Decaf</v>
      </c>
      <c r="S4180" s="15" t="str">
        <f>HLOOKUP(Coffee_data[[#This Row],[ProductId]],Product!$B$4:$O$7,3,FALSE)</f>
        <v>Herbal Tea</v>
      </c>
      <c r="T4180" s="15" t="str">
        <f>HLOOKUP(Coffee_data[[#This Row],[ProductId]],Product!$B$4:$O$7,4,FALSE)</f>
        <v>Chamomile</v>
      </c>
    </row>
    <row r="4181" spans="1:20" x14ac:dyDescent="0.2">
      <c r="A4181">
        <v>30</v>
      </c>
      <c r="B4181">
        <v>145</v>
      </c>
      <c r="C4181">
        <v>266</v>
      </c>
      <c r="D4181">
        <v>85</v>
      </c>
      <c r="E4181">
        <v>125</v>
      </c>
      <c r="F4181">
        <v>95</v>
      </c>
      <c r="G4181">
        <v>716</v>
      </c>
      <c r="H4181">
        <v>30</v>
      </c>
      <c r="I4181">
        <v>81</v>
      </c>
      <c r="J4181">
        <v>140</v>
      </c>
      <c r="K4181">
        <v>230</v>
      </c>
      <c r="L4181">
        <v>580</v>
      </c>
      <c r="M4181">
        <v>9</v>
      </c>
      <c r="N4181" s="25">
        <v>42338</v>
      </c>
      <c r="O4181" t="str">
        <f>VLOOKUP(Coffee_data[[#This Row],[Area Code]],Location!$B$1:$E$157,2,FALSE)</f>
        <v>Oklahoma</v>
      </c>
      <c r="P4181" t="str">
        <f>VLOOKUP(Coffee_data[[#This Row],[Area Code]],Location!$B$1:$E$157,3,FALSE)</f>
        <v>South</v>
      </c>
      <c r="Q4181" t="str">
        <f>VLOOKUP(Coffee_data[[#This Row],[Area Code]],Location!$B$1:$E$157,4,FALSE)</f>
        <v>Small Market</v>
      </c>
      <c r="R4181" s="15" t="str">
        <f>HLOOKUP(Coffee_data[[#This Row],[ProductId]],Product!$B$4:$O$7,2,FALSE)</f>
        <v>Decaf</v>
      </c>
      <c r="S4181" s="15" t="str">
        <f>HLOOKUP(Coffee_data[[#This Row],[ProductId]],Product!$B$4:$O$7,3,FALSE)</f>
        <v>Herbal Tea</v>
      </c>
      <c r="T4181" s="15" t="str">
        <f>HLOOKUP(Coffee_data[[#This Row],[ProductId]],Product!$B$4:$O$7,4,FALSE)</f>
        <v>Lemon</v>
      </c>
    </row>
    <row r="4182" spans="1:20" x14ac:dyDescent="0.2">
      <c r="A4182">
        <v>98</v>
      </c>
      <c r="B4182">
        <v>104</v>
      </c>
      <c r="C4182">
        <v>197</v>
      </c>
      <c r="D4182">
        <v>81</v>
      </c>
      <c r="E4182">
        <v>38</v>
      </c>
      <c r="F4182">
        <v>26</v>
      </c>
      <c r="G4182">
        <v>551</v>
      </c>
      <c r="H4182">
        <v>100</v>
      </c>
      <c r="I4182">
        <v>88</v>
      </c>
      <c r="J4182">
        <v>130</v>
      </c>
      <c r="K4182">
        <v>220</v>
      </c>
      <c r="L4182">
        <v>580</v>
      </c>
      <c r="M4182">
        <v>2</v>
      </c>
      <c r="N4182" s="25">
        <v>42338</v>
      </c>
      <c r="O4182" t="str">
        <f>VLOOKUP(Coffee_data[[#This Row],[Area Code]],Location!$B$1:$E$157,2,FALSE)</f>
        <v>Oklahoma</v>
      </c>
      <c r="P4182" t="str">
        <f>VLOOKUP(Coffee_data[[#This Row],[Area Code]],Location!$B$1:$E$157,3,FALSE)</f>
        <v>South</v>
      </c>
      <c r="Q4182" t="str">
        <f>VLOOKUP(Coffee_data[[#This Row],[Area Code]],Location!$B$1:$E$157,4,FALSE)</f>
        <v>Small Market</v>
      </c>
      <c r="R4182" s="15" t="str">
        <f>HLOOKUP(Coffee_data[[#This Row],[ProductId]],Product!$B$4:$O$7,2,FALSE)</f>
        <v>Regular</v>
      </c>
      <c r="S4182" s="15" t="str">
        <f>HLOOKUP(Coffee_data[[#This Row],[ProductId]],Product!$B$4:$O$7,3,FALSE)</f>
        <v>Coffee</v>
      </c>
      <c r="T4182" s="15" t="str">
        <f>HLOOKUP(Coffee_data[[#This Row],[ProductId]],Product!$B$4:$O$7,4,FALSE)</f>
        <v>Columbian</v>
      </c>
    </row>
    <row r="4183" spans="1:20" x14ac:dyDescent="0.2">
      <c r="A4183">
        <v>42</v>
      </c>
      <c r="B4183">
        <v>49</v>
      </c>
      <c r="C4183">
        <v>87</v>
      </c>
      <c r="D4183">
        <v>33</v>
      </c>
      <c r="E4183">
        <v>21</v>
      </c>
      <c r="F4183">
        <v>9</v>
      </c>
      <c r="G4183">
        <v>870</v>
      </c>
      <c r="H4183">
        <v>50</v>
      </c>
      <c r="I4183">
        <v>33</v>
      </c>
      <c r="J4183">
        <v>60</v>
      </c>
      <c r="K4183">
        <v>87</v>
      </c>
      <c r="L4183">
        <v>918</v>
      </c>
      <c r="M4183">
        <v>3</v>
      </c>
      <c r="N4183" s="25">
        <v>42338</v>
      </c>
      <c r="O4183" t="str">
        <f>VLOOKUP(Coffee_data[[#This Row],[Area Code]],Location!$B$1:$E$157,2,FALSE)</f>
        <v>Oklahoma</v>
      </c>
      <c r="P4183" t="str">
        <f>VLOOKUP(Coffee_data[[#This Row],[Area Code]],Location!$B$1:$E$157,3,FALSE)</f>
        <v>South</v>
      </c>
      <c r="Q4183" t="str">
        <f>VLOOKUP(Coffee_data[[#This Row],[Area Code]],Location!$B$1:$E$157,4,FALSE)</f>
        <v>Small Market</v>
      </c>
      <c r="R4183" s="15" t="str">
        <f>HLOOKUP(Coffee_data[[#This Row],[ProductId]],Product!$B$4:$O$7,2,FALSE)</f>
        <v>Decaf</v>
      </c>
      <c r="S4183" s="15" t="str">
        <f>HLOOKUP(Coffee_data[[#This Row],[ProductId]],Product!$B$4:$O$7,3,FALSE)</f>
        <v>Coffee</v>
      </c>
      <c r="T4183" s="15" t="str">
        <f>HLOOKUP(Coffee_data[[#This Row],[ProductId]],Product!$B$4:$O$7,4,FALSE)</f>
        <v>Decaf Irish Cream</v>
      </c>
    </row>
    <row r="4184" spans="1:20" x14ac:dyDescent="0.2">
      <c r="A4184">
        <v>180</v>
      </c>
      <c r="B4184">
        <v>186</v>
      </c>
      <c r="C4184">
        <v>341</v>
      </c>
      <c r="D4184">
        <v>161</v>
      </c>
      <c r="E4184">
        <v>65</v>
      </c>
      <c r="F4184">
        <v>41</v>
      </c>
      <c r="G4184">
        <v>-2248</v>
      </c>
      <c r="H4184">
        <v>90</v>
      </c>
      <c r="I4184">
        <v>89</v>
      </c>
      <c r="J4184">
        <v>140</v>
      </c>
      <c r="K4184">
        <v>240</v>
      </c>
      <c r="L4184">
        <v>918</v>
      </c>
      <c r="M4184">
        <v>4</v>
      </c>
      <c r="N4184" s="25">
        <v>42338</v>
      </c>
      <c r="O4184" t="str">
        <f>VLOOKUP(Coffee_data[[#This Row],[Area Code]],Location!$B$1:$E$157,2,FALSE)</f>
        <v>Oklahoma</v>
      </c>
      <c r="P4184" t="str">
        <f>VLOOKUP(Coffee_data[[#This Row],[Area Code]],Location!$B$1:$E$157,3,FALSE)</f>
        <v>South</v>
      </c>
      <c r="Q4184" t="str">
        <f>VLOOKUP(Coffee_data[[#This Row],[Area Code]],Location!$B$1:$E$157,4,FALSE)</f>
        <v>Small Market</v>
      </c>
      <c r="R4184" s="15" t="str">
        <f>HLOOKUP(Coffee_data[[#This Row],[ProductId]],Product!$B$4:$O$7,2,FALSE)</f>
        <v>Regular</v>
      </c>
      <c r="S4184" s="15" t="str">
        <f>HLOOKUP(Coffee_data[[#This Row],[ProductId]],Product!$B$4:$O$7,3,FALSE)</f>
        <v>Espresso</v>
      </c>
      <c r="T4184" s="15" t="str">
        <f>HLOOKUP(Coffee_data[[#This Row],[ProductId]],Product!$B$4:$O$7,4,FALSE)</f>
        <v>Caffe Latte</v>
      </c>
    </row>
    <row r="4185" spans="1:20" x14ac:dyDescent="0.2">
      <c r="A4185">
        <v>36</v>
      </c>
      <c r="B4185">
        <v>44</v>
      </c>
      <c r="C4185">
        <v>78</v>
      </c>
      <c r="D4185">
        <v>29</v>
      </c>
      <c r="E4185">
        <v>20</v>
      </c>
      <c r="F4185">
        <v>8</v>
      </c>
      <c r="G4185">
        <v>490</v>
      </c>
      <c r="H4185">
        <v>20</v>
      </c>
      <c r="I4185">
        <v>20</v>
      </c>
      <c r="J4185">
        <v>30</v>
      </c>
      <c r="K4185">
        <v>45</v>
      </c>
      <c r="L4185">
        <v>580</v>
      </c>
      <c r="M4185">
        <v>5</v>
      </c>
      <c r="N4185" s="25">
        <v>42338</v>
      </c>
      <c r="O4185" t="str">
        <f>VLOOKUP(Coffee_data[[#This Row],[Area Code]],Location!$B$1:$E$157,2,FALSE)</f>
        <v>Oklahoma</v>
      </c>
      <c r="P4185" t="str">
        <f>VLOOKUP(Coffee_data[[#This Row],[Area Code]],Location!$B$1:$E$157,3,FALSE)</f>
        <v>South</v>
      </c>
      <c r="Q4185" t="str">
        <f>VLOOKUP(Coffee_data[[#This Row],[Area Code]],Location!$B$1:$E$157,4,FALSE)</f>
        <v>Small Market</v>
      </c>
      <c r="R4185" s="15" t="str">
        <f>HLOOKUP(Coffee_data[[#This Row],[ProductId]],Product!$B$4:$O$7,2,FALSE)</f>
        <v>Regular</v>
      </c>
      <c r="S4185" s="15" t="str">
        <f>HLOOKUP(Coffee_data[[#This Row],[ProductId]],Product!$B$4:$O$7,3,FALSE)</f>
        <v>Espresso</v>
      </c>
      <c r="T4185" s="15" t="str">
        <f>HLOOKUP(Coffee_data[[#This Row],[ProductId]],Product!$B$4:$O$7,4,FALSE)</f>
        <v>Caffe Mocha</v>
      </c>
    </row>
    <row r="4186" spans="1:20" x14ac:dyDescent="0.2">
      <c r="A4186">
        <v>107</v>
      </c>
      <c r="B4186">
        <v>133</v>
      </c>
      <c r="C4186">
        <v>236</v>
      </c>
      <c r="D4186">
        <v>88</v>
      </c>
      <c r="E4186">
        <v>61</v>
      </c>
      <c r="F4186">
        <v>29</v>
      </c>
      <c r="G4186">
        <v>817</v>
      </c>
      <c r="H4186">
        <v>60</v>
      </c>
      <c r="I4186">
        <v>60</v>
      </c>
      <c r="J4186">
        <v>110</v>
      </c>
      <c r="K4186">
        <v>176</v>
      </c>
      <c r="L4186">
        <v>918</v>
      </c>
      <c r="M4186">
        <v>6</v>
      </c>
      <c r="N4186" s="25">
        <v>42338</v>
      </c>
      <c r="O4186" t="str">
        <f>VLOOKUP(Coffee_data[[#This Row],[Area Code]],Location!$B$1:$E$157,2,FALSE)</f>
        <v>Oklahoma</v>
      </c>
      <c r="P4186" t="str">
        <f>VLOOKUP(Coffee_data[[#This Row],[Area Code]],Location!$B$1:$E$157,3,FALSE)</f>
        <v>South</v>
      </c>
      <c r="Q4186" t="str">
        <f>VLOOKUP(Coffee_data[[#This Row],[Area Code]],Location!$B$1:$E$157,4,FALSE)</f>
        <v>Small Market</v>
      </c>
      <c r="R4186" s="15" t="str">
        <f>HLOOKUP(Coffee_data[[#This Row],[ProductId]],Product!$B$4:$O$7,2,FALSE)</f>
        <v>Decaf</v>
      </c>
      <c r="S4186" s="15" t="str">
        <f>HLOOKUP(Coffee_data[[#This Row],[ProductId]],Product!$B$4:$O$7,3,FALSE)</f>
        <v>Espresso</v>
      </c>
      <c r="T4186" s="15" t="str">
        <f>HLOOKUP(Coffee_data[[#This Row],[ProductId]],Product!$B$4:$O$7,4,FALSE)</f>
        <v>Decaf Espresso</v>
      </c>
    </row>
    <row r="4187" spans="1:20" x14ac:dyDescent="0.2">
      <c r="A4187">
        <v>42</v>
      </c>
      <c r="B4187">
        <v>73</v>
      </c>
      <c r="C4187">
        <v>135</v>
      </c>
      <c r="D4187">
        <v>54</v>
      </c>
      <c r="E4187">
        <v>45</v>
      </c>
      <c r="F4187">
        <v>17</v>
      </c>
      <c r="G4187">
        <v>424</v>
      </c>
      <c r="H4187">
        <v>30</v>
      </c>
      <c r="I4187">
        <v>58</v>
      </c>
      <c r="J4187">
        <v>60</v>
      </c>
      <c r="K4187">
        <v>118</v>
      </c>
      <c r="L4187">
        <v>325</v>
      </c>
      <c r="M4187">
        <v>8</v>
      </c>
      <c r="N4187" s="25">
        <v>42338</v>
      </c>
      <c r="O4187" t="str">
        <f>VLOOKUP(Coffee_data[[#This Row],[Area Code]],Location!$B$1:$E$157,2,FALSE)</f>
        <v>Texas</v>
      </c>
      <c r="P4187" t="str">
        <f>VLOOKUP(Coffee_data[[#This Row],[Area Code]],Location!$B$1:$E$157,3,FALSE)</f>
        <v>South</v>
      </c>
      <c r="Q4187" t="str">
        <f>VLOOKUP(Coffee_data[[#This Row],[Area Code]],Location!$B$1:$E$157,4,FALSE)</f>
        <v>Major Market</v>
      </c>
      <c r="R4187" s="15" t="str">
        <f>HLOOKUP(Coffee_data[[#This Row],[ProductId]],Product!$B$4:$O$7,2,FALSE)</f>
        <v>Decaf</v>
      </c>
      <c r="S4187" s="15" t="str">
        <f>HLOOKUP(Coffee_data[[#This Row],[ProductId]],Product!$B$4:$O$7,3,FALSE)</f>
        <v>Herbal Tea</v>
      </c>
      <c r="T4187" s="15" t="str">
        <f>HLOOKUP(Coffee_data[[#This Row],[ProductId]],Product!$B$4:$O$7,4,FALSE)</f>
        <v>Chamomile</v>
      </c>
    </row>
    <row r="4188" spans="1:20" x14ac:dyDescent="0.2">
      <c r="A4188">
        <v>36</v>
      </c>
      <c r="B4188">
        <v>60</v>
      </c>
      <c r="C4188">
        <v>108</v>
      </c>
      <c r="D4188">
        <v>41</v>
      </c>
      <c r="E4188">
        <v>36</v>
      </c>
      <c r="F4188">
        <v>13</v>
      </c>
      <c r="G4188">
        <v>435</v>
      </c>
      <c r="H4188">
        <v>30</v>
      </c>
      <c r="I4188">
        <v>21</v>
      </c>
      <c r="J4188">
        <v>60</v>
      </c>
      <c r="K4188">
        <v>81</v>
      </c>
      <c r="L4188">
        <v>430</v>
      </c>
      <c r="M4188">
        <v>9</v>
      </c>
      <c r="N4188" s="25">
        <v>42338</v>
      </c>
      <c r="O4188" t="str">
        <f>VLOOKUP(Coffee_data[[#This Row],[Area Code]],Location!$B$1:$E$157,2,FALSE)</f>
        <v>Texas</v>
      </c>
      <c r="P4188" t="str">
        <f>VLOOKUP(Coffee_data[[#This Row],[Area Code]],Location!$B$1:$E$157,3,FALSE)</f>
        <v>South</v>
      </c>
      <c r="Q4188" t="str">
        <f>VLOOKUP(Coffee_data[[#This Row],[Area Code]],Location!$B$1:$E$157,4,FALSE)</f>
        <v>Major Market</v>
      </c>
      <c r="R4188" s="15" t="str">
        <f>HLOOKUP(Coffee_data[[#This Row],[ProductId]],Product!$B$4:$O$7,2,FALSE)</f>
        <v>Decaf</v>
      </c>
      <c r="S4188" s="15" t="str">
        <f>HLOOKUP(Coffee_data[[#This Row],[ProductId]],Product!$B$4:$O$7,3,FALSE)</f>
        <v>Herbal Tea</v>
      </c>
      <c r="T4188" s="15" t="str">
        <f>HLOOKUP(Coffee_data[[#This Row],[ProductId]],Product!$B$4:$O$7,4,FALSE)</f>
        <v>Lemon</v>
      </c>
    </row>
    <row r="4189" spans="1:20" x14ac:dyDescent="0.2">
      <c r="A4189">
        <v>279</v>
      </c>
      <c r="B4189">
        <v>284</v>
      </c>
      <c r="C4189">
        <v>559</v>
      </c>
      <c r="D4189">
        <v>261</v>
      </c>
      <c r="E4189">
        <v>96</v>
      </c>
      <c r="F4189">
        <v>74</v>
      </c>
      <c r="G4189">
        <v>1321</v>
      </c>
      <c r="H4189">
        <v>240</v>
      </c>
      <c r="I4189">
        <v>235</v>
      </c>
      <c r="J4189">
        <v>340</v>
      </c>
      <c r="K4189">
        <v>620</v>
      </c>
      <c r="L4189">
        <v>409</v>
      </c>
      <c r="M4189">
        <v>2</v>
      </c>
      <c r="N4189" s="25">
        <v>42338</v>
      </c>
      <c r="O4189" t="str">
        <f>VLOOKUP(Coffee_data[[#This Row],[Area Code]],Location!$B$1:$E$157,2,FALSE)</f>
        <v>Texas</v>
      </c>
      <c r="P4189" t="str">
        <f>VLOOKUP(Coffee_data[[#This Row],[Area Code]],Location!$B$1:$E$157,3,FALSE)</f>
        <v>South</v>
      </c>
      <c r="Q4189" t="str">
        <f>VLOOKUP(Coffee_data[[#This Row],[Area Code]],Location!$B$1:$E$157,4,FALSE)</f>
        <v>Major Market</v>
      </c>
      <c r="R4189" s="15" t="str">
        <f>HLOOKUP(Coffee_data[[#This Row],[ProductId]],Product!$B$4:$O$7,2,FALSE)</f>
        <v>Regular</v>
      </c>
      <c r="S4189" s="15" t="str">
        <f>HLOOKUP(Coffee_data[[#This Row],[ProductId]],Product!$B$4:$O$7,3,FALSE)</f>
        <v>Coffee</v>
      </c>
      <c r="T4189" s="15" t="str">
        <f>HLOOKUP(Coffee_data[[#This Row],[ProductId]],Product!$B$4:$O$7,4,FALSE)</f>
        <v>Columbian</v>
      </c>
    </row>
    <row r="4190" spans="1:20" x14ac:dyDescent="0.2">
      <c r="A4190">
        <v>45</v>
      </c>
      <c r="B4190">
        <v>56</v>
      </c>
      <c r="C4190">
        <v>106</v>
      </c>
      <c r="D4190">
        <v>43</v>
      </c>
      <c r="E4190">
        <v>26</v>
      </c>
      <c r="F4190">
        <v>14</v>
      </c>
      <c r="G4190">
        <v>531</v>
      </c>
      <c r="H4190">
        <v>40</v>
      </c>
      <c r="I4190">
        <v>53</v>
      </c>
      <c r="J4190">
        <v>60</v>
      </c>
      <c r="K4190">
        <v>110</v>
      </c>
      <c r="L4190">
        <v>956</v>
      </c>
      <c r="M4190">
        <v>3</v>
      </c>
      <c r="N4190" s="25">
        <v>42338</v>
      </c>
      <c r="O4190" t="str">
        <f>VLOOKUP(Coffee_data[[#This Row],[Area Code]],Location!$B$1:$E$157,2,FALSE)</f>
        <v>Texas</v>
      </c>
      <c r="P4190" t="str">
        <f>VLOOKUP(Coffee_data[[#This Row],[Area Code]],Location!$B$1:$E$157,3,FALSE)</f>
        <v>South</v>
      </c>
      <c r="Q4190" t="str">
        <f>VLOOKUP(Coffee_data[[#This Row],[Area Code]],Location!$B$1:$E$157,4,FALSE)</f>
        <v>Major Market</v>
      </c>
      <c r="R4190" s="15" t="str">
        <f>HLOOKUP(Coffee_data[[#This Row],[ProductId]],Product!$B$4:$O$7,2,FALSE)</f>
        <v>Decaf</v>
      </c>
      <c r="S4190" s="15" t="str">
        <f>HLOOKUP(Coffee_data[[#This Row],[ProductId]],Product!$B$4:$O$7,3,FALSE)</f>
        <v>Coffee</v>
      </c>
      <c r="T4190" s="15" t="str">
        <f>HLOOKUP(Coffee_data[[#This Row],[ProductId]],Product!$B$4:$O$7,4,FALSE)</f>
        <v>Decaf Irish Cream</v>
      </c>
    </row>
    <row r="4191" spans="1:20" x14ac:dyDescent="0.2">
      <c r="A4191">
        <v>70</v>
      </c>
      <c r="B4191">
        <v>101</v>
      </c>
      <c r="C4191">
        <v>179</v>
      </c>
      <c r="D4191">
        <v>67</v>
      </c>
      <c r="E4191">
        <v>54</v>
      </c>
      <c r="F4191">
        <v>22</v>
      </c>
      <c r="G4191">
        <v>-1239</v>
      </c>
      <c r="H4191">
        <v>30</v>
      </c>
      <c r="I4191">
        <v>54</v>
      </c>
      <c r="J4191">
        <v>70</v>
      </c>
      <c r="K4191">
        <v>124</v>
      </c>
      <c r="L4191">
        <v>361</v>
      </c>
      <c r="M4191">
        <v>4</v>
      </c>
      <c r="N4191" s="25">
        <v>42338</v>
      </c>
      <c r="O4191" t="str">
        <f>VLOOKUP(Coffee_data[[#This Row],[Area Code]],Location!$B$1:$E$157,2,FALSE)</f>
        <v>Texas</v>
      </c>
      <c r="P4191" t="str">
        <f>VLOOKUP(Coffee_data[[#This Row],[Area Code]],Location!$B$1:$E$157,3,FALSE)</f>
        <v>South</v>
      </c>
      <c r="Q4191" t="str">
        <f>VLOOKUP(Coffee_data[[#This Row],[Area Code]],Location!$B$1:$E$157,4,FALSE)</f>
        <v>Major Market</v>
      </c>
      <c r="R4191" s="15" t="str">
        <f>HLOOKUP(Coffee_data[[#This Row],[ProductId]],Product!$B$4:$O$7,2,FALSE)</f>
        <v>Regular</v>
      </c>
      <c r="S4191" s="15" t="str">
        <f>HLOOKUP(Coffee_data[[#This Row],[ProductId]],Product!$B$4:$O$7,3,FALSE)</f>
        <v>Espresso</v>
      </c>
      <c r="T4191" s="15" t="str">
        <f>HLOOKUP(Coffee_data[[#This Row],[ProductId]],Product!$B$4:$O$7,4,FALSE)</f>
        <v>Caffe Latte</v>
      </c>
    </row>
    <row r="4192" spans="1:20" x14ac:dyDescent="0.2">
      <c r="A4192">
        <v>197</v>
      </c>
      <c r="B4192">
        <v>179</v>
      </c>
      <c r="C4192">
        <v>322</v>
      </c>
      <c r="D4192">
        <v>62</v>
      </c>
      <c r="E4192">
        <v>46</v>
      </c>
      <c r="F4192">
        <v>34</v>
      </c>
      <c r="G4192">
        <v>959</v>
      </c>
      <c r="H4192">
        <v>110</v>
      </c>
      <c r="I4192">
        <v>85</v>
      </c>
      <c r="J4192">
        <v>140</v>
      </c>
      <c r="K4192">
        <v>230</v>
      </c>
      <c r="L4192">
        <v>254</v>
      </c>
      <c r="M4192">
        <v>5</v>
      </c>
      <c r="N4192" s="25">
        <v>42338</v>
      </c>
      <c r="O4192" t="str">
        <f>VLOOKUP(Coffee_data[[#This Row],[Area Code]],Location!$B$1:$E$157,2,FALSE)</f>
        <v>Texas</v>
      </c>
      <c r="P4192" t="str">
        <f>VLOOKUP(Coffee_data[[#This Row],[Area Code]],Location!$B$1:$E$157,3,FALSE)</f>
        <v>South</v>
      </c>
      <c r="Q4192" t="str">
        <f>VLOOKUP(Coffee_data[[#This Row],[Area Code]],Location!$B$1:$E$157,4,FALSE)</f>
        <v>Major Market</v>
      </c>
      <c r="R4192" s="15" t="str">
        <f>HLOOKUP(Coffee_data[[#This Row],[ProductId]],Product!$B$4:$O$7,2,FALSE)</f>
        <v>Regular</v>
      </c>
      <c r="S4192" s="15" t="str">
        <f>HLOOKUP(Coffee_data[[#This Row],[ProductId]],Product!$B$4:$O$7,3,FALSE)</f>
        <v>Espresso</v>
      </c>
      <c r="T4192" s="15" t="str">
        <f>HLOOKUP(Coffee_data[[#This Row],[ProductId]],Product!$B$4:$O$7,4,FALSE)</f>
        <v>Caffe Mocha</v>
      </c>
    </row>
    <row r="4193" spans="1:20" x14ac:dyDescent="0.2">
      <c r="A4193">
        <v>77</v>
      </c>
      <c r="B4193">
        <v>79</v>
      </c>
      <c r="C4193">
        <v>142</v>
      </c>
      <c r="D4193">
        <v>54</v>
      </c>
      <c r="E4193">
        <v>27</v>
      </c>
      <c r="F4193">
        <v>15</v>
      </c>
      <c r="G4193">
        <v>601</v>
      </c>
      <c r="H4193">
        <v>40</v>
      </c>
      <c r="I4193">
        <v>40</v>
      </c>
      <c r="J4193">
        <v>60</v>
      </c>
      <c r="K4193">
        <v>100</v>
      </c>
      <c r="L4193">
        <v>430</v>
      </c>
      <c r="M4193">
        <v>6</v>
      </c>
      <c r="N4193" s="25">
        <v>42338</v>
      </c>
      <c r="O4193" t="str">
        <f>VLOOKUP(Coffee_data[[#This Row],[Area Code]],Location!$B$1:$E$157,2,FALSE)</f>
        <v>Texas</v>
      </c>
      <c r="P4193" t="str">
        <f>VLOOKUP(Coffee_data[[#This Row],[Area Code]],Location!$B$1:$E$157,3,FALSE)</f>
        <v>South</v>
      </c>
      <c r="Q4193" t="str">
        <f>VLOOKUP(Coffee_data[[#This Row],[Area Code]],Location!$B$1:$E$157,4,FALSE)</f>
        <v>Major Market</v>
      </c>
      <c r="R4193" s="15" t="str">
        <f>HLOOKUP(Coffee_data[[#This Row],[ProductId]],Product!$B$4:$O$7,2,FALSE)</f>
        <v>Decaf</v>
      </c>
      <c r="S4193" s="15" t="str">
        <f>HLOOKUP(Coffee_data[[#This Row],[ProductId]],Product!$B$4:$O$7,3,FALSE)</f>
        <v>Espresso</v>
      </c>
      <c r="T4193" s="15" t="str">
        <f>HLOOKUP(Coffee_data[[#This Row],[ProductId]],Product!$B$4:$O$7,4,FALSE)</f>
        <v>Decaf Espresso</v>
      </c>
    </row>
    <row r="4194" spans="1:20" x14ac:dyDescent="0.2">
      <c r="A4194">
        <v>-6</v>
      </c>
      <c r="B4194">
        <v>69</v>
      </c>
      <c r="C4194">
        <v>126</v>
      </c>
      <c r="D4194">
        <v>49</v>
      </c>
      <c r="E4194">
        <v>73</v>
      </c>
      <c r="F4194">
        <v>44</v>
      </c>
      <c r="G4194">
        <v>335</v>
      </c>
      <c r="H4194">
        <v>0</v>
      </c>
      <c r="I4194">
        <v>19</v>
      </c>
      <c r="J4194">
        <v>50</v>
      </c>
      <c r="K4194">
        <v>69</v>
      </c>
      <c r="L4194">
        <v>435</v>
      </c>
      <c r="M4194">
        <v>11</v>
      </c>
      <c r="N4194" s="25">
        <v>42338</v>
      </c>
      <c r="O4194" t="str">
        <f>VLOOKUP(Coffee_data[[#This Row],[Area Code]],Location!$B$1:$E$157,2,FALSE)</f>
        <v>Utah</v>
      </c>
      <c r="P4194" t="str">
        <f>VLOOKUP(Coffee_data[[#This Row],[Area Code]],Location!$B$1:$E$157,3,FALSE)</f>
        <v>West</v>
      </c>
      <c r="Q4194" t="str">
        <f>VLOOKUP(Coffee_data[[#This Row],[Area Code]],Location!$B$1:$E$157,4,FALSE)</f>
        <v>Small Market</v>
      </c>
      <c r="R4194" s="15" t="str">
        <f>HLOOKUP(Coffee_data[[#This Row],[ProductId]],Product!$B$4:$O$7,2,FALSE)</f>
        <v>Regular</v>
      </c>
      <c r="S4194" s="15" t="str">
        <f>HLOOKUP(Coffee_data[[#This Row],[ProductId]],Product!$B$4:$O$7,3,FALSE)</f>
        <v>Tea</v>
      </c>
      <c r="T4194" s="15" t="str">
        <f>HLOOKUP(Coffee_data[[#This Row],[ProductId]],Product!$B$4:$O$7,4,FALSE)</f>
        <v>Darjeeling</v>
      </c>
    </row>
    <row r="4195" spans="1:20" x14ac:dyDescent="0.2">
      <c r="A4195">
        <v>18</v>
      </c>
      <c r="B4195">
        <v>51</v>
      </c>
      <c r="C4195">
        <v>95</v>
      </c>
      <c r="D4195">
        <v>38</v>
      </c>
      <c r="E4195">
        <v>39</v>
      </c>
      <c r="F4195">
        <v>12</v>
      </c>
      <c r="G4195">
        <v>256</v>
      </c>
      <c r="H4195">
        <v>10</v>
      </c>
      <c r="I4195">
        <v>20</v>
      </c>
      <c r="J4195">
        <v>40</v>
      </c>
      <c r="K4195">
        <v>60</v>
      </c>
      <c r="L4195">
        <v>435</v>
      </c>
      <c r="M4195">
        <v>12</v>
      </c>
      <c r="N4195" s="25">
        <v>42338</v>
      </c>
      <c r="O4195" t="str">
        <f>VLOOKUP(Coffee_data[[#This Row],[Area Code]],Location!$B$1:$E$157,2,FALSE)</f>
        <v>Utah</v>
      </c>
      <c r="P4195" t="str">
        <f>VLOOKUP(Coffee_data[[#This Row],[Area Code]],Location!$B$1:$E$157,3,FALSE)</f>
        <v>West</v>
      </c>
      <c r="Q4195" t="str">
        <f>VLOOKUP(Coffee_data[[#This Row],[Area Code]],Location!$B$1:$E$157,4,FALSE)</f>
        <v>Small Market</v>
      </c>
      <c r="R4195" s="15" t="str">
        <f>HLOOKUP(Coffee_data[[#This Row],[ProductId]],Product!$B$4:$O$7,2,FALSE)</f>
        <v>Regular</v>
      </c>
      <c r="S4195" s="15" t="str">
        <f>HLOOKUP(Coffee_data[[#This Row],[ProductId]],Product!$B$4:$O$7,3,FALSE)</f>
        <v>Tea</v>
      </c>
      <c r="T4195" s="15" t="str">
        <f>HLOOKUP(Coffee_data[[#This Row],[ProductId]],Product!$B$4:$O$7,4,FALSE)</f>
        <v>Earl Grey</v>
      </c>
    </row>
    <row r="4196" spans="1:20" x14ac:dyDescent="0.2">
      <c r="A4196">
        <v>-22</v>
      </c>
      <c r="B4196">
        <v>25</v>
      </c>
      <c r="C4196">
        <v>48</v>
      </c>
      <c r="D4196">
        <v>20</v>
      </c>
      <c r="E4196">
        <v>40</v>
      </c>
      <c r="F4196">
        <v>7</v>
      </c>
      <c r="G4196">
        <v>218</v>
      </c>
      <c r="H4196">
        <v>0</v>
      </c>
      <c r="I4196">
        <v>10</v>
      </c>
      <c r="J4196">
        <v>20</v>
      </c>
      <c r="K4196">
        <v>17</v>
      </c>
      <c r="L4196">
        <v>435</v>
      </c>
      <c r="M4196">
        <v>13</v>
      </c>
      <c r="N4196" s="25">
        <v>42338</v>
      </c>
      <c r="O4196" t="str">
        <f>VLOOKUP(Coffee_data[[#This Row],[Area Code]],Location!$B$1:$E$157,2,FALSE)</f>
        <v>Utah</v>
      </c>
      <c r="P4196" t="str">
        <f>VLOOKUP(Coffee_data[[#This Row],[Area Code]],Location!$B$1:$E$157,3,FALSE)</f>
        <v>West</v>
      </c>
      <c r="Q4196" t="str">
        <f>VLOOKUP(Coffee_data[[#This Row],[Area Code]],Location!$B$1:$E$157,4,FALSE)</f>
        <v>Small Market</v>
      </c>
      <c r="R4196" s="15" t="str">
        <f>HLOOKUP(Coffee_data[[#This Row],[ProductId]],Product!$B$4:$O$7,2,FALSE)</f>
        <v>Regular</v>
      </c>
      <c r="S4196" s="15" t="str">
        <f>HLOOKUP(Coffee_data[[#This Row],[ProductId]],Product!$B$4:$O$7,3,FALSE)</f>
        <v>Tea</v>
      </c>
      <c r="T4196" s="15" t="str">
        <f>HLOOKUP(Coffee_data[[#This Row],[ProductId]],Product!$B$4:$O$7,4,FALSE)</f>
        <v>Green Tea</v>
      </c>
    </row>
    <row r="4197" spans="1:20" x14ac:dyDescent="0.2">
      <c r="A4197">
        <v>53</v>
      </c>
      <c r="B4197">
        <v>75</v>
      </c>
      <c r="C4197">
        <v>135</v>
      </c>
      <c r="D4197">
        <v>52</v>
      </c>
      <c r="E4197">
        <v>39</v>
      </c>
      <c r="F4197">
        <v>16</v>
      </c>
      <c r="G4197">
        <v>327</v>
      </c>
      <c r="H4197">
        <v>40</v>
      </c>
      <c r="I4197">
        <v>48</v>
      </c>
      <c r="J4197">
        <v>70</v>
      </c>
      <c r="K4197">
        <v>102</v>
      </c>
      <c r="L4197">
        <v>435</v>
      </c>
      <c r="M4197">
        <v>8</v>
      </c>
      <c r="N4197" s="25">
        <v>42338</v>
      </c>
      <c r="O4197" t="str">
        <f>VLOOKUP(Coffee_data[[#This Row],[Area Code]],Location!$B$1:$E$157,2,FALSE)</f>
        <v>Utah</v>
      </c>
      <c r="P4197" t="str">
        <f>VLOOKUP(Coffee_data[[#This Row],[Area Code]],Location!$B$1:$E$157,3,FALSE)</f>
        <v>West</v>
      </c>
      <c r="Q4197" t="str">
        <f>VLOOKUP(Coffee_data[[#This Row],[Area Code]],Location!$B$1:$E$157,4,FALSE)</f>
        <v>Small Market</v>
      </c>
      <c r="R4197" s="15" t="str">
        <f>HLOOKUP(Coffee_data[[#This Row],[ProductId]],Product!$B$4:$O$7,2,FALSE)</f>
        <v>Decaf</v>
      </c>
      <c r="S4197" s="15" t="str">
        <f>HLOOKUP(Coffee_data[[#This Row],[ProductId]],Product!$B$4:$O$7,3,FALSE)</f>
        <v>Herbal Tea</v>
      </c>
      <c r="T4197" s="15" t="str">
        <f>HLOOKUP(Coffee_data[[#This Row],[ProductId]],Product!$B$4:$O$7,4,FALSE)</f>
        <v>Chamomile</v>
      </c>
    </row>
    <row r="4198" spans="1:20" x14ac:dyDescent="0.2">
      <c r="A4198">
        <v>42</v>
      </c>
      <c r="B4198">
        <v>74</v>
      </c>
      <c r="C4198">
        <v>130</v>
      </c>
      <c r="D4198">
        <v>48</v>
      </c>
      <c r="E4198">
        <v>46</v>
      </c>
      <c r="F4198">
        <v>15</v>
      </c>
      <c r="G4198">
        <v>462</v>
      </c>
      <c r="H4198">
        <v>40</v>
      </c>
      <c r="I4198">
        <v>40</v>
      </c>
      <c r="J4198">
        <v>70</v>
      </c>
      <c r="K4198">
        <v>101</v>
      </c>
      <c r="L4198">
        <v>435</v>
      </c>
      <c r="M4198">
        <v>9</v>
      </c>
      <c r="N4198" s="25">
        <v>42338</v>
      </c>
      <c r="O4198" t="str">
        <f>VLOOKUP(Coffee_data[[#This Row],[Area Code]],Location!$B$1:$E$157,2,FALSE)</f>
        <v>Utah</v>
      </c>
      <c r="P4198" t="str">
        <f>VLOOKUP(Coffee_data[[#This Row],[Area Code]],Location!$B$1:$E$157,3,FALSE)</f>
        <v>West</v>
      </c>
      <c r="Q4198" t="str">
        <f>VLOOKUP(Coffee_data[[#This Row],[Area Code]],Location!$B$1:$E$157,4,FALSE)</f>
        <v>Small Market</v>
      </c>
      <c r="R4198" s="15" t="str">
        <f>HLOOKUP(Coffee_data[[#This Row],[ProductId]],Product!$B$4:$O$7,2,FALSE)</f>
        <v>Decaf</v>
      </c>
      <c r="S4198" s="15" t="str">
        <f>HLOOKUP(Coffee_data[[#This Row],[ProductId]],Product!$B$4:$O$7,3,FALSE)</f>
        <v>Herbal Tea</v>
      </c>
      <c r="T4198" s="15" t="str">
        <f>HLOOKUP(Coffee_data[[#This Row],[ProductId]],Product!$B$4:$O$7,4,FALSE)</f>
        <v>Lemon</v>
      </c>
    </row>
    <row r="4199" spans="1:20" x14ac:dyDescent="0.2">
      <c r="A4199">
        <v>25</v>
      </c>
      <c r="B4199">
        <v>68</v>
      </c>
      <c r="C4199">
        <v>171</v>
      </c>
      <c r="D4199">
        <v>92</v>
      </c>
      <c r="E4199">
        <v>51</v>
      </c>
      <c r="F4199">
        <v>28</v>
      </c>
      <c r="G4199">
        <v>1898</v>
      </c>
      <c r="H4199">
        <v>20</v>
      </c>
      <c r="I4199">
        <v>80</v>
      </c>
      <c r="J4199">
        <v>60</v>
      </c>
      <c r="K4199">
        <v>150</v>
      </c>
      <c r="L4199">
        <v>435</v>
      </c>
      <c r="M4199">
        <v>10</v>
      </c>
      <c r="N4199" s="25">
        <v>42338</v>
      </c>
      <c r="O4199" t="str">
        <f>VLOOKUP(Coffee_data[[#This Row],[Area Code]],Location!$B$1:$E$157,2,FALSE)</f>
        <v>Utah</v>
      </c>
      <c r="P4199" t="str">
        <f>VLOOKUP(Coffee_data[[#This Row],[Area Code]],Location!$B$1:$E$157,3,FALSE)</f>
        <v>West</v>
      </c>
      <c r="Q4199" t="str">
        <f>VLOOKUP(Coffee_data[[#This Row],[Area Code]],Location!$B$1:$E$157,4,FALSE)</f>
        <v>Small Market</v>
      </c>
      <c r="R4199" s="15" t="str">
        <f>HLOOKUP(Coffee_data[[#This Row],[ProductId]],Product!$B$4:$O$7,2,FALSE)</f>
        <v>Decaf</v>
      </c>
      <c r="S4199" s="15" t="str">
        <f>HLOOKUP(Coffee_data[[#This Row],[ProductId]],Product!$B$4:$O$7,3,FALSE)</f>
        <v>Herbal Tea</v>
      </c>
      <c r="T4199" s="15" t="str">
        <f>HLOOKUP(Coffee_data[[#This Row],[ProductId]],Product!$B$4:$O$7,4,FALSE)</f>
        <v>Mint</v>
      </c>
    </row>
    <row r="4200" spans="1:20" x14ac:dyDescent="0.2">
      <c r="A4200">
        <v>39</v>
      </c>
      <c r="B4200">
        <v>46</v>
      </c>
      <c r="C4200">
        <v>82</v>
      </c>
      <c r="D4200">
        <v>31</v>
      </c>
      <c r="E4200">
        <v>20</v>
      </c>
      <c r="F4200">
        <v>8</v>
      </c>
      <c r="G4200">
        <v>844</v>
      </c>
      <c r="H4200">
        <v>30</v>
      </c>
      <c r="I4200">
        <v>34</v>
      </c>
      <c r="J4200">
        <v>40</v>
      </c>
      <c r="K4200">
        <v>74</v>
      </c>
      <c r="L4200">
        <v>435</v>
      </c>
      <c r="M4200">
        <v>4</v>
      </c>
      <c r="N4200" s="25">
        <v>42338</v>
      </c>
      <c r="O4200" t="str">
        <f>VLOOKUP(Coffee_data[[#This Row],[Area Code]],Location!$B$1:$E$157,2,FALSE)</f>
        <v>Utah</v>
      </c>
      <c r="P4200" t="str">
        <f>VLOOKUP(Coffee_data[[#This Row],[Area Code]],Location!$B$1:$E$157,3,FALSE)</f>
        <v>West</v>
      </c>
      <c r="Q4200" t="str">
        <f>VLOOKUP(Coffee_data[[#This Row],[Area Code]],Location!$B$1:$E$157,4,FALSE)</f>
        <v>Small Market</v>
      </c>
      <c r="R4200" s="15" t="str">
        <f>HLOOKUP(Coffee_data[[#This Row],[ProductId]],Product!$B$4:$O$7,2,FALSE)</f>
        <v>Regular</v>
      </c>
      <c r="S4200" s="15" t="str">
        <f>HLOOKUP(Coffee_data[[#This Row],[ProductId]],Product!$B$4:$O$7,3,FALSE)</f>
        <v>Espresso</v>
      </c>
      <c r="T4200" s="15" t="str">
        <f>HLOOKUP(Coffee_data[[#This Row],[ProductId]],Product!$B$4:$O$7,4,FALSE)</f>
        <v>Caffe Latte</v>
      </c>
    </row>
    <row r="4201" spans="1:20" x14ac:dyDescent="0.2">
      <c r="A4201">
        <v>114</v>
      </c>
      <c r="B4201">
        <v>120</v>
      </c>
      <c r="C4201">
        <v>228</v>
      </c>
      <c r="D4201">
        <v>94</v>
      </c>
      <c r="E4201">
        <v>43</v>
      </c>
      <c r="F4201">
        <v>31</v>
      </c>
      <c r="G4201">
        <v>540</v>
      </c>
      <c r="H4201">
        <v>70</v>
      </c>
      <c r="I4201">
        <v>90</v>
      </c>
      <c r="J4201">
        <v>110</v>
      </c>
      <c r="K4201">
        <v>195</v>
      </c>
      <c r="L4201">
        <v>435</v>
      </c>
      <c r="M4201">
        <v>5</v>
      </c>
      <c r="N4201" s="25">
        <v>42338</v>
      </c>
      <c r="O4201" t="str">
        <f>VLOOKUP(Coffee_data[[#This Row],[Area Code]],Location!$B$1:$E$157,2,FALSE)</f>
        <v>Utah</v>
      </c>
      <c r="P4201" t="str">
        <f>VLOOKUP(Coffee_data[[#This Row],[Area Code]],Location!$B$1:$E$157,3,FALSE)</f>
        <v>West</v>
      </c>
      <c r="Q4201" t="str">
        <f>VLOOKUP(Coffee_data[[#This Row],[Area Code]],Location!$B$1:$E$157,4,FALSE)</f>
        <v>Small Market</v>
      </c>
      <c r="R4201" s="15" t="str">
        <f>HLOOKUP(Coffee_data[[#This Row],[ProductId]],Product!$B$4:$O$7,2,FALSE)</f>
        <v>Regular</v>
      </c>
      <c r="S4201" s="15" t="str">
        <f>HLOOKUP(Coffee_data[[#This Row],[ProductId]],Product!$B$4:$O$7,3,FALSE)</f>
        <v>Espresso</v>
      </c>
      <c r="T4201" s="15" t="str">
        <f>HLOOKUP(Coffee_data[[#This Row],[ProductId]],Product!$B$4:$O$7,4,FALSE)</f>
        <v>Caffe Mocha</v>
      </c>
    </row>
    <row r="4202" spans="1:20" x14ac:dyDescent="0.2">
      <c r="A4202">
        <v>70</v>
      </c>
      <c r="B4202">
        <v>73</v>
      </c>
      <c r="C4202">
        <v>131</v>
      </c>
      <c r="D4202">
        <v>50</v>
      </c>
      <c r="E4202">
        <v>26</v>
      </c>
      <c r="F4202">
        <v>14</v>
      </c>
      <c r="G4202">
        <v>898</v>
      </c>
      <c r="H4202">
        <v>50</v>
      </c>
      <c r="I4202">
        <v>40</v>
      </c>
      <c r="J4202">
        <v>70</v>
      </c>
      <c r="K4202">
        <v>116</v>
      </c>
      <c r="L4202">
        <v>435</v>
      </c>
      <c r="M4202">
        <v>6</v>
      </c>
      <c r="N4202" s="25">
        <v>42338</v>
      </c>
      <c r="O4202" t="str">
        <f>VLOOKUP(Coffee_data[[#This Row],[Area Code]],Location!$B$1:$E$157,2,FALSE)</f>
        <v>Utah</v>
      </c>
      <c r="P4202" t="str">
        <f>VLOOKUP(Coffee_data[[#This Row],[Area Code]],Location!$B$1:$E$157,3,FALSE)</f>
        <v>West</v>
      </c>
      <c r="Q4202" t="str">
        <f>VLOOKUP(Coffee_data[[#This Row],[Area Code]],Location!$B$1:$E$157,4,FALSE)</f>
        <v>Small Market</v>
      </c>
      <c r="R4202" s="15" t="str">
        <f>HLOOKUP(Coffee_data[[#This Row],[ProductId]],Product!$B$4:$O$7,2,FALSE)</f>
        <v>Decaf</v>
      </c>
      <c r="S4202" s="15" t="str">
        <f>HLOOKUP(Coffee_data[[#This Row],[ProductId]],Product!$B$4:$O$7,3,FALSE)</f>
        <v>Espresso</v>
      </c>
      <c r="T4202" s="15" t="str">
        <f>HLOOKUP(Coffee_data[[#This Row],[ProductId]],Product!$B$4:$O$7,4,FALSE)</f>
        <v>Decaf Espresso</v>
      </c>
    </row>
    <row r="4203" spans="1:20" x14ac:dyDescent="0.2">
      <c r="A4203">
        <v>53</v>
      </c>
      <c r="B4203">
        <v>76</v>
      </c>
      <c r="C4203">
        <v>148</v>
      </c>
      <c r="D4203">
        <v>63</v>
      </c>
      <c r="E4203">
        <v>40</v>
      </c>
      <c r="F4203">
        <v>19</v>
      </c>
      <c r="G4203">
        <v>1075</v>
      </c>
      <c r="H4203">
        <v>50</v>
      </c>
      <c r="I4203">
        <v>70</v>
      </c>
      <c r="J4203">
        <v>90</v>
      </c>
      <c r="K4203">
        <v>160</v>
      </c>
      <c r="L4203">
        <v>435</v>
      </c>
      <c r="M4203">
        <v>1</v>
      </c>
      <c r="N4203" s="25">
        <v>42338</v>
      </c>
      <c r="O4203" t="str">
        <f>VLOOKUP(Coffee_data[[#This Row],[Area Code]],Location!$B$1:$E$157,2,FALSE)</f>
        <v>Utah</v>
      </c>
      <c r="P4203" t="str">
        <f>VLOOKUP(Coffee_data[[#This Row],[Area Code]],Location!$B$1:$E$157,3,FALSE)</f>
        <v>West</v>
      </c>
      <c r="Q4203" t="str">
        <f>VLOOKUP(Coffee_data[[#This Row],[Area Code]],Location!$B$1:$E$157,4,FALSE)</f>
        <v>Small Market</v>
      </c>
      <c r="R4203" s="15" t="str">
        <f>HLOOKUP(Coffee_data[[#This Row],[ProductId]],Product!$B$4:$O$7,2,FALSE)</f>
        <v>Regular</v>
      </c>
      <c r="S4203" s="15" t="str">
        <f>HLOOKUP(Coffee_data[[#This Row],[ProductId]],Product!$B$4:$O$7,3,FALSE)</f>
        <v>Coffee</v>
      </c>
      <c r="T4203" s="15" t="str">
        <f>HLOOKUP(Coffee_data[[#This Row],[ProductId]],Product!$B$4:$O$7,4,FALSE)</f>
        <v>Amaretto</v>
      </c>
    </row>
    <row r="4204" spans="1:20" x14ac:dyDescent="0.2">
      <c r="A4204">
        <v>31</v>
      </c>
      <c r="B4204">
        <v>65</v>
      </c>
      <c r="C4204">
        <v>121</v>
      </c>
      <c r="D4204">
        <v>49</v>
      </c>
      <c r="E4204">
        <v>44</v>
      </c>
      <c r="F4204">
        <v>16</v>
      </c>
      <c r="G4204">
        <v>392</v>
      </c>
      <c r="H4204">
        <v>50</v>
      </c>
      <c r="I4204">
        <v>52</v>
      </c>
      <c r="J4204">
        <v>80</v>
      </c>
      <c r="K4204">
        <v>130</v>
      </c>
      <c r="L4204">
        <v>435</v>
      </c>
      <c r="M4204">
        <v>2</v>
      </c>
      <c r="N4204" s="25">
        <v>42338</v>
      </c>
      <c r="O4204" t="str">
        <f>VLOOKUP(Coffee_data[[#This Row],[Area Code]],Location!$B$1:$E$157,2,FALSE)</f>
        <v>Utah</v>
      </c>
      <c r="P4204" t="str">
        <f>VLOOKUP(Coffee_data[[#This Row],[Area Code]],Location!$B$1:$E$157,3,FALSE)</f>
        <v>West</v>
      </c>
      <c r="Q4204" t="str">
        <f>VLOOKUP(Coffee_data[[#This Row],[Area Code]],Location!$B$1:$E$157,4,FALSE)</f>
        <v>Small Market</v>
      </c>
      <c r="R4204" s="15" t="str">
        <f>HLOOKUP(Coffee_data[[#This Row],[ProductId]],Product!$B$4:$O$7,2,FALSE)</f>
        <v>Regular</v>
      </c>
      <c r="S4204" s="15" t="str">
        <f>HLOOKUP(Coffee_data[[#This Row],[ProductId]],Product!$B$4:$O$7,3,FALSE)</f>
        <v>Coffee</v>
      </c>
      <c r="T4204" s="15" t="str">
        <f>HLOOKUP(Coffee_data[[#This Row],[ProductId]],Product!$B$4:$O$7,4,FALSE)</f>
        <v>Columbian</v>
      </c>
    </row>
    <row r="4205" spans="1:20" x14ac:dyDescent="0.2">
      <c r="A4205">
        <v>39</v>
      </c>
      <c r="B4205">
        <v>85</v>
      </c>
      <c r="C4205">
        <v>163</v>
      </c>
      <c r="D4205">
        <v>68</v>
      </c>
      <c r="E4205">
        <v>59</v>
      </c>
      <c r="F4205">
        <v>25</v>
      </c>
      <c r="G4205">
        <v>619</v>
      </c>
      <c r="H4205">
        <v>50</v>
      </c>
      <c r="I4205">
        <v>80</v>
      </c>
      <c r="J4205">
        <v>100</v>
      </c>
      <c r="K4205">
        <v>180</v>
      </c>
      <c r="L4205">
        <v>801</v>
      </c>
      <c r="M4205">
        <v>3</v>
      </c>
      <c r="N4205" s="25">
        <v>42338</v>
      </c>
      <c r="O4205" t="str">
        <f>VLOOKUP(Coffee_data[[#This Row],[Area Code]],Location!$B$1:$E$157,2,FALSE)</f>
        <v>Utah</v>
      </c>
      <c r="P4205" t="str">
        <f>VLOOKUP(Coffee_data[[#This Row],[Area Code]],Location!$B$1:$E$157,3,FALSE)</f>
        <v>West</v>
      </c>
      <c r="Q4205" t="str">
        <f>VLOOKUP(Coffee_data[[#This Row],[Area Code]],Location!$B$1:$E$157,4,FALSE)</f>
        <v>Small Market</v>
      </c>
      <c r="R4205" s="15" t="str">
        <f>HLOOKUP(Coffee_data[[#This Row],[ProductId]],Product!$B$4:$O$7,2,FALSE)</f>
        <v>Decaf</v>
      </c>
      <c r="S4205" s="15" t="str">
        <f>HLOOKUP(Coffee_data[[#This Row],[ProductId]],Product!$B$4:$O$7,3,FALSE)</f>
        <v>Coffee</v>
      </c>
      <c r="T4205" s="15" t="str">
        <f>HLOOKUP(Coffee_data[[#This Row],[ProductId]],Product!$B$4:$O$7,4,FALSE)</f>
        <v>Decaf Irish Cream</v>
      </c>
    </row>
    <row r="4206" spans="1:20" x14ac:dyDescent="0.2">
      <c r="A4206">
        <v>199</v>
      </c>
      <c r="B4206">
        <v>179</v>
      </c>
      <c r="C4206">
        <v>322</v>
      </c>
      <c r="D4206">
        <v>79</v>
      </c>
      <c r="E4206">
        <v>45</v>
      </c>
      <c r="F4206">
        <v>34</v>
      </c>
      <c r="G4206">
        <v>959</v>
      </c>
      <c r="H4206">
        <v>110</v>
      </c>
      <c r="I4206">
        <v>79</v>
      </c>
      <c r="J4206">
        <v>130</v>
      </c>
      <c r="K4206">
        <v>209</v>
      </c>
      <c r="L4206">
        <v>323</v>
      </c>
      <c r="M4206">
        <v>11</v>
      </c>
      <c r="N4206" s="25">
        <v>42338</v>
      </c>
      <c r="O4206" t="str">
        <f>VLOOKUP(Coffee_data[[#This Row],[Area Code]],Location!$B$1:$E$157,2,FALSE)</f>
        <v>California</v>
      </c>
      <c r="P4206" t="str">
        <f>VLOOKUP(Coffee_data[[#This Row],[Area Code]],Location!$B$1:$E$157,3,FALSE)</f>
        <v>West</v>
      </c>
      <c r="Q4206" t="str">
        <f>VLOOKUP(Coffee_data[[#This Row],[Area Code]],Location!$B$1:$E$157,4,FALSE)</f>
        <v>Major Market</v>
      </c>
      <c r="R4206" s="15" t="str">
        <f>HLOOKUP(Coffee_data[[#This Row],[ProductId]],Product!$B$4:$O$7,2,FALSE)</f>
        <v>Regular</v>
      </c>
      <c r="S4206" s="15" t="str">
        <f>HLOOKUP(Coffee_data[[#This Row],[ProductId]],Product!$B$4:$O$7,3,FALSE)</f>
        <v>Tea</v>
      </c>
      <c r="T4206" s="15" t="str">
        <f>HLOOKUP(Coffee_data[[#This Row],[ProductId]],Product!$B$4:$O$7,4,FALSE)</f>
        <v>Darjeeling</v>
      </c>
    </row>
    <row r="4207" spans="1:20" x14ac:dyDescent="0.2">
      <c r="A4207">
        <v>79</v>
      </c>
      <c r="B4207">
        <v>79</v>
      </c>
      <c r="C4207">
        <v>142</v>
      </c>
      <c r="D4207">
        <v>54</v>
      </c>
      <c r="E4207">
        <v>26</v>
      </c>
      <c r="F4207">
        <v>15</v>
      </c>
      <c r="G4207">
        <v>601</v>
      </c>
      <c r="H4207">
        <v>50</v>
      </c>
      <c r="I4207">
        <v>42</v>
      </c>
      <c r="J4207">
        <v>60</v>
      </c>
      <c r="K4207">
        <v>102</v>
      </c>
      <c r="L4207">
        <v>408</v>
      </c>
      <c r="M4207">
        <v>12</v>
      </c>
      <c r="N4207" s="25">
        <v>42338</v>
      </c>
      <c r="O4207" t="str">
        <f>VLOOKUP(Coffee_data[[#This Row],[Area Code]],Location!$B$1:$E$157,2,FALSE)</f>
        <v>California</v>
      </c>
      <c r="P4207" t="str">
        <f>VLOOKUP(Coffee_data[[#This Row],[Area Code]],Location!$B$1:$E$157,3,FALSE)</f>
        <v>West</v>
      </c>
      <c r="Q4207" t="str">
        <f>VLOOKUP(Coffee_data[[#This Row],[Area Code]],Location!$B$1:$E$157,4,FALSE)</f>
        <v>Major Market</v>
      </c>
      <c r="R4207" s="15" t="str">
        <f>HLOOKUP(Coffee_data[[#This Row],[ProductId]],Product!$B$4:$O$7,2,FALSE)</f>
        <v>Regular</v>
      </c>
      <c r="S4207" s="15" t="str">
        <f>HLOOKUP(Coffee_data[[#This Row],[ProductId]],Product!$B$4:$O$7,3,FALSE)</f>
        <v>Tea</v>
      </c>
      <c r="T4207" s="15" t="str">
        <f>HLOOKUP(Coffee_data[[#This Row],[ProductId]],Product!$B$4:$O$7,4,FALSE)</f>
        <v>Earl Grey</v>
      </c>
    </row>
    <row r="4208" spans="1:20" x14ac:dyDescent="0.2">
      <c r="A4208">
        <v>70</v>
      </c>
      <c r="B4208">
        <v>101</v>
      </c>
      <c r="C4208">
        <v>179</v>
      </c>
      <c r="D4208">
        <v>67</v>
      </c>
      <c r="E4208">
        <v>54</v>
      </c>
      <c r="F4208">
        <v>22</v>
      </c>
      <c r="G4208">
        <v>677</v>
      </c>
      <c r="H4208">
        <v>50</v>
      </c>
      <c r="I4208">
        <v>53</v>
      </c>
      <c r="J4208">
        <v>80</v>
      </c>
      <c r="K4208">
        <v>120</v>
      </c>
      <c r="L4208">
        <v>510</v>
      </c>
      <c r="M4208">
        <v>13</v>
      </c>
      <c r="N4208" s="25">
        <v>42338</v>
      </c>
      <c r="O4208" t="str">
        <f>VLOOKUP(Coffee_data[[#This Row],[Area Code]],Location!$B$1:$E$157,2,FALSE)</f>
        <v>California</v>
      </c>
      <c r="P4208" t="str">
        <f>VLOOKUP(Coffee_data[[#This Row],[Area Code]],Location!$B$1:$E$157,3,FALSE)</f>
        <v>West</v>
      </c>
      <c r="Q4208" t="str">
        <f>VLOOKUP(Coffee_data[[#This Row],[Area Code]],Location!$B$1:$E$157,4,FALSE)</f>
        <v>Major Market</v>
      </c>
      <c r="R4208" s="15" t="str">
        <f>HLOOKUP(Coffee_data[[#This Row],[ProductId]],Product!$B$4:$O$7,2,FALSE)</f>
        <v>Regular</v>
      </c>
      <c r="S4208" s="15" t="str">
        <f>HLOOKUP(Coffee_data[[#This Row],[ProductId]],Product!$B$4:$O$7,3,FALSE)</f>
        <v>Tea</v>
      </c>
      <c r="T4208" s="15" t="str">
        <f>HLOOKUP(Coffee_data[[#This Row],[ProductId]],Product!$B$4:$O$7,4,FALSE)</f>
        <v>Green Tea</v>
      </c>
    </row>
    <row r="4209" spans="1:20" x14ac:dyDescent="0.2">
      <c r="A4209">
        <v>132</v>
      </c>
      <c r="B4209">
        <v>124</v>
      </c>
      <c r="C4209">
        <v>224</v>
      </c>
      <c r="D4209">
        <v>86</v>
      </c>
      <c r="E4209">
        <v>35</v>
      </c>
      <c r="F4209">
        <v>24</v>
      </c>
      <c r="G4209">
        <v>1003</v>
      </c>
      <c r="H4209">
        <v>80</v>
      </c>
      <c r="I4209">
        <v>72</v>
      </c>
      <c r="J4209">
        <v>110</v>
      </c>
      <c r="K4209">
        <v>182</v>
      </c>
      <c r="L4209">
        <v>916</v>
      </c>
      <c r="M4209">
        <v>8</v>
      </c>
      <c r="N4209" s="25">
        <v>42338</v>
      </c>
      <c r="O4209" t="str">
        <f>VLOOKUP(Coffee_data[[#This Row],[Area Code]],Location!$B$1:$E$157,2,FALSE)</f>
        <v>California</v>
      </c>
      <c r="P4209" t="str">
        <f>VLOOKUP(Coffee_data[[#This Row],[Area Code]],Location!$B$1:$E$157,3,FALSE)</f>
        <v>West</v>
      </c>
      <c r="Q4209" t="str">
        <f>VLOOKUP(Coffee_data[[#This Row],[Area Code]],Location!$B$1:$E$157,4,FALSE)</f>
        <v>Major Market</v>
      </c>
      <c r="R4209" s="15" t="str">
        <f>HLOOKUP(Coffee_data[[#This Row],[ProductId]],Product!$B$4:$O$7,2,FALSE)</f>
        <v>Decaf</v>
      </c>
      <c r="S4209" s="15" t="str">
        <f>HLOOKUP(Coffee_data[[#This Row],[ProductId]],Product!$B$4:$O$7,3,FALSE)</f>
        <v>Herbal Tea</v>
      </c>
      <c r="T4209" s="15" t="str">
        <f>HLOOKUP(Coffee_data[[#This Row],[ProductId]],Product!$B$4:$O$7,4,FALSE)</f>
        <v>Chamomile</v>
      </c>
    </row>
    <row r="4210" spans="1:20" x14ac:dyDescent="0.2">
      <c r="A4210">
        <v>279</v>
      </c>
      <c r="B4210">
        <v>284</v>
      </c>
      <c r="C4210">
        <v>559</v>
      </c>
      <c r="D4210">
        <v>210</v>
      </c>
      <c r="E4210">
        <v>96</v>
      </c>
      <c r="F4210">
        <v>74</v>
      </c>
      <c r="G4210">
        <v>1321</v>
      </c>
      <c r="H4210">
        <v>170</v>
      </c>
      <c r="I4210">
        <v>145</v>
      </c>
      <c r="J4210">
        <v>260</v>
      </c>
      <c r="K4210">
        <v>489</v>
      </c>
      <c r="L4210">
        <v>661</v>
      </c>
      <c r="M4210">
        <v>9</v>
      </c>
      <c r="N4210" s="25">
        <v>42338</v>
      </c>
      <c r="O4210" t="str">
        <f>VLOOKUP(Coffee_data[[#This Row],[Area Code]],Location!$B$1:$E$157,2,FALSE)</f>
        <v>California</v>
      </c>
      <c r="P4210" t="str">
        <f>VLOOKUP(Coffee_data[[#This Row],[Area Code]],Location!$B$1:$E$157,3,FALSE)</f>
        <v>West</v>
      </c>
      <c r="Q4210" t="str">
        <f>VLOOKUP(Coffee_data[[#This Row],[Area Code]],Location!$B$1:$E$157,4,FALSE)</f>
        <v>Major Market</v>
      </c>
      <c r="R4210" s="15" t="str">
        <f>HLOOKUP(Coffee_data[[#This Row],[ProductId]],Product!$B$4:$O$7,2,FALSE)</f>
        <v>Decaf</v>
      </c>
      <c r="S4210" s="15" t="str">
        <f>HLOOKUP(Coffee_data[[#This Row],[ProductId]],Product!$B$4:$O$7,3,FALSE)</f>
        <v>Herbal Tea</v>
      </c>
      <c r="T4210" s="15" t="str">
        <f>HLOOKUP(Coffee_data[[#This Row],[ProductId]],Product!$B$4:$O$7,4,FALSE)</f>
        <v>Lemon</v>
      </c>
    </row>
    <row r="4211" spans="1:20" x14ac:dyDescent="0.2">
      <c r="A4211">
        <v>43</v>
      </c>
      <c r="B4211">
        <v>56</v>
      </c>
      <c r="C4211">
        <v>106</v>
      </c>
      <c r="D4211">
        <v>43</v>
      </c>
      <c r="E4211">
        <v>27</v>
      </c>
      <c r="F4211">
        <v>14</v>
      </c>
      <c r="G4211">
        <v>531</v>
      </c>
      <c r="H4211">
        <v>30</v>
      </c>
      <c r="I4211">
        <v>40</v>
      </c>
      <c r="J4211">
        <v>50</v>
      </c>
      <c r="K4211">
        <v>90</v>
      </c>
      <c r="L4211">
        <v>323</v>
      </c>
      <c r="M4211">
        <v>10</v>
      </c>
      <c r="N4211" s="25">
        <v>42338</v>
      </c>
      <c r="O4211" t="str">
        <f>VLOOKUP(Coffee_data[[#This Row],[Area Code]],Location!$B$1:$E$157,2,FALSE)</f>
        <v>California</v>
      </c>
      <c r="P4211" t="str">
        <f>VLOOKUP(Coffee_data[[#This Row],[Area Code]],Location!$B$1:$E$157,3,FALSE)</f>
        <v>West</v>
      </c>
      <c r="Q4211" t="str">
        <f>VLOOKUP(Coffee_data[[#This Row],[Area Code]],Location!$B$1:$E$157,4,FALSE)</f>
        <v>Major Market</v>
      </c>
      <c r="R4211" s="15" t="str">
        <f>HLOOKUP(Coffee_data[[#This Row],[ProductId]],Product!$B$4:$O$7,2,FALSE)</f>
        <v>Decaf</v>
      </c>
      <c r="S4211" s="15" t="str">
        <f>HLOOKUP(Coffee_data[[#This Row],[ProductId]],Product!$B$4:$O$7,3,FALSE)</f>
        <v>Herbal Tea</v>
      </c>
      <c r="T4211" s="15" t="str">
        <f>HLOOKUP(Coffee_data[[#This Row],[ProductId]],Product!$B$4:$O$7,4,FALSE)</f>
        <v>Mint</v>
      </c>
    </row>
    <row r="4212" spans="1:20" x14ac:dyDescent="0.2">
      <c r="A4212">
        <v>233</v>
      </c>
      <c r="B4212">
        <v>251</v>
      </c>
      <c r="C4212">
        <v>534</v>
      </c>
      <c r="D4212">
        <v>254</v>
      </c>
      <c r="E4212">
        <v>94</v>
      </c>
      <c r="F4212">
        <v>70</v>
      </c>
      <c r="G4212">
        <v>1820</v>
      </c>
      <c r="H4212">
        <v>160</v>
      </c>
      <c r="I4212">
        <v>237</v>
      </c>
      <c r="J4212">
        <v>240</v>
      </c>
      <c r="K4212">
        <v>476</v>
      </c>
      <c r="L4212">
        <v>949</v>
      </c>
      <c r="M4212">
        <v>4</v>
      </c>
      <c r="N4212" s="25">
        <v>42338</v>
      </c>
      <c r="O4212" t="str">
        <f>VLOOKUP(Coffee_data[[#This Row],[Area Code]],Location!$B$1:$E$157,2,FALSE)</f>
        <v>California</v>
      </c>
      <c r="P4212" t="str">
        <f>VLOOKUP(Coffee_data[[#This Row],[Area Code]],Location!$B$1:$E$157,3,FALSE)</f>
        <v>West</v>
      </c>
      <c r="Q4212" t="str">
        <f>VLOOKUP(Coffee_data[[#This Row],[Area Code]],Location!$B$1:$E$157,4,FALSE)</f>
        <v>Major Market</v>
      </c>
      <c r="R4212" s="15" t="str">
        <f>HLOOKUP(Coffee_data[[#This Row],[ProductId]],Product!$B$4:$O$7,2,FALSE)</f>
        <v>Regular</v>
      </c>
      <c r="S4212" s="15" t="str">
        <f>HLOOKUP(Coffee_data[[#This Row],[ProductId]],Product!$B$4:$O$7,3,FALSE)</f>
        <v>Espresso</v>
      </c>
      <c r="T4212" s="15" t="str">
        <f>HLOOKUP(Coffee_data[[#This Row],[ProductId]],Product!$B$4:$O$7,4,FALSE)</f>
        <v>Caffe Latte</v>
      </c>
    </row>
    <row r="4213" spans="1:20" x14ac:dyDescent="0.2">
      <c r="A4213">
        <v>46</v>
      </c>
      <c r="B4213">
        <v>187</v>
      </c>
      <c r="C4213">
        <v>343</v>
      </c>
      <c r="D4213">
        <v>112</v>
      </c>
      <c r="E4213">
        <v>156</v>
      </c>
      <c r="F4213">
        <v>122</v>
      </c>
      <c r="G4213">
        <v>940</v>
      </c>
      <c r="H4213">
        <v>40</v>
      </c>
      <c r="I4213">
        <v>134</v>
      </c>
      <c r="J4213">
        <v>180</v>
      </c>
      <c r="K4213">
        <v>310</v>
      </c>
      <c r="L4213">
        <v>530</v>
      </c>
      <c r="M4213">
        <v>5</v>
      </c>
      <c r="N4213" s="25">
        <v>42338</v>
      </c>
      <c r="O4213" t="str">
        <f>VLOOKUP(Coffee_data[[#This Row],[Area Code]],Location!$B$1:$E$157,2,FALSE)</f>
        <v>California</v>
      </c>
      <c r="P4213" t="str">
        <f>VLOOKUP(Coffee_data[[#This Row],[Area Code]],Location!$B$1:$E$157,3,FALSE)</f>
        <v>West</v>
      </c>
      <c r="Q4213" t="str">
        <f>VLOOKUP(Coffee_data[[#This Row],[Area Code]],Location!$B$1:$E$157,4,FALSE)</f>
        <v>Major Market</v>
      </c>
      <c r="R4213" s="15" t="str">
        <f>HLOOKUP(Coffee_data[[#This Row],[ProductId]],Product!$B$4:$O$7,2,FALSE)</f>
        <v>Regular</v>
      </c>
      <c r="S4213" s="15" t="str">
        <f>HLOOKUP(Coffee_data[[#This Row],[ProductId]],Product!$B$4:$O$7,3,FALSE)</f>
        <v>Espresso</v>
      </c>
      <c r="T4213" s="15" t="str">
        <f>HLOOKUP(Coffee_data[[#This Row],[ProductId]],Product!$B$4:$O$7,4,FALSE)</f>
        <v>Caffe Mocha</v>
      </c>
    </row>
    <row r="4214" spans="1:20" x14ac:dyDescent="0.2">
      <c r="A4214">
        <v>321</v>
      </c>
      <c r="B4214">
        <v>329</v>
      </c>
      <c r="C4214">
        <v>614</v>
      </c>
      <c r="D4214">
        <v>238</v>
      </c>
      <c r="E4214">
        <v>113</v>
      </c>
      <c r="F4214">
        <v>81</v>
      </c>
      <c r="G4214">
        <v>1744</v>
      </c>
      <c r="H4214">
        <v>210</v>
      </c>
      <c r="I4214">
        <v>237</v>
      </c>
      <c r="J4214">
        <v>310</v>
      </c>
      <c r="K4214">
        <v>556</v>
      </c>
      <c r="L4214">
        <v>209</v>
      </c>
      <c r="M4214">
        <v>6</v>
      </c>
      <c r="N4214" s="25">
        <v>42338</v>
      </c>
      <c r="O4214" t="str">
        <f>VLOOKUP(Coffee_data[[#This Row],[Area Code]],Location!$B$1:$E$157,2,FALSE)</f>
        <v>California</v>
      </c>
      <c r="P4214" t="str">
        <f>VLOOKUP(Coffee_data[[#This Row],[Area Code]],Location!$B$1:$E$157,3,FALSE)</f>
        <v>West</v>
      </c>
      <c r="Q4214" t="str">
        <f>VLOOKUP(Coffee_data[[#This Row],[Area Code]],Location!$B$1:$E$157,4,FALSE)</f>
        <v>Major Market</v>
      </c>
      <c r="R4214" s="15" t="str">
        <f>HLOOKUP(Coffee_data[[#This Row],[ProductId]],Product!$B$4:$O$7,2,FALSE)</f>
        <v>Decaf</v>
      </c>
      <c r="S4214" s="15" t="str">
        <f>HLOOKUP(Coffee_data[[#This Row],[ProductId]],Product!$B$4:$O$7,3,FALSE)</f>
        <v>Espresso</v>
      </c>
      <c r="T4214" s="15" t="str">
        <f>HLOOKUP(Coffee_data[[#This Row],[ProductId]],Product!$B$4:$O$7,4,FALSE)</f>
        <v>Decaf Espresso</v>
      </c>
    </row>
    <row r="4215" spans="1:20" x14ac:dyDescent="0.2">
      <c r="A4215">
        <v>-131</v>
      </c>
      <c r="B4215">
        <v>-25</v>
      </c>
      <c r="C4215">
        <v>109</v>
      </c>
      <c r="D4215">
        <v>138</v>
      </c>
      <c r="E4215">
        <v>63</v>
      </c>
      <c r="F4215">
        <v>40</v>
      </c>
      <c r="G4215">
        <v>2947</v>
      </c>
      <c r="H4215">
        <v>-90</v>
      </c>
      <c r="I4215">
        <v>98</v>
      </c>
      <c r="J4215">
        <v>-30</v>
      </c>
      <c r="K4215">
        <v>119</v>
      </c>
      <c r="L4215">
        <v>209</v>
      </c>
      <c r="M4215">
        <v>1</v>
      </c>
      <c r="N4215" s="25">
        <v>42338</v>
      </c>
      <c r="O4215" t="str">
        <f>VLOOKUP(Coffee_data[[#This Row],[Area Code]],Location!$B$1:$E$157,2,FALSE)</f>
        <v>California</v>
      </c>
      <c r="P4215" t="str">
        <f>VLOOKUP(Coffee_data[[#This Row],[Area Code]],Location!$B$1:$E$157,3,FALSE)</f>
        <v>West</v>
      </c>
      <c r="Q4215" t="str">
        <f>VLOOKUP(Coffee_data[[#This Row],[Area Code]],Location!$B$1:$E$157,4,FALSE)</f>
        <v>Major Market</v>
      </c>
      <c r="R4215" s="15" t="str">
        <f>HLOOKUP(Coffee_data[[#This Row],[ProductId]],Product!$B$4:$O$7,2,FALSE)</f>
        <v>Regular</v>
      </c>
      <c r="S4215" s="15" t="str">
        <f>HLOOKUP(Coffee_data[[#This Row],[ProductId]],Product!$B$4:$O$7,3,FALSE)</f>
        <v>Coffee</v>
      </c>
      <c r="T4215" s="15" t="str">
        <f>HLOOKUP(Coffee_data[[#This Row],[ProductId]],Product!$B$4:$O$7,4,FALSE)</f>
        <v>Amaretto</v>
      </c>
    </row>
    <row r="4216" spans="1:20" x14ac:dyDescent="0.2">
      <c r="A4216">
        <v>402</v>
      </c>
      <c r="B4216">
        <v>420</v>
      </c>
      <c r="C4216">
        <v>745</v>
      </c>
      <c r="D4216">
        <v>287</v>
      </c>
      <c r="E4216">
        <v>149</v>
      </c>
      <c r="F4216">
        <v>97</v>
      </c>
      <c r="G4216">
        <v>2642</v>
      </c>
      <c r="H4216">
        <v>350</v>
      </c>
      <c r="I4216">
        <v>280</v>
      </c>
      <c r="J4216">
        <v>500</v>
      </c>
      <c r="K4216">
        <v>828</v>
      </c>
      <c r="L4216">
        <v>530</v>
      </c>
      <c r="M4216">
        <v>2</v>
      </c>
      <c r="N4216" s="25">
        <v>42338</v>
      </c>
      <c r="O4216" t="str">
        <f>VLOOKUP(Coffee_data[[#This Row],[Area Code]],Location!$B$1:$E$157,2,FALSE)</f>
        <v>California</v>
      </c>
      <c r="P4216" t="str">
        <f>VLOOKUP(Coffee_data[[#This Row],[Area Code]],Location!$B$1:$E$157,3,FALSE)</f>
        <v>West</v>
      </c>
      <c r="Q4216" t="str">
        <f>VLOOKUP(Coffee_data[[#This Row],[Area Code]],Location!$B$1:$E$157,4,FALSE)</f>
        <v>Major Market</v>
      </c>
      <c r="R4216" s="15" t="str">
        <f>HLOOKUP(Coffee_data[[#This Row],[ProductId]],Product!$B$4:$O$7,2,FALSE)</f>
        <v>Regular</v>
      </c>
      <c r="S4216" s="15" t="str">
        <f>HLOOKUP(Coffee_data[[#This Row],[ProductId]],Product!$B$4:$O$7,3,FALSE)</f>
        <v>Coffee</v>
      </c>
      <c r="T4216" s="15" t="str">
        <f>HLOOKUP(Coffee_data[[#This Row],[ProductId]],Product!$B$4:$O$7,4,FALSE)</f>
        <v>Columbian</v>
      </c>
    </row>
    <row r="4217" spans="1:20" x14ac:dyDescent="0.2">
      <c r="A4217">
        <v>-221</v>
      </c>
      <c r="B4217">
        <v>-32</v>
      </c>
      <c r="C4217">
        <v>205</v>
      </c>
      <c r="D4217">
        <v>210</v>
      </c>
      <c r="E4217">
        <v>117</v>
      </c>
      <c r="F4217">
        <v>73</v>
      </c>
      <c r="G4217">
        <v>4216</v>
      </c>
      <c r="H4217">
        <v>-150</v>
      </c>
      <c r="I4217">
        <v>230</v>
      </c>
      <c r="J4217">
        <v>-40</v>
      </c>
      <c r="K4217">
        <v>223</v>
      </c>
      <c r="L4217">
        <v>951</v>
      </c>
      <c r="M4217">
        <v>3</v>
      </c>
      <c r="N4217" s="25">
        <v>42338</v>
      </c>
      <c r="O4217" t="str">
        <f>VLOOKUP(Coffee_data[[#This Row],[Area Code]],Location!$B$1:$E$157,2,FALSE)</f>
        <v>California</v>
      </c>
      <c r="P4217" t="str">
        <f>VLOOKUP(Coffee_data[[#This Row],[Area Code]],Location!$B$1:$E$157,3,FALSE)</f>
        <v>West</v>
      </c>
      <c r="Q4217" t="str">
        <f>VLOOKUP(Coffee_data[[#This Row],[Area Code]],Location!$B$1:$E$157,4,FALSE)</f>
        <v>Major Market</v>
      </c>
      <c r="R4217" s="15" t="str">
        <f>HLOOKUP(Coffee_data[[#This Row],[ProductId]],Product!$B$4:$O$7,2,FALSE)</f>
        <v>Decaf</v>
      </c>
      <c r="S4217" s="15" t="str">
        <f>HLOOKUP(Coffee_data[[#This Row],[ProductId]],Product!$B$4:$O$7,3,FALSE)</f>
        <v>Coffee</v>
      </c>
      <c r="T4217" s="15" t="str">
        <f>HLOOKUP(Coffee_data[[#This Row],[ProductId]],Product!$B$4:$O$7,4,FALSE)</f>
        <v>Decaf Irish Cream</v>
      </c>
    </row>
    <row r="4218" spans="1:20" x14ac:dyDescent="0.2">
      <c r="A4218">
        <v>319</v>
      </c>
      <c r="B4218">
        <v>329</v>
      </c>
      <c r="C4218">
        <v>614</v>
      </c>
      <c r="D4218">
        <v>247</v>
      </c>
      <c r="E4218">
        <v>114</v>
      </c>
      <c r="F4218">
        <v>81</v>
      </c>
      <c r="G4218">
        <v>1744</v>
      </c>
      <c r="H4218">
        <v>150</v>
      </c>
      <c r="I4218">
        <v>190</v>
      </c>
      <c r="J4218">
        <v>240</v>
      </c>
      <c r="K4218">
        <v>409</v>
      </c>
      <c r="L4218">
        <v>775</v>
      </c>
      <c r="M4218">
        <v>11</v>
      </c>
      <c r="N4218" s="25">
        <v>42338</v>
      </c>
      <c r="O4218" t="str">
        <f>VLOOKUP(Coffee_data[[#This Row],[Area Code]],Location!$B$1:$E$157,2,FALSE)</f>
        <v>Nevada</v>
      </c>
      <c r="P4218" t="str">
        <f>VLOOKUP(Coffee_data[[#This Row],[Area Code]],Location!$B$1:$E$157,3,FALSE)</f>
        <v>West</v>
      </c>
      <c r="Q4218" t="str">
        <f>VLOOKUP(Coffee_data[[#This Row],[Area Code]],Location!$B$1:$E$157,4,FALSE)</f>
        <v>Small Market</v>
      </c>
      <c r="R4218" s="15" t="str">
        <f>HLOOKUP(Coffee_data[[#This Row],[ProductId]],Product!$B$4:$O$7,2,FALSE)</f>
        <v>Regular</v>
      </c>
      <c r="S4218" s="15" t="str">
        <f>HLOOKUP(Coffee_data[[#This Row],[ProductId]],Product!$B$4:$O$7,3,FALSE)</f>
        <v>Tea</v>
      </c>
      <c r="T4218" s="15" t="str">
        <f>HLOOKUP(Coffee_data[[#This Row],[ProductId]],Product!$B$4:$O$7,4,FALSE)</f>
        <v>Darjeeling</v>
      </c>
    </row>
    <row r="4219" spans="1:20" x14ac:dyDescent="0.2">
      <c r="A4219">
        <v>233</v>
      </c>
      <c r="B4219">
        <v>251</v>
      </c>
      <c r="C4219">
        <v>534</v>
      </c>
      <c r="D4219">
        <v>289</v>
      </c>
      <c r="E4219">
        <v>94</v>
      </c>
      <c r="F4219">
        <v>70</v>
      </c>
      <c r="G4219">
        <v>1820</v>
      </c>
      <c r="H4219">
        <v>100</v>
      </c>
      <c r="I4219">
        <v>154</v>
      </c>
      <c r="J4219">
        <v>180</v>
      </c>
      <c r="K4219">
        <v>360</v>
      </c>
      <c r="L4219">
        <v>775</v>
      </c>
      <c r="M4219">
        <v>12</v>
      </c>
      <c r="N4219" s="25">
        <v>42338</v>
      </c>
      <c r="O4219" t="str">
        <f>VLOOKUP(Coffee_data[[#This Row],[Area Code]],Location!$B$1:$E$157,2,FALSE)</f>
        <v>Nevada</v>
      </c>
      <c r="P4219" t="str">
        <f>VLOOKUP(Coffee_data[[#This Row],[Area Code]],Location!$B$1:$E$157,3,FALSE)</f>
        <v>West</v>
      </c>
      <c r="Q4219" t="str">
        <f>VLOOKUP(Coffee_data[[#This Row],[Area Code]],Location!$B$1:$E$157,4,FALSE)</f>
        <v>Small Market</v>
      </c>
      <c r="R4219" s="15" t="str">
        <f>HLOOKUP(Coffee_data[[#This Row],[ProductId]],Product!$B$4:$O$7,2,FALSE)</f>
        <v>Regular</v>
      </c>
      <c r="S4219" s="15" t="str">
        <f>HLOOKUP(Coffee_data[[#This Row],[ProductId]],Product!$B$4:$O$7,3,FALSE)</f>
        <v>Tea</v>
      </c>
      <c r="T4219" s="15" t="str">
        <f>HLOOKUP(Coffee_data[[#This Row],[ProductId]],Product!$B$4:$O$7,4,FALSE)</f>
        <v>Earl Grey</v>
      </c>
    </row>
    <row r="4220" spans="1:20" x14ac:dyDescent="0.2">
      <c r="A4220">
        <v>-605</v>
      </c>
      <c r="B4220">
        <v>-294</v>
      </c>
      <c r="C4220">
        <v>33</v>
      </c>
      <c r="D4220">
        <v>263</v>
      </c>
      <c r="E4220">
        <v>145</v>
      </c>
      <c r="F4220">
        <v>111</v>
      </c>
      <c r="G4220">
        <v>8252</v>
      </c>
      <c r="H4220">
        <v>-320</v>
      </c>
      <c r="I4220">
        <v>209</v>
      </c>
      <c r="J4220">
        <v>-210</v>
      </c>
      <c r="K4220">
        <v>-13</v>
      </c>
      <c r="L4220">
        <v>775</v>
      </c>
      <c r="M4220">
        <v>13</v>
      </c>
      <c r="N4220" s="25">
        <v>42338</v>
      </c>
      <c r="O4220" t="str">
        <f>VLOOKUP(Coffee_data[[#This Row],[Area Code]],Location!$B$1:$E$157,2,FALSE)</f>
        <v>Nevada</v>
      </c>
      <c r="P4220" t="str">
        <f>VLOOKUP(Coffee_data[[#This Row],[Area Code]],Location!$B$1:$E$157,3,FALSE)</f>
        <v>West</v>
      </c>
      <c r="Q4220" t="str">
        <f>VLOOKUP(Coffee_data[[#This Row],[Area Code]],Location!$B$1:$E$157,4,FALSE)</f>
        <v>Small Market</v>
      </c>
      <c r="R4220" s="15" t="str">
        <f>HLOOKUP(Coffee_data[[#This Row],[ProductId]],Product!$B$4:$O$7,2,FALSE)</f>
        <v>Regular</v>
      </c>
      <c r="S4220" s="15" t="str">
        <f>HLOOKUP(Coffee_data[[#This Row],[ProductId]],Product!$B$4:$O$7,3,FALSE)</f>
        <v>Tea</v>
      </c>
      <c r="T4220" s="15" t="str">
        <f>HLOOKUP(Coffee_data[[#This Row],[ProductId]],Product!$B$4:$O$7,4,FALSE)</f>
        <v>Green Tea</v>
      </c>
    </row>
    <row r="4221" spans="1:20" x14ac:dyDescent="0.2">
      <c r="A4221">
        <v>47</v>
      </c>
      <c r="B4221">
        <v>187</v>
      </c>
      <c r="C4221">
        <v>343</v>
      </c>
      <c r="D4221">
        <v>169</v>
      </c>
      <c r="E4221">
        <v>155</v>
      </c>
      <c r="F4221">
        <v>122</v>
      </c>
      <c r="G4221">
        <v>940</v>
      </c>
      <c r="H4221">
        <v>30</v>
      </c>
      <c r="I4221">
        <v>90</v>
      </c>
      <c r="J4221">
        <v>170</v>
      </c>
      <c r="K4221">
        <v>290</v>
      </c>
      <c r="L4221">
        <v>702</v>
      </c>
      <c r="M4221">
        <v>8</v>
      </c>
      <c r="N4221" s="25">
        <v>42338</v>
      </c>
      <c r="O4221" t="str">
        <f>VLOOKUP(Coffee_data[[#This Row],[Area Code]],Location!$B$1:$E$157,2,FALSE)</f>
        <v>Nevada</v>
      </c>
      <c r="P4221" t="str">
        <f>VLOOKUP(Coffee_data[[#This Row],[Area Code]],Location!$B$1:$E$157,3,FALSE)</f>
        <v>West</v>
      </c>
      <c r="Q4221" t="str">
        <f>VLOOKUP(Coffee_data[[#This Row],[Area Code]],Location!$B$1:$E$157,4,FALSE)</f>
        <v>Small Market</v>
      </c>
      <c r="R4221" s="15" t="str">
        <f>HLOOKUP(Coffee_data[[#This Row],[ProductId]],Product!$B$4:$O$7,2,FALSE)</f>
        <v>Decaf</v>
      </c>
      <c r="S4221" s="15" t="str">
        <f>HLOOKUP(Coffee_data[[#This Row],[ProductId]],Product!$B$4:$O$7,3,FALSE)</f>
        <v>Herbal Tea</v>
      </c>
      <c r="T4221" s="15" t="str">
        <f>HLOOKUP(Coffee_data[[#This Row],[ProductId]],Product!$B$4:$O$7,4,FALSE)</f>
        <v>Chamomile</v>
      </c>
    </row>
    <row r="4222" spans="1:20" x14ac:dyDescent="0.2">
      <c r="A4222">
        <v>288</v>
      </c>
      <c r="B4222">
        <v>310</v>
      </c>
      <c r="C4222">
        <v>569</v>
      </c>
      <c r="D4222">
        <v>220</v>
      </c>
      <c r="E4222">
        <v>116</v>
      </c>
      <c r="F4222">
        <v>73</v>
      </c>
      <c r="G4222">
        <v>1191</v>
      </c>
      <c r="H4222">
        <v>170</v>
      </c>
      <c r="I4222">
        <v>161</v>
      </c>
      <c r="J4222">
        <v>280</v>
      </c>
      <c r="K4222">
        <v>499</v>
      </c>
      <c r="L4222">
        <v>702</v>
      </c>
      <c r="M4222">
        <v>9</v>
      </c>
      <c r="N4222" s="25">
        <v>42338</v>
      </c>
      <c r="O4222" t="str">
        <f>VLOOKUP(Coffee_data[[#This Row],[Area Code]],Location!$B$1:$E$157,2,FALSE)</f>
        <v>Nevada</v>
      </c>
      <c r="P4222" t="str">
        <f>VLOOKUP(Coffee_data[[#This Row],[Area Code]],Location!$B$1:$E$157,3,FALSE)</f>
        <v>West</v>
      </c>
      <c r="Q4222" t="str">
        <f>VLOOKUP(Coffee_data[[#This Row],[Area Code]],Location!$B$1:$E$157,4,FALSE)</f>
        <v>Small Market</v>
      </c>
      <c r="R4222" s="15" t="str">
        <f>HLOOKUP(Coffee_data[[#This Row],[ProductId]],Product!$B$4:$O$7,2,FALSE)</f>
        <v>Decaf</v>
      </c>
      <c r="S4222" s="15" t="str">
        <f>HLOOKUP(Coffee_data[[#This Row],[ProductId]],Product!$B$4:$O$7,3,FALSE)</f>
        <v>Herbal Tea</v>
      </c>
      <c r="T4222" s="15" t="str">
        <f>HLOOKUP(Coffee_data[[#This Row],[ProductId]],Product!$B$4:$O$7,4,FALSE)</f>
        <v>Lemon</v>
      </c>
    </row>
    <row r="4223" spans="1:20" x14ac:dyDescent="0.2">
      <c r="A4223">
        <v>181</v>
      </c>
      <c r="B4223">
        <v>185</v>
      </c>
      <c r="C4223">
        <v>332</v>
      </c>
      <c r="D4223">
        <v>134</v>
      </c>
      <c r="E4223">
        <v>63</v>
      </c>
      <c r="F4223">
        <v>40</v>
      </c>
      <c r="G4223">
        <v>830</v>
      </c>
      <c r="H4223">
        <v>120</v>
      </c>
      <c r="I4223">
        <v>127</v>
      </c>
      <c r="J4223">
        <v>170</v>
      </c>
      <c r="K4223">
        <v>300</v>
      </c>
      <c r="L4223">
        <v>775</v>
      </c>
      <c r="M4223">
        <v>10</v>
      </c>
      <c r="N4223" s="25">
        <v>42338</v>
      </c>
      <c r="O4223" t="str">
        <f>VLOOKUP(Coffee_data[[#This Row],[Area Code]],Location!$B$1:$E$157,2,FALSE)</f>
        <v>Nevada</v>
      </c>
      <c r="P4223" t="str">
        <f>VLOOKUP(Coffee_data[[#This Row],[Area Code]],Location!$B$1:$E$157,3,FALSE)</f>
        <v>West</v>
      </c>
      <c r="Q4223" t="str">
        <f>VLOOKUP(Coffee_data[[#This Row],[Area Code]],Location!$B$1:$E$157,4,FALSE)</f>
        <v>Small Market</v>
      </c>
      <c r="R4223" s="15" t="str">
        <f>HLOOKUP(Coffee_data[[#This Row],[ProductId]],Product!$B$4:$O$7,2,FALSE)</f>
        <v>Decaf</v>
      </c>
      <c r="S4223" s="15" t="str">
        <f>HLOOKUP(Coffee_data[[#This Row],[ProductId]],Product!$B$4:$O$7,3,FALSE)</f>
        <v>Herbal Tea</v>
      </c>
      <c r="T4223" s="15" t="str">
        <f>HLOOKUP(Coffee_data[[#This Row],[ProductId]],Product!$B$4:$O$7,4,FALSE)</f>
        <v>Mint</v>
      </c>
    </row>
    <row r="4224" spans="1:20" x14ac:dyDescent="0.2">
      <c r="A4224">
        <v>46</v>
      </c>
      <c r="B4224">
        <v>43</v>
      </c>
      <c r="C4224">
        <v>46</v>
      </c>
      <c r="D4224">
        <v>0</v>
      </c>
      <c r="E4224">
        <v>12</v>
      </c>
      <c r="F4224">
        <v>0</v>
      </c>
      <c r="G4224">
        <v>344</v>
      </c>
      <c r="H4224">
        <v>30</v>
      </c>
      <c r="I4224">
        <v>0</v>
      </c>
      <c r="J4224">
        <v>40</v>
      </c>
      <c r="K4224">
        <v>36</v>
      </c>
      <c r="L4224">
        <v>775</v>
      </c>
      <c r="M4224">
        <v>4</v>
      </c>
      <c r="N4224" s="25">
        <v>42338</v>
      </c>
      <c r="O4224" t="str">
        <f>VLOOKUP(Coffee_data[[#This Row],[Area Code]],Location!$B$1:$E$157,2,FALSE)</f>
        <v>Nevada</v>
      </c>
      <c r="P4224" t="str">
        <f>VLOOKUP(Coffee_data[[#This Row],[Area Code]],Location!$B$1:$E$157,3,FALSE)</f>
        <v>West</v>
      </c>
      <c r="Q4224" t="str">
        <f>VLOOKUP(Coffee_data[[#This Row],[Area Code]],Location!$B$1:$E$157,4,FALSE)</f>
        <v>Small Market</v>
      </c>
      <c r="R4224" s="15" t="str">
        <f>HLOOKUP(Coffee_data[[#This Row],[ProductId]],Product!$B$4:$O$7,2,FALSE)</f>
        <v>Regular</v>
      </c>
      <c r="S4224" s="15" t="str">
        <f>HLOOKUP(Coffee_data[[#This Row],[ProductId]],Product!$B$4:$O$7,3,FALSE)</f>
        <v>Espresso</v>
      </c>
      <c r="T4224" s="15" t="str">
        <f>HLOOKUP(Coffee_data[[#This Row],[ProductId]],Product!$B$4:$O$7,4,FALSE)</f>
        <v>Caffe Latte</v>
      </c>
    </row>
    <row r="4225" spans="1:20" x14ac:dyDescent="0.2">
      <c r="A4225">
        <v>15</v>
      </c>
      <c r="B4225">
        <v>25</v>
      </c>
      <c r="C4225">
        <v>44</v>
      </c>
      <c r="D4225">
        <v>16</v>
      </c>
      <c r="E4225">
        <v>15</v>
      </c>
      <c r="F4225">
        <v>4</v>
      </c>
      <c r="G4225">
        <v>851</v>
      </c>
      <c r="H4225">
        <v>10</v>
      </c>
      <c r="I4225">
        <v>10</v>
      </c>
      <c r="J4225">
        <v>20</v>
      </c>
      <c r="K4225">
        <v>25</v>
      </c>
      <c r="L4225">
        <v>775</v>
      </c>
      <c r="M4225">
        <v>5</v>
      </c>
      <c r="N4225" s="25">
        <v>42338</v>
      </c>
      <c r="O4225" t="str">
        <f>VLOOKUP(Coffee_data[[#This Row],[Area Code]],Location!$B$1:$E$157,2,FALSE)</f>
        <v>Nevada</v>
      </c>
      <c r="P4225" t="str">
        <f>VLOOKUP(Coffee_data[[#This Row],[Area Code]],Location!$B$1:$E$157,3,FALSE)</f>
        <v>West</v>
      </c>
      <c r="Q4225" t="str">
        <f>VLOOKUP(Coffee_data[[#This Row],[Area Code]],Location!$B$1:$E$157,4,FALSE)</f>
        <v>Small Market</v>
      </c>
      <c r="R4225" s="15" t="str">
        <f>HLOOKUP(Coffee_data[[#This Row],[ProductId]],Product!$B$4:$O$7,2,FALSE)</f>
        <v>Regular</v>
      </c>
      <c r="S4225" s="15" t="str">
        <f>HLOOKUP(Coffee_data[[#This Row],[ProductId]],Product!$B$4:$O$7,3,FALSE)</f>
        <v>Espresso</v>
      </c>
      <c r="T4225" s="15" t="str">
        <f>HLOOKUP(Coffee_data[[#This Row],[ProductId]],Product!$B$4:$O$7,4,FALSE)</f>
        <v>Caffe Mocha</v>
      </c>
    </row>
    <row r="4226" spans="1:20" x14ac:dyDescent="0.2">
      <c r="A4226">
        <v>25</v>
      </c>
      <c r="B4226">
        <v>35</v>
      </c>
      <c r="C4226">
        <v>62</v>
      </c>
      <c r="D4226">
        <v>23</v>
      </c>
      <c r="E4226">
        <v>18</v>
      </c>
      <c r="F4226">
        <v>6</v>
      </c>
      <c r="G4226">
        <v>807</v>
      </c>
      <c r="H4226">
        <v>20</v>
      </c>
      <c r="I4226">
        <v>20</v>
      </c>
      <c r="J4226">
        <v>30</v>
      </c>
      <c r="K4226">
        <v>50</v>
      </c>
      <c r="L4226">
        <v>775</v>
      </c>
      <c r="M4226">
        <v>6</v>
      </c>
      <c r="N4226" s="25">
        <v>42338</v>
      </c>
      <c r="O4226" t="str">
        <f>VLOOKUP(Coffee_data[[#This Row],[Area Code]],Location!$B$1:$E$157,2,FALSE)</f>
        <v>Nevada</v>
      </c>
      <c r="P4226" t="str">
        <f>VLOOKUP(Coffee_data[[#This Row],[Area Code]],Location!$B$1:$E$157,3,FALSE)</f>
        <v>West</v>
      </c>
      <c r="Q4226" t="str">
        <f>VLOOKUP(Coffee_data[[#This Row],[Area Code]],Location!$B$1:$E$157,4,FALSE)</f>
        <v>Small Market</v>
      </c>
      <c r="R4226" s="15" t="str">
        <f>HLOOKUP(Coffee_data[[#This Row],[ProductId]],Product!$B$4:$O$7,2,FALSE)</f>
        <v>Decaf</v>
      </c>
      <c r="S4226" s="15" t="str">
        <f>HLOOKUP(Coffee_data[[#This Row],[ProductId]],Product!$B$4:$O$7,3,FALSE)</f>
        <v>Espresso</v>
      </c>
      <c r="T4226" s="15" t="str">
        <f>HLOOKUP(Coffee_data[[#This Row],[ProductId]],Product!$B$4:$O$7,4,FALSE)</f>
        <v>Decaf Espresso</v>
      </c>
    </row>
    <row r="4227" spans="1:20" x14ac:dyDescent="0.2">
      <c r="A4227">
        <v>1</v>
      </c>
      <c r="B4227">
        <v>49</v>
      </c>
      <c r="C4227">
        <v>94</v>
      </c>
      <c r="D4227">
        <v>39</v>
      </c>
      <c r="E4227">
        <v>48</v>
      </c>
      <c r="F4227">
        <v>14</v>
      </c>
      <c r="G4227">
        <v>250</v>
      </c>
      <c r="H4227">
        <v>20</v>
      </c>
      <c r="I4227">
        <v>40</v>
      </c>
      <c r="J4227">
        <v>60</v>
      </c>
      <c r="K4227">
        <v>100</v>
      </c>
      <c r="L4227">
        <v>702</v>
      </c>
      <c r="M4227">
        <v>2</v>
      </c>
      <c r="N4227" s="25">
        <v>42338</v>
      </c>
      <c r="O4227" t="str">
        <f>VLOOKUP(Coffee_data[[#This Row],[Area Code]],Location!$B$1:$E$157,2,FALSE)</f>
        <v>Nevada</v>
      </c>
      <c r="P4227" t="str">
        <f>VLOOKUP(Coffee_data[[#This Row],[Area Code]],Location!$B$1:$E$157,3,FALSE)</f>
        <v>West</v>
      </c>
      <c r="Q4227" t="str">
        <f>VLOOKUP(Coffee_data[[#This Row],[Area Code]],Location!$B$1:$E$157,4,FALSE)</f>
        <v>Small Market</v>
      </c>
      <c r="R4227" s="15" t="str">
        <f>HLOOKUP(Coffee_data[[#This Row],[ProductId]],Product!$B$4:$O$7,2,FALSE)</f>
        <v>Regular</v>
      </c>
      <c r="S4227" s="15" t="str">
        <f>HLOOKUP(Coffee_data[[#This Row],[ProductId]],Product!$B$4:$O$7,3,FALSE)</f>
        <v>Coffee</v>
      </c>
      <c r="T4227" s="15" t="str">
        <f>HLOOKUP(Coffee_data[[#This Row],[ProductId]],Product!$B$4:$O$7,4,FALSE)</f>
        <v>Columbian</v>
      </c>
    </row>
    <row r="4228" spans="1:20" x14ac:dyDescent="0.2">
      <c r="A4228">
        <v>12</v>
      </c>
      <c r="B4228">
        <v>38</v>
      </c>
      <c r="C4228">
        <v>74</v>
      </c>
      <c r="D4228">
        <v>31</v>
      </c>
      <c r="E4228">
        <v>30</v>
      </c>
      <c r="F4228">
        <v>9</v>
      </c>
      <c r="G4228">
        <v>1009</v>
      </c>
      <c r="H4228">
        <v>30</v>
      </c>
      <c r="I4228">
        <v>30</v>
      </c>
      <c r="J4228">
        <v>50</v>
      </c>
      <c r="K4228">
        <v>77</v>
      </c>
      <c r="L4228">
        <v>775</v>
      </c>
      <c r="M4228">
        <v>3</v>
      </c>
      <c r="N4228" s="25">
        <v>42338</v>
      </c>
      <c r="O4228" t="str">
        <f>VLOOKUP(Coffee_data[[#This Row],[Area Code]],Location!$B$1:$E$157,2,FALSE)</f>
        <v>Nevada</v>
      </c>
      <c r="P4228" t="str">
        <f>VLOOKUP(Coffee_data[[#This Row],[Area Code]],Location!$B$1:$E$157,3,FALSE)</f>
        <v>West</v>
      </c>
      <c r="Q4228" t="str">
        <f>VLOOKUP(Coffee_data[[#This Row],[Area Code]],Location!$B$1:$E$157,4,FALSE)</f>
        <v>Small Market</v>
      </c>
      <c r="R4228" s="15" t="str">
        <f>HLOOKUP(Coffee_data[[#This Row],[ProductId]],Product!$B$4:$O$7,2,FALSE)</f>
        <v>Decaf</v>
      </c>
      <c r="S4228" s="15" t="str">
        <f>HLOOKUP(Coffee_data[[#This Row],[ProductId]],Product!$B$4:$O$7,3,FALSE)</f>
        <v>Coffee</v>
      </c>
      <c r="T4228" s="15" t="str">
        <f>HLOOKUP(Coffee_data[[#This Row],[ProductId]],Product!$B$4:$O$7,4,FALSE)</f>
        <v>Decaf Irish Cream</v>
      </c>
    </row>
    <row r="4229" spans="1:20" x14ac:dyDescent="0.2">
      <c r="A4229">
        <v>37</v>
      </c>
      <c r="B4229">
        <v>44</v>
      </c>
      <c r="C4229">
        <v>78</v>
      </c>
      <c r="D4229">
        <v>29</v>
      </c>
      <c r="E4229">
        <v>19</v>
      </c>
      <c r="F4229">
        <v>8</v>
      </c>
      <c r="G4229">
        <v>490</v>
      </c>
      <c r="H4229">
        <v>30</v>
      </c>
      <c r="I4229">
        <v>20</v>
      </c>
      <c r="J4229">
        <v>30</v>
      </c>
      <c r="K4229">
        <v>61</v>
      </c>
      <c r="L4229">
        <v>541</v>
      </c>
      <c r="M4229">
        <v>11</v>
      </c>
      <c r="N4229" s="25">
        <v>42338</v>
      </c>
      <c r="O4229" t="str">
        <f>VLOOKUP(Coffee_data[[#This Row],[Area Code]],Location!$B$1:$E$157,2,FALSE)</f>
        <v>Oregon</v>
      </c>
      <c r="P4229" t="str">
        <f>VLOOKUP(Coffee_data[[#This Row],[Area Code]],Location!$B$1:$E$157,3,FALSE)</f>
        <v>West</v>
      </c>
      <c r="Q4229" t="str">
        <f>VLOOKUP(Coffee_data[[#This Row],[Area Code]],Location!$B$1:$E$157,4,FALSE)</f>
        <v>Small Market</v>
      </c>
      <c r="R4229" s="15" t="str">
        <f>HLOOKUP(Coffee_data[[#This Row],[ProductId]],Product!$B$4:$O$7,2,FALSE)</f>
        <v>Regular</v>
      </c>
      <c r="S4229" s="15" t="str">
        <f>HLOOKUP(Coffee_data[[#This Row],[ProductId]],Product!$B$4:$O$7,3,FALSE)</f>
        <v>Tea</v>
      </c>
      <c r="T4229" s="15" t="str">
        <f>HLOOKUP(Coffee_data[[#This Row],[ProductId]],Product!$B$4:$O$7,4,FALSE)</f>
        <v>Darjeeling</v>
      </c>
    </row>
    <row r="4230" spans="1:20" x14ac:dyDescent="0.2">
      <c r="A4230">
        <v>108</v>
      </c>
      <c r="B4230">
        <v>133</v>
      </c>
      <c r="C4230">
        <v>236</v>
      </c>
      <c r="D4230">
        <v>88</v>
      </c>
      <c r="E4230">
        <v>60</v>
      </c>
      <c r="F4230">
        <v>29</v>
      </c>
      <c r="G4230">
        <v>817</v>
      </c>
      <c r="H4230">
        <v>60</v>
      </c>
      <c r="I4230">
        <v>72</v>
      </c>
      <c r="J4230">
        <v>100</v>
      </c>
      <c r="K4230">
        <v>148</v>
      </c>
      <c r="L4230">
        <v>971</v>
      </c>
      <c r="M4230">
        <v>12</v>
      </c>
      <c r="N4230" s="25">
        <v>42338</v>
      </c>
      <c r="O4230" t="str">
        <f>VLOOKUP(Coffee_data[[#This Row],[Area Code]],Location!$B$1:$E$157,2,FALSE)</f>
        <v>Oregon</v>
      </c>
      <c r="P4230" t="str">
        <f>VLOOKUP(Coffee_data[[#This Row],[Area Code]],Location!$B$1:$E$157,3,FALSE)</f>
        <v>West</v>
      </c>
      <c r="Q4230" t="str">
        <f>VLOOKUP(Coffee_data[[#This Row],[Area Code]],Location!$B$1:$E$157,4,FALSE)</f>
        <v>Small Market</v>
      </c>
      <c r="R4230" s="15" t="str">
        <f>HLOOKUP(Coffee_data[[#This Row],[ProductId]],Product!$B$4:$O$7,2,FALSE)</f>
        <v>Regular</v>
      </c>
      <c r="S4230" s="15" t="str">
        <f>HLOOKUP(Coffee_data[[#This Row],[ProductId]],Product!$B$4:$O$7,3,FALSE)</f>
        <v>Tea</v>
      </c>
      <c r="T4230" s="15" t="str">
        <f>HLOOKUP(Coffee_data[[#This Row],[ProductId]],Product!$B$4:$O$7,4,FALSE)</f>
        <v>Earl Grey</v>
      </c>
    </row>
    <row r="4231" spans="1:20" x14ac:dyDescent="0.2">
      <c r="A4231">
        <v>180</v>
      </c>
      <c r="B4231">
        <v>186</v>
      </c>
      <c r="C4231">
        <v>341</v>
      </c>
      <c r="D4231">
        <v>137</v>
      </c>
      <c r="E4231">
        <v>65</v>
      </c>
      <c r="F4231">
        <v>41</v>
      </c>
      <c r="G4231">
        <v>690</v>
      </c>
      <c r="H4231">
        <v>100</v>
      </c>
      <c r="I4231">
        <v>103</v>
      </c>
      <c r="J4231">
        <v>140</v>
      </c>
      <c r="K4231">
        <v>243</v>
      </c>
      <c r="L4231">
        <v>503</v>
      </c>
      <c r="M4231">
        <v>13</v>
      </c>
      <c r="N4231" s="25">
        <v>42338</v>
      </c>
      <c r="O4231" t="str">
        <f>VLOOKUP(Coffee_data[[#This Row],[Area Code]],Location!$B$1:$E$157,2,FALSE)</f>
        <v>Oregon</v>
      </c>
      <c r="P4231" t="str">
        <f>VLOOKUP(Coffee_data[[#This Row],[Area Code]],Location!$B$1:$E$157,3,FALSE)</f>
        <v>West</v>
      </c>
      <c r="Q4231" t="str">
        <f>VLOOKUP(Coffee_data[[#This Row],[Area Code]],Location!$B$1:$E$157,4,FALSE)</f>
        <v>Small Market</v>
      </c>
      <c r="R4231" s="15" t="str">
        <f>HLOOKUP(Coffee_data[[#This Row],[ProductId]],Product!$B$4:$O$7,2,FALSE)</f>
        <v>Regular</v>
      </c>
      <c r="S4231" s="15" t="str">
        <f>HLOOKUP(Coffee_data[[#This Row],[ProductId]],Product!$B$4:$O$7,3,FALSE)</f>
        <v>Tea</v>
      </c>
      <c r="T4231" s="15" t="str">
        <f>HLOOKUP(Coffee_data[[#This Row],[ProductId]],Product!$B$4:$O$7,4,FALSE)</f>
        <v>Green Tea</v>
      </c>
    </row>
    <row r="4232" spans="1:20" x14ac:dyDescent="0.2">
      <c r="A4232">
        <v>28</v>
      </c>
      <c r="B4232">
        <v>36</v>
      </c>
      <c r="C4232">
        <v>64</v>
      </c>
      <c r="D4232">
        <v>24</v>
      </c>
      <c r="E4232">
        <v>17</v>
      </c>
      <c r="F4232">
        <v>6</v>
      </c>
      <c r="G4232">
        <v>829</v>
      </c>
      <c r="H4232">
        <v>20</v>
      </c>
      <c r="I4232">
        <v>20</v>
      </c>
      <c r="J4232">
        <v>30</v>
      </c>
      <c r="K4232">
        <v>42</v>
      </c>
      <c r="L4232">
        <v>503</v>
      </c>
      <c r="M4232">
        <v>8</v>
      </c>
      <c r="N4232" s="25">
        <v>42338</v>
      </c>
      <c r="O4232" t="str">
        <f>VLOOKUP(Coffee_data[[#This Row],[Area Code]],Location!$B$1:$E$157,2,FALSE)</f>
        <v>Oregon</v>
      </c>
      <c r="P4232" t="str">
        <f>VLOOKUP(Coffee_data[[#This Row],[Area Code]],Location!$B$1:$E$157,3,FALSE)</f>
        <v>West</v>
      </c>
      <c r="Q4232" t="str">
        <f>VLOOKUP(Coffee_data[[#This Row],[Area Code]],Location!$B$1:$E$157,4,FALSE)</f>
        <v>Small Market</v>
      </c>
      <c r="R4232" s="15" t="str">
        <f>HLOOKUP(Coffee_data[[#This Row],[ProductId]],Product!$B$4:$O$7,2,FALSE)</f>
        <v>Decaf</v>
      </c>
      <c r="S4232" s="15" t="str">
        <f>HLOOKUP(Coffee_data[[#This Row],[ProductId]],Product!$B$4:$O$7,3,FALSE)</f>
        <v>Herbal Tea</v>
      </c>
      <c r="T4232" s="15" t="str">
        <f>HLOOKUP(Coffee_data[[#This Row],[ProductId]],Product!$B$4:$O$7,4,FALSE)</f>
        <v>Chamomile</v>
      </c>
    </row>
    <row r="4233" spans="1:20" x14ac:dyDescent="0.2">
      <c r="A4233">
        <v>98</v>
      </c>
      <c r="B4233">
        <v>104</v>
      </c>
      <c r="C4233">
        <v>197</v>
      </c>
      <c r="D4233">
        <v>81</v>
      </c>
      <c r="E4233">
        <v>38</v>
      </c>
      <c r="F4233">
        <v>26</v>
      </c>
      <c r="G4233">
        <v>551</v>
      </c>
      <c r="H4233">
        <v>70</v>
      </c>
      <c r="I4233">
        <v>61</v>
      </c>
      <c r="J4233">
        <v>100</v>
      </c>
      <c r="K4233">
        <v>170</v>
      </c>
      <c r="L4233">
        <v>503</v>
      </c>
      <c r="M4233">
        <v>9</v>
      </c>
      <c r="N4233" s="25">
        <v>42338</v>
      </c>
      <c r="O4233" t="str">
        <f>VLOOKUP(Coffee_data[[#This Row],[Area Code]],Location!$B$1:$E$157,2,FALSE)</f>
        <v>Oregon</v>
      </c>
      <c r="P4233" t="str">
        <f>VLOOKUP(Coffee_data[[#This Row],[Area Code]],Location!$B$1:$E$157,3,FALSE)</f>
        <v>West</v>
      </c>
      <c r="Q4233" t="str">
        <f>VLOOKUP(Coffee_data[[#This Row],[Area Code]],Location!$B$1:$E$157,4,FALSE)</f>
        <v>Small Market</v>
      </c>
      <c r="R4233" s="15" t="str">
        <f>HLOOKUP(Coffee_data[[#This Row],[ProductId]],Product!$B$4:$O$7,2,FALSE)</f>
        <v>Decaf</v>
      </c>
      <c r="S4233" s="15" t="str">
        <f>HLOOKUP(Coffee_data[[#This Row],[ProductId]],Product!$B$4:$O$7,3,FALSE)</f>
        <v>Herbal Tea</v>
      </c>
      <c r="T4233" s="15" t="str">
        <f>HLOOKUP(Coffee_data[[#This Row],[ProductId]],Product!$B$4:$O$7,4,FALSE)</f>
        <v>Lemon</v>
      </c>
    </row>
    <row r="4234" spans="1:20" x14ac:dyDescent="0.2">
      <c r="A4234">
        <v>9</v>
      </c>
      <c r="B4234">
        <v>57</v>
      </c>
      <c r="C4234">
        <v>110</v>
      </c>
      <c r="D4234">
        <v>46</v>
      </c>
      <c r="E4234">
        <v>51</v>
      </c>
      <c r="F4234">
        <v>17</v>
      </c>
      <c r="G4234">
        <v>422</v>
      </c>
      <c r="H4234">
        <v>10</v>
      </c>
      <c r="I4234">
        <v>36</v>
      </c>
      <c r="J4234">
        <v>50</v>
      </c>
      <c r="K4234">
        <v>90</v>
      </c>
      <c r="L4234">
        <v>971</v>
      </c>
      <c r="M4234">
        <v>4</v>
      </c>
      <c r="N4234" s="25">
        <v>42338</v>
      </c>
      <c r="O4234" t="str">
        <f>VLOOKUP(Coffee_data[[#This Row],[Area Code]],Location!$B$1:$E$157,2,FALSE)</f>
        <v>Oregon</v>
      </c>
      <c r="P4234" t="str">
        <f>VLOOKUP(Coffee_data[[#This Row],[Area Code]],Location!$B$1:$E$157,3,FALSE)</f>
        <v>West</v>
      </c>
      <c r="Q4234" t="str">
        <f>VLOOKUP(Coffee_data[[#This Row],[Area Code]],Location!$B$1:$E$157,4,FALSE)</f>
        <v>Small Market</v>
      </c>
      <c r="R4234" s="15" t="str">
        <f>HLOOKUP(Coffee_data[[#This Row],[ProductId]],Product!$B$4:$O$7,2,FALSE)</f>
        <v>Regular</v>
      </c>
      <c r="S4234" s="15" t="str">
        <f>HLOOKUP(Coffee_data[[#This Row],[ProductId]],Product!$B$4:$O$7,3,FALSE)</f>
        <v>Espresso</v>
      </c>
      <c r="T4234" s="15" t="str">
        <f>HLOOKUP(Coffee_data[[#This Row],[ProductId]],Product!$B$4:$O$7,4,FALSE)</f>
        <v>Caffe Latte</v>
      </c>
    </row>
    <row r="4235" spans="1:20" x14ac:dyDescent="0.2">
      <c r="A4235">
        <v>42</v>
      </c>
      <c r="B4235">
        <v>73</v>
      </c>
      <c r="C4235">
        <v>135</v>
      </c>
      <c r="D4235">
        <v>54</v>
      </c>
      <c r="E4235">
        <v>45</v>
      </c>
      <c r="F4235">
        <v>17</v>
      </c>
      <c r="G4235">
        <v>424</v>
      </c>
      <c r="H4235">
        <v>40</v>
      </c>
      <c r="I4235">
        <v>55</v>
      </c>
      <c r="J4235">
        <v>70</v>
      </c>
      <c r="K4235">
        <v>120</v>
      </c>
      <c r="L4235">
        <v>503</v>
      </c>
      <c r="M4235">
        <v>5</v>
      </c>
      <c r="N4235" s="25">
        <v>42338</v>
      </c>
      <c r="O4235" t="str">
        <f>VLOOKUP(Coffee_data[[#This Row],[Area Code]],Location!$B$1:$E$157,2,FALSE)</f>
        <v>Oregon</v>
      </c>
      <c r="P4235" t="str">
        <f>VLOOKUP(Coffee_data[[#This Row],[Area Code]],Location!$B$1:$E$157,3,FALSE)</f>
        <v>West</v>
      </c>
      <c r="Q4235" t="str">
        <f>VLOOKUP(Coffee_data[[#This Row],[Area Code]],Location!$B$1:$E$157,4,FALSE)</f>
        <v>Small Market</v>
      </c>
      <c r="R4235" s="15" t="str">
        <f>HLOOKUP(Coffee_data[[#This Row],[ProductId]],Product!$B$4:$O$7,2,FALSE)</f>
        <v>Regular</v>
      </c>
      <c r="S4235" s="15" t="str">
        <f>HLOOKUP(Coffee_data[[#This Row],[ProductId]],Product!$B$4:$O$7,3,FALSE)</f>
        <v>Espresso</v>
      </c>
      <c r="T4235" s="15" t="str">
        <f>HLOOKUP(Coffee_data[[#This Row],[ProductId]],Product!$B$4:$O$7,4,FALSE)</f>
        <v>Caffe Mocha</v>
      </c>
    </row>
    <row r="4236" spans="1:20" x14ac:dyDescent="0.2">
      <c r="A4236">
        <v>129</v>
      </c>
      <c r="B4236">
        <v>153</v>
      </c>
      <c r="C4236">
        <v>326</v>
      </c>
      <c r="D4236">
        <v>168</v>
      </c>
      <c r="E4236">
        <v>66</v>
      </c>
      <c r="F4236">
        <v>42</v>
      </c>
      <c r="G4236">
        <v>1319</v>
      </c>
      <c r="H4236">
        <v>80</v>
      </c>
      <c r="I4236">
        <v>142</v>
      </c>
      <c r="J4236">
        <v>140</v>
      </c>
      <c r="K4236">
        <v>296</v>
      </c>
      <c r="L4236">
        <v>971</v>
      </c>
      <c r="M4236">
        <v>6</v>
      </c>
      <c r="N4236" s="25">
        <v>42338</v>
      </c>
      <c r="O4236" t="str">
        <f>VLOOKUP(Coffee_data[[#This Row],[Area Code]],Location!$B$1:$E$157,2,FALSE)</f>
        <v>Oregon</v>
      </c>
      <c r="P4236" t="str">
        <f>VLOOKUP(Coffee_data[[#This Row],[Area Code]],Location!$B$1:$E$157,3,FALSE)</f>
        <v>West</v>
      </c>
      <c r="Q4236" t="str">
        <f>VLOOKUP(Coffee_data[[#This Row],[Area Code]],Location!$B$1:$E$157,4,FALSE)</f>
        <v>Small Market</v>
      </c>
      <c r="R4236" s="15" t="str">
        <f>HLOOKUP(Coffee_data[[#This Row],[ProductId]],Product!$B$4:$O$7,2,FALSE)</f>
        <v>Decaf</v>
      </c>
      <c r="S4236" s="15" t="str">
        <f>HLOOKUP(Coffee_data[[#This Row],[ProductId]],Product!$B$4:$O$7,3,FALSE)</f>
        <v>Espresso</v>
      </c>
      <c r="T4236" s="15" t="str">
        <f>HLOOKUP(Coffee_data[[#This Row],[ProductId]],Product!$B$4:$O$7,4,FALSE)</f>
        <v>Decaf Espresso</v>
      </c>
    </row>
    <row r="4237" spans="1:20" x14ac:dyDescent="0.2">
      <c r="A4237">
        <v>-10</v>
      </c>
      <c r="B4237">
        <v>65</v>
      </c>
      <c r="C4237">
        <v>119</v>
      </c>
      <c r="D4237">
        <v>47</v>
      </c>
      <c r="E4237">
        <v>72</v>
      </c>
      <c r="F4237">
        <v>42</v>
      </c>
      <c r="G4237">
        <v>521</v>
      </c>
      <c r="H4237">
        <v>20</v>
      </c>
      <c r="I4237">
        <v>51</v>
      </c>
      <c r="J4237">
        <v>80</v>
      </c>
      <c r="K4237">
        <v>131</v>
      </c>
      <c r="L4237">
        <v>541</v>
      </c>
      <c r="M4237">
        <v>1</v>
      </c>
      <c r="N4237" s="25">
        <v>42338</v>
      </c>
      <c r="O4237" t="str">
        <f>VLOOKUP(Coffee_data[[#This Row],[Area Code]],Location!$B$1:$E$157,2,FALSE)</f>
        <v>Oregon</v>
      </c>
      <c r="P4237" t="str">
        <f>VLOOKUP(Coffee_data[[#This Row],[Area Code]],Location!$B$1:$E$157,3,FALSE)</f>
        <v>West</v>
      </c>
      <c r="Q4237" t="str">
        <f>VLOOKUP(Coffee_data[[#This Row],[Area Code]],Location!$B$1:$E$157,4,FALSE)</f>
        <v>Small Market</v>
      </c>
      <c r="R4237" s="15" t="str">
        <f>HLOOKUP(Coffee_data[[#This Row],[ProductId]],Product!$B$4:$O$7,2,FALSE)</f>
        <v>Regular</v>
      </c>
      <c r="S4237" s="15" t="str">
        <f>HLOOKUP(Coffee_data[[#This Row],[ProductId]],Product!$B$4:$O$7,3,FALSE)</f>
        <v>Coffee</v>
      </c>
      <c r="T4237" s="15" t="str">
        <f>HLOOKUP(Coffee_data[[#This Row],[ProductId]],Product!$B$4:$O$7,4,FALSE)</f>
        <v>Amaretto</v>
      </c>
    </row>
    <row r="4238" spans="1:20" x14ac:dyDescent="0.2">
      <c r="A4238">
        <v>1</v>
      </c>
      <c r="B4238">
        <v>57</v>
      </c>
      <c r="C4238">
        <v>104</v>
      </c>
      <c r="D4238">
        <v>41</v>
      </c>
      <c r="E4238">
        <v>56</v>
      </c>
      <c r="F4238">
        <v>13</v>
      </c>
      <c r="G4238">
        <v>482</v>
      </c>
      <c r="H4238">
        <v>20</v>
      </c>
      <c r="I4238">
        <v>38</v>
      </c>
      <c r="J4238">
        <v>70</v>
      </c>
      <c r="K4238">
        <v>110</v>
      </c>
      <c r="L4238">
        <v>541</v>
      </c>
      <c r="M4238">
        <v>2</v>
      </c>
      <c r="N4238" s="25">
        <v>42338</v>
      </c>
      <c r="O4238" t="str">
        <f>VLOOKUP(Coffee_data[[#This Row],[Area Code]],Location!$B$1:$E$157,2,FALSE)</f>
        <v>Oregon</v>
      </c>
      <c r="P4238" t="str">
        <f>VLOOKUP(Coffee_data[[#This Row],[Area Code]],Location!$B$1:$E$157,3,FALSE)</f>
        <v>West</v>
      </c>
      <c r="Q4238" t="str">
        <f>VLOOKUP(Coffee_data[[#This Row],[Area Code]],Location!$B$1:$E$157,4,FALSE)</f>
        <v>Small Market</v>
      </c>
      <c r="R4238" s="15" t="str">
        <f>HLOOKUP(Coffee_data[[#This Row],[ProductId]],Product!$B$4:$O$7,2,FALSE)</f>
        <v>Regular</v>
      </c>
      <c r="S4238" s="15" t="str">
        <f>HLOOKUP(Coffee_data[[#This Row],[ProductId]],Product!$B$4:$O$7,3,FALSE)</f>
        <v>Coffee</v>
      </c>
      <c r="T4238" s="15" t="str">
        <f>HLOOKUP(Coffee_data[[#This Row],[ProductId]],Product!$B$4:$O$7,4,FALSE)</f>
        <v>Columbian</v>
      </c>
    </row>
    <row r="4239" spans="1:20" x14ac:dyDescent="0.2">
      <c r="A4239">
        <v>37</v>
      </c>
      <c r="B4239">
        <v>60</v>
      </c>
      <c r="C4239">
        <v>108</v>
      </c>
      <c r="D4239">
        <v>41</v>
      </c>
      <c r="E4239">
        <v>35</v>
      </c>
      <c r="F4239">
        <v>13</v>
      </c>
      <c r="G4239">
        <v>435</v>
      </c>
      <c r="H4239">
        <v>50</v>
      </c>
      <c r="I4239">
        <v>37</v>
      </c>
      <c r="J4239">
        <v>80</v>
      </c>
      <c r="K4239">
        <v>123</v>
      </c>
      <c r="L4239">
        <v>541</v>
      </c>
      <c r="M4239">
        <v>3</v>
      </c>
      <c r="N4239" s="25">
        <v>42338</v>
      </c>
      <c r="O4239" t="str">
        <f>VLOOKUP(Coffee_data[[#This Row],[Area Code]],Location!$B$1:$E$157,2,FALSE)</f>
        <v>Oregon</v>
      </c>
      <c r="P4239" t="str">
        <f>VLOOKUP(Coffee_data[[#This Row],[Area Code]],Location!$B$1:$E$157,3,FALSE)</f>
        <v>West</v>
      </c>
      <c r="Q4239" t="str">
        <f>VLOOKUP(Coffee_data[[#This Row],[Area Code]],Location!$B$1:$E$157,4,FALSE)</f>
        <v>Small Market</v>
      </c>
      <c r="R4239" s="15" t="str">
        <f>HLOOKUP(Coffee_data[[#This Row],[ProductId]],Product!$B$4:$O$7,2,FALSE)</f>
        <v>Decaf</v>
      </c>
      <c r="S4239" s="15" t="str">
        <f>HLOOKUP(Coffee_data[[#This Row],[ProductId]],Product!$B$4:$O$7,3,FALSE)</f>
        <v>Coffee</v>
      </c>
      <c r="T4239" s="15" t="str">
        <f>HLOOKUP(Coffee_data[[#This Row],[ProductId]],Product!$B$4:$O$7,4,FALSE)</f>
        <v>Decaf Irish Cream</v>
      </c>
    </row>
    <row r="4240" spans="1:20" x14ac:dyDescent="0.2">
      <c r="A4240">
        <v>45</v>
      </c>
      <c r="B4240">
        <v>66</v>
      </c>
      <c r="C4240">
        <v>114</v>
      </c>
      <c r="D4240">
        <v>41</v>
      </c>
      <c r="E4240">
        <v>36</v>
      </c>
      <c r="F4240">
        <v>12</v>
      </c>
      <c r="G4240">
        <v>320</v>
      </c>
      <c r="H4240">
        <v>20</v>
      </c>
      <c r="I4240">
        <v>19</v>
      </c>
      <c r="J4240">
        <v>40</v>
      </c>
      <c r="K4240">
        <v>70</v>
      </c>
      <c r="L4240">
        <v>253</v>
      </c>
      <c r="M4240">
        <v>11</v>
      </c>
      <c r="N4240" s="25">
        <v>42338</v>
      </c>
      <c r="O4240" t="str">
        <f>VLOOKUP(Coffee_data[[#This Row],[Area Code]],Location!$B$1:$E$157,2,FALSE)</f>
        <v>Washington</v>
      </c>
      <c r="P4240" t="str">
        <f>VLOOKUP(Coffee_data[[#This Row],[Area Code]],Location!$B$1:$E$157,3,FALSE)</f>
        <v>West</v>
      </c>
      <c r="Q4240" t="str">
        <f>VLOOKUP(Coffee_data[[#This Row],[Area Code]],Location!$B$1:$E$157,4,FALSE)</f>
        <v>Small Market</v>
      </c>
      <c r="R4240" s="15" t="str">
        <f>HLOOKUP(Coffee_data[[#This Row],[ProductId]],Product!$B$4:$O$7,2,FALSE)</f>
        <v>Regular</v>
      </c>
      <c r="S4240" s="15" t="str">
        <f>HLOOKUP(Coffee_data[[#This Row],[ProductId]],Product!$B$4:$O$7,3,FALSE)</f>
        <v>Tea</v>
      </c>
      <c r="T4240" s="15" t="str">
        <f>HLOOKUP(Coffee_data[[#This Row],[ProductId]],Product!$B$4:$O$7,4,FALSE)</f>
        <v>Darjeeling</v>
      </c>
    </row>
    <row r="4241" spans="1:20" x14ac:dyDescent="0.2">
      <c r="A4241">
        <v>42</v>
      </c>
      <c r="B4241">
        <v>63</v>
      </c>
      <c r="C4241">
        <v>113</v>
      </c>
      <c r="D4241">
        <v>43</v>
      </c>
      <c r="E4241">
        <v>35</v>
      </c>
      <c r="F4241">
        <v>13</v>
      </c>
      <c r="G4241">
        <v>466</v>
      </c>
      <c r="H4241">
        <v>20</v>
      </c>
      <c r="I4241">
        <v>42</v>
      </c>
      <c r="J4241">
        <v>40</v>
      </c>
      <c r="K4241">
        <v>58</v>
      </c>
      <c r="L4241">
        <v>253</v>
      </c>
      <c r="M4241">
        <v>12</v>
      </c>
      <c r="N4241" s="25">
        <v>42338</v>
      </c>
      <c r="O4241" t="str">
        <f>VLOOKUP(Coffee_data[[#This Row],[Area Code]],Location!$B$1:$E$157,2,FALSE)</f>
        <v>Washington</v>
      </c>
      <c r="P4241" t="str">
        <f>VLOOKUP(Coffee_data[[#This Row],[Area Code]],Location!$B$1:$E$157,3,FALSE)</f>
        <v>West</v>
      </c>
      <c r="Q4241" t="str">
        <f>VLOOKUP(Coffee_data[[#This Row],[Area Code]],Location!$B$1:$E$157,4,FALSE)</f>
        <v>Small Market</v>
      </c>
      <c r="R4241" s="15" t="str">
        <f>HLOOKUP(Coffee_data[[#This Row],[ProductId]],Product!$B$4:$O$7,2,FALSE)</f>
        <v>Regular</v>
      </c>
      <c r="S4241" s="15" t="str">
        <f>HLOOKUP(Coffee_data[[#This Row],[ProductId]],Product!$B$4:$O$7,3,FALSE)</f>
        <v>Tea</v>
      </c>
      <c r="T4241" s="15" t="str">
        <f>HLOOKUP(Coffee_data[[#This Row],[ProductId]],Product!$B$4:$O$7,4,FALSE)</f>
        <v>Earl Grey</v>
      </c>
    </row>
    <row r="4242" spans="1:20" x14ac:dyDescent="0.2">
      <c r="A4242">
        <v>-4</v>
      </c>
      <c r="B4242">
        <v>76</v>
      </c>
      <c r="C4242">
        <v>140</v>
      </c>
      <c r="D4242">
        <v>55</v>
      </c>
      <c r="E4242">
        <v>79</v>
      </c>
      <c r="F4242">
        <v>49</v>
      </c>
      <c r="G4242">
        <v>627</v>
      </c>
      <c r="H4242">
        <v>-10</v>
      </c>
      <c r="I4242">
        <v>40</v>
      </c>
      <c r="J4242">
        <v>50</v>
      </c>
      <c r="K4242">
        <v>90</v>
      </c>
      <c r="L4242">
        <v>509</v>
      </c>
      <c r="M4242">
        <v>13</v>
      </c>
      <c r="N4242" s="25">
        <v>42338</v>
      </c>
      <c r="O4242" t="str">
        <f>VLOOKUP(Coffee_data[[#This Row],[Area Code]],Location!$B$1:$E$157,2,FALSE)</f>
        <v>Washington</v>
      </c>
      <c r="P4242" t="str">
        <f>VLOOKUP(Coffee_data[[#This Row],[Area Code]],Location!$B$1:$E$157,3,FALSE)</f>
        <v>West</v>
      </c>
      <c r="Q4242" t="str">
        <f>VLOOKUP(Coffee_data[[#This Row],[Area Code]],Location!$B$1:$E$157,4,FALSE)</f>
        <v>Small Market</v>
      </c>
      <c r="R4242" s="15" t="str">
        <f>HLOOKUP(Coffee_data[[#This Row],[ProductId]],Product!$B$4:$O$7,2,FALSE)</f>
        <v>Regular</v>
      </c>
      <c r="S4242" s="15" t="str">
        <f>HLOOKUP(Coffee_data[[#This Row],[ProductId]],Product!$B$4:$O$7,3,FALSE)</f>
        <v>Tea</v>
      </c>
      <c r="T4242" s="15" t="str">
        <f>HLOOKUP(Coffee_data[[#This Row],[ProductId]],Product!$B$4:$O$7,4,FALSE)</f>
        <v>Green Tea</v>
      </c>
    </row>
    <row r="4243" spans="1:20" x14ac:dyDescent="0.2">
      <c r="A4243">
        <v>156</v>
      </c>
      <c r="B4243">
        <v>174</v>
      </c>
      <c r="C4243">
        <v>308</v>
      </c>
      <c r="D4243">
        <v>95</v>
      </c>
      <c r="E4243">
        <v>69</v>
      </c>
      <c r="F4243">
        <v>37</v>
      </c>
      <c r="G4243">
        <v>1166</v>
      </c>
      <c r="H4243">
        <v>110</v>
      </c>
      <c r="I4243">
        <v>88</v>
      </c>
      <c r="J4243">
        <v>160</v>
      </c>
      <c r="K4243">
        <v>268</v>
      </c>
      <c r="L4243">
        <v>253</v>
      </c>
      <c r="M4243">
        <v>8</v>
      </c>
      <c r="N4243" s="25">
        <v>42338</v>
      </c>
      <c r="O4243" t="str">
        <f>VLOOKUP(Coffee_data[[#This Row],[Area Code]],Location!$B$1:$E$157,2,FALSE)</f>
        <v>Washington</v>
      </c>
      <c r="P4243" t="str">
        <f>VLOOKUP(Coffee_data[[#This Row],[Area Code]],Location!$B$1:$E$157,3,FALSE)</f>
        <v>West</v>
      </c>
      <c r="Q4243" t="str">
        <f>VLOOKUP(Coffee_data[[#This Row],[Area Code]],Location!$B$1:$E$157,4,FALSE)</f>
        <v>Small Market</v>
      </c>
      <c r="R4243" s="15" t="str">
        <f>HLOOKUP(Coffee_data[[#This Row],[ProductId]],Product!$B$4:$O$7,2,FALSE)</f>
        <v>Decaf</v>
      </c>
      <c r="S4243" s="15" t="str">
        <f>HLOOKUP(Coffee_data[[#This Row],[ProductId]],Product!$B$4:$O$7,3,FALSE)</f>
        <v>Herbal Tea</v>
      </c>
      <c r="T4243" s="15" t="str">
        <f>HLOOKUP(Coffee_data[[#This Row],[ProductId]],Product!$B$4:$O$7,4,FALSE)</f>
        <v>Chamomile</v>
      </c>
    </row>
    <row r="4244" spans="1:20" x14ac:dyDescent="0.2">
      <c r="A4244">
        <v>68</v>
      </c>
      <c r="B4244">
        <v>71</v>
      </c>
      <c r="C4244">
        <v>128</v>
      </c>
      <c r="D4244">
        <v>49</v>
      </c>
      <c r="E4244">
        <v>25</v>
      </c>
      <c r="F4244">
        <v>13</v>
      </c>
      <c r="G4244">
        <v>845</v>
      </c>
      <c r="H4244">
        <v>50</v>
      </c>
      <c r="I4244">
        <v>40</v>
      </c>
      <c r="J4244">
        <v>70</v>
      </c>
      <c r="K4244">
        <v>119</v>
      </c>
      <c r="L4244">
        <v>425</v>
      </c>
      <c r="M4244">
        <v>9</v>
      </c>
      <c r="N4244" s="25">
        <v>42338</v>
      </c>
      <c r="O4244" t="str">
        <f>VLOOKUP(Coffee_data[[#This Row],[Area Code]],Location!$B$1:$E$157,2,FALSE)</f>
        <v>Washington</v>
      </c>
      <c r="P4244" t="str">
        <f>VLOOKUP(Coffee_data[[#This Row],[Area Code]],Location!$B$1:$E$157,3,FALSE)</f>
        <v>West</v>
      </c>
      <c r="Q4244" t="str">
        <f>VLOOKUP(Coffee_data[[#This Row],[Area Code]],Location!$B$1:$E$157,4,FALSE)</f>
        <v>Small Market</v>
      </c>
      <c r="R4244" s="15" t="str">
        <f>HLOOKUP(Coffee_data[[#This Row],[ProductId]],Product!$B$4:$O$7,2,FALSE)</f>
        <v>Decaf</v>
      </c>
      <c r="S4244" s="15" t="str">
        <f>HLOOKUP(Coffee_data[[#This Row],[ProductId]],Product!$B$4:$O$7,3,FALSE)</f>
        <v>Herbal Tea</v>
      </c>
      <c r="T4244" s="15" t="str">
        <f>HLOOKUP(Coffee_data[[#This Row],[ProductId]],Product!$B$4:$O$7,4,FALSE)</f>
        <v>Lemon</v>
      </c>
    </row>
    <row r="4245" spans="1:20" x14ac:dyDescent="0.2">
      <c r="A4245">
        <v>19</v>
      </c>
      <c r="B4245">
        <v>32</v>
      </c>
      <c r="C4245">
        <v>60</v>
      </c>
      <c r="D4245">
        <v>24</v>
      </c>
      <c r="E4245">
        <v>19</v>
      </c>
      <c r="F4245">
        <v>7</v>
      </c>
      <c r="G4245">
        <v>567</v>
      </c>
      <c r="H4245">
        <v>20</v>
      </c>
      <c r="I4245">
        <v>20</v>
      </c>
      <c r="J4245">
        <v>30</v>
      </c>
      <c r="K4245">
        <v>46</v>
      </c>
      <c r="L4245">
        <v>206</v>
      </c>
      <c r="M4245">
        <v>4</v>
      </c>
      <c r="N4245" s="25">
        <v>42338</v>
      </c>
      <c r="O4245" t="str">
        <f>VLOOKUP(Coffee_data[[#This Row],[Area Code]],Location!$B$1:$E$157,2,FALSE)</f>
        <v>Washington</v>
      </c>
      <c r="P4245" t="str">
        <f>VLOOKUP(Coffee_data[[#This Row],[Area Code]],Location!$B$1:$E$157,3,FALSE)</f>
        <v>West</v>
      </c>
      <c r="Q4245" t="str">
        <f>VLOOKUP(Coffee_data[[#This Row],[Area Code]],Location!$B$1:$E$157,4,FALSE)</f>
        <v>Small Market</v>
      </c>
      <c r="R4245" s="15" t="str">
        <f>HLOOKUP(Coffee_data[[#This Row],[ProductId]],Product!$B$4:$O$7,2,FALSE)</f>
        <v>Regular</v>
      </c>
      <c r="S4245" s="15" t="str">
        <f>HLOOKUP(Coffee_data[[#This Row],[ProductId]],Product!$B$4:$O$7,3,FALSE)</f>
        <v>Espresso</v>
      </c>
      <c r="T4245" s="15" t="str">
        <f>HLOOKUP(Coffee_data[[#This Row],[ProductId]],Product!$B$4:$O$7,4,FALSE)</f>
        <v>Caffe Latte</v>
      </c>
    </row>
    <row r="4246" spans="1:20" x14ac:dyDescent="0.2">
      <c r="A4246">
        <v>34</v>
      </c>
      <c r="B4246">
        <v>80</v>
      </c>
      <c r="C4246">
        <v>155</v>
      </c>
      <c r="D4246">
        <v>65</v>
      </c>
      <c r="E4246">
        <v>57</v>
      </c>
      <c r="F4246">
        <v>24</v>
      </c>
      <c r="G4246">
        <v>403</v>
      </c>
      <c r="H4246">
        <v>30</v>
      </c>
      <c r="I4246">
        <v>65</v>
      </c>
      <c r="J4246">
        <v>80</v>
      </c>
      <c r="K4246">
        <v>145</v>
      </c>
      <c r="L4246">
        <v>509</v>
      </c>
      <c r="M4246">
        <v>5</v>
      </c>
      <c r="N4246" s="25">
        <v>42338</v>
      </c>
      <c r="O4246" t="str">
        <f>VLOOKUP(Coffee_data[[#This Row],[Area Code]],Location!$B$1:$E$157,2,FALSE)</f>
        <v>Washington</v>
      </c>
      <c r="P4246" t="str">
        <f>VLOOKUP(Coffee_data[[#This Row],[Area Code]],Location!$B$1:$E$157,3,FALSE)</f>
        <v>West</v>
      </c>
      <c r="Q4246" t="str">
        <f>VLOOKUP(Coffee_data[[#This Row],[Area Code]],Location!$B$1:$E$157,4,FALSE)</f>
        <v>Small Market</v>
      </c>
      <c r="R4246" s="15" t="str">
        <f>HLOOKUP(Coffee_data[[#This Row],[ProductId]],Product!$B$4:$O$7,2,FALSE)</f>
        <v>Regular</v>
      </c>
      <c r="S4246" s="15" t="str">
        <f>HLOOKUP(Coffee_data[[#This Row],[ProductId]],Product!$B$4:$O$7,3,FALSE)</f>
        <v>Espresso</v>
      </c>
      <c r="T4246" s="15" t="str">
        <f>HLOOKUP(Coffee_data[[#This Row],[ProductId]],Product!$B$4:$O$7,4,FALSE)</f>
        <v>Caffe Mocha</v>
      </c>
    </row>
    <row r="4247" spans="1:20" x14ac:dyDescent="0.2">
      <c r="A4247">
        <v>76</v>
      </c>
      <c r="B4247">
        <v>96</v>
      </c>
      <c r="C4247">
        <v>188</v>
      </c>
      <c r="D4247">
        <v>80</v>
      </c>
      <c r="E4247">
        <v>45</v>
      </c>
      <c r="F4247">
        <v>24</v>
      </c>
      <c r="G4247">
        <v>1079</v>
      </c>
      <c r="H4247">
        <v>60</v>
      </c>
      <c r="I4247">
        <v>64</v>
      </c>
      <c r="J4247">
        <v>100</v>
      </c>
      <c r="K4247">
        <v>170</v>
      </c>
      <c r="L4247">
        <v>360</v>
      </c>
      <c r="M4247">
        <v>6</v>
      </c>
      <c r="N4247" s="25">
        <v>42338</v>
      </c>
      <c r="O4247" t="str">
        <f>VLOOKUP(Coffee_data[[#This Row],[Area Code]],Location!$B$1:$E$157,2,FALSE)</f>
        <v>Washington</v>
      </c>
      <c r="P4247" t="str">
        <f>VLOOKUP(Coffee_data[[#This Row],[Area Code]],Location!$B$1:$E$157,3,FALSE)</f>
        <v>West</v>
      </c>
      <c r="Q4247" t="str">
        <f>VLOOKUP(Coffee_data[[#This Row],[Area Code]],Location!$B$1:$E$157,4,FALSE)</f>
        <v>Small Market</v>
      </c>
      <c r="R4247" s="15" t="str">
        <f>HLOOKUP(Coffee_data[[#This Row],[ProductId]],Product!$B$4:$O$7,2,FALSE)</f>
        <v>Decaf</v>
      </c>
      <c r="S4247" s="15" t="str">
        <f>HLOOKUP(Coffee_data[[#This Row],[ProductId]],Product!$B$4:$O$7,3,FALSE)</f>
        <v>Espresso</v>
      </c>
      <c r="T4247" s="15" t="str">
        <f>HLOOKUP(Coffee_data[[#This Row],[ProductId]],Product!$B$4:$O$7,4,FALSE)</f>
        <v>Decaf Espresso</v>
      </c>
    </row>
    <row r="4248" spans="1:20" x14ac:dyDescent="0.2">
      <c r="A4248">
        <v>86</v>
      </c>
      <c r="B4248">
        <v>104</v>
      </c>
      <c r="C4248">
        <v>188</v>
      </c>
      <c r="D4248">
        <v>72</v>
      </c>
      <c r="E4248">
        <v>46</v>
      </c>
      <c r="F4248">
        <v>23</v>
      </c>
      <c r="G4248">
        <v>461</v>
      </c>
      <c r="H4248">
        <v>80</v>
      </c>
      <c r="I4248">
        <v>80</v>
      </c>
      <c r="J4248">
        <v>120</v>
      </c>
      <c r="K4248">
        <v>202</v>
      </c>
      <c r="L4248">
        <v>360</v>
      </c>
      <c r="M4248">
        <v>2</v>
      </c>
      <c r="N4248" s="25">
        <v>42338</v>
      </c>
      <c r="O4248" t="str">
        <f>VLOOKUP(Coffee_data[[#This Row],[Area Code]],Location!$B$1:$E$157,2,FALSE)</f>
        <v>Washington</v>
      </c>
      <c r="P4248" t="str">
        <f>VLOOKUP(Coffee_data[[#This Row],[Area Code]],Location!$B$1:$E$157,3,FALSE)</f>
        <v>West</v>
      </c>
      <c r="Q4248" t="str">
        <f>VLOOKUP(Coffee_data[[#This Row],[Area Code]],Location!$B$1:$E$157,4,FALSE)</f>
        <v>Small Market</v>
      </c>
      <c r="R4248" s="15" t="str">
        <f>HLOOKUP(Coffee_data[[#This Row],[ProductId]],Product!$B$4:$O$7,2,FALSE)</f>
        <v>Regular</v>
      </c>
      <c r="S4248" s="15" t="str">
        <f>HLOOKUP(Coffee_data[[#This Row],[ProductId]],Product!$B$4:$O$7,3,FALSE)</f>
        <v>Coffee</v>
      </c>
      <c r="T4248" s="15" t="str">
        <f>HLOOKUP(Coffee_data[[#This Row],[ProductId]],Product!$B$4:$O$7,4,FALSE)</f>
        <v>Columbian</v>
      </c>
    </row>
    <row r="4249" spans="1:20" x14ac:dyDescent="0.2">
      <c r="A4249">
        <v>30</v>
      </c>
      <c r="B4249">
        <v>145</v>
      </c>
      <c r="C4249">
        <v>266</v>
      </c>
      <c r="D4249">
        <v>89</v>
      </c>
      <c r="E4249">
        <v>125</v>
      </c>
      <c r="F4249">
        <v>95</v>
      </c>
      <c r="G4249">
        <v>716</v>
      </c>
      <c r="H4249">
        <v>50</v>
      </c>
      <c r="I4249">
        <v>122</v>
      </c>
      <c r="J4249">
        <v>170</v>
      </c>
      <c r="K4249">
        <v>287</v>
      </c>
      <c r="L4249">
        <v>206</v>
      </c>
      <c r="M4249">
        <v>3</v>
      </c>
      <c r="N4249" s="25">
        <v>42338</v>
      </c>
      <c r="O4249" t="str">
        <f>VLOOKUP(Coffee_data[[#This Row],[Area Code]],Location!$B$1:$E$157,2,FALSE)</f>
        <v>Washington</v>
      </c>
      <c r="P4249" t="str">
        <f>VLOOKUP(Coffee_data[[#This Row],[Area Code]],Location!$B$1:$E$157,3,FALSE)</f>
        <v>West</v>
      </c>
      <c r="Q4249" t="str">
        <f>VLOOKUP(Coffee_data[[#This Row],[Area Code]],Location!$B$1:$E$157,4,FALSE)</f>
        <v>Small Market</v>
      </c>
      <c r="R4249" s="15" t="str">
        <f>HLOOKUP(Coffee_data[[#This Row],[ProductId]],Product!$B$4:$O$7,2,FALSE)</f>
        <v>Decaf</v>
      </c>
      <c r="S4249" s="15" t="str">
        <f>HLOOKUP(Coffee_data[[#This Row],[ProductId]],Product!$B$4:$O$7,3,FALSE)</f>
        <v>Coffee</v>
      </c>
      <c r="T4249" s="15" t="str">
        <f>HLOOKUP(Coffee_data[[#This Row],[ProductId]],Product!$B$4:$O$7,4,FALSE)</f>
        <v>Decaf Irish Cream</v>
      </c>
    </row>
  </sheetData>
  <pageMargins left="0.75" right="0.75" top="1" bottom="1" header="0.5" footer="0.5"/>
  <pageSetup orientation="portrait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Views>
    <sheetView zoomScale="160" zoomScaleNormal="160" workbookViewId="0">
      <selection activeCell="E10" sqref="E10"/>
    </sheetView>
  </sheetViews>
  <sheetFormatPr defaultRowHeight="12.75" x14ac:dyDescent="0.2"/>
  <sheetData>
    <row r="1" spans="1:10" x14ac:dyDescent="0.2">
      <c r="A1" s="46"/>
      <c r="B1" s="47" t="s">
        <v>65</v>
      </c>
      <c r="C1" s="47" t="s">
        <v>66</v>
      </c>
      <c r="D1" s="47" t="s">
        <v>67</v>
      </c>
      <c r="F1" s="46"/>
      <c r="G1" s="46" t="s">
        <v>132</v>
      </c>
      <c r="H1" s="46" t="s">
        <v>133</v>
      </c>
      <c r="I1" s="46" t="s">
        <v>134</v>
      </c>
      <c r="J1" s="46" t="s">
        <v>135</v>
      </c>
    </row>
    <row r="2" spans="1:10" x14ac:dyDescent="0.2">
      <c r="A2" t="s">
        <v>68</v>
      </c>
      <c r="B2">
        <v>176</v>
      </c>
      <c r="C2">
        <v>155</v>
      </c>
      <c r="D2">
        <v>194</v>
      </c>
      <c r="F2" t="s">
        <v>136</v>
      </c>
      <c r="G2">
        <v>10</v>
      </c>
      <c r="H2">
        <v>53</v>
      </c>
      <c r="I2">
        <v>99</v>
      </c>
      <c r="J2">
        <v>91</v>
      </c>
    </row>
    <row r="3" spans="1:10" x14ac:dyDescent="0.2">
      <c r="A3" t="s">
        <v>69</v>
      </c>
      <c r="B3">
        <v>208</v>
      </c>
      <c r="C3">
        <v>117</v>
      </c>
      <c r="D3">
        <v>180</v>
      </c>
      <c r="F3" t="s">
        <v>128</v>
      </c>
      <c r="G3">
        <v>134</v>
      </c>
      <c r="H3">
        <v>158</v>
      </c>
      <c r="I3">
        <v>117</v>
      </c>
      <c r="J3">
        <v>56</v>
      </c>
    </row>
    <row r="4" spans="1:10" x14ac:dyDescent="0.2">
      <c r="A4" t="s">
        <v>70</v>
      </c>
      <c r="B4">
        <v>263</v>
      </c>
      <c r="C4">
        <v>188</v>
      </c>
      <c r="D4">
        <v>170</v>
      </c>
      <c r="F4" t="s">
        <v>5</v>
      </c>
      <c r="G4">
        <v>134</v>
      </c>
      <c r="H4">
        <v>117</v>
      </c>
      <c r="I4">
        <v>82</v>
      </c>
      <c r="J4">
        <v>169</v>
      </c>
    </row>
    <row r="5" spans="1:10" x14ac:dyDescent="0.2">
      <c r="A5" t="s">
        <v>71</v>
      </c>
      <c r="B5">
        <v>188</v>
      </c>
      <c r="C5">
        <v>211</v>
      </c>
      <c r="D5">
        <v>162</v>
      </c>
      <c r="F5" t="s">
        <v>129</v>
      </c>
      <c r="G5">
        <v>77</v>
      </c>
      <c r="H5">
        <v>91</v>
      </c>
      <c r="I5">
        <v>96</v>
      </c>
      <c r="J5">
        <v>90</v>
      </c>
    </row>
    <row r="6" spans="1:10" x14ac:dyDescent="0.2">
      <c r="F6" t="s">
        <v>130</v>
      </c>
      <c r="G6">
        <v>37</v>
      </c>
      <c r="H6">
        <v>158</v>
      </c>
      <c r="I6">
        <v>165</v>
      </c>
      <c r="J6">
        <v>117</v>
      </c>
    </row>
    <row r="7" spans="1:10" x14ac:dyDescent="0.2">
      <c r="F7" t="s">
        <v>131</v>
      </c>
      <c r="G7">
        <v>24</v>
      </c>
      <c r="H7">
        <v>42</v>
      </c>
      <c r="I7">
        <v>43</v>
      </c>
      <c r="J7">
        <v>27</v>
      </c>
    </row>
  </sheetData>
  <dataConsolidate topLabels="1">
    <dataRefs count="2">
      <dataRef ref="F1:J6" sheet="Sales Data 1"/>
      <dataRef ref="F9:J13" sheet="Sales Data 1"/>
    </dataRefs>
  </dataConsolidate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E14" sqref="E14"/>
    </sheetView>
  </sheetViews>
  <sheetFormatPr defaultRowHeight="12.75" x14ac:dyDescent="0.2"/>
  <cols>
    <col min="1" max="1" width="25.625" bestFit="1" customWidth="1"/>
    <col min="3" max="3" width="16.75" customWidth="1"/>
    <col min="4" max="4" width="24.875" bestFit="1" customWidth="1"/>
    <col min="5" max="5" width="28.5" bestFit="1" customWidth="1"/>
  </cols>
  <sheetData>
    <row r="1" spans="1:5" ht="19.5" x14ac:dyDescent="0.25">
      <c r="A1" s="58" t="s">
        <v>52</v>
      </c>
      <c r="D1" s="59" t="s">
        <v>160</v>
      </c>
      <c r="E1" s="59" t="s">
        <v>161</v>
      </c>
    </row>
    <row r="2" spans="1:5" ht="19.5" x14ac:dyDescent="0.25">
      <c r="A2" s="58" t="s">
        <v>55</v>
      </c>
      <c r="D2" s="61" t="s">
        <v>64</v>
      </c>
      <c r="E2" s="62" t="s">
        <v>60</v>
      </c>
    </row>
    <row r="3" spans="1:5" ht="19.5" x14ac:dyDescent="0.25">
      <c r="A3" s="58" t="s">
        <v>56</v>
      </c>
    </row>
    <row r="4" spans="1:5" ht="19.5" x14ac:dyDescent="0.25">
      <c r="A4" s="58" t="s">
        <v>59</v>
      </c>
      <c r="C4" s="35" t="s">
        <v>162</v>
      </c>
      <c r="D4">
        <f>SUMIF(Coffee_data[Product Name],D2,Coffee_data[Sales])</f>
        <v>32850</v>
      </c>
      <c r="E4">
        <f>SUMIF(Coffee_data[Product Name],E2,Coffee_data[Sales])</f>
        <v>95926</v>
      </c>
    </row>
    <row r="5" spans="1:5" ht="19.5" x14ac:dyDescent="0.25">
      <c r="A5" s="58" t="s">
        <v>53</v>
      </c>
      <c r="C5" s="60" t="s">
        <v>163</v>
      </c>
      <c r="D5">
        <f>SUMIF(Coffee_data[Product Name],D2,Coffee_data[Profit])</f>
        <v>-231</v>
      </c>
      <c r="E5">
        <f>SUMIF(Coffee_data[Product Name],E2,Coffee_data[Profit])</f>
        <v>29869</v>
      </c>
    </row>
    <row r="6" spans="1:5" ht="19.5" x14ac:dyDescent="0.25">
      <c r="A6" s="58" t="s">
        <v>62</v>
      </c>
      <c r="C6" s="60" t="s">
        <v>164</v>
      </c>
      <c r="D6">
        <f>SUMIF(Coffee_data[Product Name],D2,Coffee_data[COGS])</f>
        <v>18691</v>
      </c>
      <c r="E6">
        <f>SUMIF(Coffee_data[Product Name],E2,Coffee_data[COGS])</f>
        <v>41039</v>
      </c>
    </row>
    <row r="7" spans="1:5" ht="19.5" x14ac:dyDescent="0.25">
      <c r="A7" s="58" t="s">
        <v>57</v>
      </c>
    </row>
    <row r="8" spans="1:5" ht="19.5" x14ac:dyDescent="0.25">
      <c r="A8" s="58" t="s">
        <v>54</v>
      </c>
    </row>
    <row r="9" spans="1:5" ht="19.5" x14ac:dyDescent="0.25">
      <c r="A9" s="58" t="s">
        <v>63</v>
      </c>
    </row>
    <row r="10" spans="1:5" ht="19.5" x14ac:dyDescent="0.25">
      <c r="A10" s="58" t="s">
        <v>64</v>
      </c>
    </row>
    <row r="11" spans="1:5" ht="19.5" x14ac:dyDescent="0.25">
      <c r="A11" s="58" t="s">
        <v>60</v>
      </c>
    </row>
    <row r="12" spans="1:5" ht="19.5" x14ac:dyDescent="0.25">
      <c r="A12" s="58" t="s">
        <v>61</v>
      </c>
    </row>
    <row r="13" spans="1:5" ht="19.5" x14ac:dyDescent="0.25">
      <c r="A13" s="58" t="s">
        <v>58</v>
      </c>
    </row>
  </sheetData>
  <dataValidations count="1">
    <dataValidation type="list" allowBlank="1" showInputMessage="1" showErrorMessage="1" sqref="D2:E2">
      <formula1>$A$1:$A$13</formula1>
    </dataValidation>
  </dataValidation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49"/>
  <sheetViews>
    <sheetView zoomScale="70" zoomScaleNormal="70" workbookViewId="0">
      <selection activeCell="O32" sqref="O32"/>
    </sheetView>
  </sheetViews>
  <sheetFormatPr defaultRowHeight="18" x14ac:dyDescent="0.25"/>
  <cols>
    <col min="1" max="1" width="9" style="59"/>
    <col min="2" max="2" width="9.25" style="59" bestFit="1" customWidth="1"/>
    <col min="3" max="3" width="7.5" style="59" bestFit="1" customWidth="1"/>
    <col min="4" max="4" width="8.125" style="59" bestFit="1" customWidth="1"/>
    <col min="5" max="5" width="19.375" style="59" bestFit="1" customWidth="1"/>
    <col min="6" max="6" width="12.875" style="59" bestFit="1" customWidth="1"/>
    <col min="7" max="7" width="12.625" style="59" bestFit="1" customWidth="1"/>
    <col min="8" max="8" width="9" style="59"/>
    <col min="9" max="9" width="27.5" style="59" bestFit="1" customWidth="1"/>
    <col min="10" max="10" width="19.5" style="59" bestFit="1" customWidth="1"/>
    <col min="11" max="11" width="9" style="59"/>
    <col min="12" max="12" width="27.5" style="59" bestFit="1" customWidth="1"/>
    <col min="13" max="13" width="19.5" style="59" bestFit="1" customWidth="1"/>
    <col min="14" max="14" width="9" style="59"/>
    <col min="15" max="15" width="27.25" style="59" bestFit="1" customWidth="1"/>
    <col min="16" max="16" width="21.375" style="59" bestFit="1" customWidth="1"/>
    <col min="17" max="16384" width="9" style="59"/>
  </cols>
  <sheetData>
    <row r="1" spans="1:16" ht="19.5" x14ac:dyDescent="0.25">
      <c r="A1" s="59" t="s">
        <v>0</v>
      </c>
      <c r="B1" s="59" t="s">
        <v>1</v>
      </c>
      <c r="C1" s="59" t="s">
        <v>2</v>
      </c>
      <c r="D1" s="59" t="s">
        <v>3</v>
      </c>
      <c r="E1" s="59" t="s">
        <v>4</v>
      </c>
      <c r="F1" s="59" t="s">
        <v>5</v>
      </c>
      <c r="G1" s="59" t="s">
        <v>6</v>
      </c>
      <c r="I1" s="68" t="s">
        <v>0</v>
      </c>
      <c r="J1" s="68"/>
      <c r="L1" s="68" t="s">
        <v>2</v>
      </c>
      <c r="M1" s="68"/>
      <c r="O1" s="68" t="s">
        <v>6</v>
      </c>
      <c r="P1" s="68"/>
    </row>
    <row r="2" spans="1:16" ht="19.5" x14ac:dyDescent="0.25">
      <c r="A2" s="59">
        <v>94</v>
      </c>
      <c r="B2" s="59">
        <v>130</v>
      </c>
      <c r="C2" s="59">
        <v>219</v>
      </c>
      <c r="D2" s="59">
        <v>89</v>
      </c>
      <c r="E2" s="59">
        <v>36</v>
      </c>
      <c r="F2" s="59">
        <v>24</v>
      </c>
      <c r="G2" s="59">
        <v>777</v>
      </c>
      <c r="I2" s="67"/>
      <c r="J2" s="67"/>
      <c r="L2" s="67"/>
      <c r="M2" s="67"/>
      <c r="O2" s="67"/>
      <c r="P2" s="67"/>
    </row>
    <row r="3" spans="1:16" ht="19.5" x14ac:dyDescent="0.25">
      <c r="A3" s="59">
        <v>68</v>
      </c>
      <c r="B3" s="59">
        <v>107</v>
      </c>
      <c r="C3" s="59">
        <v>190</v>
      </c>
      <c r="D3" s="59">
        <v>83</v>
      </c>
      <c r="E3" s="59">
        <v>39</v>
      </c>
      <c r="F3" s="59">
        <v>27</v>
      </c>
      <c r="G3" s="59">
        <v>623</v>
      </c>
      <c r="I3" s="67" t="s">
        <v>165</v>
      </c>
      <c r="J3" s="67">
        <v>61.097693032015066</v>
      </c>
      <c r="L3" s="67" t="s">
        <v>165</v>
      </c>
      <c r="M3" s="67">
        <v>192.98752354048963</v>
      </c>
      <c r="O3" s="67" t="s">
        <v>165</v>
      </c>
      <c r="P3" s="67">
        <v>749.38135593220341</v>
      </c>
    </row>
    <row r="4" spans="1:16" ht="19.5" x14ac:dyDescent="0.25">
      <c r="A4" s="59">
        <v>101</v>
      </c>
      <c r="B4" s="59">
        <v>139</v>
      </c>
      <c r="C4" s="59">
        <v>234</v>
      </c>
      <c r="D4" s="59">
        <v>95</v>
      </c>
      <c r="E4" s="59">
        <v>38</v>
      </c>
      <c r="F4" s="59">
        <v>26</v>
      </c>
      <c r="G4" s="59">
        <v>821</v>
      </c>
      <c r="I4" s="67" t="s">
        <v>166</v>
      </c>
      <c r="J4" s="67">
        <v>1.560505096824061</v>
      </c>
      <c r="L4" s="67" t="s">
        <v>166</v>
      </c>
      <c r="M4" s="67">
        <v>2.3188220127978325</v>
      </c>
      <c r="O4" s="67" t="s">
        <v>166</v>
      </c>
      <c r="P4" s="67">
        <v>10.142153078378795</v>
      </c>
    </row>
    <row r="5" spans="1:16" ht="19.5" x14ac:dyDescent="0.25">
      <c r="A5" s="59">
        <v>30</v>
      </c>
      <c r="B5" s="59">
        <v>56</v>
      </c>
      <c r="C5" s="59">
        <v>100</v>
      </c>
      <c r="D5" s="59">
        <v>44</v>
      </c>
      <c r="E5" s="59">
        <v>26</v>
      </c>
      <c r="F5" s="59">
        <v>14</v>
      </c>
      <c r="G5" s="59">
        <v>623</v>
      </c>
      <c r="I5" s="67" t="s">
        <v>81</v>
      </c>
      <c r="J5" s="67">
        <v>40</v>
      </c>
      <c r="L5" s="67" t="s">
        <v>81</v>
      </c>
      <c r="M5" s="67">
        <v>138</v>
      </c>
      <c r="O5" s="67" t="s">
        <v>81</v>
      </c>
      <c r="P5" s="67">
        <v>619</v>
      </c>
    </row>
    <row r="6" spans="1:16" ht="19.5" x14ac:dyDescent="0.25">
      <c r="A6" s="59">
        <v>54</v>
      </c>
      <c r="B6" s="59">
        <v>80</v>
      </c>
      <c r="C6" s="59">
        <v>134</v>
      </c>
      <c r="D6" s="59">
        <v>54</v>
      </c>
      <c r="E6" s="59">
        <v>26</v>
      </c>
      <c r="F6" s="59">
        <v>15</v>
      </c>
      <c r="G6" s="59">
        <v>456</v>
      </c>
      <c r="I6" s="67" t="s">
        <v>82</v>
      </c>
      <c r="J6" s="67">
        <v>47</v>
      </c>
      <c r="L6" s="67" t="s">
        <v>82</v>
      </c>
      <c r="M6" s="67">
        <v>43</v>
      </c>
      <c r="O6" s="67" t="s">
        <v>82</v>
      </c>
      <c r="P6" s="67">
        <v>777</v>
      </c>
    </row>
    <row r="7" spans="1:16" ht="19.5" x14ac:dyDescent="0.25">
      <c r="A7" s="59">
        <v>53</v>
      </c>
      <c r="B7" s="59">
        <v>108</v>
      </c>
      <c r="C7" s="59">
        <v>180</v>
      </c>
      <c r="D7" s="59">
        <v>72</v>
      </c>
      <c r="E7" s="59">
        <v>55</v>
      </c>
      <c r="F7" s="59">
        <v>23</v>
      </c>
      <c r="G7" s="59">
        <v>558</v>
      </c>
      <c r="I7" s="67" t="s">
        <v>167</v>
      </c>
      <c r="J7" s="67">
        <v>101.70854593319349</v>
      </c>
      <c r="L7" s="67" t="s">
        <v>167</v>
      </c>
      <c r="M7" s="67">
        <v>151.13312713911549</v>
      </c>
      <c r="O7" s="67" t="s">
        <v>167</v>
      </c>
      <c r="P7" s="67">
        <v>661.03189559147643</v>
      </c>
    </row>
    <row r="8" spans="1:16" ht="19.5" x14ac:dyDescent="0.25">
      <c r="A8" s="59">
        <v>99</v>
      </c>
      <c r="B8" s="59">
        <v>171</v>
      </c>
      <c r="C8" s="59">
        <v>341</v>
      </c>
      <c r="D8" s="59">
        <v>223</v>
      </c>
      <c r="E8" s="59">
        <v>72</v>
      </c>
      <c r="F8" s="59">
        <v>47</v>
      </c>
      <c r="G8" s="59">
        <v>1091</v>
      </c>
      <c r="I8" s="67" t="s">
        <v>168</v>
      </c>
      <c r="J8" s="67">
        <v>10344.628315844529</v>
      </c>
      <c r="L8" s="67" t="s">
        <v>168</v>
      </c>
      <c r="M8" s="67">
        <v>22841.222118848047</v>
      </c>
      <c r="O8" s="67" t="s">
        <v>168</v>
      </c>
      <c r="P8" s="67">
        <v>436963.16698926059</v>
      </c>
    </row>
    <row r="9" spans="1:16" ht="19.5" x14ac:dyDescent="0.25">
      <c r="A9" s="59">
        <v>0</v>
      </c>
      <c r="B9" s="59">
        <v>87</v>
      </c>
      <c r="C9" s="59">
        <v>150</v>
      </c>
      <c r="D9" s="59">
        <v>63</v>
      </c>
      <c r="E9" s="59">
        <v>87</v>
      </c>
      <c r="F9" s="59">
        <v>57</v>
      </c>
      <c r="G9" s="59">
        <v>435</v>
      </c>
      <c r="I9" s="67" t="s">
        <v>169</v>
      </c>
      <c r="J9" s="67">
        <v>9.7924756635114498</v>
      </c>
      <c r="L9" s="67" t="s">
        <v>169</v>
      </c>
      <c r="M9" s="67">
        <v>3.4939094648789935</v>
      </c>
      <c r="O9" s="67" t="s">
        <v>169</v>
      </c>
      <c r="P9" s="67">
        <v>28.545537569074771</v>
      </c>
    </row>
    <row r="10" spans="1:16" ht="19.5" x14ac:dyDescent="0.25">
      <c r="A10" s="59">
        <v>33</v>
      </c>
      <c r="B10" s="59">
        <v>80</v>
      </c>
      <c r="C10" s="59">
        <v>140</v>
      </c>
      <c r="D10" s="59">
        <v>60</v>
      </c>
      <c r="E10" s="59">
        <v>47</v>
      </c>
      <c r="F10" s="59">
        <v>19</v>
      </c>
      <c r="G10" s="59">
        <v>336</v>
      </c>
      <c r="I10" s="67" t="s">
        <v>170</v>
      </c>
      <c r="J10" s="67">
        <v>0.4453630156217343</v>
      </c>
      <c r="L10" s="67" t="s">
        <v>170</v>
      </c>
      <c r="M10" s="67">
        <v>1.8819392250238345</v>
      </c>
      <c r="O10" s="67" t="s">
        <v>170</v>
      </c>
      <c r="P10" s="67">
        <v>2.8948802678107413</v>
      </c>
    </row>
    <row r="11" spans="1:16" ht="19.5" x14ac:dyDescent="0.25">
      <c r="A11" s="59">
        <v>17</v>
      </c>
      <c r="B11" s="59">
        <v>72</v>
      </c>
      <c r="C11" s="59">
        <v>130</v>
      </c>
      <c r="D11" s="59">
        <v>58</v>
      </c>
      <c r="E11" s="59">
        <v>55</v>
      </c>
      <c r="F11" s="59">
        <v>22</v>
      </c>
      <c r="G11" s="59">
        <v>338</v>
      </c>
      <c r="I11" s="67" t="s">
        <v>96</v>
      </c>
      <c r="J11" s="67">
        <v>1416</v>
      </c>
      <c r="L11" s="67" t="s">
        <v>96</v>
      </c>
      <c r="M11" s="67">
        <v>895</v>
      </c>
      <c r="O11" s="67" t="s">
        <v>96</v>
      </c>
      <c r="P11" s="67">
        <v>11786</v>
      </c>
    </row>
    <row r="12" spans="1:16" ht="19.5" x14ac:dyDescent="0.25">
      <c r="A12" s="59">
        <v>36</v>
      </c>
      <c r="B12" s="59">
        <v>76</v>
      </c>
      <c r="C12" s="59">
        <v>140</v>
      </c>
      <c r="D12" s="59">
        <v>64</v>
      </c>
      <c r="E12" s="59">
        <v>40</v>
      </c>
      <c r="F12" s="59">
        <v>19</v>
      </c>
      <c r="G12" s="59">
        <v>965</v>
      </c>
      <c r="I12" s="67" t="s">
        <v>171</v>
      </c>
      <c r="J12" s="67">
        <v>-638</v>
      </c>
      <c r="L12" s="67" t="s">
        <v>171</v>
      </c>
      <c r="M12" s="67">
        <v>17</v>
      </c>
      <c r="O12" s="67" t="s">
        <v>171</v>
      </c>
      <c r="P12" s="67">
        <v>-3534</v>
      </c>
    </row>
    <row r="13" spans="1:16" ht="19.5" x14ac:dyDescent="0.25">
      <c r="A13" s="59">
        <v>111</v>
      </c>
      <c r="B13" s="59">
        <v>201</v>
      </c>
      <c r="C13" s="59">
        <v>345</v>
      </c>
      <c r="D13" s="59">
        <v>223</v>
      </c>
      <c r="E13" s="59">
        <v>90</v>
      </c>
      <c r="F13" s="59">
        <v>47</v>
      </c>
      <c r="G13" s="59">
        <v>862</v>
      </c>
      <c r="I13" s="67" t="s">
        <v>172</v>
      </c>
      <c r="J13" s="67">
        <v>778</v>
      </c>
      <c r="L13" s="67" t="s">
        <v>172</v>
      </c>
      <c r="M13" s="67">
        <v>912</v>
      </c>
      <c r="O13" s="67" t="s">
        <v>172</v>
      </c>
      <c r="P13" s="67">
        <v>8252</v>
      </c>
    </row>
    <row r="14" spans="1:16" ht="19.5" x14ac:dyDescent="0.25">
      <c r="A14" s="59">
        <v>87</v>
      </c>
      <c r="B14" s="59">
        <v>139</v>
      </c>
      <c r="C14" s="59">
        <v>234</v>
      </c>
      <c r="D14" s="59">
        <v>95</v>
      </c>
      <c r="E14" s="59">
        <v>52</v>
      </c>
      <c r="F14" s="59">
        <v>30</v>
      </c>
      <c r="G14" s="59">
        <v>608</v>
      </c>
      <c r="I14" s="67" t="s">
        <v>173</v>
      </c>
      <c r="J14" s="67">
        <v>259543</v>
      </c>
      <c r="L14" s="67" t="s">
        <v>173</v>
      </c>
      <c r="M14" s="67">
        <v>819811</v>
      </c>
      <c r="O14" s="67" t="s">
        <v>173</v>
      </c>
      <c r="P14" s="67">
        <v>3183372</v>
      </c>
    </row>
    <row r="15" spans="1:16" ht="19.5" x14ac:dyDescent="0.25">
      <c r="A15" s="59">
        <v>203</v>
      </c>
      <c r="B15" s="59">
        <v>312</v>
      </c>
      <c r="C15" s="59">
        <v>546</v>
      </c>
      <c r="D15" s="59">
        <v>254</v>
      </c>
      <c r="E15" s="59">
        <v>109</v>
      </c>
      <c r="F15" s="59">
        <v>77</v>
      </c>
      <c r="G15" s="59">
        <v>1310</v>
      </c>
      <c r="I15" s="67" t="s">
        <v>174</v>
      </c>
      <c r="J15" s="67">
        <v>4248</v>
      </c>
      <c r="L15" s="67" t="s">
        <v>174</v>
      </c>
      <c r="M15" s="67">
        <v>4248</v>
      </c>
      <c r="O15" s="67" t="s">
        <v>174</v>
      </c>
      <c r="P15" s="67">
        <v>4248</v>
      </c>
    </row>
    <row r="16" spans="1:16" ht="19.5" x14ac:dyDescent="0.25">
      <c r="A16" s="59">
        <v>140</v>
      </c>
      <c r="B16" s="59">
        <v>228</v>
      </c>
      <c r="C16" s="59">
        <v>456</v>
      </c>
      <c r="D16" s="59">
        <v>159</v>
      </c>
      <c r="E16" s="59">
        <v>88</v>
      </c>
      <c r="F16" s="59">
        <v>63</v>
      </c>
      <c r="G16" s="59">
        <v>1459</v>
      </c>
      <c r="I16" s="67" t="s">
        <v>175</v>
      </c>
      <c r="J16" s="67">
        <v>777</v>
      </c>
      <c r="L16" s="67" t="s">
        <v>175</v>
      </c>
      <c r="M16" s="67">
        <v>912</v>
      </c>
      <c r="O16" s="67" t="s">
        <v>175</v>
      </c>
      <c r="P16" s="67">
        <v>8252</v>
      </c>
    </row>
    <row r="17" spans="1:16" ht="19.5" x14ac:dyDescent="0.25">
      <c r="A17" s="59">
        <v>95</v>
      </c>
      <c r="B17" s="59">
        <v>130</v>
      </c>
      <c r="C17" s="59">
        <v>219</v>
      </c>
      <c r="D17" s="59">
        <v>89</v>
      </c>
      <c r="E17" s="59">
        <v>35</v>
      </c>
      <c r="F17" s="59">
        <v>24</v>
      </c>
      <c r="G17" s="59">
        <v>777</v>
      </c>
      <c r="I17" s="67" t="s">
        <v>176</v>
      </c>
      <c r="J17" s="67">
        <v>-605</v>
      </c>
      <c r="L17" s="67" t="s">
        <v>176</v>
      </c>
      <c r="M17" s="67">
        <v>18</v>
      </c>
      <c r="O17" s="67" t="s">
        <v>176</v>
      </c>
      <c r="P17" s="67">
        <v>-3534</v>
      </c>
    </row>
    <row r="18" spans="1:16" ht="18.75" thickBot="1" x14ac:dyDescent="0.3">
      <c r="A18" s="59">
        <v>68</v>
      </c>
      <c r="B18" s="59">
        <v>107</v>
      </c>
      <c r="C18" s="59">
        <v>190</v>
      </c>
      <c r="D18" s="59">
        <v>83</v>
      </c>
      <c r="E18" s="59">
        <v>39</v>
      </c>
      <c r="F18" s="59">
        <v>27</v>
      </c>
      <c r="G18" s="59">
        <v>623</v>
      </c>
    </row>
    <row r="19" spans="1:16" ht="19.5" x14ac:dyDescent="0.25">
      <c r="A19" s="59">
        <v>101</v>
      </c>
      <c r="B19" s="59">
        <v>139</v>
      </c>
      <c r="C19" s="59">
        <v>234</v>
      </c>
      <c r="D19" s="59">
        <v>95</v>
      </c>
      <c r="E19" s="59">
        <v>38</v>
      </c>
      <c r="F19" s="59">
        <v>26</v>
      </c>
      <c r="G19" s="59">
        <v>821</v>
      </c>
      <c r="I19" s="68" t="s">
        <v>3</v>
      </c>
      <c r="J19" s="68"/>
      <c r="L19" s="68" t="s">
        <v>5</v>
      </c>
      <c r="M19" s="68"/>
    </row>
    <row r="20" spans="1:16" ht="19.5" x14ac:dyDescent="0.25">
      <c r="A20" s="59">
        <v>53</v>
      </c>
      <c r="B20" s="59">
        <v>80</v>
      </c>
      <c r="C20" s="59">
        <v>134</v>
      </c>
      <c r="D20" s="59">
        <v>54</v>
      </c>
      <c r="E20" s="59">
        <v>27</v>
      </c>
      <c r="F20" s="59">
        <v>15</v>
      </c>
      <c r="G20" s="59">
        <v>456</v>
      </c>
      <c r="I20" s="67"/>
      <c r="J20" s="67"/>
      <c r="L20" s="67"/>
      <c r="M20" s="67"/>
    </row>
    <row r="21" spans="1:16" ht="19.5" x14ac:dyDescent="0.25">
      <c r="A21" s="59">
        <v>54</v>
      </c>
      <c r="B21" s="59">
        <v>108</v>
      </c>
      <c r="C21" s="59">
        <v>180</v>
      </c>
      <c r="D21" s="59">
        <v>72</v>
      </c>
      <c r="E21" s="59">
        <v>54</v>
      </c>
      <c r="F21" s="59">
        <v>23</v>
      </c>
      <c r="G21" s="59">
        <v>558</v>
      </c>
      <c r="I21" s="67" t="s">
        <v>165</v>
      </c>
      <c r="J21" s="67">
        <v>83.983992467043308</v>
      </c>
      <c r="L21" s="67" t="s">
        <v>165</v>
      </c>
      <c r="M21" s="67">
        <v>31.185028248587571</v>
      </c>
    </row>
    <row r="22" spans="1:16" ht="19.5" x14ac:dyDescent="0.25">
      <c r="A22" s="59">
        <v>11</v>
      </c>
      <c r="B22" s="59">
        <v>27</v>
      </c>
      <c r="C22" s="59">
        <v>45</v>
      </c>
      <c r="D22" s="59">
        <v>18</v>
      </c>
      <c r="E22" s="59">
        <v>16</v>
      </c>
      <c r="F22" s="59">
        <v>5</v>
      </c>
      <c r="G22" s="59">
        <v>821</v>
      </c>
      <c r="I22" s="67" t="s">
        <v>166</v>
      </c>
      <c r="J22" s="67">
        <v>1.0552914441655505</v>
      </c>
      <c r="L22" s="67" t="s">
        <v>166</v>
      </c>
      <c r="M22" s="67">
        <v>0.41461551217926995</v>
      </c>
    </row>
    <row r="23" spans="1:16" ht="19.5" x14ac:dyDescent="0.25">
      <c r="A23" s="59">
        <v>5</v>
      </c>
      <c r="B23" s="59">
        <v>34</v>
      </c>
      <c r="C23" s="59">
        <v>62</v>
      </c>
      <c r="D23" s="59">
        <v>28</v>
      </c>
      <c r="E23" s="59">
        <v>29</v>
      </c>
      <c r="F23" s="59">
        <v>8</v>
      </c>
      <c r="G23" s="59">
        <v>965</v>
      </c>
      <c r="I23" s="67" t="s">
        <v>81</v>
      </c>
      <c r="J23" s="67">
        <v>60</v>
      </c>
      <c r="L23" s="67" t="s">
        <v>81</v>
      </c>
      <c r="M23" s="67">
        <v>22</v>
      </c>
    </row>
    <row r="24" spans="1:16" ht="19.5" x14ac:dyDescent="0.25">
      <c r="A24" s="59">
        <v>12</v>
      </c>
      <c r="B24" s="59">
        <v>31</v>
      </c>
      <c r="C24" s="59">
        <v>54</v>
      </c>
      <c r="D24" s="59">
        <v>23</v>
      </c>
      <c r="E24" s="59">
        <v>19</v>
      </c>
      <c r="F24" s="59">
        <v>7</v>
      </c>
      <c r="G24" s="59">
        <v>623</v>
      </c>
      <c r="I24" s="67" t="s">
        <v>82</v>
      </c>
      <c r="J24" s="67">
        <v>52</v>
      </c>
      <c r="L24" s="67" t="s">
        <v>82</v>
      </c>
      <c r="M24" s="67">
        <v>14</v>
      </c>
    </row>
    <row r="25" spans="1:16" ht="19.5" x14ac:dyDescent="0.25">
      <c r="A25" s="59">
        <v>11</v>
      </c>
      <c r="B25" s="59">
        <v>26</v>
      </c>
      <c r="C25" s="59">
        <v>43</v>
      </c>
      <c r="D25" s="59">
        <v>17</v>
      </c>
      <c r="E25" s="59">
        <v>15</v>
      </c>
      <c r="F25" s="59">
        <v>4</v>
      </c>
      <c r="G25" s="59">
        <v>777</v>
      </c>
      <c r="I25" s="67" t="s">
        <v>167</v>
      </c>
      <c r="J25" s="67">
        <v>68.780395873272269</v>
      </c>
      <c r="L25" s="67" t="s">
        <v>167</v>
      </c>
      <c r="M25" s="67">
        <v>27.023263782299757</v>
      </c>
    </row>
    <row r="26" spans="1:16" ht="19.5" x14ac:dyDescent="0.25">
      <c r="A26" s="59">
        <v>10</v>
      </c>
      <c r="B26" s="59">
        <v>26</v>
      </c>
      <c r="C26" s="59">
        <v>43</v>
      </c>
      <c r="D26" s="59">
        <v>17</v>
      </c>
      <c r="E26" s="59">
        <v>16</v>
      </c>
      <c r="F26" s="59">
        <v>4</v>
      </c>
      <c r="G26" s="59">
        <v>777</v>
      </c>
      <c r="I26" s="67" t="s">
        <v>168</v>
      </c>
      <c r="J26" s="67">
        <v>4730.7428564840493</v>
      </c>
      <c r="L26" s="67" t="s">
        <v>168</v>
      </c>
      <c r="M26" s="67">
        <v>730.25678544775383</v>
      </c>
    </row>
    <row r="27" spans="1:16" ht="19.5" x14ac:dyDescent="0.25">
      <c r="A27" s="59">
        <v>202</v>
      </c>
      <c r="B27" s="59">
        <v>312</v>
      </c>
      <c r="C27" s="59">
        <v>546</v>
      </c>
      <c r="D27" s="59">
        <v>203</v>
      </c>
      <c r="E27" s="59">
        <v>110</v>
      </c>
      <c r="F27" s="59">
        <v>77</v>
      </c>
      <c r="G27" s="59">
        <v>1310</v>
      </c>
      <c r="I27" s="67" t="s">
        <v>169</v>
      </c>
      <c r="J27" s="67">
        <v>2.8399807281885847</v>
      </c>
      <c r="L27" s="67" t="s">
        <v>169</v>
      </c>
      <c r="M27" s="67">
        <v>2.4163573189038736</v>
      </c>
    </row>
    <row r="28" spans="1:16" ht="19.5" x14ac:dyDescent="0.25">
      <c r="A28" s="59">
        <v>86</v>
      </c>
      <c r="B28" s="59">
        <v>139</v>
      </c>
      <c r="C28" s="59">
        <v>234</v>
      </c>
      <c r="D28" s="59">
        <v>95</v>
      </c>
      <c r="E28" s="59">
        <v>53</v>
      </c>
      <c r="F28" s="59">
        <v>30</v>
      </c>
      <c r="G28" s="59">
        <v>608</v>
      </c>
      <c r="I28" s="67" t="s">
        <v>170</v>
      </c>
      <c r="J28" s="67">
        <v>1.799180147865526</v>
      </c>
      <c r="L28" s="67" t="s">
        <v>170</v>
      </c>
      <c r="M28" s="67">
        <v>1.6452263659386603</v>
      </c>
    </row>
    <row r="29" spans="1:16" ht="19.5" x14ac:dyDescent="0.25">
      <c r="A29" s="59">
        <v>141</v>
      </c>
      <c r="B29" s="59">
        <v>228</v>
      </c>
      <c r="C29" s="59">
        <v>456</v>
      </c>
      <c r="D29" s="59">
        <v>251</v>
      </c>
      <c r="E29" s="59">
        <v>87</v>
      </c>
      <c r="F29" s="59">
        <v>63</v>
      </c>
      <c r="G29" s="59">
        <v>1459</v>
      </c>
      <c r="I29" s="67" t="s">
        <v>96</v>
      </c>
      <c r="J29" s="67">
        <v>405</v>
      </c>
      <c r="L29" s="67" t="s">
        <v>96</v>
      </c>
      <c r="M29" s="67">
        <v>156</v>
      </c>
    </row>
    <row r="30" spans="1:16" ht="19.5" x14ac:dyDescent="0.25">
      <c r="A30" s="59">
        <v>175</v>
      </c>
      <c r="B30" s="59">
        <v>301</v>
      </c>
      <c r="C30" s="59">
        <v>546</v>
      </c>
      <c r="D30" s="59">
        <v>321</v>
      </c>
      <c r="E30" s="59">
        <v>126</v>
      </c>
      <c r="F30" s="59">
        <v>93</v>
      </c>
      <c r="G30" s="59">
        <v>1419</v>
      </c>
      <c r="I30" s="67" t="s">
        <v>171</v>
      </c>
      <c r="J30" s="67">
        <v>0</v>
      </c>
      <c r="L30" s="67" t="s">
        <v>171</v>
      </c>
      <c r="M30" s="67">
        <v>0</v>
      </c>
    </row>
    <row r="31" spans="1:16" ht="19.5" x14ac:dyDescent="0.25">
      <c r="A31" s="59">
        <v>39</v>
      </c>
      <c r="B31" s="59">
        <v>105</v>
      </c>
      <c r="C31" s="59">
        <v>190</v>
      </c>
      <c r="D31" s="59">
        <v>85</v>
      </c>
      <c r="E31" s="59">
        <v>66</v>
      </c>
      <c r="F31" s="59">
        <v>32</v>
      </c>
      <c r="G31" s="59">
        <v>494</v>
      </c>
      <c r="I31" s="67" t="s">
        <v>172</v>
      </c>
      <c r="J31" s="67">
        <v>405</v>
      </c>
      <c r="L31" s="67" t="s">
        <v>172</v>
      </c>
      <c r="M31" s="67">
        <v>156</v>
      </c>
    </row>
    <row r="32" spans="1:16" ht="19.5" x14ac:dyDescent="0.25">
      <c r="A32" s="59">
        <v>47</v>
      </c>
      <c r="B32" s="59">
        <v>92</v>
      </c>
      <c r="C32" s="59">
        <v>170</v>
      </c>
      <c r="D32" s="59">
        <v>78</v>
      </c>
      <c r="E32" s="59">
        <v>45</v>
      </c>
      <c r="F32" s="59">
        <v>24</v>
      </c>
      <c r="G32" s="59">
        <v>965</v>
      </c>
      <c r="I32" s="67" t="s">
        <v>173</v>
      </c>
      <c r="J32" s="67">
        <v>356764</v>
      </c>
      <c r="L32" s="67" t="s">
        <v>173</v>
      </c>
      <c r="M32" s="67">
        <v>132474</v>
      </c>
    </row>
    <row r="33" spans="1:13" ht="19.5" x14ac:dyDescent="0.25">
      <c r="A33" s="59">
        <v>-4</v>
      </c>
      <c r="B33" s="59">
        <v>42</v>
      </c>
      <c r="C33" s="59">
        <v>76</v>
      </c>
      <c r="D33" s="59">
        <v>34</v>
      </c>
      <c r="E33" s="59">
        <v>46</v>
      </c>
      <c r="F33" s="59">
        <v>12</v>
      </c>
      <c r="G33" s="59">
        <v>197</v>
      </c>
      <c r="I33" s="67" t="s">
        <v>174</v>
      </c>
      <c r="J33" s="67">
        <v>4248</v>
      </c>
      <c r="L33" s="67" t="s">
        <v>174</v>
      </c>
      <c r="M33" s="67">
        <v>4248</v>
      </c>
    </row>
    <row r="34" spans="1:13" ht="19.5" x14ac:dyDescent="0.25">
      <c r="A34" s="59">
        <v>48</v>
      </c>
      <c r="B34" s="59">
        <v>73</v>
      </c>
      <c r="C34" s="59">
        <v>123</v>
      </c>
      <c r="D34" s="59">
        <v>50</v>
      </c>
      <c r="E34" s="59">
        <v>25</v>
      </c>
      <c r="F34" s="59">
        <v>14</v>
      </c>
      <c r="G34" s="59">
        <v>821</v>
      </c>
      <c r="I34" s="67" t="s">
        <v>175</v>
      </c>
      <c r="J34" s="67">
        <v>400</v>
      </c>
      <c r="L34" s="67" t="s">
        <v>175</v>
      </c>
      <c r="M34" s="67">
        <v>156</v>
      </c>
    </row>
    <row r="35" spans="1:13" ht="19.5" x14ac:dyDescent="0.25">
      <c r="A35" s="59">
        <v>45</v>
      </c>
      <c r="B35" s="59">
        <v>68</v>
      </c>
      <c r="C35" s="59">
        <v>114</v>
      </c>
      <c r="D35" s="59">
        <v>46</v>
      </c>
      <c r="E35" s="59">
        <v>23</v>
      </c>
      <c r="F35" s="59">
        <v>12</v>
      </c>
      <c r="G35" s="59">
        <v>777</v>
      </c>
      <c r="I35" s="67" t="s">
        <v>176</v>
      </c>
      <c r="J35" s="67">
        <v>0</v>
      </c>
      <c r="L35" s="67" t="s">
        <v>176</v>
      </c>
      <c r="M35" s="67">
        <v>0</v>
      </c>
    </row>
    <row r="36" spans="1:13" x14ac:dyDescent="0.25">
      <c r="A36" s="59">
        <v>-11</v>
      </c>
      <c r="B36" s="59">
        <v>53</v>
      </c>
      <c r="C36" s="59">
        <v>90</v>
      </c>
      <c r="D36" s="59">
        <v>37</v>
      </c>
      <c r="E36" s="59">
        <v>64</v>
      </c>
      <c r="F36" s="59">
        <v>34</v>
      </c>
      <c r="G36" s="59">
        <v>261</v>
      </c>
    </row>
    <row r="37" spans="1:13" x14ac:dyDescent="0.25">
      <c r="A37" s="59">
        <v>-39</v>
      </c>
      <c r="B37" s="59">
        <v>11</v>
      </c>
      <c r="C37" s="59">
        <v>99</v>
      </c>
      <c r="D37" s="59">
        <v>88</v>
      </c>
      <c r="E37" s="59">
        <v>50</v>
      </c>
      <c r="F37" s="59">
        <v>27</v>
      </c>
      <c r="G37" s="59">
        <v>525</v>
      </c>
    </row>
    <row r="38" spans="1:13" x14ac:dyDescent="0.25">
      <c r="A38" s="59">
        <v>9</v>
      </c>
      <c r="B38" s="59">
        <v>47</v>
      </c>
      <c r="C38" s="59">
        <v>82</v>
      </c>
      <c r="D38" s="59">
        <v>35</v>
      </c>
      <c r="E38" s="59">
        <v>38</v>
      </c>
      <c r="F38" s="59">
        <v>11</v>
      </c>
      <c r="G38" s="59">
        <v>196</v>
      </c>
    </row>
    <row r="39" spans="1:13" x14ac:dyDescent="0.25">
      <c r="A39" s="59">
        <v>-9</v>
      </c>
      <c r="B39" s="59">
        <v>36</v>
      </c>
      <c r="C39" s="59">
        <v>65</v>
      </c>
      <c r="D39" s="59">
        <v>29</v>
      </c>
      <c r="E39" s="59">
        <v>45</v>
      </c>
      <c r="F39" s="59">
        <v>11</v>
      </c>
      <c r="G39" s="59">
        <v>169</v>
      </c>
    </row>
    <row r="40" spans="1:13" x14ac:dyDescent="0.25">
      <c r="A40" s="59">
        <v>34</v>
      </c>
      <c r="B40" s="59">
        <v>80</v>
      </c>
      <c r="C40" s="59">
        <v>140</v>
      </c>
      <c r="D40" s="59">
        <v>60</v>
      </c>
      <c r="E40" s="59">
        <v>46</v>
      </c>
      <c r="F40" s="59">
        <v>19</v>
      </c>
      <c r="G40" s="59">
        <v>336</v>
      </c>
    </row>
    <row r="41" spans="1:13" x14ac:dyDescent="0.25">
      <c r="A41" s="59">
        <v>42</v>
      </c>
      <c r="B41" s="59">
        <v>83</v>
      </c>
      <c r="C41" s="59">
        <v>140</v>
      </c>
      <c r="D41" s="59">
        <v>57</v>
      </c>
      <c r="E41" s="59">
        <v>41</v>
      </c>
      <c r="F41" s="59">
        <v>18</v>
      </c>
      <c r="G41" s="59">
        <v>364</v>
      </c>
    </row>
    <row r="42" spans="1:13" x14ac:dyDescent="0.25">
      <c r="A42" s="59">
        <v>0</v>
      </c>
      <c r="B42" s="59">
        <v>87</v>
      </c>
      <c r="C42" s="59">
        <v>150</v>
      </c>
      <c r="D42" s="59">
        <v>63</v>
      </c>
      <c r="E42" s="59">
        <v>87</v>
      </c>
      <c r="F42" s="59">
        <v>57</v>
      </c>
      <c r="G42" s="59">
        <v>435</v>
      </c>
    </row>
    <row r="43" spans="1:13" x14ac:dyDescent="0.25">
      <c r="A43" s="59">
        <v>67</v>
      </c>
      <c r="B43" s="59">
        <v>116</v>
      </c>
      <c r="C43" s="59">
        <v>200</v>
      </c>
      <c r="D43" s="59">
        <v>84</v>
      </c>
      <c r="E43" s="59">
        <v>49</v>
      </c>
      <c r="F43" s="59">
        <v>26</v>
      </c>
      <c r="G43" s="59">
        <v>500</v>
      </c>
    </row>
    <row r="44" spans="1:13" x14ac:dyDescent="0.25">
      <c r="A44" s="59">
        <v>16</v>
      </c>
      <c r="B44" s="59">
        <v>72</v>
      </c>
      <c r="C44" s="59">
        <v>130</v>
      </c>
      <c r="D44" s="59">
        <v>58</v>
      </c>
      <c r="E44" s="59">
        <v>56</v>
      </c>
      <c r="F44" s="59">
        <v>22</v>
      </c>
      <c r="G44" s="59">
        <v>338</v>
      </c>
    </row>
    <row r="45" spans="1:13" x14ac:dyDescent="0.25">
      <c r="A45" s="59">
        <v>99</v>
      </c>
      <c r="B45" s="59">
        <v>171</v>
      </c>
      <c r="C45" s="59">
        <v>341</v>
      </c>
      <c r="D45" s="59">
        <v>132</v>
      </c>
      <c r="E45" s="59">
        <v>72</v>
      </c>
      <c r="F45" s="59">
        <v>47</v>
      </c>
      <c r="G45" s="59">
        <v>1091</v>
      </c>
    </row>
    <row r="46" spans="1:13" x14ac:dyDescent="0.25">
      <c r="A46" s="59">
        <v>29</v>
      </c>
      <c r="B46" s="59">
        <v>48</v>
      </c>
      <c r="C46" s="59">
        <v>80</v>
      </c>
      <c r="D46" s="59">
        <v>32</v>
      </c>
      <c r="E46" s="59">
        <v>19</v>
      </c>
      <c r="F46" s="59">
        <v>8</v>
      </c>
      <c r="G46" s="59">
        <v>456</v>
      </c>
    </row>
    <row r="47" spans="1:13" x14ac:dyDescent="0.25">
      <c r="A47" s="59">
        <v>29</v>
      </c>
      <c r="B47" s="59">
        <v>48</v>
      </c>
      <c r="C47" s="59">
        <v>80</v>
      </c>
      <c r="D47" s="59">
        <v>32</v>
      </c>
      <c r="E47" s="59">
        <v>19</v>
      </c>
      <c r="F47" s="59">
        <v>8</v>
      </c>
      <c r="G47" s="59">
        <v>821</v>
      </c>
    </row>
    <row r="48" spans="1:13" x14ac:dyDescent="0.25">
      <c r="A48" s="59">
        <v>68</v>
      </c>
      <c r="B48" s="59">
        <v>126</v>
      </c>
      <c r="C48" s="59">
        <v>210</v>
      </c>
      <c r="D48" s="59">
        <v>84</v>
      </c>
      <c r="E48" s="59">
        <v>58</v>
      </c>
      <c r="F48" s="59">
        <v>27</v>
      </c>
      <c r="G48" s="59">
        <v>651</v>
      </c>
    </row>
    <row r="49" spans="1:7" x14ac:dyDescent="0.25">
      <c r="A49" s="59">
        <v>13</v>
      </c>
      <c r="B49" s="59">
        <v>66</v>
      </c>
      <c r="C49" s="59">
        <v>120</v>
      </c>
      <c r="D49" s="59">
        <v>54</v>
      </c>
      <c r="E49" s="59">
        <v>53</v>
      </c>
      <c r="F49" s="59">
        <v>20</v>
      </c>
      <c r="G49" s="59">
        <v>312</v>
      </c>
    </row>
    <row r="50" spans="1:7" x14ac:dyDescent="0.25">
      <c r="A50" s="59">
        <v>9</v>
      </c>
      <c r="B50" s="59">
        <v>111</v>
      </c>
      <c r="C50" s="59">
        <v>190</v>
      </c>
      <c r="D50" s="59">
        <v>79</v>
      </c>
      <c r="E50" s="59">
        <v>102</v>
      </c>
      <c r="F50" s="59">
        <v>72</v>
      </c>
      <c r="G50" s="59">
        <v>551</v>
      </c>
    </row>
    <row r="51" spans="1:7" x14ac:dyDescent="0.25">
      <c r="A51" s="59">
        <v>51</v>
      </c>
      <c r="B51" s="59">
        <v>103</v>
      </c>
      <c r="C51" s="59">
        <v>180</v>
      </c>
      <c r="D51" s="59">
        <v>77</v>
      </c>
      <c r="E51" s="59">
        <v>52</v>
      </c>
      <c r="F51" s="59">
        <v>25</v>
      </c>
      <c r="G51" s="59">
        <v>432</v>
      </c>
    </row>
    <row r="52" spans="1:7" x14ac:dyDescent="0.25">
      <c r="A52" s="59">
        <v>7</v>
      </c>
      <c r="B52" s="59">
        <v>105</v>
      </c>
      <c r="C52" s="59">
        <v>180</v>
      </c>
      <c r="D52" s="59">
        <v>75</v>
      </c>
      <c r="E52" s="59">
        <v>98</v>
      </c>
      <c r="F52" s="59">
        <v>68</v>
      </c>
      <c r="G52" s="59">
        <v>522</v>
      </c>
    </row>
    <row r="53" spans="1:7" x14ac:dyDescent="0.25">
      <c r="A53" s="59">
        <v>34</v>
      </c>
      <c r="B53" s="59">
        <v>62</v>
      </c>
      <c r="C53" s="59">
        <v>110</v>
      </c>
      <c r="D53" s="59">
        <v>48</v>
      </c>
      <c r="E53" s="59">
        <v>28</v>
      </c>
      <c r="F53" s="59">
        <v>15</v>
      </c>
      <c r="G53" s="59">
        <v>623</v>
      </c>
    </row>
    <row r="54" spans="1:7" x14ac:dyDescent="0.25">
      <c r="A54" s="59">
        <v>38</v>
      </c>
      <c r="B54" s="59">
        <v>81</v>
      </c>
      <c r="C54" s="59">
        <v>150</v>
      </c>
      <c r="D54" s="59">
        <v>69</v>
      </c>
      <c r="E54" s="59">
        <v>43</v>
      </c>
      <c r="F54" s="59">
        <v>21</v>
      </c>
      <c r="G54" s="59">
        <v>965</v>
      </c>
    </row>
    <row r="55" spans="1:7" x14ac:dyDescent="0.25">
      <c r="A55" s="59">
        <v>70</v>
      </c>
      <c r="B55" s="59">
        <v>113</v>
      </c>
      <c r="C55" s="59">
        <v>180</v>
      </c>
      <c r="D55" s="59">
        <v>67</v>
      </c>
      <c r="E55" s="59">
        <v>43</v>
      </c>
      <c r="F55" s="59">
        <v>20</v>
      </c>
      <c r="G55" s="59">
        <v>400</v>
      </c>
    </row>
    <row r="56" spans="1:7" x14ac:dyDescent="0.25">
      <c r="A56" s="59">
        <v>28</v>
      </c>
      <c r="B56" s="59">
        <v>48</v>
      </c>
      <c r="C56" s="59">
        <v>81</v>
      </c>
      <c r="D56" s="59">
        <v>33</v>
      </c>
      <c r="E56" s="59">
        <v>20</v>
      </c>
      <c r="F56" s="59">
        <v>9</v>
      </c>
      <c r="G56" s="59">
        <v>777</v>
      </c>
    </row>
    <row r="57" spans="1:7" x14ac:dyDescent="0.25">
      <c r="A57" s="59">
        <v>47</v>
      </c>
      <c r="B57" s="59">
        <v>89</v>
      </c>
      <c r="C57" s="59">
        <v>150</v>
      </c>
      <c r="D57" s="59">
        <v>61</v>
      </c>
      <c r="E57" s="59">
        <v>42</v>
      </c>
      <c r="F57" s="59">
        <v>19</v>
      </c>
      <c r="G57" s="59">
        <v>390</v>
      </c>
    </row>
    <row r="58" spans="1:7" x14ac:dyDescent="0.25">
      <c r="A58" s="59">
        <v>47</v>
      </c>
      <c r="B58" s="59">
        <v>73</v>
      </c>
      <c r="C58" s="59">
        <v>123</v>
      </c>
      <c r="D58" s="59">
        <v>50</v>
      </c>
      <c r="E58" s="59">
        <v>26</v>
      </c>
      <c r="F58" s="59">
        <v>14</v>
      </c>
      <c r="G58" s="59">
        <v>821</v>
      </c>
    </row>
    <row r="59" spans="1:7" x14ac:dyDescent="0.25">
      <c r="A59" s="59">
        <v>35</v>
      </c>
      <c r="B59" s="59">
        <v>56</v>
      </c>
      <c r="C59" s="59">
        <v>94</v>
      </c>
      <c r="D59" s="59">
        <v>38</v>
      </c>
      <c r="E59" s="59">
        <v>21</v>
      </c>
      <c r="F59" s="59">
        <v>10</v>
      </c>
      <c r="G59" s="59">
        <v>777</v>
      </c>
    </row>
    <row r="60" spans="1:7" x14ac:dyDescent="0.25">
      <c r="A60" s="59">
        <v>30</v>
      </c>
      <c r="B60" s="59">
        <v>75</v>
      </c>
      <c r="C60" s="59">
        <v>130</v>
      </c>
      <c r="D60" s="59">
        <v>55</v>
      </c>
      <c r="E60" s="59">
        <v>45</v>
      </c>
      <c r="F60" s="59">
        <v>18</v>
      </c>
      <c r="G60" s="59">
        <v>312</v>
      </c>
    </row>
    <row r="61" spans="1:7" x14ac:dyDescent="0.25">
      <c r="A61" s="59">
        <v>7</v>
      </c>
      <c r="B61" s="59">
        <v>105</v>
      </c>
      <c r="C61" s="59">
        <v>180</v>
      </c>
      <c r="D61" s="59">
        <v>75</v>
      </c>
      <c r="E61" s="59">
        <v>98</v>
      </c>
      <c r="F61" s="59">
        <v>68</v>
      </c>
      <c r="G61" s="59">
        <v>522</v>
      </c>
    </row>
    <row r="62" spans="1:7" x14ac:dyDescent="0.25">
      <c r="A62" s="59">
        <v>115</v>
      </c>
      <c r="B62" s="59">
        <v>186</v>
      </c>
      <c r="C62" s="59">
        <v>310</v>
      </c>
      <c r="D62" s="59">
        <v>166</v>
      </c>
      <c r="E62" s="59">
        <v>71</v>
      </c>
      <c r="F62" s="59">
        <v>40</v>
      </c>
      <c r="G62" s="59">
        <v>961</v>
      </c>
    </row>
    <row r="63" spans="1:7" x14ac:dyDescent="0.25">
      <c r="A63" s="59">
        <v>40</v>
      </c>
      <c r="B63" s="59">
        <v>105</v>
      </c>
      <c r="C63" s="59">
        <v>190</v>
      </c>
      <c r="D63" s="59">
        <v>85</v>
      </c>
      <c r="E63" s="59">
        <v>65</v>
      </c>
      <c r="F63" s="59">
        <v>32</v>
      </c>
      <c r="G63" s="59">
        <v>494</v>
      </c>
    </row>
    <row r="64" spans="1:7" x14ac:dyDescent="0.25">
      <c r="A64" s="59">
        <v>47</v>
      </c>
      <c r="B64" s="59">
        <v>92</v>
      </c>
      <c r="C64" s="59">
        <v>170</v>
      </c>
      <c r="D64" s="59">
        <v>78</v>
      </c>
      <c r="E64" s="59">
        <v>45</v>
      </c>
      <c r="F64" s="59">
        <v>24</v>
      </c>
      <c r="G64" s="59">
        <v>965</v>
      </c>
    </row>
    <row r="65" spans="1:7" x14ac:dyDescent="0.25">
      <c r="A65" s="59">
        <v>28</v>
      </c>
      <c r="B65" s="59">
        <v>48</v>
      </c>
      <c r="C65" s="59">
        <v>80</v>
      </c>
      <c r="D65" s="59">
        <v>32</v>
      </c>
      <c r="E65" s="59">
        <v>20</v>
      </c>
      <c r="F65" s="59">
        <v>8</v>
      </c>
      <c r="G65" s="59">
        <v>821</v>
      </c>
    </row>
    <row r="66" spans="1:7" x14ac:dyDescent="0.25">
      <c r="A66" s="59">
        <v>28</v>
      </c>
      <c r="B66" s="59">
        <v>48</v>
      </c>
      <c r="C66" s="59">
        <v>81</v>
      </c>
      <c r="D66" s="59">
        <v>33</v>
      </c>
      <c r="E66" s="59">
        <v>20</v>
      </c>
      <c r="F66" s="59">
        <v>9</v>
      </c>
      <c r="G66" s="59">
        <v>777</v>
      </c>
    </row>
    <row r="67" spans="1:7" x14ac:dyDescent="0.25">
      <c r="A67" s="59">
        <v>50</v>
      </c>
      <c r="B67" s="59">
        <v>103</v>
      </c>
      <c r="C67" s="59">
        <v>180</v>
      </c>
      <c r="D67" s="59">
        <v>77</v>
      </c>
      <c r="E67" s="59">
        <v>53</v>
      </c>
      <c r="F67" s="59">
        <v>25</v>
      </c>
      <c r="G67" s="59">
        <v>432</v>
      </c>
    </row>
    <row r="68" spans="1:7" x14ac:dyDescent="0.25">
      <c r="A68" s="59">
        <v>9</v>
      </c>
      <c r="B68" s="59">
        <v>111</v>
      </c>
      <c r="C68" s="59">
        <v>190</v>
      </c>
      <c r="D68" s="59">
        <v>79</v>
      </c>
      <c r="E68" s="59">
        <v>102</v>
      </c>
      <c r="F68" s="59">
        <v>72</v>
      </c>
      <c r="G68" s="59">
        <v>551</v>
      </c>
    </row>
    <row r="69" spans="1:7" x14ac:dyDescent="0.25">
      <c r="A69" s="59">
        <v>67</v>
      </c>
      <c r="B69" s="59">
        <v>116</v>
      </c>
      <c r="C69" s="59">
        <v>200</v>
      </c>
      <c r="D69" s="59">
        <v>84</v>
      </c>
      <c r="E69" s="59">
        <v>49</v>
      </c>
      <c r="F69" s="59">
        <v>26</v>
      </c>
      <c r="G69" s="59">
        <v>500</v>
      </c>
    </row>
    <row r="70" spans="1:7" x14ac:dyDescent="0.25">
      <c r="A70" s="59">
        <v>68</v>
      </c>
      <c r="B70" s="59">
        <v>126</v>
      </c>
      <c r="C70" s="59">
        <v>210</v>
      </c>
      <c r="D70" s="59">
        <v>84</v>
      </c>
      <c r="E70" s="59">
        <v>58</v>
      </c>
      <c r="F70" s="59">
        <v>27</v>
      </c>
      <c r="G70" s="59">
        <v>651</v>
      </c>
    </row>
    <row r="71" spans="1:7" x14ac:dyDescent="0.25">
      <c r="A71" s="59">
        <v>34</v>
      </c>
      <c r="B71" s="59">
        <v>62</v>
      </c>
      <c r="C71" s="59">
        <v>110</v>
      </c>
      <c r="D71" s="59">
        <v>48</v>
      </c>
      <c r="E71" s="59">
        <v>28</v>
      </c>
      <c r="F71" s="59">
        <v>15</v>
      </c>
      <c r="G71" s="59">
        <v>623</v>
      </c>
    </row>
    <row r="72" spans="1:7" x14ac:dyDescent="0.25">
      <c r="A72" s="59">
        <v>13</v>
      </c>
      <c r="B72" s="59">
        <v>66</v>
      </c>
      <c r="C72" s="59">
        <v>120</v>
      </c>
      <c r="D72" s="59">
        <v>54</v>
      </c>
      <c r="E72" s="59">
        <v>53</v>
      </c>
      <c r="F72" s="59">
        <v>20</v>
      </c>
      <c r="G72" s="59">
        <v>312</v>
      </c>
    </row>
    <row r="73" spans="1:7" x14ac:dyDescent="0.25">
      <c r="A73" s="59">
        <v>39</v>
      </c>
      <c r="B73" s="59">
        <v>81</v>
      </c>
      <c r="C73" s="59">
        <v>150</v>
      </c>
      <c r="D73" s="59">
        <v>69</v>
      </c>
      <c r="E73" s="59">
        <v>42</v>
      </c>
      <c r="F73" s="59">
        <v>21</v>
      </c>
      <c r="G73" s="59">
        <v>965</v>
      </c>
    </row>
    <row r="74" spans="1:7" x14ac:dyDescent="0.25">
      <c r="A74" s="59">
        <v>29</v>
      </c>
      <c r="B74" s="59">
        <v>48</v>
      </c>
      <c r="C74" s="59">
        <v>80</v>
      </c>
      <c r="D74" s="59">
        <v>32</v>
      </c>
      <c r="E74" s="59">
        <v>19</v>
      </c>
      <c r="F74" s="59">
        <v>8</v>
      </c>
      <c r="G74" s="59">
        <v>821</v>
      </c>
    </row>
    <row r="75" spans="1:7" x14ac:dyDescent="0.25">
      <c r="A75" s="59">
        <v>29</v>
      </c>
      <c r="B75" s="59">
        <v>48</v>
      </c>
      <c r="C75" s="59">
        <v>80</v>
      </c>
      <c r="D75" s="59">
        <v>32</v>
      </c>
      <c r="E75" s="59">
        <v>19</v>
      </c>
      <c r="F75" s="59">
        <v>8</v>
      </c>
      <c r="G75" s="59">
        <v>456</v>
      </c>
    </row>
    <row r="76" spans="1:7" x14ac:dyDescent="0.25">
      <c r="A76" s="59">
        <v>100</v>
      </c>
      <c r="B76" s="59">
        <v>171</v>
      </c>
      <c r="C76" s="59">
        <v>341</v>
      </c>
      <c r="D76" s="59">
        <v>180</v>
      </c>
      <c r="E76" s="59">
        <v>71</v>
      </c>
      <c r="F76" s="59">
        <v>47</v>
      </c>
      <c r="G76" s="59">
        <v>1091</v>
      </c>
    </row>
    <row r="77" spans="1:7" x14ac:dyDescent="0.25">
      <c r="A77" s="59">
        <v>-23</v>
      </c>
      <c r="B77" s="59">
        <v>63</v>
      </c>
      <c r="C77" s="59">
        <v>126</v>
      </c>
      <c r="D77" s="59">
        <v>63</v>
      </c>
      <c r="E77" s="59">
        <v>86</v>
      </c>
      <c r="F77" s="59">
        <v>57</v>
      </c>
      <c r="G77" s="59">
        <v>435</v>
      </c>
    </row>
    <row r="78" spans="1:7" x14ac:dyDescent="0.25">
      <c r="A78" s="59">
        <v>367</v>
      </c>
      <c r="B78" s="59">
        <v>422</v>
      </c>
      <c r="C78" s="59">
        <v>494</v>
      </c>
      <c r="D78" s="59">
        <v>72</v>
      </c>
      <c r="E78" s="59">
        <v>55</v>
      </c>
      <c r="F78" s="59">
        <v>23</v>
      </c>
      <c r="G78" s="59">
        <v>558</v>
      </c>
    </row>
    <row r="79" spans="1:7" x14ac:dyDescent="0.25">
      <c r="A79" s="59">
        <v>17</v>
      </c>
      <c r="B79" s="59">
        <v>72</v>
      </c>
      <c r="C79" s="59">
        <v>130</v>
      </c>
      <c r="D79" s="59">
        <v>58</v>
      </c>
      <c r="E79" s="59">
        <v>55</v>
      </c>
      <c r="F79" s="59">
        <v>22</v>
      </c>
      <c r="G79" s="59">
        <v>338</v>
      </c>
    </row>
    <row r="80" spans="1:7" x14ac:dyDescent="0.25">
      <c r="A80" s="59">
        <v>10</v>
      </c>
      <c r="B80" s="59">
        <v>27</v>
      </c>
      <c r="C80" s="59">
        <v>45</v>
      </c>
      <c r="D80" s="59">
        <v>18</v>
      </c>
      <c r="E80" s="59">
        <v>17</v>
      </c>
      <c r="F80" s="59">
        <v>5</v>
      </c>
      <c r="G80" s="59">
        <v>821</v>
      </c>
    </row>
    <row r="81" spans="1:7" x14ac:dyDescent="0.25">
      <c r="A81" s="59">
        <v>11</v>
      </c>
      <c r="B81" s="59">
        <v>26</v>
      </c>
      <c r="C81" s="59">
        <v>43</v>
      </c>
      <c r="D81" s="59">
        <v>17</v>
      </c>
      <c r="E81" s="59">
        <v>15</v>
      </c>
      <c r="F81" s="59">
        <v>4</v>
      </c>
      <c r="G81" s="59">
        <v>777</v>
      </c>
    </row>
    <row r="82" spans="1:7" x14ac:dyDescent="0.25">
      <c r="A82" s="59">
        <v>-8</v>
      </c>
      <c r="B82" s="59">
        <v>36</v>
      </c>
      <c r="C82" s="59">
        <v>65</v>
      </c>
      <c r="D82" s="59">
        <v>29</v>
      </c>
      <c r="E82" s="59">
        <v>44</v>
      </c>
      <c r="F82" s="59">
        <v>11</v>
      </c>
      <c r="G82" s="59">
        <v>169</v>
      </c>
    </row>
    <row r="83" spans="1:7" x14ac:dyDescent="0.25">
      <c r="A83" s="59">
        <v>-10</v>
      </c>
      <c r="B83" s="59">
        <v>53</v>
      </c>
      <c r="C83" s="59">
        <v>90</v>
      </c>
      <c r="D83" s="59">
        <v>37</v>
      </c>
      <c r="E83" s="59">
        <v>63</v>
      </c>
      <c r="F83" s="59">
        <v>34</v>
      </c>
      <c r="G83" s="59">
        <v>261</v>
      </c>
    </row>
    <row r="84" spans="1:7" x14ac:dyDescent="0.25">
      <c r="A84" s="59">
        <v>20</v>
      </c>
      <c r="B84" s="59">
        <v>55</v>
      </c>
      <c r="C84" s="59">
        <v>93</v>
      </c>
      <c r="D84" s="59">
        <v>38</v>
      </c>
      <c r="E84" s="59">
        <v>35</v>
      </c>
      <c r="F84" s="59">
        <v>12</v>
      </c>
      <c r="G84" s="59">
        <v>241</v>
      </c>
    </row>
    <row r="85" spans="1:7" x14ac:dyDescent="0.25">
      <c r="A85" s="59">
        <v>25</v>
      </c>
      <c r="B85" s="59">
        <v>72</v>
      </c>
      <c r="C85" s="59">
        <v>120</v>
      </c>
      <c r="D85" s="59">
        <v>48</v>
      </c>
      <c r="E85" s="59">
        <v>47</v>
      </c>
      <c r="F85" s="59">
        <v>15</v>
      </c>
      <c r="G85" s="59">
        <v>372</v>
      </c>
    </row>
    <row r="86" spans="1:7" x14ac:dyDescent="0.25">
      <c r="A86" s="59">
        <v>-4</v>
      </c>
      <c r="B86" s="59">
        <v>42</v>
      </c>
      <c r="C86" s="59">
        <v>76</v>
      </c>
      <c r="D86" s="59">
        <v>34</v>
      </c>
      <c r="E86" s="59">
        <v>46</v>
      </c>
      <c r="F86" s="59">
        <v>12</v>
      </c>
      <c r="G86" s="59">
        <v>197</v>
      </c>
    </row>
    <row r="87" spans="1:7" x14ac:dyDescent="0.25">
      <c r="A87" s="59">
        <v>101</v>
      </c>
      <c r="B87" s="59">
        <v>139</v>
      </c>
      <c r="C87" s="59">
        <v>234</v>
      </c>
      <c r="D87" s="59">
        <v>95</v>
      </c>
      <c r="E87" s="59">
        <v>38</v>
      </c>
      <c r="F87" s="59">
        <v>26</v>
      </c>
      <c r="G87" s="59">
        <v>821</v>
      </c>
    </row>
    <row r="88" spans="1:7" x14ac:dyDescent="0.25">
      <c r="A88" s="59">
        <v>94</v>
      </c>
      <c r="B88" s="59">
        <v>130</v>
      </c>
      <c r="C88" s="59">
        <v>219</v>
      </c>
      <c r="D88" s="59">
        <v>89</v>
      </c>
      <c r="E88" s="59">
        <v>36</v>
      </c>
      <c r="F88" s="59">
        <v>24</v>
      </c>
      <c r="G88" s="59">
        <v>777</v>
      </c>
    </row>
    <row r="89" spans="1:7" x14ac:dyDescent="0.25">
      <c r="A89" s="59">
        <v>54</v>
      </c>
      <c r="B89" s="59">
        <v>80</v>
      </c>
      <c r="C89" s="59">
        <v>134</v>
      </c>
      <c r="D89" s="59">
        <v>54</v>
      </c>
      <c r="E89" s="59">
        <v>26</v>
      </c>
      <c r="F89" s="59">
        <v>15</v>
      </c>
      <c r="G89" s="59">
        <v>456</v>
      </c>
    </row>
    <row r="90" spans="1:7" x14ac:dyDescent="0.25">
      <c r="A90" s="59">
        <v>175</v>
      </c>
      <c r="B90" s="59">
        <v>262</v>
      </c>
      <c r="C90" s="59">
        <v>490</v>
      </c>
      <c r="D90" s="59">
        <v>267</v>
      </c>
      <c r="E90" s="59">
        <v>87</v>
      </c>
      <c r="F90" s="59">
        <v>63</v>
      </c>
      <c r="G90" s="59">
        <v>1459</v>
      </c>
    </row>
    <row r="91" spans="1:7" x14ac:dyDescent="0.25">
      <c r="A91" s="59">
        <v>-172</v>
      </c>
      <c r="B91" s="59">
        <v>-44</v>
      </c>
      <c r="C91" s="59">
        <v>61</v>
      </c>
      <c r="D91" s="59">
        <v>85</v>
      </c>
      <c r="E91" s="59">
        <v>128</v>
      </c>
      <c r="F91" s="59">
        <v>95</v>
      </c>
      <c r="G91" s="59">
        <v>725</v>
      </c>
    </row>
    <row r="92" spans="1:7" x14ac:dyDescent="0.25">
      <c r="A92" s="59">
        <v>262</v>
      </c>
      <c r="B92" s="59">
        <v>407</v>
      </c>
      <c r="C92" s="59">
        <v>678</v>
      </c>
      <c r="D92" s="59">
        <v>330</v>
      </c>
      <c r="E92" s="59">
        <v>145</v>
      </c>
      <c r="F92" s="59">
        <v>94</v>
      </c>
      <c r="G92" s="59">
        <v>2101</v>
      </c>
    </row>
    <row r="93" spans="1:7" x14ac:dyDescent="0.25">
      <c r="A93" s="59">
        <v>111</v>
      </c>
      <c r="B93" s="59">
        <v>238</v>
      </c>
      <c r="C93" s="59">
        <v>483</v>
      </c>
      <c r="D93" s="59">
        <v>270</v>
      </c>
      <c r="E93" s="59">
        <v>127</v>
      </c>
      <c r="F93" s="59">
        <v>93</v>
      </c>
      <c r="G93" s="59">
        <v>1419</v>
      </c>
    </row>
    <row r="94" spans="1:7" x14ac:dyDescent="0.25">
      <c r="A94" s="59">
        <v>-113</v>
      </c>
      <c r="B94" s="59">
        <v>-27</v>
      </c>
      <c r="C94" s="59">
        <v>180</v>
      </c>
      <c r="D94" s="59">
        <v>199</v>
      </c>
      <c r="E94" s="59">
        <v>86</v>
      </c>
      <c r="F94" s="59">
        <v>64</v>
      </c>
      <c r="G94" s="59">
        <v>965</v>
      </c>
    </row>
    <row r="95" spans="1:7" x14ac:dyDescent="0.25">
      <c r="A95" s="59">
        <v>70</v>
      </c>
      <c r="B95" s="59">
        <v>113</v>
      </c>
      <c r="C95" s="59">
        <v>180</v>
      </c>
      <c r="D95" s="59">
        <v>67</v>
      </c>
      <c r="E95" s="59">
        <v>43</v>
      </c>
      <c r="F95" s="59">
        <v>20</v>
      </c>
      <c r="G95" s="59">
        <v>400</v>
      </c>
    </row>
    <row r="96" spans="1:7" x14ac:dyDescent="0.25">
      <c r="A96" s="59">
        <v>48</v>
      </c>
      <c r="B96" s="59">
        <v>89</v>
      </c>
      <c r="C96" s="59">
        <v>150</v>
      </c>
      <c r="D96" s="59">
        <v>61</v>
      </c>
      <c r="E96" s="59">
        <v>41</v>
      </c>
      <c r="F96" s="59">
        <v>19</v>
      </c>
      <c r="G96" s="59">
        <v>390</v>
      </c>
    </row>
    <row r="97" spans="1:7" x14ac:dyDescent="0.25">
      <c r="A97" s="59">
        <v>35</v>
      </c>
      <c r="B97" s="59">
        <v>63</v>
      </c>
      <c r="C97" s="59">
        <v>112</v>
      </c>
      <c r="D97" s="59">
        <v>49</v>
      </c>
      <c r="E97" s="59">
        <v>28</v>
      </c>
      <c r="F97" s="59">
        <v>16</v>
      </c>
      <c r="G97" s="59">
        <v>623</v>
      </c>
    </row>
    <row r="98" spans="1:7" x14ac:dyDescent="0.25">
      <c r="A98" s="59">
        <v>40</v>
      </c>
      <c r="B98" s="59">
        <v>105</v>
      </c>
      <c r="C98" s="59">
        <v>190</v>
      </c>
      <c r="D98" s="59">
        <v>85</v>
      </c>
      <c r="E98" s="59">
        <v>65</v>
      </c>
      <c r="F98" s="59">
        <v>32</v>
      </c>
      <c r="G98" s="59">
        <v>494</v>
      </c>
    </row>
    <row r="99" spans="1:7" x14ac:dyDescent="0.25">
      <c r="A99" s="59">
        <v>8</v>
      </c>
      <c r="B99" s="59">
        <v>105</v>
      </c>
      <c r="C99" s="59">
        <v>180</v>
      </c>
      <c r="D99" s="59">
        <v>75</v>
      </c>
      <c r="E99" s="59">
        <v>97</v>
      </c>
      <c r="F99" s="59">
        <v>68</v>
      </c>
      <c r="G99" s="59">
        <v>522</v>
      </c>
    </row>
    <row r="100" spans="1:7" x14ac:dyDescent="0.25">
      <c r="A100" s="59">
        <v>30</v>
      </c>
      <c r="B100" s="59">
        <v>51</v>
      </c>
      <c r="C100" s="59">
        <v>85</v>
      </c>
      <c r="D100" s="59">
        <v>34</v>
      </c>
      <c r="E100" s="59">
        <v>21</v>
      </c>
      <c r="F100" s="59">
        <v>9</v>
      </c>
      <c r="G100" s="59">
        <v>777</v>
      </c>
    </row>
    <row r="101" spans="1:7" x14ac:dyDescent="0.25">
      <c r="A101" s="59">
        <v>28</v>
      </c>
      <c r="B101" s="59">
        <v>48</v>
      </c>
      <c r="C101" s="59">
        <v>81</v>
      </c>
      <c r="D101" s="59">
        <v>33</v>
      </c>
      <c r="E101" s="59">
        <v>20</v>
      </c>
      <c r="F101" s="59">
        <v>9</v>
      </c>
      <c r="G101" s="59">
        <v>777</v>
      </c>
    </row>
    <row r="102" spans="1:7" x14ac:dyDescent="0.25">
      <c r="A102" s="59">
        <v>-10</v>
      </c>
      <c r="B102" s="59">
        <v>53</v>
      </c>
      <c r="C102" s="59">
        <v>90</v>
      </c>
      <c r="D102" s="59">
        <v>37</v>
      </c>
      <c r="E102" s="59">
        <v>63</v>
      </c>
      <c r="F102" s="59">
        <v>34</v>
      </c>
      <c r="G102" s="59">
        <v>261</v>
      </c>
    </row>
    <row r="103" spans="1:7" x14ac:dyDescent="0.25">
      <c r="A103" s="59">
        <v>9</v>
      </c>
      <c r="B103" s="59">
        <v>47</v>
      </c>
      <c r="C103" s="59">
        <v>82</v>
      </c>
      <c r="D103" s="59">
        <v>35</v>
      </c>
      <c r="E103" s="59">
        <v>38</v>
      </c>
      <c r="F103" s="59">
        <v>11</v>
      </c>
      <c r="G103" s="59">
        <v>196</v>
      </c>
    </row>
    <row r="104" spans="1:7" x14ac:dyDescent="0.25">
      <c r="A104" s="59">
        <v>11</v>
      </c>
      <c r="B104" s="59">
        <v>27</v>
      </c>
      <c r="C104" s="59">
        <v>45</v>
      </c>
      <c r="D104" s="59">
        <v>18</v>
      </c>
      <c r="E104" s="59">
        <v>16</v>
      </c>
      <c r="F104" s="59">
        <v>5</v>
      </c>
      <c r="G104" s="59">
        <v>821</v>
      </c>
    </row>
    <row r="105" spans="1:7" x14ac:dyDescent="0.25">
      <c r="A105" s="59">
        <v>4</v>
      </c>
      <c r="B105" s="59">
        <v>34</v>
      </c>
      <c r="C105" s="59">
        <v>62</v>
      </c>
      <c r="D105" s="59">
        <v>28</v>
      </c>
      <c r="E105" s="59">
        <v>30</v>
      </c>
      <c r="F105" s="59">
        <v>8</v>
      </c>
      <c r="G105" s="59">
        <v>965</v>
      </c>
    </row>
    <row r="106" spans="1:7" x14ac:dyDescent="0.25">
      <c r="A106" s="59">
        <v>-8</v>
      </c>
      <c r="B106" s="59">
        <v>36</v>
      </c>
      <c r="C106" s="59">
        <v>65</v>
      </c>
      <c r="D106" s="59">
        <v>29</v>
      </c>
      <c r="E106" s="59">
        <v>44</v>
      </c>
      <c r="F106" s="59">
        <v>11</v>
      </c>
      <c r="G106" s="59">
        <v>169</v>
      </c>
    </row>
    <row r="107" spans="1:7" x14ac:dyDescent="0.25">
      <c r="A107" s="59">
        <v>26</v>
      </c>
      <c r="B107" s="59">
        <v>72</v>
      </c>
      <c r="C107" s="59">
        <v>120</v>
      </c>
      <c r="D107" s="59">
        <v>48</v>
      </c>
      <c r="E107" s="59">
        <v>46</v>
      </c>
      <c r="F107" s="59">
        <v>15</v>
      </c>
      <c r="G107" s="59">
        <v>372</v>
      </c>
    </row>
    <row r="108" spans="1:7" x14ac:dyDescent="0.25">
      <c r="A108" s="59">
        <v>-39</v>
      </c>
      <c r="B108" s="59">
        <v>11</v>
      </c>
      <c r="C108" s="59">
        <v>99</v>
      </c>
      <c r="D108" s="59">
        <v>88</v>
      </c>
      <c r="E108" s="59">
        <v>50</v>
      </c>
      <c r="F108" s="59">
        <v>27</v>
      </c>
      <c r="G108" s="59">
        <v>525</v>
      </c>
    </row>
    <row r="109" spans="1:7" x14ac:dyDescent="0.25">
      <c r="A109" s="59">
        <v>28</v>
      </c>
      <c r="B109" s="59">
        <v>48</v>
      </c>
      <c r="C109" s="59">
        <v>80</v>
      </c>
      <c r="D109" s="59">
        <v>32</v>
      </c>
      <c r="E109" s="59">
        <v>20</v>
      </c>
      <c r="F109" s="59">
        <v>8</v>
      </c>
      <c r="G109" s="59">
        <v>456</v>
      </c>
    </row>
    <row r="110" spans="1:7" x14ac:dyDescent="0.25">
      <c r="A110" s="59">
        <v>67</v>
      </c>
      <c r="B110" s="59">
        <v>126</v>
      </c>
      <c r="C110" s="59">
        <v>210</v>
      </c>
      <c r="D110" s="59">
        <v>84</v>
      </c>
      <c r="E110" s="59">
        <v>59</v>
      </c>
      <c r="F110" s="59">
        <v>27</v>
      </c>
      <c r="G110" s="59">
        <v>651</v>
      </c>
    </row>
    <row r="111" spans="1:7" x14ac:dyDescent="0.25">
      <c r="A111" s="59">
        <v>13</v>
      </c>
      <c r="B111" s="59">
        <v>66</v>
      </c>
      <c r="C111" s="59">
        <v>120</v>
      </c>
      <c r="D111" s="59">
        <v>54</v>
      </c>
      <c r="E111" s="59">
        <v>53</v>
      </c>
      <c r="F111" s="59">
        <v>20</v>
      </c>
      <c r="G111" s="59">
        <v>312</v>
      </c>
    </row>
    <row r="112" spans="1:7" x14ac:dyDescent="0.25">
      <c r="A112" s="59">
        <v>10</v>
      </c>
      <c r="B112" s="59">
        <v>111</v>
      </c>
      <c r="C112" s="59">
        <v>190</v>
      </c>
      <c r="D112" s="59">
        <v>79</v>
      </c>
      <c r="E112" s="59">
        <v>101</v>
      </c>
      <c r="F112" s="59">
        <v>72</v>
      </c>
      <c r="G112" s="59">
        <v>551</v>
      </c>
    </row>
    <row r="113" spans="1:7" x14ac:dyDescent="0.25">
      <c r="A113" s="59">
        <v>66</v>
      </c>
      <c r="B113" s="59">
        <v>116</v>
      </c>
      <c r="C113" s="59">
        <v>200</v>
      </c>
      <c r="D113" s="59">
        <v>84</v>
      </c>
      <c r="E113" s="59">
        <v>50</v>
      </c>
      <c r="F113" s="59">
        <v>26</v>
      </c>
      <c r="G113" s="59">
        <v>500</v>
      </c>
    </row>
    <row r="114" spans="1:7" x14ac:dyDescent="0.25">
      <c r="A114" s="59">
        <v>29</v>
      </c>
      <c r="B114" s="59">
        <v>56</v>
      </c>
      <c r="C114" s="59">
        <v>100</v>
      </c>
      <c r="D114" s="59">
        <v>44</v>
      </c>
      <c r="E114" s="59">
        <v>27</v>
      </c>
      <c r="F114" s="59">
        <v>14</v>
      </c>
      <c r="G114" s="59">
        <v>623</v>
      </c>
    </row>
    <row r="115" spans="1:7" x14ac:dyDescent="0.25">
      <c r="A115" s="59">
        <v>28</v>
      </c>
      <c r="B115" s="59">
        <v>48</v>
      </c>
      <c r="C115" s="59">
        <v>80</v>
      </c>
      <c r="D115" s="59">
        <v>32</v>
      </c>
      <c r="E115" s="59">
        <v>20</v>
      </c>
      <c r="F115" s="59">
        <v>8</v>
      </c>
      <c r="G115" s="59">
        <v>821</v>
      </c>
    </row>
    <row r="116" spans="1:7" x14ac:dyDescent="0.25">
      <c r="A116" s="59">
        <v>95</v>
      </c>
      <c r="B116" s="59">
        <v>130</v>
      </c>
      <c r="C116" s="59">
        <v>219</v>
      </c>
      <c r="D116" s="59">
        <v>89</v>
      </c>
      <c r="E116" s="59">
        <v>35</v>
      </c>
      <c r="F116" s="59">
        <v>24</v>
      </c>
      <c r="G116" s="59">
        <v>777</v>
      </c>
    </row>
    <row r="117" spans="1:7" x14ac:dyDescent="0.25">
      <c r="A117" s="59">
        <v>54</v>
      </c>
      <c r="B117" s="59">
        <v>80</v>
      </c>
      <c r="C117" s="59">
        <v>134</v>
      </c>
      <c r="D117" s="59">
        <v>54</v>
      </c>
      <c r="E117" s="59">
        <v>26</v>
      </c>
      <c r="F117" s="59">
        <v>15</v>
      </c>
      <c r="G117" s="59">
        <v>456</v>
      </c>
    </row>
    <row r="118" spans="1:7" x14ac:dyDescent="0.25">
      <c r="A118" s="59">
        <v>33</v>
      </c>
      <c r="B118" s="59">
        <v>80</v>
      </c>
      <c r="C118" s="59">
        <v>140</v>
      </c>
      <c r="D118" s="59">
        <v>60</v>
      </c>
      <c r="E118" s="59">
        <v>47</v>
      </c>
      <c r="F118" s="59">
        <v>19</v>
      </c>
      <c r="G118" s="59">
        <v>336</v>
      </c>
    </row>
    <row r="119" spans="1:7" x14ac:dyDescent="0.25">
      <c r="A119" s="59">
        <v>42</v>
      </c>
      <c r="B119" s="59">
        <v>83</v>
      </c>
      <c r="C119" s="59">
        <v>140</v>
      </c>
      <c r="D119" s="59">
        <v>57</v>
      </c>
      <c r="E119" s="59">
        <v>41</v>
      </c>
      <c r="F119" s="59">
        <v>18</v>
      </c>
      <c r="G119" s="59">
        <v>364</v>
      </c>
    </row>
    <row r="120" spans="1:7" x14ac:dyDescent="0.25">
      <c r="A120" s="59">
        <v>53</v>
      </c>
      <c r="B120" s="59">
        <v>108</v>
      </c>
      <c r="C120" s="59">
        <v>180</v>
      </c>
      <c r="D120" s="59">
        <v>72</v>
      </c>
      <c r="E120" s="59">
        <v>55</v>
      </c>
      <c r="F120" s="59">
        <v>23</v>
      </c>
      <c r="G120" s="59">
        <v>558</v>
      </c>
    </row>
    <row r="121" spans="1:7" x14ac:dyDescent="0.25">
      <c r="A121" s="59">
        <v>159</v>
      </c>
      <c r="B121" s="59">
        <v>245</v>
      </c>
      <c r="C121" s="59">
        <v>452</v>
      </c>
      <c r="D121" s="59">
        <v>197</v>
      </c>
      <c r="E121" s="59">
        <v>86</v>
      </c>
      <c r="F121" s="59">
        <v>64</v>
      </c>
      <c r="G121" s="59">
        <v>965</v>
      </c>
    </row>
    <row r="122" spans="1:7" x14ac:dyDescent="0.25">
      <c r="A122" s="59">
        <v>68</v>
      </c>
      <c r="B122" s="59">
        <v>107</v>
      </c>
      <c r="C122" s="59">
        <v>190</v>
      </c>
      <c r="D122" s="59">
        <v>83</v>
      </c>
      <c r="E122" s="59">
        <v>39</v>
      </c>
      <c r="F122" s="59">
        <v>27</v>
      </c>
      <c r="G122" s="59">
        <v>623</v>
      </c>
    </row>
    <row r="123" spans="1:7" x14ac:dyDescent="0.25">
      <c r="A123" s="59">
        <v>44</v>
      </c>
      <c r="B123" s="59">
        <v>68</v>
      </c>
      <c r="C123" s="59">
        <v>114</v>
      </c>
      <c r="D123" s="59">
        <v>46</v>
      </c>
      <c r="E123" s="59">
        <v>24</v>
      </c>
      <c r="F123" s="59">
        <v>12</v>
      </c>
      <c r="G123" s="59">
        <v>777</v>
      </c>
    </row>
    <row r="124" spans="1:7" x14ac:dyDescent="0.25">
      <c r="A124" s="59">
        <v>34</v>
      </c>
      <c r="B124" s="59">
        <v>63</v>
      </c>
      <c r="C124" s="59">
        <v>112</v>
      </c>
      <c r="D124" s="59">
        <v>49</v>
      </c>
      <c r="E124" s="59">
        <v>29</v>
      </c>
      <c r="F124" s="59">
        <v>16</v>
      </c>
      <c r="G124" s="59">
        <v>623</v>
      </c>
    </row>
    <row r="125" spans="1:7" x14ac:dyDescent="0.25">
      <c r="A125" s="59">
        <v>47</v>
      </c>
      <c r="B125" s="59">
        <v>73</v>
      </c>
      <c r="C125" s="59">
        <v>123</v>
      </c>
      <c r="D125" s="59">
        <v>50</v>
      </c>
      <c r="E125" s="59">
        <v>26</v>
      </c>
      <c r="F125" s="59">
        <v>14</v>
      </c>
      <c r="G125" s="59">
        <v>821</v>
      </c>
    </row>
    <row r="126" spans="1:7" x14ac:dyDescent="0.25">
      <c r="A126" s="59">
        <v>21</v>
      </c>
      <c r="B126" s="59">
        <v>55</v>
      </c>
      <c r="C126" s="59">
        <v>93</v>
      </c>
      <c r="D126" s="59">
        <v>38</v>
      </c>
      <c r="E126" s="59">
        <v>34</v>
      </c>
      <c r="F126" s="59">
        <v>12</v>
      </c>
      <c r="G126" s="59">
        <v>241</v>
      </c>
    </row>
    <row r="127" spans="1:7" x14ac:dyDescent="0.25">
      <c r="A127" s="59">
        <v>25</v>
      </c>
      <c r="B127" s="59">
        <v>72</v>
      </c>
      <c r="C127" s="59">
        <v>120</v>
      </c>
      <c r="D127" s="59">
        <v>48</v>
      </c>
      <c r="E127" s="59">
        <v>47</v>
      </c>
      <c r="F127" s="59">
        <v>15</v>
      </c>
      <c r="G127" s="59">
        <v>372</v>
      </c>
    </row>
    <row r="128" spans="1:7" x14ac:dyDescent="0.25">
      <c r="A128" s="59">
        <v>-40</v>
      </c>
      <c r="B128" s="59">
        <v>11</v>
      </c>
      <c r="C128" s="59">
        <v>99</v>
      </c>
      <c r="D128" s="59">
        <v>88</v>
      </c>
      <c r="E128" s="59">
        <v>51</v>
      </c>
      <c r="F128" s="59">
        <v>27</v>
      </c>
      <c r="G128" s="59">
        <v>525</v>
      </c>
    </row>
    <row r="129" spans="1:7" x14ac:dyDescent="0.25">
      <c r="A129" s="59">
        <v>-10</v>
      </c>
      <c r="B129" s="59">
        <v>53</v>
      </c>
      <c r="C129" s="59">
        <v>90</v>
      </c>
      <c r="D129" s="59">
        <v>37</v>
      </c>
      <c r="E129" s="59">
        <v>63</v>
      </c>
      <c r="F129" s="59">
        <v>34</v>
      </c>
      <c r="G129" s="59">
        <v>261</v>
      </c>
    </row>
    <row r="130" spans="1:7" x14ac:dyDescent="0.25">
      <c r="A130" s="59">
        <v>9</v>
      </c>
      <c r="B130" s="59">
        <v>47</v>
      </c>
      <c r="C130" s="59">
        <v>82</v>
      </c>
      <c r="D130" s="59">
        <v>35</v>
      </c>
      <c r="E130" s="59">
        <v>38</v>
      </c>
      <c r="F130" s="59">
        <v>11</v>
      </c>
      <c r="G130" s="59">
        <v>196</v>
      </c>
    </row>
    <row r="131" spans="1:7" x14ac:dyDescent="0.25">
      <c r="A131" s="59">
        <v>-9</v>
      </c>
      <c r="B131" s="59">
        <v>36</v>
      </c>
      <c r="C131" s="59">
        <v>65</v>
      </c>
      <c r="D131" s="59">
        <v>29</v>
      </c>
      <c r="E131" s="59">
        <v>45</v>
      </c>
      <c r="F131" s="59">
        <v>11</v>
      </c>
      <c r="G131" s="59">
        <v>169</v>
      </c>
    </row>
    <row r="132" spans="1:7" x14ac:dyDescent="0.25">
      <c r="A132" s="59">
        <v>47</v>
      </c>
      <c r="B132" s="59">
        <v>92</v>
      </c>
      <c r="C132" s="59">
        <v>170</v>
      </c>
      <c r="D132" s="59">
        <v>78</v>
      </c>
      <c r="E132" s="59">
        <v>45</v>
      </c>
      <c r="F132" s="59">
        <v>24</v>
      </c>
      <c r="G132" s="59">
        <v>965</v>
      </c>
    </row>
    <row r="133" spans="1:7" x14ac:dyDescent="0.25">
      <c r="A133" s="59">
        <v>30</v>
      </c>
      <c r="B133" s="59">
        <v>75</v>
      </c>
      <c r="C133" s="59">
        <v>130</v>
      </c>
      <c r="D133" s="59">
        <v>55</v>
      </c>
      <c r="E133" s="59">
        <v>45</v>
      </c>
      <c r="F133" s="59">
        <v>18</v>
      </c>
      <c r="G133" s="59">
        <v>312</v>
      </c>
    </row>
    <row r="134" spans="1:7" x14ac:dyDescent="0.25">
      <c r="A134" s="59">
        <v>39</v>
      </c>
      <c r="B134" s="59">
        <v>105</v>
      </c>
      <c r="C134" s="59">
        <v>190</v>
      </c>
      <c r="D134" s="59">
        <v>85</v>
      </c>
      <c r="E134" s="59">
        <v>66</v>
      </c>
      <c r="F134" s="59">
        <v>32</v>
      </c>
      <c r="G134" s="59">
        <v>494</v>
      </c>
    </row>
    <row r="135" spans="1:7" x14ac:dyDescent="0.25">
      <c r="A135" s="59">
        <v>140</v>
      </c>
      <c r="B135" s="59">
        <v>228</v>
      </c>
      <c r="C135" s="59">
        <v>456</v>
      </c>
      <c r="D135" s="59">
        <v>328</v>
      </c>
      <c r="E135" s="59">
        <v>88</v>
      </c>
      <c r="F135" s="59">
        <v>63</v>
      </c>
      <c r="G135" s="59">
        <v>1459</v>
      </c>
    </row>
    <row r="136" spans="1:7" x14ac:dyDescent="0.25">
      <c r="A136" s="59">
        <v>17</v>
      </c>
      <c r="B136" s="59">
        <v>145</v>
      </c>
      <c r="C136" s="59">
        <v>250</v>
      </c>
      <c r="D136" s="59">
        <v>121</v>
      </c>
      <c r="E136" s="59">
        <v>128</v>
      </c>
      <c r="F136" s="59">
        <v>95</v>
      </c>
      <c r="G136" s="59">
        <v>725</v>
      </c>
    </row>
    <row r="137" spans="1:7" x14ac:dyDescent="0.25">
      <c r="A137" s="59">
        <v>203</v>
      </c>
      <c r="B137" s="59">
        <v>312</v>
      </c>
      <c r="C137" s="59">
        <v>546</v>
      </c>
      <c r="D137" s="59">
        <v>223</v>
      </c>
      <c r="E137" s="59">
        <v>109</v>
      </c>
      <c r="F137" s="59">
        <v>77</v>
      </c>
      <c r="G137" s="59">
        <v>1310</v>
      </c>
    </row>
    <row r="138" spans="1:7" x14ac:dyDescent="0.25">
      <c r="A138" s="59">
        <v>102</v>
      </c>
      <c r="B138" s="59">
        <v>139</v>
      </c>
      <c r="C138" s="59">
        <v>234</v>
      </c>
      <c r="D138" s="59">
        <v>95</v>
      </c>
      <c r="E138" s="59">
        <v>37</v>
      </c>
      <c r="F138" s="59">
        <v>26</v>
      </c>
      <c r="G138" s="59">
        <v>821</v>
      </c>
    </row>
    <row r="139" spans="1:7" x14ac:dyDescent="0.25">
      <c r="A139" s="59">
        <v>160</v>
      </c>
      <c r="B139" s="59">
        <v>245</v>
      </c>
      <c r="C139" s="59">
        <v>452</v>
      </c>
      <c r="D139" s="59">
        <v>211</v>
      </c>
      <c r="E139" s="59">
        <v>85</v>
      </c>
      <c r="F139" s="59">
        <v>64</v>
      </c>
      <c r="G139" s="59">
        <v>965</v>
      </c>
    </row>
    <row r="140" spans="1:7" x14ac:dyDescent="0.25">
      <c r="A140" s="59">
        <v>67</v>
      </c>
      <c r="B140" s="59">
        <v>107</v>
      </c>
      <c r="C140" s="59">
        <v>190</v>
      </c>
      <c r="D140" s="59">
        <v>83</v>
      </c>
      <c r="E140" s="59">
        <v>40</v>
      </c>
      <c r="F140" s="59">
        <v>27</v>
      </c>
      <c r="G140" s="59">
        <v>623</v>
      </c>
    </row>
    <row r="141" spans="1:7" x14ac:dyDescent="0.25">
      <c r="A141" s="59">
        <v>94</v>
      </c>
      <c r="B141" s="59">
        <v>130</v>
      </c>
      <c r="C141" s="59">
        <v>219</v>
      </c>
      <c r="D141" s="59">
        <v>89</v>
      </c>
      <c r="E141" s="59">
        <v>36</v>
      </c>
      <c r="F141" s="59">
        <v>24</v>
      </c>
      <c r="G141" s="59">
        <v>777</v>
      </c>
    </row>
    <row r="142" spans="1:7" x14ac:dyDescent="0.25">
      <c r="A142" s="59">
        <v>54</v>
      </c>
      <c r="B142" s="59">
        <v>80</v>
      </c>
      <c r="C142" s="59">
        <v>134</v>
      </c>
      <c r="D142" s="59">
        <v>54</v>
      </c>
      <c r="E142" s="59">
        <v>26</v>
      </c>
      <c r="F142" s="59">
        <v>15</v>
      </c>
      <c r="G142" s="59">
        <v>456</v>
      </c>
    </row>
    <row r="143" spans="1:7" x14ac:dyDescent="0.25">
      <c r="A143" s="59">
        <v>54</v>
      </c>
      <c r="B143" s="59">
        <v>108</v>
      </c>
      <c r="C143" s="59">
        <v>180</v>
      </c>
      <c r="D143" s="59">
        <v>72</v>
      </c>
      <c r="E143" s="59">
        <v>54</v>
      </c>
      <c r="F143" s="59">
        <v>23</v>
      </c>
      <c r="G143" s="59">
        <v>558</v>
      </c>
    </row>
    <row r="144" spans="1:7" x14ac:dyDescent="0.25">
      <c r="A144" s="59">
        <v>-2</v>
      </c>
      <c r="B144" s="59">
        <v>50</v>
      </c>
      <c r="C144" s="59">
        <v>145</v>
      </c>
      <c r="D144" s="59">
        <v>95</v>
      </c>
      <c r="E144" s="59">
        <v>52</v>
      </c>
      <c r="F144" s="59">
        <v>30</v>
      </c>
      <c r="G144" s="59">
        <v>608</v>
      </c>
    </row>
    <row r="145" spans="1:7" x14ac:dyDescent="0.25">
      <c r="A145" s="59">
        <v>262</v>
      </c>
      <c r="B145" s="59">
        <v>407</v>
      </c>
      <c r="C145" s="59">
        <v>678</v>
      </c>
      <c r="D145" s="59">
        <v>288</v>
      </c>
      <c r="E145" s="59">
        <v>145</v>
      </c>
      <c r="F145" s="59">
        <v>94</v>
      </c>
      <c r="G145" s="59">
        <v>2101</v>
      </c>
    </row>
    <row r="146" spans="1:7" x14ac:dyDescent="0.25">
      <c r="A146" s="59">
        <v>-117</v>
      </c>
      <c r="B146" s="59">
        <v>-26</v>
      </c>
      <c r="C146" s="59">
        <v>118</v>
      </c>
      <c r="D146" s="59">
        <v>132</v>
      </c>
      <c r="E146" s="59">
        <v>91</v>
      </c>
      <c r="F146" s="59">
        <v>47</v>
      </c>
      <c r="G146" s="59">
        <v>862</v>
      </c>
    </row>
    <row r="147" spans="1:7" x14ac:dyDescent="0.25">
      <c r="A147" s="59">
        <v>11</v>
      </c>
      <c r="B147" s="59">
        <v>26</v>
      </c>
      <c r="C147" s="59">
        <v>43</v>
      </c>
      <c r="D147" s="59">
        <v>17</v>
      </c>
      <c r="E147" s="59">
        <v>15</v>
      </c>
      <c r="F147" s="59">
        <v>4</v>
      </c>
      <c r="G147" s="59">
        <v>777</v>
      </c>
    </row>
    <row r="148" spans="1:7" x14ac:dyDescent="0.25">
      <c r="A148" s="59">
        <v>10</v>
      </c>
      <c r="B148" s="59">
        <v>27</v>
      </c>
      <c r="C148" s="59">
        <v>45</v>
      </c>
      <c r="D148" s="59">
        <v>18</v>
      </c>
      <c r="E148" s="59">
        <v>17</v>
      </c>
      <c r="F148" s="59">
        <v>5</v>
      </c>
      <c r="G148" s="59">
        <v>821</v>
      </c>
    </row>
    <row r="149" spans="1:7" x14ac:dyDescent="0.25">
      <c r="A149" s="59">
        <v>11</v>
      </c>
      <c r="B149" s="59">
        <v>26</v>
      </c>
      <c r="C149" s="59">
        <v>43</v>
      </c>
      <c r="D149" s="59">
        <v>17</v>
      </c>
      <c r="E149" s="59">
        <v>15</v>
      </c>
      <c r="F149" s="59">
        <v>4</v>
      </c>
      <c r="G149" s="59">
        <v>777</v>
      </c>
    </row>
    <row r="150" spans="1:7" x14ac:dyDescent="0.25">
      <c r="A150" s="59">
        <v>4</v>
      </c>
      <c r="B150" s="59">
        <v>34</v>
      </c>
      <c r="C150" s="59">
        <v>62</v>
      </c>
      <c r="D150" s="59">
        <v>28</v>
      </c>
      <c r="E150" s="59">
        <v>30</v>
      </c>
      <c r="F150" s="59">
        <v>8</v>
      </c>
      <c r="G150" s="59">
        <v>965</v>
      </c>
    </row>
    <row r="151" spans="1:7" x14ac:dyDescent="0.25">
      <c r="A151" s="59">
        <v>16</v>
      </c>
      <c r="B151" s="59">
        <v>145</v>
      </c>
      <c r="C151" s="59">
        <v>250</v>
      </c>
      <c r="D151" s="59">
        <v>88</v>
      </c>
      <c r="E151" s="59">
        <v>129</v>
      </c>
      <c r="F151" s="59">
        <v>95</v>
      </c>
      <c r="G151" s="59">
        <v>725</v>
      </c>
    </row>
    <row r="152" spans="1:7" x14ac:dyDescent="0.25">
      <c r="A152" s="59">
        <v>111</v>
      </c>
      <c r="B152" s="59">
        <v>201</v>
      </c>
      <c r="C152" s="59">
        <v>345</v>
      </c>
      <c r="D152" s="59">
        <v>173</v>
      </c>
      <c r="E152" s="59">
        <v>90</v>
      </c>
      <c r="F152" s="59">
        <v>47</v>
      </c>
      <c r="G152" s="59">
        <v>862</v>
      </c>
    </row>
    <row r="153" spans="1:7" x14ac:dyDescent="0.25">
      <c r="A153" s="59">
        <v>86</v>
      </c>
      <c r="B153" s="59">
        <v>139</v>
      </c>
      <c r="C153" s="59">
        <v>234</v>
      </c>
      <c r="D153" s="59">
        <v>95</v>
      </c>
      <c r="E153" s="59">
        <v>53</v>
      </c>
      <c r="F153" s="59">
        <v>30</v>
      </c>
      <c r="G153" s="59">
        <v>608</v>
      </c>
    </row>
    <row r="154" spans="1:7" x14ac:dyDescent="0.25">
      <c r="A154" s="59">
        <v>203</v>
      </c>
      <c r="B154" s="59">
        <v>312</v>
      </c>
      <c r="C154" s="59">
        <v>546</v>
      </c>
      <c r="D154" s="59">
        <v>299</v>
      </c>
      <c r="E154" s="59">
        <v>109</v>
      </c>
      <c r="F154" s="59">
        <v>77</v>
      </c>
      <c r="G154" s="59">
        <v>1310</v>
      </c>
    </row>
    <row r="155" spans="1:7" x14ac:dyDescent="0.25">
      <c r="A155" s="59">
        <v>141</v>
      </c>
      <c r="B155" s="59">
        <v>228</v>
      </c>
      <c r="C155" s="59">
        <v>456</v>
      </c>
      <c r="D155" s="59">
        <v>186</v>
      </c>
      <c r="E155" s="59">
        <v>87</v>
      </c>
      <c r="F155" s="59">
        <v>63</v>
      </c>
      <c r="G155" s="59">
        <v>1459</v>
      </c>
    </row>
    <row r="156" spans="1:7" x14ac:dyDescent="0.25">
      <c r="A156" s="59">
        <v>-354</v>
      </c>
      <c r="B156" s="59">
        <v>-245</v>
      </c>
      <c r="C156" s="59">
        <v>17</v>
      </c>
      <c r="D156" s="59">
        <v>145</v>
      </c>
      <c r="E156" s="59">
        <v>126</v>
      </c>
      <c r="F156" s="59">
        <v>93</v>
      </c>
      <c r="G156" s="59">
        <v>1419</v>
      </c>
    </row>
    <row r="157" spans="1:7" x14ac:dyDescent="0.25">
      <c r="A157" s="59">
        <v>-3</v>
      </c>
      <c r="B157" s="59">
        <v>42</v>
      </c>
      <c r="C157" s="59">
        <v>76</v>
      </c>
      <c r="D157" s="59">
        <v>34</v>
      </c>
      <c r="E157" s="59">
        <v>45</v>
      </c>
      <c r="F157" s="59">
        <v>12</v>
      </c>
      <c r="G157" s="59">
        <v>197</v>
      </c>
    </row>
    <row r="158" spans="1:7" x14ac:dyDescent="0.25">
      <c r="A158" s="59">
        <v>16</v>
      </c>
      <c r="B158" s="59">
        <v>72</v>
      </c>
      <c r="C158" s="59">
        <v>130</v>
      </c>
      <c r="D158" s="59">
        <v>58</v>
      </c>
      <c r="E158" s="59">
        <v>56</v>
      </c>
      <c r="F158" s="59">
        <v>22</v>
      </c>
      <c r="G158" s="59">
        <v>338</v>
      </c>
    </row>
    <row r="159" spans="1:7" x14ac:dyDescent="0.25">
      <c r="A159" s="59">
        <v>33</v>
      </c>
      <c r="B159" s="59">
        <v>80</v>
      </c>
      <c r="C159" s="59">
        <v>140</v>
      </c>
      <c r="D159" s="59">
        <v>60</v>
      </c>
      <c r="E159" s="59">
        <v>47</v>
      </c>
      <c r="F159" s="59">
        <v>19</v>
      </c>
      <c r="G159" s="59">
        <v>336</v>
      </c>
    </row>
    <row r="160" spans="1:7" x14ac:dyDescent="0.25">
      <c r="A160" s="59">
        <v>99</v>
      </c>
      <c r="B160" s="59">
        <v>171</v>
      </c>
      <c r="C160" s="59">
        <v>341</v>
      </c>
      <c r="D160" s="59">
        <v>151</v>
      </c>
      <c r="E160" s="59">
        <v>72</v>
      </c>
      <c r="F160" s="59">
        <v>47</v>
      </c>
      <c r="G160" s="59">
        <v>1091</v>
      </c>
    </row>
    <row r="161" spans="1:7" x14ac:dyDescent="0.25">
      <c r="A161" s="59">
        <v>42</v>
      </c>
      <c r="B161" s="59">
        <v>83</v>
      </c>
      <c r="C161" s="59">
        <v>140</v>
      </c>
      <c r="D161" s="59">
        <v>57</v>
      </c>
      <c r="E161" s="59">
        <v>41</v>
      </c>
      <c r="F161" s="59">
        <v>18</v>
      </c>
      <c r="G161" s="59">
        <v>364</v>
      </c>
    </row>
    <row r="162" spans="1:7" x14ac:dyDescent="0.25">
      <c r="A162" s="59">
        <v>33</v>
      </c>
      <c r="B162" s="59">
        <v>54</v>
      </c>
      <c r="C162" s="59">
        <v>90</v>
      </c>
      <c r="D162" s="59">
        <v>36</v>
      </c>
      <c r="E162" s="59">
        <v>21</v>
      </c>
      <c r="F162" s="59">
        <v>10</v>
      </c>
      <c r="G162" s="59">
        <v>777</v>
      </c>
    </row>
    <row r="163" spans="1:7" x14ac:dyDescent="0.25">
      <c r="A163" s="59">
        <v>29</v>
      </c>
      <c r="B163" s="59">
        <v>56</v>
      </c>
      <c r="C163" s="59">
        <v>100</v>
      </c>
      <c r="D163" s="59">
        <v>44</v>
      </c>
      <c r="E163" s="59">
        <v>27</v>
      </c>
      <c r="F163" s="59">
        <v>14</v>
      </c>
      <c r="G163" s="59">
        <v>623</v>
      </c>
    </row>
    <row r="164" spans="1:7" x14ac:dyDescent="0.25">
      <c r="A164" s="59">
        <v>28</v>
      </c>
      <c r="B164" s="59">
        <v>48</v>
      </c>
      <c r="C164" s="59">
        <v>80</v>
      </c>
      <c r="D164" s="59">
        <v>32</v>
      </c>
      <c r="E164" s="59">
        <v>20</v>
      </c>
      <c r="F164" s="59">
        <v>8</v>
      </c>
      <c r="G164" s="59">
        <v>456</v>
      </c>
    </row>
    <row r="165" spans="1:7" x14ac:dyDescent="0.25">
      <c r="A165" s="59">
        <v>68</v>
      </c>
      <c r="B165" s="59">
        <v>126</v>
      </c>
      <c r="C165" s="59">
        <v>210</v>
      </c>
      <c r="D165" s="59">
        <v>84</v>
      </c>
      <c r="E165" s="59">
        <v>58</v>
      </c>
      <c r="F165" s="59">
        <v>27</v>
      </c>
      <c r="G165" s="59">
        <v>651</v>
      </c>
    </row>
    <row r="166" spans="1:7" x14ac:dyDescent="0.25">
      <c r="A166" s="59">
        <v>67</v>
      </c>
      <c r="B166" s="59">
        <v>116</v>
      </c>
      <c r="C166" s="59">
        <v>200</v>
      </c>
      <c r="D166" s="59">
        <v>84</v>
      </c>
      <c r="E166" s="59">
        <v>49</v>
      </c>
      <c r="F166" s="59">
        <v>26</v>
      </c>
      <c r="G166" s="59">
        <v>500</v>
      </c>
    </row>
    <row r="167" spans="1:7" x14ac:dyDescent="0.25">
      <c r="A167" s="59">
        <v>1</v>
      </c>
      <c r="B167" s="59">
        <v>87</v>
      </c>
      <c r="C167" s="59">
        <v>150</v>
      </c>
      <c r="D167" s="59">
        <v>63</v>
      </c>
      <c r="E167" s="59">
        <v>86</v>
      </c>
      <c r="F167" s="59">
        <v>57</v>
      </c>
      <c r="G167" s="59">
        <v>435</v>
      </c>
    </row>
    <row r="168" spans="1:7" x14ac:dyDescent="0.25">
      <c r="A168" s="59">
        <v>28</v>
      </c>
      <c r="B168" s="59">
        <v>93</v>
      </c>
      <c r="C168" s="59">
        <v>160</v>
      </c>
      <c r="D168" s="59">
        <v>67</v>
      </c>
      <c r="E168" s="59">
        <v>65</v>
      </c>
      <c r="F168" s="59">
        <v>22</v>
      </c>
      <c r="G168" s="59">
        <v>400</v>
      </c>
    </row>
    <row r="169" spans="1:7" x14ac:dyDescent="0.25">
      <c r="A169" s="59">
        <v>35</v>
      </c>
      <c r="B169" s="59">
        <v>62</v>
      </c>
      <c r="C169" s="59">
        <v>110</v>
      </c>
      <c r="D169" s="59">
        <v>48</v>
      </c>
      <c r="E169" s="59">
        <v>27</v>
      </c>
      <c r="F169" s="59">
        <v>15</v>
      </c>
      <c r="G169" s="59">
        <v>623</v>
      </c>
    </row>
    <row r="170" spans="1:7" x14ac:dyDescent="0.25">
      <c r="A170" s="59">
        <v>13</v>
      </c>
      <c r="B170" s="59">
        <v>66</v>
      </c>
      <c r="C170" s="59">
        <v>120</v>
      </c>
      <c r="D170" s="59">
        <v>54</v>
      </c>
      <c r="E170" s="59">
        <v>53</v>
      </c>
      <c r="F170" s="59">
        <v>20</v>
      </c>
      <c r="G170" s="59">
        <v>312</v>
      </c>
    </row>
    <row r="171" spans="1:7" x14ac:dyDescent="0.25">
      <c r="A171" s="59">
        <v>39</v>
      </c>
      <c r="B171" s="59">
        <v>81</v>
      </c>
      <c r="C171" s="59">
        <v>150</v>
      </c>
      <c r="D171" s="59">
        <v>69</v>
      </c>
      <c r="E171" s="59">
        <v>42</v>
      </c>
      <c r="F171" s="59">
        <v>21</v>
      </c>
      <c r="G171" s="59">
        <v>965</v>
      </c>
    </row>
    <row r="172" spans="1:7" x14ac:dyDescent="0.25">
      <c r="A172" s="59">
        <v>9</v>
      </c>
      <c r="B172" s="59">
        <v>111</v>
      </c>
      <c r="C172" s="59">
        <v>190</v>
      </c>
      <c r="D172" s="59">
        <v>79</v>
      </c>
      <c r="E172" s="59">
        <v>102</v>
      </c>
      <c r="F172" s="59">
        <v>72</v>
      </c>
      <c r="G172" s="59">
        <v>551</v>
      </c>
    </row>
    <row r="173" spans="1:7" x14ac:dyDescent="0.25">
      <c r="A173" s="59">
        <v>115</v>
      </c>
      <c r="B173" s="59">
        <v>186</v>
      </c>
      <c r="C173" s="59">
        <v>310</v>
      </c>
      <c r="D173" s="59">
        <v>90</v>
      </c>
      <c r="E173" s="59">
        <v>71</v>
      </c>
      <c r="F173" s="59">
        <v>40</v>
      </c>
      <c r="G173" s="59">
        <v>961</v>
      </c>
    </row>
    <row r="174" spans="1:7" x14ac:dyDescent="0.25">
      <c r="A174" s="59">
        <v>30</v>
      </c>
      <c r="B174" s="59">
        <v>51</v>
      </c>
      <c r="C174" s="59">
        <v>85</v>
      </c>
      <c r="D174" s="59">
        <v>34</v>
      </c>
      <c r="E174" s="59">
        <v>21</v>
      </c>
      <c r="F174" s="59">
        <v>9</v>
      </c>
      <c r="G174" s="59">
        <v>777</v>
      </c>
    </row>
    <row r="175" spans="1:7" x14ac:dyDescent="0.25">
      <c r="A175" s="59">
        <v>70</v>
      </c>
      <c r="B175" s="59">
        <v>113</v>
      </c>
      <c r="C175" s="59">
        <v>180</v>
      </c>
      <c r="D175" s="59">
        <v>67</v>
      </c>
      <c r="E175" s="59">
        <v>43</v>
      </c>
      <c r="F175" s="59">
        <v>20</v>
      </c>
      <c r="G175" s="59">
        <v>400</v>
      </c>
    </row>
    <row r="176" spans="1:7" x14ac:dyDescent="0.25">
      <c r="A176" s="59">
        <v>48</v>
      </c>
      <c r="B176" s="59">
        <v>89</v>
      </c>
      <c r="C176" s="59">
        <v>150</v>
      </c>
      <c r="D176" s="59">
        <v>61</v>
      </c>
      <c r="E176" s="59">
        <v>41</v>
      </c>
      <c r="F176" s="59">
        <v>19</v>
      </c>
      <c r="G176" s="59">
        <v>390</v>
      </c>
    </row>
    <row r="177" spans="1:7" x14ac:dyDescent="0.25">
      <c r="A177" s="59">
        <v>8</v>
      </c>
      <c r="B177" s="59">
        <v>105</v>
      </c>
      <c r="C177" s="59">
        <v>180</v>
      </c>
      <c r="D177" s="59">
        <v>75</v>
      </c>
      <c r="E177" s="59">
        <v>97</v>
      </c>
      <c r="F177" s="59">
        <v>68</v>
      </c>
      <c r="G177" s="59">
        <v>522</v>
      </c>
    </row>
    <row r="178" spans="1:7" x14ac:dyDescent="0.25">
      <c r="A178" s="59">
        <v>38</v>
      </c>
      <c r="B178" s="59">
        <v>77</v>
      </c>
      <c r="C178" s="59">
        <v>130</v>
      </c>
      <c r="D178" s="59">
        <v>53</v>
      </c>
      <c r="E178" s="59">
        <v>39</v>
      </c>
      <c r="F178" s="59">
        <v>16</v>
      </c>
      <c r="G178" s="59">
        <v>338</v>
      </c>
    </row>
    <row r="179" spans="1:7" x14ac:dyDescent="0.25">
      <c r="A179" s="59">
        <v>105</v>
      </c>
      <c r="B179" s="59">
        <v>144</v>
      </c>
      <c r="C179" s="59">
        <v>243</v>
      </c>
      <c r="D179" s="59">
        <v>99</v>
      </c>
      <c r="E179" s="59">
        <v>39</v>
      </c>
      <c r="F179" s="59">
        <v>27</v>
      </c>
      <c r="G179" s="59">
        <v>766</v>
      </c>
    </row>
    <row r="180" spans="1:7" x14ac:dyDescent="0.25">
      <c r="A180" s="59">
        <v>68</v>
      </c>
      <c r="B180" s="59">
        <v>107</v>
      </c>
      <c r="C180" s="59">
        <v>190</v>
      </c>
      <c r="D180" s="59">
        <v>83</v>
      </c>
      <c r="E180" s="59">
        <v>39</v>
      </c>
      <c r="F180" s="59">
        <v>27</v>
      </c>
      <c r="G180" s="59">
        <v>613</v>
      </c>
    </row>
    <row r="181" spans="1:7" x14ac:dyDescent="0.25">
      <c r="A181" s="59">
        <v>99</v>
      </c>
      <c r="B181" s="59">
        <v>137</v>
      </c>
      <c r="C181" s="59">
        <v>232</v>
      </c>
      <c r="D181" s="59">
        <v>95</v>
      </c>
      <c r="E181" s="59">
        <v>38</v>
      </c>
      <c r="F181" s="59">
        <v>26</v>
      </c>
      <c r="G181" s="59">
        <v>809</v>
      </c>
    </row>
    <row r="182" spans="1:7" x14ac:dyDescent="0.25">
      <c r="A182" s="59">
        <v>30</v>
      </c>
      <c r="B182" s="59">
        <v>56</v>
      </c>
      <c r="C182" s="59">
        <v>100</v>
      </c>
      <c r="D182" s="59">
        <v>44</v>
      </c>
      <c r="E182" s="59">
        <v>26</v>
      </c>
      <c r="F182" s="59">
        <v>14</v>
      </c>
      <c r="G182" s="59">
        <v>618</v>
      </c>
    </row>
    <row r="183" spans="1:7" x14ac:dyDescent="0.25">
      <c r="A183" s="59">
        <v>80</v>
      </c>
      <c r="B183" s="59">
        <v>112</v>
      </c>
      <c r="C183" s="59">
        <v>189</v>
      </c>
      <c r="D183" s="59">
        <v>77</v>
      </c>
      <c r="E183" s="59">
        <v>32</v>
      </c>
      <c r="F183" s="59">
        <v>21</v>
      </c>
      <c r="G183" s="59">
        <v>449</v>
      </c>
    </row>
    <row r="184" spans="1:7" x14ac:dyDescent="0.25">
      <c r="A184" s="59">
        <v>59</v>
      </c>
      <c r="B184" s="59">
        <v>114</v>
      </c>
      <c r="C184" s="59">
        <v>189</v>
      </c>
      <c r="D184" s="59">
        <v>75</v>
      </c>
      <c r="E184" s="59">
        <v>55</v>
      </c>
      <c r="F184" s="59">
        <v>24</v>
      </c>
      <c r="G184" s="59">
        <v>549</v>
      </c>
    </row>
    <row r="185" spans="1:7" x14ac:dyDescent="0.25">
      <c r="A185" s="59">
        <v>99</v>
      </c>
      <c r="B185" s="59">
        <v>170</v>
      </c>
      <c r="C185" s="59">
        <v>340</v>
      </c>
      <c r="D185" s="59">
        <v>227</v>
      </c>
      <c r="E185" s="59">
        <v>71</v>
      </c>
      <c r="F185" s="59">
        <v>47</v>
      </c>
      <c r="G185" s="59">
        <v>1073</v>
      </c>
    </row>
    <row r="186" spans="1:7" x14ac:dyDescent="0.25">
      <c r="A186" s="59">
        <v>-3</v>
      </c>
      <c r="B186" s="59">
        <v>75</v>
      </c>
      <c r="C186" s="59">
        <v>129</v>
      </c>
      <c r="D186" s="59">
        <v>54</v>
      </c>
      <c r="E186" s="59">
        <v>78</v>
      </c>
      <c r="F186" s="59">
        <v>49</v>
      </c>
      <c r="G186" s="59">
        <v>427</v>
      </c>
    </row>
    <row r="187" spans="1:7" x14ac:dyDescent="0.25">
      <c r="A187" s="59">
        <v>33</v>
      </c>
      <c r="B187" s="59">
        <v>80</v>
      </c>
      <c r="C187" s="59">
        <v>140</v>
      </c>
      <c r="D187" s="59">
        <v>60</v>
      </c>
      <c r="E187" s="59">
        <v>47</v>
      </c>
      <c r="F187" s="59">
        <v>19</v>
      </c>
      <c r="G187" s="59">
        <v>329</v>
      </c>
    </row>
    <row r="188" spans="1:7" x14ac:dyDescent="0.25">
      <c r="A188" s="59">
        <v>18</v>
      </c>
      <c r="B188" s="59">
        <v>73</v>
      </c>
      <c r="C188" s="59">
        <v>132</v>
      </c>
      <c r="D188" s="59">
        <v>59</v>
      </c>
      <c r="E188" s="59">
        <v>55</v>
      </c>
      <c r="F188" s="59">
        <v>22</v>
      </c>
      <c r="G188" s="59">
        <v>331</v>
      </c>
    </row>
    <row r="189" spans="1:7" x14ac:dyDescent="0.25">
      <c r="A189" s="59">
        <v>34</v>
      </c>
      <c r="B189" s="59">
        <v>74</v>
      </c>
      <c r="C189" s="59">
        <v>136</v>
      </c>
      <c r="D189" s="59">
        <v>62</v>
      </c>
      <c r="E189" s="59">
        <v>40</v>
      </c>
      <c r="F189" s="59">
        <v>19</v>
      </c>
      <c r="G189" s="59">
        <v>958</v>
      </c>
    </row>
    <row r="190" spans="1:7" x14ac:dyDescent="0.25">
      <c r="A190" s="59">
        <v>115</v>
      </c>
      <c r="B190" s="59">
        <v>206</v>
      </c>
      <c r="C190" s="59">
        <v>354</v>
      </c>
      <c r="D190" s="59">
        <v>133</v>
      </c>
      <c r="E190" s="59">
        <v>91</v>
      </c>
      <c r="F190" s="59">
        <v>48</v>
      </c>
      <c r="G190" s="59">
        <v>844</v>
      </c>
    </row>
    <row r="191" spans="1:7" x14ac:dyDescent="0.25">
      <c r="A191" s="59">
        <v>95</v>
      </c>
      <c r="B191" s="59">
        <v>150</v>
      </c>
      <c r="C191" s="59">
        <v>254</v>
      </c>
      <c r="D191" s="59">
        <v>78</v>
      </c>
      <c r="E191" s="59">
        <v>55</v>
      </c>
      <c r="F191" s="59">
        <v>33</v>
      </c>
      <c r="G191" s="59">
        <v>596</v>
      </c>
    </row>
    <row r="192" spans="1:7" x14ac:dyDescent="0.25">
      <c r="A192" s="59">
        <v>201</v>
      </c>
      <c r="B192" s="59">
        <v>311</v>
      </c>
      <c r="C192" s="59">
        <v>545</v>
      </c>
      <c r="D192" s="59">
        <v>316</v>
      </c>
      <c r="E192" s="59">
        <v>110</v>
      </c>
      <c r="F192" s="59">
        <v>77</v>
      </c>
      <c r="G192" s="59">
        <v>1282</v>
      </c>
    </row>
    <row r="193" spans="1:7" x14ac:dyDescent="0.25">
      <c r="A193" s="59">
        <v>142</v>
      </c>
      <c r="B193" s="59">
        <v>229</v>
      </c>
      <c r="C193" s="59">
        <v>457</v>
      </c>
      <c r="D193" s="59">
        <v>195</v>
      </c>
      <c r="E193" s="59">
        <v>87</v>
      </c>
      <c r="F193" s="59">
        <v>63</v>
      </c>
      <c r="G193" s="59">
        <v>1436</v>
      </c>
    </row>
    <row r="194" spans="1:7" x14ac:dyDescent="0.25">
      <c r="A194" s="59">
        <v>105</v>
      </c>
      <c r="B194" s="59">
        <v>144</v>
      </c>
      <c r="C194" s="59">
        <v>243</v>
      </c>
      <c r="D194" s="59">
        <v>99</v>
      </c>
      <c r="E194" s="59">
        <v>39</v>
      </c>
      <c r="F194" s="59">
        <v>27</v>
      </c>
      <c r="G194" s="59">
        <v>766</v>
      </c>
    </row>
    <row r="195" spans="1:7" x14ac:dyDescent="0.25">
      <c r="A195" s="59">
        <v>68</v>
      </c>
      <c r="B195" s="59">
        <v>107</v>
      </c>
      <c r="C195" s="59">
        <v>190</v>
      </c>
      <c r="D195" s="59">
        <v>83</v>
      </c>
      <c r="E195" s="59">
        <v>39</v>
      </c>
      <c r="F195" s="59">
        <v>27</v>
      </c>
      <c r="G195" s="59">
        <v>613</v>
      </c>
    </row>
    <row r="196" spans="1:7" x14ac:dyDescent="0.25">
      <c r="A196" s="59">
        <v>99</v>
      </c>
      <c r="B196" s="59">
        <v>137</v>
      </c>
      <c r="C196" s="59">
        <v>232</v>
      </c>
      <c r="D196" s="59">
        <v>95</v>
      </c>
      <c r="E196" s="59">
        <v>38</v>
      </c>
      <c r="F196" s="59">
        <v>26</v>
      </c>
      <c r="G196" s="59">
        <v>809</v>
      </c>
    </row>
    <row r="197" spans="1:7" x14ac:dyDescent="0.25">
      <c r="A197" s="59">
        <v>79</v>
      </c>
      <c r="B197" s="59">
        <v>112</v>
      </c>
      <c r="C197" s="59">
        <v>189</v>
      </c>
      <c r="D197" s="59">
        <v>77</v>
      </c>
      <c r="E197" s="59">
        <v>33</v>
      </c>
      <c r="F197" s="59">
        <v>21</v>
      </c>
      <c r="G197" s="59">
        <v>449</v>
      </c>
    </row>
    <row r="198" spans="1:7" x14ac:dyDescent="0.25">
      <c r="A198" s="59">
        <v>59</v>
      </c>
      <c r="B198" s="59">
        <v>114</v>
      </c>
      <c r="C198" s="59">
        <v>189</v>
      </c>
      <c r="D198" s="59">
        <v>75</v>
      </c>
      <c r="E198" s="59">
        <v>55</v>
      </c>
      <c r="F198" s="59">
        <v>24</v>
      </c>
      <c r="G198" s="59">
        <v>549</v>
      </c>
    </row>
    <row r="199" spans="1:7" x14ac:dyDescent="0.25">
      <c r="A199" s="59">
        <v>10</v>
      </c>
      <c r="B199" s="59">
        <v>27</v>
      </c>
      <c r="C199" s="59">
        <v>45</v>
      </c>
      <c r="D199" s="59">
        <v>18</v>
      </c>
      <c r="E199" s="59">
        <v>17</v>
      </c>
      <c r="F199" s="59">
        <v>5</v>
      </c>
      <c r="G199" s="59">
        <v>818</v>
      </c>
    </row>
    <row r="200" spans="1:7" x14ac:dyDescent="0.25">
      <c r="A200" s="59">
        <v>6</v>
      </c>
      <c r="B200" s="59">
        <v>35</v>
      </c>
      <c r="C200" s="59">
        <v>63</v>
      </c>
      <c r="D200" s="59">
        <v>28</v>
      </c>
      <c r="E200" s="59">
        <v>29</v>
      </c>
      <c r="F200" s="59">
        <v>8</v>
      </c>
      <c r="G200" s="59">
        <v>961</v>
      </c>
    </row>
    <row r="201" spans="1:7" x14ac:dyDescent="0.25">
      <c r="A201" s="59">
        <v>12</v>
      </c>
      <c r="B201" s="59">
        <v>31</v>
      </c>
      <c r="C201" s="59">
        <v>54</v>
      </c>
      <c r="D201" s="59">
        <v>23</v>
      </c>
      <c r="E201" s="59">
        <v>19</v>
      </c>
      <c r="F201" s="59">
        <v>7</v>
      </c>
      <c r="G201" s="59">
        <v>620</v>
      </c>
    </row>
    <row r="202" spans="1:7" x14ac:dyDescent="0.25">
      <c r="A202" s="59">
        <v>11</v>
      </c>
      <c r="B202" s="59">
        <v>28</v>
      </c>
      <c r="C202" s="59">
        <v>47</v>
      </c>
      <c r="D202" s="59">
        <v>19</v>
      </c>
      <c r="E202" s="59">
        <v>17</v>
      </c>
      <c r="F202" s="59">
        <v>5</v>
      </c>
      <c r="G202" s="59">
        <v>774</v>
      </c>
    </row>
    <row r="203" spans="1:7" x14ac:dyDescent="0.25">
      <c r="A203" s="59">
        <v>32</v>
      </c>
      <c r="B203" s="59">
        <v>43</v>
      </c>
      <c r="C203" s="59">
        <v>43</v>
      </c>
      <c r="D203" s="59">
        <v>0</v>
      </c>
      <c r="E203" s="59">
        <v>11</v>
      </c>
      <c r="F203" s="59">
        <v>0</v>
      </c>
      <c r="G203" s="59">
        <v>774</v>
      </c>
    </row>
    <row r="204" spans="1:7" x14ac:dyDescent="0.25">
      <c r="A204" s="59">
        <v>201</v>
      </c>
      <c r="B204" s="59">
        <v>311</v>
      </c>
      <c r="C204" s="59">
        <v>545</v>
      </c>
      <c r="D204" s="59">
        <v>238</v>
      </c>
      <c r="E204" s="59">
        <v>110</v>
      </c>
      <c r="F204" s="59">
        <v>77</v>
      </c>
      <c r="G204" s="59">
        <v>1282</v>
      </c>
    </row>
    <row r="205" spans="1:7" x14ac:dyDescent="0.25">
      <c r="A205" s="59">
        <v>95</v>
      </c>
      <c r="B205" s="59">
        <v>150</v>
      </c>
      <c r="C205" s="59">
        <v>254</v>
      </c>
      <c r="D205" s="59">
        <v>89</v>
      </c>
      <c r="E205" s="59">
        <v>55</v>
      </c>
      <c r="F205" s="59">
        <v>33</v>
      </c>
      <c r="G205" s="59">
        <v>596</v>
      </c>
    </row>
    <row r="206" spans="1:7" x14ac:dyDescent="0.25">
      <c r="A206" s="59">
        <v>141</v>
      </c>
      <c r="B206" s="59">
        <v>229</v>
      </c>
      <c r="C206" s="59">
        <v>457</v>
      </c>
      <c r="D206" s="59">
        <v>196</v>
      </c>
      <c r="E206" s="59">
        <v>88</v>
      </c>
      <c r="F206" s="59">
        <v>63</v>
      </c>
      <c r="G206" s="59">
        <v>1436</v>
      </c>
    </row>
    <row r="207" spans="1:7" x14ac:dyDescent="0.25">
      <c r="A207" s="59">
        <v>169</v>
      </c>
      <c r="B207" s="59">
        <v>294</v>
      </c>
      <c r="C207" s="59">
        <v>534</v>
      </c>
      <c r="D207" s="59">
        <v>240</v>
      </c>
      <c r="E207" s="59">
        <v>125</v>
      </c>
      <c r="F207" s="59">
        <v>91</v>
      </c>
      <c r="G207" s="59">
        <v>1391</v>
      </c>
    </row>
    <row r="208" spans="1:7" x14ac:dyDescent="0.25">
      <c r="A208" s="59">
        <v>42</v>
      </c>
      <c r="B208" s="59">
        <v>107</v>
      </c>
      <c r="C208" s="59">
        <v>193</v>
      </c>
      <c r="D208" s="59">
        <v>86</v>
      </c>
      <c r="E208" s="59">
        <v>65</v>
      </c>
      <c r="F208" s="59">
        <v>32</v>
      </c>
      <c r="G208" s="59">
        <v>484</v>
      </c>
    </row>
    <row r="209" spans="1:7" x14ac:dyDescent="0.25">
      <c r="A209" s="59">
        <v>46</v>
      </c>
      <c r="B209" s="59">
        <v>90</v>
      </c>
      <c r="C209" s="59">
        <v>165</v>
      </c>
      <c r="D209" s="59">
        <v>75</v>
      </c>
      <c r="E209" s="59">
        <v>44</v>
      </c>
      <c r="F209" s="59">
        <v>23</v>
      </c>
      <c r="G209" s="59">
        <v>956</v>
      </c>
    </row>
    <row r="210" spans="1:7" x14ac:dyDescent="0.25">
      <c r="A210" s="59">
        <v>-4</v>
      </c>
      <c r="B210" s="59">
        <v>41</v>
      </c>
      <c r="C210" s="59">
        <v>74</v>
      </c>
      <c r="D210" s="59">
        <v>33</v>
      </c>
      <c r="E210" s="59">
        <v>45</v>
      </c>
      <c r="F210" s="59">
        <v>12</v>
      </c>
      <c r="G210" s="59">
        <v>193</v>
      </c>
    </row>
    <row r="211" spans="1:7" x14ac:dyDescent="0.25">
      <c r="A211" s="59">
        <v>48</v>
      </c>
      <c r="B211" s="59">
        <v>73</v>
      </c>
      <c r="C211" s="59">
        <v>123</v>
      </c>
      <c r="D211" s="59">
        <v>50</v>
      </c>
      <c r="E211" s="59">
        <v>25</v>
      </c>
      <c r="F211" s="59">
        <v>14</v>
      </c>
      <c r="G211" s="59">
        <v>814</v>
      </c>
    </row>
    <row r="212" spans="1:7" x14ac:dyDescent="0.25">
      <c r="A212" s="59">
        <v>38</v>
      </c>
      <c r="B212" s="59">
        <v>61</v>
      </c>
      <c r="C212" s="59">
        <v>103</v>
      </c>
      <c r="D212" s="59">
        <v>42</v>
      </c>
      <c r="E212" s="59">
        <v>23</v>
      </c>
      <c r="F212" s="59">
        <v>11</v>
      </c>
      <c r="G212" s="59">
        <v>771</v>
      </c>
    </row>
    <row r="213" spans="1:7" x14ac:dyDescent="0.25">
      <c r="A213" s="59">
        <v>-8</v>
      </c>
      <c r="B213" s="59">
        <v>61</v>
      </c>
      <c r="C213" s="59">
        <v>104</v>
      </c>
      <c r="D213" s="59">
        <v>43</v>
      </c>
      <c r="E213" s="59">
        <v>69</v>
      </c>
      <c r="F213" s="59">
        <v>39</v>
      </c>
      <c r="G213" s="59">
        <v>256</v>
      </c>
    </row>
    <row r="214" spans="1:7" x14ac:dyDescent="0.25">
      <c r="A214" s="59">
        <v>-32</v>
      </c>
      <c r="B214" s="59">
        <v>18</v>
      </c>
      <c r="C214" s="59">
        <v>102</v>
      </c>
      <c r="D214" s="59">
        <v>84</v>
      </c>
      <c r="E214" s="59">
        <v>50</v>
      </c>
      <c r="F214" s="59">
        <v>26</v>
      </c>
      <c r="G214" s="59">
        <v>625</v>
      </c>
    </row>
    <row r="215" spans="1:7" x14ac:dyDescent="0.25">
      <c r="A215" s="59">
        <v>9</v>
      </c>
      <c r="B215" s="59">
        <v>47</v>
      </c>
      <c r="C215" s="59">
        <v>82</v>
      </c>
      <c r="D215" s="59">
        <v>35</v>
      </c>
      <c r="E215" s="59">
        <v>38</v>
      </c>
      <c r="F215" s="59">
        <v>11</v>
      </c>
      <c r="G215" s="59">
        <v>191</v>
      </c>
    </row>
    <row r="216" spans="1:7" x14ac:dyDescent="0.25">
      <c r="A216" s="59">
        <v>-7</v>
      </c>
      <c r="B216" s="59">
        <v>38</v>
      </c>
      <c r="C216" s="59">
        <v>68</v>
      </c>
      <c r="D216" s="59">
        <v>30</v>
      </c>
      <c r="E216" s="59">
        <v>45</v>
      </c>
      <c r="F216" s="59">
        <v>11</v>
      </c>
      <c r="G216" s="59">
        <v>165</v>
      </c>
    </row>
    <row r="217" spans="1:7" x14ac:dyDescent="0.25">
      <c r="A217" s="59">
        <v>33</v>
      </c>
      <c r="B217" s="59">
        <v>80</v>
      </c>
      <c r="C217" s="59">
        <v>140</v>
      </c>
      <c r="D217" s="59">
        <v>60</v>
      </c>
      <c r="E217" s="59">
        <v>47</v>
      </c>
      <c r="F217" s="59">
        <v>19</v>
      </c>
      <c r="G217" s="59">
        <v>329</v>
      </c>
    </row>
    <row r="218" spans="1:7" x14ac:dyDescent="0.25">
      <c r="A218" s="59">
        <v>38</v>
      </c>
      <c r="B218" s="59">
        <v>76</v>
      </c>
      <c r="C218" s="59">
        <v>128</v>
      </c>
      <c r="D218" s="59">
        <v>52</v>
      </c>
      <c r="E218" s="59">
        <v>38</v>
      </c>
      <c r="F218" s="59">
        <v>16</v>
      </c>
      <c r="G218" s="59">
        <v>357</v>
      </c>
    </row>
    <row r="219" spans="1:7" x14ac:dyDescent="0.25">
      <c r="A219" s="59">
        <v>-3</v>
      </c>
      <c r="B219" s="59">
        <v>75</v>
      </c>
      <c r="C219" s="59">
        <v>129</v>
      </c>
      <c r="D219" s="59">
        <v>54</v>
      </c>
      <c r="E219" s="59">
        <v>78</v>
      </c>
      <c r="F219" s="59">
        <v>49</v>
      </c>
      <c r="G219" s="59">
        <v>427</v>
      </c>
    </row>
    <row r="220" spans="1:7" x14ac:dyDescent="0.25">
      <c r="A220" s="59">
        <v>62</v>
      </c>
      <c r="B220" s="59">
        <v>120</v>
      </c>
      <c r="C220" s="59">
        <v>200</v>
      </c>
      <c r="D220" s="59">
        <v>80</v>
      </c>
      <c r="E220" s="59">
        <v>58</v>
      </c>
      <c r="F220" s="59">
        <v>26</v>
      </c>
      <c r="G220" s="59">
        <v>640</v>
      </c>
    </row>
    <row r="221" spans="1:7" x14ac:dyDescent="0.25">
      <c r="A221" s="59">
        <v>71</v>
      </c>
      <c r="B221" s="59">
        <v>120</v>
      </c>
      <c r="C221" s="59">
        <v>206</v>
      </c>
      <c r="D221" s="59">
        <v>86</v>
      </c>
      <c r="E221" s="59">
        <v>49</v>
      </c>
      <c r="F221" s="59">
        <v>26</v>
      </c>
      <c r="G221" s="59">
        <v>490</v>
      </c>
    </row>
    <row r="222" spans="1:7" x14ac:dyDescent="0.25">
      <c r="A222" s="59">
        <v>18</v>
      </c>
      <c r="B222" s="59">
        <v>73</v>
      </c>
      <c r="C222" s="59">
        <v>132</v>
      </c>
      <c r="D222" s="59">
        <v>59</v>
      </c>
      <c r="E222" s="59">
        <v>55</v>
      </c>
      <c r="F222" s="59">
        <v>22</v>
      </c>
      <c r="G222" s="59">
        <v>331</v>
      </c>
    </row>
    <row r="223" spans="1:7" x14ac:dyDescent="0.25">
      <c r="A223" s="59">
        <v>98</v>
      </c>
      <c r="B223" s="59">
        <v>170</v>
      </c>
      <c r="C223" s="59">
        <v>340</v>
      </c>
      <c r="D223" s="59">
        <v>158</v>
      </c>
      <c r="E223" s="59">
        <v>72</v>
      </c>
      <c r="F223" s="59">
        <v>47</v>
      </c>
      <c r="G223" s="59">
        <v>1073</v>
      </c>
    </row>
    <row r="224" spans="1:7" x14ac:dyDescent="0.25">
      <c r="A224" s="59">
        <v>17</v>
      </c>
      <c r="B224" s="59">
        <v>34</v>
      </c>
      <c r="C224" s="59">
        <v>56</v>
      </c>
      <c r="D224" s="59">
        <v>22</v>
      </c>
      <c r="E224" s="59">
        <v>17</v>
      </c>
      <c r="F224" s="59">
        <v>6</v>
      </c>
      <c r="G224" s="59">
        <v>452</v>
      </c>
    </row>
    <row r="225" spans="1:7" x14ac:dyDescent="0.25">
      <c r="A225" s="59">
        <v>28</v>
      </c>
      <c r="B225" s="59">
        <v>48</v>
      </c>
      <c r="C225" s="59">
        <v>80</v>
      </c>
      <c r="D225" s="59">
        <v>32</v>
      </c>
      <c r="E225" s="59">
        <v>20</v>
      </c>
      <c r="F225" s="59">
        <v>8</v>
      </c>
      <c r="G225" s="59">
        <v>817</v>
      </c>
    </row>
    <row r="226" spans="1:7" x14ac:dyDescent="0.25">
      <c r="A226" s="59">
        <v>12</v>
      </c>
      <c r="B226" s="59">
        <v>65</v>
      </c>
      <c r="C226" s="59">
        <v>118</v>
      </c>
      <c r="D226" s="59">
        <v>53</v>
      </c>
      <c r="E226" s="59">
        <v>53</v>
      </c>
      <c r="F226" s="59">
        <v>20</v>
      </c>
      <c r="G226" s="59">
        <v>306</v>
      </c>
    </row>
    <row r="227" spans="1:7" x14ac:dyDescent="0.25">
      <c r="A227" s="59">
        <v>15</v>
      </c>
      <c r="B227" s="59">
        <v>128</v>
      </c>
      <c r="C227" s="59">
        <v>220</v>
      </c>
      <c r="D227" s="59">
        <v>92</v>
      </c>
      <c r="E227" s="59">
        <v>113</v>
      </c>
      <c r="F227" s="59">
        <v>83</v>
      </c>
      <c r="G227" s="59">
        <v>541</v>
      </c>
    </row>
    <row r="228" spans="1:7" x14ac:dyDescent="0.25">
      <c r="A228" s="59">
        <v>50</v>
      </c>
      <c r="B228" s="59">
        <v>103</v>
      </c>
      <c r="C228" s="59">
        <v>180</v>
      </c>
      <c r="D228" s="59">
        <v>77</v>
      </c>
      <c r="E228" s="59">
        <v>53</v>
      </c>
      <c r="F228" s="59">
        <v>25</v>
      </c>
      <c r="G228" s="59">
        <v>423</v>
      </c>
    </row>
    <row r="229" spans="1:7" x14ac:dyDescent="0.25">
      <c r="A229" s="59">
        <v>41</v>
      </c>
      <c r="B229" s="59">
        <v>81</v>
      </c>
      <c r="C229" s="59">
        <v>137</v>
      </c>
      <c r="D229" s="59">
        <v>56</v>
      </c>
      <c r="E229" s="59">
        <v>40</v>
      </c>
      <c r="F229" s="59">
        <v>17</v>
      </c>
      <c r="G229" s="59">
        <v>382</v>
      </c>
    </row>
    <row r="230" spans="1:7" x14ac:dyDescent="0.25">
      <c r="A230" s="59">
        <v>3</v>
      </c>
      <c r="B230" s="59">
        <v>90</v>
      </c>
      <c r="C230" s="59">
        <v>155</v>
      </c>
      <c r="D230" s="59">
        <v>65</v>
      </c>
      <c r="E230" s="59">
        <v>87</v>
      </c>
      <c r="F230" s="59">
        <v>58</v>
      </c>
      <c r="G230" s="59">
        <v>513</v>
      </c>
    </row>
    <row r="231" spans="1:7" x14ac:dyDescent="0.25">
      <c r="A231" s="59">
        <v>35</v>
      </c>
      <c r="B231" s="59">
        <v>62</v>
      </c>
      <c r="C231" s="59">
        <v>110</v>
      </c>
      <c r="D231" s="59">
        <v>48</v>
      </c>
      <c r="E231" s="59">
        <v>27</v>
      </c>
      <c r="F231" s="59">
        <v>15</v>
      </c>
      <c r="G231" s="59">
        <v>617</v>
      </c>
    </row>
    <row r="232" spans="1:7" x14ac:dyDescent="0.25">
      <c r="A232" s="59">
        <v>42</v>
      </c>
      <c r="B232" s="59">
        <v>84</v>
      </c>
      <c r="C232" s="59">
        <v>154</v>
      </c>
      <c r="D232" s="59">
        <v>70</v>
      </c>
      <c r="E232" s="59">
        <v>42</v>
      </c>
      <c r="F232" s="59">
        <v>21</v>
      </c>
      <c r="G232" s="59">
        <v>957</v>
      </c>
    </row>
    <row r="233" spans="1:7" x14ac:dyDescent="0.25">
      <c r="A233" s="59">
        <v>66</v>
      </c>
      <c r="B233" s="59">
        <v>109</v>
      </c>
      <c r="C233" s="59">
        <v>174</v>
      </c>
      <c r="D233" s="59">
        <v>65</v>
      </c>
      <c r="E233" s="59">
        <v>43</v>
      </c>
      <c r="F233" s="59">
        <v>20</v>
      </c>
      <c r="G233" s="59">
        <v>372</v>
      </c>
    </row>
    <row r="234" spans="1:7" x14ac:dyDescent="0.25">
      <c r="A234" s="59">
        <v>43</v>
      </c>
      <c r="B234" s="59">
        <v>68</v>
      </c>
      <c r="C234" s="59">
        <v>115</v>
      </c>
      <c r="D234" s="59">
        <v>47</v>
      </c>
      <c r="E234" s="59">
        <v>25</v>
      </c>
      <c r="F234" s="59">
        <v>13</v>
      </c>
      <c r="G234" s="59">
        <v>772</v>
      </c>
    </row>
    <row r="235" spans="1:7" x14ac:dyDescent="0.25">
      <c r="A235" s="59">
        <v>48</v>
      </c>
      <c r="B235" s="59">
        <v>73</v>
      </c>
      <c r="C235" s="59">
        <v>123</v>
      </c>
      <c r="D235" s="59">
        <v>50</v>
      </c>
      <c r="E235" s="59">
        <v>25</v>
      </c>
      <c r="F235" s="59">
        <v>14</v>
      </c>
      <c r="G235" s="59">
        <v>814</v>
      </c>
    </row>
    <row r="236" spans="1:7" x14ac:dyDescent="0.25">
      <c r="A236" s="59">
        <v>21</v>
      </c>
      <c r="B236" s="59">
        <v>39</v>
      </c>
      <c r="C236" s="59">
        <v>66</v>
      </c>
      <c r="D236" s="59">
        <v>27</v>
      </c>
      <c r="E236" s="59">
        <v>18</v>
      </c>
      <c r="F236" s="59">
        <v>7</v>
      </c>
      <c r="G236" s="59">
        <v>772</v>
      </c>
    </row>
    <row r="237" spans="1:7" x14ac:dyDescent="0.25">
      <c r="A237" s="59">
        <v>29</v>
      </c>
      <c r="B237" s="59">
        <v>75</v>
      </c>
      <c r="C237" s="59">
        <v>130</v>
      </c>
      <c r="D237" s="59">
        <v>55</v>
      </c>
      <c r="E237" s="59">
        <v>46</v>
      </c>
      <c r="F237" s="59">
        <v>18</v>
      </c>
      <c r="G237" s="59">
        <v>305</v>
      </c>
    </row>
    <row r="238" spans="1:7" x14ac:dyDescent="0.25">
      <c r="A238" s="59">
        <v>3</v>
      </c>
      <c r="B238" s="59">
        <v>90</v>
      </c>
      <c r="C238" s="59">
        <v>155</v>
      </c>
      <c r="D238" s="59">
        <v>65</v>
      </c>
      <c r="E238" s="59">
        <v>87</v>
      </c>
      <c r="F238" s="59">
        <v>58</v>
      </c>
      <c r="G238" s="59">
        <v>513</v>
      </c>
    </row>
    <row r="239" spans="1:7" x14ac:dyDescent="0.25">
      <c r="A239" s="59">
        <v>121</v>
      </c>
      <c r="B239" s="59">
        <v>195</v>
      </c>
      <c r="C239" s="59">
        <v>325</v>
      </c>
      <c r="D239" s="59">
        <v>68</v>
      </c>
      <c r="E239" s="59">
        <v>74</v>
      </c>
      <c r="F239" s="59">
        <v>42</v>
      </c>
      <c r="G239" s="59">
        <v>945</v>
      </c>
    </row>
    <row r="240" spans="1:7" x14ac:dyDescent="0.25">
      <c r="A240" s="59">
        <v>41</v>
      </c>
      <c r="B240" s="59">
        <v>107</v>
      </c>
      <c r="C240" s="59">
        <v>193</v>
      </c>
      <c r="D240" s="59">
        <v>86</v>
      </c>
      <c r="E240" s="59">
        <v>66</v>
      </c>
      <c r="F240" s="59">
        <v>32</v>
      </c>
      <c r="G240" s="59">
        <v>484</v>
      </c>
    </row>
    <row r="241" spans="1:7" x14ac:dyDescent="0.25">
      <c r="A241" s="59">
        <v>46</v>
      </c>
      <c r="B241" s="59">
        <v>90</v>
      </c>
      <c r="C241" s="59">
        <v>165</v>
      </c>
      <c r="D241" s="59">
        <v>75</v>
      </c>
      <c r="E241" s="59">
        <v>44</v>
      </c>
      <c r="F241" s="59">
        <v>23</v>
      </c>
      <c r="G241" s="59">
        <v>956</v>
      </c>
    </row>
    <row r="242" spans="1:7" x14ac:dyDescent="0.25">
      <c r="A242" s="59">
        <v>28</v>
      </c>
      <c r="B242" s="59">
        <v>48</v>
      </c>
      <c r="C242" s="59">
        <v>80</v>
      </c>
      <c r="D242" s="59">
        <v>32</v>
      </c>
      <c r="E242" s="59">
        <v>20</v>
      </c>
      <c r="F242" s="59">
        <v>8</v>
      </c>
      <c r="G242" s="59">
        <v>817</v>
      </c>
    </row>
    <row r="243" spans="1:7" x14ac:dyDescent="0.25">
      <c r="A243" s="59">
        <v>44</v>
      </c>
      <c r="B243" s="59">
        <v>68</v>
      </c>
      <c r="C243" s="59">
        <v>115</v>
      </c>
      <c r="D243" s="59">
        <v>47</v>
      </c>
      <c r="E243" s="59">
        <v>24</v>
      </c>
      <c r="F243" s="59">
        <v>13</v>
      </c>
      <c r="G243" s="59">
        <v>772</v>
      </c>
    </row>
    <row r="244" spans="1:7" x14ac:dyDescent="0.25">
      <c r="A244" s="59">
        <v>51</v>
      </c>
      <c r="B244" s="59">
        <v>103</v>
      </c>
      <c r="C244" s="59">
        <v>180</v>
      </c>
      <c r="D244" s="59">
        <v>77</v>
      </c>
      <c r="E244" s="59">
        <v>52</v>
      </c>
      <c r="F244" s="59">
        <v>25</v>
      </c>
      <c r="G244" s="59">
        <v>423</v>
      </c>
    </row>
    <row r="245" spans="1:7" x14ac:dyDescent="0.25">
      <c r="A245" s="59">
        <v>16</v>
      </c>
      <c r="B245" s="59">
        <v>128</v>
      </c>
      <c r="C245" s="59">
        <v>220</v>
      </c>
      <c r="D245" s="59">
        <v>92</v>
      </c>
      <c r="E245" s="59">
        <v>112</v>
      </c>
      <c r="F245" s="59">
        <v>83</v>
      </c>
      <c r="G245" s="59">
        <v>541</v>
      </c>
    </row>
    <row r="246" spans="1:7" x14ac:dyDescent="0.25">
      <c r="A246" s="59">
        <v>71</v>
      </c>
      <c r="B246" s="59">
        <v>120</v>
      </c>
      <c r="C246" s="59">
        <v>206</v>
      </c>
      <c r="D246" s="59">
        <v>86</v>
      </c>
      <c r="E246" s="59">
        <v>49</v>
      </c>
      <c r="F246" s="59">
        <v>26</v>
      </c>
      <c r="G246" s="59">
        <v>490</v>
      </c>
    </row>
    <row r="247" spans="1:7" x14ac:dyDescent="0.25">
      <c r="A247" s="59">
        <v>63</v>
      </c>
      <c r="B247" s="59">
        <v>120</v>
      </c>
      <c r="C247" s="59">
        <v>200</v>
      </c>
      <c r="D247" s="59">
        <v>80</v>
      </c>
      <c r="E247" s="59">
        <v>57</v>
      </c>
      <c r="F247" s="59">
        <v>26</v>
      </c>
      <c r="G247" s="59">
        <v>640</v>
      </c>
    </row>
    <row r="248" spans="1:7" x14ac:dyDescent="0.25">
      <c r="A248" s="59">
        <v>34</v>
      </c>
      <c r="B248" s="59">
        <v>62</v>
      </c>
      <c r="C248" s="59">
        <v>110</v>
      </c>
      <c r="D248" s="59">
        <v>48</v>
      </c>
      <c r="E248" s="59">
        <v>28</v>
      </c>
      <c r="F248" s="59">
        <v>15</v>
      </c>
      <c r="G248" s="59">
        <v>617</v>
      </c>
    </row>
    <row r="249" spans="1:7" x14ac:dyDescent="0.25">
      <c r="A249" s="59">
        <v>12</v>
      </c>
      <c r="B249" s="59">
        <v>65</v>
      </c>
      <c r="C249" s="59">
        <v>118</v>
      </c>
      <c r="D249" s="59">
        <v>53</v>
      </c>
      <c r="E249" s="59">
        <v>53</v>
      </c>
      <c r="F249" s="59">
        <v>20</v>
      </c>
      <c r="G249" s="59">
        <v>306</v>
      </c>
    </row>
    <row r="250" spans="1:7" x14ac:dyDescent="0.25">
      <c r="A250" s="59">
        <v>42</v>
      </c>
      <c r="B250" s="59">
        <v>84</v>
      </c>
      <c r="C250" s="59">
        <v>154</v>
      </c>
      <c r="D250" s="59">
        <v>70</v>
      </c>
      <c r="E250" s="59">
        <v>42</v>
      </c>
      <c r="F250" s="59">
        <v>21</v>
      </c>
      <c r="G250" s="59">
        <v>957</v>
      </c>
    </row>
    <row r="251" spans="1:7" x14ac:dyDescent="0.25">
      <c r="A251" s="59">
        <v>28</v>
      </c>
      <c r="B251" s="59">
        <v>48</v>
      </c>
      <c r="C251" s="59">
        <v>80</v>
      </c>
      <c r="D251" s="59">
        <v>32</v>
      </c>
      <c r="E251" s="59">
        <v>20</v>
      </c>
      <c r="F251" s="59">
        <v>8</v>
      </c>
      <c r="G251" s="59">
        <v>817</v>
      </c>
    </row>
    <row r="252" spans="1:7" x14ac:dyDescent="0.25">
      <c r="A252" s="59">
        <v>17</v>
      </c>
      <c r="B252" s="59">
        <v>34</v>
      </c>
      <c r="C252" s="59">
        <v>56</v>
      </c>
      <c r="D252" s="59">
        <v>22</v>
      </c>
      <c r="E252" s="59">
        <v>17</v>
      </c>
      <c r="F252" s="59">
        <v>6</v>
      </c>
      <c r="G252" s="59">
        <v>452</v>
      </c>
    </row>
    <row r="253" spans="1:7" x14ac:dyDescent="0.25">
      <c r="A253" s="59">
        <v>99</v>
      </c>
      <c r="B253" s="59">
        <v>170</v>
      </c>
      <c r="C253" s="59">
        <v>340</v>
      </c>
      <c r="D253" s="59">
        <v>135</v>
      </c>
      <c r="E253" s="59">
        <v>71</v>
      </c>
      <c r="F253" s="59">
        <v>47</v>
      </c>
      <c r="G253" s="59">
        <v>1073</v>
      </c>
    </row>
    <row r="254" spans="1:7" x14ac:dyDescent="0.25">
      <c r="A254" s="59">
        <v>-4</v>
      </c>
      <c r="B254" s="59">
        <v>74</v>
      </c>
      <c r="C254" s="59">
        <v>128</v>
      </c>
      <c r="D254" s="59">
        <v>54</v>
      </c>
      <c r="E254" s="59">
        <v>78</v>
      </c>
      <c r="F254" s="59">
        <v>49</v>
      </c>
      <c r="G254" s="59">
        <v>451</v>
      </c>
    </row>
    <row r="255" spans="1:7" x14ac:dyDescent="0.25">
      <c r="A255" s="59">
        <v>340</v>
      </c>
      <c r="B255" s="59">
        <v>395</v>
      </c>
      <c r="C255" s="59">
        <v>470</v>
      </c>
      <c r="D255" s="59">
        <v>75</v>
      </c>
      <c r="E255" s="59">
        <v>55</v>
      </c>
      <c r="F255" s="59">
        <v>24</v>
      </c>
      <c r="G255" s="59">
        <v>235</v>
      </c>
    </row>
    <row r="256" spans="1:7" x14ac:dyDescent="0.25">
      <c r="A256" s="59">
        <v>18</v>
      </c>
      <c r="B256" s="59">
        <v>73</v>
      </c>
      <c r="C256" s="59">
        <v>132</v>
      </c>
      <c r="D256" s="59">
        <v>59</v>
      </c>
      <c r="E256" s="59">
        <v>55</v>
      </c>
      <c r="F256" s="59">
        <v>22</v>
      </c>
      <c r="G256" s="59">
        <v>331</v>
      </c>
    </row>
    <row r="257" spans="1:7" x14ac:dyDescent="0.25">
      <c r="A257" s="59">
        <v>11</v>
      </c>
      <c r="B257" s="59">
        <v>27</v>
      </c>
      <c r="C257" s="59">
        <v>45</v>
      </c>
      <c r="D257" s="59">
        <v>18</v>
      </c>
      <c r="E257" s="59">
        <v>16</v>
      </c>
      <c r="F257" s="59">
        <v>5</v>
      </c>
      <c r="G257" s="59">
        <v>818</v>
      </c>
    </row>
    <row r="258" spans="1:7" x14ac:dyDescent="0.25">
      <c r="A258" s="59">
        <v>32</v>
      </c>
      <c r="B258" s="59">
        <v>43</v>
      </c>
      <c r="C258" s="59">
        <v>43</v>
      </c>
      <c r="D258" s="59">
        <v>0</v>
      </c>
      <c r="E258" s="59">
        <v>11</v>
      </c>
      <c r="F258" s="59">
        <v>0</v>
      </c>
      <c r="G258" s="59">
        <v>774</v>
      </c>
    </row>
    <row r="259" spans="1:7" x14ac:dyDescent="0.25">
      <c r="A259" s="59">
        <v>-6</v>
      </c>
      <c r="B259" s="59">
        <v>38</v>
      </c>
      <c r="C259" s="59">
        <v>68</v>
      </c>
      <c r="D259" s="59">
        <v>30</v>
      </c>
      <c r="E259" s="59">
        <v>44</v>
      </c>
      <c r="F259" s="59">
        <v>11</v>
      </c>
      <c r="G259" s="59">
        <v>165</v>
      </c>
    </row>
    <row r="260" spans="1:7" x14ac:dyDescent="0.25">
      <c r="A260" s="59">
        <v>-7</v>
      </c>
      <c r="B260" s="59">
        <v>61</v>
      </c>
      <c r="C260" s="59">
        <v>104</v>
      </c>
      <c r="D260" s="59">
        <v>43</v>
      </c>
      <c r="E260" s="59">
        <v>68</v>
      </c>
      <c r="F260" s="59">
        <v>39</v>
      </c>
      <c r="G260" s="59">
        <v>256</v>
      </c>
    </row>
    <row r="261" spans="1:7" x14ac:dyDescent="0.25">
      <c r="A261" s="59">
        <v>25</v>
      </c>
      <c r="B261" s="59">
        <v>60</v>
      </c>
      <c r="C261" s="59">
        <v>101</v>
      </c>
      <c r="D261" s="59">
        <v>41</v>
      </c>
      <c r="E261" s="59">
        <v>35</v>
      </c>
      <c r="F261" s="59">
        <v>13</v>
      </c>
      <c r="G261" s="59">
        <v>236</v>
      </c>
    </row>
    <row r="262" spans="1:7" x14ac:dyDescent="0.25">
      <c r="A262" s="59">
        <v>23</v>
      </c>
      <c r="B262" s="59">
        <v>69</v>
      </c>
      <c r="C262" s="59">
        <v>114</v>
      </c>
      <c r="D262" s="59">
        <v>45</v>
      </c>
      <c r="E262" s="59">
        <v>46</v>
      </c>
      <c r="F262" s="59">
        <v>14</v>
      </c>
      <c r="G262" s="59">
        <v>366</v>
      </c>
    </row>
    <row r="263" spans="1:7" x14ac:dyDescent="0.25">
      <c r="A263" s="59">
        <v>-4</v>
      </c>
      <c r="B263" s="59">
        <v>41</v>
      </c>
      <c r="C263" s="59">
        <v>74</v>
      </c>
      <c r="D263" s="59">
        <v>33</v>
      </c>
      <c r="E263" s="59">
        <v>45</v>
      </c>
      <c r="F263" s="59">
        <v>12</v>
      </c>
      <c r="G263" s="59">
        <v>193</v>
      </c>
    </row>
    <row r="264" spans="1:7" x14ac:dyDescent="0.25">
      <c r="A264" s="59">
        <v>100</v>
      </c>
      <c r="B264" s="59">
        <v>137</v>
      </c>
      <c r="C264" s="59">
        <v>232</v>
      </c>
      <c r="D264" s="59">
        <v>95</v>
      </c>
      <c r="E264" s="59">
        <v>37</v>
      </c>
      <c r="F264" s="59">
        <v>26</v>
      </c>
      <c r="G264" s="59">
        <v>809</v>
      </c>
    </row>
    <row r="265" spans="1:7" x14ac:dyDescent="0.25">
      <c r="A265" s="59">
        <v>105</v>
      </c>
      <c r="B265" s="59">
        <v>144</v>
      </c>
      <c r="C265" s="59">
        <v>243</v>
      </c>
      <c r="D265" s="59">
        <v>99</v>
      </c>
      <c r="E265" s="59">
        <v>39</v>
      </c>
      <c r="F265" s="59">
        <v>27</v>
      </c>
      <c r="G265" s="59">
        <v>766</v>
      </c>
    </row>
    <row r="266" spans="1:7" x14ac:dyDescent="0.25">
      <c r="A266" s="59">
        <v>79</v>
      </c>
      <c r="B266" s="59">
        <v>112</v>
      </c>
      <c r="C266" s="59">
        <v>189</v>
      </c>
      <c r="D266" s="59">
        <v>77</v>
      </c>
      <c r="E266" s="59">
        <v>33</v>
      </c>
      <c r="F266" s="59">
        <v>21</v>
      </c>
      <c r="G266" s="59">
        <v>449</v>
      </c>
    </row>
    <row r="267" spans="1:7" x14ac:dyDescent="0.25">
      <c r="A267" s="59">
        <v>264</v>
      </c>
      <c r="B267" s="59">
        <v>352</v>
      </c>
      <c r="C267" s="59">
        <v>580</v>
      </c>
      <c r="D267" s="59">
        <v>297</v>
      </c>
      <c r="E267" s="59">
        <v>88</v>
      </c>
      <c r="F267" s="59">
        <v>63</v>
      </c>
      <c r="G267" s="59">
        <v>1402</v>
      </c>
    </row>
    <row r="268" spans="1:7" x14ac:dyDescent="0.25">
      <c r="A268" s="59">
        <v>-203</v>
      </c>
      <c r="B268" s="59">
        <v>-60</v>
      </c>
      <c r="C268" s="59">
        <v>61</v>
      </c>
      <c r="D268" s="59">
        <v>128</v>
      </c>
      <c r="E268" s="59">
        <v>143</v>
      </c>
      <c r="F268" s="59">
        <v>110</v>
      </c>
      <c r="G268" s="59">
        <v>901</v>
      </c>
    </row>
    <row r="269" spans="1:7" x14ac:dyDescent="0.25">
      <c r="A269" s="59">
        <v>245</v>
      </c>
      <c r="B269" s="59">
        <v>387</v>
      </c>
      <c r="C269" s="59">
        <v>645</v>
      </c>
      <c r="D269" s="59">
        <v>198</v>
      </c>
      <c r="E269" s="59">
        <v>142</v>
      </c>
      <c r="F269" s="59">
        <v>90</v>
      </c>
      <c r="G269" s="59">
        <v>2067</v>
      </c>
    </row>
    <row r="270" spans="1:7" x14ac:dyDescent="0.25">
      <c r="A270" s="59">
        <v>131</v>
      </c>
      <c r="B270" s="59">
        <v>255</v>
      </c>
      <c r="C270" s="59">
        <v>495</v>
      </c>
      <c r="D270" s="59">
        <v>241</v>
      </c>
      <c r="E270" s="59">
        <v>124</v>
      </c>
      <c r="F270" s="59">
        <v>91</v>
      </c>
      <c r="G270" s="59">
        <v>1454</v>
      </c>
    </row>
    <row r="271" spans="1:7" x14ac:dyDescent="0.25">
      <c r="A271" s="59">
        <v>-120</v>
      </c>
      <c r="B271" s="59">
        <v>-33</v>
      </c>
      <c r="C271" s="59">
        <v>180</v>
      </c>
      <c r="D271" s="59">
        <v>199</v>
      </c>
      <c r="E271" s="59">
        <v>87</v>
      </c>
      <c r="F271" s="59">
        <v>66</v>
      </c>
      <c r="G271" s="59">
        <v>1214</v>
      </c>
    </row>
    <row r="272" spans="1:7" x14ac:dyDescent="0.25">
      <c r="A272" s="59">
        <v>65</v>
      </c>
      <c r="B272" s="59">
        <v>109</v>
      </c>
      <c r="C272" s="59">
        <v>174</v>
      </c>
      <c r="D272" s="59">
        <v>65</v>
      </c>
      <c r="E272" s="59">
        <v>44</v>
      </c>
      <c r="F272" s="59">
        <v>20</v>
      </c>
      <c r="G272" s="59">
        <v>372</v>
      </c>
    </row>
    <row r="273" spans="1:7" x14ac:dyDescent="0.25">
      <c r="A273" s="59">
        <v>41</v>
      </c>
      <c r="B273" s="59">
        <v>81</v>
      </c>
      <c r="C273" s="59">
        <v>137</v>
      </c>
      <c r="D273" s="59">
        <v>56</v>
      </c>
      <c r="E273" s="59">
        <v>40</v>
      </c>
      <c r="F273" s="59">
        <v>17</v>
      </c>
      <c r="G273" s="59">
        <v>382</v>
      </c>
    </row>
    <row r="274" spans="1:7" x14ac:dyDescent="0.25">
      <c r="A274" s="59">
        <v>35</v>
      </c>
      <c r="B274" s="59">
        <v>63</v>
      </c>
      <c r="C274" s="59">
        <v>112</v>
      </c>
      <c r="D274" s="59">
        <v>49</v>
      </c>
      <c r="E274" s="59">
        <v>28</v>
      </c>
      <c r="F274" s="59">
        <v>16</v>
      </c>
      <c r="G274" s="59">
        <v>617</v>
      </c>
    </row>
    <row r="275" spans="1:7" x14ac:dyDescent="0.25">
      <c r="A275" s="59">
        <v>42</v>
      </c>
      <c r="B275" s="59">
        <v>107</v>
      </c>
      <c r="C275" s="59">
        <v>193</v>
      </c>
      <c r="D275" s="59">
        <v>86</v>
      </c>
      <c r="E275" s="59">
        <v>65</v>
      </c>
      <c r="F275" s="59">
        <v>32</v>
      </c>
      <c r="G275" s="59">
        <v>484</v>
      </c>
    </row>
    <row r="276" spans="1:7" x14ac:dyDescent="0.25">
      <c r="A276" s="59">
        <v>2</v>
      </c>
      <c r="B276" s="59">
        <v>90</v>
      </c>
      <c r="C276" s="59">
        <v>155</v>
      </c>
      <c r="D276" s="59">
        <v>65</v>
      </c>
      <c r="E276" s="59">
        <v>88</v>
      </c>
      <c r="F276" s="59">
        <v>58</v>
      </c>
      <c r="G276" s="59">
        <v>342</v>
      </c>
    </row>
    <row r="277" spans="1:7" x14ac:dyDescent="0.25">
      <c r="A277" s="59">
        <v>34</v>
      </c>
      <c r="B277" s="59">
        <v>56</v>
      </c>
      <c r="C277" s="59">
        <v>94</v>
      </c>
      <c r="D277" s="59">
        <v>38</v>
      </c>
      <c r="E277" s="59">
        <v>22</v>
      </c>
      <c r="F277" s="59">
        <v>10</v>
      </c>
      <c r="G277" s="59">
        <v>772</v>
      </c>
    </row>
    <row r="278" spans="1:7" x14ac:dyDescent="0.25">
      <c r="A278" s="59">
        <v>44</v>
      </c>
      <c r="B278" s="59">
        <v>68</v>
      </c>
      <c r="C278" s="59">
        <v>115</v>
      </c>
      <c r="D278" s="59">
        <v>47</v>
      </c>
      <c r="E278" s="59">
        <v>24</v>
      </c>
      <c r="F278" s="59">
        <v>13</v>
      </c>
      <c r="G278" s="59">
        <v>772</v>
      </c>
    </row>
    <row r="279" spans="1:7" x14ac:dyDescent="0.25">
      <c r="A279" s="59">
        <v>-7</v>
      </c>
      <c r="B279" s="59">
        <v>61</v>
      </c>
      <c r="C279" s="59">
        <v>104</v>
      </c>
      <c r="D279" s="59">
        <v>43</v>
      </c>
      <c r="E279" s="59">
        <v>68</v>
      </c>
      <c r="F279" s="59">
        <v>39</v>
      </c>
      <c r="G279" s="59">
        <v>256</v>
      </c>
    </row>
    <row r="280" spans="1:7" x14ac:dyDescent="0.25">
      <c r="A280" s="59">
        <v>8</v>
      </c>
      <c r="B280" s="59">
        <v>47</v>
      </c>
      <c r="C280" s="59">
        <v>82</v>
      </c>
      <c r="D280" s="59">
        <v>35</v>
      </c>
      <c r="E280" s="59">
        <v>39</v>
      </c>
      <c r="F280" s="59">
        <v>11</v>
      </c>
      <c r="G280" s="59">
        <v>191</v>
      </c>
    </row>
    <row r="281" spans="1:7" x14ac:dyDescent="0.25">
      <c r="A281" s="59">
        <v>10</v>
      </c>
      <c r="B281" s="59">
        <v>27</v>
      </c>
      <c r="C281" s="59">
        <v>45</v>
      </c>
      <c r="D281" s="59">
        <v>18</v>
      </c>
      <c r="E281" s="59">
        <v>17</v>
      </c>
      <c r="F281" s="59">
        <v>5</v>
      </c>
      <c r="G281" s="59">
        <v>818</v>
      </c>
    </row>
    <row r="282" spans="1:7" x14ac:dyDescent="0.25">
      <c r="A282" s="59">
        <v>5</v>
      </c>
      <c r="B282" s="59">
        <v>35</v>
      </c>
      <c r="C282" s="59">
        <v>63</v>
      </c>
      <c r="D282" s="59">
        <v>28</v>
      </c>
      <c r="E282" s="59">
        <v>30</v>
      </c>
      <c r="F282" s="59">
        <v>8</v>
      </c>
      <c r="G282" s="59">
        <v>961</v>
      </c>
    </row>
    <row r="283" spans="1:7" x14ac:dyDescent="0.25">
      <c r="A283" s="59">
        <v>-7</v>
      </c>
      <c r="B283" s="59">
        <v>38</v>
      </c>
      <c r="C283" s="59">
        <v>68</v>
      </c>
      <c r="D283" s="59">
        <v>30</v>
      </c>
      <c r="E283" s="59">
        <v>45</v>
      </c>
      <c r="F283" s="59">
        <v>11</v>
      </c>
      <c r="G283" s="59">
        <v>104</v>
      </c>
    </row>
    <row r="284" spans="1:7" x14ac:dyDescent="0.25">
      <c r="A284" s="59">
        <v>24</v>
      </c>
      <c r="B284" s="59">
        <v>69</v>
      </c>
      <c r="C284" s="59">
        <v>114</v>
      </c>
      <c r="D284" s="59">
        <v>45</v>
      </c>
      <c r="E284" s="59">
        <v>45</v>
      </c>
      <c r="F284" s="59">
        <v>14</v>
      </c>
      <c r="G284" s="59">
        <v>366</v>
      </c>
    </row>
    <row r="285" spans="1:7" x14ac:dyDescent="0.25">
      <c r="A285" s="59">
        <v>-31</v>
      </c>
      <c r="B285" s="59">
        <v>18</v>
      </c>
      <c r="C285" s="59">
        <v>102</v>
      </c>
      <c r="D285" s="59">
        <v>84</v>
      </c>
      <c r="E285" s="59">
        <v>49</v>
      </c>
      <c r="F285" s="59">
        <v>26</v>
      </c>
      <c r="G285" s="59">
        <v>625</v>
      </c>
    </row>
    <row r="286" spans="1:7" x14ac:dyDescent="0.25">
      <c r="A286" s="59">
        <v>70</v>
      </c>
      <c r="B286" s="59">
        <v>120</v>
      </c>
      <c r="C286" s="59">
        <v>206</v>
      </c>
      <c r="D286" s="59">
        <v>86</v>
      </c>
      <c r="E286" s="59">
        <v>50</v>
      </c>
      <c r="F286" s="59">
        <v>26</v>
      </c>
      <c r="G286" s="59">
        <v>300</v>
      </c>
    </row>
    <row r="287" spans="1:7" x14ac:dyDescent="0.25">
      <c r="A287" s="59">
        <v>17</v>
      </c>
      <c r="B287" s="59">
        <v>34</v>
      </c>
      <c r="C287" s="59">
        <v>56</v>
      </c>
      <c r="D287" s="59">
        <v>22</v>
      </c>
      <c r="E287" s="59">
        <v>17</v>
      </c>
      <c r="F287" s="59">
        <v>6</v>
      </c>
      <c r="G287" s="59">
        <v>452</v>
      </c>
    </row>
    <row r="288" spans="1:7" x14ac:dyDescent="0.25">
      <c r="A288" s="59">
        <v>63</v>
      </c>
      <c r="B288" s="59">
        <v>120</v>
      </c>
      <c r="C288" s="59">
        <v>200</v>
      </c>
      <c r="D288" s="59">
        <v>80</v>
      </c>
      <c r="E288" s="59">
        <v>57</v>
      </c>
      <c r="F288" s="59">
        <v>26</v>
      </c>
      <c r="G288" s="59">
        <v>640</v>
      </c>
    </row>
    <row r="289" spans="1:7" x14ac:dyDescent="0.25">
      <c r="A289" s="59">
        <v>11</v>
      </c>
      <c r="B289" s="59">
        <v>65</v>
      </c>
      <c r="C289" s="59">
        <v>118</v>
      </c>
      <c r="D289" s="59">
        <v>53</v>
      </c>
      <c r="E289" s="59">
        <v>54</v>
      </c>
      <c r="F289" s="59">
        <v>20</v>
      </c>
      <c r="G289" s="59">
        <v>306</v>
      </c>
    </row>
    <row r="290" spans="1:7" x14ac:dyDescent="0.25">
      <c r="A290" s="59">
        <v>15</v>
      </c>
      <c r="B290" s="59">
        <v>128</v>
      </c>
      <c r="C290" s="59">
        <v>220</v>
      </c>
      <c r="D290" s="59">
        <v>92</v>
      </c>
      <c r="E290" s="59">
        <v>113</v>
      </c>
      <c r="F290" s="59">
        <v>83</v>
      </c>
      <c r="G290" s="59">
        <v>541</v>
      </c>
    </row>
    <row r="291" spans="1:7" x14ac:dyDescent="0.25">
      <c r="A291" s="59">
        <v>29</v>
      </c>
      <c r="B291" s="59">
        <v>56</v>
      </c>
      <c r="C291" s="59">
        <v>100</v>
      </c>
      <c r="D291" s="59">
        <v>44</v>
      </c>
      <c r="E291" s="59">
        <v>27</v>
      </c>
      <c r="F291" s="59">
        <v>14</v>
      </c>
      <c r="G291" s="59">
        <v>618</v>
      </c>
    </row>
    <row r="292" spans="1:7" x14ac:dyDescent="0.25">
      <c r="A292" s="59">
        <v>29</v>
      </c>
      <c r="B292" s="59">
        <v>48</v>
      </c>
      <c r="C292" s="59">
        <v>80</v>
      </c>
      <c r="D292" s="59">
        <v>32</v>
      </c>
      <c r="E292" s="59">
        <v>19</v>
      </c>
      <c r="F292" s="59">
        <v>8</v>
      </c>
      <c r="G292" s="59">
        <v>817</v>
      </c>
    </row>
    <row r="293" spans="1:7" x14ac:dyDescent="0.25">
      <c r="A293" s="59">
        <v>58</v>
      </c>
      <c r="B293" s="59">
        <v>114</v>
      </c>
      <c r="C293" s="59">
        <v>189</v>
      </c>
      <c r="D293" s="59">
        <v>75</v>
      </c>
      <c r="E293" s="59">
        <v>56</v>
      </c>
      <c r="F293" s="59">
        <v>24</v>
      </c>
      <c r="G293" s="59">
        <v>378</v>
      </c>
    </row>
    <row r="294" spans="1:7" x14ac:dyDescent="0.25">
      <c r="A294" s="59">
        <v>106</v>
      </c>
      <c r="B294" s="59">
        <v>144</v>
      </c>
      <c r="C294" s="59">
        <v>243</v>
      </c>
      <c r="D294" s="59">
        <v>99</v>
      </c>
      <c r="E294" s="59">
        <v>38</v>
      </c>
      <c r="F294" s="59">
        <v>27</v>
      </c>
      <c r="G294" s="59">
        <v>766</v>
      </c>
    </row>
    <row r="295" spans="1:7" x14ac:dyDescent="0.25">
      <c r="A295" s="59">
        <v>80</v>
      </c>
      <c r="B295" s="59">
        <v>112</v>
      </c>
      <c r="C295" s="59">
        <v>189</v>
      </c>
      <c r="D295" s="59">
        <v>77</v>
      </c>
      <c r="E295" s="59">
        <v>32</v>
      </c>
      <c r="F295" s="59">
        <v>21</v>
      </c>
      <c r="G295" s="59">
        <v>449</v>
      </c>
    </row>
    <row r="296" spans="1:7" x14ac:dyDescent="0.25">
      <c r="A296" s="59">
        <v>33</v>
      </c>
      <c r="B296" s="59">
        <v>80</v>
      </c>
      <c r="C296" s="59">
        <v>140</v>
      </c>
      <c r="D296" s="59">
        <v>60</v>
      </c>
      <c r="E296" s="59">
        <v>47</v>
      </c>
      <c r="F296" s="59">
        <v>19</v>
      </c>
      <c r="G296" s="59">
        <v>329</v>
      </c>
    </row>
    <row r="297" spans="1:7" x14ac:dyDescent="0.25">
      <c r="A297" s="59">
        <v>38</v>
      </c>
      <c r="B297" s="59">
        <v>76</v>
      </c>
      <c r="C297" s="59">
        <v>128</v>
      </c>
      <c r="D297" s="59">
        <v>52</v>
      </c>
      <c r="E297" s="59">
        <v>38</v>
      </c>
      <c r="F297" s="59">
        <v>16</v>
      </c>
      <c r="G297" s="59">
        <v>357</v>
      </c>
    </row>
    <row r="298" spans="1:7" x14ac:dyDescent="0.25">
      <c r="A298" s="59">
        <v>164</v>
      </c>
      <c r="B298" s="59">
        <v>252</v>
      </c>
      <c r="C298" s="59">
        <v>465</v>
      </c>
      <c r="D298" s="59">
        <v>176</v>
      </c>
      <c r="E298" s="59">
        <v>88</v>
      </c>
      <c r="F298" s="59">
        <v>66</v>
      </c>
      <c r="G298" s="59">
        <v>942</v>
      </c>
    </row>
    <row r="299" spans="1:7" x14ac:dyDescent="0.25">
      <c r="A299" s="59">
        <v>68</v>
      </c>
      <c r="B299" s="59">
        <v>107</v>
      </c>
      <c r="C299" s="59">
        <v>190</v>
      </c>
      <c r="D299" s="59">
        <v>83</v>
      </c>
      <c r="E299" s="59">
        <v>39</v>
      </c>
      <c r="F299" s="59">
        <v>27</v>
      </c>
      <c r="G299" s="59">
        <v>613</v>
      </c>
    </row>
    <row r="300" spans="1:7" x14ac:dyDescent="0.25">
      <c r="A300" s="59">
        <v>38</v>
      </c>
      <c r="B300" s="59">
        <v>61</v>
      </c>
      <c r="C300" s="59">
        <v>103</v>
      </c>
      <c r="D300" s="59">
        <v>42</v>
      </c>
      <c r="E300" s="59">
        <v>23</v>
      </c>
      <c r="F300" s="59">
        <v>11</v>
      </c>
      <c r="G300" s="59">
        <v>771</v>
      </c>
    </row>
    <row r="301" spans="1:7" x14ac:dyDescent="0.25">
      <c r="A301" s="59">
        <v>35</v>
      </c>
      <c r="B301" s="59">
        <v>63</v>
      </c>
      <c r="C301" s="59">
        <v>112</v>
      </c>
      <c r="D301" s="59">
        <v>49</v>
      </c>
      <c r="E301" s="59">
        <v>28</v>
      </c>
      <c r="F301" s="59">
        <v>16</v>
      </c>
      <c r="G301" s="59">
        <v>617</v>
      </c>
    </row>
    <row r="302" spans="1:7" x14ac:dyDescent="0.25">
      <c r="A302" s="59">
        <v>48</v>
      </c>
      <c r="B302" s="59">
        <v>73</v>
      </c>
      <c r="C302" s="59">
        <v>123</v>
      </c>
      <c r="D302" s="59">
        <v>50</v>
      </c>
      <c r="E302" s="59">
        <v>25</v>
      </c>
      <c r="F302" s="59">
        <v>14</v>
      </c>
      <c r="G302" s="59">
        <v>814</v>
      </c>
    </row>
    <row r="303" spans="1:7" x14ac:dyDescent="0.25">
      <c r="A303" s="59">
        <v>24</v>
      </c>
      <c r="B303" s="59">
        <v>60</v>
      </c>
      <c r="C303" s="59">
        <v>101</v>
      </c>
      <c r="D303" s="59">
        <v>41</v>
      </c>
      <c r="E303" s="59">
        <v>36</v>
      </c>
      <c r="F303" s="59">
        <v>13</v>
      </c>
      <c r="G303" s="59">
        <v>236</v>
      </c>
    </row>
    <row r="304" spans="1:7" x14ac:dyDescent="0.25">
      <c r="A304" s="59">
        <v>24</v>
      </c>
      <c r="B304" s="59">
        <v>69</v>
      </c>
      <c r="C304" s="59">
        <v>114</v>
      </c>
      <c r="D304" s="59">
        <v>45</v>
      </c>
      <c r="E304" s="59">
        <v>45</v>
      </c>
      <c r="F304" s="59">
        <v>14</v>
      </c>
      <c r="G304" s="59">
        <v>366</v>
      </c>
    </row>
    <row r="305" spans="1:7" x14ac:dyDescent="0.25">
      <c r="A305" s="59">
        <v>-31</v>
      </c>
      <c r="B305" s="59">
        <v>18</v>
      </c>
      <c r="C305" s="59">
        <v>102</v>
      </c>
      <c r="D305" s="59">
        <v>84</v>
      </c>
      <c r="E305" s="59">
        <v>49</v>
      </c>
      <c r="F305" s="59">
        <v>26</v>
      </c>
      <c r="G305" s="59">
        <v>625</v>
      </c>
    </row>
    <row r="306" spans="1:7" x14ac:dyDescent="0.25">
      <c r="A306" s="59">
        <v>-7</v>
      </c>
      <c r="B306" s="59">
        <v>61</v>
      </c>
      <c r="C306" s="59">
        <v>104</v>
      </c>
      <c r="D306" s="59">
        <v>43</v>
      </c>
      <c r="E306" s="59">
        <v>68</v>
      </c>
      <c r="F306" s="59">
        <v>39</v>
      </c>
      <c r="G306" s="59">
        <v>256</v>
      </c>
    </row>
    <row r="307" spans="1:7" x14ac:dyDescent="0.25">
      <c r="A307" s="59">
        <v>9</v>
      </c>
      <c r="B307" s="59">
        <v>47</v>
      </c>
      <c r="C307" s="59">
        <v>82</v>
      </c>
      <c r="D307" s="59">
        <v>35</v>
      </c>
      <c r="E307" s="59">
        <v>38</v>
      </c>
      <c r="F307" s="59">
        <v>11</v>
      </c>
      <c r="G307" s="59">
        <v>191</v>
      </c>
    </row>
    <row r="308" spans="1:7" x14ac:dyDescent="0.25">
      <c r="A308" s="59">
        <v>-6</v>
      </c>
      <c r="B308" s="59">
        <v>38</v>
      </c>
      <c r="C308" s="59">
        <v>68</v>
      </c>
      <c r="D308" s="59">
        <v>30</v>
      </c>
      <c r="E308" s="59">
        <v>44</v>
      </c>
      <c r="F308" s="59">
        <v>11</v>
      </c>
      <c r="G308" s="59">
        <v>165</v>
      </c>
    </row>
    <row r="309" spans="1:7" x14ac:dyDescent="0.25">
      <c r="A309" s="59">
        <v>46</v>
      </c>
      <c r="B309" s="59">
        <v>90</v>
      </c>
      <c r="C309" s="59">
        <v>165</v>
      </c>
      <c r="D309" s="59">
        <v>75</v>
      </c>
      <c r="E309" s="59">
        <v>44</v>
      </c>
      <c r="F309" s="59">
        <v>23</v>
      </c>
      <c r="G309" s="59">
        <v>956</v>
      </c>
    </row>
    <row r="310" spans="1:7" x14ac:dyDescent="0.25">
      <c r="A310" s="59">
        <v>30</v>
      </c>
      <c r="B310" s="59">
        <v>75</v>
      </c>
      <c r="C310" s="59">
        <v>130</v>
      </c>
      <c r="D310" s="59">
        <v>55</v>
      </c>
      <c r="E310" s="59">
        <v>45</v>
      </c>
      <c r="F310" s="59">
        <v>18</v>
      </c>
      <c r="G310" s="59">
        <v>305</v>
      </c>
    </row>
    <row r="311" spans="1:7" x14ac:dyDescent="0.25">
      <c r="A311" s="59">
        <v>41</v>
      </c>
      <c r="B311" s="59">
        <v>107</v>
      </c>
      <c r="C311" s="59">
        <v>193</v>
      </c>
      <c r="D311" s="59">
        <v>86</v>
      </c>
      <c r="E311" s="59">
        <v>66</v>
      </c>
      <c r="F311" s="59">
        <v>32</v>
      </c>
      <c r="G311" s="59">
        <v>484</v>
      </c>
    </row>
    <row r="312" spans="1:7" x14ac:dyDescent="0.25">
      <c r="A312" s="59">
        <v>142</v>
      </c>
      <c r="B312" s="59">
        <v>229</v>
      </c>
      <c r="C312" s="59">
        <v>457</v>
      </c>
      <c r="D312" s="59">
        <v>251</v>
      </c>
      <c r="E312" s="59">
        <v>87</v>
      </c>
      <c r="F312" s="59">
        <v>63</v>
      </c>
      <c r="G312" s="59">
        <v>1436</v>
      </c>
    </row>
    <row r="313" spans="1:7" x14ac:dyDescent="0.25">
      <c r="A313" s="59">
        <v>26</v>
      </c>
      <c r="B313" s="59">
        <v>169</v>
      </c>
      <c r="C313" s="59">
        <v>290</v>
      </c>
      <c r="D313" s="59">
        <v>163</v>
      </c>
      <c r="E313" s="59">
        <v>143</v>
      </c>
      <c r="F313" s="59">
        <v>110</v>
      </c>
      <c r="G313" s="59">
        <v>712</v>
      </c>
    </row>
    <row r="314" spans="1:7" x14ac:dyDescent="0.25">
      <c r="A314" s="59">
        <v>202</v>
      </c>
      <c r="B314" s="59">
        <v>311</v>
      </c>
      <c r="C314" s="59">
        <v>545</v>
      </c>
      <c r="D314" s="59">
        <v>309</v>
      </c>
      <c r="E314" s="59">
        <v>109</v>
      </c>
      <c r="F314" s="59">
        <v>77</v>
      </c>
      <c r="G314" s="59">
        <v>1282</v>
      </c>
    </row>
    <row r="315" spans="1:7" x14ac:dyDescent="0.25">
      <c r="A315" s="59">
        <v>100</v>
      </c>
      <c r="B315" s="59">
        <v>137</v>
      </c>
      <c r="C315" s="59">
        <v>232</v>
      </c>
      <c r="D315" s="59">
        <v>95</v>
      </c>
      <c r="E315" s="59">
        <v>37</v>
      </c>
      <c r="F315" s="59">
        <v>26</v>
      </c>
      <c r="G315" s="59">
        <v>809</v>
      </c>
    </row>
    <row r="316" spans="1:7" x14ac:dyDescent="0.25">
      <c r="A316" s="59">
        <v>164</v>
      </c>
      <c r="B316" s="59">
        <v>252</v>
      </c>
      <c r="C316" s="59">
        <v>465</v>
      </c>
      <c r="D316" s="59">
        <v>176</v>
      </c>
      <c r="E316" s="59">
        <v>88</v>
      </c>
      <c r="F316" s="59">
        <v>66</v>
      </c>
      <c r="G316" s="59">
        <v>942</v>
      </c>
    </row>
    <row r="317" spans="1:7" x14ac:dyDescent="0.25">
      <c r="A317" s="59">
        <v>68</v>
      </c>
      <c r="B317" s="59">
        <v>107</v>
      </c>
      <c r="C317" s="59">
        <v>190</v>
      </c>
      <c r="D317" s="59">
        <v>83</v>
      </c>
      <c r="E317" s="59">
        <v>39</v>
      </c>
      <c r="F317" s="59">
        <v>27</v>
      </c>
      <c r="G317" s="59">
        <v>613</v>
      </c>
    </row>
    <row r="318" spans="1:7" x14ac:dyDescent="0.25">
      <c r="A318" s="59">
        <v>106</v>
      </c>
      <c r="B318" s="59">
        <v>144</v>
      </c>
      <c r="C318" s="59">
        <v>243</v>
      </c>
      <c r="D318" s="59">
        <v>99</v>
      </c>
      <c r="E318" s="59">
        <v>38</v>
      </c>
      <c r="F318" s="59">
        <v>27</v>
      </c>
      <c r="G318" s="59">
        <v>766</v>
      </c>
    </row>
    <row r="319" spans="1:7" x14ac:dyDescent="0.25">
      <c r="A319" s="59">
        <v>80</v>
      </c>
      <c r="B319" s="59">
        <v>112</v>
      </c>
      <c r="C319" s="59">
        <v>189</v>
      </c>
      <c r="D319" s="59">
        <v>77</v>
      </c>
      <c r="E319" s="59">
        <v>32</v>
      </c>
      <c r="F319" s="59">
        <v>21</v>
      </c>
      <c r="G319" s="59">
        <v>449</v>
      </c>
    </row>
    <row r="320" spans="1:7" x14ac:dyDescent="0.25">
      <c r="A320" s="59">
        <v>58</v>
      </c>
      <c r="B320" s="59">
        <v>114</v>
      </c>
      <c r="C320" s="59">
        <v>189</v>
      </c>
      <c r="D320" s="59">
        <v>75</v>
      </c>
      <c r="E320" s="59">
        <v>56</v>
      </c>
      <c r="F320" s="59">
        <v>24</v>
      </c>
      <c r="G320" s="59">
        <v>549</v>
      </c>
    </row>
    <row r="321" spans="1:7" x14ac:dyDescent="0.25">
      <c r="A321" s="59">
        <v>-27</v>
      </c>
      <c r="B321" s="59">
        <v>28</v>
      </c>
      <c r="C321" s="59">
        <v>132</v>
      </c>
      <c r="D321" s="59">
        <v>85</v>
      </c>
      <c r="E321" s="59">
        <v>55</v>
      </c>
      <c r="F321" s="59">
        <v>33</v>
      </c>
      <c r="G321" s="59">
        <v>685</v>
      </c>
    </row>
    <row r="322" spans="1:7" x14ac:dyDescent="0.25">
      <c r="A322" s="59">
        <v>245</v>
      </c>
      <c r="B322" s="59">
        <v>387</v>
      </c>
      <c r="C322" s="59">
        <v>645</v>
      </c>
      <c r="D322" s="59">
        <v>261</v>
      </c>
      <c r="E322" s="59">
        <v>142</v>
      </c>
      <c r="F322" s="59">
        <v>90</v>
      </c>
      <c r="G322" s="59">
        <v>2067</v>
      </c>
    </row>
    <row r="323" spans="1:7" x14ac:dyDescent="0.25">
      <c r="A323" s="59">
        <v>-117</v>
      </c>
      <c r="B323" s="59">
        <v>-26</v>
      </c>
      <c r="C323" s="59">
        <v>122</v>
      </c>
      <c r="D323" s="59">
        <v>127</v>
      </c>
      <c r="E323" s="59">
        <v>91</v>
      </c>
      <c r="F323" s="59">
        <v>48</v>
      </c>
      <c r="G323" s="59">
        <v>1071</v>
      </c>
    </row>
    <row r="324" spans="1:7" x14ac:dyDescent="0.25">
      <c r="A324" s="59">
        <v>31</v>
      </c>
      <c r="B324" s="59">
        <v>43</v>
      </c>
      <c r="C324" s="59">
        <v>43</v>
      </c>
      <c r="D324" s="59">
        <v>0</v>
      </c>
      <c r="E324" s="59">
        <v>12</v>
      </c>
      <c r="F324" s="59">
        <v>0</v>
      </c>
      <c r="G324" s="59">
        <v>774</v>
      </c>
    </row>
    <row r="325" spans="1:7" x14ac:dyDescent="0.25">
      <c r="A325" s="59">
        <v>10</v>
      </c>
      <c r="B325" s="59">
        <v>27</v>
      </c>
      <c r="C325" s="59">
        <v>45</v>
      </c>
      <c r="D325" s="59">
        <v>18</v>
      </c>
      <c r="E325" s="59">
        <v>17</v>
      </c>
      <c r="F325" s="59">
        <v>5</v>
      </c>
      <c r="G325" s="59">
        <v>818</v>
      </c>
    </row>
    <row r="326" spans="1:7" x14ac:dyDescent="0.25">
      <c r="A326" s="59">
        <v>11</v>
      </c>
      <c r="B326" s="59">
        <v>28</v>
      </c>
      <c r="C326" s="59">
        <v>47</v>
      </c>
      <c r="D326" s="59">
        <v>19</v>
      </c>
      <c r="E326" s="59">
        <v>17</v>
      </c>
      <c r="F326" s="59">
        <v>5</v>
      </c>
      <c r="G326" s="59">
        <v>774</v>
      </c>
    </row>
    <row r="327" spans="1:7" x14ac:dyDescent="0.25">
      <c r="A327" s="59">
        <v>6</v>
      </c>
      <c r="B327" s="59">
        <v>35</v>
      </c>
      <c r="C327" s="59">
        <v>63</v>
      </c>
      <c r="D327" s="59">
        <v>28</v>
      </c>
      <c r="E327" s="59">
        <v>29</v>
      </c>
      <c r="F327" s="59">
        <v>8</v>
      </c>
      <c r="G327" s="59">
        <v>961</v>
      </c>
    </row>
    <row r="328" spans="1:7" x14ac:dyDescent="0.25">
      <c r="A328" s="59">
        <v>26</v>
      </c>
      <c r="B328" s="59">
        <v>169</v>
      </c>
      <c r="C328" s="59">
        <v>290</v>
      </c>
      <c r="D328" s="59">
        <v>66</v>
      </c>
      <c r="E328" s="59">
        <v>143</v>
      </c>
      <c r="F328" s="59">
        <v>110</v>
      </c>
      <c r="G328" s="59">
        <v>712</v>
      </c>
    </row>
    <row r="329" spans="1:7" x14ac:dyDescent="0.25">
      <c r="A329" s="59">
        <v>115</v>
      </c>
      <c r="B329" s="59">
        <v>206</v>
      </c>
      <c r="C329" s="59">
        <v>354</v>
      </c>
      <c r="D329" s="59">
        <v>145</v>
      </c>
      <c r="E329" s="59">
        <v>91</v>
      </c>
      <c r="F329" s="59">
        <v>48</v>
      </c>
      <c r="G329" s="59">
        <v>844</v>
      </c>
    </row>
    <row r="330" spans="1:7" x14ac:dyDescent="0.25">
      <c r="A330" s="59">
        <v>94</v>
      </c>
      <c r="B330" s="59">
        <v>150</v>
      </c>
      <c r="C330" s="59">
        <v>254</v>
      </c>
      <c r="D330" s="59">
        <v>140</v>
      </c>
      <c r="E330" s="59">
        <v>56</v>
      </c>
      <c r="F330" s="59">
        <v>33</v>
      </c>
      <c r="G330" s="59">
        <v>596</v>
      </c>
    </row>
    <row r="331" spans="1:7" x14ac:dyDescent="0.25">
      <c r="A331" s="59">
        <v>202</v>
      </c>
      <c r="B331" s="59">
        <v>311</v>
      </c>
      <c r="C331" s="59">
        <v>545</v>
      </c>
      <c r="D331" s="59">
        <v>251</v>
      </c>
      <c r="E331" s="59">
        <v>109</v>
      </c>
      <c r="F331" s="59">
        <v>77</v>
      </c>
      <c r="G331" s="59">
        <v>1282</v>
      </c>
    </row>
    <row r="332" spans="1:7" x14ac:dyDescent="0.25">
      <c r="A332" s="59">
        <v>142</v>
      </c>
      <c r="B332" s="59">
        <v>229</v>
      </c>
      <c r="C332" s="59">
        <v>457</v>
      </c>
      <c r="D332" s="59">
        <v>190</v>
      </c>
      <c r="E332" s="59">
        <v>87</v>
      </c>
      <c r="F332" s="59">
        <v>63</v>
      </c>
      <c r="G332" s="59">
        <v>1436</v>
      </c>
    </row>
    <row r="333" spans="1:7" x14ac:dyDescent="0.25">
      <c r="A333" s="59">
        <v>-342</v>
      </c>
      <c r="B333" s="59">
        <v>-240</v>
      </c>
      <c r="C333" s="59">
        <v>23</v>
      </c>
      <c r="D333" s="59">
        <v>212</v>
      </c>
      <c r="E333" s="59">
        <v>125</v>
      </c>
      <c r="F333" s="59">
        <v>91</v>
      </c>
      <c r="G333" s="59">
        <v>1937</v>
      </c>
    </row>
    <row r="334" spans="1:7" x14ac:dyDescent="0.25">
      <c r="A334" s="59">
        <v>-5</v>
      </c>
      <c r="B334" s="59">
        <v>41</v>
      </c>
      <c r="C334" s="59">
        <v>74</v>
      </c>
      <c r="D334" s="59">
        <v>33</v>
      </c>
      <c r="E334" s="59">
        <v>46</v>
      </c>
      <c r="F334" s="59">
        <v>12</v>
      </c>
      <c r="G334" s="59">
        <v>193</v>
      </c>
    </row>
    <row r="335" spans="1:7" x14ac:dyDescent="0.25">
      <c r="A335" s="59">
        <v>18</v>
      </c>
      <c r="B335" s="59">
        <v>73</v>
      </c>
      <c r="C335" s="59">
        <v>132</v>
      </c>
      <c r="D335" s="59">
        <v>59</v>
      </c>
      <c r="E335" s="59">
        <v>55</v>
      </c>
      <c r="F335" s="59">
        <v>22</v>
      </c>
      <c r="G335" s="59">
        <v>331</v>
      </c>
    </row>
    <row r="336" spans="1:7" x14ac:dyDescent="0.25">
      <c r="A336" s="59">
        <v>33</v>
      </c>
      <c r="B336" s="59">
        <v>80</v>
      </c>
      <c r="C336" s="59">
        <v>140</v>
      </c>
      <c r="D336" s="59">
        <v>60</v>
      </c>
      <c r="E336" s="59">
        <v>47</v>
      </c>
      <c r="F336" s="59">
        <v>19</v>
      </c>
      <c r="G336" s="59">
        <v>329</v>
      </c>
    </row>
    <row r="337" spans="1:7" x14ac:dyDescent="0.25">
      <c r="A337" s="59">
        <v>99</v>
      </c>
      <c r="B337" s="59">
        <v>170</v>
      </c>
      <c r="C337" s="59">
        <v>340</v>
      </c>
      <c r="D337" s="59">
        <v>210</v>
      </c>
      <c r="E337" s="59">
        <v>71</v>
      </c>
      <c r="F337" s="59">
        <v>47</v>
      </c>
      <c r="G337" s="59">
        <v>1073</v>
      </c>
    </row>
    <row r="338" spans="1:7" x14ac:dyDescent="0.25">
      <c r="A338" s="59">
        <v>38</v>
      </c>
      <c r="B338" s="59">
        <v>76</v>
      </c>
      <c r="C338" s="59">
        <v>128</v>
      </c>
      <c r="D338" s="59">
        <v>52</v>
      </c>
      <c r="E338" s="59">
        <v>38</v>
      </c>
      <c r="F338" s="59">
        <v>16</v>
      </c>
      <c r="G338" s="59">
        <v>357</v>
      </c>
    </row>
    <row r="339" spans="1:7" x14ac:dyDescent="0.25">
      <c r="A339" s="59">
        <v>28</v>
      </c>
      <c r="B339" s="59">
        <v>48</v>
      </c>
      <c r="C339" s="59">
        <v>81</v>
      </c>
      <c r="D339" s="59">
        <v>33</v>
      </c>
      <c r="E339" s="59">
        <v>20</v>
      </c>
      <c r="F339" s="59">
        <v>9</v>
      </c>
      <c r="G339" s="59">
        <v>772</v>
      </c>
    </row>
    <row r="340" spans="1:7" x14ac:dyDescent="0.25">
      <c r="A340" s="59">
        <v>30</v>
      </c>
      <c r="B340" s="59">
        <v>56</v>
      </c>
      <c r="C340" s="59">
        <v>100</v>
      </c>
      <c r="D340" s="59">
        <v>44</v>
      </c>
      <c r="E340" s="59">
        <v>26</v>
      </c>
      <c r="F340" s="59">
        <v>14</v>
      </c>
      <c r="G340" s="59">
        <v>618</v>
      </c>
    </row>
    <row r="341" spans="1:7" x14ac:dyDescent="0.25">
      <c r="A341" s="59">
        <v>17</v>
      </c>
      <c r="B341" s="59">
        <v>34</v>
      </c>
      <c r="C341" s="59">
        <v>56</v>
      </c>
      <c r="D341" s="59">
        <v>22</v>
      </c>
      <c r="E341" s="59">
        <v>17</v>
      </c>
      <c r="F341" s="59">
        <v>6</v>
      </c>
      <c r="G341" s="59">
        <v>452</v>
      </c>
    </row>
    <row r="342" spans="1:7" x14ac:dyDescent="0.25">
      <c r="A342" s="59">
        <v>62</v>
      </c>
      <c r="B342" s="59">
        <v>120</v>
      </c>
      <c r="C342" s="59">
        <v>200</v>
      </c>
      <c r="D342" s="59">
        <v>80</v>
      </c>
      <c r="E342" s="59">
        <v>58</v>
      </c>
      <c r="F342" s="59">
        <v>26</v>
      </c>
      <c r="G342" s="59">
        <v>640</v>
      </c>
    </row>
    <row r="343" spans="1:7" x14ac:dyDescent="0.25">
      <c r="A343" s="59">
        <v>71</v>
      </c>
      <c r="B343" s="59">
        <v>120</v>
      </c>
      <c r="C343" s="59">
        <v>206</v>
      </c>
      <c r="D343" s="59">
        <v>86</v>
      </c>
      <c r="E343" s="59">
        <v>49</v>
      </c>
      <c r="F343" s="59">
        <v>26</v>
      </c>
      <c r="G343" s="59">
        <v>490</v>
      </c>
    </row>
    <row r="344" spans="1:7" x14ac:dyDescent="0.25">
      <c r="A344" s="59">
        <v>-4</v>
      </c>
      <c r="B344" s="59">
        <v>75</v>
      </c>
      <c r="C344" s="59">
        <v>129</v>
      </c>
      <c r="D344" s="59">
        <v>54</v>
      </c>
      <c r="E344" s="59">
        <v>79</v>
      </c>
      <c r="F344" s="59">
        <v>49</v>
      </c>
      <c r="G344" s="59">
        <v>427</v>
      </c>
    </row>
    <row r="345" spans="1:7" x14ac:dyDescent="0.25">
      <c r="A345" s="59">
        <v>25</v>
      </c>
      <c r="B345" s="59">
        <v>90</v>
      </c>
      <c r="C345" s="59">
        <v>155</v>
      </c>
      <c r="D345" s="59">
        <v>65</v>
      </c>
      <c r="E345" s="59">
        <v>65</v>
      </c>
      <c r="F345" s="59">
        <v>21</v>
      </c>
      <c r="G345" s="59">
        <v>392</v>
      </c>
    </row>
    <row r="346" spans="1:7" x14ac:dyDescent="0.25">
      <c r="A346" s="59">
        <v>35</v>
      </c>
      <c r="B346" s="59">
        <v>62</v>
      </c>
      <c r="C346" s="59">
        <v>110</v>
      </c>
      <c r="D346" s="59">
        <v>48</v>
      </c>
      <c r="E346" s="59">
        <v>27</v>
      </c>
      <c r="F346" s="59">
        <v>15</v>
      </c>
      <c r="G346" s="59">
        <v>617</v>
      </c>
    </row>
    <row r="347" spans="1:7" x14ac:dyDescent="0.25">
      <c r="A347" s="59">
        <v>12</v>
      </c>
      <c r="B347" s="59">
        <v>65</v>
      </c>
      <c r="C347" s="59">
        <v>118</v>
      </c>
      <c r="D347" s="59">
        <v>53</v>
      </c>
      <c r="E347" s="59">
        <v>53</v>
      </c>
      <c r="F347" s="59">
        <v>20</v>
      </c>
      <c r="G347" s="59">
        <v>306</v>
      </c>
    </row>
    <row r="348" spans="1:7" x14ac:dyDescent="0.25">
      <c r="A348" s="59">
        <v>41</v>
      </c>
      <c r="B348" s="59">
        <v>84</v>
      </c>
      <c r="C348" s="59">
        <v>154</v>
      </c>
      <c r="D348" s="59">
        <v>70</v>
      </c>
      <c r="E348" s="59">
        <v>43</v>
      </c>
      <c r="F348" s="59">
        <v>21</v>
      </c>
      <c r="G348" s="59">
        <v>957</v>
      </c>
    </row>
    <row r="349" spans="1:7" x14ac:dyDescent="0.25">
      <c r="A349" s="59">
        <v>15</v>
      </c>
      <c r="B349" s="59">
        <v>128</v>
      </c>
      <c r="C349" s="59">
        <v>220</v>
      </c>
      <c r="D349" s="59">
        <v>92</v>
      </c>
      <c r="E349" s="59">
        <v>113</v>
      </c>
      <c r="F349" s="59">
        <v>83</v>
      </c>
      <c r="G349" s="59">
        <v>541</v>
      </c>
    </row>
    <row r="350" spans="1:7" x14ac:dyDescent="0.25">
      <c r="A350" s="59">
        <v>121</v>
      </c>
      <c r="B350" s="59">
        <v>195</v>
      </c>
      <c r="C350" s="59">
        <v>325</v>
      </c>
      <c r="D350" s="59">
        <v>180</v>
      </c>
      <c r="E350" s="59">
        <v>74</v>
      </c>
      <c r="F350" s="59">
        <v>42</v>
      </c>
      <c r="G350" s="59">
        <v>945</v>
      </c>
    </row>
    <row r="351" spans="1:7" x14ac:dyDescent="0.25">
      <c r="A351" s="59">
        <v>34</v>
      </c>
      <c r="B351" s="59">
        <v>56</v>
      </c>
      <c r="C351" s="59">
        <v>94</v>
      </c>
      <c r="D351" s="59">
        <v>38</v>
      </c>
      <c r="E351" s="59">
        <v>22</v>
      </c>
      <c r="F351" s="59">
        <v>10</v>
      </c>
      <c r="G351" s="59">
        <v>772</v>
      </c>
    </row>
    <row r="352" spans="1:7" x14ac:dyDescent="0.25">
      <c r="A352" s="59">
        <v>66</v>
      </c>
      <c r="B352" s="59">
        <v>109</v>
      </c>
      <c r="C352" s="59">
        <v>174</v>
      </c>
      <c r="D352" s="59">
        <v>65</v>
      </c>
      <c r="E352" s="59">
        <v>43</v>
      </c>
      <c r="F352" s="59">
        <v>20</v>
      </c>
      <c r="G352" s="59">
        <v>372</v>
      </c>
    </row>
    <row r="353" spans="1:7" x14ac:dyDescent="0.25">
      <c r="A353" s="59">
        <v>41</v>
      </c>
      <c r="B353" s="59">
        <v>81</v>
      </c>
      <c r="C353" s="59">
        <v>137</v>
      </c>
      <c r="D353" s="59">
        <v>56</v>
      </c>
      <c r="E353" s="59">
        <v>40</v>
      </c>
      <c r="F353" s="59">
        <v>17</v>
      </c>
      <c r="G353" s="59">
        <v>382</v>
      </c>
    </row>
    <row r="354" spans="1:7" x14ac:dyDescent="0.25">
      <c r="A354" s="59">
        <v>3</v>
      </c>
      <c r="B354" s="59">
        <v>90</v>
      </c>
      <c r="C354" s="59">
        <v>155</v>
      </c>
      <c r="D354" s="59">
        <v>65</v>
      </c>
      <c r="E354" s="59">
        <v>87</v>
      </c>
      <c r="F354" s="59">
        <v>58</v>
      </c>
      <c r="G354" s="59">
        <v>513</v>
      </c>
    </row>
    <row r="355" spans="1:7" x14ac:dyDescent="0.25">
      <c r="A355" s="59">
        <v>44</v>
      </c>
      <c r="B355" s="59">
        <v>84</v>
      </c>
      <c r="C355" s="59">
        <v>142</v>
      </c>
      <c r="D355" s="59">
        <v>58</v>
      </c>
      <c r="E355" s="59">
        <v>40</v>
      </c>
      <c r="F355" s="59">
        <v>18</v>
      </c>
      <c r="G355" s="59">
        <v>331</v>
      </c>
    </row>
    <row r="356" spans="1:7" x14ac:dyDescent="0.25">
      <c r="A356" s="59">
        <v>90</v>
      </c>
      <c r="B356" s="59">
        <v>126</v>
      </c>
      <c r="C356" s="59">
        <v>213</v>
      </c>
      <c r="D356" s="59">
        <v>87</v>
      </c>
      <c r="E356" s="59">
        <v>36</v>
      </c>
      <c r="F356" s="59">
        <v>24</v>
      </c>
      <c r="G356" s="59">
        <v>756</v>
      </c>
    </row>
    <row r="357" spans="1:7" x14ac:dyDescent="0.25">
      <c r="A357" s="59">
        <v>69</v>
      </c>
      <c r="B357" s="59">
        <v>109</v>
      </c>
      <c r="C357" s="59">
        <v>193</v>
      </c>
      <c r="D357" s="59">
        <v>84</v>
      </c>
      <c r="E357" s="59">
        <v>40</v>
      </c>
      <c r="F357" s="59">
        <v>27</v>
      </c>
      <c r="G357" s="59">
        <v>603</v>
      </c>
    </row>
    <row r="358" spans="1:7" x14ac:dyDescent="0.25">
      <c r="A358" s="59">
        <v>101</v>
      </c>
      <c r="B358" s="59">
        <v>139</v>
      </c>
      <c r="C358" s="59">
        <v>234</v>
      </c>
      <c r="D358" s="59">
        <v>95</v>
      </c>
      <c r="E358" s="59">
        <v>38</v>
      </c>
      <c r="F358" s="59">
        <v>26</v>
      </c>
      <c r="G358" s="59">
        <v>799</v>
      </c>
    </row>
    <row r="359" spans="1:7" x14ac:dyDescent="0.25">
      <c r="A359" s="59">
        <v>29</v>
      </c>
      <c r="B359" s="59">
        <v>55</v>
      </c>
      <c r="C359" s="59">
        <v>98</v>
      </c>
      <c r="D359" s="59">
        <v>43</v>
      </c>
      <c r="E359" s="59">
        <v>26</v>
      </c>
      <c r="F359" s="59">
        <v>14</v>
      </c>
      <c r="G359" s="59">
        <v>613</v>
      </c>
    </row>
    <row r="360" spans="1:7" x14ac:dyDescent="0.25">
      <c r="A360" s="59">
        <v>84</v>
      </c>
      <c r="B360" s="59">
        <v>117</v>
      </c>
      <c r="C360" s="59">
        <v>198</v>
      </c>
      <c r="D360" s="59">
        <v>81</v>
      </c>
      <c r="E360" s="59">
        <v>33</v>
      </c>
      <c r="F360" s="59">
        <v>22</v>
      </c>
      <c r="G360" s="59">
        <v>441</v>
      </c>
    </row>
    <row r="361" spans="1:7" x14ac:dyDescent="0.25">
      <c r="A361" s="59">
        <v>54</v>
      </c>
      <c r="B361" s="59">
        <v>108</v>
      </c>
      <c r="C361" s="59">
        <v>180</v>
      </c>
      <c r="D361" s="59">
        <v>72</v>
      </c>
      <c r="E361" s="59">
        <v>54</v>
      </c>
      <c r="F361" s="59">
        <v>23</v>
      </c>
      <c r="G361" s="59">
        <v>541</v>
      </c>
    </row>
    <row r="362" spans="1:7" x14ac:dyDescent="0.25">
      <c r="A362" s="59">
        <v>94</v>
      </c>
      <c r="B362" s="59">
        <v>163</v>
      </c>
      <c r="C362" s="59">
        <v>325</v>
      </c>
      <c r="D362" s="59">
        <v>118</v>
      </c>
      <c r="E362" s="59">
        <v>69</v>
      </c>
      <c r="F362" s="59">
        <v>45</v>
      </c>
      <c r="G362" s="59">
        <v>1059</v>
      </c>
    </row>
    <row r="363" spans="1:7" x14ac:dyDescent="0.25">
      <c r="A363" s="59">
        <v>-4</v>
      </c>
      <c r="B363" s="59">
        <v>73</v>
      </c>
      <c r="C363" s="59">
        <v>125</v>
      </c>
      <c r="D363" s="59">
        <v>52</v>
      </c>
      <c r="E363" s="59">
        <v>77</v>
      </c>
      <c r="F363" s="59">
        <v>47</v>
      </c>
      <c r="G363" s="59">
        <v>421</v>
      </c>
    </row>
    <row r="364" spans="1:7" x14ac:dyDescent="0.25">
      <c r="A364" s="59">
        <v>31</v>
      </c>
      <c r="B364" s="59">
        <v>77</v>
      </c>
      <c r="C364" s="59">
        <v>134</v>
      </c>
      <c r="D364" s="59">
        <v>57</v>
      </c>
      <c r="E364" s="59">
        <v>46</v>
      </c>
      <c r="F364" s="59">
        <v>18</v>
      </c>
      <c r="G364" s="59">
        <v>323</v>
      </c>
    </row>
    <row r="365" spans="1:7" x14ac:dyDescent="0.25">
      <c r="A365" s="59">
        <v>16</v>
      </c>
      <c r="B365" s="59">
        <v>71</v>
      </c>
      <c r="C365" s="59">
        <v>129</v>
      </c>
      <c r="D365" s="59">
        <v>58</v>
      </c>
      <c r="E365" s="59">
        <v>55</v>
      </c>
      <c r="F365" s="59">
        <v>22</v>
      </c>
      <c r="G365" s="59">
        <v>325</v>
      </c>
    </row>
    <row r="366" spans="1:7" x14ac:dyDescent="0.25">
      <c r="A366" s="59">
        <v>32</v>
      </c>
      <c r="B366" s="59">
        <v>73</v>
      </c>
      <c r="C366" s="59">
        <v>135</v>
      </c>
      <c r="D366" s="59">
        <v>62</v>
      </c>
      <c r="E366" s="59">
        <v>41</v>
      </c>
      <c r="F366" s="59">
        <v>19</v>
      </c>
      <c r="G366" s="59">
        <v>952</v>
      </c>
    </row>
    <row r="367" spans="1:7" x14ac:dyDescent="0.25">
      <c r="A367" s="59">
        <v>119</v>
      </c>
      <c r="B367" s="59">
        <v>213</v>
      </c>
      <c r="C367" s="59">
        <v>367</v>
      </c>
      <c r="D367" s="59">
        <v>171</v>
      </c>
      <c r="E367" s="59">
        <v>94</v>
      </c>
      <c r="F367" s="59">
        <v>50</v>
      </c>
      <c r="G367" s="59">
        <v>829</v>
      </c>
    </row>
    <row r="368" spans="1:7" x14ac:dyDescent="0.25">
      <c r="A368" s="59">
        <v>102</v>
      </c>
      <c r="B368" s="59">
        <v>158</v>
      </c>
      <c r="C368" s="59">
        <v>267</v>
      </c>
      <c r="D368" s="59">
        <v>70</v>
      </c>
      <c r="E368" s="59">
        <v>56</v>
      </c>
      <c r="F368" s="59">
        <v>34</v>
      </c>
      <c r="G368" s="59">
        <v>585</v>
      </c>
    </row>
    <row r="369" spans="1:7" x14ac:dyDescent="0.25">
      <c r="A369" s="59">
        <v>211</v>
      </c>
      <c r="B369" s="59">
        <v>324</v>
      </c>
      <c r="C369" s="59">
        <v>567</v>
      </c>
      <c r="D369" s="59">
        <v>174</v>
      </c>
      <c r="E369" s="59">
        <v>113</v>
      </c>
      <c r="F369" s="59">
        <v>80</v>
      </c>
      <c r="G369" s="59">
        <v>1260</v>
      </c>
    </row>
    <row r="370" spans="1:7" x14ac:dyDescent="0.25">
      <c r="A370" s="59">
        <v>148</v>
      </c>
      <c r="B370" s="59">
        <v>239</v>
      </c>
      <c r="C370" s="59">
        <v>478</v>
      </c>
      <c r="D370" s="59">
        <v>178</v>
      </c>
      <c r="E370" s="59">
        <v>91</v>
      </c>
      <c r="F370" s="59">
        <v>66</v>
      </c>
      <c r="G370" s="59">
        <v>1417</v>
      </c>
    </row>
    <row r="371" spans="1:7" x14ac:dyDescent="0.25">
      <c r="A371" s="59">
        <v>91</v>
      </c>
      <c r="B371" s="59">
        <v>126</v>
      </c>
      <c r="C371" s="59">
        <v>213</v>
      </c>
      <c r="D371" s="59">
        <v>87</v>
      </c>
      <c r="E371" s="59">
        <v>35</v>
      </c>
      <c r="F371" s="59">
        <v>24</v>
      </c>
      <c r="G371" s="59">
        <v>756</v>
      </c>
    </row>
    <row r="372" spans="1:7" x14ac:dyDescent="0.25">
      <c r="A372" s="59">
        <v>70</v>
      </c>
      <c r="B372" s="59">
        <v>109</v>
      </c>
      <c r="C372" s="59">
        <v>193</v>
      </c>
      <c r="D372" s="59">
        <v>84</v>
      </c>
      <c r="E372" s="59">
        <v>39</v>
      </c>
      <c r="F372" s="59">
        <v>27</v>
      </c>
      <c r="G372" s="59">
        <v>603</v>
      </c>
    </row>
    <row r="373" spans="1:7" x14ac:dyDescent="0.25">
      <c r="A373" s="59">
        <v>102</v>
      </c>
      <c r="B373" s="59">
        <v>139</v>
      </c>
      <c r="C373" s="59">
        <v>234</v>
      </c>
      <c r="D373" s="59">
        <v>95</v>
      </c>
      <c r="E373" s="59">
        <v>37</v>
      </c>
      <c r="F373" s="59">
        <v>26</v>
      </c>
      <c r="G373" s="59">
        <v>799</v>
      </c>
    </row>
    <row r="374" spans="1:7" x14ac:dyDescent="0.25">
      <c r="A374" s="59">
        <v>84</v>
      </c>
      <c r="B374" s="59">
        <v>117</v>
      </c>
      <c r="C374" s="59">
        <v>198</v>
      </c>
      <c r="D374" s="59">
        <v>81</v>
      </c>
      <c r="E374" s="59">
        <v>33</v>
      </c>
      <c r="F374" s="59">
        <v>22</v>
      </c>
      <c r="G374" s="59">
        <v>441</v>
      </c>
    </row>
    <row r="375" spans="1:7" x14ac:dyDescent="0.25">
      <c r="A375" s="59">
        <v>53</v>
      </c>
      <c r="B375" s="59">
        <v>108</v>
      </c>
      <c r="C375" s="59">
        <v>180</v>
      </c>
      <c r="D375" s="59">
        <v>72</v>
      </c>
      <c r="E375" s="59">
        <v>55</v>
      </c>
      <c r="F375" s="59">
        <v>23</v>
      </c>
      <c r="G375" s="59">
        <v>541</v>
      </c>
    </row>
    <row r="376" spans="1:7" x14ac:dyDescent="0.25">
      <c r="A376" s="59">
        <v>10</v>
      </c>
      <c r="B376" s="59">
        <v>27</v>
      </c>
      <c r="C376" s="59">
        <v>45</v>
      </c>
      <c r="D376" s="59">
        <v>18</v>
      </c>
      <c r="E376" s="59">
        <v>17</v>
      </c>
      <c r="F376" s="59">
        <v>5</v>
      </c>
      <c r="G376" s="59">
        <v>816</v>
      </c>
    </row>
    <row r="377" spans="1:7" x14ac:dyDescent="0.25">
      <c r="A377" s="59">
        <v>6</v>
      </c>
      <c r="B377" s="59">
        <v>35</v>
      </c>
      <c r="C377" s="59">
        <v>63</v>
      </c>
      <c r="D377" s="59">
        <v>28</v>
      </c>
      <c r="E377" s="59">
        <v>29</v>
      </c>
      <c r="F377" s="59">
        <v>8</v>
      </c>
      <c r="G377" s="59">
        <v>958</v>
      </c>
    </row>
    <row r="378" spans="1:7" x14ac:dyDescent="0.25">
      <c r="A378" s="59">
        <v>12</v>
      </c>
      <c r="B378" s="59">
        <v>31</v>
      </c>
      <c r="C378" s="59">
        <v>54</v>
      </c>
      <c r="D378" s="59">
        <v>23</v>
      </c>
      <c r="E378" s="59">
        <v>19</v>
      </c>
      <c r="F378" s="59">
        <v>7</v>
      </c>
      <c r="G378" s="59">
        <v>617</v>
      </c>
    </row>
    <row r="379" spans="1:7" x14ac:dyDescent="0.25">
      <c r="A379" s="59">
        <v>9</v>
      </c>
      <c r="B379" s="59">
        <v>25</v>
      </c>
      <c r="C379" s="59">
        <v>41</v>
      </c>
      <c r="D379" s="59">
        <v>16</v>
      </c>
      <c r="E379" s="59">
        <v>16</v>
      </c>
      <c r="F379" s="59">
        <v>4</v>
      </c>
      <c r="G379" s="59">
        <v>772</v>
      </c>
    </row>
    <row r="380" spans="1:7" x14ac:dyDescent="0.25">
      <c r="A380" s="59">
        <v>32</v>
      </c>
      <c r="B380" s="59">
        <v>43</v>
      </c>
      <c r="C380" s="59">
        <v>43</v>
      </c>
      <c r="D380" s="59">
        <v>0</v>
      </c>
      <c r="E380" s="59">
        <v>11</v>
      </c>
      <c r="F380" s="59">
        <v>0</v>
      </c>
      <c r="G380" s="59">
        <v>731</v>
      </c>
    </row>
    <row r="381" spans="1:7" x14ac:dyDescent="0.25">
      <c r="A381" s="59">
        <v>212</v>
      </c>
      <c r="B381" s="59">
        <v>324</v>
      </c>
      <c r="C381" s="59">
        <v>567</v>
      </c>
      <c r="D381" s="59">
        <v>240</v>
      </c>
      <c r="E381" s="59">
        <v>112</v>
      </c>
      <c r="F381" s="59">
        <v>80</v>
      </c>
      <c r="G381" s="59">
        <v>1260</v>
      </c>
    </row>
    <row r="382" spans="1:7" x14ac:dyDescent="0.25">
      <c r="A382" s="59">
        <v>102</v>
      </c>
      <c r="B382" s="59">
        <v>158</v>
      </c>
      <c r="C382" s="59">
        <v>267</v>
      </c>
      <c r="D382" s="59">
        <v>90</v>
      </c>
      <c r="E382" s="59">
        <v>56</v>
      </c>
      <c r="F382" s="59">
        <v>34</v>
      </c>
      <c r="G382" s="59">
        <v>585</v>
      </c>
    </row>
    <row r="383" spans="1:7" x14ac:dyDescent="0.25">
      <c r="A383" s="59">
        <v>148</v>
      </c>
      <c r="B383" s="59">
        <v>239</v>
      </c>
      <c r="C383" s="59">
        <v>478</v>
      </c>
      <c r="D383" s="59">
        <v>228</v>
      </c>
      <c r="E383" s="59">
        <v>91</v>
      </c>
      <c r="F383" s="59">
        <v>66</v>
      </c>
      <c r="G383" s="59">
        <v>1417</v>
      </c>
    </row>
    <row r="384" spans="1:7" x14ac:dyDescent="0.25">
      <c r="A384" s="59">
        <v>175</v>
      </c>
      <c r="B384" s="59">
        <v>301</v>
      </c>
      <c r="C384" s="59">
        <v>546</v>
      </c>
      <c r="D384" s="59">
        <v>241</v>
      </c>
      <c r="E384" s="59">
        <v>126</v>
      </c>
      <c r="F384" s="59">
        <v>93</v>
      </c>
      <c r="G384" s="59">
        <v>1369</v>
      </c>
    </row>
    <row r="385" spans="1:7" x14ac:dyDescent="0.25">
      <c r="A385" s="59">
        <v>39</v>
      </c>
      <c r="B385" s="59">
        <v>104</v>
      </c>
      <c r="C385" s="59">
        <v>189</v>
      </c>
      <c r="D385" s="59">
        <v>85</v>
      </c>
      <c r="E385" s="59">
        <v>65</v>
      </c>
      <c r="F385" s="59">
        <v>32</v>
      </c>
      <c r="G385" s="59">
        <v>476</v>
      </c>
    </row>
    <row r="386" spans="1:7" x14ac:dyDescent="0.25">
      <c r="A386" s="59">
        <v>45</v>
      </c>
      <c r="B386" s="59">
        <v>89</v>
      </c>
      <c r="C386" s="59">
        <v>163</v>
      </c>
      <c r="D386" s="59">
        <v>74</v>
      </c>
      <c r="E386" s="59">
        <v>44</v>
      </c>
      <c r="F386" s="59">
        <v>22</v>
      </c>
      <c r="G386" s="59">
        <v>949</v>
      </c>
    </row>
    <row r="387" spans="1:7" x14ac:dyDescent="0.25">
      <c r="A387" s="59">
        <v>-4</v>
      </c>
      <c r="B387" s="59">
        <v>42</v>
      </c>
      <c r="C387" s="59">
        <v>75</v>
      </c>
      <c r="D387" s="59">
        <v>33</v>
      </c>
      <c r="E387" s="59">
        <v>46</v>
      </c>
      <c r="F387" s="59">
        <v>12</v>
      </c>
      <c r="G387" s="59">
        <v>190</v>
      </c>
    </row>
    <row r="388" spans="1:7" x14ac:dyDescent="0.25">
      <c r="A388" s="59">
        <v>47</v>
      </c>
      <c r="B388" s="59">
        <v>72</v>
      </c>
      <c r="C388" s="59">
        <v>121</v>
      </c>
      <c r="D388" s="59">
        <v>49</v>
      </c>
      <c r="E388" s="59">
        <v>25</v>
      </c>
      <c r="F388" s="59">
        <v>13</v>
      </c>
      <c r="G388" s="59">
        <v>809</v>
      </c>
    </row>
    <row r="389" spans="1:7" x14ac:dyDescent="0.25">
      <c r="A389" s="59">
        <v>45</v>
      </c>
      <c r="B389" s="59">
        <v>70</v>
      </c>
      <c r="C389" s="59">
        <v>118</v>
      </c>
      <c r="D389" s="59">
        <v>48</v>
      </c>
      <c r="E389" s="59">
        <v>25</v>
      </c>
      <c r="F389" s="59">
        <v>13</v>
      </c>
      <c r="G389" s="59">
        <v>766</v>
      </c>
    </row>
    <row r="390" spans="1:7" x14ac:dyDescent="0.25">
      <c r="A390" s="59">
        <v>-6</v>
      </c>
      <c r="B390" s="59">
        <v>63</v>
      </c>
      <c r="C390" s="59">
        <v>107</v>
      </c>
      <c r="D390" s="59">
        <v>44</v>
      </c>
      <c r="E390" s="59">
        <v>69</v>
      </c>
      <c r="F390" s="59">
        <v>40</v>
      </c>
      <c r="G390" s="59">
        <v>251</v>
      </c>
    </row>
    <row r="391" spans="1:7" x14ac:dyDescent="0.25">
      <c r="A391" s="59">
        <v>-32</v>
      </c>
      <c r="B391" s="59">
        <v>18</v>
      </c>
      <c r="C391" s="59">
        <v>106</v>
      </c>
      <c r="D391" s="59">
        <v>88</v>
      </c>
      <c r="E391" s="59">
        <v>50</v>
      </c>
      <c r="F391" s="59">
        <v>27</v>
      </c>
      <c r="G391" s="59">
        <v>715</v>
      </c>
    </row>
    <row r="392" spans="1:7" x14ac:dyDescent="0.25">
      <c r="A392" s="59">
        <v>11</v>
      </c>
      <c r="B392" s="59">
        <v>49</v>
      </c>
      <c r="C392" s="59">
        <v>85</v>
      </c>
      <c r="D392" s="59">
        <v>36</v>
      </c>
      <c r="E392" s="59">
        <v>38</v>
      </c>
      <c r="F392" s="59">
        <v>11</v>
      </c>
      <c r="G392" s="59">
        <v>187</v>
      </c>
    </row>
    <row r="393" spans="1:7" x14ac:dyDescent="0.25">
      <c r="A393" s="59">
        <v>-3</v>
      </c>
      <c r="B393" s="59">
        <v>42</v>
      </c>
      <c r="C393" s="59">
        <v>75</v>
      </c>
      <c r="D393" s="59">
        <v>33</v>
      </c>
      <c r="E393" s="59">
        <v>45</v>
      </c>
      <c r="F393" s="59">
        <v>12</v>
      </c>
      <c r="G393" s="59">
        <v>162</v>
      </c>
    </row>
    <row r="394" spans="1:7" x14ac:dyDescent="0.25">
      <c r="A394" s="59">
        <v>32</v>
      </c>
      <c r="B394" s="59">
        <v>77</v>
      </c>
      <c r="C394" s="59">
        <v>134</v>
      </c>
      <c r="D394" s="59">
        <v>57</v>
      </c>
      <c r="E394" s="59">
        <v>45</v>
      </c>
      <c r="F394" s="59">
        <v>18</v>
      </c>
      <c r="G394" s="59">
        <v>323</v>
      </c>
    </row>
    <row r="395" spans="1:7" x14ac:dyDescent="0.25">
      <c r="A395" s="59">
        <v>35</v>
      </c>
      <c r="B395" s="59">
        <v>72</v>
      </c>
      <c r="C395" s="59">
        <v>121</v>
      </c>
      <c r="D395" s="59">
        <v>49</v>
      </c>
      <c r="E395" s="59">
        <v>37</v>
      </c>
      <c r="F395" s="59">
        <v>15</v>
      </c>
      <c r="G395" s="59">
        <v>351</v>
      </c>
    </row>
    <row r="396" spans="1:7" x14ac:dyDescent="0.25">
      <c r="A396" s="59">
        <v>-4</v>
      </c>
      <c r="B396" s="59">
        <v>73</v>
      </c>
      <c r="C396" s="59">
        <v>125</v>
      </c>
      <c r="D396" s="59">
        <v>52</v>
      </c>
      <c r="E396" s="59">
        <v>77</v>
      </c>
      <c r="F396" s="59">
        <v>47</v>
      </c>
      <c r="G396" s="59">
        <v>421</v>
      </c>
    </row>
    <row r="397" spans="1:7" x14ac:dyDescent="0.25">
      <c r="A397" s="59">
        <v>68</v>
      </c>
      <c r="B397" s="59">
        <v>126</v>
      </c>
      <c r="C397" s="59">
        <v>210</v>
      </c>
      <c r="D397" s="59">
        <v>84</v>
      </c>
      <c r="E397" s="59">
        <v>58</v>
      </c>
      <c r="F397" s="59">
        <v>27</v>
      </c>
      <c r="G397" s="59">
        <v>632</v>
      </c>
    </row>
    <row r="398" spans="1:7" x14ac:dyDescent="0.25">
      <c r="A398" s="59">
        <v>74</v>
      </c>
      <c r="B398" s="59">
        <v>125</v>
      </c>
      <c r="C398" s="59">
        <v>214</v>
      </c>
      <c r="D398" s="59">
        <v>89</v>
      </c>
      <c r="E398" s="59">
        <v>51</v>
      </c>
      <c r="F398" s="59">
        <v>27</v>
      </c>
      <c r="G398" s="59">
        <v>481</v>
      </c>
    </row>
    <row r="399" spans="1:7" x14ac:dyDescent="0.25">
      <c r="A399" s="59">
        <v>15</v>
      </c>
      <c r="B399" s="59">
        <v>71</v>
      </c>
      <c r="C399" s="59">
        <v>129</v>
      </c>
      <c r="D399" s="59">
        <v>58</v>
      </c>
      <c r="E399" s="59">
        <v>56</v>
      </c>
      <c r="F399" s="59">
        <v>22</v>
      </c>
      <c r="G399" s="59">
        <v>325</v>
      </c>
    </row>
    <row r="400" spans="1:7" x14ac:dyDescent="0.25">
      <c r="A400" s="59">
        <v>94</v>
      </c>
      <c r="B400" s="59">
        <v>163</v>
      </c>
      <c r="C400" s="59">
        <v>325</v>
      </c>
      <c r="D400" s="59">
        <v>84</v>
      </c>
      <c r="E400" s="59">
        <v>69</v>
      </c>
      <c r="F400" s="59">
        <v>45</v>
      </c>
      <c r="G400" s="59">
        <v>1059</v>
      </c>
    </row>
    <row r="401" spans="1:7" x14ac:dyDescent="0.25">
      <c r="A401" s="59">
        <v>15</v>
      </c>
      <c r="B401" s="59">
        <v>32</v>
      </c>
      <c r="C401" s="59">
        <v>53</v>
      </c>
      <c r="D401" s="59">
        <v>21</v>
      </c>
      <c r="E401" s="59">
        <v>17</v>
      </c>
      <c r="F401" s="59">
        <v>5</v>
      </c>
      <c r="G401" s="59">
        <v>449</v>
      </c>
    </row>
    <row r="402" spans="1:7" x14ac:dyDescent="0.25">
      <c r="A402" s="59">
        <v>28</v>
      </c>
      <c r="B402" s="59">
        <v>47</v>
      </c>
      <c r="C402" s="59">
        <v>79</v>
      </c>
      <c r="D402" s="59">
        <v>32</v>
      </c>
      <c r="E402" s="59">
        <v>19</v>
      </c>
      <c r="F402" s="59">
        <v>8</v>
      </c>
      <c r="G402" s="59">
        <v>813</v>
      </c>
    </row>
    <row r="403" spans="1:7" x14ac:dyDescent="0.25">
      <c r="A403" s="59">
        <v>13</v>
      </c>
      <c r="B403" s="59">
        <v>66</v>
      </c>
      <c r="C403" s="59">
        <v>120</v>
      </c>
      <c r="D403" s="59">
        <v>54</v>
      </c>
      <c r="E403" s="59">
        <v>53</v>
      </c>
      <c r="F403" s="59">
        <v>20</v>
      </c>
      <c r="G403" s="59">
        <v>301</v>
      </c>
    </row>
    <row r="404" spans="1:7" x14ac:dyDescent="0.25">
      <c r="A404" s="59">
        <v>17</v>
      </c>
      <c r="B404" s="59">
        <v>132</v>
      </c>
      <c r="C404" s="59">
        <v>227</v>
      </c>
      <c r="D404" s="59">
        <v>95</v>
      </c>
      <c r="E404" s="59">
        <v>115</v>
      </c>
      <c r="F404" s="59">
        <v>86</v>
      </c>
      <c r="G404" s="59">
        <v>532</v>
      </c>
    </row>
    <row r="405" spans="1:7" x14ac:dyDescent="0.25">
      <c r="A405" s="59">
        <v>55</v>
      </c>
      <c r="B405" s="59">
        <v>108</v>
      </c>
      <c r="C405" s="59">
        <v>188</v>
      </c>
      <c r="D405" s="59">
        <v>80</v>
      </c>
      <c r="E405" s="59">
        <v>53</v>
      </c>
      <c r="F405" s="59">
        <v>26</v>
      </c>
      <c r="G405" s="59">
        <v>415</v>
      </c>
    </row>
    <row r="406" spans="1:7" x14ac:dyDescent="0.25">
      <c r="A406" s="59">
        <v>38</v>
      </c>
      <c r="B406" s="59">
        <v>77</v>
      </c>
      <c r="C406" s="59">
        <v>129</v>
      </c>
      <c r="D406" s="59">
        <v>52</v>
      </c>
      <c r="E406" s="59">
        <v>39</v>
      </c>
      <c r="F406" s="59">
        <v>16</v>
      </c>
      <c r="G406" s="59">
        <v>376</v>
      </c>
    </row>
    <row r="407" spans="1:7" x14ac:dyDescent="0.25">
      <c r="A407" s="59">
        <v>1</v>
      </c>
      <c r="B407" s="59">
        <v>87</v>
      </c>
      <c r="C407" s="59">
        <v>150</v>
      </c>
      <c r="D407" s="59">
        <v>63</v>
      </c>
      <c r="E407" s="59">
        <v>86</v>
      </c>
      <c r="F407" s="59">
        <v>57</v>
      </c>
      <c r="G407" s="59">
        <v>506</v>
      </c>
    </row>
    <row r="408" spans="1:7" x14ac:dyDescent="0.25">
      <c r="A408" s="59">
        <v>34</v>
      </c>
      <c r="B408" s="59">
        <v>63</v>
      </c>
      <c r="C408" s="59">
        <v>112</v>
      </c>
      <c r="D408" s="59">
        <v>49</v>
      </c>
      <c r="E408" s="59">
        <v>29</v>
      </c>
      <c r="F408" s="59">
        <v>16</v>
      </c>
      <c r="G408" s="59">
        <v>611</v>
      </c>
    </row>
    <row r="409" spans="1:7" x14ac:dyDescent="0.25">
      <c r="A409" s="59">
        <v>41</v>
      </c>
      <c r="B409" s="59">
        <v>84</v>
      </c>
      <c r="C409" s="59">
        <v>155</v>
      </c>
      <c r="D409" s="59">
        <v>71</v>
      </c>
      <c r="E409" s="59">
        <v>43</v>
      </c>
      <c r="F409" s="59">
        <v>22</v>
      </c>
      <c r="G409" s="59">
        <v>950</v>
      </c>
    </row>
    <row r="410" spans="1:7" x14ac:dyDescent="0.25">
      <c r="A410" s="59">
        <v>63</v>
      </c>
      <c r="B410" s="59">
        <v>105</v>
      </c>
      <c r="C410" s="59">
        <v>167</v>
      </c>
      <c r="D410" s="59">
        <v>62</v>
      </c>
      <c r="E410" s="59">
        <v>42</v>
      </c>
      <c r="F410" s="59">
        <v>19</v>
      </c>
      <c r="G410" s="59">
        <v>346</v>
      </c>
    </row>
    <row r="411" spans="1:7" x14ac:dyDescent="0.25">
      <c r="A411" s="59">
        <v>47</v>
      </c>
      <c r="B411" s="59">
        <v>72</v>
      </c>
      <c r="C411" s="59">
        <v>121</v>
      </c>
      <c r="D411" s="59">
        <v>49</v>
      </c>
      <c r="E411" s="59">
        <v>25</v>
      </c>
      <c r="F411" s="59">
        <v>13</v>
      </c>
      <c r="G411" s="59">
        <v>767</v>
      </c>
    </row>
    <row r="412" spans="1:7" x14ac:dyDescent="0.25">
      <c r="A412" s="59">
        <v>47</v>
      </c>
      <c r="B412" s="59">
        <v>72</v>
      </c>
      <c r="C412" s="59">
        <v>121</v>
      </c>
      <c r="D412" s="59">
        <v>49</v>
      </c>
      <c r="E412" s="59">
        <v>25</v>
      </c>
      <c r="F412" s="59">
        <v>13</v>
      </c>
      <c r="G412" s="59">
        <v>809</v>
      </c>
    </row>
    <row r="413" spans="1:7" x14ac:dyDescent="0.25">
      <c r="A413" s="59">
        <v>18</v>
      </c>
      <c r="B413" s="59">
        <v>37</v>
      </c>
      <c r="C413" s="59">
        <v>62</v>
      </c>
      <c r="D413" s="59">
        <v>25</v>
      </c>
      <c r="E413" s="59">
        <v>19</v>
      </c>
      <c r="F413" s="59">
        <v>7</v>
      </c>
      <c r="G413" s="59">
        <v>769</v>
      </c>
    </row>
    <row r="414" spans="1:7" x14ac:dyDescent="0.25">
      <c r="A414" s="59">
        <v>26</v>
      </c>
      <c r="B414" s="59">
        <v>71</v>
      </c>
      <c r="C414" s="59">
        <v>124</v>
      </c>
      <c r="D414" s="59">
        <v>53</v>
      </c>
      <c r="E414" s="59">
        <v>45</v>
      </c>
      <c r="F414" s="59">
        <v>17</v>
      </c>
      <c r="G414" s="59">
        <v>299</v>
      </c>
    </row>
    <row r="415" spans="1:7" x14ac:dyDescent="0.25">
      <c r="A415" s="59">
        <v>0</v>
      </c>
      <c r="B415" s="59">
        <v>87</v>
      </c>
      <c r="C415" s="59">
        <v>150</v>
      </c>
      <c r="D415" s="59">
        <v>63</v>
      </c>
      <c r="E415" s="59">
        <v>87</v>
      </c>
      <c r="F415" s="59">
        <v>57</v>
      </c>
      <c r="G415" s="59">
        <v>506</v>
      </c>
    </row>
    <row r="416" spans="1:7" x14ac:dyDescent="0.25">
      <c r="A416" s="59">
        <v>114</v>
      </c>
      <c r="B416" s="59">
        <v>186</v>
      </c>
      <c r="C416" s="59">
        <v>309</v>
      </c>
      <c r="D416" s="59">
        <v>85</v>
      </c>
      <c r="E416" s="59">
        <v>72</v>
      </c>
      <c r="F416" s="59">
        <v>40</v>
      </c>
      <c r="G416" s="59">
        <v>932</v>
      </c>
    </row>
    <row r="417" spans="1:7" x14ac:dyDescent="0.25">
      <c r="A417" s="59">
        <v>39</v>
      </c>
      <c r="B417" s="59">
        <v>104</v>
      </c>
      <c r="C417" s="59">
        <v>189</v>
      </c>
      <c r="D417" s="59">
        <v>85</v>
      </c>
      <c r="E417" s="59">
        <v>65</v>
      </c>
      <c r="F417" s="59">
        <v>32</v>
      </c>
      <c r="G417" s="59">
        <v>476</v>
      </c>
    </row>
    <row r="418" spans="1:7" x14ac:dyDescent="0.25">
      <c r="A418" s="59">
        <v>46</v>
      </c>
      <c r="B418" s="59">
        <v>89</v>
      </c>
      <c r="C418" s="59">
        <v>163</v>
      </c>
      <c r="D418" s="59">
        <v>74</v>
      </c>
      <c r="E418" s="59">
        <v>43</v>
      </c>
      <c r="F418" s="59">
        <v>22</v>
      </c>
      <c r="G418" s="59">
        <v>949</v>
      </c>
    </row>
    <row r="419" spans="1:7" x14ac:dyDescent="0.25">
      <c r="A419" s="59">
        <v>27</v>
      </c>
      <c r="B419" s="59">
        <v>48</v>
      </c>
      <c r="C419" s="59">
        <v>81</v>
      </c>
      <c r="D419" s="59">
        <v>33</v>
      </c>
      <c r="E419" s="59">
        <v>21</v>
      </c>
      <c r="F419" s="59">
        <v>9</v>
      </c>
      <c r="G419" s="59">
        <v>813</v>
      </c>
    </row>
    <row r="420" spans="1:7" x14ac:dyDescent="0.25">
      <c r="A420" s="59">
        <v>47</v>
      </c>
      <c r="B420" s="59">
        <v>72</v>
      </c>
      <c r="C420" s="59">
        <v>121</v>
      </c>
      <c r="D420" s="59">
        <v>49</v>
      </c>
      <c r="E420" s="59">
        <v>25</v>
      </c>
      <c r="F420" s="59">
        <v>13</v>
      </c>
      <c r="G420" s="59">
        <v>767</v>
      </c>
    </row>
    <row r="421" spans="1:7" x14ac:dyDescent="0.25">
      <c r="A421" s="59">
        <v>54</v>
      </c>
      <c r="B421" s="59">
        <v>108</v>
      </c>
      <c r="C421" s="59">
        <v>188</v>
      </c>
      <c r="D421" s="59">
        <v>80</v>
      </c>
      <c r="E421" s="59">
        <v>54</v>
      </c>
      <c r="F421" s="59">
        <v>26</v>
      </c>
      <c r="G421" s="59">
        <v>415</v>
      </c>
    </row>
    <row r="422" spans="1:7" x14ac:dyDescent="0.25">
      <c r="A422" s="59">
        <v>17</v>
      </c>
      <c r="B422" s="59">
        <v>132</v>
      </c>
      <c r="C422" s="59">
        <v>227</v>
      </c>
      <c r="D422" s="59">
        <v>95</v>
      </c>
      <c r="E422" s="59">
        <v>115</v>
      </c>
      <c r="F422" s="59">
        <v>86</v>
      </c>
      <c r="G422" s="59">
        <v>532</v>
      </c>
    </row>
    <row r="423" spans="1:7" x14ac:dyDescent="0.25">
      <c r="A423" s="59">
        <v>74</v>
      </c>
      <c r="B423" s="59">
        <v>125</v>
      </c>
      <c r="C423" s="59">
        <v>214</v>
      </c>
      <c r="D423" s="59">
        <v>89</v>
      </c>
      <c r="E423" s="59">
        <v>51</v>
      </c>
      <c r="F423" s="59">
        <v>27</v>
      </c>
      <c r="G423" s="59">
        <v>481</v>
      </c>
    </row>
    <row r="424" spans="1:7" x14ac:dyDescent="0.25">
      <c r="A424" s="59">
        <v>67</v>
      </c>
      <c r="B424" s="59">
        <v>126</v>
      </c>
      <c r="C424" s="59">
        <v>210</v>
      </c>
      <c r="D424" s="59">
        <v>84</v>
      </c>
      <c r="E424" s="59">
        <v>59</v>
      </c>
      <c r="F424" s="59">
        <v>27</v>
      </c>
      <c r="G424" s="59">
        <v>632</v>
      </c>
    </row>
    <row r="425" spans="1:7" x14ac:dyDescent="0.25">
      <c r="A425" s="59">
        <v>35</v>
      </c>
      <c r="B425" s="59">
        <v>63</v>
      </c>
      <c r="C425" s="59">
        <v>112</v>
      </c>
      <c r="D425" s="59">
        <v>49</v>
      </c>
      <c r="E425" s="59">
        <v>28</v>
      </c>
      <c r="F425" s="59">
        <v>16</v>
      </c>
      <c r="G425" s="59">
        <v>611</v>
      </c>
    </row>
    <row r="426" spans="1:7" x14ac:dyDescent="0.25">
      <c r="A426" s="59">
        <v>12</v>
      </c>
      <c r="B426" s="59">
        <v>66</v>
      </c>
      <c r="C426" s="59">
        <v>120</v>
      </c>
      <c r="D426" s="59">
        <v>54</v>
      </c>
      <c r="E426" s="59">
        <v>54</v>
      </c>
      <c r="F426" s="59">
        <v>20</v>
      </c>
      <c r="G426" s="59">
        <v>301</v>
      </c>
    </row>
    <row r="427" spans="1:7" x14ac:dyDescent="0.25">
      <c r="A427" s="59">
        <v>40</v>
      </c>
      <c r="B427" s="59">
        <v>84</v>
      </c>
      <c r="C427" s="59">
        <v>155</v>
      </c>
      <c r="D427" s="59">
        <v>71</v>
      </c>
      <c r="E427" s="59">
        <v>44</v>
      </c>
      <c r="F427" s="59">
        <v>22</v>
      </c>
      <c r="G427" s="59">
        <v>950</v>
      </c>
    </row>
    <row r="428" spans="1:7" x14ac:dyDescent="0.25">
      <c r="A428" s="59">
        <v>28</v>
      </c>
      <c r="B428" s="59">
        <v>47</v>
      </c>
      <c r="C428" s="59">
        <v>79</v>
      </c>
      <c r="D428" s="59">
        <v>32</v>
      </c>
      <c r="E428" s="59">
        <v>19</v>
      </c>
      <c r="F428" s="59">
        <v>8</v>
      </c>
      <c r="G428" s="59">
        <v>813</v>
      </c>
    </row>
    <row r="429" spans="1:7" x14ac:dyDescent="0.25">
      <c r="A429" s="59">
        <v>15</v>
      </c>
      <c r="B429" s="59">
        <v>32</v>
      </c>
      <c r="C429" s="59">
        <v>53</v>
      </c>
      <c r="D429" s="59">
        <v>21</v>
      </c>
      <c r="E429" s="59">
        <v>17</v>
      </c>
      <c r="F429" s="59">
        <v>5</v>
      </c>
      <c r="G429" s="59">
        <v>449</v>
      </c>
    </row>
    <row r="430" spans="1:7" x14ac:dyDescent="0.25">
      <c r="A430" s="59">
        <v>94</v>
      </c>
      <c r="B430" s="59">
        <v>163</v>
      </c>
      <c r="C430" s="59">
        <v>325</v>
      </c>
      <c r="D430" s="59">
        <v>106</v>
      </c>
      <c r="E430" s="59">
        <v>69</v>
      </c>
      <c r="F430" s="59">
        <v>45</v>
      </c>
      <c r="G430" s="59">
        <v>1059</v>
      </c>
    </row>
    <row r="431" spans="1:7" x14ac:dyDescent="0.25">
      <c r="A431" s="59">
        <v>-4</v>
      </c>
      <c r="B431" s="59">
        <v>73</v>
      </c>
      <c r="C431" s="59">
        <v>125</v>
      </c>
      <c r="D431" s="59">
        <v>52</v>
      </c>
      <c r="E431" s="59">
        <v>77</v>
      </c>
      <c r="F431" s="59">
        <v>47</v>
      </c>
      <c r="G431" s="59">
        <v>446</v>
      </c>
    </row>
    <row r="432" spans="1:7" x14ac:dyDescent="0.25">
      <c r="A432" s="59">
        <v>366</v>
      </c>
      <c r="B432" s="59">
        <v>420</v>
      </c>
      <c r="C432" s="59">
        <v>492</v>
      </c>
      <c r="D432" s="59">
        <v>72</v>
      </c>
      <c r="E432" s="59">
        <v>54</v>
      </c>
      <c r="F432" s="59">
        <v>23</v>
      </c>
      <c r="G432" s="59">
        <v>-54</v>
      </c>
    </row>
    <row r="433" spans="1:7" x14ac:dyDescent="0.25">
      <c r="A433" s="59">
        <v>16</v>
      </c>
      <c r="B433" s="59">
        <v>71</v>
      </c>
      <c r="C433" s="59">
        <v>129</v>
      </c>
      <c r="D433" s="59">
        <v>58</v>
      </c>
      <c r="E433" s="59">
        <v>55</v>
      </c>
      <c r="F433" s="59">
        <v>22</v>
      </c>
      <c r="G433" s="59">
        <v>325</v>
      </c>
    </row>
    <row r="434" spans="1:7" x14ac:dyDescent="0.25">
      <c r="A434" s="59">
        <v>11</v>
      </c>
      <c r="B434" s="59">
        <v>27</v>
      </c>
      <c r="C434" s="59">
        <v>45</v>
      </c>
      <c r="D434" s="59">
        <v>18</v>
      </c>
      <c r="E434" s="59">
        <v>16</v>
      </c>
      <c r="F434" s="59">
        <v>5</v>
      </c>
      <c r="G434" s="59">
        <v>816</v>
      </c>
    </row>
    <row r="435" spans="1:7" x14ac:dyDescent="0.25">
      <c r="A435" s="59">
        <v>32</v>
      </c>
      <c r="B435" s="59">
        <v>43</v>
      </c>
      <c r="C435" s="59">
        <v>43</v>
      </c>
      <c r="D435" s="59">
        <v>0</v>
      </c>
      <c r="E435" s="59">
        <v>11</v>
      </c>
      <c r="F435" s="59">
        <v>0</v>
      </c>
      <c r="G435" s="59">
        <v>731</v>
      </c>
    </row>
    <row r="436" spans="1:7" x14ac:dyDescent="0.25">
      <c r="A436" s="59">
        <v>-4</v>
      </c>
      <c r="B436" s="59">
        <v>42</v>
      </c>
      <c r="C436" s="59">
        <v>75</v>
      </c>
      <c r="D436" s="59">
        <v>33</v>
      </c>
      <c r="E436" s="59">
        <v>46</v>
      </c>
      <c r="F436" s="59">
        <v>12</v>
      </c>
      <c r="G436" s="59">
        <v>162</v>
      </c>
    </row>
    <row r="437" spans="1:7" x14ac:dyDescent="0.25">
      <c r="A437" s="59">
        <v>-7</v>
      </c>
      <c r="B437" s="59">
        <v>63</v>
      </c>
      <c r="C437" s="59">
        <v>107</v>
      </c>
      <c r="D437" s="59">
        <v>44</v>
      </c>
      <c r="E437" s="59">
        <v>70</v>
      </c>
      <c r="F437" s="59">
        <v>40</v>
      </c>
      <c r="G437" s="59">
        <v>251</v>
      </c>
    </row>
    <row r="438" spans="1:7" x14ac:dyDescent="0.25">
      <c r="A438" s="59">
        <v>29</v>
      </c>
      <c r="B438" s="59">
        <v>64</v>
      </c>
      <c r="C438" s="59">
        <v>107</v>
      </c>
      <c r="D438" s="59">
        <v>43</v>
      </c>
      <c r="E438" s="59">
        <v>35</v>
      </c>
      <c r="F438" s="59">
        <v>13</v>
      </c>
      <c r="G438" s="59">
        <v>231</v>
      </c>
    </row>
    <row r="439" spans="1:7" x14ac:dyDescent="0.25">
      <c r="A439" s="59">
        <v>26</v>
      </c>
      <c r="B439" s="59">
        <v>72</v>
      </c>
      <c r="C439" s="59">
        <v>119</v>
      </c>
      <c r="D439" s="59">
        <v>47</v>
      </c>
      <c r="E439" s="59">
        <v>46</v>
      </c>
      <c r="F439" s="59">
        <v>15</v>
      </c>
      <c r="G439" s="59">
        <v>361</v>
      </c>
    </row>
    <row r="440" spans="1:7" x14ac:dyDescent="0.25">
      <c r="A440" s="59">
        <v>-3</v>
      </c>
      <c r="B440" s="59">
        <v>42</v>
      </c>
      <c r="C440" s="59">
        <v>75</v>
      </c>
      <c r="D440" s="59">
        <v>33</v>
      </c>
      <c r="E440" s="59">
        <v>45</v>
      </c>
      <c r="F440" s="59">
        <v>12</v>
      </c>
      <c r="G440" s="59">
        <v>190</v>
      </c>
    </row>
    <row r="441" spans="1:7" x14ac:dyDescent="0.25">
      <c r="A441" s="59">
        <v>102</v>
      </c>
      <c r="B441" s="59">
        <v>139</v>
      </c>
      <c r="C441" s="59">
        <v>234</v>
      </c>
      <c r="D441" s="59">
        <v>95</v>
      </c>
      <c r="E441" s="59">
        <v>37</v>
      </c>
      <c r="F441" s="59">
        <v>26</v>
      </c>
      <c r="G441" s="59">
        <v>799</v>
      </c>
    </row>
    <row r="442" spans="1:7" x14ac:dyDescent="0.25">
      <c r="A442" s="59">
        <v>91</v>
      </c>
      <c r="B442" s="59">
        <v>126</v>
      </c>
      <c r="C442" s="59">
        <v>213</v>
      </c>
      <c r="D442" s="59">
        <v>87</v>
      </c>
      <c r="E442" s="59">
        <v>35</v>
      </c>
      <c r="F442" s="59">
        <v>24</v>
      </c>
      <c r="G442" s="59">
        <v>756</v>
      </c>
    </row>
    <row r="443" spans="1:7" x14ac:dyDescent="0.25">
      <c r="A443" s="59">
        <v>83</v>
      </c>
      <c r="B443" s="59">
        <v>117</v>
      </c>
      <c r="C443" s="59">
        <v>198</v>
      </c>
      <c r="D443" s="59">
        <v>81</v>
      </c>
      <c r="E443" s="59">
        <v>34</v>
      </c>
      <c r="F443" s="59">
        <v>22</v>
      </c>
      <c r="G443" s="59">
        <v>441</v>
      </c>
    </row>
    <row r="444" spans="1:7" x14ac:dyDescent="0.25">
      <c r="A444" s="59">
        <v>-208</v>
      </c>
      <c r="B444" s="59">
        <v>-62</v>
      </c>
      <c r="C444" s="59">
        <v>63</v>
      </c>
      <c r="D444" s="59">
        <v>147</v>
      </c>
      <c r="E444" s="59">
        <v>146</v>
      </c>
      <c r="F444" s="59">
        <v>113</v>
      </c>
      <c r="G444" s="59">
        <v>1118</v>
      </c>
    </row>
    <row r="445" spans="1:7" x14ac:dyDescent="0.25">
      <c r="A445" s="59">
        <v>194</v>
      </c>
      <c r="B445" s="59">
        <v>284</v>
      </c>
      <c r="C445" s="59">
        <v>523</v>
      </c>
      <c r="D445" s="59">
        <v>215</v>
      </c>
      <c r="E445" s="59">
        <v>90</v>
      </c>
      <c r="F445" s="59">
        <v>66</v>
      </c>
      <c r="G445" s="59">
        <v>1260</v>
      </c>
    </row>
    <row r="446" spans="1:7" x14ac:dyDescent="0.25">
      <c r="A446" s="59">
        <v>259</v>
      </c>
      <c r="B446" s="59">
        <v>405</v>
      </c>
      <c r="C446" s="59">
        <v>675</v>
      </c>
      <c r="D446" s="59">
        <v>236</v>
      </c>
      <c r="E446" s="59">
        <v>146</v>
      </c>
      <c r="F446" s="59">
        <v>94</v>
      </c>
      <c r="G446" s="59">
        <v>2041</v>
      </c>
    </row>
    <row r="447" spans="1:7" x14ac:dyDescent="0.25">
      <c r="A447" s="59">
        <v>141</v>
      </c>
      <c r="B447" s="59">
        <v>268</v>
      </c>
      <c r="C447" s="59">
        <v>513</v>
      </c>
      <c r="D447" s="59">
        <v>262</v>
      </c>
      <c r="E447" s="59">
        <v>127</v>
      </c>
      <c r="F447" s="59">
        <v>93</v>
      </c>
      <c r="G447" s="59">
        <v>1471</v>
      </c>
    </row>
    <row r="448" spans="1:7" x14ac:dyDescent="0.25">
      <c r="A448" s="59">
        <v>-119</v>
      </c>
      <c r="B448" s="59">
        <v>-32</v>
      </c>
      <c r="C448" s="59">
        <v>182</v>
      </c>
      <c r="D448" s="59">
        <v>218</v>
      </c>
      <c r="E448" s="59">
        <v>87</v>
      </c>
      <c r="F448" s="59">
        <v>66</v>
      </c>
      <c r="G448" s="59">
        <v>1480</v>
      </c>
    </row>
    <row r="449" spans="1:7" x14ac:dyDescent="0.25">
      <c r="A449" s="59">
        <v>1</v>
      </c>
      <c r="B449" s="59">
        <v>87</v>
      </c>
      <c r="C449" s="59">
        <v>150</v>
      </c>
      <c r="D449" s="59">
        <v>63</v>
      </c>
      <c r="E449" s="59">
        <v>86</v>
      </c>
      <c r="F449" s="59">
        <v>57</v>
      </c>
      <c r="G449" s="59">
        <v>187</v>
      </c>
    </row>
    <row r="450" spans="1:7" x14ac:dyDescent="0.25">
      <c r="A450" s="59">
        <v>63</v>
      </c>
      <c r="B450" s="59">
        <v>105</v>
      </c>
      <c r="C450" s="59">
        <v>167</v>
      </c>
      <c r="D450" s="59">
        <v>62</v>
      </c>
      <c r="E450" s="59">
        <v>42</v>
      </c>
      <c r="F450" s="59">
        <v>19</v>
      </c>
      <c r="G450" s="59">
        <v>346</v>
      </c>
    </row>
    <row r="451" spans="1:7" x14ac:dyDescent="0.25">
      <c r="A451" s="59">
        <v>38</v>
      </c>
      <c r="B451" s="59">
        <v>77</v>
      </c>
      <c r="C451" s="59">
        <v>129</v>
      </c>
      <c r="D451" s="59">
        <v>52</v>
      </c>
      <c r="E451" s="59">
        <v>39</v>
      </c>
      <c r="F451" s="59">
        <v>16</v>
      </c>
      <c r="G451" s="59">
        <v>376</v>
      </c>
    </row>
    <row r="452" spans="1:7" x14ac:dyDescent="0.25">
      <c r="A452" s="59">
        <v>34</v>
      </c>
      <c r="B452" s="59">
        <v>62</v>
      </c>
      <c r="C452" s="59">
        <v>110</v>
      </c>
      <c r="D452" s="59">
        <v>48</v>
      </c>
      <c r="E452" s="59">
        <v>28</v>
      </c>
      <c r="F452" s="59">
        <v>15</v>
      </c>
      <c r="G452" s="59">
        <v>611</v>
      </c>
    </row>
    <row r="453" spans="1:7" x14ac:dyDescent="0.25">
      <c r="A453" s="59">
        <v>39</v>
      </c>
      <c r="B453" s="59">
        <v>104</v>
      </c>
      <c r="C453" s="59">
        <v>189</v>
      </c>
      <c r="D453" s="59">
        <v>85</v>
      </c>
      <c r="E453" s="59">
        <v>65</v>
      </c>
      <c r="F453" s="59">
        <v>32</v>
      </c>
      <c r="G453" s="59">
        <v>476</v>
      </c>
    </row>
    <row r="454" spans="1:7" x14ac:dyDescent="0.25">
      <c r="A454" s="59">
        <v>47</v>
      </c>
      <c r="B454" s="59">
        <v>72</v>
      </c>
      <c r="C454" s="59">
        <v>121</v>
      </c>
      <c r="D454" s="59">
        <v>49</v>
      </c>
      <c r="E454" s="59">
        <v>25</v>
      </c>
      <c r="F454" s="59">
        <v>13</v>
      </c>
      <c r="G454" s="59">
        <v>767</v>
      </c>
    </row>
    <row r="455" spans="1:7" x14ac:dyDescent="0.25">
      <c r="A455" s="59">
        <v>29</v>
      </c>
      <c r="B455" s="59">
        <v>49</v>
      </c>
      <c r="C455" s="59">
        <v>82</v>
      </c>
      <c r="D455" s="59">
        <v>33</v>
      </c>
      <c r="E455" s="59">
        <v>20</v>
      </c>
      <c r="F455" s="59">
        <v>9</v>
      </c>
      <c r="G455" s="59">
        <v>768</v>
      </c>
    </row>
    <row r="456" spans="1:7" x14ac:dyDescent="0.25">
      <c r="A456" s="59">
        <v>-3</v>
      </c>
      <c r="B456" s="59">
        <v>42</v>
      </c>
      <c r="C456" s="59">
        <v>75</v>
      </c>
      <c r="D456" s="59">
        <v>33</v>
      </c>
      <c r="E456" s="59">
        <v>45</v>
      </c>
      <c r="F456" s="59">
        <v>12</v>
      </c>
      <c r="G456" s="59">
        <v>36</v>
      </c>
    </row>
    <row r="457" spans="1:7" x14ac:dyDescent="0.25">
      <c r="A457" s="59">
        <v>-7</v>
      </c>
      <c r="B457" s="59">
        <v>63</v>
      </c>
      <c r="C457" s="59">
        <v>107</v>
      </c>
      <c r="D457" s="59">
        <v>44</v>
      </c>
      <c r="E457" s="59">
        <v>70</v>
      </c>
      <c r="F457" s="59">
        <v>40</v>
      </c>
      <c r="G457" s="59">
        <v>251</v>
      </c>
    </row>
    <row r="458" spans="1:7" x14ac:dyDescent="0.25">
      <c r="A458" s="59">
        <v>11</v>
      </c>
      <c r="B458" s="59">
        <v>49</v>
      </c>
      <c r="C458" s="59">
        <v>85</v>
      </c>
      <c r="D458" s="59">
        <v>36</v>
      </c>
      <c r="E458" s="59">
        <v>38</v>
      </c>
      <c r="F458" s="59">
        <v>11</v>
      </c>
      <c r="G458" s="59">
        <v>187</v>
      </c>
    </row>
    <row r="459" spans="1:7" x14ac:dyDescent="0.25">
      <c r="A459" s="59">
        <v>10</v>
      </c>
      <c r="B459" s="59">
        <v>27</v>
      </c>
      <c r="C459" s="59">
        <v>45</v>
      </c>
      <c r="D459" s="59">
        <v>18</v>
      </c>
      <c r="E459" s="59">
        <v>17</v>
      </c>
      <c r="F459" s="59">
        <v>5</v>
      </c>
      <c r="G459" s="59">
        <v>816</v>
      </c>
    </row>
    <row r="460" spans="1:7" x14ac:dyDescent="0.25">
      <c r="A460" s="59">
        <v>5</v>
      </c>
      <c r="B460" s="59">
        <v>35</v>
      </c>
      <c r="C460" s="59">
        <v>63</v>
      </c>
      <c r="D460" s="59">
        <v>28</v>
      </c>
      <c r="E460" s="59">
        <v>30</v>
      </c>
      <c r="F460" s="59">
        <v>8</v>
      </c>
      <c r="G460" s="59">
        <v>958</v>
      </c>
    </row>
    <row r="461" spans="1:7" x14ac:dyDescent="0.25">
      <c r="A461" s="59">
        <v>-33</v>
      </c>
      <c r="B461" s="59">
        <v>18</v>
      </c>
      <c r="C461" s="59">
        <v>106</v>
      </c>
      <c r="D461" s="59">
        <v>88</v>
      </c>
      <c r="E461" s="59">
        <v>51</v>
      </c>
      <c r="F461" s="59">
        <v>27</v>
      </c>
      <c r="G461" s="59">
        <v>715</v>
      </c>
    </row>
    <row r="462" spans="1:7" x14ac:dyDescent="0.25">
      <c r="A462" s="59">
        <v>26</v>
      </c>
      <c r="B462" s="59">
        <v>72</v>
      </c>
      <c r="C462" s="59">
        <v>119</v>
      </c>
      <c r="D462" s="59">
        <v>47</v>
      </c>
      <c r="E462" s="59">
        <v>46</v>
      </c>
      <c r="F462" s="59">
        <v>15</v>
      </c>
      <c r="G462" s="59">
        <v>361</v>
      </c>
    </row>
    <row r="463" spans="1:7" x14ac:dyDescent="0.25">
      <c r="A463" s="59">
        <v>74</v>
      </c>
      <c r="B463" s="59">
        <v>125</v>
      </c>
      <c r="C463" s="59">
        <v>214</v>
      </c>
      <c r="D463" s="59">
        <v>89</v>
      </c>
      <c r="E463" s="59">
        <v>51</v>
      </c>
      <c r="F463" s="59">
        <v>27</v>
      </c>
      <c r="G463" s="59">
        <v>94</v>
      </c>
    </row>
    <row r="464" spans="1:7" x14ac:dyDescent="0.25">
      <c r="A464" s="59">
        <v>15</v>
      </c>
      <c r="B464" s="59">
        <v>32</v>
      </c>
      <c r="C464" s="59">
        <v>53</v>
      </c>
      <c r="D464" s="59">
        <v>21</v>
      </c>
      <c r="E464" s="59">
        <v>17</v>
      </c>
      <c r="F464" s="59">
        <v>5</v>
      </c>
      <c r="G464" s="59">
        <v>449</v>
      </c>
    </row>
    <row r="465" spans="1:7" x14ac:dyDescent="0.25">
      <c r="A465" s="59">
        <v>68</v>
      </c>
      <c r="B465" s="59">
        <v>126</v>
      </c>
      <c r="C465" s="59">
        <v>210</v>
      </c>
      <c r="D465" s="59">
        <v>84</v>
      </c>
      <c r="E465" s="59">
        <v>58</v>
      </c>
      <c r="F465" s="59">
        <v>27</v>
      </c>
      <c r="G465" s="59">
        <v>632</v>
      </c>
    </row>
    <row r="466" spans="1:7" x14ac:dyDescent="0.25">
      <c r="A466" s="59">
        <v>13</v>
      </c>
      <c r="B466" s="59">
        <v>66</v>
      </c>
      <c r="C466" s="59">
        <v>120</v>
      </c>
      <c r="D466" s="59">
        <v>54</v>
      </c>
      <c r="E466" s="59">
        <v>53</v>
      </c>
      <c r="F466" s="59">
        <v>20</v>
      </c>
      <c r="G466" s="59">
        <v>301</v>
      </c>
    </row>
    <row r="467" spans="1:7" x14ac:dyDescent="0.25">
      <c r="A467" s="59">
        <v>17</v>
      </c>
      <c r="B467" s="59">
        <v>132</v>
      </c>
      <c r="C467" s="59">
        <v>227</v>
      </c>
      <c r="D467" s="59">
        <v>95</v>
      </c>
      <c r="E467" s="59">
        <v>115</v>
      </c>
      <c r="F467" s="59">
        <v>86</v>
      </c>
      <c r="G467" s="59">
        <v>532</v>
      </c>
    </row>
    <row r="468" spans="1:7" x14ac:dyDescent="0.25">
      <c r="A468" s="59">
        <v>27</v>
      </c>
      <c r="B468" s="59">
        <v>47</v>
      </c>
      <c r="C468" s="59">
        <v>79</v>
      </c>
      <c r="D468" s="59">
        <v>32</v>
      </c>
      <c r="E468" s="59">
        <v>20</v>
      </c>
      <c r="F468" s="59">
        <v>8</v>
      </c>
      <c r="G468" s="59">
        <v>813</v>
      </c>
    </row>
    <row r="469" spans="1:7" x14ac:dyDescent="0.25">
      <c r="A469" s="59">
        <v>29</v>
      </c>
      <c r="B469" s="59">
        <v>55</v>
      </c>
      <c r="C469" s="59">
        <v>98</v>
      </c>
      <c r="D469" s="59">
        <v>43</v>
      </c>
      <c r="E469" s="59">
        <v>26</v>
      </c>
      <c r="F469" s="59">
        <v>14</v>
      </c>
      <c r="G469" s="59">
        <v>613</v>
      </c>
    </row>
    <row r="470" spans="1:7" x14ac:dyDescent="0.25">
      <c r="A470" s="59">
        <v>54</v>
      </c>
      <c r="B470" s="59">
        <v>108</v>
      </c>
      <c r="C470" s="59">
        <v>180</v>
      </c>
      <c r="D470" s="59">
        <v>72</v>
      </c>
      <c r="E470" s="59">
        <v>54</v>
      </c>
      <c r="F470" s="59">
        <v>23</v>
      </c>
      <c r="G470" s="59">
        <v>189</v>
      </c>
    </row>
    <row r="471" spans="1:7" x14ac:dyDescent="0.25">
      <c r="A471" s="59">
        <v>91</v>
      </c>
      <c r="B471" s="59">
        <v>126</v>
      </c>
      <c r="C471" s="59">
        <v>213</v>
      </c>
      <c r="D471" s="59">
        <v>87</v>
      </c>
      <c r="E471" s="59">
        <v>35</v>
      </c>
      <c r="F471" s="59">
        <v>24</v>
      </c>
      <c r="G471" s="59">
        <v>756</v>
      </c>
    </row>
    <row r="472" spans="1:7" x14ac:dyDescent="0.25">
      <c r="A472" s="59">
        <v>84</v>
      </c>
      <c r="B472" s="59">
        <v>117</v>
      </c>
      <c r="C472" s="59">
        <v>198</v>
      </c>
      <c r="D472" s="59">
        <v>81</v>
      </c>
      <c r="E472" s="59">
        <v>33</v>
      </c>
      <c r="F472" s="59">
        <v>22</v>
      </c>
      <c r="G472" s="59">
        <v>441</v>
      </c>
    </row>
    <row r="473" spans="1:7" x14ac:dyDescent="0.25">
      <c r="A473" s="59">
        <v>31</v>
      </c>
      <c r="B473" s="59">
        <v>77</v>
      </c>
      <c r="C473" s="59">
        <v>134</v>
      </c>
      <c r="D473" s="59">
        <v>57</v>
      </c>
      <c r="E473" s="59">
        <v>46</v>
      </c>
      <c r="F473" s="59">
        <v>18</v>
      </c>
      <c r="G473" s="59">
        <v>323</v>
      </c>
    </row>
    <row r="474" spans="1:7" x14ac:dyDescent="0.25">
      <c r="A474" s="59">
        <v>35</v>
      </c>
      <c r="B474" s="59">
        <v>72</v>
      </c>
      <c r="C474" s="59">
        <v>121</v>
      </c>
      <c r="D474" s="59">
        <v>49</v>
      </c>
      <c r="E474" s="59">
        <v>37</v>
      </c>
      <c r="F474" s="59">
        <v>15</v>
      </c>
      <c r="G474" s="59">
        <v>351</v>
      </c>
    </row>
    <row r="475" spans="1:7" x14ac:dyDescent="0.25">
      <c r="A475" s="59">
        <v>70</v>
      </c>
      <c r="B475" s="59">
        <v>109</v>
      </c>
      <c r="C475" s="59">
        <v>193</v>
      </c>
      <c r="D475" s="59">
        <v>84</v>
      </c>
      <c r="E475" s="59">
        <v>39</v>
      </c>
      <c r="F475" s="59">
        <v>27</v>
      </c>
      <c r="G475" s="59">
        <v>603</v>
      </c>
    </row>
    <row r="476" spans="1:7" x14ac:dyDescent="0.25">
      <c r="A476" s="59">
        <v>166</v>
      </c>
      <c r="B476" s="59">
        <v>253</v>
      </c>
      <c r="C476" s="59">
        <v>467</v>
      </c>
      <c r="D476" s="59">
        <v>233</v>
      </c>
      <c r="E476" s="59">
        <v>87</v>
      </c>
      <c r="F476" s="59">
        <v>66</v>
      </c>
      <c r="G476" s="59">
        <v>923</v>
      </c>
    </row>
    <row r="477" spans="1:7" x14ac:dyDescent="0.25">
      <c r="A477" s="59">
        <v>45</v>
      </c>
      <c r="B477" s="59">
        <v>70</v>
      </c>
      <c r="C477" s="59">
        <v>118</v>
      </c>
      <c r="D477" s="59">
        <v>48</v>
      </c>
      <c r="E477" s="59">
        <v>25</v>
      </c>
      <c r="F477" s="59">
        <v>13</v>
      </c>
      <c r="G477" s="59">
        <v>766</v>
      </c>
    </row>
    <row r="478" spans="1:7" x14ac:dyDescent="0.25">
      <c r="A478" s="59">
        <v>34</v>
      </c>
      <c r="B478" s="59">
        <v>62</v>
      </c>
      <c r="C478" s="59">
        <v>110</v>
      </c>
      <c r="D478" s="59">
        <v>48</v>
      </c>
      <c r="E478" s="59">
        <v>28</v>
      </c>
      <c r="F478" s="59">
        <v>15</v>
      </c>
      <c r="G478" s="59">
        <v>611</v>
      </c>
    </row>
    <row r="479" spans="1:7" x14ac:dyDescent="0.25">
      <c r="A479" s="59">
        <v>47</v>
      </c>
      <c r="B479" s="59">
        <v>72</v>
      </c>
      <c r="C479" s="59">
        <v>121</v>
      </c>
      <c r="D479" s="59">
        <v>49</v>
      </c>
      <c r="E479" s="59">
        <v>25</v>
      </c>
      <c r="F479" s="59">
        <v>13</v>
      </c>
      <c r="G479" s="59">
        <v>809</v>
      </c>
    </row>
    <row r="480" spans="1:7" x14ac:dyDescent="0.25">
      <c r="A480" s="59">
        <v>38</v>
      </c>
      <c r="B480" s="59">
        <v>104</v>
      </c>
      <c r="C480" s="59">
        <v>189</v>
      </c>
      <c r="D480" s="59">
        <v>85</v>
      </c>
      <c r="E480" s="59">
        <v>66</v>
      </c>
      <c r="F480" s="59">
        <v>32</v>
      </c>
      <c r="G480" s="59">
        <v>476</v>
      </c>
    </row>
    <row r="481" spans="1:7" x14ac:dyDescent="0.25">
      <c r="A481" s="59">
        <v>28</v>
      </c>
      <c r="B481" s="59">
        <v>64</v>
      </c>
      <c r="C481" s="59">
        <v>107</v>
      </c>
      <c r="D481" s="59">
        <v>43</v>
      </c>
      <c r="E481" s="59">
        <v>36</v>
      </c>
      <c r="F481" s="59">
        <v>13</v>
      </c>
      <c r="G481" s="59">
        <v>231</v>
      </c>
    </row>
    <row r="482" spans="1:7" x14ac:dyDescent="0.25">
      <c r="A482" s="59">
        <v>26</v>
      </c>
      <c r="B482" s="59">
        <v>72</v>
      </c>
      <c r="C482" s="59">
        <v>119</v>
      </c>
      <c r="D482" s="59">
        <v>47</v>
      </c>
      <c r="E482" s="59">
        <v>46</v>
      </c>
      <c r="F482" s="59">
        <v>15</v>
      </c>
      <c r="G482" s="59">
        <v>361</v>
      </c>
    </row>
    <row r="483" spans="1:7" x14ac:dyDescent="0.25">
      <c r="A483" s="59">
        <v>-32</v>
      </c>
      <c r="B483" s="59">
        <v>18</v>
      </c>
      <c r="C483" s="59">
        <v>106</v>
      </c>
      <c r="D483" s="59">
        <v>88</v>
      </c>
      <c r="E483" s="59">
        <v>50</v>
      </c>
      <c r="F483" s="59">
        <v>27</v>
      </c>
      <c r="G483" s="59">
        <v>715</v>
      </c>
    </row>
    <row r="484" spans="1:7" x14ac:dyDescent="0.25">
      <c r="A484" s="59">
        <v>-7</v>
      </c>
      <c r="B484" s="59">
        <v>63</v>
      </c>
      <c r="C484" s="59">
        <v>107</v>
      </c>
      <c r="D484" s="59">
        <v>44</v>
      </c>
      <c r="E484" s="59">
        <v>70</v>
      </c>
      <c r="F484" s="59">
        <v>40</v>
      </c>
      <c r="G484" s="59">
        <v>251</v>
      </c>
    </row>
    <row r="485" spans="1:7" x14ac:dyDescent="0.25">
      <c r="A485" s="59">
        <v>10</v>
      </c>
      <c r="B485" s="59">
        <v>49</v>
      </c>
      <c r="C485" s="59">
        <v>85</v>
      </c>
      <c r="D485" s="59">
        <v>36</v>
      </c>
      <c r="E485" s="59">
        <v>39</v>
      </c>
      <c r="F485" s="59">
        <v>11</v>
      </c>
      <c r="G485" s="59">
        <v>187</v>
      </c>
    </row>
    <row r="486" spans="1:7" x14ac:dyDescent="0.25">
      <c r="A486" s="59">
        <v>-4</v>
      </c>
      <c r="B486" s="59">
        <v>42</v>
      </c>
      <c r="C486" s="59">
        <v>75</v>
      </c>
      <c r="D486" s="59">
        <v>33</v>
      </c>
      <c r="E486" s="59">
        <v>46</v>
      </c>
      <c r="F486" s="59">
        <v>12</v>
      </c>
      <c r="G486" s="59">
        <v>162</v>
      </c>
    </row>
    <row r="487" spans="1:7" x14ac:dyDescent="0.25">
      <c r="A487" s="59">
        <v>45</v>
      </c>
      <c r="B487" s="59">
        <v>89</v>
      </c>
      <c r="C487" s="59">
        <v>163</v>
      </c>
      <c r="D487" s="59">
        <v>74</v>
      </c>
      <c r="E487" s="59">
        <v>44</v>
      </c>
      <c r="F487" s="59">
        <v>22</v>
      </c>
      <c r="G487" s="59">
        <v>949</v>
      </c>
    </row>
    <row r="488" spans="1:7" x14ac:dyDescent="0.25">
      <c r="A488" s="59">
        <v>26</v>
      </c>
      <c r="B488" s="59">
        <v>71</v>
      </c>
      <c r="C488" s="59">
        <v>124</v>
      </c>
      <c r="D488" s="59">
        <v>53</v>
      </c>
      <c r="E488" s="59">
        <v>45</v>
      </c>
      <c r="F488" s="59">
        <v>17</v>
      </c>
      <c r="G488" s="59">
        <v>299</v>
      </c>
    </row>
    <row r="489" spans="1:7" x14ac:dyDescent="0.25">
      <c r="A489" s="59">
        <v>149</v>
      </c>
      <c r="B489" s="59">
        <v>239</v>
      </c>
      <c r="C489" s="59">
        <v>478</v>
      </c>
      <c r="D489" s="59">
        <v>259</v>
      </c>
      <c r="E489" s="59">
        <v>90</v>
      </c>
      <c r="F489" s="59">
        <v>66</v>
      </c>
      <c r="G489" s="59">
        <v>1417</v>
      </c>
    </row>
    <row r="490" spans="1:7" x14ac:dyDescent="0.25">
      <c r="A490" s="59">
        <v>27</v>
      </c>
      <c r="B490" s="59">
        <v>173</v>
      </c>
      <c r="C490" s="59">
        <v>298</v>
      </c>
      <c r="D490" s="59">
        <v>113</v>
      </c>
      <c r="E490" s="59">
        <v>146</v>
      </c>
      <c r="F490" s="59">
        <v>113</v>
      </c>
      <c r="G490" s="59">
        <v>700</v>
      </c>
    </row>
    <row r="491" spans="1:7" x14ac:dyDescent="0.25">
      <c r="A491" s="59">
        <v>211</v>
      </c>
      <c r="B491" s="59">
        <v>324</v>
      </c>
      <c r="C491" s="59">
        <v>567</v>
      </c>
      <c r="D491" s="59">
        <v>267</v>
      </c>
      <c r="E491" s="59">
        <v>113</v>
      </c>
      <c r="F491" s="59">
        <v>80</v>
      </c>
      <c r="G491" s="59">
        <v>1260</v>
      </c>
    </row>
    <row r="492" spans="1:7" x14ac:dyDescent="0.25">
      <c r="A492" s="59">
        <v>-121</v>
      </c>
      <c r="B492" s="59">
        <v>-27</v>
      </c>
      <c r="C492" s="59">
        <v>127</v>
      </c>
      <c r="D492" s="59">
        <v>165</v>
      </c>
      <c r="E492" s="59">
        <v>94</v>
      </c>
      <c r="F492" s="59">
        <v>50</v>
      </c>
      <c r="G492" s="59">
        <v>1288</v>
      </c>
    </row>
    <row r="493" spans="1:7" x14ac:dyDescent="0.25">
      <c r="A493" s="59">
        <v>101</v>
      </c>
      <c r="B493" s="59">
        <v>139</v>
      </c>
      <c r="C493" s="59">
        <v>234</v>
      </c>
      <c r="D493" s="59">
        <v>95</v>
      </c>
      <c r="E493" s="59">
        <v>38</v>
      </c>
      <c r="F493" s="59">
        <v>26</v>
      </c>
      <c r="G493" s="59">
        <v>799</v>
      </c>
    </row>
    <row r="494" spans="1:7" x14ac:dyDescent="0.25">
      <c r="A494" s="59">
        <v>165</v>
      </c>
      <c r="B494" s="59">
        <v>253</v>
      </c>
      <c r="C494" s="59">
        <v>467</v>
      </c>
      <c r="D494" s="59">
        <v>148</v>
      </c>
      <c r="E494" s="59">
        <v>88</v>
      </c>
      <c r="F494" s="59">
        <v>66</v>
      </c>
      <c r="G494" s="59">
        <v>923</v>
      </c>
    </row>
    <row r="495" spans="1:7" x14ac:dyDescent="0.25">
      <c r="A495" s="59">
        <v>69</v>
      </c>
      <c r="B495" s="59">
        <v>109</v>
      </c>
      <c r="C495" s="59">
        <v>193</v>
      </c>
      <c r="D495" s="59">
        <v>84</v>
      </c>
      <c r="E495" s="59">
        <v>40</v>
      </c>
      <c r="F495" s="59">
        <v>27</v>
      </c>
      <c r="G495" s="59">
        <v>603</v>
      </c>
    </row>
    <row r="496" spans="1:7" x14ac:dyDescent="0.25">
      <c r="A496" s="59">
        <v>91</v>
      </c>
      <c r="B496" s="59">
        <v>126</v>
      </c>
      <c r="C496" s="59">
        <v>213</v>
      </c>
      <c r="D496" s="59">
        <v>87</v>
      </c>
      <c r="E496" s="59">
        <v>35</v>
      </c>
      <c r="F496" s="59">
        <v>24</v>
      </c>
      <c r="G496" s="59">
        <v>756</v>
      </c>
    </row>
    <row r="497" spans="1:7" x14ac:dyDescent="0.25">
      <c r="A497" s="59">
        <v>84</v>
      </c>
      <c r="B497" s="59">
        <v>117</v>
      </c>
      <c r="C497" s="59">
        <v>198</v>
      </c>
      <c r="D497" s="59">
        <v>81</v>
      </c>
      <c r="E497" s="59">
        <v>33</v>
      </c>
      <c r="F497" s="59">
        <v>22</v>
      </c>
      <c r="G497" s="59">
        <v>441</v>
      </c>
    </row>
    <row r="498" spans="1:7" x14ac:dyDescent="0.25">
      <c r="A498" s="59">
        <v>54</v>
      </c>
      <c r="B498" s="59">
        <v>108</v>
      </c>
      <c r="C498" s="59">
        <v>180</v>
      </c>
      <c r="D498" s="59">
        <v>72</v>
      </c>
      <c r="E498" s="59">
        <v>54</v>
      </c>
      <c r="F498" s="59">
        <v>23</v>
      </c>
      <c r="G498" s="59">
        <v>541</v>
      </c>
    </row>
    <row r="499" spans="1:7" x14ac:dyDescent="0.25">
      <c r="A499" s="59">
        <v>-41</v>
      </c>
      <c r="B499" s="59">
        <v>16</v>
      </c>
      <c r="C499" s="59">
        <v>125</v>
      </c>
      <c r="D499" s="59">
        <v>135</v>
      </c>
      <c r="E499" s="59">
        <v>57</v>
      </c>
      <c r="F499" s="59">
        <v>34</v>
      </c>
      <c r="G499" s="59">
        <v>796</v>
      </c>
    </row>
    <row r="500" spans="1:7" x14ac:dyDescent="0.25">
      <c r="A500" s="59">
        <v>259</v>
      </c>
      <c r="B500" s="59">
        <v>405</v>
      </c>
      <c r="C500" s="59">
        <v>675</v>
      </c>
      <c r="D500" s="59">
        <v>203</v>
      </c>
      <c r="E500" s="59">
        <v>146</v>
      </c>
      <c r="F500" s="59">
        <v>94</v>
      </c>
      <c r="G500" s="59">
        <v>2041</v>
      </c>
    </row>
    <row r="501" spans="1:7" x14ac:dyDescent="0.25">
      <c r="A501" s="59">
        <v>31</v>
      </c>
      <c r="B501" s="59">
        <v>43</v>
      </c>
      <c r="C501" s="59">
        <v>43</v>
      </c>
      <c r="D501" s="59">
        <v>0</v>
      </c>
      <c r="E501" s="59">
        <v>12</v>
      </c>
      <c r="F501" s="59">
        <v>0</v>
      </c>
      <c r="G501" s="59">
        <v>731</v>
      </c>
    </row>
    <row r="502" spans="1:7" x14ac:dyDescent="0.25">
      <c r="A502" s="59">
        <v>10</v>
      </c>
      <c r="B502" s="59">
        <v>27</v>
      </c>
      <c r="C502" s="59">
        <v>45</v>
      </c>
      <c r="D502" s="59">
        <v>18</v>
      </c>
      <c r="E502" s="59">
        <v>17</v>
      </c>
      <c r="F502" s="59">
        <v>5</v>
      </c>
      <c r="G502" s="59">
        <v>816</v>
      </c>
    </row>
    <row r="503" spans="1:7" x14ac:dyDescent="0.25">
      <c r="A503" s="59">
        <v>10</v>
      </c>
      <c r="B503" s="59">
        <v>25</v>
      </c>
      <c r="C503" s="59">
        <v>41</v>
      </c>
      <c r="D503" s="59">
        <v>16</v>
      </c>
      <c r="E503" s="59">
        <v>15</v>
      </c>
      <c r="F503" s="59">
        <v>4</v>
      </c>
      <c r="G503" s="59">
        <v>772</v>
      </c>
    </row>
    <row r="504" spans="1:7" x14ac:dyDescent="0.25">
      <c r="A504" s="59">
        <v>6</v>
      </c>
      <c r="B504" s="59">
        <v>35</v>
      </c>
      <c r="C504" s="59">
        <v>63</v>
      </c>
      <c r="D504" s="59">
        <v>28</v>
      </c>
      <c r="E504" s="59">
        <v>29</v>
      </c>
      <c r="F504" s="59">
        <v>8</v>
      </c>
      <c r="G504" s="59">
        <v>958</v>
      </c>
    </row>
    <row r="505" spans="1:7" x14ac:dyDescent="0.25">
      <c r="A505" s="59">
        <v>27</v>
      </c>
      <c r="B505" s="59">
        <v>173</v>
      </c>
      <c r="C505" s="59">
        <v>298</v>
      </c>
      <c r="D505" s="59">
        <v>99</v>
      </c>
      <c r="E505" s="59">
        <v>146</v>
      </c>
      <c r="F505" s="59">
        <v>113</v>
      </c>
      <c r="G505" s="59">
        <v>700</v>
      </c>
    </row>
    <row r="506" spans="1:7" x14ac:dyDescent="0.25">
      <c r="A506" s="59">
        <v>119</v>
      </c>
      <c r="B506" s="59">
        <v>213</v>
      </c>
      <c r="C506" s="59">
        <v>367</v>
      </c>
      <c r="D506" s="59">
        <v>179</v>
      </c>
      <c r="E506" s="59">
        <v>94</v>
      </c>
      <c r="F506" s="59">
        <v>50</v>
      </c>
      <c r="G506" s="59">
        <v>829</v>
      </c>
    </row>
    <row r="507" spans="1:7" x14ac:dyDescent="0.25">
      <c r="A507" s="59">
        <v>102</v>
      </c>
      <c r="B507" s="59">
        <v>158</v>
      </c>
      <c r="C507" s="59">
        <v>267</v>
      </c>
      <c r="D507" s="59">
        <v>92</v>
      </c>
      <c r="E507" s="59">
        <v>56</v>
      </c>
      <c r="F507" s="59">
        <v>34</v>
      </c>
      <c r="G507" s="59">
        <v>585</v>
      </c>
    </row>
    <row r="508" spans="1:7" x14ac:dyDescent="0.25">
      <c r="A508" s="59">
        <v>212</v>
      </c>
      <c r="B508" s="59">
        <v>324</v>
      </c>
      <c r="C508" s="59">
        <v>567</v>
      </c>
      <c r="D508" s="59">
        <v>223</v>
      </c>
      <c r="E508" s="59">
        <v>112</v>
      </c>
      <c r="F508" s="59">
        <v>80</v>
      </c>
      <c r="G508" s="59">
        <v>1260</v>
      </c>
    </row>
    <row r="509" spans="1:7" x14ac:dyDescent="0.25">
      <c r="A509" s="59">
        <v>148</v>
      </c>
      <c r="B509" s="59">
        <v>239</v>
      </c>
      <c r="C509" s="59">
        <v>478</v>
      </c>
      <c r="D509" s="59">
        <v>276</v>
      </c>
      <c r="E509" s="59">
        <v>91</v>
      </c>
      <c r="F509" s="59">
        <v>66</v>
      </c>
      <c r="G509" s="59">
        <v>1417</v>
      </c>
    </row>
    <row r="510" spans="1:7" x14ac:dyDescent="0.25">
      <c r="A510" s="59">
        <v>-340</v>
      </c>
      <c r="B510" s="59">
        <v>-245</v>
      </c>
      <c r="C510" s="59">
        <v>32</v>
      </c>
      <c r="D510" s="59">
        <v>227</v>
      </c>
      <c r="E510" s="59">
        <v>127</v>
      </c>
      <c r="F510" s="59">
        <v>93</v>
      </c>
      <c r="G510" s="59">
        <v>2449</v>
      </c>
    </row>
    <row r="511" spans="1:7" x14ac:dyDescent="0.25">
      <c r="A511" s="59">
        <v>-4</v>
      </c>
      <c r="B511" s="59">
        <v>42</v>
      </c>
      <c r="C511" s="59">
        <v>75</v>
      </c>
      <c r="D511" s="59">
        <v>33</v>
      </c>
      <c r="E511" s="59">
        <v>46</v>
      </c>
      <c r="F511" s="59">
        <v>12</v>
      </c>
      <c r="G511" s="59">
        <v>190</v>
      </c>
    </row>
    <row r="512" spans="1:7" x14ac:dyDescent="0.25">
      <c r="A512" s="59">
        <v>15</v>
      </c>
      <c r="B512" s="59">
        <v>71</v>
      </c>
      <c r="C512" s="59">
        <v>129</v>
      </c>
      <c r="D512" s="59">
        <v>58</v>
      </c>
      <c r="E512" s="59">
        <v>56</v>
      </c>
      <c r="F512" s="59">
        <v>22</v>
      </c>
      <c r="G512" s="59">
        <v>325</v>
      </c>
    </row>
    <row r="513" spans="1:7" x14ac:dyDescent="0.25">
      <c r="A513" s="59">
        <v>32</v>
      </c>
      <c r="B513" s="59">
        <v>77</v>
      </c>
      <c r="C513" s="59">
        <v>134</v>
      </c>
      <c r="D513" s="59">
        <v>57</v>
      </c>
      <c r="E513" s="59">
        <v>45</v>
      </c>
      <c r="F513" s="59">
        <v>18</v>
      </c>
      <c r="G513" s="59">
        <v>323</v>
      </c>
    </row>
    <row r="514" spans="1:7" x14ac:dyDescent="0.25">
      <c r="A514" s="59">
        <v>94</v>
      </c>
      <c r="B514" s="59">
        <v>163</v>
      </c>
      <c r="C514" s="59">
        <v>325</v>
      </c>
      <c r="D514" s="59">
        <v>137</v>
      </c>
      <c r="E514" s="59">
        <v>69</v>
      </c>
      <c r="F514" s="59">
        <v>45</v>
      </c>
      <c r="G514" s="59">
        <v>1059</v>
      </c>
    </row>
    <row r="515" spans="1:7" x14ac:dyDescent="0.25">
      <c r="A515" s="59">
        <v>34</v>
      </c>
      <c r="B515" s="59">
        <v>72</v>
      </c>
      <c r="C515" s="59">
        <v>121</v>
      </c>
      <c r="D515" s="59">
        <v>49</v>
      </c>
      <c r="E515" s="59">
        <v>38</v>
      </c>
      <c r="F515" s="59">
        <v>15</v>
      </c>
      <c r="G515" s="59">
        <v>351</v>
      </c>
    </row>
    <row r="516" spans="1:7" x14ac:dyDescent="0.25">
      <c r="A516" s="59">
        <v>33</v>
      </c>
      <c r="B516" s="59">
        <v>55</v>
      </c>
      <c r="C516" s="59">
        <v>92</v>
      </c>
      <c r="D516" s="59">
        <v>37</v>
      </c>
      <c r="E516" s="59">
        <v>22</v>
      </c>
      <c r="F516" s="59">
        <v>10</v>
      </c>
      <c r="G516" s="59">
        <v>768</v>
      </c>
    </row>
    <row r="517" spans="1:7" x14ac:dyDescent="0.25">
      <c r="A517" s="59">
        <v>29</v>
      </c>
      <c r="B517" s="59">
        <v>55</v>
      </c>
      <c r="C517" s="59">
        <v>98</v>
      </c>
      <c r="D517" s="59">
        <v>43</v>
      </c>
      <c r="E517" s="59">
        <v>26</v>
      </c>
      <c r="F517" s="59">
        <v>14</v>
      </c>
      <c r="G517" s="59">
        <v>613</v>
      </c>
    </row>
    <row r="518" spans="1:7" x14ac:dyDescent="0.25">
      <c r="A518" s="59">
        <v>16</v>
      </c>
      <c r="B518" s="59">
        <v>32</v>
      </c>
      <c r="C518" s="59">
        <v>53</v>
      </c>
      <c r="D518" s="59">
        <v>21</v>
      </c>
      <c r="E518" s="59">
        <v>16</v>
      </c>
      <c r="F518" s="59">
        <v>5</v>
      </c>
      <c r="G518" s="59">
        <v>449</v>
      </c>
    </row>
    <row r="519" spans="1:7" x14ac:dyDescent="0.25">
      <c r="A519" s="59">
        <v>68</v>
      </c>
      <c r="B519" s="59">
        <v>126</v>
      </c>
      <c r="C519" s="59">
        <v>210</v>
      </c>
      <c r="D519" s="59">
        <v>84</v>
      </c>
      <c r="E519" s="59">
        <v>58</v>
      </c>
      <c r="F519" s="59">
        <v>27</v>
      </c>
      <c r="G519" s="59">
        <v>632</v>
      </c>
    </row>
    <row r="520" spans="1:7" x14ac:dyDescent="0.25">
      <c r="A520" s="59">
        <v>74</v>
      </c>
      <c r="B520" s="59">
        <v>125</v>
      </c>
      <c r="C520" s="59">
        <v>214</v>
      </c>
      <c r="D520" s="59">
        <v>89</v>
      </c>
      <c r="E520" s="59">
        <v>51</v>
      </c>
      <c r="F520" s="59">
        <v>27</v>
      </c>
      <c r="G520" s="59">
        <v>481</v>
      </c>
    </row>
    <row r="521" spans="1:7" x14ac:dyDescent="0.25">
      <c r="A521" s="59">
        <v>-3</v>
      </c>
      <c r="B521" s="59">
        <v>73</v>
      </c>
      <c r="C521" s="59">
        <v>125</v>
      </c>
      <c r="D521" s="59">
        <v>52</v>
      </c>
      <c r="E521" s="59">
        <v>76</v>
      </c>
      <c r="F521" s="59">
        <v>47</v>
      </c>
      <c r="G521" s="59">
        <v>421</v>
      </c>
    </row>
    <row r="522" spans="1:7" x14ac:dyDescent="0.25">
      <c r="A522" s="59">
        <v>24</v>
      </c>
      <c r="B522" s="59">
        <v>87</v>
      </c>
      <c r="C522" s="59">
        <v>149</v>
      </c>
      <c r="D522" s="59">
        <v>62</v>
      </c>
      <c r="E522" s="59">
        <v>63</v>
      </c>
      <c r="F522" s="59">
        <v>20</v>
      </c>
      <c r="G522" s="59">
        <v>385</v>
      </c>
    </row>
    <row r="523" spans="1:7" x14ac:dyDescent="0.25">
      <c r="A523" s="59">
        <v>35</v>
      </c>
      <c r="B523" s="59">
        <v>63</v>
      </c>
      <c r="C523" s="59">
        <v>112</v>
      </c>
      <c r="D523" s="59">
        <v>49</v>
      </c>
      <c r="E523" s="59">
        <v>28</v>
      </c>
      <c r="F523" s="59">
        <v>16</v>
      </c>
      <c r="G523" s="59">
        <v>611</v>
      </c>
    </row>
    <row r="524" spans="1:7" x14ac:dyDescent="0.25">
      <c r="A524" s="59">
        <v>12</v>
      </c>
      <c r="B524" s="59">
        <v>66</v>
      </c>
      <c r="C524" s="59">
        <v>120</v>
      </c>
      <c r="D524" s="59">
        <v>54</v>
      </c>
      <c r="E524" s="59">
        <v>54</v>
      </c>
      <c r="F524" s="59">
        <v>20</v>
      </c>
      <c r="G524" s="59">
        <v>301</v>
      </c>
    </row>
    <row r="525" spans="1:7" x14ac:dyDescent="0.25">
      <c r="A525" s="59">
        <v>40</v>
      </c>
      <c r="B525" s="59">
        <v>84</v>
      </c>
      <c r="C525" s="59">
        <v>155</v>
      </c>
      <c r="D525" s="59">
        <v>71</v>
      </c>
      <c r="E525" s="59">
        <v>44</v>
      </c>
      <c r="F525" s="59">
        <v>22</v>
      </c>
      <c r="G525" s="59">
        <v>950</v>
      </c>
    </row>
    <row r="526" spans="1:7" x14ac:dyDescent="0.25">
      <c r="A526" s="59">
        <v>16</v>
      </c>
      <c r="B526" s="59">
        <v>132</v>
      </c>
      <c r="C526" s="59">
        <v>227</v>
      </c>
      <c r="D526" s="59">
        <v>95</v>
      </c>
      <c r="E526" s="59">
        <v>116</v>
      </c>
      <c r="F526" s="59">
        <v>86</v>
      </c>
      <c r="G526" s="59">
        <v>532</v>
      </c>
    </row>
    <row r="527" spans="1:7" x14ac:dyDescent="0.25">
      <c r="A527" s="59">
        <v>115</v>
      </c>
      <c r="B527" s="59">
        <v>186</v>
      </c>
      <c r="C527" s="59">
        <v>309</v>
      </c>
      <c r="D527" s="59">
        <v>190</v>
      </c>
      <c r="E527" s="59">
        <v>71</v>
      </c>
      <c r="F527" s="59">
        <v>40</v>
      </c>
      <c r="G527" s="59">
        <v>932</v>
      </c>
    </row>
    <row r="528" spans="1:7" x14ac:dyDescent="0.25">
      <c r="A528" s="59">
        <v>29</v>
      </c>
      <c r="B528" s="59">
        <v>49</v>
      </c>
      <c r="C528" s="59">
        <v>82</v>
      </c>
      <c r="D528" s="59">
        <v>33</v>
      </c>
      <c r="E528" s="59">
        <v>20</v>
      </c>
      <c r="F528" s="59">
        <v>9</v>
      </c>
      <c r="G528" s="59">
        <v>768</v>
      </c>
    </row>
    <row r="529" spans="1:7" x14ac:dyDescent="0.25">
      <c r="A529" s="59">
        <v>62</v>
      </c>
      <c r="B529" s="59">
        <v>105</v>
      </c>
      <c r="C529" s="59">
        <v>167</v>
      </c>
      <c r="D529" s="59">
        <v>62</v>
      </c>
      <c r="E529" s="59">
        <v>43</v>
      </c>
      <c r="F529" s="59">
        <v>19</v>
      </c>
      <c r="G529" s="59">
        <v>346</v>
      </c>
    </row>
    <row r="530" spans="1:7" x14ac:dyDescent="0.25">
      <c r="A530" s="59">
        <v>38</v>
      </c>
      <c r="B530" s="59">
        <v>77</v>
      </c>
      <c r="C530" s="59">
        <v>129</v>
      </c>
      <c r="D530" s="59">
        <v>52</v>
      </c>
      <c r="E530" s="59">
        <v>39</v>
      </c>
      <c r="F530" s="59">
        <v>16</v>
      </c>
      <c r="G530" s="59">
        <v>376</v>
      </c>
    </row>
    <row r="531" spans="1:7" x14ac:dyDescent="0.25">
      <c r="A531" s="59">
        <v>0</v>
      </c>
      <c r="B531" s="59">
        <v>87</v>
      </c>
      <c r="C531" s="59">
        <v>150</v>
      </c>
      <c r="D531" s="59">
        <v>63</v>
      </c>
      <c r="E531" s="59">
        <v>87</v>
      </c>
      <c r="F531" s="59">
        <v>57</v>
      </c>
      <c r="G531" s="59">
        <v>506</v>
      </c>
    </row>
    <row r="532" spans="1:7" x14ac:dyDescent="0.25">
      <c r="A532" s="59">
        <v>48</v>
      </c>
      <c r="B532" s="59">
        <v>89</v>
      </c>
      <c r="C532" s="59">
        <v>150</v>
      </c>
      <c r="D532" s="59">
        <v>61</v>
      </c>
      <c r="E532" s="59">
        <v>41</v>
      </c>
      <c r="F532" s="59">
        <v>19</v>
      </c>
      <c r="G532" s="59">
        <v>325</v>
      </c>
    </row>
    <row r="533" spans="1:7" x14ac:dyDescent="0.25">
      <c r="A533" s="59">
        <v>96</v>
      </c>
      <c r="B533" s="59">
        <v>132</v>
      </c>
      <c r="C533" s="59">
        <v>223</v>
      </c>
      <c r="D533" s="59">
        <v>91</v>
      </c>
      <c r="E533" s="59">
        <v>36</v>
      </c>
      <c r="F533" s="59">
        <v>25</v>
      </c>
      <c r="G533" s="59">
        <v>777</v>
      </c>
    </row>
    <row r="534" spans="1:7" x14ac:dyDescent="0.25">
      <c r="A534" s="59">
        <v>63</v>
      </c>
      <c r="B534" s="59">
        <v>100</v>
      </c>
      <c r="C534" s="59">
        <v>178</v>
      </c>
      <c r="D534" s="59">
        <v>78</v>
      </c>
      <c r="E534" s="59">
        <v>37</v>
      </c>
      <c r="F534" s="59">
        <v>25</v>
      </c>
      <c r="G534" s="59">
        <v>593</v>
      </c>
    </row>
    <row r="535" spans="1:7" x14ac:dyDescent="0.25">
      <c r="A535" s="59">
        <v>13</v>
      </c>
      <c r="B535" s="59">
        <v>67</v>
      </c>
      <c r="C535" s="59">
        <v>121</v>
      </c>
      <c r="D535" s="59">
        <v>54</v>
      </c>
      <c r="E535" s="59">
        <v>54</v>
      </c>
      <c r="F535" s="59">
        <v>20</v>
      </c>
      <c r="G535" s="59">
        <v>337</v>
      </c>
    </row>
    <row r="536" spans="1:7" x14ac:dyDescent="0.25">
      <c r="A536" s="59">
        <v>34</v>
      </c>
      <c r="B536" s="59">
        <v>75</v>
      </c>
      <c r="C536" s="59">
        <v>138</v>
      </c>
      <c r="D536" s="59">
        <v>63</v>
      </c>
      <c r="E536" s="59">
        <v>41</v>
      </c>
      <c r="F536" s="59">
        <v>19</v>
      </c>
      <c r="G536" s="59">
        <v>965</v>
      </c>
    </row>
    <row r="537" spans="1:7" x14ac:dyDescent="0.25">
      <c r="A537" s="59">
        <v>32</v>
      </c>
      <c r="B537" s="59">
        <v>60</v>
      </c>
      <c r="C537" s="59">
        <v>106</v>
      </c>
      <c r="D537" s="59">
        <v>46</v>
      </c>
      <c r="E537" s="59">
        <v>28</v>
      </c>
      <c r="F537" s="59">
        <v>15</v>
      </c>
      <c r="G537" s="59">
        <v>608</v>
      </c>
    </row>
    <row r="538" spans="1:7" x14ac:dyDescent="0.25">
      <c r="A538" s="59">
        <v>84</v>
      </c>
      <c r="B538" s="59">
        <v>117</v>
      </c>
      <c r="C538" s="59">
        <v>198</v>
      </c>
      <c r="D538" s="59">
        <v>81</v>
      </c>
      <c r="E538" s="59">
        <v>33</v>
      </c>
      <c r="F538" s="59">
        <v>22</v>
      </c>
      <c r="G538" s="59">
        <v>460</v>
      </c>
    </row>
    <row r="539" spans="1:7" x14ac:dyDescent="0.25">
      <c r="A539" s="59">
        <v>48</v>
      </c>
      <c r="B539" s="59">
        <v>102</v>
      </c>
      <c r="C539" s="59">
        <v>170</v>
      </c>
      <c r="D539" s="59">
        <v>68</v>
      </c>
      <c r="E539" s="59">
        <v>54</v>
      </c>
      <c r="F539" s="59">
        <v>22</v>
      </c>
      <c r="G539" s="59">
        <v>559</v>
      </c>
    </row>
    <row r="540" spans="1:7" x14ac:dyDescent="0.25">
      <c r="A540" s="59">
        <v>105</v>
      </c>
      <c r="B540" s="59">
        <v>145</v>
      </c>
      <c r="C540" s="59">
        <v>245</v>
      </c>
      <c r="D540" s="59">
        <v>71</v>
      </c>
      <c r="E540" s="59">
        <v>40</v>
      </c>
      <c r="F540" s="59">
        <v>28</v>
      </c>
      <c r="G540" s="59">
        <v>822</v>
      </c>
    </row>
    <row r="541" spans="1:7" x14ac:dyDescent="0.25">
      <c r="A541" s="59">
        <v>94</v>
      </c>
      <c r="B541" s="59">
        <v>163</v>
      </c>
      <c r="C541" s="59">
        <v>325</v>
      </c>
      <c r="D541" s="59">
        <v>185</v>
      </c>
      <c r="E541" s="59">
        <v>69</v>
      </c>
      <c r="F541" s="59">
        <v>45</v>
      </c>
      <c r="G541" s="59">
        <v>1091</v>
      </c>
    </row>
    <row r="542" spans="1:7" x14ac:dyDescent="0.25">
      <c r="A542" s="59">
        <v>-4</v>
      </c>
      <c r="B542" s="59">
        <v>73</v>
      </c>
      <c r="C542" s="59">
        <v>125</v>
      </c>
      <c r="D542" s="59">
        <v>52</v>
      </c>
      <c r="E542" s="59">
        <v>77</v>
      </c>
      <c r="F542" s="59">
        <v>47</v>
      </c>
      <c r="G542" s="59">
        <v>433</v>
      </c>
    </row>
    <row r="543" spans="1:7" x14ac:dyDescent="0.25">
      <c r="A543" s="59">
        <v>29</v>
      </c>
      <c r="B543" s="59">
        <v>74</v>
      </c>
      <c r="C543" s="59">
        <v>129</v>
      </c>
      <c r="D543" s="59">
        <v>55</v>
      </c>
      <c r="E543" s="59">
        <v>45</v>
      </c>
      <c r="F543" s="59">
        <v>18</v>
      </c>
      <c r="G543" s="59">
        <v>336</v>
      </c>
    </row>
    <row r="544" spans="1:7" x14ac:dyDescent="0.25">
      <c r="A544" s="59">
        <v>156</v>
      </c>
      <c r="B544" s="59">
        <v>265</v>
      </c>
      <c r="C544" s="59">
        <v>456</v>
      </c>
      <c r="D544" s="59">
        <v>246</v>
      </c>
      <c r="E544" s="59">
        <v>109</v>
      </c>
      <c r="F544" s="59">
        <v>63</v>
      </c>
      <c r="G544" s="59">
        <v>865</v>
      </c>
    </row>
    <row r="545" spans="1:7" x14ac:dyDescent="0.25">
      <c r="A545" s="59">
        <v>83</v>
      </c>
      <c r="B545" s="59">
        <v>117</v>
      </c>
      <c r="C545" s="59">
        <v>198</v>
      </c>
      <c r="D545" s="59">
        <v>81</v>
      </c>
      <c r="E545" s="59">
        <v>34</v>
      </c>
      <c r="F545" s="59">
        <v>22</v>
      </c>
      <c r="G545" s="59">
        <v>460</v>
      </c>
    </row>
    <row r="546" spans="1:7" x14ac:dyDescent="0.25">
      <c r="A546" s="59">
        <v>49</v>
      </c>
      <c r="B546" s="59">
        <v>102</v>
      </c>
      <c r="C546" s="59">
        <v>170</v>
      </c>
      <c r="D546" s="59">
        <v>68</v>
      </c>
      <c r="E546" s="59">
        <v>53</v>
      </c>
      <c r="F546" s="59">
        <v>22</v>
      </c>
      <c r="G546" s="59">
        <v>559</v>
      </c>
    </row>
    <row r="547" spans="1:7" x14ac:dyDescent="0.25">
      <c r="A547" s="59">
        <v>220</v>
      </c>
      <c r="B547" s="59">
        <v>335</v>
      </c>
      <c r="C547" s="59">
        <v>587</v>
      </c>
      <c r="D547" s="59">
        <v>214</v>
      </c>
      <c r="E547" s="59">
        <v>115</v>
      </c>
      <c r="F547" s="59">
        <v>83</v>
      </c>
      <c r="G547" s="59">
        <v>1316</v>
      </c>
    </row>
    <row r="548" spans="1:7" x14ac:dyDescent="0.25">
      <c r="A548" s="59">
        <v>149</v>
      </c>
      <c r="B548" s="59">
        <v>239</v>
      </c>
      <c r="C548" s="59">
        <v>478</v>
      </c>
      <c r="D548" s="59">
        <v>209</v>
      </c>
      <c r="E548" s="59">
        <v>90</v>
      </c>
      <c r="F548" s="59">
        <v>66</v>
      </c>
      <c r="G548" s="59">
        <v>1464</v>
      </c>
    </row>
    <row r="549" spans="1:7" x14ac:dyDescent="0.25">
      <c r="A549" s="59">
        <v>116</v>
      </c>
      <c r="B549" s="59">
        <v>178</v>
      </c>
      <c r="C549" s="59">
        <v>301</v>
      </c>
      <c r="D549" s="59">
        <v>70</v>
      </c>
      <c r="E549" s="59">
        <v>62</v>
      </c>
      <c r="F549" s="59">
        <v>39</v>
      </c>
      <c r="G549" s="59">
        <v>611</v>
      </c>
    </row>
    <row r="550" spans="1:7" x14ac:dyDescent="0.25">
      <c r="A550" s="59">
        <v>95</v>
      </c>
      <c r="B550" s="59">
        <v>132</v>
      </c>
      <c r="C550" s="59">
        <v>223</v>
      </c>
      <c r="D550" s="59">
        <v>91</v>
      </c>
      <c r="E550" s="59">
        <v>37</v>
      </c>
      <c r="F550" s="59">
        <v>25</v>
      </c>
      <c r="G550" s="59">
        <v>777</v>
      </c>
    </row>
    <row r="551" spans="1:7" x14ac:dyDescent="0.25">
      <c r="A551" s="59">
        <v>62</v>
      </c>
      <c r="B551" s="59">
        <v>100</v>
      </c>
      <c r="C551" s="59">
        <v>178</v>
      </c>
      <c r="D551" s="59">
        <v>78</v>
      </c>
      <c r="E551" s="59">
        <v>38</v>
      </c>
      <c r="F551" s="59">
        <v>25</v>
      </c>
      <c r="G551" s="59">
        <v>593</v>
      </c>
    </row>
    <row r="552" spans="1:7" x14ac:dyDescent="0.25">
      <c r="A552" s="59">
        <v>106</v>
      </c>
      <c r="B552" s="59">
        <v>145</v>
      </c>
      <c r="C552" s="59">
        <v>245</v>
      </c>
      <c r="D552" s="59">
        <v>146</v>
      </c>
      <c r="E552" s="59">
        <v>39</v>
      </c>
      <c r="F552" s="59">
        <v>28</v>
      </c>
      <c r="G552" s="59">
        <v>822</v>
      </c>
    </row>
    <row r="553" spans="1:7" x14ac:dyDescent="0.25">
      <c r="A553" s="59">
        <v>11</v>
      </c>
      <c r="B553" s="59">
        <v>28</v>
      </c>
      <c r="C553" s="59">
        <v>47</v>
      </c>
      <c r="D553" s="59">
        <v>19</v>
      </c>
      <c r="E553" s="59">
        <v>17</v>
      </c>
      <c r="F553" s="59">
        <v>5</v>
      </c>
      <c r="G553" s="59">
        <v>820</v>
      </c>
    </row>
    <row r="554" spans="1:7" x14ac:dyDescent="0.25">
      <c r="A554" s="59">
        <v>148</v>
      </c>
      <c r="B554" s="59">
        <v>239</v>
      </c>
      <c r="C554" s="59">
        <v>478</v>
      </c>
      <c r="D554" s="59">
        <v>344</v>
      </c>
      <c r="E554" s="59">
        <v>91</v>
      </c>
      <c r="F554" s="59">
        <v>66</v>
      </c>
      <c r="G554" s="59">
        <v>1464</v>
      </c>
    </row>
    <row r="555" spans="1:7" x14ac:dyDescent="0.25">
      <c r="A555" s="59">
        <v>186</v>
      </c>
      <c r="B555" s="59">
        <v>318</v>
      </c>
      <c r="C555" s="59">
        <v>578</v>
      </c>
      <c r="D555" s="59">
        <v>267</v>
      </c>
      <c r="E555" s="59">
        <v>132</v>
      </c>
      <c r="F555" s="59">
        <v>98</v>
      </c>
      <c r="G555" s="59">
        <v>1423</v>
      </c>
    </row>
    <row r="556" spans="1:7" x14ac:dyDescent="0.25">
      <c r="A556" s="59">
        <v>10</v>
      </c>
      <c r="B556" s="59">
        <v>26</v>
      </c>
      <c r="C556" s="59">
        <v>43</v>
      </c>
      <c r="D556" s="59">
        <v>17</v>
      </c>
      <c r="E556" s="59">
        <v>16</v>
      </c>
      <c r="F556" s="59">
        <v>4</v>
      </c>
      <c r="G556" s="59">
        <v>776</v>
      </c>
    </row>
    <row r="557" spans="1:7" x14ac:dyDescent="0.25">
      <c r="A557" s="59">
        <v>32</v>
      </c>
      <c r="B557" s="59">
        <v>43</v>
      </c>
      <c r="C557" s="59">
        <v>43</v>
      </c>
      <c r="D557" s="59">
        <v>0</v>
      </c>
      <c r="E557" s="59">
        <v>11</v>
      </c>
      <c r="F557" s="59">
        <v>0</v>
      </c>
      <c r="G557" s="59">
        <v>688</v>
      </c>
    </row>
    <row r="558" spans="1:7" x14ac:dyDescent="0.25">
      <c r="A558" s="59">
        <v>3</v>
      </c>
      <c r="B558" s="59">
        <v>33</v>
      </c>
      <c r="C558" s="59">
        <v>61</v>
      </c>
      <c r="D558" s="59">
        <v>28</v>
      </c>
      <c r="E558" s="59">
        <v>30</v>
      </c>
      <c r="F558" s="59">
        <v>8</v>
      </c>
      <c r="G558" s="59">
        <v>964</v>
      </c>
    </row>
    <row r="559" spans="1:7" x14ac:dyDescent="0.25">
      <c r="A559" s="59">
        <v>9</v>
      </c>
      <c r="B559" s="59">
        <v>28</v>
      </c>
      <c r="C559" s="59">
        <v>49</v>
      </c>
      <c r="D559" s="59">
        <v>21</v>
      </c>
      <c r="E559" s="59">
        <v>19</v>
      </c>
      <c r="F559" s="59">
        <v>6</v>
      </c>
      <c r="G559" s="59">
        <v>614</v>
      </c>
    </row>
    <row r="560" spans="1:7" x14ac:dyDescent="0.25">
      <c r="A560" s="59">
        <v>220</v>
      </c>
      <c r="B560" s="59">
        <v>335</v>
      </c>
      <c r="C560" s="59">
        <v>587</v>
      </c>
      <c r="D560" s="59">
        <v>266</v>
      </c>
      <c r="E560" s="59">
        <v>115</v>
      </c>
      <c r="F560" s="59">
        <v>83</v>
      </c>
      <c r="G560" s="59">
        <v>1316</v>
      </c>
    </row>
    <row r="561" spans="1:7" x14ac:dyDescent="0.25">
      <c r="A561" s="59">
        <v>115</v>
      </c>
      <c r="B561" s="59">
        <v>178</v>
      </c>
      <c r="C561" s="59">
        <v>301</v>
      </c>
      <c r="D561" s="59">
        <v>73</v>
      </c>
      <c r="E561" s="59">
        <v>63</v>
      </c>
      <c r="F561" s="59">
        <v>39</v>
      </c>
      <c r="G561" s="59">
        <v>611</v>
      </c>
    </row>
    <row r="562" spans="1:7" x14ac:dyDescent="0.25">
      <c r="A562" s="59">
        <v>11</v>
      </c>
      <c r="B562" s="59">
        <v>51</v>
      </c>
      <c r="C562" s="59">
        <v>88</v>
      </c>
      <c r="D562" s="59">
        <v>37</v>
      </c>
      <c r="E562" s="59">
        <v>40</v>
      </c>
      <c r="F562" s="59">
        <v>12</v>
      </c>
      <c r="G562" s="59">
        <v>195</v>
      </c>
    </row>
    <row r="563" spans="1:7" x14ac:dyDescent="0.25">
      <c r="A563" s="59">
        <v>-9</v>
      </c>
      <c r="B563" s="59">
        <v>36</v>
      </c>
      <c r="C563" s="59">
        <v>65</v>
      </c>
      <c r="D563" s="59">
        <v>29</v>
      </c>
      <c r="E563" s="59">
        <v>45</v>
      </c>
      <c r="F563" s="59">
        <v>11</v>
      </c>
      <c r="G563" s="59">
        <v>169</v>
      </c>
    </row>
    <row r="564" spans="1:7" x14ac:dyDescent="0.25">
      <c r="A564" s="59">
        <v>-2</v>
      </c>
      <c r="B564" s="59">
        <v>44</v>
      </c>
      <c r="C564" s="59">
        <v>79</v>
      </c>
      <c r="D564" s="59">
        <v>35</v>
      </c>
      <c r="E564" s="59">
        <v>46</v>
      </c>
      <c r="F564" s="59">
        <v>13</v>
      </c>
      <c r="G564" s="59">
        <v>197</v>
      </c>
    </row>
    <row r="565" spans="1:7" x14ac:dyDescent="0.25">
      <c r="A565" s="59">
        <v>43</v>
      </c>
      <c r="B565" s="59">
        <v>68</v>
      </c>
      <c r="C565" s="59">
        <v>115</v>
      </c>
      <c r="D565" s="59">
        <v>47</v>
      </c>
      <c r="E565" s="59">
        <v>25</v>
      </c>
      <c r="F565" s="59">
        <v>13</v>
      </c>
      <c r="G565" s="59">
        <v>821</v>
      </c>
    </row>
    <row r="566" spans="1:7" x14ac:dyDescent="0.25">
      <c r="A566" s="59">
        <v>44</v>
      </c>
      <c r="B566" s="59">
        <v>67</v>
      </c>
      <c r="C566" s="59">
        <v>112</v>
      </c>
      <c r="D566" s="59">
        <v>45</v>
      </c>
      <c r="E566" s="59">
        <v>23</v>
      </c>
      <c r="F566" s="59">
        <v>12</v>
      </c>
      <c r="G566" s="59">
        <v>777</v>
      </c>
    </row>
    <row r="567" spans="1:7" x14ac:dyDescent="0.25">
      <c r="A567" s="59">
        <v>35</v>
      </c>
      <c r="B567" s="59">
        <v>98</v>
      </c>
      <c r="C567" s="59">
        <v>178</v>
      </c>
      <c r="D567" s="59">
        <v>80</v>
      </c>
      <c r="E567" s="59">
        <v>63</v>
      </c>
      <c r="F567" s="59">
        <v>30</v>
      </c>
      <c r="G567" s="59">
        <v>494</v>
      </c>
    </row>
    <row r="568" spans="1:7" x14ac:dyDescent="0.25">
      <c r="A568" s="59">
        <v>47</v>
      </c>
      <c r="B568" s="59">
        <v>91</v>
      </c>
      <c r="C568" s="59">
        <v>167</v>
      </c>
      <c r="D568" s="59">
        <v>76</v>
      </c>
      <c r="E568" s="59">
        <v>44</v>
      </c>
      <c r="F568" s="59">
        <v>23</v>
      </c>
      <c r="G568" s="59">
        <v>965</v>
      </c>
    </row>
    <row r="569" spans="1:7" x14ac:dyDescent="0.25">
      <c r="A569" s="59">
        <v>-6</v>
      </c>
      <c r="B569" s="59">
        <v>63</v>
      </c>
      <c r="C569" s="59">
        <v>107</v>
      </c>
      <c r="D569" s="59">
        <v>44</v>
      </c>
      <c r="E569" s="59">
        <v>69</v>
      </c>
      <c r="F569" s="59">
        <v>40</v>
      </c>
      <c r="G569" s="59">
        <v>261</v>
      </c>
    </row>
    <row r="570" spans="1:7" x14ac:dyDescent="0.25">
      <c r="A570" s="59">
        <v>-12</v>
      </c>
      <c r="B570" s="59">
        <v>40</v>
      </c>
      <c r="C570" s="59">
        <v>133</v>
      </c>
      <c r="D570" s="59">
        <v>93</v>
      </c>
      <c r="E570" s="59">
        <v>52</v>
      </c>
      <c r="F570" s="59">
        <v>28</v>
      </c>
      <c r="G570" s="59">
        <v>840</v>
      </c>
    </row>
    <row r="571" spans="1:7" x14ac:dyDescent="0.25">
      <c r="A571" s="59">
        <v>73</v>
      </c>
      <c r="B571" s="59">
        <v>134</v>
      </c>
      <c r="C571" s="59">
        <v>222</v>
      </c>
      <c r="D571" s="59">
        <v>88</v>
      </c>
      <c r="E571" s="59">
        <v>61</v>
      </c>
      <c r="F571" s="59">
        <v>29</v>
      </c>
      <c r="G571" s="59">
        <v>653</v>
      </c>
    </row>
    <row r="572" spans="1:7" x14ac:dyDescent="0.25">
      <c r="A572" s="59">
        <v>97</v>
      </c>
      <c r="B572" s="59">
        <v>155</v>
      </c>
      <c r="C572" s="59">
        <v>267</v>
      </c>
      <c r="D572" s="59">
        <v>94</v>
      </c>
      <c r="E572" s="59">
        <v>58</v>
      </c>
      <c r="F572" s="59">
        <v>34</v>
      </c>
      <c r="G572" s="59">
        <v>502</v>
      </c>
    </row>
    <row r="573" spans="1:7" x14ac:dyDescent="0.25">
      <c r="A573" s="59">
        <v>93</v>
      </c>
      <c r="B573" s="59">
        <v>163</v>
      </c>
      <c r="C573" s="59">
        <v>325</v>
      </c>
      <c r="D573" s="59">
        <v>135</v>
      </c>
      <c r="E573" s="59">
        <v>70</v>
      </c>
      <c r="F573" s="59">
        <v>45</v>
      </c>
      <c r="G573" s="59">
        <v>1091</v>
      </c>
    </row>
    <row r="574" spans="1:7" x14ac:dyDescent="0.25">
      <c r="A574" s="59">
        <v>13</v>
      </c>
      <c r="B574" s="59">
        <v>67</v>
      </c>
      <c r="C574" s="59">
        <v>121</v>
      </c>
      <c r="D574" s="59">
        <v>54</v>
      </c>
      <c r="E574" s="59">
        <v>54</v>
      </c>
      <c r="F574" s="59">
        <v>20</v>
      </c>
      <c r="G574" s="59">
        <v>337</v>
      </c>
    </row>
    <row r="575" spans="1:7" x14ac:dyDescent="0.25">
      <c r="A575" s="59">
        <v>28</v>
      </c>
      <c r="B575" s="59">
        <v>74</v>
      </c>
      <c r="C575" s="59">
        <v>129</v>
      </c>
      <c r="D575" s="59">
        <v>55</v>
      </c>
      <c r="E575" s="59">
        <v>46</v>
      </c>
      <c r="F575" s="59">
        <v>18</v>
      </c>
      <c r="G575" s="59">
        <v>336</v>
      </c>
    </row>
    <row r="576" spans="1:7" x14ac:dyDescent="0.25">
      <c r="A576" s="59">
        <v>27</v>
      </c>
      <c r="B576" s="59">
        <v>64</v>
      </c>
      <c r="C576" s="59">
        <v>107</v>
      </c>
      <c r="D576" s="59">
        <v>43</v>
      </c>
      <c r="E576" s="59">
        <v>37</v>
      </c>
      <c r="F576" s="59">
        <v>13</v>
      </c>
      <c r="G576" s="59">
        <v>363</v>
      </c>
    </row>
    <row r="577" spans="1:7" x14ac:dyDescent="0.25">
      <c r="A577" s="59">
        <v>-3</v>
      </c>
      <c r="B577" s="59">
        <v>73</v>
      </c>
      <c r="C577" s="59">
        <v>125</v>
      </c>
      <c r="D577" s="59">
        <v>52</v>
      </c>
      <c r="E577" s="59">
        <v>76</v>
      </c>
      <c r="F577" s="59">
        <v>47</v>
      </c>
      <c r="G577" s="59">
        <v>433</v>
      </c>
    </row>
    <row r="578" spans="1:7" x14ac:dyDescent="0.25">
      <c r="A578" s="59">
        <v>16</v>
      </c>
      <c r="B578" s="59">
        <v>32</v>
      </c>
      <c r="C578" s="59">
        <v>53</v>
      </c>
      <c r="D578" s="59">
        <v>21</v>
      </c>
      <c r="E578" s="59">
        <v>16</v>
      </c>
      <c r="F578" s="59">
        <v>5</v>
      </c>
      <c r="G578" s="59">
        <v>454</v>
      </c>
    </row>
    <row r="579" spans="1:7" x14ac:dyDescent="0.25">
      <c r="A579" s="59">
        <v>26</v>
      </c>
      <c r="B579" s="59">
        <v>45</v>
      </c>
      <c r="C579" s="59">
        <v>75</v>
      </c>
      <c r="D579" s="59">
        <v>30</v>
      </c>
      <c r="E579" s="59">
        <v>19</v>
      </c>
      <c r="F579" s="59">
        <v>8</v>
      </c>
      <c r="G579" s="59">
        <v>820</v>
      </c>
    </row>
    <row r="580" spans="1:7" x14ac:dyDescent="0.25">
      <c r="A580" s="59">
        <v>31</v>
      </c>
      <c r="B580" s="59">
        <v>68</v>
      </c>
      <c r="C580" s="59">
        <v>114</v>
      </c>
      <c r="D580" s="59">
        <v>46</v>
      </c>
      <c r="E580" s="59">
        <v>37</v>
      </c>
      <c r="F580" s="59">
        <v>14</v>
      </c>
      <c r="G580" s="59">
        <v>388</v>
      </c>
    </row>
    <row r="581" spans="1:7" x14ac:dyDescent="0.25">
      <c r="A581" s="59">
        <v>1</v>
      </c>
      <c r="B581" s="59">
        <v>87</v>
      </c>
      <c r="C581" s="59">
        <v>150</v>
      </c>
      <c r="D581" s="59">
        <v>63</v>
      </c>
      <c r="E581" s="59">
        <v>86</v>
      </c>
      <c r="F581" s="59">
        <v>57</v>
      </c>
      <c r="G581" s="59">
        <v>521</v>
      </c>
    </row>
    <row r="582" spans="1:7" x14ac:dyDescent="0.25">
      <c r="A582" s="59">
        <v>39</v>
      </c>
      <c r="B582" s="59">
        <v>82</v>
      </c>
      <c r="C582" s="59">
        <v>151</v>
      </c>
      <c r="D582" s="59">
        <v>69</v>
      </c>
      <c r="E582" s="59">
        <v>43</v>
      </c>
      <c r="F582" s="59">
        <v>21</v>
      </c>
      <c r="G582" s="59">
        <v>965</v>
      </c>
    </row>
    <row r="583" spans="1:7" x14ac:dyDescent="0.25">
      <c r="A583" s="59">
        <v>32</v>
      </c>
      <c r="B583" s="59">
        <v>58</v>
      </c>
      <c r="C583" s="59">
        <v>103</v>
      </c>
      <c r="D583" s="59">
        <v>45</v>
      </c>
      <c r="E583" s="59">
        <v>26</v>
      </c>
      <c r="F583" s="59">
        <v>14</v>
      </c>
      <c r="G583" s="59">
        <v>605</v>
      </c>
    </row>
    <row r="584" spans="1:7" x14ac:dyDescent="0.25">
      <c r="A584" s="59">
        <v>16</v>
      </c>
      <c r="B584" s="59">
        <v>70</v>
      </c>
      <c r="C584" s="59">
        <v>127</v>
      </c>
      <c r="D584" s="59">
        <v>57</v>
      </c>
      <c r="E584" s="59">
        <v>54</v>
      </c>
      <c r="F584" s="59">
        <v>21</v>
      </c>
      <c r="G584" s="59">
        <v>313</v>
      </c>
    </row>
    <row r="585" spans="1:7" x14ac:dyDescent="0.25">
      <c r="A585" s="59">
        <v>17</v>
      </c>
      <c r="B585" s="59">
        <v>132</v>
      </c>
      <c r="C585" s="59">
        <v>227</v>
      </c>
      <c r="D585" s="59">
        <v>95</v>
      </c>
      <c r="E585" s="59">
        <v>115</v>
      </c>
      <c r="F585" s="59">
        <v>86</v>
      </c>
      <c r="G585" s="59">
        <v>554</v>
      </c>
    </row>
    <row r="586" spans="1:7" x14ac:dyDescent="0.25">
      <c r="A586" s="59">
        <v>58</v>
      </c>
      <c r="B586" s="59">
        <v>112</v>
      </c>
      <c r="C586" s="59">
        <v>195</v>
      </c>
      <c r="D586" s="59">
        <v>83</v>
      </c>
      <c r="E586" s="59">
        <v>54</v>
      </c>
      <c r="F586" s="59">
        <v>27</v>
      </c>
      <c r="G586" s="59">
        <v>433</v>
      </c>
    </row>
    <row r="587" spans="1:7" x14ac:dyDescent="0.25">
      <c r="A587" s="59">
        <v>46</v>
      </c>
      <c r="B587" s="59">
        <v>84</v>
      </c>
      <c r="C587" s="59">
        <v>133</v>
      </c>
      <c r="D587" s="59">
        <v>49</v>
      </c>
      <c r="E587" s="59">
        <v>38</v>
      </c>
      <c r="F587" s="59">
        <v>15</v>
      </c>
      <c r="G587" s="59">
        <v>342</v>
      </c>
    </row>
    <row r="588" spans="1:7" x14ac:dyDescent="0.25">
      <c r="A588" s="59">
        <v>47</v>
      </c>
      <c r="B588" s="59">
        <v>72</v>
      </c>
      <c r="C588" s="59">
        <v>121</v>
      </c>
      <c r="D588" s="59">
        <v>49</v>
      </c>
      <c r="E588" s="59">
        <v>25</v>
      </c>
      <c r="F588" s="59">
        <v>13</v>
      </c>
      <c r="G588" s="59">
        <v>779</v>
      </c>
    </row>
    <row r="589" spans="1:7" x14ac:dyDescent="0.25">
      <c r="A589" s="59">
        <v>43</v>
      </c>
      <c r="B589" s="59">
        <v>68</v>
      </c>
      <c r="C589" s="59">
        <v>115</v>
      </c>
      <c r="D589" s="59">
        <v>47</v>
      </c>
      <c r="E589" s="59">
        <v>25</v>
      </c>
      <c r="F589" s="59">
        <v>13</v>
      </c>
      <c r="G589" s="59">
        <v>821</v>
      </c>
    </row>
    <row r="590" spans="1:7" x14ac:dyDescent="0.25">
      <c r="A590" s="59">
        <v>18</v>
      </c>
      <c r="B590" s="59">
        <v>37</v>
      </c>
      <c r="C590" s="59">
        <v>62</v>
      </c>
      <c r="D590" s="59">
        <v>25</v>
      </c>
      <c r="E590" s="59">
        <v>19</v>
      </c>
      <c r="F590" s="59">
        <v>7</v>
      </c>
      <c r="G590" s="59">
        <v>775</v>
      </c>
    </row>
    <row r="591" spans="1:7" x14ac:dyDescent="0.25">
      <c r="A591" s="59">
        <v>0</v>
      </c>
      <c r="B591" s="59">
        <v>87</v>
      </c>
      <c r="C591" s="59">
        <v>150</v>
      </c>
      <c r="D591" s="59">
        <v>63</v>
      </c>
      <c r="E591" s="59">
        <v>87</v>
      </c>
      <c r="F591" s="59">
        <v>57</v>
      </c>
      <c r="G591" s="59">
        <v>521</v>
      </c>
    </row>
    <row r="592" spans="1:7" x14ac:dyDescent="0.25">
      <c r="A592" s="59">
        <v>24</v>
      </c>
      <c r="B592" s="59">
        <v>68</v>
      </c>
      <c r="C592" s="59">
        <v>119</v>
      </c>
      <c r="D592" s="59">
        <v>51</v>
      </c>
      <c r="E592" s="59">
        <v>44</v>
      </c>
      <c r="F592" s="59">
        <v>16</v>
      </c>
      <c r="G592" s="59">
        <v>311</v>
      </c>
    </row>
    <row r="593" spans="1:7" x14ac:dyDescent="0.25">
      <c r="A593" s="59">
        <v>107</v>
      </c>
      <c r="B593" s="59">
        <v>176</v>
      </c>
      <c r="C593" s="59">
        <v>292</v>
      </c>
      <c r="D593" s="59">
        <v>204</v>
      </c>
      <c r="E593" s="59">
        <v>69</v>
      </c>
      <c r="F593" s="59">
        <v>38</v>
      </c>
      <c r="G593" s="59">
        <v>962</v>
      </c>
    </row>
    <row r="594" spans="1:7" x14ac:dyDescent="0.25">
      <c r="A594" s="59">
        <v>34</v>
      </c>
      <c r="B594" s="59">
        <v>98</v>
      </c>
      <c r="C594" s="59">
        <v>178</v>
      </c>
      <c r="D594" s="59">
        <v>80</v>
      </c>
      <c r="E594" s="59">
        <v>64</v>
      </c>
      <c r="F594" s="59">
        <v>30</v>
      </c>
      <c r="G594" s="59">
        <v>494</v>
      </c>
    </row>
    <row r="595" spans="1:7" x14ac:dyDescent="0.25">
      <c r="A595" s="59">
        <v>46</v>
      </c>
      <c r="B595" s="59">
        <v>91</v>
      </c>
      <c r="C595" s="59">
        <v>167</v>
      </c>
      <c r="D595" s="59">
        <v>76</v>
      </c>
      <c r="E595" s="59">
        <v>45</v>
      </c>
      <c r="F595" s="59">
        <v>23</v>
      </c>
      <c r="G595" s="59">
        <v>965</v>
      </c>
    </row>
    <row r="596" spans="1:7" x14ac:dyDescent="0.25">
      <c r="A596" s="59">
        <v>30</v>
      </c>
      <c r="B596" s="59">
        <v>51</v>
      </c>
      <c r="C596" s="59">
        <v>85</v>
      </c>
      <c r="D596" s="59">
        <v>34</v>
      </c>
      <c r="E596" s="59">
        <v>21</v>
      </c>
      <c r="F596" s="59">
        <v>9</v>
      </c>
      <c r="G596" s="59">
        <v>821</v>
      </c>
    </row>
    <row r="597" spans="1:7" x14ac:dyDescent="0.25">
      <c r="A597" s="59">
        <v>47</v>
      </c>
      <c r="B597" s="59">
        <v>72</v>
      </c>
      <c r="C597" s="59">
        <v>121</v>
      </c>
      <c r="D597" s="59">
        <v>49</v>
      </c>
      <c r="E597" s="59">
        <v>25</v>
      </c>
      <c r="F597" s="59">
        <v>13</v>
      </c>
      <c r="G597" s="59">
        <v>779</v>
      </c>
    </row>
    <row r="598" spans="1:7" x14ac:dyDescent="0.25">
      <c r="A598" s="59">
        <v>17</v>
      </c>
      <c r="B598" s="59">
        <v>132</v>
      </c>
      <c r="C598" s="59">
        <v>227</v>
      </c>
      <c r="D598" s="59">
        <v>95</v>
      </c>
      <c r="E598" s="59">
        <v>115</v>
      </c>
      <c r="F598" s="59">
        <v>86</v>
      </c>
      <c r="G598" s="59">
        <v>554</v>
      </c>
    </row>
    <row r="599" spans="1:7" x14ac:dyDescent="0.25">
      <c r="A599" s="59">
        <v>58</v>
      </c>
      <c r="B599" s="59">
        <v>112</v>
      </c>
      <c r="C599" s="59">
        <v>195</v>
      </c>
      <c r="D599" s="59">
        <v>83</v>
      </c>
      <c r="E599" s="59">
        <v>54</v>
      </c>
      <c r="F599" s="59">
        <v>27</v>
      </c>
      <c r="G599" s="59">
        <v>433</v>
      </c>
    </row>
    <row r="600" spans="1:7" x14ac:dyDescent="0.25">
      <c r="A600" s="59">
        <v>73</v>
      </c>
      <c r="B600" s="59">
        <v>134</v>
      </c>
      <c r="C600" s="59">
        <v>222</v>
      </c>
      <c r="D600" s="59">
        <v>88</v>
      </c>
      <c r="E600" s="59">
        <v>61</v>
      </c>
      <c r="F600" s="59">
        <v>29</v>
      </c>
      <c r="G600" s="59">
        <v>653</v>
      </c>
    </row>
    <row r="601" spans="1:7" x14ac:dyDescent="0.25">
      <c r="A601" s="59">
        <v>98</v>
      </c>
      <c r="B601" s="59">
        <v>155</v>
      </c>
      <c r="C601" s="59">
        <v>267</v>
      </c>
      <c r="D601" s="59">
        <v>93</v>
      </c>
      <c r="E601" s="59">
        <v>57</v>
      </c>
      <c r="F601" s="59">
        <v>34</v>
      </c>
      <c r="G601" s="59">
        <v>502</v>
      </c>
    </row>
    <row r="602" spans="1:7" x14ac:dyDescent="0.25">
      <c r="A602" s="59">
        <v>31</v>
      </c>
      <c r="B602" s="59">
        <v>58</v>
      </c>
      <c r="C602" s="59">
        <v>103</v>
      </c>
      <c r="D602" s="59">
        <v>45</v>
      </c>
      <c r="E602" s="59">
        <v>27</v>
      </c>
      <c r="F602" s="59">
        <v>14</v>
      </c>
      <c r="G602" s="59">
        <v>605</v>
      </c>
    </row>
    <row r="603" spans="1:7" x14ac:dyDescent="0.25">
      <c r="A603" s="59">
        <v>15</v>
      </c>
      <c r="B603" s="59">
        <v>70</v>
      </c>
      <c r="C603" s="59">
        <v>127</v>
      </c>
      <c r="D603" s="59">
        <v>57</v>
      </c>
      <c r="E603" s="59">
        <v>55</v>
      </c>
      <c r="F603" s="59">
        <v>21</v>
      </c>
      <c r="G603" s="59">
        <v>313</v>
      </c>
    </row>
    <row r="604" spans="1:7" x14ac:dyDescent="0.25">
      <c r="A604" s="59">
        <v>39</v>
      </c>
      <c r="B604" s="59">
        <v>82</v>
      </c>
      <c r="C604" s="59">
        <v>151</v>
      </c>
      <c r="D604" s="59">
        <v>69</v>
      </c>
      <c r="E604" s="59">
        <v>43</v>
      </c>
      <c r="F604" s="59">
        <v>21</v>
      </c>
      <c r="G604" s="59">
        <v>965</v>
      </c>
    </row>
    <row r="605" spans="1:7" x14ac:dyDescent="0.25">
      <c r="A605" s="59">
        <v>26</v>
      </c>
      <c r="B605" s="59">
        <v>45</v>
      </c>
      <c r="C605" s="59">
        <v>75</v>
      </c>
      <c r="D605" s="59">
        <v>30</v>
      </c>
      <c r="E605" s="59">
        <v>19</v>
      </c>
      <c r="F605" s="59">
        <v>8</v>
      </c>
      <c r="G605" s="59">
        <v>820</v>
      </c>
    </row>
    <row r="606" spans="1:7" x14ac:dyDescent="0.25">
      <c r="A606" s="59">
        <v>16</v>
      </c>
      <c r="B606" s="59">
        <v>32</v>
      </c>
      <c r="C606" s="59">
        <v>53</v>
      </c>
      <c r="D606" s="59">
        <v>21</v>
      </c>
      <c r="E606" s="59">
        <v>16</v>
      </c>
      <c r="F606" s="59">
        <v>5</v>
      </c>
      <c r="G606" s="59">
        <v>454</v>
      </c>
    </row>
    <row r="607" spans="1:7" x14ac:dyDescent="0.25">
      <c r="A607" s="59">
        <v>-12</v>
      </c>
      <c r="B607" s="59">
        <v>65</v>
      </c>
      <c r="C607" s="59">
        <v>117</v>
      </c>
      <c r="D607" s="59">
        <v>52</v>
      </c>
      <c r="E607" s="59">
        <v>77</v>
      </c>
      <c r="F607" s="59">
        <v>47</v>
      </c>
      <c r="G607" s="59">
        <v>458</v>
      </c>
    </row>
    <row r="608" spans="1:7" x14ac:dyDescent="0.25">
      <c r="A608" s="59">
        <v>94</v>
      </c>
      <c r="B608" s="59">
        <v>163</v>
      </c>
      <c r="C608" s="59">
        <v>325</v>
      </c>
      <c r="D608" s="59">
        <v>161</v>
      </c>
      <c r="E608" s="59">
        <v>69</v>
      </c>
      <c r="F608" s="59">
        <v>45</v>
      </c>
      <c r="G608" s="59">
        <v>1091</v>
      </c>
    </row>
    <row r="609" spans="1:7" x14ac:dyDescent="0.25">
      <c r="A609" s="59">
        <v>397</v>
      </c>
      <c r="B609" s="59">
        <v>451</v>
      </c>
      <c r="C609" s="59">
        <v>519</v>
      </c>
      <c r="D609" s="59">
        <v>68</v>
      </c>
      <c r="E609" s="59">
        <v>54</v>
      </c>
      <c r="F609" s="59">
        <v>22</v>
      </c>
      <c r="G609" s="59">
        <v>-348</v>
      </c>
    </row>
    <row r="610" spans="1:7" x14ac:dyDescent="0.25">
      <c r="A610" s="59">
        <v>13</v>
      </c>
      <c r="B610" s="59">
        <v>67</v>
      </c>
      <c r="C610" s="59">
        <v>121</v>
      </c>
      <c r="D610" s="59">
        <v>54</v>
      </c>
      <c r="E610" s="59">
        <v>54</v>
      </c>
      <c r="F610" s="59">
        <v>20</v>
      </c>
      <c r="G610" s="59">
        <v>337</v>
      </c>
    </row>
    <row r="611" spans="1:7" x14ac:dyDescent="0.25">
      <c r="A611" s="59">
        <v>12</v>
      </c>
      <c r="B611" s="59">
        <v>28</v>
      </c>
      <c r="C611" s="59">
        <v>47</v>
      </c>
      <c r="D611" s="59">
        <v>19</v>
      </c>
      <c r="E611" s="59">
        <v>16</v>
      </c>
      <c r="F611" s="59">
        <v>5</v>
      </c>
      <c r="G611" s="59">
        <v>820</v>
      </c>
    </row>
    <row r="612" spans="1:7" x14ac:dyDescent="0.25">
      <c r="A612" s="59">
        <v>32</v>
      </c>
      <c r="B612" s="59">
        <v>43</v>
      </c>
      <c r="C612" s="59">
        <v>43</v>
      </c>
      <c r="D612" s="59">
        <v>0</v>
      </c>
      <c r="E612" s="59">
        <v>11</v>
      </c>
      <c r="F612" s="59">
        <v>0</v>
      </c>
      <c r="G612" s="59">
        <v>688</v>
      </c>
    </row>
    <row r="613" spans="1:7" x14ac:dyDescent="0.25">
      <c r="A613" s="59">
        <v>-6</v>
      </c>
      <c r="B613" s="59">
        <v>63</v>
      </c>
      <c r="C613" s="59">
        <v>107</v>
      </c>
      <c r="D613" s="59">
        <v>44</v>
      </c>
      <c r="E613" s="59">
        <v>69</v>
      </c>
      <c r="F613" s="59">
        <v>40</v>
      </c>
      <c r="G613" s="59">
        <v>261</v>
      </c>
    </row>
    <row r="614" spans="1:7" x14ac:dyDescent="0.25">
      <c r="A614" s="59">
        <v>-9</v>
      </c>
      <c r="B614" s="59">
        <v>36</v>
      </c>
      <c r="C614" s="59">
        <v>65</v>
      </c>
      <c r="D614" s="59">
        <v>29</v>
      </c>
      <c r="E614" s="59">
        <v>45</v>
      </c>
      <c r="F614" s="59">
        <v>11</v>
      </c>
      <c r="G614" s="59">
        <v>169</v>
      </c>
    </row>
    <row r="615" spans="1:7" x14ac:dyDescent="0.25">
      <c r="A615" s="59">
        <v>33</v>
      </c>
      <c r="B615" s="59">
        <v>72</v>
      </c>
      <c r="C615" s="59">
        <v>121</v>
      </c>
      <c r="D615" s="59">
        <v>49</v>
      </c>
      <c r="E615" s="59">
        <v>39</v>
      </c>
      <c r="F615" s="59">
        <v>15</v>
      </c>
      <c r="G615" s="59">
        <v>241</v>
      </c>
    </row>
    <row r="616" spans="1:7" x14ac:dyDescent="0.25">
      <c r="A616" s="59">
        <v>27</v>
      </c>
      <c r="B616" s="59">
        <v>75</v>
      </c>
      <c r="C616" s="59">
        <v>125</v>
      </c>
      <c r="D616" s="59">
        <v>50</v>
      </c>
      <c r="E616" s="59">
        <v>48</v>
      </c>
      <c r="F616" s="59">
        <v>16</v>
      </c>
      <c r="G616" s="59">
        <v>372</v>
      </c>
    </row>
    <row r="617" spans="1:7" x14ac:dyDescent="0.25">
      <c r="A617" s="59">
        <v>-3</v>
      </c>
      <c r="B617" s="59">
        <v>44</v>
      </c>
      <c r="C617" s="59">
        <v>79</v>
      </c>
      <c r="D617" s="59">
        <v>35</v>
      </c>
      <c r="E617" s="59">
        <v>47</v>
      </c>
      <c r="F617" s="59">
        <v>13</v>
      </c>
      <c r="G617" s="59">
        <v>197</v>
      </c>
    </row>
    <row r="618" spans="1:7" x14ac:dyDescent="0.25">
      <c r="A618" s="59">
        <v>105</v>
      </c>
      <c r="B618" s="59">
        <v>145</v>
      </c>
      <c r="C618" s="59">
        <v>245</v>
      </c>
      <c r="D618" s="59">
        <v>88</v>
      </c>
      <c r="E618" s="59">
        <v>40</v>
      </c>
      <c r="F618" s="59">
        <v>28</v>
      </c>
      <c r="G618" s="59">
        <v>822</v>
      </c>
    </row>
    <row r="619" spans="1:7" x14ac:dyDescent="0.25">
      <c r="A619" s="59">
        <v>95</v>
      </c>
      <c r="B619" s="59">
        <v>132</v>
      </c>
      <c r="C619" s="59">
        <v>223</v>
      </c>
      <c r="D619" s="59">
        <v>91</v>
      </c>
      <c r="E619" s="59">
        <v>37</v>
      </c>
      <c r="F619" s="59">
        <v>25</v>
      </c>
      <c r="G619" s="59">
        <v>777</v>
      </c>
    </row>
    <row r="620" spans="1:7" x14ac:dyDescent="0.25">
      <c r="A620" s="59">
        <v>83</v>
      </c>
      <c r="B620" s="59">
        <v>117</v>
      </c>
      <c r="C620" s="59">
        <v>198</v>
      </c>
      <c r="D620" s="59">
        <v>81</v>
      </c>
      <c r="E620" s="59">
        <v>34</v>
      </c>
      <c r="F620" s="59">
        <v>22</v>
      </c>
      <c r="G620" s="59">
        <v>460</v>
      </c>
    </row>
    <row r="621" spans="1:7" x14ac:dyDescent="0.25">
      <c r="A621" s="59">
        <v>-205</v>
      </c>
      <c r="B621" s="59">
        <v>-59</v>
      </c>
      <c r="C621" s="59">
        <v>66</v>
      </c>
      <c r="D621" s="59">
        <v>89</v>
      </c>
      <c r="E621" s="59">
        <v>146</v>
      </c>
      <c r="F621" s="59">
        <v>113</v>
      </c>
      <c r="G621" s="59">
        <v>1382</v>
      </c>
    </row>
    <row r="622" spans="1:7" x14ac:dyDescent="0.25">
      <c r="A622" s="59">
        <v>235</v>
      </c>
      <c r="B622" s="59">
        <v>325</v>
      </c>
      <c r="C622" s="59">
        <v>564</v>
      </c>
      <c r="D622" s="59">
        <v>263</v>
      </c>
      <c r="E622" s="59">
        <v>90</v>
      </c>
      <c r="F622" s="59">
        <v>66</v>
      </c>
      <c r="G622" s="59">
        <v>1262</v>
      </c>
    </row>
    <row r="623" spans="1:7" x14ac:dyDescent="0.25">
      <c r="A623" s="59">
        <v>276</v>
      </c>
      <c r="B623" s="59">
        <v>428</v>
      </c>
      <c r="C623" s="59">
        <v>712</v>
      </c>
      <c r="D623" s="59">
        <v>335</v>
      </c>
      <c r="E623" s="59">
        <v>152</v>
      </c>
      <c r="F623" s="59">
        <v>99</v>
      </c>
      <c r="G623" s="59">
        <v>2108</v>
      </c>
    </row>
    <row r="624" spans="1:7" x14ac:dyDescent="0.25">
      <c r="A624" s="59">
        <v>247</v>
      </c>
      <c r="B624" s="59">
        <v>378</v>
      </c>
      <c r="C624" s="59">
        <v>638</v>
      </c>
      <c r="D624" s="59">
        <v>208</v>
      </c>
      <c r="E624" s="59">
        <v>131</v>
      </c>
      <c r="F624" s="59">
        <v>98</v>
      </c>
      <c r="G624" s="59">
        <v>1558</v>
      </c>
    </row>
    <row r="625" spans="1:7" x14ac:dyDescent="0.25">
      <c r="A625" s="59">
        <v>-105</v>
      </c>
      <c r="B625" s="59">
        <v>-20</v>
      </c>
      <c r="C625" s="59">
        <v>189</v>
      </c>
      <c r="D625" s="59">
        <v>238</v>
      </c>
      <c r="E625" s="59">
        <v>85</v>
      </c>
      <c r="F625" s="59">
        <v>64</v>
      </c>
      <c r="G625" s="59">
        <v>1811</v>
      </c>
    </row>
    <row r="626" spans="1:7" x14ac:dyDescent="0.25">
      <c r="A626" s="59">
        <v>1</v>
      </c>
      <c r="B626" s="59">
        <v>87</v>
      </c>
      <c r="C626" s="59">
        <v>150</v>
      </c>
      <c r="D626" s="59">
        <v>63</v>
      </c>
      <c r="E626" s="59">
        <v>86</v>
      </c>
      <c r="F626" s="59">
        <v>57</v>
      </c>
      <c r="G626" s="59">
        <v>37</v>
      </c>
    </row>
    <row r="627" spans="1:7" x14ac:dyDescent="0.25">
      <c r="A627" s="59">
        <v>45</v>
      </c>
      <c r="B627" s="59">
        <v>84</v>
      </c>
      <c r="C627" s="59">
        <v>133</v>
      </c>
      <c r="D627" s="59">
        <v>49</v>
      </c>
      <c r="E627" s="59">
        <v>39</v>
      </c>
      <c r="F627" s="59">
        <v>15</v>
      </c>
      <c r="G627" s="59">
        <v>342</v>
      </c>
    </row>
    <row r="628" spans="1:7" x14ac:dyDescent="0.25">
      <c r="A628" s="59">
        <v>31</v>
      </c>
      <c r="B628" s="59">
        <v>68</v>
      </c>
      <c r="C628" s="59">
        <v>114</v>
      </c>
      <c r="D628" s="59">
        <v>46</v>
      </c>
      <c r="E628" s="59">
        <v>37</v>
      </c>
      <c r="F628" s="59">
        <v>14</v>
      </c>
      <c r="G628" s="59">
        <v>388</v>
      </c>
    </row>
    <row r="629" spans="1:7" x14ac:dyDescent="0.25">
      <c r="A629" s="59">
        <v>38</v>
      </c>
      <c r="B629" s="59">
        <v>67</v>
      </c>
      <c r="C629" s="59">
        <v>119</v>
      </c>
      <c r="D629" s="59">
        <v>52</v>
      </c>
      <c r="E629" s="59">
        <v>29</v>
      </c>
      <c r="F629" s="59">
        <v>17</v>
      </c>
      <c r="G629" s="59">
        <v>605</v>
      </c>
    </row>
    <row r="630" spans="1:7" x14ac:dyDescent="0.25">
      <c r="A630" s="59">
        <v>35</v>
      </c>
      <c r="B630" s="59">
        <v>98</v>
      </c>
      <c r="C630" s="59">
        <v>178</v>
      </c>
      <c r="D630" s="59">
        <v>80</v>
      </c>
      <c r="E630" s="59">
        <v>63</v>
      </c>
      <c r="F630" s="59">
        <v>30</v>
      </c>
      <c r="G630" s="59">
        <v>494</v>
      </c>
    </row>
    <row r="631" spans="1:7" x14ac:dyDescent="0.25">
      <c r="A631" s="59">
        <v>30</v>
      </c>
      <c r="B631" s="59">
        <v>51</v>
      </c>
      <c r="C631" s="59">
        <v>86</v>
      </c>
      <c r="D631" s="59">
        <v>35</v>
      </c>
      <c r="E631" s="59">
        <v>21</v>
      </c>
      <c r="F631" s="59">
        <v>9</v>
      </c>
      <c r="G631" s="59">
        <v>776</v>
      </c>
    </row>
    <row r="632" spans="1:7" x14ac:dyDescent="0.25">
      <c r="A632" s="59">
        <v>48</v>
      </c>
      <c r="B632" s="59">
        <v>72</v>
      </c>
      <c r="C632" s="59">
        <v>121</v>
      </c>
      <c r="D632" s="59">
        <v>49</v>
      </c>
      <c r="E632" s="59">
        <v>24</v>
      </c>
      <c r="F632" s="59">
        <v>13</v>
      </c>
      <c r="G632" s="59">
        <v>779</v>
      </c>
    </row>
    <row r="633" spans="1:7" x14ac:dyDescent="0.25">
      <c r="A633" s="59">
        <v>-9</v>
      </c>
      <c r="B633" s="59">
        <v>36</v>
      </c>
      <c r="C633" s="59">
        <v>65</v>
      </c>
      <c r="D633" s="59">
        <v>29</v>
      </c>
      <c r="E633" s="59">
        <v>45</v>
      </c>
      <c r="F633" s="59">
        <v>11</v>
      </c>
      <c r="G633" s="59">
        <v>-39</v>
      </c>
    </row>
    <row r="634" spans="1:7" x14ac:dyDescent="0.25">
      <c r="A634" s="59">
        <v>-6</v>
      </c>
      <c r="B634" s="59">
        <v>63</v>
      </c>
      <c r="C634" s="59">
        <v>107</v>
      </c>
      <c r="D634" s="59">
        <v>44</v>
      </c>
      <c r="E634" s="59">
        <v>69</v>
      </c>
      <c r="F634" s="59">
        <v>40</v>
      </c>
      <c r="G634" s="59">
        <v>261</v>
      </c>
    </row>
    <row r="635" spans="1:7" x14ac:dyDescent="0.25">
      <c r="A635" s="59">
        <v>12</v>
      </c>
      <c r="B635" s="59">
        <v>51</v>
      </c>
      <c r="C635" s="59">
        <v>88</v>
      </c>
      <c r="D635" s="59">
        <v>37</v>
      </c>
      <c r="E635" s="59">
        <v>39</v>
      </c>
      <c r="F635" s="59">
        <v>12</v>
      </c>
      <c r="G635" s="59">
        <v>195</v>
      </c>
    </row>
    <row r="636" spans="1:7" x14ac:dyDescent="0.25">
      <c r="A636" s="59">
        <v>12</v>
      </c>
      <c r="B636" s="59">
        <v>28</v>
      </c>
      <c r="C636" s="59">
        <v>47</v>
      </c>
      <c r="D636" s="59">
        <v>19</v>
      </c>
      <c r="E636" s="59">
        <v>16</v>
      </c>
      <c r="F636" s="59">
        <v>5</v>
      </c>
      <c r="G636" s="59">
        <v>820</v>
      </c>
    </row>
    <row r="637" spans="1:7" x14ac:dyDescent="0.25">
      <c r="A637" s="59">
        <v>3</v>
      </c>
      <c r="B637" s="59">
        <v>33</v>
      </c>
      <c r="C637" s="59">
        <v>61</v>
      </c>
      <c r="D637" s="59">
        <v>28</v>
      </c>
      <c r="E637" s="59">
        <v>30</v>
      </c>
      <c r="F637" s="59">
        <v>8</v>
      </c>
      <c r="G637" s="59">
        <v>964</v>
      </c>
    </row>
    <row r="638" spans="1:7" x14ac:dyDescent="0.25">
      <c r="A638" s="59">
        <v>27</v>
      </c>
      <c r="B638" s="59">
        <v>75</v>
      </c>
      <c r="C638" s="59">
        <v>125</v>
      </c>
      <c r="D638" s="59">
        <v>50</v>
      </c>
      <c r="E638" s="59">
        <v>48</v>
      </c>
      <c r="F638" s="59">
        <v>16</v>
      </c>
      <c r="G638" s="59">
        <v>372</v>
      </c>
    </row>
    <row r="639" spans="1:7" x14ac:dyDescent="0.25">
      <c r="A639" s="59">
        <v>-11</v>
      </c>
      <c r="B639" s="59">
        <v>40</v>
      </c>
      <c r="C639" s="59">
        <v>133</v>
      </c>
      <c r="D639" s="59">
        <v>93</v>
      </c>
      <c r="E639" s="59">
        <v>51</v>
      </c>
      <c r="F639" s="59">
        <v>28</v>
      </c>
      <c r="G639" s="59">
        <v>840</v>
      </c>
    </row>
    <row r="640" spans="1:7" x14ac:dyDescent="0.25">
      <c r="A640" s="59">
        <v>74</v>
      </c>
      <c r="B640" s="59">
        <v>134</v>
      </c>
      <c r="C640" s="59">
        <v>222</v>
      </c>
      <c r="D640" s="59">
        <v>88</v>
      </c>
      <c r="E640" s="59">
        <v>60</v>
      </c>
      <c r="F640" s="59">
        <v>29</v>
      </c>
      <c r="G640" s="59">
        <v>653</v>
      </c>
    </row>
    <row r="641" spans="1:7" x14ac:dyDescent="0.25">
      <c r="A641" s="59">
        <v>98</v>
      </c>
      <c r="B641" s="59">
        <v>155</v>
      </c>
      <c r="C641" s="59">
        <v>267</v>
      </c>
      <c r="D641" s="59">
        <v>58</v>
      </c>
      <c r="E641" s="59">
        <v>57</v>
      </c>
      <c r="F641" s="59">
        <v>34</v>
      </c>
      <c r="G641" s="59">
        <v>-120</v>
      </c>
    </row>
    <row r="642" spans="1:7" x14ac:dyDescent="0.25">
      <c r="A642" s="59">
        <v>16</v>
      </c>
      <c r="B642" s="59">
        <v>32</v>
      </c>
      <c r="C642" s="59">
        <v>53</v>
      </c>
      <c r="D642" s="59">
        <v>21</v>
      </c>
      <c r="E642" s="59">
        <v>16</v>
      </c>
      <c r="F642" s="59">
        <v>5</v>
      </c>
      <c r="G642" s="59">
        <v>454</v>
      </c>
    </row>
    <row r="643" spans="1:7" x14ac:dyDescent="0.25">
      <c r="A643" s="59">
        <v>15</v>
      </c>
      <c r="B643" s="59">
        <v>70</v>
      </c>
      <c r="C643" s="59">
        <v>127</v>
      </c>
      <c r="D643" s="59">
        <v>57</v>
      </c>
      <c r="E643" s="59">
        <v>55</v>
      </c>
      <c r="F643" s="59">
        <v>21</v>
      </c>
      <c r="G643" s="59">
        <v>313</v>
      </c>
    </row>
    <row r="644" spans="1:7" x14ac:dyDescent="0.25">
      <c r="A644" s="59">
        <v>16</v>
      </c>
      <c r="B644" s="59">
        <v>132</v>
      </c>
      <c r="C644" s="59">
        <v>227</v>
      </c>
      <c r="D644" s="59">
        <v>95</v>
      </c>
      <c r="E644" s="59">
        <v>116</v>
      </c>
      <c r="F644" s="59">
        <v>86</v>
      </c>
      <c r="G644" s="59">
        <v>554</v>
      </c>
    </row>
    <row r="645" spans="1:7" x14ac:dyDescent="0.25">
      <c r="A645" s="59">
        <v>33</v>
      </c>
      <c r="B645" s="59">
        <v>60</v>
      </c>
      <c r="C645" s="59">
        <v>106</v>
      </c>
      <c r="D645" s="59">
        <v>46</v>
      </c>
      <c r="E645" s="59">
        <v>27</v>
      </c>
      <c r="F645" s="59">
        <v>15</v>
      </c>
      <c r="G645" s="59">
        <v>608</v>
      </c>
    </row>
    <row r="646" spans="1:7" x14ac:dyDescent="0.25">
      <c r="A646" s="59">
        <v>25</v>
      </c>
      <c r="B646" s="59">
        <v>45</v>
      </c>
      <c r="C646" s="59">
        <v>75</v>
      </c>
      <c r="D646" s="59">
        <v>30</v>
      </c>
      <c r="E646" s="59">
        <v>20</v>
      </c>
      <c r="F646" s="59">
        <v>8</v>
      </c>
      <c r="G646" s="59">
        <v>820</v>
      </c>
    </row>
    <row r="647" spans="1:7" x14ac:dyDescent="0.25">
      <c r="A647" s="59">
        <v>84</v>
      </c>
      <c r="B647" s="59">
        <v>117</v>
      </c>
      <c r="C647" s="59">
        <v>198</v>
      </c>
      <c r="D647" s="59">
        <v>81</v>
      </c>
      <c r="E647" s="59">
        <v>33</v>
      </c>
      <c r="F647" s="59">
        <v>22</v>
      </c>
      <c r="G647" s="59">
        <v>460</v>
      </c>
    </row>
    <row r="648" spans="1:7" x14ac:dyDescent="0.25">
      <c r="A648" s="59">
        <v>48</v>
      </c>
      <c r="B648" s="59">
        <v>102</v>
      </c>
      <c r="C648" s="59">
        <v>170</v>
      </c>
      <c r="D648" s="59">
        <v>68</v>
      </c>
      <c r="E648" s="59">
        <v>54</v>
      </c>
      <c r="F648" s="59">
        <v>22</v>
      </c>
      <c r="G648" s="59">
        <v>9</v>
      </c>
    </row>
    <row r="649" spans="1:7" x14ac:dyDescent="0.25">
      <c r="A649" s="59">
        <v>96</v>
      </c>
      <c r="B649" s="59">
        <v>132</v>
      </c>
      <c r="C649" s="59">
        <v>223</v>
      </c>
      <c r="D649" s="59">
        <v>91</v>
      </c>
      <c r="E649" s="59">
        <v>36</v>
      </c>
      <c r="F649" s="59">
        <v>25</v>
      </c>
      <c r="G649" s="59">
        <v>777</v>
      </c>
    </row>
    <row r="650" spans="1:7" x14ac:dyDescent="0.25">
      <c r="A650" s="59">
        <v>28</v>
      </c>
      <c r="B650" s="59">
        <v>74</v>
      </c>
      <c r="C650" s="59">
        <v>129</v>
      </c>
      <c r="D650" s="59">
        <v>55</v>
      </c>
      <c r="E650" s="59">
        <v>46</v>
      </c>
      <c r="F650" s="59">
        <v>18</v>
      </c>
      <c r="G650" s="59">
        <v>336</v>
      </c>
    </row>
    <row r="651" spans="1:7" x14ac:dyDescent="0.25">
      <c r="A651" s="59">
        <v>27</v>
      </c>
      <c r="B651" s="59">
        <v>64</v>
      </c>
      <c r="C651" s="59">
        <v>107</v>
      </c>
      <c r="D651" s="59">
        <v>43</v>
      </c>
      <c r="E651" s="59">
        <v>37</v>
      </c>
      <c r="F651" s="59">
        <v>13</v>
      </c>
      <c r="G651" s="59">
        <v>363</v>
      </c>
    </row>
    <row r="652" spans="1:7" x14ac:dyDescent="0.25">
      <c r="A652" s="59">
        <v>161</v>
      </c>
      <c r="B652" s="59">
        <v>247</v>
      </c>
      <c r="C652" s="59">
        <v>456</v>
      </c>
      <c r="D652" s="59">
        <v>216</v>
      </c>
      <c r="E652" s="59">
        <v>86</v>
      </c>
      <c r="F652" s="59">
        <v>64</v>
      </c>
      <c r="G652" s="59">
        <v>969</v>
      </c>
    </row>
    <row r="653" spans="1:7" x14ac:dyDescent="0.25">
      <c r="A653" s="59">
        <v>63</v>
      </c>
      <c r="B653" s="59">
        <v>100</v>
      </c>
      <c r="C653" s="59">
        <v>178</v>
      </c>
      <c r="D653" s="59">
        <v>78</v>
      </c>
      <c r="E653" s="59">
        <v>37</v>
      </c>
      <c r="F653" s="59">
        <v>25</v>
      </c>
      <c r="G653" s="59">
        <v>593</v>
      </c>
    </row>
    <row r="654" spans="1:7" x14ac:dyDescent="0.25">
      <c r="A654" s="59">
        <v>37</v>
      </c>
      <c r="B654" s="59">
        <v>67</v>
      </c>
      <c r="C654" s="59">
        <v>119</v>
      </c>
      <c r="D654" s="59">
        <v>52</v>
      </c>
      <c r="E654" s="59">
        <v>30</v>
      </c>
      <c r="F654" s="59">
        <v>17</v>
      </c>
      <c r="G654" s="59">
        <v>605</v>
      </c>
    </row>
    <row r="655" spans="1:7" x14ac:dyDescent="0.25">
      <c r="A655" s="59">
        <v>43</v>
      </c>
      <c r="B655" s="59">
        <v>68</v>
      </c>
      <c r="C655" s="59">
        <v>115</v>
      </c>
      <c r="D655" s="59">
        <v>47</v>
      </c>
      <c r="E655" s="59">
        <v>25</v>
      </c>
      <c r="F655" s="59">
        <v>13</v>
      </c>
      <c r="G655" s="59">
        <v>821</v>
      </c>
    </row>
    <row r="656" spans="1:7" x14ac:dyDescent="0.25">
      <c r="A656" s="59">
        <v>43</v>
      </c>
      <c r="B656" s="59">
        <v>67</v>
      </c>
      <c r="C656" s="59">
        <v>112</v>
      </c>
      <c r="D656" s="59">
        <v>45</v>
      </c>
      <c r="E656" s="59">
        <v>24</v>
      </c>
      <c r="F656" s="59">
        <v>12</v>
      </c>
      <c r="G656" s="59">
        <v>777</v>
      </c>
    </row>
    <row r="657" spans="1:7" x14ac:dyDescent="0.25">
      <c r="A657" s="59">
        <v>47</v>
      </c>
      <c r="B657" s="59">
        <v>91</v>
      </c>
      <c r="C657" s="59">
        <v>167</v>
      </c>
      <c r="D657" s="59">
        <v>76</v>
      </c>
      <c r="E657" s="59">
        <v>44</v>
      </c>
      <c r="F657" s="59">
        <v>23</v>
      </c>
      <c r="G657" s="59">
        <v>965</v>
      </c>
    </row>
    <row r="658" spans="1:7" x14ac:dyDescent="0.25">
      <c r="A658" s="59">
        <v>25</v>
      </c>
      <c r="B658" s="59">
        <v>68</v>
      </c>
      <c r="C658" s="59">
        <v>119</v>
      </c>
      <c r="D658" s="59">
        <v>51</v>
      </c>
      <c r="E658" s="59">
        <v>43</v>
      </c>
      <c r="F658" s="59">
        <v>16</v>
      </c>
      <c r="G658" s="59">
        <v>311</v>
      </c>
    </row>
    <row r="659" spans="1:7" x14ac:dyDescent="0.25">
      <c r="A659" s="59">
        <v>34</v>
      </c>
      <c r="B659" s="59">
        <v>98</v>
      </c>
      <c r="C659" s="59">
        <v>178</v>
      </c>
      <c r="D659" s="59">
        <v>80</v>
      </c>
      <c r="E659" s="59">
        <v>64</v>
      </c>
      <c r="F659" s="59">
        <v>30</v>
      </c>
      <c r="G659" s="59">
        <v>494</v>
      </c>
    </row>
    <row r="660" spans="1:7" x14ac:dyDescent="0.25">
      <c r="A660" s="59">
        <v>34</v>
      </c>
      <c r="B660" s="59">
        <v>72</v>
      </c>
      <c r="C660" s="59">
        <v>121</v>
      </c>
      <c r="D660" s="59">
        <v>49</v>
      </c>
      <c r="E660" s="59">
        <v>38</v>
      </c>
      <c r="F660" s="59">
        <v>15</v>
      </c>
      <c r="G660" s="59">
        <v>241</v>
      </c>
    </row>
    <row r="661" spans="1:7" x14ac:dyDescent="0.25">
      <c r="A661" s="59">
        <v>28</v>
      </c>
      <c r="B661" s="59">
        <v>75</v>
      </c>
      <c r="C661" s="59">
        <v>125</v>
      </c>
      <c r="D661" s="59">
        <v>50</v>
      </c>
      <c r="E661" s="59">
        <v>47</v>
      </c>
      <c r="F661" s="59">
        <v>16</v>
      </c>
      <c r="G661" s="59">
        <v>372</v>
      </c>
    </row>
    <row r="662" spans="1:7" x14ac:dyDescent="0.25">
      <c r="A662" s="59">
        <v>-11</v>
      </c>
      <c r="B662" s="59">
        <v>40</v>
      </c>
      <c r="C662" s="59">
        <v>133</v>
      </c>
      <c r="D662" s="59">
        <v>93</v>
      </c>
      <c r="E662" s="59">
        <v>51</v>
      </c>
      <c r="F662" s="59">
        <v>28</v>
      </c>
      <c r="G662" s="59">
        <v>840</v>
      </c>
    </row>
    <row r="663" spans="1:7" x14ac:dyDescent="0.25">
      <c r="A663" s="59">
        <v>-6</v>
      </c>
      <c r="B663" s="59">
        <v>63</v>
      </c>
      <c r="C663" s="59">
        <v>107</v>
      </c>
      <c r="D663" s="59">
        <v>44</v>
      </c>
      <c r="E663" s="59">
        <v>69</v>
      </c>
      <c r="F663" s="59">
        <v>40</v>
      </c>
      <c r="G663" s="59">
        <v>261</v>
      </c>
    </row>
    <row r="664" spans="1:7" x14ac:dyDescent="0.25">
      <c r="A664" s="59">
        <v>11</v>
      </c>
      <c r="B664" s="59">
        <v>51</v>
      </c>
      <c r="C664" s="59">
        <v>88</v>
      </c>
      <c r="D664" s="59">
        <v>37</v>
      </c>
      <c r="E664" s="59">
        <v>40</v>
      </c>
      <c r="F664" s="59">
        <v>12</v>
      </c>
      <c r="G664" s="59">
        <v>195</v>
      </c>
    </row>
    <row r="665" spans="1:7" x14ac:dyDescent="0.25">
      <c r="A665" s="59">
        <v>-8</v>
      </c>
      <c r="B665" s="59">
        <v>36</v>
      </c>
      <c r="C665" s="59">
        <v>65</v>
      </c>
      <c r="D665" s="59">
        <v>29</v>
      </c>
      <c r="E665" s="59">
        <v>44</v>
      </c>
      <c r="F665" s="59">
        <v>11</v>
      </c>
      <c r="G665" s="59">
        <v>169</v>
      </c>
    </row>
    <row r="666" spans="1:7" x14ac:dyDescent="0.25">
      <c r="A666" s="59">
        <v>148</v>
      </c>
      <c r="B666" s="59">
        <v>239</v>
      </c>
      <c r="C666" s="59">
        <v>478</v>
      </c>
      <c r="D666" s="59">
        <v>225</v>
      </c>
      <c r="E666" s="59">
        <v>91</v>
      </c>
      <c r="F666" s="59">
        <v>66</v>
      </c>
      <c r="G666" s="59">
        <v>1464</v>
      </c>
    </row>
    <row r="667" spans="1:7" x14ac:dyDescent="0.25">
      <c r="A667" s="59">
        <v>26</v>
      </c>
      <c r="B667" s="59">
        <v>173</v>
      </c>
      <c r="C667" s="59">
        <v>298</v>
      </c>
      <c r="D667" s="59">
        <v>166</v>
      </c>
      <c r="E667" s="59">
        <v>147</v>
      </c>
      <c r="F667" s="59">
        <v>113</v>
      </c>
      <c r="G667" s="59">
        <v>729</v>
      </c>
    </row>
    <row r="668" spans="1:7" x14ac:dyDescent="0.25">
      <c r="A668" s="59">
        <v>220</v>
      </c>
      <c r="B668" s="59">
        <v>335</v>
      </c>
      <c r="C668" s="59">
        <v>587</v>
      </c>
      <c r="D668" s="59">
        <v>241</v>
      </c>
      <c r="E668" s="59">
        <v>115</v>
      </c>
      <c r="F668" s="59">
        <v>83</v>
      </c>
      <c r="G668" s="59">
        <v>1316</v>
      </c>
    </row>
    <row r="669" spans="1:7" x14ac:dyDescent="0.25">
      <c r="A669" s="59">
        <v>-76</v>
      </c>
      <c r="B669" s="59">
        <v>-13</v>
      </c>
      <c r="C669" s="59">
        <v>110</v>
      </c>
      <c r="D669" s="59">
        <v>58</v>
      </c>
      <c r="E669" s="59">
        <v>63</v>
      </c>
      <c r="F669" s="59">
        <v>39</v>
      </c>
      <c r="G669" s="59">
        <v>964</v>
      </c>
    </row>
    <row r="670" spans="1:7" x14ac:dyDescent="0.25">
      <c r="A670" s="59">
        <v>276</v>
      </c>
      <c r="B670" s="59">
        <v>428</v>
      </c>
      <c r="C670" s="59">
        <v>712</v>
      </c>
      <c r="D670" s="59">
        <v>319</v>
      </c>
      <c r="E670" s="59">
        <v>152</v>
      </c>
      <c r="F670" s="59">
        <v>99</v>
      </c>
      <c r="G670" s="59">
        <v>2108</v>
      </c>
    </row>
    <row r="671" spans="1:7" x14ac:dyDescent="0.25">
      <c r="A671" s="59">
        <v>-141</v>
      </c>
      <c r="B671" s="59">
        <v>-32</v>
      </c>
      <c r="C671" s="59">
        <v>159</v>
      </c>
      <c r="D671" s="59">
        <v>241</v>
      </c>
      <c r="E671" s="59">
        <v>109</v>
      </c>
      <c r="F671" s="59">
        <v>63</v>
      </c>
      <c r="G671" s="59">
        <v>1564</v>
      </c>
    </row>
    <row r="672" spans="1:7" x14ac:dyDescent="0.25">
      <c r="A672" s="59">
        <v>106</v>
      </c>
      <c r="B672" s="59">
        <v>145</v>
      </c>
      <c r="C672" s="59">
        <v>245</v>
      </c>
      <c r="D672" s="59">
        <v>97</v>
      </c>
      <c r="E672" s="59">
        <v>39</v>
      </c>
      <c r="F672" s="59">
        <v>28</v>
      </c>
      <c r="G672" s="59">
        <v>822</v>
      </c>
    </row>
    <row r="673" spans="1:7" x14ac:dyDescent="0.25">
      <c r="A673" s="59">
        <v>162</v>
      </c>
      <c r="B673" s="59">
        <v>247</v>
      </c>
      <c r="C673" s="59">
        <v>456</v>
      </c>
      <c r="D673" s="59">
        <v>170</v>
      </c>
      <c r="E673" s="59">
        <v>85</v>
      </c>
      <c r="F673" s="59">
        <v>64</v>
      </c>
      <c r="G673" s="59">
        <v>969</v>
      </c>
    </row>
    <row r="674" spans="1:7" x14ac:dyDescent="0.25">
      <c r="A674" s="59">
        <v>62</v>
      </c>
      <c r="B674" s="59">
        <v>100</v>
      </c>
      <c r="C674" s="59">
        <v>178</v>
      </c>
      <c r="D674" s="59">
        <v>78</v>
      </c>
      <c r="E674" s="59">
        <v>38</v>
      </c>
      <c r="F674" s="59">
        <v>25</v>
      </c>
      <c r="G674" s="59">
        <v>593</v>
      </c>
    </row>
    <row r="675" spans="1:7" x14ac:dyDescent="0.25">
      <c r="A675" s="59">
        <v>96</v>
      </c>
      <c r="B675" s="59">
        <v>132</v>
      </c>
      <c r="C675" s="59">
        <v>223</v>
      </c>
      <c r="D675" s="59">
        <v>91</v>
      </c>
      <c r="E675" s="59">
        <v>36</v>
      </c>
      <c r="F675" s="59">
        <v>25</v>
      </c>
      <c r="G675" s="59">
        <v>777</v>
      </c>
    </row>
    <row r="676" spans="1:7" x14ac:dyDescent="0.25">
      <c r="A676" s="59">
        <v>83</v>
      </c>
      <c r="B676" s="59">
        <v>117</v>
      </c>
      <c r="C676" s="59">
        <v>198</v>
      </c>
      <c r="D676" s="59">
        <v>81</v>
      </c>
      <c r="E676" s="59">
        <v>34</v>
      </c>
      <c r="F676" s="59">
        <v>22</v>
      </c>
      <c r="G676" s="59">
        <v>460</v>
      </c>
    </row>
    <row r="677" spans="1:7" x14ac:dyDescent="0.25">
      <c r="A677" s="59">
        <v>48</v>
      </c>
      <c r="B677" s="59">
        <v>102</v>
      </c>
      <c r="C677" s="59">
        <v>170</v>
      </c>
      <c r="D677" s="59">
        <v>68</v>
      </c>
      <c r="E677" s="59">
        <v>54</v>
      </c>
      <c r="F677" s="59">
        <v>22</v>
      </c>
      <c r="G677" s="59">
        <v>559</v>
      </c>
    </row>
    <row r="678" spans="1:7" x14ac:dyDescent="0.25">
      <c r="A678" s="59">
        <v>32</v>
      </c>
      <c r="B678" s="59">
        <v>43</v>
      </c>
      <c r="C678" s="59">
        <v>43</v>
      </c>
      <c r="D678" s="59">
        <v>0</v>
      </c>
      <c r="E678" s="59">
        <v>11</v>
      </c>
      <c r="F678" s="59">
        <v>0</v>
      </c>
      <c r="G678" s="59">
        <v>688</v>
      </c>
    </row>
    <row r="679" spans="1:7" x14ac:dyDescent="0.25">
      <c r="A679" s="59">
        <v>11</v>
      </c>
      <c r="B679" s="59">
        <v>28</v>
      </c>
      <c r="C679" s="59">
        <v>47</v>
      </c>
      <c r="D679" s="59">
        <v>19</v>
      </c>
      <c r="E679" s="59">
        <v>17</v>
      </c>
      <c r="F679" s="59">
        <v>5</v>
      </c>
      <c r="G679" s="59">
        <v>820</v>
      </c>
    </row>
    <row r="680" spans="1:7" x14ac:dyDescent="0.25">
      <c r="A680" s="59">
        <v>10</v>
      </c>
      <c r="B680" s="59">
        <v>26</v>
      </c>
      <c r="C680" s="59">
        <v>43</v>
      </c>
      <c r="D680" s="59">
        <v>17</v>
      </c>
      <c r="E680" s="59">
        <v>16</v>
      </c>
      <c r="F680" s="59">
        <v>4</v>
      </c>
      <c r="G680" s="59">
        <v>776</v>
      </c>
    </row>
    <row r="681" spans="1:7" x14ac:dyDescent="0.25">
      <c r="A681" s="59">
        <v>-2</v>
      </c>
      <c r="B681" s="59">
        <v>44</v>
      </c>
      <c r="C681" s="59">
        <v>79</v>
      </c>
      <c r="D681" s="59">
        <v>35</v>
      </c>
      <c r="E681" s="59">
        <v>46</v>
      </c>
      <c r="F681" s="59">
        <v>13</v>
      </c>
      <c r="G681" s="59">
        <v>197</v>
      </c>
    </row>
    <row r="682" spans="1:7" x14ac:dyDescent="0.25">
      <c r="A682" s="59">
        <v>4</v>
      </c>
      <c r="B682" s="59">
        <v>33</v>
      </c>
      <c r="C682" s="59">
        <v>61</v>
      </c>
      <c r="D682" s="59">
        <v>28</v>
      </c>
      <c r="E682" s="59">
        <v>29</v>
      </c>
      <c r="F682" s="59">
        <v>8</v>
      </c>
      <c r="G682" s="59">
        <v>964</v>
      </c>
    </row>
    <row r="683" spans="1:7" x14ac:dyDescent="0.25">
      <c r="A683" s="59">
        <v>27</v>
      </c>
      <c r="B683" s="59">
        <v>173</v>
      </c>
      <c r="C683" s="59">
        <v>298</v>
      </c>
      <c r="D683" s="59">
        <v>131</v>
      </c>
      <c r="E683" s="59">
        <v>146</v>
      </c>
      <c r="F683" s="59">
        <v>113</v>
      </c>
      <c r="G683" s="59">
        <v>729</v>
      </c>
    </row>
    <row r="684" spans="1:7" x14ac:dyDescent="0.25">
      <c r="A684" s="59">
        <v>156</v>
      </c>
      <c r="B684" s="59">
        <v>265</v>
      </c>
      <c r="C684" s="59">
        <v>456</v>
      </c>
      <c r="D684" s="59">
        <v>214</v>
      </c>
      <c r="E684" s="59">
        <v>109</v>
      </c>
      <c r="F684" s="59">
        <v>63</v>
      </c>
      <c r="G684" s="59">
        <v>865</v>
      </c>
    </row>
    <row r="685" spans="1:7" x14ac:dyDescent="0.25">
      <c r="A685" s="59">
        <v>115</v>
      </c>
      <c r="B685" s="59">
        <v>178</v>
      </c>
      <c r="C685" s="59">
        <v>301</v>
      </c>
      <c r="D685" s="59">
        <v>153</v>
      </c>
      <c r="E685" s="59">
        <v>63</v>
      </c>
      <c r="F685" s="59">
        <v>39</v>
      </c>
      <c r="G685" s="59">
        <v>611</v>
      </c>
    </row>
    <row r="686" spans="1:7" x14ac:dyDescent="0.25">
      <c r="A686" s="59">
        <v>219</v>
      </c>
      <c r="B686" s="59">
        <v>335</v>
      </c>
      <c r="C686" s="59">
        <v>587</v>
      </c>
      <c r="D686" s="59">
        <v>189</v>
      </c>
      <c r="E686" s="59">
        <v>116</v>
      </c>
      <c r="F686" s="59">
        <v>83</v>
      </c>
      <c r="G686" s="59">
        <v>1316</v>
      </c>
    </row>
    <row r="687" spans="1:7" x14ac:dyDescent="0.25">
      <c r="A687" s="59">
        <v>149</v>
      </c>
      <c r="B687" s="59">
        <v>239</v>
      </c>
      <c r="C687" s="59">
        <v>478</v>
      </c>
      <c r="D687" s="59">
        <v>305</v>
      </c>
      <c r="E687" s="59">
        <v>90</v>
      </c>
      <c r="F687" s="59">
        <v>66</v>
      </c>
      <c r="G687" s="59">
        <v>1464</v>
      </c>
    </row>
    <row r="688" spans="1:7" x14ac:dyDescent="0.25">
      <c r="A688" s="59">
        <v>-365</v>
      </c>
      <c r="B688" s="59">
        <v>-260</v>
      </c>
      <c r="C688" s="59">
        <v>26</v>
      </c>
      <c r="D688" s="59">
        <v>182</v>
      </c>
      <c r="E688" s="59">
        <v>131</v>
      </c>
      <c r="F688" s="59">
        <v>98</v>
      </c>
      <c r="G688" s="59">
        <v>3049</v>
      </c>
    </row>
    <row r="689" spans="1:7" x14ac:dyDescent="0.25">
      <c r="A689" s="59">
        <v>13</v>
      </c>
      <c r="B689" s="59">
        <v>67</v>
      </c>
      <c r="C689" s="59">
        <v>121</v>
      </c>
      <c r="D689" s="59">
        <v>54</v>
      </c>
      <c r="E689" s="59">
        <v>54</v>
      </c>
      <c r="F689" s="59">
        <v>20</v>
      </c>
      <c r="G689" s="59">
        <v>337</v>
      </c>
    </row>
    <row r="690" spans="1:7" x14ac:dyDescent="0.25">
      <c r="A690" s="59">
        <v>28</v>
      </c>
      <c r="B690" s="59">
        <v>74</v>
      </c>
      <c r="C690" s="59">
        <v>129</v>
      </c>
      <c r="D690" s="59">
        <v>55</v>
      </c>
      <c r="E690" s="59">
        <v>46</v>
      </c>
      <c r="F690" s="59">
        <v>18</v>
      </c>
      <c r="G690" s="59">
        <v>336</v>
      </c>
    </row>
    <row r="691" spans="1:7" x14ac:dyDescent="0.25">
      <c r="A691" s="59">
        <v>93</v>
      </c>
      <c r="B691" s="59">
        <v>163</v>
      </c>
      <c r="C691" s="59">
        <v>325</v>
      </c>
      <c r="D691" s="59">
        <v>137</v>
      </c>
      <c r="E691" s="59">
        <v>70</v>
      </c>
      <c r="F691" s="59">
        <v>45</v>
      </c>
      <c r="G691" s="59">
        <v>1091</v>
      </c>
    </row>
    <row r="692" spans="1:7" x14ac:dyDescent="0.25">
      <c r="A692" s="59">
        <v>-3</v>
      </c>
      <c r="B692" s="59">
        <v>73</v>
      </c>
      <c r="C692" s="59">
        <v>125</v>
      </c>
      <c r="D692" s="59">
        <v>52</v>
      </c>
      <c r="E692" s="59">
        <v>76</v>
      </c>
      <c r="F692" s="59">
        <v>47</v>
      </c>
      <c r="G692" s="59">
        <v>433</v>
      </c>
    </row>
    <row r="693" spans="1:7" x14ac:dyDescent="0.25">
      <c r="A693" s="59">
        <v>8</v>
      </c>
      <c r="B693" s="59">
        <v>70</v>
      </c>
      <c r="C693" s="59">
        <v>119</v>
      </c>
      <c r="D693" s="59">
        <v>49</v>
      </c>
      <c r="E693" s="59">
        <v>62</v>
      </c>
      <c r="F693" s="59">
        <v>16</v>
      </c>
      <c r="G693" s="59">
        <v>399</v>
      </c>
    </row>
    <row r="694" spans="1:7" x14ac:dyDescent="0.25">
      <c r="A694" s="59">
        <v>31</v>
      </c>
      <c r="B694" s="59">
        <v>52</v>
      </c>
      <c r="C694" s="59">
        <v>87</v>
      </c>
      <c r="D694" s="59">
        <v>35</v>
      </c>
      <c r="E694" s="59">
        <v>21</v>
      </c>
      <c r="F694" s="59">
        <v>9</v>
      </c>
      <c r="G694" s="59">
        <v>777</v>
      </c>
    </row>
    <row r="695" spans="1:7" x14ac:dyDescent="0.25">
      <c r="A695" s="59">
        <v>32</v>
      </c>
      <c r="B695" s="59">
        <v>60</v>
      </c>
      <c r="C695" s="59">
        <v>106</v>
      </c>
      <c r="D695" s="59">
        <v>46</v>
      </c>
      <c r="E695" s="59">
        <v>28</v>
      </c>
      <c r="F695" s="59">
        <v>15</v>
      </c>
      <c r="G695" s="59">
        <v>608</v>
      </c>
    </row>
    <row r="696" spans="1:7" x14ac:dyDescent="0.25">
      <c r="A696" s="59">
        <v>15</v>
      </c>
      <c r="B696" s="59">
        <v>32</v>
      </c>
      <c r="C696" s="59">
        <v>53</v>
      </c>
      <c r="D696" s="59">
        <v>21</v>
      </c>
      <c r="E696" s="59">
        <v>17</v>
      </c>
      <c r="F696" s="59">
        <v>5</v>
      </c>
      <c r="G696" s="59">
        <v>454</v>
      </c>
    </row>
    <row r="697" spans="1:7" x14ac:dyDescent="0.25">
      <c r="A697" s="59">
        <v>73</v>
      </c>
      <c r="B697" s="59">
        <v>134</v>
      </c>
      <c r="C697" s="59">
        <v>222</v>
      </c>
      <c r="D697" s="59">
        <v>88</v>
      </c>
      <c r="E697" s="59">
        <v>61</v>
      </c>
      <c r="F697" s="59">
        <v>29</v>
      </c>
      <c r="G697" s="59">
        <v>653</v>
      </c>
    </row>
    <row r="698" spans="1:7" x14ac:dyDescent="0.25">
      <c r="A698" s="59">
        <v>98</v>
      </c>
      <c r="B698" s="59">
        <v>155</v>
      </c>
      <c r="C698" s="59">
        <v>267</v>
      </c>
      <c r="D698" s="59">
        <v>96</v>
      </c>
      <c r="E698" s="59">
        <v>57</v>
      </c>
      <c r="F698" s="59">
        <v>34</v>
      </c>
      <c r="G698" s="59">
        <v>502</v>
      </c>
    </row>
    <row r="699" spans="1:7" x14ac:dyDescent="0.25">
      <c r="A699" s="59">
        <v>28</v>
      </c>
      <c r="B699" s="59">
        <v>64</v>
      </c>
      <c r="C699" s="59">
        <v>107</v>
      </c>
      <c r="D699" s="59">
        <v>43</v>
      </c>
      <c r="E699" s="59">
        <v>36</v>
      </c>
      <c r="F699" s="59">
        <v>13</v>
      </c>
      <c r="G699" s="59">
        <v>363</v>
      </c>
    </row>
    <row r="700" spans="1:7" x14ac:dyDescent="0.25">
      <c r="A700" s="59">
        <v>32</v>
      </c>
      <c r="B700" s="59">
        <v>58</v>
      </c>
      <c r="C700" s="59">
        <v>103</v>
      </c>
      <c r="D700" s="59">
        <v>45</v>
      </c>
      <c r="E700" s="59">
        <v>26</v>
      </c>
      <c r="F700" s="59">
        <v>14</v>
      </c>
      <c r="G700" s="59">
        <v>605</v>
      </c>
    </row>
    <row r="701" spans="1:7" x14ac:dyDescent="0.25">
      <c r="A701" s="59">
        <v>15</v>
      </c>
      <c r="B701" s="59">
        <v>70</v>
      </c>
      <c r="C701" s="59">
        <v>127</v>
      </c>
      <c r="D701" s="59">
        <v>57</v>
      </c>
      <c r="E701" s="59">
        <v>55</v>
      </c>
      <c r="F701" s="59">
        <v>21</v>
      </c>
      <c r="G701" s="59">
        <v>313</v>
      </c>
    </row>
    <row r="702" spans="1:7" x14ac:dyDescent="0.25">
      <c r="A702" s="59">
        <v>39</v>
      </c>
      <c r="B702" s="59">
        <v>82</v>
      </c>
      <c r="C702" s="59">
        <v>151</v>
      </c>
      <c r="D702" s="59">
        <v>69</v>
      </c>
      <c r="E702" s="59">
        <v>43</v>
      </c>
      <c r="F702" s="59">
        <v>21</v>
      </c>
      <c r="G702" s="59">
        <v>965</v>
      </c>
    </row>
    <row r="703" spans="1:7" x14ac:dyDescent="0.25">
      <c r="A703" s="59">
        <v>54</v>
      </c>
      <c r="B703" s="59">
        <v>100</v>
      </c>
      <c r="C703" s="59">
        <v>169</v>
      </c>
      <c r="D703" s="59">
        <v>69</v>
      </c>
      <c r="E703" s="59">
        <v>46</v>
      </c>
      <c r="F703" s="59">
        <v>22</v>
      </c>
      <c r="G703" s="59">
        <v>340</v>
      </c>
    </row>
    <row r="704" spans="1:7" x14ac:dyDescent="0.25">
      <c r="A704" s="59">
        <v>106</v>
      </c>
      <c r="B704" s="59">
        <v>176</v>
      </c>
      <c r="C704" s="59">
        <v>292</v>
      </c>
      <c r="D704" s="59">
        <v>127</v>
      </c>
      <c r="E704" s="59">
        <v>70</v>
      </c>
      <c r="F704" s="59">
        <v>38</v>
      </c>
      <c r="G704" s="59">
        <v>962</v>
      </c>
    </row>
    <row r="705" spans="1:7" x14ac:dyDescent="0.25">
      <c r="A705" s="59">
        <v>30</v>
      </c>
      <c r="B705" s="59">
        <v>51</v>
      </c>
      <c r="C705" s="59">
        <v>86</v>
      </c>
      <c r="D705" s="59">
        <v>35</v>
      </c>
      <c r="E705" s="59">
        <v>21</v>
      </c>
      <c r="F705" s="59">
        <v>9</v>
      </c>
      <c r="G705" s="59">
        <v>776</v>
      </c>
    </row>
    <row r="706" spans="1:7" x14ac:dyDescent="0.25">
      <c r="A706" s="59">
        <v>45</v>
      </c>
      <c r="B706" s="59">
        <v>84</v>
      </c>
      <c r="C706" s="59">
        <v>133</v>
      </c>
      <c r="D706" s="59">
        <v>49</v>
      </c>
      <c r="E706" s="59">
        <v>39</v>
      </c>
      <c r="F706" s="59">
        <v>15</v>
      </c>
      <c r="G706" s="59">
        <v>342</v>
      </c>
    </row>
    <row r="707" spans="1:7" x14ac:dyDescent="0.25">
      <c r="A707" s="59">
        <v>30</v>
      </c>
      <c r="B707" s="59">
        <v>68</v>
      </c>
      <c r="C707" s="59">
        <v>114</v>
      </c>
      <c r="D707" s="59">
        <v>46</v>
      </c>
      <c r="E707" s="59">
        <v>38</v>
      </c>
      <c r="F707" s="59">
        <v>14</v>
      </c>
      <c r="G707" s="59">
        <v>388</v>
      </c>
    </row>
    <row r="708" spans="1:7" x14ac:dyDescent="0.25">
      <c r="A708" s="59">
        <v>0</v>
      </c>
      <c r="B708" s="59">
        <v>87</v>
      </c>
      <c r="C708" s="59">
        <v>150</v>
      </c>
      <c r="D708" s="59">
        <v>63</v>
      </c>
      <c r="E708" s="59">
        <v>87</v>
      </c>
      <c r="F708" s="59">
        <v>57</v>
      </c>
      <c r="G708" s="59">
        <v>521</v>
      </c>
    </row>
    <row r="709" spans="1:7" x14ac:dyDescent="0.25">
      <c r="A709" s="59">
        <v>17</v>
      </c>
      <c r="B709" s="59">
        <v>132</v>
      </c>
      <c r="C709" s="59">
        <v>227</v>
      </c>
      <c r="D709" s="59">
        <v>95</v>
      </c>
      <c r="E709" s="59">
        <v>115</v>
      </c>
      <c r="F709" s="59">
        <v>86</v>
      </c>
      <c r="G709" s="59">
        <v>554</v>
      </c>
    </row>
    <row r="710" spans="1:7" x14ac:dyDescent="0.25">
      <c r="A710" s="59">
        <v>111</v>
      </c>
      <c r="B710" s="59">
        <v>152</v>
      </c>
      <c r="C710" s="59">
        <v>256</v>
      </c>
      <c r="D710" s="59">
        <v>85</v>
      </c>
      <c r="E710" s="59">
        <v>41</v>
      </c>
      <c r="F710" s="59">
        <v>29</v>
      </c>
      <c r="G710" s="59">
        <v>821</v>
      </c>
    </row>
    <row r="711" spans="1:7" x14ac:dyDescent="0.25">
      <c r="A711" s="59">
        <v>68</v>
      </c>
      <c r="B711" s="59">
        <v>107</v>
      </c>
      <c r="C711" s="59">
        <v>190</v>
      </c>
      <c r="D711" s="59">
        <v>83</v>
      </c>
      <c r="E711" s="59">
        <v>39</v>
      </c>
      <c r="F711" s="59">
        <v>27</v>
      </c>
      <c r="G711" s="59">
        <v>584</v>
      </c>
    </row>
    <row r="712" spans="1:7" x14ac:dyDescent="0.25">
      <c r="A712" s="59">
        <v>12</v>
      </c>
      <c r="B712" s="59">
        <v>65</v>
      </c>
      <c r="C712" s="59">
        <v>118</v>
      </c>
      <c r="D712" s="59">
        <v>53</v>
      </c>
      <c r="E712" s="59">
        <v>53</v>
      </c>
      <c r="F712" s="59">
        <v>20</v>
      </c>
      <c r="G712" s="59">
        <v>361</v>
      </c>
    </row>
    <row r="713" spans="1:7" x14ac:dyDescent="0.25">
      <c r="A713" s="59">
        <v>27</v>
      </c>
      <c r="B713" s="59">
        <v>66</v>
      </c>
      <c r="C713" s="59">
        <v>122</v>
      </c>
      <c r="D713" s="59">
        <v>56</v>
      </c>
      <c r="E713" s="59">
        <v>39</v>
      </c>
      <c r="F713" s="59">
        <v>17</v>
      </c>
      <c r="G713" s="59">
        <v>992</v>
      </c>
    </row>
    <row r="714" spans="1:7" x14ac:dyDescent="0.25">
      <c r="A714" s="59">
        <v>30</v>
      </c>
      <c r="B714" s="59">
        <v>56</v>
      </c>
      <c r="C714" s="59">
        <v>99</v>
      </c>
      <c r="D714" s="59">
        <v>43</v>
      </c>
      <c r="E714" s="59">
        <v>26</v>
      </c>
      <c r="F714" s="59">
        <v>14</v>
      </c>
      <c r="G714" s="59">
        <v>602</v>
      </c>
    </row>
    <row r="715" spans="1:7" x14ac:dyDescent="0.25">
      <c r="A715" s="59">
        <v>88</v>
      </c>
      <c r="B715" s="59">
        <v>124</v>
      </c>
      <c r="C715" s="59">
        <v>210</v>
      </c>
      <c r="D715" s="59">
        <v>86</v>
      </c>
      <c r="E715" s="59">
        <v>36</v>
      </c>
      <c r="F715" s="59">
        <v>24</v>
      </c>
      <c r="G715" s="59">
        <v>499</v>
      </c>
    </row>
    <row r="716" spans="1:7" x14ac:dyDescent="0.25">
      <c r="A716" s="59">
        <v>44</v>
      </c>
      <c r="B716" s="59">
        <v>96</v>
      </c>
      <c r="C716" s="59">
        <v>160</v>
      </c>
      <c r="D716" s="59">
        <v>64</v>
      </c>
      <c r="E716" s="59">
        <v>52</v>
      </c>
      <c r="F716" s="59">
        <v>21</v>
      </c>
      <c r="G716" s="59">
        <v>593</v>
      </c>
    </row>
    <row r="717" spans="1:7" x14ac:dyDescent="0.25">
      <c r="A717" s="59">
        <v>112</v>
      </c>
      <c r="B717" s="59">
        <v>152</v>
      </c>
      <c r="C717" s="59">
        <v>256</v>
      </c>
      <c r="D717" s="59">
        <v>84</v>
      </c>
      <c r="E717" s="59">
        <v>40</v>
      </c>
      <c r="F717" s="59">
        <v>29</v>
      </c>
      <c r="G717" s="59">
        <v>871</v>
      </c>
    </row>
    <row r="718" spans="1:7" x14ac:dyDescent="0.25">
      <c r="A718" s="59">
        <v>83</v>
      </c>
      <c r="B718" s="59">
        <v>149</v>
      </c>
      <c r="C718" s="59">
        <v>298</v>
      </c>
      <c r="D718" s="59">
        <v>192</v>
      </c>
      <c r="E718" s="59">
        <v>66</v>
      </c>
      <c r="F718" s="59">
        <v>41</v>
      </c>
      <c r="G718" s="59">
        <v>1156</v>
      </c>
    </row>
    <row r="719" spans="1:7" x14ac:dyDescent="0.25">
      <c r="A719" s="59">
        <v>-3</v>
      </c>
      <c r="B719" s="59">
        <v>75</v>
      </c>
      <c r="C719" s="59">
        <v>128</v>
      </c>
      <c r="D719" s="59">
        <v>53</v>
      </c>
      <c r="E719" s="59">
        <v>78</v>
      </c>
      <c r="F719" s="59">
        <v>48</v>
      </c>
      <c r="G719" s="59">
        <v>458</v>
      </c>
    </row>
    <row r="720" spans="1:7" x14ac:dyDescent="0.25">
      <c r="A720" s="59">
        <v>26</v>
      </c>
      <c r="B720" s="59">
        <v>71</v>
      </c>
      <c r="C720" s="59">
        <v>123</v>
      </c>
      <c r="D720" s="59">
        <v>52</v>
      </c>
      <c r="E720" s="59">
        <v>45</v>
      </c>
      <c r="F720" s="59">
        <v>17</v>
      </c>
      <c r="G720" s="59">
        <v>361</v>
      </c>
    </row>
    <row r="721" spans="1:7" x14ac:dyDescent="0.25">
      <c r="A721" s="59">
        <v>161</v>
      </c>
      <c r="B721" s="59">
        <v>270</v>
      </c>
      <c r="C721" s="59">
        <v>465</v>
      </c>
      <c r="D721" s="59">
        <v>223</v>
      </c>
      <c r="E721" s="59">
        <v>109</v>
      </c>
      <c r="F721" s="59">
        <v>64</v>
      </c>
      <c r="G721" s="59">
        <v>956</v>
      </c>
    </row>
    <row r="722" spans="1:7" x14ac:dyDescent="0.25">
      <c r="A722" s="59">
        <v>88</v>
      </c>
      <c r="B722" s="59">
        <v>124</v>
      </c>
      <c r="C722" s="59">
        <v>210</v>
      </c>
      <c r="D722" s="59">
        <v>86</v>
      </c>
      <c r="E722" s="59">
        <v>36</v>
      </c>
      <c r="F722" s="59">
        <v>24</v>
      </c>
      <c r="G722" s="59">
        <v>499</v>
      </c>
    </row>
    <row r="723" spans="1:7" x14ac:dyDescent="0.25">
      <c r="A723" s="59">
        <v>44</v>
      </c>
      <c r="B723" s="59">
        <v>96</v>
      </c>
      <c r="C723" s="59">
        <v>160</v>
      </c>
      <c r="D723" s="59">
        <v>64</v>
      </c>
      <c r="E723" s="59">
        <v>52</v>
      </c>
      <c r="F723" s="59">
        <v>21</v>
      </c>
      <c r="G723" s="59">
        <v>593</v>
      </c>
    </row>
    <row r="724" spans="1:7" x14ac:dyDescent="0.25">
      <c r="A724" s="59">
        <v>230</v>
      </c>
      <c r="B724" s="59">
        <v>349</v>
      </c>
      <c r="C724" s="59">
        <v>612</v>
      </c>
      <c r="D724" s="59">
        <v>332</v>
      </c>
      <c r="E724" s="59">
        <v>119</v>
      </c>
      <c r="F724" s="59">
        <v>86</v>
      </c>
      <c r="G724" s="59">
        <v>1433</v>
      </c>
    </row>
    <row r="725" spans="1:7" x14ac:dyDescent="0.25">
      <c r="A725" s="59">
        <v>165</v>
      </c>
      <c r="B725" s="59">
        <v>261</v>
      </c>
      <c r="C725" s="59">
        <v>521</v>
      </c>
      <c r="D725" s="59">
        <v>210</v>
      </c>
      <c r="E725" s="59">
        <v>96</v>
      </c>
      <c r="F725" s="59">
        <v>72</v>
      </c>
      <c r="G725" s="59">
        <v>1559</v>
      </c>
    </row>
    <row r="726" spans="1:7" x14ac:dyDescent="0.25">
      <c r="A726" s="59">
        <v>122</v>
      </c>
      <c r="B726" s="59">
        <v>185</v>
      </c>
      <c r="C726" s="59">
        <v>312</v>
      </c>
      <c r="D726" s="59">
        <v>102</v>
      </c>
      <c r="E726" s="59">
        <v>63</v>
      </c>
      <c r="F726" s="59">
        <v>40</v>
      </c>
      <c r="G726" s="59">
        <v>671</v>
      </c>
    </row>
    <row r="727" spans="1:7" x14ac:dyDescent="0.25">
      <c r="A727" s="59">
        <v>112</v>
      </c>
      <c r="B727" s="59">
        <v>152</v>
      </c>
      <c r="C727" s="59">
        <v>256</v>
      </c>
      <c r="D727" s="59">
        <v>95</v>
      </c>
      <c r="E727" s="59">
        <v>40</v>
      </c>
      <c r="F727" s="59">
        <v>29</v>
      </c>
      <c r="G727" s="59">
        <v>821</v>
      </c>
    </row>
    <row r="728" spans="1:7" x14ac:dyDescent="0.25">
      <c r="A728" s="59">
        <v>68</v>
      </c>
      <c r="B728" s="59">
        <v>107</v>
      </c>
      <c r="C728" s="59">
        <v>190</v>
      </c>
      <c r="D728" s="59">
        <v>83</v>
      </c>
      <c r="E728" s="59">
        <v>39</v>
      </c>
      <c r="F728" s="59">
        <v>27</v>
      </c>
      <c r="G728" s="59">
        <v>584</v>
      </c>
    </row>
    <row r="729" spans="1:7" x14ac:dyDescent="0.25">
      <c r="A729" s="59">
        <v>112</v>
      </c>
      <c r="B729" s="59">
        <v>152</v>
      </c>
      <c r="C729" s="59">
        <v>256</v>
      </c>
      <c r="D729" s="59">
        <v>104</v>
      </c>
      <c r="E729" s="59">
        <v>40</v>
      </c>
      <c r="F729" s="59">
        <v>29</v>
      </c>
      <c r="G729" s="59">
        <v>871</v>
      </c>
    </row>
    <row r="730" spans="1:7" x14ac:dyDescent="0.25">
      <c r="A730" s="59">
        <v>12</v>
      </c>
      <c r="B730" s="59">
        <v>29</v>
      </c>
      <c r="C730" s="59">
        <v>49</v>
      </c>
      <c r="D730" s="59">
        <v>20</v>
      </c>
      <c r="E730" s="59">
        <v>17</v>
      </c>
      <c r="F730" s="59">
        <v>5</v>
      </c>
      <c r="G730" s="59">
        <v>829</v>
      </c>
    </row>
    <row r="731" spans="1:7" x14ac:dyDescent="0.25">
      <c r="A731" s="59">
        <v>165</v>
      </c>
      <c r="B731" s="59">
        <v>261</v>
      </c>
      <c r="C731" s="59">
        <v>521</v>
      </c>
      <c r="D731" s="59">
        <v>228</v>
      </c>
      <c r="E731" s="59">
        <v>96</v>
      </c>
      <c r="F731" s="59">
        <v>72</v>
      </c>
      <c r="G731" s="59">
        <v>1559</v>
      </c>
    </row>
    <row r="732" spans="1:7" x14ac:dyDescent="0.25">
      <c r="A732" s="59">
        <v>190</v>
      </c>
      <c r="B732" s="59">
        <v>324</v>
      </c>
      <c r="C732" s="59">
        <v>589</v>
      </c>
      <c r="D732" s="59">
        <v>275</v>
      </c>
      <c r="E732" s="59">
        <v>134</v>
      </c>
      <c r="F732" s="59">
        <v>100</v>
      </c>
      <c r="G732" s="59">
        <v>1538</v>
      </c>
    </row>
    <row r="733" spans="1:7" x14ac:dyDescent="0.25">
      <c r="A733" s="59">
        <v>12</v>
      </c>
      <c r="B733" s="59">
        <v>29</v>
      </c>
      <c r="C733" s="59">
        <v>49</v>
      </c>
      <c r="D733" s="59">
        <v>20</v>
      </c>
      <c r="E733" s="59">
        <v>17</v>
      </c>
      <c r="F733" s="59">
        <v>5</v>
      </c>
      <c r="G733" s="59">
        <v>784</v>
      </c>
    </row>
    <row r="734" spans="1:7" x14ac:dyDescent="0.25">
      <c r="A734" s="59">
        <v>31</v>
      </c>
      <c r="B734" s="59">
        <v>43</v>
      </c>
      <c r="C734" s="59">
        <v>43</v>
      </c>
      <c r="D734" s="59">
        <v>0</v>
      </c>
      <c r="E734" s="59">
        <v>12</v>
      </c>
      <c r="F734" s="59">
        <v>0</v>
      </c>
      <c r="G734" s="59">
        <v>645</v>
      </c>
    </row>
    <row r="735" spans="1:7" x14ac:dyDescent="0.25">
      <c r="A735" s="59">
        <v>7</v>
      </c>
      <c r="B735" s="59">
        <v>37</v>
      </c>
      <c r="C735" s="59">
        <v>68</v>
      </c>
      <c r="D735" s="59">
        <v>31</v>
      </c>
      <c r="E735" s="59">
        <v>30</v>
      </c>
      <c r="F735" s="59">
        <v>9</v>
      </c>
      <c r="G735" s="59">
        <v>976</v>
      </c>
    </row>
    <row r="736" spans="1:7" x14ac:dyDescent="0.25">
      <c r="A736" s="59">
        <v>11</v>
      </c>
      <c r="B736" s="59">
        <v>30</v>
      </c>
      <c r="C736" s="59">
        <v>52</v>
      </c>
      <c r="D736" s="59">
        <v>22</v>
      </c>
      <c r="E736" s="59">
        <v>19</v>
      </c>
      <c r="F736" s="59">
        <v>7</v>
      </c>
      <c r="G736" s="59">
        <v>611</v>
      </c>
    </row>
    <row r="737" spans="1:7" x14ac:dyDescent="0.25">
      <c r="A737" s="59">
        <v>231</v>
      </c>
      <c r="B737" s="59">
        <v>349</v>
      </c>
      <c r="C737" s="59">
        <v>612</v>
      </c>
      <c r="D737" s="59">
        <v>217</v>
      </c>
      <c r="E737" s="59">
        <v>118</v>
      </c>
      <c r="F737" s="59">
        <v>86</v>
      </c>
      <c r="G737" s="59">
        <v>1433</v>
      </c>
    </row>
    <row r="738" spans="1:7" x14ac:dyDescent="0.25">
      <c r="A738" s="59">
        <v>122</v>
      </c>
      <c r="B738" s="59">
        <v>185</v>
      </c>
      <c r="C738" s="59">
        <v>312</v>
      </c>
      <c r="D738" s="59">
        <v>163</v>
      </c>
      <c r="E738" s="59">
        <v>63</v>
      </c>
      <c r="F738" s="59">
        <v>40</v>
      </c>
      <c r="G738" s="59">
        <v>671</v>
      </c>
    </row>
    <row r="739" spans="1:7" x14ac:dyDescent="0.25">
      <c r="A739" s="59">
        <v>14</v>
      </c>
      <c r="B739" s="59">
        <v>53</v>
      </c>
      <c r="C739" s="59">
        <v>92</v>
      </c>
      <c r="D739" s="59">
        <v>39</v>
      </c>
      <c r="E739" s="59">
        <v>39</v>
      </c>
      <c r="F739" s="59">
        <v>12</v>
      </c>
      <c r="G739" s="59">
        <v>212</v>
      </c>
    </row>
    <row r="740" spans="1:7" x14ac:dyDescent="0.25">
      <c r="A740" s="59">
        <v>-4</v>
      </c>
      <c r="B740" s="59">
        <v>42</v>
      </c>
      <c r="C740" s="59">
        <v>76</v>
      </c>
      <c r="D740" s="59">
        <v>34</v>
      </c>
      <c r="E740" s="59">
        <v>46</v>
      </c>
      <c r="F740" s="59">
        <v>12</v>
      </c>
      <c r="G740" s="59">
        <v>182</v>
      </c>
    </row>
    <row r="741" spans="1:7" x14ac:dyDescent="0.25">
      <c r="A741" s="59">
        <v>-2</v>
      </c>
      <c r="B741" s="59">
        <v>45</v>
      </c>
      <c r="C741" s="59">
        <v>81</v>
      </c>
      <c r="D741" s="59">
        <v>36</v>
      </c>
      <c r="E741" s="59">
        <v>47</v>
      </c>
      <c r="F741" s="59">
        <v>13</v>
      </c>
      <c r="G741" s="59">
        <v>212</v>
      </c>
    </row>
    <row r="742" spans="1:7" x14ac:dyDescent="0.25">
      <c r="A742" s="59">
        <v>41</v>
      </c>
      <c r="B742" s="59">
        <v>65</v>
      </c>
      <c r="C742" s="59">
        <v>109</v>
      </c>
      <c r="D742" s="59">
        <v>44</v>
      </c>
      <c r="E742" s="59">
        <v>24</v>
      </c>
      <c r="F742" s="59">
        <v>12</v>
      </c>
      <c r="G742" s="59">
        <v>844</v>
      </c>
    </row>
    <row r="743" spans="1:7" x14ac:dyDescent="0.25">
      <c r="A743" s="59">
        <v>36</v>
      </c>
      <c r="B743" s="59">
        <v>58</v>
      </c>
      <c r="C743" s="59">
        <v>97</v>
      </c>
      <c r="D743" s="59">
        <v>39</v>
      </c>
      <c r="E743" s="59">
        <v>22</v>
      </c>
      <c r="F743" s="59">
        <v>10</v>
      </c>
      <c r="G743" s="59">
        <v>799</v>
      </c>
    </row>
    <row r="744" spans="1:7" x14ac:dyDescent="0.25">
      <c r="A744" s="59">
        <v>33</v>
      </c>
      <c r="B744" s="59">
        <v>96</v>
      </c>
      <c r="C744" s="59">
        <v>173</v>
      </c>
      <c r="D744" s="59">
        <v>77</v>
      </c>
      <c r="E744" s="59">
        <v>63</v>
      </c>
      <c r="F744" s="59">
        <v>29</v>
      </c>
      <c r="G744" s="59">
        <v>529</v>
      </c>
    </row>
    <row r="745" spans="1:7" x14ac:dyDescent="0.25">
      <c r="A745" s="59">
        <v>38</v>
      </c>
      <c r="B745" s="59">
        <v>80</v>
      </c>
      <c r="C745" s="59">
        <v>148</v>
      </c>
      <c r="D745" s="59">
        <v>68</v>
      </c>
      <c r="E745" s="59">
        <v>42</v>
      </c>
      <c r="F745" s="59">
        <v>21</v>
      </c>
      <c r="G745" s="59">
        <v>998</v>
      </c>
    </row>
    <row r="746" spans="1:7" x14ac:dyDescent="0.25">
      <c r="A746" s="59">
        <v>-8</v>
      </c>
      <c r="B746" s="59">
        <v>61</v>
      </c>
      <c r="C746" s="59">
        <v>104</v>
      </c>
      <c r="D746" s="59">
        <v>43</v>
      </c>
      <c r="E746" s="59">
        <v>69</v>
      </c>
      <c r="F746" s="59">
        <v>39</v>
      </c>
      <c r="G746" s="59">
        <v>282</v>
      </c>
    </row>
    <row r="747" spans="1:7" x14ac:dyDescent="0.25">
      <c r="A747" s="59">
        <v>-15</v>
      </c>
      <c r="B747" s="59">
        <v>38</v>
      </c>
      <c r="C747" s="59">
        <v>136</v>
      </c>
      <c r="D747" s="59">
        <v>98</v>
      </c>
      <c r="E747" s="59">
        <v>53</v>
      </c>
      <c r="F747" s="59">
        <v>30</v>
      </c>
      <c r="G747" s="59">
        <v>973</v>
      </c>
    </row>
    <row r="748" spans="1:7" x14ac:dyDescent="0.25">
      <c r="A748" s="59">
        <v>79</v>
      </c>
      <c r="B748" s="59">
        <v>141</v>
      </c>
      <c r="C748" s="59">
        <v>235</v>
      </c>
      <c r="D748" s="59">
        <v>94</v>
      </c>
      <c r="E748" s="59">
        <v>62</v>
      </c>
      <c r="F748" s="59">
        <v>31</v>
      </c>
      <c r="G748" s="59">
        <v>697</v>
      </c>
    </row>
    <row r="749" spans="1:7" x14ac:dyDescent="0.25">
      <c r="A749" s="59">
        <v>101</v>
      </c>
      <c r="B749" s="59">
        <v>159</v>
      </c>
      <c r="C749" s="59">
        <v>273</v>
      </c>
      <c r="D749" s="59">
        <v>139</v>
      </c>
      <c r="E749" s="59">
        <v>58</v>
      </c>
      <c r="F749" s="59">
        <v>35</v>
      </c>
      <c r="G749" s="59">
        <v>555</v>
      </c>
    </row>
    <row r="750" spans="1:7" x14ac:dyDescent="0.25">
      <c r="A750" s="59">
        <v>84</v>
      </c>
      <c r="B750" s="59">
        <v>149</v>
      </c>
      <c r="C750" s="59">
        <v>298</v>
      </c>
      <c r="D750" s="59">
        <v>161</v>
      </c>
      <c r="E750" s="59">
        <v>65</v>
      </c>
      <c r="F750" s="59">
        <v>41</v>
      </c>
      <c r="G750" s="59">
        <v>1156</v>
      </c>
    </row>
    <row r="751" spans="1:7" x14ac:dyDescent="0.25">
      <c r="A751" s="59">
        <v>11</v>
      </c>
      <c r="B751" s="59">
        <v>65</v>
      </c>
      <c r="C751" s="59">
        <v>118</v>
      </c>
      <c r="D751" s="59">
        <v>53</v>
      </c>
      <c r="E751" s="59">
        <v>54</v>
      </c>
      <c r="F751" s="59">
        <v>20</v>
      </c>
      <c r="G751" s="59">
        <v>361</v>
      </c>
    </row>
    <row r="752" spans="1:7" x14ac:dyDescent="0.25">
      <c r="A752" s="59">
        <v>27</v>
      </c>
      <c r="B752" s="59">
        <v>71</v>
      </c>
      <c r="C752" s="59">
        <v>123</v>
      </c>
      <c r="D752" s="59">
        <v>52</v>
      </c>
      <c r="E752" s="59">
        <v>44</v>
      </c>
      <c r="F752" s="59">
        <v>17</v>
      </c>
      <c r="G752" s="59">
        <v>361</v>
      </c>
    </row>
    <row r="753" spans="1:7" x14ac:dyDescent="0.25">
      <c r="A753" s="59">
        <v>24</v>
      </c>
      <c r="B753" s="59">
        <v>61</v>
      </c>
      <c r="C753" s="59">
        <v>103</v>
      </c>
      <c r="D753" s="59">
        <v>42</v>
      </c>
      <c r="E753" s="59">
        <v>37</v>
      </c>
      <c r="F753" s="59">
        <v>13</v>
      </c>
      <c r="G753" s="59">
        <v>384</v>
      </c>
    </row>
    <row r="754" spans="1:7" x14ac:dyDescent="0.25">
      <c r="A754" s="59">
        <v>-2</v>
      </c>
      <c r="B754" s="59">
        <v>75</v>
      </c>
      <c r="C754" s="59">
        <v>128</v>
      </c>
      <c r="D754" s="59">
        <v>53</v>
      </c>
      <c r="E754" s="59">
        <v>77</v>
      </c>
      <c r="F754" s="59">
        <v>48</v>
      </c>
      <c r="G754" s="59">
        <v>458</v>
      </c>
    </row>
    <row r="755" spans="1:7" x14ac:dyDescent="0.25">
      <c r="A755" s="59">
        <v>12</v>
      </c>
      <c r="B755" s="59">
        <v>29</v>
      </c>
      <c r="C755" s="59">
        <v>49</v>
      </c>
      <c r="D755" s="59">
        <v>20</v>
      </c>
      <c r="E755" s="59">
        <v>17</v>
      </c>
      <c r="F755" s="59">
        <v>5</v>
      </c>
      <c r="G755" s="59">
        <v>464</v>
      </c>
    </row>
    <row r="756" spans="1:7" x14ac:dyDescent="0.25">
      <c r="A756" s="59">
        <v>23</v>
      </c>
      <c r="B756" s="59">
        <v>42</v>
      </c>
      <c r="C756" s="59">
        <v>71</v>
      </c>
      <c r="D756" s="59">
        <v>29</v>
      </c>
      <c r="E756" s="59">
        <v>19</v>
      </c>
      <c r="F756" s="59">
        <v>8</v>
      </c>
      <c r="G756" s="59">
        <v>835</v>
      </c>
    </row>
    <row r="757" spans="1:7" x14ac:dyDescent="0.25">
      <c r="A757" s="59">
        <v>27</v>
      </c>
      <c r="B757" s="59">
        <v>65</v>
      </c>
      <c r="C757" s="59">
        <v>110</v>
      </c>
      <c r="D757" s="59">
        <v>45</v>
      </c>
      <c r="E757" s="59">
        <v>38</v>
      </c>
      <c r="F757" s="59">
        <v>14</v>
      </c>
      <c r="G757" s="59">
        <v>410</v>
      </c>
    </row>
    <row r="758" spans="1:7" x14ac:dyDescent="0.25">
      <c r="A758" s="59">
        <v>2</v>
      </c>
      <c r="B758" s="59">
        <v>90</v>
      </c>
      <c r="C758" s="59">
        <v>154</v>
      </c>
      <c r="D758" s="59">
        <v>64</v>
      </c>
      <c r="E758" s="59">
        <v>88</v>
      </c>
      <c r="F758" s="59">
        <v>58</v>
      </c>
      <c r="G758" s="59">
        <v>551</v>
      </c>
    </row>
    <row r="759" spans="1:7" x14ac:dyDescent="0.25">
      <c r="A759" s="59">
        <v>47</v>
      </c>
      <c r="B759" s="59">
        <v>92</v>
      </c>
      <c r="C759" s="59">
        <v>170</v>
      </c>
      <c r="D759" s="59">
        <v>78</v>
      </c>
      <c r="E759" s="59">
        <v>45</v>
      </c>
      <c r="F759" s="59">
        <v>24</v>
      </c>
      <c r="G759" s="59">
        <v>995</v>
      </c>
    </row>
    <row r="760" spans="1:7" x14ac:dyDescent="0.25">
      <c r="A760" s="59">
        <v>35</v>
      </c>
      <c r="B760" s="59">
        <v>62</v>
      </c>
      <c r="C760" s="59">
        <v>110</v>
      </c>
      <c r="D760" s="59">
        <v>48</v>
      </c>
      <c r="E760" s="59">
        <v>27</v>
      </c>
      <c r="F760" s="59">
        <v>15</v>
      </c>
      <c r="G760" s="59">
        <v>599</v>
      </c>
    </row>
    <row r="761" spans="1:7" x14ac:dyDescent="0.25">
      <c r="A761" s="59">
        <v>17</v>
      </c>
      <c r="B761" s="59">
        <v>72</v>
      </c>
      <c r="C761" s="59">
        <v>130</v>
      </c>
      <c r="D761" s="59">
        <v>58</v>
      </c>
      <c r="E761" s="59">
        <v>55</v>
      </c>
      <c r="F761" s="59">
        <v>22</v>
      </c>
      <c r="G761" s="59">
        <v>338</v>
      </c>
    </row>
    <row r="762" spans="1:7" x14ac:dyDescent="0.25">
      <c r="A762" s="59">
        <v>17</v>
      </c>
      <c r="B762" s="59">
        <v>129</v>
      </c>
      <c r="C762" s="59">
        <v>221</v>
      </c>
      <c r="D762" s="59">
        <v>92</v>
      </c>
      <c r="E762" s="59">
        <v>112</v>
      </c>
      <c r="F762" s="59">
        <v>83</v>
      </c>
      <c r="G762" s="59">
        <v>599</v>
      </c>
    </row>
    <row r="763" spans="1:7" x14ac:dyDescent="0.25">
      <c r="A763" s="59">
        <v>62</v>
      </c>
      <c r="B763" s="59">
        <v>117</v>
      </c>
      <c r="C763" s="59">
        <v>204</v>
      </c>
      <c r="D763" s="59">
        <v>87</v>
      </c>
      <c r="E763" s="59">
        <v>55</v>
      </c>
      <c r="F763" s="59">
        <v>28</v>
      </c>
      <c r="G763" s="59">
        <v>472</v>
      </c>
    </row>
    <row r="764" spans="1:7" x14ac:dyDescent="0.25">
      <c r="A764" s="59">
        <v>45</v>
      </c>
      <c r="B764" s="59">
        <v>82</v>
      </c>
      <c r="C764" s="59">
        <v>130</v>
      </c>
      <c r="D764" s="59">
        <v>48</v>
      </c>
      <c r="E764" s="59">
        <v>37</v>
      </c>
      <c r="F764" s="59">
        <v>14</v>
      </c>
      <c r="G764" s="59">
        <v>351</v>
      </c>
    </row>
    <row r="765" spans="1:7" x14ac:dyDescent="0.25">
      <c r="A765" s="59">
        <v>51</v>
      </c>
      <c r="B765" s="59">
        <v>77</v>
      </c>
      <c r="C765" s="59">
        <v>130</v>
      </c>
      <c r="D765" s="59">
        <v>53</v>
      </c>
      <c r="E765" s="59">
        <v>26</v>
      </c>
      <c r="F765" s="59">
        <v>14</v>
      </c>
      <c r="G765" s="59">
        <v>803</v>
      </c>
    </row>
    <row r="766" spans="1:7" x14ac:dyDescent="0.25">
      <c r="A766" s="59">
        <v>42</v>
      </c>
      <c r="B766" s="59">
        <v>65</v>
      </c>
      <c r="C766" s="59">
        <v>109</v>
      </c>
      <c r="D766" s="59">
        <v>44</v>
      </c>
      <c r="E766" s="59">
        <v>23</v>
      </c>
      <c r="F766" s="59">
        <v>12</v>
      </c>
      <c r="G766" s="59">
        <v>844</v>
      </c>
    </row>
    <row r="767" spans="1:7" x14ac:dyDescent="0.25">
      <c r="A767" s="59">
        <v>17</v>
      </c>
      <c r="B767" s="59">
        <v>34</v>
      </c>
      <c r="C767" s="59">
        <v>57</v>
      </c>
      <c r="D767" s="59">
        <v>23</v>
      </c>
      <c r="E767" s="59">
        <v>17</v>
      </c>
      <c r="F767" s="59">
        <v>6</v>
      </c>
      <c r="G767" s="59">
        <v>787</v>
      </c>
    </row>
    <row r="768" spans="1:7" x14ac:dyDescent="0.25">
      <c r="A768" s="59">
        <v>3</v>
      </c>
      <c r="B768" s="59">
        <v>90</v>
      </c>
      <c r="C768" s="59">
        <v>154</v>
      </c>
      <c r="D768" s="59">
        <v>64</v>
      </c>
      <c r="E768" s="59">
        <v>87</v>
      </c>
      <c r="F768" s="59">
        <v>58</v>
      </c>
      <c r="G768" s="59">
        <v>551</v>
      </c>
    </row>
    <row r="769" spans="1:7" x14ac:dyDescent="0.25">
      <c r="A769" s="59">
        <v>22</v>
      </c>
      <c r="B769" s="59">
        <v>65</v>
      </c>
      <c r="C769" s="59">
        <v>113</v>
      </c>
      <c r="D769" s="59">
        <v>48</v>
      </c>
      <c r="E769" s="59">
        <v>43</v>
      </c>
      <c r="F769" s="59">
        <v>15</v>
      </c>
      <c r="G769" s="59">
        <v>334</v>
      </c>
    </row>
    <row r="770" spans="1:7" x14ac:dyDescent="0.25">
      <c r="A770" s="59">
        <v>98</v>
      </c>
      <c r="B770" s="59">
        <v>165</v>
      </c>
      <c r="C770" s="59">
        <v>275</v>
      </c>
      <c r="D770" s="59">
        <v>120</v>
      </c>
      <c r="E770" s="59">
        <v>67</v>
      </c>
      <c r="F770" s="59">
        <v>36</v>
      </c>
      <c r="G770" s="59">
        <v>1020</v>
      </c>
    </row>
    <row r="771" spans="1:7" x14ac:dyDescent="0.25">
      <c r="A771" s="59">
        <v>33</v>
      </c>
      <c r="B771" s="59">
        <v>96</v>
      </c>
      <c r="C771" s="59">
        <v>173</v>
      </c>
      <c r="D771" s="59">
        <v>77</v>
      </c>
      <c r="E771" s="59">
        <v>63</v>
      </c>
      <c r="F771" s="59">
        <v>29</v>
      </c>
      <c r="G771" s="59">
        <v>529</v>
      </c>
    </row>
    <row r="772" spans="1:7" x14ac:dyDescent="0.25">
      <c r="A772" s="59">
        <v>38</v>
      </c>
      <c r="B772" s="59">
        <v>80</v>
      </c>
      <c r="C772" s="59">
        <v>148</v>
      </c>
      <c r="D772" s="59">
        <v>68</v>
      </c>
      <c r="E772" s="59">
        <v>42</v>
      </c>
      <c r="F772" s="59">
        <v>21</v>
      </c>
      <c r="G772" s="59">
        <v>998</v>
      </c>
    </row>
    <row r="773" spans="1:7" x14ac:dyDescent="0.25">
      <c r="A773" s="59">
        <v>32</v>
      </c>
      <c r="B773" s="59">
        <v>53</v>
      </c>
      <c r="C773" s="59">
        <v>89</v>
      </c>
      <c r="D773" s="59">
        <v>36</v>
      </c>
      <c r="E773" s="59">
        <v>21</v>
      </c>
      <c r="F773" s="59">
        <v>10</v>
      </c>
      <c r="G773" s="59">
        <v>838</v>
      </c>
    </row>
    <row r="774" spans="1:7" x14ac:dyDescent="0.25">
      <c r="A774" s="59">
        <v>52</v>
      </c>
      <c r="B774" s="59">
        <v>77</v>
      </c>
      <c r="C774" s="59">
        <v>130</v>
      </c>
      <c r="D774" s="59">
        <v>53</v>
      </c>
      <c r="E774" s="59">
        <v>25</v>
      </c>
      <c r="F774" s="59">
        <v>14</v>
      </c>
      <c r="G774" s="59">
        <v>803</v>
      </c>
    </row>
    <row r="775" spans="1:7" x14ac:dyDescent="0.25">
      <c r="A775" s="59">
        <v>17</v>
      </c>
      <c r="B775" s="59">
        <v>129</v>
      </c>
      <c r="C775" s="59">
        <v>221</v>
      </c>
      <c r="D775" s="59">
        <v>92</v>
      </c>
      <c r="E775" s="59">
        <v>112</v>
      </c>
      <c r="F775" s="59">
        <v>83</v>
      </c>
      <c r="G775" s="59">
        <v>599</v>
      </c>
    </row>
    <row r="776" spans="1:7" x14ac:dyDescent="0.25">
      <c r="A776" s="59">
        <v>62</v>
      </c>
      <c r="B776" s="59">
        <v>117</v>
      </c>
      <c r="C776" s="59">
        <v>204</v>
      </c>
      <c r="D776" s="59">
        <v>87</v>
      </c>
      <c r="E776" s="59">
        <v>55</v>
      </c>
      <c r="F776" s="59">
        <v>28</v>
      </c>
      <c r="G776" s="59">
        <v>472</v>
      </c>
    </row>
    <row r="777" spans="1:7" x14ac:dyDescent="0.25">
      <c r="A777" s="59">
        <v>78</v>
      </c>
      <c r="B777" s="59">
        <v>141</v>
      </c>
      <c r="C777" s="59">
        <v>235</v>
      </c>
      <c r="D777" s="59">
        <v>94</v>
      </c>
      <c r="E777" s="59">
        <v>63</v>
      </c>
      <c r="F777" s="59">
        <v>31</v>
      </c>
      <c r="G777" s="59">
        <v>697</v>
      </c>
    </row>
    <row r="778" spans="1:7" x14ac:dyDescent="0.25">
      <c r="A778" s="59">
        <v>100</v>
      </c>
      <c r="B778" s="59">
        <v>159</v>
      </c>
      <c r="C778" s="59">
        <v>273</v>
      </c>
      <c r="D778" s="59">
        <v>99</v>
      </c>
      <c r="E778" s="59">
        <v>59</v>
      </c>
      <c r="F778" s="59">
        <v>35</v>
      </c>
      <c r="G778" s="59">
        <v>555</v>
      </c>
    </row>
    <row r="779" spans="1:7" x14ac:dyDescent="0.25">
      <c r="A779" s="59">
        <v>35</v>
      </c>
      <c r="B779" s="59">
        <v>62</v>
      </c>
      <c r="C779" s="59">
        <v>110</v>
      </c>
      <c r="D779" s="59">
        <v>48</v>
      </c>
      <c r="E779" s="59">
        <v>27</v>
      </c>
      <c r="F779" s="59">
        <v>15</v>
      </c>
      <c r="G779" s="59">
        <v>599</v>
      </c>
    </row>
    <row r="780" spans="1:7" x14ac:dyDescent="0.25">
      <c r="A780" s="59">
        <v>17</v>
      </c>
      <c r="B780" s="59">
        <v>72</v>
      </c>
      <c r="C780" s="59">
        <v>130</v>
      </c>
      <c r="D780" s="59">
        <v>58</v>
      </c>
      <c r="E780" s="59">
        <v>55</v>
      </c>
      <c r="F780" s="59">
        <v>22</v>
      </c>
      <c r="G780" s="59">
        <v>338</v>
      </c>
    </row>
    <row r="781" spans="1:7" x14ac:dyDescent="0.25">
      <c r="A781" s="59">
        <v>47</v>
      </c>
      <c r="B781" s="59">
        <v>92</v>
      </c>
      <c r="C781" s="59">
        <v>170</v>
      </c>
      <c r="D781" s="59">
        <v>78</v>
      </c>
      <c r="E781" s="59">
        <v>45</v>
      </c>
      <c r="F781" s="59">
        <v>24</v>
      </c>
      <c r="G781" s="59">
        <v>995</v>
      </c>
    </row>
    <row r="782" spans="1:7" x14ac:dyDescent="0.25">
      <c r="A782" s="59">
        <v>22</v>
      </c>
      <c r="B782" s="59">
        <v>42</v>
      </c>
      <c r="C782" s="59">
        <v>71</v>
      </c>
      <c r="D782" s="59">
        <v>29</v>
      </c>
      <c r="E782" s="59">
        <v>20</v>
      </c>
      <c r="F782" s="59">
        <v>8</v>
      </c>
      <c r="G782" s="59">
        <v>835</v>
      </c>
    </row>
    <row r="783" spans="1:7" x14ac:dyDescent="0.25">
      <c r="A783" s="59">
        <v>12</v>
      </c>
      <c r="B783" s="59">
        <v>29</v>
      </c>
      <c r="C783" s="59">
        <v>49</v>
      </c>
      <c r="D783" s="59">
        <v>20</v>
      </c>
      <c r="E783" s="59">
        <v>17</v>
      </c>
      <c r="F783" s="59">
        <v>5</v>
      </c>
      <c r="G783" s="59">
        <v>464</v>
      </c>
    </row>
    <row r="784" spans="1:7" x14ac:dyDescent="0.25">
      <c r="A784" s="59">
        <v>-16</v>
      </c>
      <c r="B784" s="59">
        <v>61</v>
      </c>
      <c r="C784" s="59">
        <v>114</v>
      </c>
      <c r="D784" s="59">
        <v>53</v>
      </c>
      <c r="E784" s="59">
        <v>77</v>
      </c>
      <c r="F784" s="59">
        <v>48</v>
      </c>
      <c r="G784" s="59">
        <v>491</v>
      </c>
    </row>
    <row r="785" spans="1:7" x14ac:dyDescent="0.25">
      <c r="A785" s="59">
        <v>84</v>
      </c>
      <c r="B785" s="59">
        <v>149</v>
      </c>
      <c r="C785" s="59">
        <v>298</v>
      </c>
      <c r="D785" s="59">
        <v>141</v>
      </c>
      <c r="E785" s="59">
        <v>65</v>
      </c>
      <c r="F785" s="59">
        <v>41</v>
      </c>
      <c r="G785" s="59">
        <v>1156</v>
      </c>
    </row>
    <row r="786" spans="1:7" x14ac:dyDescent="0.25">
      <c r="A786" s="59">
        <v>434</v>
      </c>
      <c r="B786" s="59">
        <v>487</v>
      </c>
      <c r="C786" s="59">
        <v>551</v>
      </c>
      <c r="D786" s="59">
        <v>64</v>
      </c>
      <c r="E786" s="59">
        <v>53</v>
      </c>
      <c r="F786" s="59">
        <v>21</v>
      </c>
      <c r="G786" s="59">
        <v>-663</v>
      </c>
    </row>
    <row r="787" spans="1:7" x14ac:dyDescent="0.25">
      <c r="A787" s="59">
        <v>12</v>
      </c>
      <c r="B787" s="59">
        <v>65</v>
      </c>
      <c r="C787" s="59">
        <v>118</v>
      </c>
      <c r="D787" s="59">
        <v>53</v>
      </c>
      <c r="E787" s="59">
        <v>53</v>
      </c>
      <c r="F787" s="59">
        <v>20</v>
      </c>
      <c r="G787" s="59">
        <v>361</v>
      </c>
    </row>
    <row r="788" spans="1:7" x14ac:dyDescent="0.25">
      <c r="A788" s="59">
        <v>12</v>
      </c>
      <c r="B788" s="59">
        <v>29</v>
      </c>
      <c r="C788" s="59">
        <v>49</v>
      </c>
      <c r="D788" s="59">
        <v>20</v>
      </c>
      <c r="E788" s="59">
        <v>17</v>
      </c>
      <c r="F788" s="59">
        <v>5</v>
      </c>
      <c r="G788" s="59">
        <v>829</v>
      </c>
    </row>
    <row r="789" spans="1:7" x14ac:dyDescent="0.25">
      <c r="A789" s="59">
        <v>32</v>
      </c>
      <c r="B789" s="59">
        <v>43</v>
      </c>
      <c r="C789" s="59">
        <v>43</v>
      </c>
      <c r="D789" s="59">
        <v>0</v>
      </c>
      <c r="E789" s="59">
        <v>11</v>
      </c>
      <c r="F789" s="59">
        <v>0</v>
      </c>
      <c r="G789" s="59">
        <v>645</v>
      </c>
    </row>
    <row r="790" spans="1:7" x14ac:dyDescent="0.25">
      <c r="A790" s="59">
        <v>-7</v>
      </c>
      <c r="B790" s="59">
        <v>61</v>
      </c>
      <c r="C790" s="59">
        <v>104</v>
      </c>
      <c r="D790" s="59">
        <v>43</v>
      </c>
      <c r="E790" s="59">
        <v>68</v>
      </c>
      <c r="F790" s="59">
        <v>39</v>
      </c>
      <c r="G790" s="59">
        <v>282</v>
      </c>
    </row>
    <row r="791" spans="1:7" x14ac:dyDescent="0.25">
      <c r="A791" s="59">
        <v>-3</v>
      </c>
      <c r="B791" s="59">
        <v>42</v>
      </c>
      <c r="C791" s="59">
        <v>76</v>
      </c>
      <c r="D791" s="59">
        <v>34</v>
      </c>
      <c r="E791" s="59">
        <v>45</v>
      </c>
      <c r="F791" s="59">
        <v>12</v>
      </c>
      <c r="G791" s="59">
        <v>182</v>
      </c>
    </row>
    <row r="792" spans="1:7" x14ac:dyDescent="0.25">
      <c r="A792" s="59">
        <v>35</v>
      </c>
      <c r="B792" s="59">
        <v>74</v>
      </c>
      <c r="C792" s="59">
        <v>125</v>
      </c>
      <c r="D792" s="59">
        <v>51</v>
      </c>
      <c r="E792" s="59">
        <v>39</v>
      </c>
      <c r="F792" s="59">
        <v>16</v>
      </c>
      <c r="G792" s="59">
        <v>265</v>
      </c>
    </row>
    <row r="793" spans="1:7" x14ac:dyDescent="0.25">
      <c r="A793" s="59">
        <v>31</v>
      </c>
      <c r="B793" s="59">
        <v>80</v>
      </c>
      <c r="C793" s="59">
        <v>132</v>
      </c>
      <c r="D793" s="59">
        <v>52</v>
      </c>
      <c r="E793" s="59">
        <v>49</v>
      </c>
      <c r="F793" s="59">
        <v>17</v>
      </c>
      <c r="G793" s="59">
        <v>397</v>
      </c>
    </row>
    <row r="794" spans="1:7" x14ac:dyDescent="0.25">
      <c r="A794" s="59">
        <v>-1</v>
      </c>
      <c r="B794" s="59">
        <v>45</v>
      </c>
      <c r="C794" s="59">
        <v>81</v>
      </c>
      <c r="D794" s="59">
        <v>36</v>
      </c>
      <c r="E794" s="59">
        <v>46</v>
      </c>
      <c r="F794" s="59">
        <v>13</v>
      </c>
      <c r="G794" s="59">
        <v>212</v>
      </c>
    </row>
    <row r="795" spans="1:7" x14ac:dyDescent="0.25">
      <c r="A795" s="59">
        <v>112</v>
      </c>
      <c r="B795" s="59">
        <v>152</v>
      </c>
      <c r="C795" s="59">
        <v>256</v>
      </c>
      <c r="D795" s="59">
        <v>185</v>
      </c>
      <c r="E795" s="59">
        <v>40</v>
      </c>
      <c r="F795" s="59">
        <v>29</v>
      </c>
      <c r="G795" s="59">
        <v>871</v>
      </c>
    </row>
    <row r="796" spans="1:7" x14ac:dyDescent="0.25">
      <c r="A796" s="59">
        <v>111</v>
      </c>
      <c r="B796" s="59">
        <v>152</v>
      </c>
      <c r="C796" s="59">
        <v>256</v>
      </c>
      <c r="D796" s="59">
        <v>97</v>
      </c>
      <c r="E796" s="59">
        <v>41</v>
      </c>
      <c r="F796" s="59">
        <v>29</v>
      </c>
      <c r="G796" s="59">
        <v>821</v>
      </c>
    </row>
    <row r="797" spans="1:7" x14ac:dyDescent="0.25">
      <c r="A797" s="59">
        <v>89</v>
      </c>
      <c r="B797" s="59">
        <v>124</v>
      </c>
      <c r="C797" s="59">
        <v>210</v>
      </c>
      <c r="D797" s="59">
        <v>86</v>
      </c>
      <c r="E797" s="59">
        <v>35</v>
      </c>
      <c r="F797" s="59">
        <v>24</v>
      </c>
      <c r="G797" s="59">
        <v>499</v>
      </c>
    </row>
    <row r="798" spans="1:7" x14ac:dyDescent="0.25">
      <c r="A798" s="59">
        <v>-195</v>
      </c>
      <c r="B798" s="59">
        <v>-52</v>
      </c>
      <c r="C798" s="59">
        <v>69</v>
      </c>
      <c r="D798" s="59">
        <v>92</v>
      </c>
      <c r="E798" s="59">
        <v>143</v>
      </c>
      <c r="F798" s="59">
        <v>109</v>
      </c>
      <c r="G798" s="59">
        <v>1673</v>
      </c>
    </row>
    <row r="799" spans="1:7" x14ac:dyDescent="0.25">
      <c r="A799" s="59">
        <v>187</v>
      </c>
      <c r="B799" s="59">
        <v>283</v>
      </c>
      <c r="C799" s="59">
        <v>543</v>
      </c>
      <c r="D799" s="59">
        <v>306</v>
      </c>
      <c r="E799" s="59">
        <v>96</v>
      </c>
      <c r="F799" s="59">
        <v>72</v>
      </c>
      <c r="G799" s="59">
        <v>1271</v>
      </c>
    </row>
    <row r="800" spans="1:7" x14ac:dyDescent="0.25">
      <c r="A800" s="59">
        <v>295</v>
      </c>
      <c r="B800" s="59">
        <v>454</v>
      </c>
      <c r="C800" s="59">
        <v>756</v>
      </c>
      <c r="D800" s="59">
        <v>225</v>
      </c>
      <c r="E800" s="59">
        <v>159</v>
      </c>
      <c r="F800" s="59">
        <v>105</v>
      </c>
      <c r="G800" s="59">
        <v>2250</v>
      </c>
    </row>
    <row r="801" spans="1:7" x14ac:dyDescent="0.25">
      <c r="A801" s="59">
        <v>252</v>
      </c>
      <c r="B801" s="59">
        <v>386</v>
      </c>
      <c r="C801" s="59">
        <v>651</v>
      </c>
      <c r="D801" s="59">
        <v>244</v>
      </c>
      <c r="E801" s="59">
        <v>134</v>
      </c>
      <c r="F801" s="59">
        <v>100</v>
      </c>
      <c r="G801" s="59">
        <v>1613</v>
      </c>
    </row>
    <row r="802" spans="1:7" x14ac:dyDescent="0.25">
      <c r="A802" s="59">
        <v>-131</v>
      </c>
      <c r="B802" s="59">
        <v>-37</v>
      </c>
      <c r="C802" s="59">
        <v>198</v>
      </c>
      <c r="D802" s="59">
        <v>233</v>
      </c>
      <c r="E802" s="59">
        <v>94</v>
      </c>
      <c r="F802" s="59">
        <v>72</v>
      </c>
      <c r="G802" s="59">
        <v>2169</v>
      </c>
    </row>
    <row r="803" spans="1:7" x14ac:dyDescent="0.25">
      <c r="A803" s="59">
        <v>28</v>
      </c>
      <c r="B803" s="59">
        <v>65</v>
      </c>
      <c r="C803" s="59">
        <v>110</v>
      </c>
      <c r="D803" s="59">
        <v>45</v>
      </c>
      <c r="E803" s="59">
        <v>37</v>
      </c>
      <c r="F803" s="59">
        <v>14</v>
      </c>
      <c r="G803" s="59">
        <v>410</v>
      </c>
    </row>
    <row r="804" spans="1:7" x14ac:dyDescent="0.25">
      <c r="A804" s="59">
        <v>3</v>
      </c>
      <c r="B804" s="59">
        <v>90</v>
      </c>
      <c r="C804" s="59">
        <v>154</v>
      </c>
      <c r="D804" s="59">
        <v>64</v>
      </c>
      <c r="E804" s="59">
        <v>87</v>
      </c>
      <c r="F804" s="59">
        <v>58</v>
      </c>
      <c r="G804" s="59">
        <v>-113</v>
      </c>
    </row>
    <row r="805" spans="1:7" x14ac:dyDescent="0.25">
      <c r="A805" s="59">
        <v>44</v>
      </c>
      <c r="B805" s="59">
        <v>82</v>
      </c>
      <c r="C805" s="59">
        <v>130</v>
      </c>
      <c r="D805" s="59">
        <v>48</v>
      </c>
      <c r="E805" s="59">
        <v>38</v>
      </c>
      <c r="F805" s="59">
        <v>14</v>
      </c>
      <c r="G805" s="59">
        <v>351</v>
      </c>
    </row>
    <row r="806" spans="1:7" x14ac:dyDescent="0.25">
      <c r="A806" s="59">
        <v>35</v>
      </c>
      <c r="B806" s="59">
        <v>63</v>
      </c>
      <c r="C806" s="59">
        <v>111</v>
      </c>
      <c r="D806" s="59">
        <v>48</v>
      </c>
      <c r="E806" s="59">
        <v>28</v>
      </c>
      <c r="F806" s="59">
        <v>15</v>
      </c>
      <c r="G806" s="59">
        <v>599</v>
      </c>
    </row>
    <row r="807" spans="1:7" x14ac:dyDescent="0.25">
      <c r="A807" s="59">
        <v>33</v>
      </c>
      <c r="B807" s="59">
        <v>96</v>
      </c>
      <c r="C807" s="59">
        <v>173</v>
      </c>
      <c r="D807" s="59">
        <v>77</v>
      </c>
      <c r="E807" s="59">
        <v>63</v>
      </c>
      <c r="F807" s="59">
        <v>29</v>
      </c>
      <c r="G807" s="59">
        <v>529</v>
      </c>
    </row>
    <row r="808" spans="1:7" x14ac:dyDescent="0.25">
      <c r="A808" s="59">
        <v>36</v>
      </c>
      <c r="B808" s="59">
        <v>59</v>
      </c>
      <c r="C808" s="59">
        <v>99</v>
      </c>
      <c r="D808" s="59">
        <v>40</v>
      </c>
      <c r="E808" s="59">
        <v>23</v>
      </c>
      <c r="F808" s="59">
        <v>11</v>
      </c>
      <c r="G808" s="59">
        <v>793</v>
      </c>
    </row>
    <row r="809" spans="1:7" x14ac:dyDescent="0.25">
      <c r="A809" s="59">
        <v>52</v>
      </c>
      <c r="B809" s="59">
        <v>77</v>
      </c>
      <c r="C809" s="59">
        <v>130</v>
      </c>
      <c r="D809" s="59">
        <v>53</v>
      </c>
      <c r="E809" s="59">
        <v>25</v>
      </c>
      <c r="F809" s="59">
        <v>14</v>
      </c>
      <c r="G809" s="59">
        <v>803</v>
      </c>
    </row>
    <row r="810" spans="1:7" x14ac:dyDescent="0.25">
      <c r="A810" s="59">
        <v>14</v>
      </c>
      <c r="B810" s="59">
        <v>53</v>
      </c>
      <c r="C810" s="59">
        <v>92</v>
      </c>
      <c r="D810" s="59">
        <v>39</v>
      </c>
      <c r="E810" s="59">
        <v>39</v>
      </c>
      <c r="F810" s="59">
        <v>12</v>
      </c>
      <c r="G810" s="59">
        <v>212</v>
      </c>
    </row>
    <row r="811" spans="1:7" x14ac:dyDescent="0.25">
      <c r="A811" s="59">
        <v>-4</v>
      </c>
      <c r="B811" s="59">
        <v>42</v>
      </c>
      <c r="C811" s="59">
        <v>76</v>
      </c>
      <c r="D811" s="59">
        <v>34</v>
      </c>
      <c r="E811" s="59">
        <v>46</v>
      </c>
      <c r="F811" s="59">
        <v>12</v>
      </c>
      <c r="G811" s="59">
        <v>-104</v>
      </c>
    </row>
    <row r="812" spans="1:7" x14ac:dyDescent="0.25">
      <c r="A812" s="59">
        <v>-7</v>
      </c>
      <c r="B812" s="59">
        <v>61</v>
      </c>
      <c r="C812" s="59">
        <v>104</v>
      </c>
      <c r="D812" s="59">
        <v>43</v>
      </c>
      <c r="E812" s="59">
        <v>68</v>
      </c>
      <c r="F812" s="59">
        <v>39</v>
      </c>
      <c r="G812" s="59">
        <v>282</v>
      </c>
    </row>
    <row r="813" spans="1:7" x14ac:dyDescent="0.25">
      <c r="A813" s="59">
        <v>12</v>
      </c>
      <c r="B813" s="59">
        <v>29</v>
      </c>
      <c r="C813" s="59">
        <v>49</v>
      </c>
      <c r="D813" s="59">
        <v>20</v>
      </c>
      <c r="E813" s="59">
        <v>17</v>
      </c>
      <c r="F813" s="59">
        <v>5</v>
      </c>
      <c r="G813" s="59">
        <v>829</v>
      </c>
    </row>
    <row r="814" spans="1:7" x14ac:dyDescent="0.25">
      <c r="A814" s="59">
        <v>7</v>
      </c>
      <c r="B814" s="59">
        <v>37</v>
      </c>
      <c r="C814" s="59">
        <v>68</v>
      </c>
      <c r="D814" s="59">
        <v>31</v>
      </c>
      <c r="E814" s="59">
        <v>30</v>
      </c>
      <c r="F814" s="59">
        <v>9</v>
      </c>
      <c r="G814" s="59">
        <v>976</v>
      </c>
    </row>
    <row r="815" spans="1:7" x14ac:dyDescent="0.25">
      <c r="A815" s="59">
        <v>31</v>
      </c>
      <c r="B815" s="59">
        <v>80</v>
      </c>
      <c r="C815" s="59">
        <v>132</v>
      </c>
      <c r="D815" s="59">
        <v>52</v>
      </c>
      <c r="E815" s="59">
        <v>49</v>
      </c>
      <c r="F815" s="59">
        <v>17</v>
      </c>
      <c r="G815" s="59">
        <v>397</v>
      </c>
    </row>
    <row r="816" spans="1:7" x14ac:dyDescent="0.25">
      <c r="A816" s="59">
        <v>-15</v>
      </c>
      <c r="B816" s="59">
        <v>38</v>
      </c>
      <c r="C816" s="59">
        <v>136</v>
      </c>
      <c r="D816" s="59">
        <v>98</v>
      </c>
      <c r="E816" s="59">
        <v>53</v>
      </c>
      <c r="F816" s="59">
        <v>30</v>
      </c>
      <c r="G816" s="59">
        <v>973</v>
      </c>
    </row>
    <row r="817" spans="1:7" x14ac:dyDescent="0.25">
      <c r="A817" s="59">
        <v>79</v>
      </c>
      <c r="B817" s="59">
        <v>141</v>
      </c>
      <c r="C817" s="59">
        <v>235</v>
      </c>
      <c r="D817" s="59">
        <v>94</v>
      </c>
      <c r="E817" s="59">
        <v>62</v>
      </c>
      <c r="F817" s="59">
        <v>31</v>
      </c>
      <c r="G817" s="59">
        <v>697</v>
      </c>
    </row>
    <row r="818" spans="1:7" x14ac:dyDescent="0.25">
      <c r="A818" s="59">
        <v>101</v>
      </c>
      <c r="B818" s="59">
        <v>159</v>
      </c>
      <c r="C818" s="59">
        <v>273</v>
      </c>
      <c r="D818" s="59">
        <v>96</v>
      </c>
      <c r="E818" s="59">
        <v>58</v>
      </c>
      <c r="F818" s="59">
        <v>35</v>
      </c>
      <c r="G818" s="59">
        <v>-387</v>
      </c>
    </row>
    <row r="819" spans="1:7" x14ac:dyDescent="0.25">
      <c r="A819" s="59">
        <v>13</v>
      </c>
      <c r="B819" s="59">
        <v>29</v>
      </c>
      <c r="C819" s="59">
        <v>49</v>
      </c>
      <c r="D819" s="59">
        <v>20</v>
      </c>
      <c r="E819" s="59">
        <v>16</v>
      </c>
      <c r="F819" s="59">
        <v>5</v>
      </c>
      <c r="G819" s="59">
        <v>464</v>
      </c>
    </row>
    <row r="820" spans="1:7" x14ac:dyDescent="0.25">
      <c r="A820" s="59">
        <v>17</v>
      </c>
      <c r="B820" s="59">
        <v>72</v>
      </c>
      <c r="C820" s="59">
        <v>130</v>
      </c>
      <c r="D820" s="59">
        <v>58</v>
      </c>
      <c r="E820" s="59">
        <v>55</v>
      </c>
      <c r="F820" s="59">
        <v>22</v>
      </c>
      <c r="G820" s="59">
        <v>338</v>
      </c>
    </row>
    <row r="821" spans="1:7" x14ac:dyDescent="0.25">
      <c r="A821" s="59">
        <v>17</v>
      </c>
      <c r="B821" s="59">
        <v>129</v>
      </c>
      <c r="C821" s="59">
        <v>221</v>
      </c>
      <c r="D821" s="59">
        <v>92</v>
      </c>
      <c r="E821" s="59">
        <v>112</v>
      </c>
      <c r="F821" s="59">
        <v>83</v>
      </c>
      <c r="G821" s="59">
        <v>599</v>
      </c>
    </row>
    <row r="822" spans="1:7" x14ac:dyDescent="0.25">
      <c r="A822" s="59">
        <v>30</v>
      </c>
      <c r="B822" s="59">
        <v>56</v>
      </c>
      <c r="C822" s="59">
        <v>99</v>
      </c>
      <c r="D822" s="59">
        <v>43</v>
      </c>
      <c r="E822" s="59">
        <v>26</v>
      </c>
      <c r="F822" s="59">
        <v>14</v>
      </c>
      <c r="G822" s="59">
        <v>602</v>
      </c>
    </row>
    <row r="823" spans="1:7" x14ac:dyDescent="0.25">
      <c r="A823" s="59">
        <v>22</v>
      </c>
      <c r="B823" s="59">
        <v>42</v>
      </c>
      <c r="C823" s="59">
        <v>71</v>
      </c>
      <c r="D823" s="59">
        <v>29</v>
      </c>
      <c r="E823" s="59">
        <v>20</v>
      </c>
      <c r="F823" s="59">
        <v>8</v>
      </c>
      <c r="G823" s="59">
        <v>835</v>
      </c>
    </row>
    <row r="824" spans="1:7" x14ac:dyDescent="0.25">
      <c r="A824" s="59">
        <v>88</v>
      </c>
      <c r="B824" s="59">
        <v>124</v>
      </c>
      <c r="C824" s="59">
        <v>210</v>
      </c>
      <c r="D824" s="59">
        <v>86</v>
      </c>
      <c r="E824" s="59">
        <v>36</v>
      </c>
      <c r="F824" s="59">
        <v>24</v>
      </c>
      <c r="G824" s="59">
        <v>499</v>
      </c>
    </row>
    <row r="825" spans="1:7" x14ac:dyDescent="0.25">
      <c r="A825" s="59">
        <v>44</v>
      </c>
      <c r="B825" s="59">
        <v>96</v>
      </c>
      <c r="C825" s="59">
        <v>160</v>
      </c>
      <c r="D825" s="59">
        <v>64</v>
      </c>
      <c r="E825" s="59">
        <v>52</v>
      </c>
      <c r="F825" s="59">
        <v>21</v>
      </c>
      <c r="G825" s="59">
        <v>-161</v>
      </c>
    </row>
    <row r="826" spans="1:7" x14ac:dyDescent="0.25">
      <c r="A826" s="59">
        <v>112</v>
      </c>
      <c r="B826" s="59">
        <v>152</v>
      </c>
      <c r="C826" s="59">
        <v>256</v>
      </c>
      <c r="D826" s="59">
        <v>81</v>
      </c>
      <c r="E826" s="59">
        <v>40</v>
      </c>
      <c r="F826" s="59">
        <v>29</v>
      </c>
      <c r="G826" s="59">
        <v>821</v>
      </c>
    </row>
    <row r="827" spans="1:7" x14ac:dyDescent="0.25">
      <c r="A827" s="59">
        <v>27</v>
      </c>
      <c r="B827" s="59">
        <v>71</v>
      </c>
      <c r="C827" s="59">
        <v>123</v>
      </c>
      <c r="D827" s="59">
        <v>52</v>
      </c>
      <c r="E827" s="59">
        <v>44</v>
      </c>
      <c r="F827" s="59">
        <v>17</v>
      </c>
      <c r="G827" s="59">
        <v>361</v>
      </c>
    </row>
    <row r="828" spans="1:7" x14ac:dyDescent="0.25">
      <c r="A828" s="59">
        <v>25</v>
      </c>
      <c r="B828" s="59">
        <v>61</v>
      </c>
      <c r="C828" s="59">
        <v>103</v>
      </c>
      <c r="D828" s="59">
        <v>42</v>
      </c>
      <c r="E828" s="59">
        <v>36</v>
      </c>
      <c r="F828" s="59">
        <v>13</v>
      </c>
      <c r="G828" s="59">
        <v>384</v>
      </c>
    </row>
    <row r="829" spans="1:7" x14ac:dyDescent="0.25">
      <c r="A829" s="59">
        <v>183</v>
      </c>
      <c r="B829" s="59">
        <v>277</v>
      </c>
      <c r="C829" s="59">
        <v>512</v>
      </c>
      <c r="D829" s="59">
        <v>177</v>
      </c>
      <c r="E829" s="59">
        <v>94</v>
      </c>
      <c r="F829" s="59">
        <v>72</v>
      </c>
      <c r="G829" s="59">
        <v>1060</v>
      </c>
    </row>
    <row r="830" spans="1:7" x14ac:dyDescent="0.25">
      <c r="A830" s="59">
        <v>68</v>
      </c>
      <c r="B830" s="59">
        <v>107</v>
      </c>
      <c r="C830" s="59">
        <v>190</v>
      </c>
      <c r="D830" s="59">
        <v>83</v>
      </c>
      <c r="E830" s="59">
        <v>39</v>
      </c>
      <c r="F830" s="59">
        <v>27</v>
      </c>
      <c r="G830" s="59">
        <v>584</v>
      </c>
    </row>
    <row r="831" spans="1:7" x14ac:dyDescent="0.25">
      <c r="A831" s="59">
        <v>36</v>
      </c>
      <c r="B831" s="59">
        <v>58</v>
      </c>
      <c r="C831" s="59">
        <v>97</v>
      </c>
      <c r="D831" s="59">
        <v>39</v>
      </c>
      <c r="E831" s="59">
        <v>22</v>
      </c>
      <c r="F831" s="59">
        <v>10</v>
      </c>
      <c r="G831" s="59">
        <v>799</v>
      </c>
    </row>
    <row r="832" spans="1:7" x14ac:dyDescent="0.25">
      <c r="A832" s="59">
        <v>36</v>
      </c>
      <c r="B832" s="59">
        <v>63</v>
      </c>
      <c r="C832" s="59">
        <v>111</v>
      </c>
      <c r="D832" s="59">
        <v>48</v>
      </c>
      <c r="E832" s="59">
        <v>27</v>
      </c>
      <c r="F832" s="59">
        <v>15</v>
      </c>
      <c r="G832" s="59">
        <v>599</v>
      </c>
    </row>
    <row r="833" spans="1:7" x14ac:dyDescent="0.25">
      <c r="A833" s="59">
        <v>42</v>
      </c>
      <c r="B833" s="59">
        <v>65</v>
      </c>
      <c r="C833" s="59">
        <v>109</v>
      </c>
      <c r="D833" s="59">
        <v>44</v>
      </c>
      <c r="E833" s="59">
        <v>23</v>
      </c>
      <c r="F833" s="59">
        <v>12</v>
      </c>
      <c r="G833" s="59">
        <v>844</v>
      </c>
    </row>
    <row r="834" spans="1:7" x14ac:dyDescent="0.25">
      <c r="A834" s="59">
        <v>38</v>
      </c>
      <c r="B834" s="59">
        <v>80</v>
      </c>
      <c r="C834" s="59">
        <v>148</v>
      </c>
      <c r="D834" s="59">
        <v>68</v>
      </c>
      <c r="E834" s="59">
        <v>42</v>
      </c>
      <c r="F834" s="59">
        <v>21</v>
      </c>
      <c r="G834" s="59">
        <v>998</v>
      </c>
    </row>
    <row r="835" spans="1:7" x14ac:dyDescent="0.25">
      <c r="A835" s="59">
        <v>22</v>
      </c>
      <c r="B835" s="59">
        <v>65</v>
      </c>
      <c r="C835" s="59">
        <v>113</v>
      </c>
      <c r="D835" s="59">
        <v>48</v>
      </c>
      <c r="E835" s="59">
        <v>43</v>
      </c>
      <c r="F835" s="59">
        <v>15</v>
      </c>
      <c r="G835" s="59">
        <v>334</v>
      </c>
    </row>
    <row r="836" spans="1:7" x14ac:dyDescent="0.25">
      <c r="A836" s="59">
        <v>34</v>
      </c>
      <c r="B836" s="59">
        <v>96</v>
      </c>
      <c r="C836" s="59">
        <v>173</v>
      </c>
      <c r="D836" s="59">
        <v>77</v>
      </c>
      <c r="E836" s="59">
        <v>62</v>
      </c>
      <c r="F836" s="59">
        <v>29</v>
      </c>
      <c r="G836" s="59">
        <v>529</v>
      </c>
    </row>
    <row r="837" spans="1:7" x14ac:dyDescent="0.25">
      <c r="A837" s="59">
        <v>34</v>
      </c>
      <c r="B837" s="59">
        <v>74</v>
      </c>
      <c r="C837" s="59">
        <v>125</v>
      </c>
      <c r="D837" s="59">
        <v>51</v>
      </c>
      <c r="E837" s="59">
        <v>40</v>
      </c>
      <c r="F837" s="59">
        <v>16</v>
      </c>
      <c r="G837" s="59">
        <v>265</v>
      </c>
    </row>
    <row r="838" spans="1:7" x14ac:dyDescent="0.25">
      <c r="A838" s="59">
        <v>32</v>
      </c>
      <c r="B838" s="59">
        <v>80</v>
      </c>
      <c r="C838" s="59">
        <v>132</v>
      </c>
      <c r="D838" s="59">
        <v>52</v>
      </c>
      <c r="E838" s="59">
        <v>48</v>
      </c>
      <c r="F838" s="59">
        <v>17</v>
      </c>
      <c r="G838" s="59">
        <v>397</v>
      </c>
    </row>
    <row r="839" spans="1:7" x14ac:dyDescent="0.25">
      <c r="A839" s="59">
        <v>-15</v>
      </c>
      <c r="B839" s="59">
        <v>38</v>
      </c>
      <c r="C839" s="59">
        <v>136</v>
      </c>
      <c r="D839" s="59">
        <v>98</v>
      </c>
      <c r="E839" s="59">
        <v>53</v>
      </c>
      <c r="F839" s="59">
        <v>30</v>
      </c>
      <c r="G839" s="59">
        <v>973</v>
      </c>
    </row>
    <row r="840" spans="1:7" x14ac:dyDescent="0.25">
      <c r="A840" s="59">
        <v>-8</v>
      </c>
      <c r="B840" s="59">
        <v>61</v>
      </c>
      <c r="C840" s="59">
        <v>104</v>
      </c>
      <c r="D840" s="59">
        <v>43</v>
      </c>
      <c r="E840" s="59">
        <v>69</v>
      </c>
      <c r="F840" s="59">
        <v>39</v>
      </c>
      <c r="G840" s="59">
        <v>282</v>
      </c>
    </row>
    <row r="841" spans="1:7" x14ac:dyDescent="0.25">
      <c r="A841" s="59">
        <v>14</v>
      </c>
      <c r="B841" s="59">
        <v>53</v>
      </c>
      <c r="C841" s="59">
        <v>92</v>
      </c>
      <c r="D841" s="59">
        <v>39</v>
      </c>
      <c r="E841" s="59">
        <v>39</v>
      </c>
      <c r="F841" s="59">
        <v>12</v>
      </c>
      <c r="G841" s="59">
        <v>212</v>
      </c>
    </row>
    <row r="842" spans="1:7" x14ac:dyDescent="0.25">
      <c r="A842" s="59">
        <v>-3</v>
      </c>
      <c r="B842" s="59">
        <v>42</v>
      </c>
      <c r="C842" s="59">
        <v>76</v>
      </c>
      <c r="D842" s="59">
        <v>34</v>
      </c>
      <c r="E842" s="59">
        <v>45</v>
      </c>
      <c r="F842" s="59">
        <v>12</v>
      </c>
      <c r="G842" s="59">
        <v>182</v>
      </c>
    </row>
    <row r="843" spans="1:7" x14ac:dyDescent="0.25">
      <c r="A843" s="59">
        <v>165</v>
      </c>
      <c r="B843" s="59">
        <v>261</v>
      </c>
      <c r="C843" s="59">
        <v>521</v>
      </c>
      <c r="D843" s="59">
        <v>261</v>
      </c>
      <c r="E843" s="59">
        <v>96</v>
      </c>
      <c r="F843" s="59">
        <v>72</v>
      </c>
      <c r="G843" s="59">
        <v>1559</v>
      </c>
    </row>
    <row r="844" spans="1:7" x14ac:dyDescent="0.25">
      <c r="A844" s="59">
        <v>25</v>
      </c>
      <c r="B844" s="59">
        <v>168</v>
      </c>
      <c r="C844" s="59">
        <v>289</v>
      </c>
      <c r="D844" s="59">
        <v>98</v>
      </c>
      <c r="E844" s="59">
        <v>143</v>
      </c>
      <c r="F844" s="59">
        <v>109</v>
      </c>
      <c r="G844" s="59">
        <v>788</v>
      </c>
    </row>
    <row r="845" spans="1:7" x14ac:dyDescent="0.25">
      <c r="A845" s="59">
        <v>230</v>
      </c>
      <c r="B845" s="59">
        <v>349</v>
      </c>
      <c r="C845" s="59">
        <v>612</v>
      </c>
      <c r="D845" s="59">
        <v>310</v>
      </c>
      <c r="E845" s="59">
        <v>119</v>
      </c>
      <c r="F845" s="59">
        <v>86</v>
      </c>
      <c r="G845" s="59">
        <v>1433</v>
      </c>
    </row>
    <row r="846" spans="1:7" x14ac:dyDescent="0.25">
      <c r="A846" s="59">
        <v>-84</v>
      </c>
      <c r="B846" s="59">
        <v>-21</v>
      </c>
      <c r="C846" s="59">
        <v>106</v>
      </c>
      <c r="D846" s="59">
        <v>103</v>
      </c>
      <c r="E846" s="59">
        <v>63</v>
      </c>
      <c r="F846" s="59">
        <v>40</v>
      </c>
      <c r="G846" s="59">
        <v>1215</v>
      </c>
    </row>
    <row r="847" spans="1:7" x14ac:dyDescent="0.25">
      <c r="A847" s="59">
        <v>295</v>
      </c>
      <c r="B847" s="59">
        <v>454</v>
      </c>
      <c r="C847" s="59">
        <v>756</v>
      </c>
      <c r="D847" s="59">
        <v>342</v>
      </c>
      <c r="E847" s="59">
        <v>159</v>
      </c>
      <c r="F847" s="59">
        <v>105</v>
      </c>
      <c r="G847" s="59">
        <v>2250</v>
      </c>
    </row>
    <row r="848" spans="1:7" x14ac:dyDescent="0.25">
      <c r="A848" s="59">
        <v>-142</v>
      </c>
      <c r="B848" s="59">
        <v>-32</v>
      </c>
      <c r="C848" s="59">
        <v>163</v>
      </c>
      <c r="D848" s="59">
        <v>184</v>
      </c>
      <c r="E848" s="59">
        <v>110</v>
      </c>
      <c r="F848" s="59">
        <v>64</v>
      </c>
      <c r="G848" s="59">
        <v>1952</v>
      </c>
    </row>
    <row r="849" spans="1:7" x14ac:dyDescent="0.25">
      <c r="A849" s="59">
        <v>111</v>
      </c>
      <c r="B849" s="59">
        <v>152</v>
      </c>
      <c r="C849" s="59">
        <v>256</v>
      </c>
      <c r="D849" s="59">
        <v>74</v>
      </c>
      <c r="E849" s="59">
        <v>41</v>
      </c>
      <c r="F849" s="59">
        <v>29</v>
      </c>
      <c r="G849" s="59">
        <v>871</v>
      </c>
    </row>
    <row r="850" spans="1:7" x14ac:dyDescent="0.25">
      <c r="A850" s="59">
        <v>183</v>
      </c>
      <c r="B850" s="59">
        <v>277</v>
      </c>
      <c r="C850" s="59">
        <v>512</v>
      </c>
      <c r="D850" s="59">
        <v>237</v>
      </c>
      <c r="E850" s="59">
        <v>94</v>
      </c>
      <c r="F850" s="59">
        <v>72</v>
      </c>
      <c r="G850" s="59">
        <v>1060</v>
      </c>
    </row>
    <row r="851" spans="1:7" x14ac:dyDescent="0.25">
      <c r="A851" s="59">
        <v>67</v>
      </c>
      <c r="B851" s="59">
        <v>107</v>
      </c>
      <c r="C851" s="59">
        <v>190</v>
      </c>
      <c r="D851" s="59">
        <v>83</v>
      </c>
      <c r="E851" s="59">
        <v>40</v>
      </c>
      <c r="F851" s="59">
        <v>27</v>
      </c>
      <c r="G851" s="59">
        <v>584</v>
      </c>
    </row>
    <row r="852" spans="1:7" x14ac:dyDescent="0.25">
      <c r="A852" s="59">
        <v>111</v>
      </c>
      <c r="B852" s="59">
        <v>152</v>
      </c>
      <c r="C852" s="59">
        <v>256</v>
      </c>
      <c r="D852" s="59">
        <v>168</v>
      </c>
      <c r="E852" s="59">
        <v>41</v>
      </c>
      <c r="F852" s="59">
        <v>29</v>
      </c>
      <c r="G852" s="59">
        <v>821</v>
      </c>
    </row>
    <row r="853" spans="1:7" x14ac:dyDescent="0.25">
      <c r="A853" s="59">
        <v>89</v>
      </c>
      <c r="B853" s="59">
        <v>124</v>
      </c>
      <c r="C853" s="59">
        <v>210</v>
      </c>
      <c r="D853" s="59">
        <v>86</v>
      </c>
      <c r="E853" s="59">
        <v>35</v>
      </c>
      <c r="F853" s="59">
        <v>24</v>
      </c>
      <c r="G853" s="59">
        <v>499</v>
      </c>
    </row>
    <row r="854" spans="1:7" x14ac:dyDescent="0.25">
      <c r="A854" s="59">
        <v>43</v>
      </c>
      <c r="B854" s="59">
        <v>96</v>
      </c>
      <c r="C854" s="59">
        <v>160</v>
      </c>
      <c r="D854" s="59">
        <v>64</v>
      </c>
      <c r="E854" s="59">
        <v>53</v>
      </c>
      <c r="F854" s="59">
        <v>21</v>
      </c>
      <c r="G854" s="59">
        <v>593</v>
      </c>
    </row>
    <row r="855" spans="1:7" x14ac:dyDescent="0.25">
      <c r="A855" s="59">
        <v>31</v>
      </c>
      <c r="B855" s="59">
        <v>43</v>
      </c>
      <c r="C855" s="59">
        <v>43</v>
      </c>
      <c r="D855" s="59">
        <v>0</v>
      </c>
      <c r="E855" s="59">
        <v>12</v>
      </c>
      <c r="F855" s="59">
        <v>0</v>
      </c>
      <c r="G855" s="59">
        <v>645</v>
      </c>
    </row>
    <row r="856" spans="1:7" x14ac:dyDescent="0.25">
      <c r="A856" s="59">
        <v>13</v>
      </c>
      <c r="B856" s="59">
        <v>29</v>
      </c>
      <c r="C856" s="59">
        <v>49</v>
      </c>
      <c r="D856" s="59">
        <v>20</v>
      </c>
      <c r="E856" s="59">
        <v>16</v>
      </c>
      <c r="F856" s="59">
        <v>5</v>
      </c>
      <c r="G856" s="59">
        <v>829</v>
      </c>
    </row>
    <row r="857" spans="1:7" x14ac:dyDescent="0.25">
      <c r="A857" s="59">
        <v>13</v>
      </c>
      <c r="B857" s="59">
        <v>29</v>
      </c>
      <c r="C857" s="59">
        <v>49</v>
      </c>
      <c r="D857" s="59">
        <v>20</v>
      </c>
      <c r="E857" s="59">
        <v>16</v>
      </c>
      <c r="F857" s="59">
        <v>5</v>
      </c>
      <c r="G857" s="59">
        <v>784</v>
      </c>
    </row>
    <row r="858" spans="1:7" x14ac:dyDescent="0.25">
      <c r="A858" s="59">
        <v>-1</v>
      </c>
      <c r="B858" s="59">
        <v>45</v>
      </c>
      <c r="C858" s="59">
        <v>81</v>
      </c>
      <c r="D858" s="59">
        <v>36</v>
      </c>
      <c r="E858" s="59">
        <v>46</v>
      </c>
      <c r="F858" s="59">
        <v>13</v>
      </c>
      <c r="G858" s="59">
        <v>212</v>
      </c>
    </row>
    <row r="859" spans="1:7" x14ac:dyDescent="0.25">
      <c r="A859" s="59">
        <v>25</v>
      </c>
      <c r="B859" s="59">
        <v>168</v>
      </c>
      <c r="C859" s="59">
        <v>289</v>
      </c>
      <c r="D859" s="59">
        <v>209</v>
      </c>
      <c r="E859" s="59">
        <v>143</v>
      </c>
      <c r="F859" s="59">
        <v>109</v>
      </c>
      <c r="G859" s="59">
        <v>788</v>
      </c>
    </row>
    <row r="860" spans="1:7" x14ac:dyDescent="0.25">
      <c r="A860" s="59">
        <v>160</v>
      </c>
      <c r="B860" s="59">
        <v>270</v>
      </c>
      <c r="C860" s="59">
        <v>465</v>
      </c>
      <c r="D860" s="59">
        <v>109</v>
      </c>
      <c r="E860" s="59">
        <v>110</v>
      </c>
      <c r="F860" s="59">
        <v>64</v>
      </c>
      <c r="G860" s="59">
        <v>956</v>
      </c>
    </row>
    <row r="861" spans="1:7" x14ac:dyDescent="0.25">
      <c r="A861" s="59">
        <v>121</v>
      </c>
      <c r="B861" s="59">
        <v>185</v>
      </c>
      <c r="C861" s="59">
        <v>312</v>
      </c>
      <c r="D861" s="59">
        <v>82</v>
      </c>
      <c r="E861" s="59">
        <v>64</v>
      </c>
      <c r="F861" s="59">
        <v>40</v>
      </c>
      <c r="G861" s="59">
        <v>671</v>
      </c>
    </row>
    <row r="862" spans="1:7" x14ac:dyDescent="0.25">
      <c r="A862" s="59">
        <v>231</v>
      </c>
      <c r="B862" s="59">
        <v>349</v>
      </c>
      <c r="C862" s="59">
        <v>612</v>
      </c>
      <c r="D862" s="59">
        <v>291</v>
      </c>
      <c r="E862" s="59">
        <v>118</v>
      </c>
      <c r="F862" s="59">
        <v>86</v>
      </c>
      <c r="G862" s="59">
        <v>1433</v>
      </c>
    </row>
    <row r="863" spans="1:7" x14ac:dyDescent="0.25">
      <c r="A863" s="59">
        <v>164</v>
      </c>
      <c r="B863" s="59">
        <v>261</v>
      </c>
      <c r="C863" s="59">
        <v>521</v>
      </c>
      <c r="D863" s="59">
        <v>248</v>
      </c>
      <c r="E863" s="59">
        <v>97</v>
      </c>
      <c r="F863" s="59">
        <v>72</v>
      </c>
      <c r="G863" s="59">
        <v>1559</v>
      </c>
    </row>
    <row r="864" spans="1:7" x14ac:dyDescent="0.25">
      <c r="A864" s="59">
        <v>-380</v>
      </c>
      <c r="B864" s="59">
        <v>-265</v>
      </c>
      <c r="C864" s="59">
        <v>18</v>
      </c>
      <c r="D864" s="59">
        <v>258</v>
      </c>
      <c r="E864" s="59">
        <v>133</v>
      </c>
      <c r="F864" s="59">
        <v>100</v>
      </c>
      <c r="G864" s="59">
        <v>3742</v>
      </c>
    </row>
    <row r="865" spans="1:7" x14ac:dyDescent="0.25">
      <c r="A865" s="59">
        <v>6</v>
      </c>
      <c r="B865" s="59">
        <v>37</v>
      </c>
      <c r="C865" s="59">
        <v>68</v>
      </c>
      <c r="D865" s="59">
        <v>31</v>
      </c>
      <c r="E865" s="59">
        <v>31</v>
      </c>
      <c r="F865" s="59">
        <v>9</v>
      </c>
      <c r="G865" s="59">
        <v>976</v>
      </c>
    </row>
    <row r="866" spans="1:7" x14ac:dyDescent="0.25">
      <c r="A866" s="59">
        <v>11</v>
      </c>
      <c r="B866" s="59">
        <v>65</v>
      </c>
      <c r="C866" s="59">
        <v>118</v>
      </c>
      <c r="D866" s="59">
        <v>53</v>
      </c>
      <c r="E866" s="59">
        <v>54</v>
      </c>
      <c r="F866" s="59">
        <v>20</v>
      </c>
      <c r="G866" s="59">
        <v>361</v>
      </c>
    </row>
    <row r="867" spans="1:7" x14ac:dyDescent="0.25">
      <c r="A867" s="59">
        <v>27</v>
      </c>
      <c r="B867" s="59">
        <v>71</v>
      </c>
      <c r="C867" s="59">
        <v>123</v>
      </c>
      <c r="D867" s="59">
        <v>52</v>
      </c>
      <c r="E867" s="59">
        <v>44</v>
      </c>
      <c r="F867" s="59">
        <v>17</v>
      </c>
      <c r="G867" s="59">
        <v>361</v>
      </c>
    </row>
    <row r="868" spans="1:7" x14ac:dyDescent="0.25">
      <c r="A868" s="59">
        <v>83</v>
      </c>
      <c r="B868" s="59">
        <v>149</v>
      </c>
      <c r="C868" s="59">
        <v>298</v>
      </c>
      <c r="D868" s="59">
        <v>209</v>
      </c>
      <c r="E868" s="59">
        <v>66</v>
      </c>
      <c r="F868" s="59">
        <v>41</v>
      </c>
      <c r="G868" s="59">
        <v>1156</v>
      </c>
    </row>
    <row r="869" spans="1:7" x14ac:dyDescent="0.25">
      <c r="A869" s="59">
        <v>-2</v>
      </c>
      <c r="B869" s="59">
        <v>75</v>
      </c>
      <c r="C869" s="59">
        <v>128</v>
      </c>
      <c r="D869" s="59">
        <v>53</v>
      </c>
      <c r="E869" s="59">
        <v>77</v>
      </c>
      <c r="F869" s="59">
        <v>48</v>
      </c>
      <c r="G869" s="59">
        <v>458</v>
      </c>
    </row>
    <row r="870" spans="1:7" x14ac:dyDescent="0.25">
      <c r="A870" s="59">
        <v>8</v>
      </c>
      <c r="B870" s="59">
        <v>68</v>
      </c>
      <c r="C870" s="59">
        <v>116</v>
      </c>
      <c r="D870" s="59">
        <v>48</v>
      </c>
      <c r="E870" s="59">
        <v>60</v>
      </c>
      <c r="F870" s="59">
        <v>15</v>
      </c>
      <c r="G870" s="59">
        <v>422</v>
      </c>
    </row>
    <row r="871" spans="1:7" x14ac:dyDescent="0.25">
      <c r="A871" s="59">
        <v>26</v>
      </c>
      <c r="B871" s="59">
        <v>45</v>
      </c>
      <c r="C871" s="59">
        <v>75</v>
      </c>
      <c r="D871" s="59">
        <v>30</v>
      </c>
      <c r="E871" s="59">
        <v>19</v>
      </c>
      <c r="F871" s="59">
        <v>8</v>
      </c>
      <c r="G871" s="59">
        <v>794</v>
      </c>
    </row>
    <row r="872" spans="1:7" x14ac:dyDescent="0.25">
      <c r="A872" s="59">
        <v>30</v>
      </c>
      <c r="B872" s="59">
        <v>56</v>
      </c>
      <c r="C872" s="59">
        <v>99</v>
      </c>
      <c r="D872" s="59">
        <v>43</v>
      </c>
      <c r="E872" s="59">
        <v>26</v>
      </c>
      <c r="F872" s="59">
        <v>14</v>
      </c>
      <c r="G872" s="59">
        <v>602</v>
      </c>
    </row>
    <row r="873" spans="1:7" x14ac:dyDescent="0.25">
      <c r="A873" s="59">
        <v>12</v>
      </c>
      <c r="B873" s="59">
        <v>29</v>
      </c>
      <c r="C873" s="59">
        <v>49</v>
      </c>
      <c r="D873" s="59">
        <v>20</v>
      </c>
      <c r="E873" s="59">
        <v>17</v>
      </c>
      <c r="F873" s="59">
        <v>5</v>
      </c>
      <c r="G873" s="59">
        <v>464</v>
      </c>
    </row>
    <row r="874" spans="1:7" x14ac:dyDescent="0.25">
      <c r="A874" s="59">
        <v>79</v>
      </c>
      <c r="B874" s="59">
        <v>141</v>
      </c>
      <c r="C874" s="59">
        <v>235</v>
      </c>
      <c r="D874" s="59">
        <v>94</v>
      </c>
      <c r="E874" s="59">
        <v>62</v>
      </c>
      <c r="F874" s="59">
        <v>31</v>
      </c>
      <c r="G874" s="59">
        <v>697</v>
      </c>
    </row>
    <row r="875" spans="1:7" x14ac:dyDescent="0.25">
      <c r="A875" s="59">
        <v>101</v>
      </c>
      <c r="B875" s="59">
        <v>159</v>
      </c>
      <c r="C875" s="59">
        <v>273</v>
      </c>
      <c r="D875" s="59">
        <v>95</v>
      </c>
      <c r="E875" s="59">
        <v>58</v>
      </c>
      <c r="F875" s="59">
        <v>35</v>
      </c>
      <c r="G875" s="59">
        <v>555</v>
      </c>
    </row>
    <row r="876" spans="1:7" x14ac:dyDescent="0.25">
      <c r="A876" s="59">
        <v>25</v>
      </c>
      <c r="B876" s="59">
        <v>61</v>
      </c>
      <c r="C876" s="59">
        <v>103</v>
      </c>
      <c r="D876" s="59">
        <v>42</v>
      </c>
      <c r="E876" s="59">
        <v>36</v>
      </c>
      <c r="F876" s="59">
        <v>13</v>
      </c>
      <c r="G876" s="59">
        <v>384</v>
      </c>
    </row>
    <row r="877" spans="1:7" x14ac:dyDescent="0.25">
      <c r="A877" s="59">
        <v>34</v>
      </c>
      <c r="B877" s="59">
        <v>62</v>
      </c>
      <c r="C877" s="59">
        <v>110</v>
      </c>
      <c r="D877" s="59">
        <v>48</v>
      </c>
      <c r="E877" s="59">
        <v>28</v>
      </c>
      <c r="F877" s="59">
        <v>15</v>
      </c>
      <c r="G877" s="59">
        <v>599</v>
      </c>
    </row>
    <row r="878" spans="1:7" x14ac:dyDescent="0.25">
      <c r="A878" s="59">
        <v>16</v>
      </c>
      <c r="B878" s="59">
        <v>72</v>
      </c>
      <c r="C878" s="59">
        <v>130</v>
      </c>
      <c r="D878" s="59">
        <v>58</v>
      </c>
      <c r="E878" s="59">
        <v>56</v>
      </c>
      <c r="F878" s="59">
        <v>22</v>
      </c>
      <c r="G878" s="59">
        <v>338</v>
      </c>
    </row>
    <row r="879" spans="1:7" x14ac:dyDescent="0.25">
      <c r="A879" s="59">
        <v>47</v>
      </c>
      <c r="B879" s="59">
        <v>92</v>
      </c>
      <c r="C879" s="59">
        <v>170</v>
      </c>
      <c r="D879" s="59">
        <v>78</v>
      </c>
      <c r="E879" s="59">
        <v>45</v>
      </c>
      <c r="F879" s="59">
        <v>24</v>
      </c>
      <c r="G879" s="59">
        <v>995</v>
      </c>
    </row>
    <row r="880" spans="1:7" x14ac:dyDescent="0.25">
      <c r="A880" s="59">
        <v>58</v>
      </c>
      <c r="B880" s="59">
        <v>104</v>
      </c>
      <c r="C880" s="59">
        <v>175</v>
      </c>
      <c r="D880" s="59">
        <v>71</v>
      </c>
      <c r="E880" s="59">
        <v>46</v>
      </c>
      <c r="F880" s="59">
        <v>22</v>
      </c>
      <c r="G880" s="59">
        <v>373</v>
      </c>
    </row>
    <row r="881" spans="1:7" x14ac:dyDescent="0.25">
      <c r="A881" s="59">
        <v>98</v>
      </c>
      <c r="B881" s="59">
        <v>165</v>
      </c>
      <c r="C881" s="59">
        <v>275</v>
      </c>
      <c r="D881" s="59">
        <v>82</v>
      </c>
      <c r="E881" s="59">
        <v>67</v>
      </c>
      <c r="F881" s="59">
        <v>36</v>
      </c>
      <c r="G881" s="59">
        <v>1020</v>
      </c>
    </row>
    <row r="882" spans="1:7" x14ac:dyDescent="0.25">
      <c r="A882" s="59">
        <v>36</v>
      </c>
      <c r="B882" s="59">
        <v>59</v>
      </c>
      <c r="C882" s="59">
        <v>99</v>
      </c>
      <c r="D882" s="59">
        <v>40</v>
      </c>
      <c r="E882" s="59">
        <v>23</v>
      </c>
      <c r="F882" s="59">
        <v>11</v>
      </c>
      <c r="G882" s="59">
        <v>793</v>
      </c>
    </row>
    <row r="883" spans="1:7" x14ac:dyDescent="0.25">
      <c r="A883" s="59">
        <v>44</v>
      </c>
      <c r="B883" s="59">
        <v>82</v>
      </c>
      <c r="C883" s="59">
        <v>130</v>
      </c>
      <c r="D883" s="59">
        <v>48</v>
      </c>
      <c r="E883" s="59">
        <v>38</v>
      </c>
      <c r="F883" s="59">
        <v>14</v>
      </c>
      <c r="G883" s="59">
        <v>351</v>
      </c>
    </row>
    <row r="884" spans="1:7" x14ac:dyDescent="0.25">
      <c r="A884" s="59">
        <v>27</v>
      </c>
      <c r="B884" s="59">
        <v>65</v>
      </c>
      <c r="C884" s="59">
        <v>110</v>
      </c>
      <c r="D884" s="59">
        <v>45</v>
      </c>
      <c r="E884" s="59">
        <v>38</v>
      </c>
      <c r="F884" s="59">
        <v>14</v>
      </c>
      <c r="G884" s="59">
        <v>410</v>
      </c>
    </row>
    <row r="885" spans="1:7" x14ac:dyDescent="0.25">
      <c r="A885" s="59">
        <v>2</v>
      </c>
      <c r="B885" s="59">
        <v>90</v>
      </c>
      <c r="C885" s="59">
        <v>154</v>
      </c>
      <c r="D885" s="59">
        <v>64</v>
      </c>
      <c r="E885" s="59">
        <v>88</v>
      </c>
      <c r="F885" s="59">
        <v>58</v>
      </c>
      <c r="G885" s="59">
        <v>551</v>
      </c>
    </row>
    <row r="886" spans="1:7" x14ac:dyDescent="0.25">
      <c r="A886" s="59">
        <v>16</v>
      </c>
      <c r="B886" s="59">
        <v>129</v>
      </c>
      <c r="C886" s="59">
        <v>221</v>
      </c>
      <c r="D886" s="59">
        <v>92</v>
      </c>
      <c r="E886" s="59">
        <v>113</v>
      </c>
      <c r="F886" s="59">
        <v>83</v>
      </c>
      <c r="G886" s="59">
        <v>599</v>
      </c>
    </row>
    <row r="887" spans="1:7" x14ac:dyDescent="0.25">
      <c r="A887" s="59">
        <v>11</v>
      </c>
      <c r="B887" s="59">
        <v>64</v>
      </c>
      <c r="C887" s="59">
        <v>115</v>
      </c>
      <c r="D887" s="59">
        <v>51</v>
      </c>
      <c r="E887" s="59">
        <v>53</v>
      </c>
      <c r="F887" s="59">
        <v>19</v>
      </c>
      <c r="G887" s="59">
        <v>396</v>
      </c>
    </row>
    <row r="888" spans="1:7" x14ac:dyDescent="0.25">
      <c r="A888" s="59">
        <v>27</v>
      </c>
      <c r="B888" s="59">
        <v>64</v>
      </c>
      <c r="C888" s="59">
        <v>117</v>
      </c>
      <c r="D888" s="59">
        <v>53</v>
      </c>
      <c r="E888" s="59">
        <v>37</v>
      </c>
      <c r="F888" s="59">
        <v>16</v>
      </c>
      <c r="G888" s="59">
        <v>1028</v>
      </c>
    </row>
    <row r="889" spans="1:7" x14ac:dyDescent="0.25">
      <c r="A889" s="59">
        <v>29</v>
      </c>
      <c r="B889" s="59">
        <v>56</v>
      </c>
      <c r="C889" s="59">
        <v>99</v>
      </c>
      <c r="D889" s="59">
        <v>43</v>
      </c>
      <c r="E889" s="59">
        <v>27</v>
      </c>
      <c r="F889" s="59">
        <v>14</v>
      </c>
      <c r="G889" s="59">
        <v>597</v>
      </c>
    </row>
    <row r="890" spans="1:7" x14ac:dyDescent="0.25">
      <c r="A890" s="59">
        <v>99</v>
      </c>
      <c r="B890" s="59">
        <v>136</v>
      </c>
      <c r="C890" s="59">
        <v>230</v>
      </c>
      <c r="D890" s="59">
        <v>94</v>
      </c>
      <c r="E890" s="59">
        <v>37</v>
      </c>
      <c r="F890" s="59">
        <v>26</v>
      </c>
      <c r="G890" s="59">
        <v>562</v>
      </c>
    </row>
    <row r="891" spans="1:7" x14ac:dyDescent="0.25">
      <c r="A891" s="59">
        <v>33</v>
      </c>
      <c r="B891" s="59">
        <v>81</v>
      </c>
      <c r="C891" s="59">
        <v>135</v>
      </c>
      <c r="D891" s="59">
        <v>54</v>
      </c>
      <c r="E891" s="59">
        <v>48</v>
      </c>
      <c r="F891" s="59">
        <v>17</v>
      </c>
      <c r="G891" s="59">
        <v>641</v>
      </c>
    </row>
    <row r="892" spans="1:7" x14ac:dyDescent="0.25">
      <c r="A892" s="59">
        <v>121</v>
      </c>
      <c r="B892" s="59">
        <v>163</v>
      </c>
      <c r="C892" s="59">
        <v>276</v>
      </c>
      <c r="D892" s="59">
        <v>89</v>
      </c>
      <c r="E892" s="59">
        <v>42</v>
      </c>
      <c r="F892" s="59">
        <v>31</v>
      </c>
      <c r="G892" s="59">
        <v>897</v>
      </c>
    </row>
    <row r="893" spans="1:7" x14ac:dyDescent="0.25">
      <c r="A893" s="59">
        <v>68</v>
      </c>
      <c r="B893" s="59">
        <v>107</v>
      </c>
      <c r="C893" s="59">
        <v>190</v>
      </c>
      <c r="D893" s="59">
        <v>83</v>
      </c>
      <c r="E893" s="59">
        <v>39</v>
      </c>
      <c r="F893" s="59">
        <v>27</v>
      </c>
      <c r="G893" s="59">
        <v>574</v>
      </c>
    </row>
    <row r="894" spans="1:7" x14ac:dyDescent="0.25">
      <c r="A894" s="59">
        <v>132</v>
      </c>
      <c r="B894" s="59">
        <v>178</v>
      </c>
      <c r="C894" s="59">
        <v>301</v>
      </c>
      <c r="D894" s="59">
        <v>229</v>
      </c>
      <c r="E894" s="59">
        <v>46</v>
      </c>
      <c r="F894" s="59">
        <v>34</v>
      </c>
      <c r="G894" s="59">
        <v>947</v>
      </c>
    </row>
    <row r="895" spans="1:7" x14ac:dyDescent="0.25">
      <c r="A895" s="59">
        <v>83</v>
      </c>
      <c r="B895" s="59">
        <v>149</v>
      </c>
      <c r="C895" s="59">
        <v>298</v>
      </c>
      <c r="D895" s="59">
        <v>108</v>
      </c>
      <c r="E895" s="59">
        <v>66</v>
      </c>
      <c r="F895" s="59">
        <v>41</v>
      </c>
      <c r="G895" s="59">
        <v>1245</v>
      </c>
    </row>
    <row r="896" spans="1:7" x14ac:dyDescent="0.25">
      <c r="A896" s="59">
        <v>-7</v>
      </c>
      <c r="B896" s="59">
        <v>63</v>
      </c>
      <c r="C896" s="59">
        <v>107</v>
      </c>
      <c r="D896" s="59">
        <v>44</v>
      </c>
      <c r="E896" s="59">
        <v>70</v>
      </c>
      <c r="F896" s="59">
        <v>40</v>
      </c>
      <c r="G896" s="59">
        <v>496</v>
      </c>
    </row>
    <row r="897" spans="1:7" x14ac:dyDescent="0.25">
      <c r="A897" s="59">
        <v>24</v>
      </c>
      <c r="B897" s="59">
        <v>68</v>
      </c>
      <c r="C897" s="59">
        <v>118</v>
      </c>
      <c r="D897" s="59">
        <v>50</v>
      </c>
      <c r="E897" s="59">
        <v>44</v>
      </c>
      <c r="F897" s="59">
        <v>16</v>
      </c>
      <c r="G897" s="59">
        <v>397</v>
      </c>
    </row>
    <row r="898" spans="1:7" x14ac:dyDescent="0.25">
      <c r="A898" s="59">
        <v>99</v>
      </c>
      <c r="B898" s="59">
        <v>136</v>
      </c>
      <c r="C898" s="59">
        <v>230</v>
      </c>
      <c r="D898" s="59">
        <v>94</v>
      </c>
      <c r="E898" s="59">
        <v>37</v>
      </c>
      <c r="F898" s="59">
        <v>26</v>
      </c>
      <c r="G898" s="59">
        <v>562</v>
      </c>
    </row>
    <row r="899" spans="1:7" x14ac:dyDescent="0.25">
      <c r="A899" s="59">
        <v>33</v>
      </c>
      <c r="B899" s="59">
        <v>81</v>
      </c>
      <c r="C899" s="59">
        <v>135</v>
      </c>
      <c r="D899" s="59">
        <v>54</v>
      </c>
      <c r="E899" s="59">
        <v>48</v>
      </c>
      <c r="F899" s="59">
        <v>17</v>
      </c>
      <c r="G899" s="59">
        <v>641</v>
      </c>
    </row>
    <row r="900" spans="1:7" x14ac:dyDescent="0.25">
      <c r="A900" s="59">
        <v>241</v>
      </c>
      <c r="B900" s="59">
        <v>362</v>
      </c>
      <c r="C900" s="59">
        <v>634</v>
      </c>
      <c r="D900" s="59">
        <v>256</v>
      </c>
      <c r="E900" s="59">
        <v>121</v>
      </c>
      <c r="F900" s="59">
        <v>89</v>
      </c>
      <c r="G900" s="59">
        <v>1616</v>
      </c>
    </row>
    <row r="901" spans="1:7" x14ac:dyDescent="0.25">
      <c r="A901" s="59">
        <v>164</v>
      </c>
      <c r="B901" s="59">
        <v>261</v>
      </c>
      <c r="C901" s="59">
        <v>521</v>
      </c>
      <c r="D901" s="59">
        <v>245</v>
      </c>
      <c r="E901" s="59">
        <v>97</v>
      </c>
      <c r="F901" s="59">
        <v>72</v>
      </c>
      <c r="G901" s="59">
        <v>1715</v>
      </c>
    </row>
    <row r="902" spans="1:7" x14ac:dyDescent="0.25">
      <c r="A902" s="59">
        <v>167</v>
      </c>
      <c r="B902" s="59">
        <v>278</v>
      </c>
      <c r="C902" s="59">
        <v>478</v>
      </c>
      <c r="D902" s="59">
        <v>152</v>
      </c>
      <c r="E902" s="59">
        <v>111</v>
      </c>
      <c r="F902" s="59">
        <v>66</v>
      </c>
      <c r="G902" s="59">
        <v>1095</v>
      </c>
    </row>
    <row r="903" spans="1:7" x14ac:dyDescent="0.25">
      <c r="A903" s="59">
        <v>135</v>
      </c>
      <c r="B903" s="59">
        <v>204</v>
      </c>
      <c r="C903" s="59">
        <v>345</v>
      </c>
      <c r="D903" s="59">
        <v>104</v>
      </c>
      <c r="E903" s="59">
        <v>69</v>
      </c>
      <c r="F903" s="59">
        <v>45</v>
      </c>
      <c r="G903" s="59">
        <v>764</v>
      </c>
    </row>
    <row r="904" spans="1:7" x14ac:dyDescent="0.25">
      <c r="A904" s="59">
        <v>121</v>
      </c>
      <c r="B904" s="59">
        <v>163</v>
      </c>
      <c r="C904" s="59">
        <v>276</v>
      </c>
      <c r="D904" s="59">
        <v>139</v>
      </c>
      <c r="E904" s="59">
        <v>42</v>
      </c>
      <c r="F904" s="59">
        <v>31</v>
      </c>
      <c r="G904" s="59">
        <v>897</v>
      </c>
    </row>
    <row r="905" spans="1:7" x14ac:dyDescent="0.25">
      <c r="A905" s="59">
        <v>67</v>
      </c>
      <c r="B905" s="59">
        <v>107</v>
      </c>
      <c r="C905" s="59">
        <v>190</v>
      </c>
      <c r="D905" s="59">
        <v>83</v>
      </c>
      <c r="E905" s="59">
        <v>40</v>
      </c>
      <c r="F905" s="59">
        <v>27</v>
      </c>
      <c r="G905" s="59">
        <v>574</v>
      </c>
    </row>
    <row r="906" spans="1:7" x14ac:dyDescent="0.25">
      <c r="A906" s="59">
        <v>133</v>
      </c>
      <c r="B906" s="59">
        <v>178</v>
      </c>
      <c r="C906" s="59">
        <v>301</v>
      </c>
      <c r="D906" s="59">
        <v>123</v>
      </c>
      <c r="E906" s="59">
        <v>45</v>
      </c>
      <c r="F906" s="59">
        <v>34</v>
      </c>
      <c r="G906" s="59">
        <v>947</v>
      </c>
    </row>
    <row r="907" spans="1:7" x14ac:dyDescent="0.25">
      <c r="A907" s="59">
        <v>164</v>
      </c>
      <c r="B907" s="59">
        <v>261</v>
      </c>
      <c r="C907" s="59">
        <v>521</v>
      </c>
      <c r="D907" s="59">
        <v>278</v>
      </c>
      <c r="E907" s="59">
        <v>97</v>
      </c>
      <c r="F907" s="59">
        <v>72</v>
      </c>
      <c r="G907" s="59">
        <v>1715</v>
      </c>
    </row>
    <row r="908" spans="1:7" x14ac:dyDescent="0.25">
      <c r="A908" s="59">
        <v>197</v>
      </c>
      <c r="B908" s="59">
        <v>332</v>
      </c>
      <c r="C908" s="59">
        <v>603</v>
      </c>
      <c r="D908" s="59">
        <v>238</v>
      </c>
      <c r="E908" s="59">
        <v>135</v>
      </c>
      <c r="F908" s="59">
        <v>102</v>
      </c>
      <c r="G908" s="59">
        <v>1714</v>
      </c>
    </row>
    <row r="909" spans="1:7" x14ac:dyDescent="0.25">
      <c r="A909" s="59">
        <v>15</v>
      </c>
      <c r="B909" s="59">
        <v>32</v>
      </c>
      <c r="C909" s="59">
        <v>53</v>
      </c>
      <c r="D909" s="59">
        <v>21</v>
      </c>
      <c r="E909" s="59">
        <v>17</v>
      </c>
      <c r="F909" s="59">
        <v>5</v>
      </c>
      <c r="G909" s="59">
        <v>798</v>
      </c>
    </row>
    <row r="910" spans="1:7" x14ac:dyDescent="0.25">
      <c r="A910" s="59">
        <v>31</v>
      </c>
      <c r="B910" s="59">
        <v>43</v>
      </c>
      <c r="C910" s="59">
        <v>43</v>
      </c>
      <c r="D910" s="59">
        <v>0</v>
      </c>
      <c r="E910" s="59">
        <v>12</v>
      </c>
      <c r="F910" s="59">
        <v>0</v>
      </c>
      <c r="G910" s="59">
        <v>602</v>
      </c>
    </row>
    <row r="911" spans="1:7" x14ac:dyDescent="0.25">
      <c r="A911" s="59">
        <v>18</v>
      </c>
      <c r="B911" s="59">
        <v>35</v>
      </c>
      <c r="C911" s="59">
        <v>58</v>
      </c>
      <c r="D911" s="59">
        <v>23</v>
      </c>
      <c r="E911" s="59">
        <v>17</v>
      </c>
      <c r="F911" s="59">
        <v>6</v>
      </c>
      <c r="G911" s="59">
        <v>843</v>
      </c>
    </row>
    <row r="912" spans="1:7" x14ac:dyDescent="0.25">
      <c r="A912" s="59">
        <v>8</v>
      </c>
      <c r="B912" s="59">
        <v>38</v>
      </c>
      <c r="C912" s="59">
        <v>70</v>
      </c>
      <c r="D912" s="59">
        <v>32</v>
      </c>
      <c r="E912" s="59">
        <v>30</v>
      </c>
      <c r="F912" s="59">
        <v>9</v>
      </c>
      <c r="G912" s="59">
        <v>996</v>
      </c>
    </row>
    <row r="913" spans="1:7" x14ac:dyDescent="0.25">
      <c r="A913" s="59">
        <v>11</v>
      </c>
      <c r="B913" s="59">
        <v>30</v>
      </c>
      <c r="C913" s="59">
        <v>52</v>
      </c>
      <c r="D913" s="59">
        <v>22</v>
      </c>
      <c r="E913" s="59">
        <v>19</v>
      </c>
      <c r="F913" s="59">
        <v>7</v>
      </c>
      <c r="G913" s="59">
        <v>608</v>
      </c>
    </row>
    <row r="914" spans="1:7" x14ac:dyDescent="0.25">
      <c r="A914" s="59">
        <v>241</v>
      </c>
      <c r="B914" s="59">
        <v>362</v>
      </c>
      <c r="C914" s="59">
        <v>634</v>
      </c>
      <c r="D914" s="59">
        <v>248</v>
      </c>
      <c r="E914" s="59">
        <v>121</v>
      </c>
      <c r="F914" s="59">
        <v>89</v>
      </c>
      <c r="G914" s="59">
        <v>1616</v>
      </c>
    </row>
    <row r="915" spans="1:7" x14ac:dyDescent="0.25">
      <c r="A915" s="59">
        <v>136</v>
      </c>
      <c r="B915" s="59">
        <v>204</v>
      </c>
      <c r="C915" s="59">
        <v>345</v>
      </c>
      <c r="D915" s="59">
        <v>94</v>
      </c>
      <c r="E915" s="59">
        <v>68</v>
      </c>
      <c r="F915" s="59">
        <v>45</v>
      </c>
      <c r="G915" s="59">
        <v>764</v>
      </c>
    </row>
    <row r="916" spans="1:7" x14ac:dyDescent="0.25">
      <c r="A916" s="59">
        <v>14</v>
      </c>
      <c r="B916" s="59">
        <v>55</v>
      </c>
      <c r="C916" s="59">
        <v>96</v>
      </c>
      <c r="D916" s="59">
        <v>41</v>
      </c>
      <c r="E916" s="59">
        <v>41</v>
      </c>
      <c r="F916" s="59">
        <v>13</v>
      </c>
      <c r="G916" s="59">
        <v>239</v>
      </c>
    </row>
    <row r="917" spans="1:7" x14ac:dyDescent="0.25">
      <c r="A917" s="59">
        <v>-3</v>
      </c>
      <c r="B917" s="59">
        <v>43</v>
      </c>
      <c r="C917" s="59">
        <v>78</v>
      </c>
      <c r="D917" s="59">
        <v>35</v>
      </c>
      <c r="E917" s="59">
        <v>46</v>
      </c>
      <c r="F917" s="59">
        <v>13</v>
      </c>
      <c r="G917" s="59">
        <v>204</v>
      </c>
    </row>
    <row r="918" spans="1:7" x14ac:dyDescent="0.25">
      <c r="A918" s="59">
        <v>0</v>
      </c>
      <c r="B918" s="59">
        <v>46</v>
      </c>
      <c r="C918" s="59">
        <v>82</v>
      </c>
      <c r="D918" s="59">
        <v>36</v>
      </c>
      <c r="E918" s="59">
        <v>46</v>
      </c>
      <c r="F918" s="59">
        <v>13</v>
      </c>
      <c r="G918" s="59">
        <v>236</v>
      </c>
    </row>
    <row r="919" spans="1:7" x14ac:dyDescent="0.25">
      <c r="A919" s="59">
        <v>33</v>
      </c>
      <c r="B919" s="59">
        <v>55</v>
      </c>
      <c r="C919" s="59">
        <v>92</v>
      </c>
      <c r="D919" s="59">
        <v>37</v>
      </c>
      <c r="E919" s="59">
        <v>22</v>
      </c>
      <c r="F919" s="59">
        <v>10</v>
      </c>
      <c r="G919" s="59">
        <v>876</v>
      </c>
    </row>
    <row r="920" spans="1:7" x14ac:dyDescent="0.25">
      <c r="A920" s="59">
        <v>31</v>
      </c>
      <c r="B920" s="59">
        <v>53</v>
      </c>
      <c r="C920" s="59">
        <v>89</v>
      </c>
      <c r="D920" s="59">
        <v>36</v>
      </c>
      <c r="E920" s="59">
        <v>22</v>
      </c>
      <c r="F920" s="59">
        <v>10</v>
      </c>
      <c r="G920" s="59">
        <v>828</v>
      </c>
    </row>
    <row r="921" spans="1:7" x14ac:dyDescent="0.25">
      <c r="A921" s="59">
        <v>31</v>
      </c>
      <c r="B921" s="59">
        <v>93</v>
      </c>
      <c r="C921" s="59">
        <v>169</v>
      </c>
      <c r="D921" s="59">
        <v>76</v>
      </c>
      <c r="E921" s="59">
        <v>62</v>
      </c>
      <c r="F921" s="59">
        <v>28</v>
      </c>
      <c r="G921" s="59">
        <v>580</v>
      </c>
    </row>
    <row r="922" spans="1:7" x14ac:dyDescent="0.25">
      <c r="A922" s="59">
        <v>35</v>
      </c>
      <c r="B922" s="59">
        <v>77</v>
      </c>
      <c r="C922" s="59">
        <v>142</v>
      </c>
      <c r="D922" s="59">
        <v>65</v>
      </c>
      <c r="E922" s="59">
        <v>42</v>
      </c>
      <c r="F922" s="59">
        <v>20</v>
      </c>
      <c r="G922" s="59">
        <v>1042</v>
      </c>
    </row>
    <row r="923" spans="1:7" x14ac:dyDescent="0.25">
      <c r="A923" s="59">
        <v>-4</v>
      </c>
      <c r="B923" s="59">
        <v>73</v>
      </c>
      <c r="C923" s="59">
        <v>125</v>
      </c>
      <c r="D923" s="59">
        <v>52</v>
      </c>
      <c r="E923" s="59">
        <v>77</v>
      </c>
      <c r="F923" s="59">
        <v>47</v>
      </c>
      <c r="G923" s="59">
        <v>313</v>
      </c>
    </row>
    <row r="924" spans="1:7" x14ac:dyDescent="0.25">
      <c r="A924" s="59">
        <v>-33</v>
      </c>
      <c r="B924" s="59">
        <v>25</v>
      </c>
      <c r="C924" s="59">
        <v>141</v>
      </c>
      <c r="D924" s="59">
        <v>83</v>
      </c>
      <c r="E924" s="59">
        <v>58</v>
      </c>
      <c r="F924" s="59">
        <v>35</v>
      </c>
      <c r="G924" s="59">
        <v>1142</v>
      </c>
    </row>
    <row r="925" spans="1:7" x14ac:dyDescent="0.25">
      <c r="A925" s="59">
        <v>99</v>
      </c>
      <c r="B925" s="59">
        <v>167</v>
      </c>
      <c r="C925" s="59">
        <v>278</v>
      </c>
      <c r="D925" s="59">
        <v>86</v>
      </c>
      <c r="E925" s="59">
        <v>68</v>
      </c>
      <c r="F925" s="59">
        <v>36</v>
      </c>
      <c r="G925" s="59">
        <v>767</v>
      </c>
    </row>
    <row r="926" spans="1:7" x14ac:dyDescent="0.25">
      <c r="A926" s="59">
        <v>105</v>
      </c>
      <c r="B926" s="59">
        <v>164</v>
      </c>
      <c r="C926" s="59">
        <v>282</v>
      </c>
      <c r="D926" s="59">
        <v>91</v>
      </c>
      <c r="E926" s="59">
        <v>59</v>
      </c>
      <c r="F926" s="59">
        <v>36</v>
      </c>
      <c r="G926" s="59">
        <v>636</v>
      </c>
    </row>
    <row r="927" spans="1:7" x14ac:dyDescent="0.25">
      <c r="A927" s="59">
        <v>83</v>
      </c>
      <c r="B927" s="59">
        <v>149</v>
      </c>
      <c r="C927" s="59">
        <v>298</v>
      </c>
      <c r="D927" s="59">
        <v>96</v>
      </c>
      <c r="E927" s="59">
        <v>66</v>
      </c>
      <c r="F927" s="59">
        <v>41</v>
      </c>
      <c r="G927" s="59">
        <v>1245</v>
      </c>
    </row>
    <row r="928" spans="1:7" x14ac:dyDescent="0.25">
      <c r="A928" s="59">
        <v>12</v>
      </c>
      <c r="B928" s="59">
        <v>64</v>
      </c>
      <c r="C928" s="59">
        <v>115</v>
      </c>
      <c r="D928" s="59">
        <v>51</v>
      </c>
      <c r="E928" s="59">
        <v>52</v>
      </c>
      <c r="F928" s="59">
        <v>19</v>
      </c>
      <c r="G928" s="59">
        <v>396</v>
      </c>
    </row>
    <row r="929" spans="1:7" x14ac:dyDescent="0.25">
      <c r="A929" s="59">
        <v>24</v>
      </c>
      <c r="B929" s="59">
        <v>68</v>
      </c>
      <c r="C929" s="59">
        <v>118</v>
      </c>
      <c r="D929" s="59">
        <v>50</v>
      </c>
      <c r="E929" s="59">
        <v>44</v>
      </c>
      <c r="F929" s="59">
        <v>16</v>
      </c>
      <c r="G929" s="59">
        <v>397</v>
      </c>
    </row>
    <row r="930" spans="1:7" x14ac:dyDescent="0.25">
      <c r="A930" s="59">
        <v>19</v>
      </c>
      <c r="B930" s="59">
        <v>55</v>
      </c>
      <c r="C930" s="59">
        <v>93</v>
      </c>
      <c r="D930" s="59">
        <v>38</v>
      </c>
      <c r="E930" s="59">
        <v>36</v>
      </c>
      <c r="F930" s="59">
        <v>12</v>
      </c>
      <c r="G930" s="59">
        <v>414</v>
      </c>
    </row>
    <row r="931" spans="1:7" x14ac:dyDescent="0.25">
      <c r="A931" s="59">
        <v>-6</v>
      </c>
      <c r="B931" s="59">
        <v>63</v>
      </c>
      <c r="C931" s="59">
        <v>107</v>
      </c>
      <c r="D931" s="59">
        <v>44</v>
      </c>
      <c r="E931" s="59">
        <v>69</v>
      </c>
      <c r="F931" s="59">
        <v>40</v>
      </c>
      <c r="G931" s="59">
        <v>496</v>
      </c>
    </row>
    <row r="932" spans="1:7" x14ac:dyDescent="0.25">
      <c r="A932" s="59">
        <v>9</v>
      </c>
      <c r="B932" s="59">
        <v>26</v>
      </c>
      <c r="C932" s="59">
        <v>44</v>
      </c>
      <c r="D932" s="59">
        <v>18</v>
      </c>
      <c r="E932" s="59">
        <v>17</v>
      </c>
      <c r="F932" s="59">
        <v>5</v>
      </c>
      <c r="G932" s="59">
        <v>478</v>
      </c>
    </row>
    <row r="933" spans="1:7" x14ac:dyDescent="0.25">
      <c r="A933" s="59">
        <v>18</v>
      </c>
      <c r="B933" s="59">
        <v>36</v>
      </c>
      <c r="C933" s="59">
        <v>60</v>
      </c>
      <c r="D933" s="59">
        <v>24</v>
      </c>
      <c r="E933" s="59">
        <v>18</v>
      </c>
      <c r="F933" s="59">
        <v>6</v>
      </c>
      <c r="G933" s="59">
        <v>856</v>
      </c>
    </row>
    <row r="934" spans="1:7" x14ac:dyDescent="0.25">
      <c r="A934" s="59">
        <v>24</v>
      </c>
      <c r="B934" s="59">
        <v>59</v>
      </c>
      <c r="C934" s="59">
        <v>99</v>
      </c>
      <c r="D934" s="59">
        <v>40</v>
      </c>
      <c r="E934" s="59">
        <v>35</v>
      </c>
      <c r="F934" s="59">
        <v>12</v>
      </c>
      <c r="G934" s="59">
        <v>443</v>
      </c>
    </row>
    <row r="935" spans="1:7" x14ac:dyDescent="0.25">
      <c r="A935" s="59">
        <v>-2</v>
      </c>
      <c r="B935" s="59">
        <v>75</v>
      </c>
      <c r="C935" s="59">
        <v>128</v>
      </c>
      <c r="D935" s="59">
        <v>53</v>
      </c>
      <c r="E935" s="59">
        <v>77</v>
      </c>
      <c r="F935" s="59">
        <v>48</v>
      </c>
      <c r="G935" s="59">
        <v>597</v>
      </c>
    </row>
    <row r="936" spans="1:7" x14ac:dyDescent="0.25">
      <c r="A936" s="59">
        <v>50</v>
      </c>
      <c r="B936" s="59">
        <v>96</v>
      </c>
      <c r="C936" s="59">
        <v>177</v>
      </c>
      <c r="D936" s="59">
        <v>81</v>
      </c>
      <c r="E936" s="59">
        <v>46</v>
      </c>
      <c r="F936" s="59">
        <v>25</v>
      </c>
      <c r="G936" s="59">
        <v>1046</v>
      </c>
    </row>
    <row r="937" spans="1:7" x14ac:dyDescent="0.25">
      <c r="A937" s="59">
        <v>34</v>
      </c>
      <c r="B937" s="59">
        <v>62</v>
      </c>
      <c r="C937" s="59">
        <v>110</v>
      </c>
      <c r="D937" s="59">
        <v>48</v>
      </c>
      <c r="E937" s="59">
        <v>28</v>
      </c>
      <c r="F937" s="59">
        <v>15</v>
      </c>
      <c r="G937" s="59">
        <v>593</v>
      </c>
    </row>
    <row r="938" spans="1:7" x14ac:dyDescent="0.25">
      <c r="A938" s="59">
        <v>19</v>
      </c>
      <c r="B938" s="59">
        <v>74</v>
      </c>
      <c r="C938" s="59">
        <v>133</v>
      </c>
      <c r="D938" s="59">
        <v>59</v>
      </c>
      <c r="E938" s="59">
        <v>55</v>
      </c>
      <c r="F938" s="59">
        <v>22</v>
      </c>
      <c r="G938" s="59">
        <v>377</v>
      </c>
    </row>
    <row r="939" spans="1:7" x14ac:dyDescent="0.25">
      <c r="A939" s="59">
        <v>24</v>
      </c>
      <c r="B939" s="59">
        <v>154</v>
      </c>
      <c r="C939" s="59">
        <v>264</v>
      </c>
      <c r="D939" s="59">
        <v>96</v>
      </c>
      <c r="E939" s="59">
        <v>130</v>
      </c>
      <c r="F939" s="59">
        <v>100</v>
      </c>
      <c r="G939" s="59">
        <v>665</v>
      </c>
    </row>
    <row r="940" spans="1:7" x14ac:dyDescent="0.25">
      <c r="A940" s="59">
        <v>63</v>
      </c>
      <c r="B940" s="59">
        <v>121</v>
      </c>
      <c r="C940" s="59">
        <v>212</v>
      </c>
      <c r="D940" s="59">
        <v>91</v>
      </c>
      <c r="E940" s="59">
        <v>58</v>
      </c>
      <c r="F940" s="59">
        <v>30</v>
      </c>
      <c r="G940" s="59">
        <v>533</v>
      </c>
    </row>
    <row r="941" spans="1:7" x14ac:dyDescent="0.25">
      <c r="A941" s="59">
        <v>40</v>
      </c>
      <c r="B941" s="59">
        <v>78</v>
      </c>
      <c r="C941" s="59">
        <v>125</v>
      </c>
      <c r="D941" s="59">
        <v>47</v>
      </c>
      <c r="E941" s="59">
        <v>38</v>
      </c>
      <c r="F941" s="59">
        <v>14</v>
      </c>
      <c r="G941" s="59">
        <v>371</v>
      </c>
    </row>
    <row r="942" spans="1:7" x14ac:dyDescent="0.25">
      <c r="A942" s="59">
        <v>58</v>
      </c>
      <c r="B942" s="59">
        <v>85</v>
      </c>
      <c r="C942" s="59">
        <v>144</v>
      </c>
      <c r="D942" s="59">
        <v>59</v>
      </c>
      <c r="E942" s="59">
        <v>27</v>
      </c>
      <c r="F942" s="59">
        <v>16</v>
      </c>
      <c r="G942" s="59">
        <v>842</v>
      </c>
    </row>
    <row r="943" spans="1:7" x14ac:dyDescent="0.25">
      <c r="A943" s="59">
        <v>33</v>
      </c>
      <c r="B943" s="59">
        <v>55</v>
      </c>
      <c r="C943" s="59">
        <v>92</v>
      </c>
      <c r="D943" s="59">
        <v>37</v>
      </c>
      <c r="E943" s="59">
        <v>22</v>
      </c>
      <c r="F943" s="59">
        <v>10</v>
      </c>
      <c r="G943" s="59">
        <v>876</v>
      </c>
    </row>
    <row r="944" spans="1:7" x14ac:dyDescent="0.25">
      <c r="A944" s="59">
        <v>15</v>
      </c>
      <c r="B944" s="59">
        <v>31</v>
      </c>
      <c r="C944" s="59">
        <v>51</v>
      </c>
      <c r="D944" s="59">
        <v>20</v>
      </c>
      <c r="E944" s="59">
        <v>16</v>
      </c>
      <c r="F944" s="59">
        <v>5</v>
      </c>
      <c r="G944" s="59">
        <v>804</v>
      </c>
    </row>
    <row r="945" spans="1:7" x14ac:dyDescent="0.25">
      <c r="A945" s="59">
        <v>-2</v>
      </c>
      <c r="B945" s="59">
        <v>75</v>
      </c>
      <c r="C945" s="59">
        <v>128</v>
      </c>
      <c r="D945" s="59">
        <v>53</v>
      </c>
      <c r="E945" s="59">
        <v>77</v>
      </c>
      <c r="F945" s="59">
        <v>48</v>
      </c>
      <c r="G945" s="59">
        <v>597</v>
      </c>
    </row>
    <row r="946" spans="1:7" x14ac:dyDescent="0.25">
      <c r="A946" s="59">
        <v>19</v>
      </c>
      <c r="B946" s="59">
        <v>62</v>
      </c>
      <c r="C946" s="59">
        <v>108</v>
      </c>
      <c r="D946" s="59">
        <v>46</v>
      </c>
      <c r="E946" s="59">
        <v>43</v>
      </c>
      <c r="F946" s="59">
        <v>15</v>
      </c>
      <c r="G946" s="59">
        <v>367</v>
      </c>
    </row>
    <row r="947" spans="1:7" x14ac:dyDescent="0.25">
      <c r="A947" s="59">
        <v>79</v>
      </c>
      <c r="B947" s="59">
        <v>140</v>
      </c>
      <c r="C947" s="59">
        <v>232</v>
      </c>
      <c r="D947" s="59">
        <v>92</v>
      </c>
      <c r="E947" s="59">
        <v>61</v>
      </c>
      <c r="F947" s="59">
        <v>30</v>
      </c>
      <c r="G947" s="59">
        <v>1102</v>
      </c>
    </row>
    <row r="948" spans="1:7" x14ac:dyDescent="0.25">
      <c r="A948" s="59">
        <v>32</v>
      </c>
      <c r="B948" s="59">
        <v>93</v>
      </c>
      <c r="C948" s="59">
        <v>169</v>
      </c>
      <c r="D948" s="59">
        <v>76</v>
      </c>
      <c r="E948" s="59">
        <v>61</v>
      </c>
      <c r="F948" s="59">
        <v>28</v>
      </c>
      <c r="G948" s="59">
        <v>580</v>
      </c>
    </row>
    <row r="949" spans="1:7" x14ac:dyDescent="0.25">
      <c r="A949" s="59">
        <v>36</v>
      </c>
      <c r="B949" s="59">
        <v>77</v>
      </c>
      <c r="C949" s="59">
        <v>142</v>
      </c>
      <c r="D949" s="59">
        <v>65</v>
      </c>
      <c r="E949" s="59">
        <v>41</v>
      </c>
      <c r="F949" s="59">
        <v>20</v>
      </c>
      <c r="G949" s="59">
        <v>1042</v>
      </c>
    </row>
    <row r="950" spans="1:7" x14ac:dyDescent="0.25">
      <c r="A950" s="59">
        <v>38</v>
      </c>
      <c r="B950" s="59">
        <v>62</v>
      </c>
      <c r="C950" s="59">
        <v>105</v>
      </c>
      <c r="D950" s="59">
        <v>43</v>
      </c>
      <c r="E950" s="59">
        <v>24</v>
      </c>
      <c r="F950" s="59">
        <v>12</v>
      </c>
      <c r="G950" s="59">
        <v>864</v>
      </c>
    </row>
    <row r="951" spans="1:7" x14ac:dyDescent="0.25">
      <c r="A951" s="59">
        <v>58</v>
      </c>
      <c r="B951" s="59">
        <v>85</v>
      </c>
      <c r="C951" s="59">
        <v>144</v>
      </c>
      <c r="D951" s="59">
        <v>59</v>
      </c>
      <c r="E951" s="59">
        <v>27</v>
      </c>
      <c r="F951" s="59">
        <v>16</v>
      </c>
      <c r="G951" s="59">
        <v>842</v>
      </c>
    </row>
    <row r="952" spans="1:7" x14ac:dyDescent="0.25">
      <c r="A952" s="59">
        <v>25</v>
      </c>
      <c r="B952" s="59">
        <v>154</v>
      </c>
      <c r="C952" s="59">
        <v>264</v>
      </c>
      <c r="D952" s="59">
        <v>93</v>
      </c>
      <c r="E952" s="59">
        <v>129</v>
      </c>
      <c r="F952" s="59">
        <v>100</v>
      </c>
      <c r="G952" s="59">
        <v>665</v>
      </c>
    </row>
    <row r="953" spans="1:7" x14ac:dyDescent="0.25">
      <c r="A953" s="59">
        <v>63</v>
      </c>
      <c r="B953" s="59">
        <v>121</v>
      </c>
      <c r="C953" s="59">
        <v>212</v>
      </c>
      <c r="D953" s="59">
        <v>91</v>
      </c>
      <c r="E953" s="59">
        <v>58</v>
      </c>
      <c r="F953" s="59">
        <v>30</v>
      </c>
      <c r="G953" s="59">
        <v>533</v>
      </c>
    </row>
    <row r="954" spans="1:7" x14ac:dyDescent="0.25">
      <c r="A954" s="59">
        <v>99</v>
      </c>
      <c r="B954" s="59">
        <v>167</v>
      </c>
      <c r="C954" s="59">
        <v>278</v>
      </c>
      <c r="D954" s="59">
        <v>53</v>
      </c>
      <c r="E954" s="59">
        <v>68</v>
      </c>
      <c r="F954" s="59">
        <v>36</v>
      </c>
      <c r="G954" s="59">
        <v>767</v>
      </c>
    </row>
    <row r="955" spans="1:7" x14ac:dyDescent="0.25">
      <c r="A955" s="59">
        <v>105</v>
      </c>
      <c r="B955" s="59">
        <v>164</v>
      </c>
      <c r="C955" s="59">
        <v>282</v>
      </c>
      <c r="D955" s="59">
        <v>162</v>
      </c>
      <c r="E955" s="59">
        <v>59</v>
      </c>
      <c r="F955" s="59">
        <v>36</v>
      </c>
      <c r="G955" s="59">
        <v>636</v>
      </c>
    </row>
    <row r="956" spans="1:7" x14ac:dyDescent="0.25">
      <c r="A956" s="59">
        <v>35</v>
      </c>
      <c r="B956" s="59">
        <v>62</v>
      </c>
      <c r="C956" s="59">
        <v>110</v>
      </c>
      <c r="D956" s="59">
        <v>48</v>
      </c>
      <c r="E956" s="59">
        <v>27</v>
      </c>
      <c r="F956" s="59">
        <v>15</v>
      </c>
      <c r="G956" s="59">
        <v>593</v>
      </c>
    </row>
    <row r="957" spans="1:7" x14ac:dyDescent="0.25">
      <c r="A957" s="59">
        <v>19</v>
      </c>
      <c r="B957" s="59">
        <v>74</v>
      </c>
      <c r="C957" s="59">
        <v>133</v>
      </c>
      <c r="D957" s="59">
        <v>59</v>
      </c>
      <c r="E957" s="59">
        <v>55</v>
      </c>
      <c r="F957" s="59">
        <v>22</v>
      </c>
      <c r="G957" s="59">
        <v>377</v>
      </c>
    </row>
    <row r="958" spans="1:7" x14ac:dyDescent="0.25">
      <c r="A958" s="59">
        <v>49</v>
      </c>
      <c r="B958" s="59">
        <v>96</v>
      </c>
      <c r="C958" s="59">
        <v>177</v>
      </c>
      <c r="D958" s="59">
        <v>81</v>
      </c>
      <c r="E958" s="59">
        <v>47</v>
      </c>
      <c r="F958" s="59">
        <v>25</v>
      </c>
      <c r="G958" s="59">
        <v>1046</v>
      </c>
    </row>
    <row r="959" spans="1:7" x14ac:dyDescent="0.25">
      <c r="A959" s="59">
        <v>19</v>
      </c>
      <c r="B959" s="59">
        <v>36</v>
      </c>
      <c r="C959" s="59">
        <v>60</v>
      </c>
      <c r="D959" s="59">
        <v>24</v>
      </c>
      <c r="E959" s="59">
        <v>17</v>
      </c>
      <c r="F959" s="59">
        <v>6</v>
      </c>
      <c r="G959" s="59">
        <v>856</v>
      </c>
    </row>
    <row r="960" spans="1:7" x14ac:dyDescent="0.25">
      <c r="A960" s="59">
        <v>10</v>
      </c>
      <c r="B960" s="59">
        <v>26</v>
      </c>
      <c r="C960" s="59">
        <v>44</v>
      </c>
      <c r="D960" s="59">
        <v>18</v>
      </c>
      <c r="E960" s="59">
        <v>16</v>
      </c>
      <c r="F960" s="59">
        <v>5</v>
      </c>
      <c r="G960" s="59">
        <v>478</v>
      </c>
    </row>
    <row r="961" spans="1:7" x14ac:dyDescent="0.25">
      <c r="A961" s="59">
        <v>-3</v>
      </c>
      <c r="B961" s="59">
        <v>67</v>
      </c>
      <c r="C961" s="59">
        <v>111</v>
      </c>
      <c r="D961" s="59">
        <v>44</v>
      </c>
      <c r="E961" s="59">
        <v>70</v>
      </c>
      <c r="F961" s="59">
        <v>40</v>
      </c>
      <c r="G961" s="59">
        <v>543</v>
      </c>
    </row>
    <row r="962" spans="1:7" x14ac:dyDescent="0.25">
      <c r="A962" s="59">
        <v>83</v>
      </c>
      <c r="B962" s="59">
        <v>149</v>
      </c>
      <c r="C962" s="59">
        <v>298</v>
      </c>
      <c r="D962" s="59">
        <v>152</v>
      </c>
      <c r="E962" s="59">
        <v>66</v>
      </c>
      <c r="F962" s="59">
        <v>41</v>
      </c>
      <c r="G962" s="59">
        <v>1245</v>
      </c>
    </row>
    <row r="963" spans="1:7" x14ac:dyDescent="0.25">
      <c r="A963" s="59">
        <v>547</v>
      </c>
      <c r="B963" s="59">
        <v>595</v>
      </c>
      <c r="C963" s="59">
        <v>649</v>
      </c>
      <c r="D963" s="59">
        <v>54</v>
      </c>
      <c r="E963" s="59">
        <v>48</v>
      </c>
      <c r="F963" s="59">
        <v>17</v>
      </c>
      <c r="G963" s="59">
        <v>-1006</v>
      </c>
    </row>
    <row r="964" spans="1:7" x14ac:dyDescent="0.25">
      <c r="A964" s="59">
        <v>12</v>
      </c>
      <c r="B964" s="59">
        <v>64</v>
      </c>
      <c r="C964" s="59">
        <v>115</v>
      </c>
      <c r="D964" s="59">
        <v>51</v>
      </c>
      <c r="E964" s="59">
        <v>52</v>
      </c>
      <c r="F964" s="59">
        <v>19</v>
      </c>
      <c r="G964" s="59">
        <v>396</v>
      </c>
    </row>
    <row r="965" spans="1:7" x14ac:dyDescent="0.25">
      <c r="A965" s="59">
        <v>17</v>
      </c>
      <c r="B965" s="59">
        <v>35</v>
      </c>
      <c r="C965" s="59">
        <v>58</v>
      </c>
      <c r="D965" s="59">
        <v>23</v>
      </c>
      <c r="E965" s="59">
        <v>18</v>
      </c>
      <c r="F965" s="59">
        <v>6</v>
      </c>
      <c r="G965" s="59">
        <v>843</v>
      </c>
    </row>
    <row r="966" spans="1:7" x14ac:dyDescent="0.25">
      <c r="A966" s="59">
        <v>32</v>
      </c>
      <c r="B966" s="59">
        <v>43</v>
      </c>
      <c r="C966" s="59">
        <v>43</v>
      </c>
      <c r="D966" s="59">
        <v>0</v>
      </c>
      <c r="E966" s="59">
        <v>11</v>
      </c>
      <c r="F966" s="59">
        <v>0</v>
      </c>
      <c r="G966" s="59">
        <v>602</v>
      </c>
    </row>
    <row r="967" spans="1:7" x14ac:dyDescent="0.25">
      <c r="A967" s="59">
        <v>-4</v>
      </c>
      <c r="B967" s="59">
        <v>73</v>
      </c>
      <c r="C967" s="59">
        <v>125</v>
      </c>
      <c r="D967" s="59">
        <v>52</v>
      </c>
      <c r="E967" s="59">
        <v>77</v>
      </c>
      <c r="F967" s="59">
        <v>47</v>
      </c>
      <c r="G967" s="59">
        <v>313</v>
      </c>
    </row>
    <row r="968" spans="1:7" x14ac:dyDescent="0.25">
      <c r="A968" s="59">
        <v>-3</v>
      </c>
      <c r="B968" s="59">
        <v>43</v>
      </c>
      <c r="C968" s="59">
        <v>78</v>
      </c>
      <c r="D968" s="59">
        <v>35</v>
      </c>
      <c r="E968" s="59">
        <v>46</v>
      </c>
      <c r="F968" s="59">
        <v>13</v>
      </c>
      <c r="G968" s="59">
        <v>204</v>
      </c>
    </row>
    <row r="969" spans="1:7" x14ac:dyDescent="0.25">
      <c r="A969" s="59">
        <v>41</v>
      </c>
      <c r="B969" s="59">
        <v>82</v>
      </c>
      <c r="C969" s="59">
        <v>138</v>
      </c>
      <c r="D969" s="59">
        <v>56</v>
      </c>
      <c r="E969" s="59">
        <v>41</v>
      </c>
      <c r="F969" s="59">
        <v>17</v>
      </c>
      <c r="G969" s="59">
        <v>302</v>
      </c>
    </row>
    <row r="970" spans="1:7" x14ac:dyDescent="0.25">
      <c r="A970" s="59">
        <v>42</v>
      </c>
      <c r="B970" s="59">
        <v>94</v>
      </c>
      <c r="C970" s="59">
        <v>156</v>
      </c>
      <c r="D970" s="59">
        <v>62</v>
      </c>
      <c r="E970" s="59">
        <v>52</v>
      </c>
      <c r="F970" s="59">
        <v>20</v>
      </c>
      <c r="G970" s="59">
        <v>436</v>
      </c>
    </row>
    <row r="971" spans="1:7" x14ac:dyDescent="0.25">
      <c r="A971" s="59">
        <v>0</v>
      </c>
      <c r="B971" s="59">
        <v>46</v>
      </c>
      <c r="C971" s="59">
        <v>82</v>
      </c>
      <c r="D971" s="59">
        <v>36</v>
      </c>
      <c r="E971" s="59">
        <v>46</v>
      </c>
      <c r="F971" s="59">
        <v>13</v>
      </c>
      <c r="G971" s="59">
        <v>236</v>
      </c>
    </row>
    <row r="972" spans="1:7" x14ac:dyDescent="0.25">
      <c r="A972" s="59">
        <v>133</v>
      </c>
      <c r="B972" s="59">
        <v>178</v>
      </c>
      <c r="C972" s="59">
        <v>301</v>
      </c>
      <c r="D972" s="59">
        <v>186</v>
      </c>
      <c r="E972" s="59">
        <v>45</v>
      </c>
      <c r="F972" s="59">
        <v>34</v>
      </c>
      <c r="G972" s="59">
        <v>947</v>
      </c>
    </row>
    <row r="973" spans="1:7" x14ac:dyDescent="0.25">
      <c r="A973" s="59">
        <v>121</v>
      </c>
      <c r="B973" s="59">
        <v>163</v>
      </c>
      <c r="C973" s="59">
        <v>276</v>
      </c>
      <c r="D973" s="59">
        <v>93</v>
      </c>
      <c r="E973" s="59">
        <v>42</v>
      </c>
      <c r="F973" s="59">
        <v>31</v>
      </c>
      <c r="G973" s="59">
        <v>897</v>
      </c>
    </row>
    <row r="974" spans="1:7" x14ac:dyDescent="0.25">
      <c r="A974" s="59">
        <v>99</v>
      </c>
      <c r="B974" s="59">
        <v>136</v>
      </c>
      <c r="C974" s="59">
        <v>230</v>
      </c>
      <c r="D974" s="59">
        <v>94</v>
      </c>
      <c r="E974" s="59">
        <v>37</v>
      </c>
      <c r="F974" s="59">
        <v>26</v>
      </c>
      <c r="G974" s="59">
        <v>562</v>
      </c>
    </row>
    <row r="975" spans="1:7" x14ac:dyDescent="0.25">
      <c r="A975" s="59">
        <v>-236</v>
      </c>
      <c r="B975" s="59">
        <v>-72</v>
      </c>
      <c r="C975" s="59">
        <v>72</v>
      </c>
      <c r="D975" s="59">
        <v>104</v>
      </c>
      <c r="E975" s="59">
        <v>164</v>
      </c>
      <c r="F975" s="59">
        <v>131</v>
      </c>
      <c r="G975" s="59">
        <v>1979</v>
      </c>
    </row>
    <row r="976" spans="1:7" x14ac:dyDescent="0.25">
      <c r="A976" s="59">
        <v>318</v>
      </c>
      <c r="B976" s="59">
        <v>415</v>
      </c>
      <c r="C976" s="59">
        <v>675</v>
      </c>
      <c r="D976" s="59">
        <v>249</v>
      </c>
      <c r="E976" s="59">
        <v>97</v>
      </c>
      <c r="F976" s="59">
        <v>72</v>
      </c>
      <c r="G976" s="59">
        <v>1405</v>
      </c>
    </row>
    <row r="977" spans="1:7" x14ac:dyDescent="0.25">
      <c r="A977" s="59">
        <v>357</v>
      </c>
      <c r="B977" s="59">
        <v>534</v>
      </c>
      <c r="C977" s="59">
        <v>890</v>
      </c>
      <c r="D977" s="59">
        <v>400</v>
      </c>
      <c r="E977" s="59">
        <v>177</v>
      </c>
      <c r="F977" s="59">
        <v>124</v>
      </c>
      <c r="G977" s="59">
        <v>2476</v>
      </c>
    </row>
    <row r="978" spans="1:7" x14ac:dyDescent="0.25">
      <c r="A978" s="59">
        <v>263</v>
      </c>
      <c r="B978" s="59">
        <v>398</v>
      </c>
      <c r="C978" s="59">
        <v>669</v>
      </c>
      <c r="D978" s="59">
        <v>274</v>
      </c>
      <c r="E978" s="59">
        <v>135</v>
      </c>
      <c r="F978" s="59">
        <v>102</v>
      </c>
      <c r="G978" s="59">
        <v>1727</v>
      </c>
    </row>
    <row r="979" spans="1:7" x14ac:dyDescent="0.25">
      <c r="A979" s="59">
        <v>-143</v>
      </c>
      <c r="B979" s="59">
        <v>-46</v>
      </c>
      <c r="C979" s="59">
        <v>198</v>
      </c>
      <c r="D979" s="59">
        <v>279</v>
      </c>
      <c r="E979" s="59">
        <v>97</v>
      </c>
      <c r="F979" s="59">
        <v>75</v>
      </c>
      <c r="G979" s="59">
        <v>2636</v>
      </c>
    </row>
    <row r="980" spans="1:7" x14ac:dyDescent="0.25">
      <c r="A980" s="59">
        <v>23</v>
      </c>
      <c r="B980" s="59">
        <v>59</v>
      </c>
      <c r="C980" s="59">
        <v>99</v>
      </c>
      <c r="D980" s="59">
        <v>40</v>
      </c>
      <c r="E980" s="59">
        <v>36</v>
      </c>
      <c r="F980" s="59">
        <v>12</v>
      </c>
      <c r="G980" s="59">
        <v>443</v>
      </c>
    </row>
    <row r="981" spans="1:7" x14ac:dyDescent="0.25">
      <c r="A981" s="59">
        <v>-3</v>
      </c>
      <c r="B981" s="59">
        <v>75</v>
      </c>
      <c r="C981" s="59">
        <v>128</v>
      </c>
      <c r="D981" s="59">
        <v>53</v>
      </c>
      <c r="E981" s="59">
        <v>78</v>
      </c>
      <c r="F981" s="59">
        <v>48</v>
      </c>
      <c r="G981" s="59">
        <v>-267</v>
      </c>
    </row>
    <row r="982" spans="1:7" x14ac:dyDescent="0.25">
      <c r="A982" s="59">
        <v>41</v>
      </c>
      <c r="B982" s="59">
        <v>78</v>
      </c>
      <c r="C982" s="59">
        <v>125</v>
      </c>
      <c r="D982" s="59">
        <v>47</v>
      </c>
      <c r="E982" s="59">
        <v>37</v>
      </c>
      <c r="F982" s="59">
        <v>14</v>
      </c>
      <c r="G982" s="59">
        <v>371</v>
      </c>
    </row>
    <row r="983" spans="1:7" x14ac:dyDescent="0.25">
      <c r="A983" s="59">
        <v>36</v>
      </c>
      <c r="B983" s="59">
        <v>63</v>
      </c>
      <c r="C983" s="59">
        <v>111</v>
      </c>
      <c r="D983" s="59">
        <v>48</v>
      </c>
      <c r="E983" s="59">
        <v>27</v>
      </c>
      <c r="F983" s="59">
        <v>15</v>
      </c>
      <c r="G983" s="59">
        <v>593</v>
      </c>
    </row>
    <row r="984" spans="1:7" x14ac:dyDescent="0.25">
      <c r="A984" s="59">
        <v>32</v>
      </c>
      <c r="B984" s="59">
        <v>93</v>
      </c>
      <c r="C984" s="59">
        <v>169</v>
      </c>
      <c r="D984" s="59">
        <v>76</v>
      </c>
      <c r="E984" s="59">
        <v>61</v>
      </c>
      <c r="F984" s="59">
        <v>28</v>
      </c>
      <c r="G984" s="59">
        <v>580</v>
      </c>
    </row>
    <row r="985" spans="1:7" x14ac:dyDescent="0.25">
      <c r="A985" s="59">
        <v>40</v>
      </c>
      <c r="B985" s="59">
        <v>64</v>
      </c>
      <c r="C985" s="59">
        <v>107</v>
      </c>
      <c r="D985" s="59">
        <v>43</v>
      </c>
      <c r="E985" s="59">
        <v>24</v>
      </c>
      <c r="F985" s="59">
        <v>12</v>
      </c>
      <c r="G985" s="59">
        <v>822</v>
      </c>
    </row>
    <row r="986" spans="1:7" x14ac:dyDescent="0.25">
      <c r="A986" s="59">
        <v>58</v>
      </c>
      <c r="B986" s="59">
        <v>85</v>
      </c>
      <c r="C986" s="59">
        <v>144</v>
      </c>
      <c r="D986" s="59">
        <v>59</v>
      </c>
      <c r="E986" s="59">
        <v>27</v>
      </c>
      <c r="F986" s="59">
        <v>16</v>
      </c>
      <c r="G986" s="59">
        <v>842</v>
      </c>
    </row>
    <row r="987" spans="1:7" x14ac:dyDescent="0.25">
      <c r="A987" s="59">
        <v>14</v>
      </c>
      <c r="B987" s="59">
        <v>55</v>
      </c>
      <c r="C987" s="59">
        <v>96</v>
      </c>
      <c r="D987" s="59">
        <v>41</v>
      </c>
      <c r="E987" s="59">
        <v>41</v>
      </c>
      <c r="F987" s="59">
        <v>13</v>
      </c>
      <c r="G987" s="59">
        <v>239</v>
      </c>
    </row>
    <row r="988" spans="1:7" x14ac:dyDescent="0.25">
      <c r="A988" s="59">
        <v>-3</v>
      </c>
      <c r="B988" s="59">
        <v>43</v>
      </c>
      <c r="C988" s="59">
        <v>78</v>
      </c>
      <c r="D988" s="59">
        <v>35</v>
      </c>
      <c r="E988" s="59">
        <v>46</v>
      </c>
      <c r="F988" s="59">
        <v>13</v>
      </c>
      <c r="G988" s="59">
        <v>-180</v>
      </c>
    </row>
    <row r="989" spans="1:7" x14ac:dyDescent="0.25">
      <c r="A989" s="59">
        <v>-3</v>
      </c>
      <c r="B989" s="59">
        <v>73</v>
      </c>
      <c r="C989" s="59">
        <v>125</v>
      </c>
      <c r="D989" s="59">
        <v>52</v>
      </c>
      <c r="E989" s="59">
        <v>76</v>
      </c>
      <c r="F989" s="59">
        <v>47</v>
      </c>
      <c r="G989" s="59">
        <v>313</v>
      </c>
    </row>
    <row r="990" spans="1:7" x14ac:dyDescent="0.25">
      <c r="A990" s="59">
        <v>18</v>
      </c>
      <c r="B990" s="59">
        <v>35</v>
      </c>
      <c r="C990" s="59">
        <v>58</v>
      </c>
      <c r="D990" s="59">
        <v>23</v>
      </c>
      <c r="E990" s="59">
        <v>17</v>
      </c>
      <c r="F990" s="59">
        <v>6</v>
      </c>
      <c r="G990" s="59">
        <v>843</v>
      </c>
    </row>
    <row r="991" spans="1:7" x14ac:dyDescent="0.25">
      <c r="A991" s="59">
        <v>8</v>
      </c>
      <c r="B991" s="59">
        <v>38</v>
      </c>
      <c r="C991" s="59">
        <v>70</v>
      </c>
      <c r="D991" s="59">
        <v>32</v>
      </c>
      <c r="E991" s="59">
        <v>30</v>
      </c>
      <c r="F991" s="59">
        <v>9</v>
      </c>
      <c r="G991" s="59">
        <v>996</v>
      </c>
    </row>
    <row r="992" spans="1:7" x14ac:dyDescent="0.25">
      <c r="A992" s="59">
        <v>43</v>
      </c>
      <c r="B992" s="59">
        <v>94</v>
      </c>
      <c r="C992" s="59">
        <v>156</v>
      </c>
      <c r="D992" s="59">
        <v>62</v>
      </c>
      <c r="E992" s="59">
        <v>51</v>
      </c>
      <c r="F992" s="59">
        <v>20</v>
      </c>
      <c r="G992" s="59">
        <v>436</v>
      </c>
    </row>
    <row r="993" spans="1:7" x14ac:dyDescent="0.25">
      <c r="A993" s="59">
        <v>-34</v>
      </c>
      <c r="B993" s="59">
        <v>25</v>
      </c>
      <c r="C993" s="59">
        <v>141</v>
      </c>
      <c r="D993" s="59">
        <v>93</v>
      </c>
      <c r="E993" s="59">
        <v>59</v>
      </c>
      <c r="F993" s="59">
        <v>35</v>
      </c>
      <c r="G993" s="59">
        <v>1142</v>
      </c>
    </row>
    <row r="994" spans="1:7" x14ac:dyDescent="0.25">
      <c r="A994" s="59">
        <v>99</v>
      </c>
      <c r="B994" s="59">
        <v>167</v>
      </c>
      <c r="C994" s="59">
        <v>278</v>
      </c>
      <c r="D994" s="59">
        <v>97</v>
      </c>
      <c r="E994" s="59">
        <v>68</v>
      </c>
      <c r="F994" s="59">
        <v>36</v>
      </c>
      <c r="G994" s="59">
        <v>767</v>
      </c>
    </row>
    <row r="995" spans="1:7" x14ac:dyDescent="0.25">
      <c r="A995" s="59">
        <v>105</v>
      </c>
      <c r="B995" s="59">
        <v>164</v>
      </c>
      <c r="C995" s="59">
        <v>282</v>
      </c>
      <c r="D995" s="59">
        <v>133</v>
      </c>
      <c r="E995" s="59">
        <v>59</v>
      </c>
      <c r="F995" s="59">
        <v>36</v>
      </c>
      <c r="G995" s="59">
        <v>-660</v>
      </c>
    </row>
    <row r="996" spans="1:7" x14ac:dyDescent="0.25">
      <c r="A996" s="59">
        <v>10</v>
      </c>
      <c r="B996" s="59">
        <v>26</v>
      </c>
      <c r="C996" s="59">
        <v>44</v>
      </c>
      <c r="D996" s="59">
        <v>18</v>
      </c>
      <c r="E996" s="59">
        <v>16</v>
      </c>
      <c r="F996" s="59">
        <v>5</v>
      </c>
      <c r="G996" s="59">
        <v>478</v>
      </c>
    </row>
    <row r="997" spans="1:7" x14ac:dyDescent="0.25">
      <c r="A997" s="59">
        <v>19</v>
      </c>
      <c r="B997" s="59">
        <v>74</v>
      </c>
      <c r="C997" s="59">
        <v>133</v>
      </c>
      <c r="D997" s="59">
        <v>59</v>
      </c>
      <c r="E997" s="59">
        <v>55</v>
      </c>
      <c r="F997" s="59">
        <v>22</v>
      </c>
      <c r="G997" s="59">
        <v>377</v>
      </c>
    </row>
    <row r="998" spans="1:7" x14ac:dyDescent="0.25">
      <c r="A998" s="59">
        <v>25</v>
      </c>
      <c r="B998" s="59">
        <v>154</v>
      </c>
      <c r="C998" s="59">
        <v>264</v>
      </c>
      <c r="D998" s="59">
        <v>95</v>
      </c>
      <c r="E998" s="59">
        <v>129</v>
      </c>
      <c r="F998" s="59">
        <v>100</v>
      </c>
      <c r="G998" s="59">
        <v>665</v>
      </c>
    </row>
    <row r="999" spans="1:7" x14ac:dyDescent="0.25">
      <c r="A999" s="59">
        <v>29</v>
      </c>
      <c r="B999" s="59">
        <v>56</v>
      </c>
      <c r="C999" s="59">
        <v>99</v>
      </c>
      <c r="D999" s="59">
        <v>43</v>
      </c>
      <c r="E999" s="59">
        <v>27</v>
      </c>
      <c r="F999" s="59">
        <v>14</v>
      </c>
      <c r="G999" s="59">
        <v>597</v>
      </c>
    </row>
    <row r="1000" spans="1:7" x14ac:dyDescent="0.25">
      <c r="A1000" s="59">
        <v>19</v>
      </c>
      <c r="B1000" s="59">
        <v>36</v>
      </c>
      <c r="C1000" s="59">
        <v>60</v>
      </c>
      <c r="D1000" s="59">
        <v>24</v>
      </c>
      <c r="E1000" s="59">
        <v>17</v>
      </c>
      <c r="F1000" s="59">
        <v>6</v>
      </c>
      <c r="G1000" s="59">
        <v>856</v>
      </c>
    </row>
    <row r="1001" spans="1:7" x14ac:dyDescent="0.25">
      <c r="A1001" s="59">
        <v>99</v>
      </c>
      <c r="B1001" s="59">
        <v>136</v>
      </c>
      <c r="C1001" s="59">
        <v>230</v>
      </c>
      <c r="D1001" s="59">
        <v>94</v>
      </c>
      <c r="E1001" s="59">
        <v>37</v>
      </c>
      <c r="F1001" s="59">
        <v>26</v>
      </c>
      <c r="G1001" s="59">
        <v>562</v>
      </c>
    </row>
    <row r="1002" spans="1:7" x14ac:dyDescent="0.25">
      <c r="A1002" s="59">
        <v>33</v>
      </c>
      <c r="B1002" s="59">
        <v>81</v>
      </c>
      <c r="C1002" s="59">
        <v>135</v>
      </c>
      <c r="D1002" s="59">
        <v>54</v>
      </c>
      <c r="E1002" s="59">
        <v>48</v>
      </c>
      <c r="F1002" s="59">
        <v>17</v>
      </c>
      <c r="G1002" s="59">
        <v>-321</v>
      </c>
    </row>
    <row r="1003" spans="1:7" x14ac:dyDescent="0.25">
      <c r="A1003" s="59">
        <v>120</v>
      </c>
      <c r="B1003" s="59">
        <v>163</v>
      </c>
      <c r="C1003" s="59">
        <v>276</v>
      </c>
      <c r="D1003" s="59">
        <v>126</v>
      </c>
      <c r="E1003" s="59">
        <v>43</v>
      </c>
      <c r="F1003" s="59">
        <v>31</v>
      </c>
      <c r="G1003" s="59">
        <v>897</v>
      </c>
    </row>
    <row r="1004" spans="1:7" x14ac:dyDescent="0.25">
      <c r="A1004" s="59">
        <v>24</v>
      </c>
      <c r="B1004" s="59">
        <v>68</v>
      </c>
      <c r="C1004" s="59">
        <v>118</v>
      </c>
      <c r="D1004" s="59">
        <v>50</v>
      </c>
      <c r="E1004" s="59">
        <v>44</v>
      </c>
      <c r="F1004" s="59">
        <v>16</v>
      </c>
      <c r="G1004" s="59">
        <v>397</v>
      </c>
    </row>
    <row r="1005" spans="1:7" x14ac:dyDescent="0.25">
      <c r="A1005" s="59">
        <v>20</v>
      </c>
      <c r="B1005" s="59">
        <v>55</v>
      </c>
      <c r="C1005" s="59">
        <v>93</v>
      </c>
      <c r="D1005" s="59">
        <v>38</v>
      </c>
      <c r="E1005" s="59">
        <v>35</v>
      </c>
      <c r="F1005" s="59">
        <v>12</v>
      </c>
      <c r="G1005" s="59">
        <v>414</v>
      </c>
    </row>
    <row r="1006" spans="1:7" x14ac:dyDescent="0.25">
      <c r="A1006" s="59">
        <v>192</v>
      </c>
      <c r="B1006" s="59">
        <v>288</v>
      </c>
      <c r="C1006" s="59">
        <v>532</v>
      </c>
      <c r="D1006" s="59">
        <v>183</v>
      </c>
      <c r="E1006" s="59">
        <v>96</v>
      </c>
      <c r="F1006" s="59">
        <v>75</v>
      </c>
      <c r="G1006" s="59">
        <v>1213</v>
      </c>
    </row>
    <row r="1007" spans="1:7" x14ac:dyDescent="0.25">
      <c r="A1007" s="59">
        <v>68</v>
      </c>
      <c r="B1007" s="59">
        <v>107</v>
      </c>
      <c r="C1007" s="59">
        <v>190</v>
      </c>
      <c r="D1007" s="59">
        <v>83</v>
      </c>
      <c r="E1007" s="59">
        <v>39</v>
      </c>
      <c r="F1007" s="59">
        <v>27</v>
      </c>
      <c r="G1007" s="59">
        <v>574</v>
      </c>
    </row>
    <row r="1008" spans="1:7" x14ac:dyDescent="0.25">
      <c r="A1008" s="59">
        <v>31</v>
      </c>
      <c r="B1008" s="59">
        <v>53</v>
      </c>
      <c r="C1008" s="59">
        <v>89</v>
      </c>
      <c r="D1008" s="59">
        <v>36</v>
      </c>
      <c r="E1008" s="59">
        <v>22</v>
      </c>
      <c r="F1008" s="59">
        <v>10</v>
      </c>
      <c r="G1008" s="59">
        <v>828</v>
      </c>
    </row>
    <row r="1009" spans="1:7" x14ac:dyDescent="0.25">
      <c r="A1009" s="59">
        <v>35</v>
      </c>
      <c r="B1009" s="59">
        <v>63</v>
      </c>
      <c r="C1009" s="59">
        <v>111</v>
      </c>
      <c r="D1009" s="59">
        <v>48</v>
      </c>
      <c r="E1009" s="59">
        <v>28</v>
      </c>
      <c r="F1009" s="59">
        <v>15</v>
      </c>
      <c r="G1009" s="59">
        <v>593</v>
      </c>
    </row>
    <row r="1010" spans="1:7" x14ac:dyDescent="0.25">
      <c r="A1010" s="59">
        <v>34</v>
      </c>
      <c r="B1010" s="59">
        <v>55</v>
      </c>
      <c r="C1010" s="59">
        <v>92</v>
      </c>
      <c r="D1010" s="59">
        <v>37</v>
      </c>
      <c r="E1010" s="59">
        <v>21</v>
      </c>
      <c r="F1010" s="59">
        <v>10</v>
      </c>
      <c r="G1010" s="59">
        <v>876</v>
      </c>
    </row>
    <row r="1011" spans="1:7" x14ac:dyDescent="0.25">
      <c r="A1011" s="59">
        <v>36</v>
      </c>
      <c r="B1011" s="59">
        <v>77</v>
      </c>
      <c r="C1011" s="59">
        <v>142</v>
      </c>
      <c r="D1011" s="59">
        <v>65</v>
      </c>
      <c r="E1011" s="59">
        <v>41</v>
      </c>
      <c r="F1011" s="59">
        <v>20</v>
      </c>
      <c r="G1011" s="59">
        <v>1042</v>
      </c>
    </row>
    <row r="1012" spans="1:7" x14ac:dyDescent="0.25">
      <c r="A1012" s="59">
        <v>19</v>
      </c>
      <c r="B1012" s="59">
        <v>62</v>
      </c>
      <c r="C1012" s="59">
        <v>108</v>
      </c>
      <c r="D1012" s="59">
        <v>46</v>
      </c>
      <c r="E1012" s="59">
        <v>43</v>
      </c>
      <c r="F1012" s="59">
        <v>15</v>
      </c>
      <c r="G1012" s="59">
        <v>367</v>
      </c>
    </row>
    <row r="1013" spans="1:7" x14ac:dyDescent="0.25">
      <c r="A1013" s="59">
        <v>42</v>
      </c>
      <c r="B1013" s="59">
        <v>82</v>
      </c>
      <c r="C1013" s="59">
        <v>138</v>
      </c>
      <c r="D1013" s="59">
        <v>56</v>
      </c>
      <c r="E1013" s="59">
        <v>40</v>
      </c>
      <c r="F1013" s="59">
        <v>17</v>
      </c>
      <c r="G1013" s="59">
        <v>302</v>
      </c>
    </row>
    <row r="1014" spans="1:7" x14ac:dyDescent="0.25">
      <c r="A1014" s="59">
        <v>42</v>
      </c>
      <c r="B1014" s="59">
        <v>94</v>
      </c>
      <c r="C1014" s="59">
        <v>156</v>
      </c>
      <c r="D1014" s="59">
        <v>62</v>
      </c>
      <c r="E1014" s="59">
        <v>52</v>
      </c>
      <c r="F1014" s="59">
        <v>20</v>
      </c>
      <c r="G1014" s="59">
        <v>436</v>
      </c>
    </row>
    <row r="1015" spans="1:7" x14ac:dyDescent="0.25">
      <c r="A1015" s="59">
        <v>-33</v>
      </c>
      <c r="B1015" s="59">
        <v>25</v>
      </c>
      <c r="C1015" s="59">
        <v>141</v>
      </c>
      <c r="D1015" s="59">
        <v>78</v>
      </c>
      <c r="E1015" s="59">
        <v>58</v>
      </c>
      <c r="F1015" s="59">
        <v>35</v>
      </c>
      <c r="G1015" s="59">
        <v>1142</v>
      </c>
    </row>
    <row r="1016" spans="1:7" x14ac:dyDescent="0.25">
      <c r="A1016" s="59">
        <v>-3</v>
      </c>
      <c r="B1016" s="59">
        <v>73</v>
      </c>
      <c r="C1016" s="59">
        <v>125</v>
      </c>
      <c r="D1016" s="59">
        <v>52</v>
      </c>
      <c r="E1016" s="59">
        <v>76</v>
      </c>
      <c r="F1016" s="59">
        <v>47</v>
      </c>
      <c r="G1016" s="59">
        <v>313</v>
      </c>
    </row>
    <row r="1017" spans="1:7" x14ac:dyDescent="0.25">
      <c r="A1017" s="59">
        <v>14</v>
      </c>
      <c r="B1017" s="59">
        <v>55</v>
      </c>
      <c r="C1017" s="59">
        <v>96</v>
      </c>
      <c r="D1017" s="59">
        <v>41</v>
      </c>
      <c r="E1017" s="59">
        <v>41</v>
      </c>
      <c r="F1017" s="59">
        <v>13</v>
      </c>
      <c r="G1017" s="59">
        <v>239</v>
      </c>
    </row>
    <row r="1018" spans="1:7" x14ac:dyDescent="0.25">
      <c r="A1018" s="59">
        <v>-3</v>
      </c>
      <c r="B1018" s="59">
        <v>43</v>
      </c>
      <c r="C1018" s="59">
        <v>78</v>
      </c>
      <c r="D1018" s="59">
        <v>35</v>
      </c>
      <c r="E1018" s="59">
        <v>46</v>
      </c>
      <c r="F1018" s="59">
        <v>13</v>
      </c>
      <c r="G1018" s="59">
        <v>204</v>
      </c>
    </row>
    <row r="1019" spans="1:7" x14ac:dyDescent="0.25">
      <c r="A1019" s="59">
        <v>32</v>
      </c>
      <c r="B1019" s="59">
        <v>93</v>
      </c>
      <c r="C1019" s="59">
        <v>169</v>
      </c>
      <c r="D1019" s="59">
        <v>76</v>
      </c>
      <c r="E1019" s="59">
        <v>61</v>
      </c>
      <c r="F1019" s="59">
        <v>28</v>
      </c>
      <c r="G1019" s="59">
        <v>580</v>
      </c>
    </row>
    <row r="1020" spans="1:7" x14ac:dyDescent="0.25">
      <c r="A1020" s="59">
        <v>165</v>
      </c>
      <c r="B1020" s="59">
        <v>261</v>
      </c>
      <c r="C1020" s="59">
        <v>521</v>
      </c>
      <c r="D1020" s="59">
        <v>230</v>
      </c>
      <c r="E1020" s="59">
        <v>96</v>
      </c>
      <c r="F1020" s="59">
        <v>72</v>
      </c>
      <c r="G1020" s="59">
        <v>1715</v>
      </c>
    </row>
    <row r="1021" spans="1:7" x14ac:dyDescent="0.25">
      <c r="A1021" s="59">
        <v>36</v>
      </c>
      <c r="B1021" s="59">
        <v>201</v>
      </c>
      <c r="C1021" s="59">
        <v>345</v>
      </c>
      <c r="D1021" s="59">
        <v>131</v>
      </c>
      <c r="E1021" s="59">
        <v>165</v>
      </c>
      <c r="F1021" s="59">
        <v>131</v>
      </c>
      <c r="G1021" s="59">
        <v>874</v>
      </c>
    </row>
    <row r="1022" spans="1:7" x14ac:dyDescent="0.25">
      <c r="A1022" s="59">
        <v>240</v>
      </c>
      <c r="B1022" s="59">
        <v>362</v>
      </c>
      <c r="C1022" s="59">
        <v>634</v>
      </c>
      <c r="D1022" s="59">
        <v>244</v>
      </c>
      <c r="E1022" s="59">
        <v>122</v>
      </c>
      <c r="F1022" s="59">
        <v>89</v>
      </c>
      <c r="G1022" s="59">
        <v>1616</v>
      </c>
    </row>
    <row r="1023" spans="1:7" x14ac:dyDescent="0.25">
      <c r="A1023" s="59">
        <v>-113</v>
      </c>
      <c r="B1023" s="59">
        <v>-45</v>
      </c>
      <c r="C1023" s="59">
        <v>96</v>
      </c>
      <c r="D1023" s="59">
        <v>165</v>
      </c>
      <c r="E1023" s="59">
        <v>68</v>
      </c>
      <c r="F1023" s="59">
        <v>45</v>
      </c>
      <c r="G1023" s="59">
        <v>1514</v>
      </c>
    </row>
    <row r="1024" spans="1:7" x14ac:dyDescent="0.25">
      <c r="A1024" s="59">
        <v>357</v>
      </c>
      <c r="B1024" s="59">
        <v>534</v>
      </c>
      <c r="C1024" s="59">
        <v>890</v>
      </c>
      <c r="D1024" s="59">
        <v>363</v>
      </c>
      <c r="E1024" s="59">
        <v>177</v>
      </c>
      <c r="F1024" s="59">
        <v>124</v>
      </c>
      <c r="G1024" s="59">
        <v>2476</v>
      </c>
    </row>
    <row r="1025" spans="1:7" x14ac:dyDescent="0.25">
      <c r="A1025" s="59">
        <v>133</v>
      </c>
      <c r="B1025" s="59">
        <v>178</v>
      </c>
      <c r="C1025" s="59">
        <v>301</v>
      </c>
      <c r="D1025" s="59">
        <v>107</v>
      </c>
      <c r="E1025" s="59">
        <v>45</v>
      </c>
      <c r="F1025" s="59">
        <v>34</v>
      </c>
      <c r="G1025" s="59">
        <v>947</v>
      </c>
    </row>
    <row r="1026" spans="1:7" x14ac:dyDescent="0.25">
      <c r="A1026" s="59">
        <v>192</v>
      </c>
      <c r="B1026" s="59">
        <v>288</v>
      </c>
      <c r="C1026" s="59">
        <v>532</v>
      </c>
      <c r="D1026" s="59">
        <v>228</v>
      </c>
      <c r="E1026" s="59">
        <v>96</v>
      </c>
      <c r="F1026" s="59">
        <v>75</v>
      </c>
      <c r="G1026" s="59">
        <v>1213</v>
      </c>
    </row>
    <row r="1027" spans="1:7" x14ac:dyDescent="0.25">
      <c r="A1027" s="59">
        <v>67</v>
      </c>
      <c r="B1027" s="59">
        <v>107</v>
      </c>
      <c r="C1027" s="59">
        <v>190</v>
      </c>
      <c r="D1027" s="59">
        <v>83</v>
      </c>
      <c r="E1027" s="59">
        <v>40</v>
      </c>
      <c r="F1027" s="59">
        <v>27</v>
      </c>
      <c r="G1027" s="59">
        <v>574</v>
      </c>
    </row>
    <row r="1028" spans="1:7" x14ac:dyDescent="0.25">
      <c r="A1028" s="59">
        <v>120</v>
      </c>
      <c r="B1028" s="59">
        <v>163</v>
      </c>
      <c r="C1028" s="59">
        <v>276</v>
      </c>
      <c r="D1028" s="59">
        <v>96</v>
      </c>
      <c r="E1028" s="59">
        <v>43</v>
      </c>
      <c r="F1028" s="59">
        <v>31</v>
      </c>
      <c r="G1028" s="59">
        <v>897</v>
      </c>
    </row>
    <row r="1029" spans="1:7" x14ac:dyDescent="0.25">
      <c r="A1029" s="59">
        <v>98</v>
      </c>
      <c r="B1029" s="59">
        <v>136</v>
      </c>
      <c r="C1029" s="59">
        <v>230</v>
      </c>
      <c r="D1029" s="59">
        <v>94</v>
      </c>
      <c r="E1029" s="59">
        <v>38</v>
      </c>
      <c r="F1029" s="59">
        <v>26</v>
      </c>
      <c r="G1029" s="59">
        <v>562</v>
      </c>
    </row>
    <row r="1030" spans="1:7" x14ac:dyDescent="0.25">
      <c r="A1030" s="59">
        <v>32</v>
      </c>
      <c r="B1030" s="59">
        <v>81</v>
      </c>
      <c r="C1030" s="59">
        <v>135</v>
      </c>
      <c r="D1030" s="59">
        <v>54</v>
      </c>
      <c r="E1030" s="59">
        <v>49</v>
      </c>
      <c r="F1030" s="59">
        <v>17</v>
      </c>
      <c r="G1030" s="59">
        <v>641</v>
      </c>
    </row>
    <row r="1031" spans="1:7" x14ac:dyDescent="0.25">
      <c r="A1031" s="59">
        <v>-142</v>
      </c>
      <c r="B1031" s="59">
        <v>-31</v>
      </c>
      <c r="C1031" s="59">
        <v>169</v>
      </c>
      <c r="D1031" s="59">
        <v>196</v>
      </c>
      <c r="E1031" s="59">
        <v>111</v>
      </c>
      <c r="F1031" s="59">
        <v>66</v>
      </c>
      <c r="G1031" s="59">
        <v>2393</v>
      </c>
    </row>
    <row r="1032" spans="1:7" x14ac:dyDescent="0.25">
      <c r="A1032" s="59">
        <v>31</v>
      </c>
      <c r="B1032" s="59">
        <v>43</v>
      </c>
      <c r="C1032" s="59">
        <v>43</v>
      </c>
      <c r="D1032" s="59">
        <v>0</v>
      </c>
      <c r="E1032" s="59">
        <v>12</v>
      </c>
      <c r="F1032" s="59">
        <v>0</v>
      </c>
      <c r="G1032" s="59">
        <v>602</v>
      </c>
    </row>
    <row r="1033" spans="1:7" x14ac:dyDescent="0.25">
      <c r="A1033" s="59">
        <v>18</v>
      </c>
      <c r="B1033" s="59">
        <v>35</v>
      </c>
      <c r="C1033" s="59">
        <v>58</v>
      </c>
      <c r="D1033" s="59">
        <v>23</v>
      </c>
      <c r="E1033" s="59">
        <v>17</v>
      </c>
      <c r="F1033" s="59">
        <v>6</v>
      </c>
      <c r="G1033" s="59">
        <v>843</v>
      </c>
    </row>
    <row r="1034" spans="1:7" x14ac:dyDescent="0.25">
      <c r="A1034" s="59">
        <v>15</v>
      </c>
      <c r="B1034" s="59">
        <v>32</v>
      </c>
      <c r="C1034" s="59">
        <v>53</v>
      </c>
      <c r="D1034" s="59">
        <v>21</v>
      </c>
      <c r="E1034" s="59">
        <v>17</v>
      </c>
      <c r="F1034" s="59">
        <v>5</v>
      </c>
      <c r="G1034" s="59">
        <v>798</v>
      </c>
    </row>
    <row r="1035" spans="1:7" x14ac:dyDescent="0.25">
      <c r="A1035" s="59">
        <v>0</v>
      </c>
      <c r="B1035" s="59">
        <v>46</v>
      </c>
      <c r="C1035" s="59">
        <v>82</v>
      </c>
      <c r="D1035" s="59">
        <v>36</v>
      </c>
      <c r="E1035" s="59">
        <v>46</v>
      </c>
      <c r="F1035" s="59">
        <v>13</v>
      </c>
      <c r="G1035" s="59">
        <v>236</v>
      </c>
    </row>
    <row r="1036" spans="1:7" x14ac:dyDescent="0.25">
      <c r="A1036" s="59">
        <v>37</v>
      </c>
      <c r="B1036" s="59">
        <v>201</v>
      </c>
      <c r="C1036" s="59">
        <v>345</v>
      </c>
      <c r="D1036" s="59">
        <v>93</v>
      </c>
      <c r="E1036" s="59">
        <v>164</v>
      </c>
      <c r="F1036" s="59">
        <v>131</v>
      </c>
      <c r="G1036" s="59">
        <v>874</v>
      </c>
    </row>
    <row r="1037" spans="1:7" x14ac:dyDescent="0.25">
      <c r="A1037" s="59">
        <v>166</v>
      </c>
      <c r="B1037" s="59">
        <v>278</v>
      </c>
      <c r="C1037" s="59">
        <v>478</v>
      </c>
      <c r="D1037" s="59">
        <v>205</v>
      </c>
      <c r="E1037" s="59">
        <v>112</v>
      </c>
      <c r="F1037" s="59">
        <v>66</v>
      </c>
      <c r="G1037" s="59">
        <v>1095</v>
      </c>
    </row>
    <row r="1038" spans="1:7" x14ac:dyDescent="0.25">
      <c r="A1038" s="59">
        <v>136</v>
      </c>
      <c r="B1038" s="59">
        <v>204</v>
      </c>
      <c r="C1038" s="59">
        <v>345</v>
      </c>
      <c r="D1038" s="59">
        <v>157</v>
      </c>
      <c r="E1038" s="59">
        <v>68</v>
      </c>
      <c r="F1038" s="59">
        <v>45</v>
      </c>
      <c r="G1038" s="59">
        <v>764</v>
      </c>
    </row>
    <row r="1039" spans="1:7" x14ac:dyDescent="0.25">
      <c r="A1039" s="59">
        <v>241</v>
      </c>
      <c r="B1039" s="59">
        <v>362</v>
      </c>
      <c r="C1039" s="59">
        <v>634</v>
      </c>
      <c r="D1039" s="59">
        <v>252</v>
      </c>
      <c r="E1039" s="59">
        <v>121</v>
      </c>
      <c r="F1039" s="59">
        <v>89</v>
      </c>
      <c r="G1039" s="59">
        <v>1616</v>
      </c>
    </row>
    <row r="1040" spans="1:7" x14ac:dyDescent="0.25">
      <c r="A1040" s="59">
        <v>165</v>
      </c>
      <c r="B1040" s="59">
        <v>261</v>
      </c>
      <c r="C1040" s="59">
        <v>521</v>
      </c>
      <c r="D1040" s="59">
        <v>228</v>
      </c>
      <c r="E1040" s="59">
        <v>96</v>
      </c>
      <c r="F1040" s="59">
        <v>72</v>
      </c>
      <c r="G1040" s="59">
        <v>1715</v>
      </c>
    </row>
    <row r="1041" spans="1:7" x14ac:dyDescent="0.25">
      <c r="A1041" s="59">
        <v>-369</v>
      </c>
      <c r="B1041" s="59">
        <v>-271</v>
      </c>
      <c r="C1041" s="59">
        <v>37</v>
      </c>
      <c r="D1041" s="59">
        <v>355</v>
      </c>
      <c r="E1041" s="59">
        <v>135</v>
      </c>
      <c r="F1041" s="59">
        <v>102</v>
      </c>
      <c r="G1041" s="59">
        <v>4507</v>
      </c>
    </row>
    <row r="1042" spans="1:7" x14ac:dyDescent="0.25">
      <c r="A1042" s="59">
        <v>8</v>
      </c>
      <c r="B1042" s="59">
        <v>38</v>
      </c>
      <c r="C1042" s="59">
        <v>70</v>
      </c>
      <c r="D1042" s="59">
        <v>32</v>
      </c>
      <c r="E1042" s="59">
        <v>30</v>
      </c>
      <c r="F1042" s="59">
        <v>9</v>
      </c>
      <c r="G1042" s="59">
        <v>996</v>
      </c>
    </row>
    <row r="1043" spans="1:7" x14ac:dyDescent="0.25">
      <c r="A1043" s="59">
        <v>11</v>
      </c>
      <c r="B1043" s="59">
        <v>64</v>
      </c>
      <c r="C1043" s="59">
        <v>115</v>
      </c>
      <c r="D1043" s="59">
        <v>51</v>
      </c>
      <c r="E1043" s="59">
        <v>53</v>
      </c>
      <c r="F1043" s="59">
        <v>19</v>
      </c>
      <c r="G1043" s="59">
        <v>396</v>
      </c>
    </row>
    <row r="1044" spans="1:7" x14ac:dyDescent="0.25">
      <c r="A1044" s="59">
        <v>24</v>
      </c>
      <c r="B1044" s="59">
        <v>68</v>
      </c>
      <c r="C1044" s="59">
        <v>118</v>
      </c>
      <c r="D1044" s="59">
        <v>50</v>
      </c>
      <c r="E1044" s="59">
        <v>44</v>
      </c>
      <c r="F1044" s="59">
        <v>16</v>
      </c>
      <c r="G1044" s="59">
        <v>397</v>
      </c>
    </row>
    <row r="1045" spans="1:7" x14ac:dyDescent="0.25">
      <c r="A1045" s="59">
        <v>83</v>
      </c>
      <c r="B1045" s="59">
        <v>149</v>
      </c>
      <c r="C1045" s="59">
        <v>298</v>
      </c>
      <c r="D1045" s="59">
        <v>169</v>
      </c>
      <c r="E1045" s="59">
        <v>66</v>
      </c>
      <c r="F1045" s="59">
        <v>41</v>
      </c>
      <c r="G1045" s="59">
        <v>1245</v>
      </c>
    </row>
    <row r="1046" spans="1:7" x14ac:dyDescent="0.25">
      <c r="A1046" s="59">
        <v>-6</v>
      </c>
      <c r="B1046" s="59">
        <v>63</v>
      </c>
      <c r="C1046" s="59">
        <v>107</v>
      </c>
      <c r="D1046" s="59">
        <v>44</v>
      </c>
      <c r="E1046" s="59">
        <v>69</v>
      </c>
      <c r="F1046" s="59">
        <v>40</v>
      </c>
      <c r="G1046" s="59">
        <v>496</v>
      </c>
    </row>
    <row r="1047" spans="1:7" x14ac:dyDescent="0.25">
      <c r="A1047" s="59">
        <v>4</v>
      </c>
      <c r="B1047" s="59">
        <v>65</v>
      </c>
      <c r="C1047" s="59">
        <v>112</v>
      </c>
      <c r="D1047" s="59">
        <v>47</v>
      </c>
      <c r="E1047" s="59">
        <v>61</v>
      </c>
      <c r="F1047" s="59">
        <v>15</v>
      </c>
      <c r="G1047" s="59">
        <v>456</v>
      </c>
    </row>
    <row r="1048" spans="1:7" x14ac:dyDescent="0.25">
      <c r="A1048" s="59">
        <v>22</v>
      </c>
      <c r="B1048" s="59">
        <v>41</v>
      </c>
      <c r="C1048" s="59">
        <v>69</v>
      </c>
      <c r="D1048" s="59">
        <v>28</v>
      </c>
      <c r="E1048" s="59">
        <v>19</v>
      </c>
      <c r="F1048" s="59">
        <v>7</v>
      </c>
      <c r="G1048" s="59">
        <v>816</v>
      </c>
    </row>
    <row r="1049" spans="1:7" x14ac:dyDescent="0.25">
      <c r="A1049" s="59">
        <v>30</v>
      </c>
      <c r="B1049" s="59">
        <v>56</v>
      </c>
      <c r="C1049" s="59">
        <v>99</v>
      </c>
      <c r="D1049" s="59">
        <v>43</v>
      </c>
      <c r="E1049" s="59">
        <v>26</v>
      </c>
      <c r="F1049" s="59">
        <v>14</v>
      </c>
      <c r="G1049" s="59">
        <v>597</v>
      </c>
    </row>
    <row r="1050" spans="1:7" x14ac:dyDescent="0.25">
      <c r="A1050" s="59">
        <v>9</v>
      </c>
      <c r="B1050" s="59">
        <v>26</v>
      </c>
      <c r="C1050" s="59">
        <v>44</v>
      </c>
      <c r="D1050" s="59">
        <v>18</v>
      </c>
      <c r="E1050" s="59">
        <v>17</v>
      </c>
      <c r="F1050" s="59">
        <v>5</v>
      </c>
      <c r="G1050" s="59">
        <v>478</v>
      </c>
    </row>
    <row r="1051" spans="1:7" x14ac:dyDescent="0.25">
      <c r="A1051" s="59">
        <v>100</v>
      </c>
      <c r="B1051" s="59">
        <v>167</v>
      </c>
      <c r="C1051" s="59">
        <v>278</v>
      </c>
      <c r="D1051" s="59">
        <v>64</v>
      </c>
      <c r="E1051" s="59">
        <v>67</v>
      </c>
      <c r="F1051" s="59">
        <v>36</v>
      </c>
      <c r="G1051" s="59">
        <v>767</v>
      </c>
    </row>
    <row r="1052" spans="1:7" x14ac:dyDescent="0.25">
      <c r="A1052" s="59">
        <v>105</v>
      </c>
      <c r="B1052" s="59">
        <v>164</v>
      </c>
      <c r="C1052" s="59">
        <v>282</v>
      </c>
      <c r="D1052" s="59">
        <v>149</v>
      </c>
      <c r="E1052" s="59">
        <v>59</v>
      </c>
      <c r="F1052" s="59">
        <v>36</v>
      </c>
      <c r="G1052" s="59">
        <v>636</v>
      </c>
    </row>
    <row r="1053" spans="1:7" x14ac:dyDescent="0.25">
      <c r="A1053" s="59">
        <v>20</v>
      </c>
      <c r="B1053" s="59">
        <v>55</v>
      </c>
      <c r="C1053" s="59">
        <v>93</v>
      </c>
      <c r="D1053" s="59">
        <v>38</v>
      </c>
      <c r="E1053" s="59">
        <v>35</v>
      </c>
      <c r="F1053" s="59">
        <v>12</v>
      </c>
      <c r="G1053" s="59">
        <v>414</v>
      </c>
    </row>
    <row r="1054" spans="1:7" x14ac:dyDescent="0.25">
      <c r="A1054" s="59">
        <v>34</v>
      </c>
      <c r="B1054" s="59">
        <v>62</v>
      </c>
      <c r="C1054" s="59">
        <v>110</v>
      </c>
      <c r="D1054" s="59">
        <v>48</v>
      </c>
      <c r="E1054" s="59">
        <v>28</v>
      </c>
      <c r="F1054" s="59">
        <v>15</v>
      </c>
      <c r="G1054" s="59">
        <v>593</v>
      </c>
    </row>
    <row r="1055" spans="1:7" x14ac:dyDescent="0.25">
      <c r="A1055" s="59">
        <v>18</v>
      </c>
      <c r="B1055" s="59">
        <v>74</v>
      </c>
      <c r="C1055" s="59">
        <v>133</v>
      </c>
      <c r="D1055" s="59">
        <v>59</v>
      </c>
      <c r="E1055" s="59">
        <v>56</v>
      </c>
      <c r="F1055" s="59">
        <v>22</v>
      </c>
      <c r="G1055" s="59">
        <v>377</v>
      </c>
    </row>
    <row r="1056" spans="1:7" x14ac:dyDescent="0.25">
      <c r="A1056" s="59">
        <v>49</v>
      </c>
      <c r="B1056" s="59">
        <v>96</v>
      </c>
      <c r="C1056" s="59">
        <v>177</v>
      </c>
      <c r="D1056" s="59">
        <v>81</v>
      </c>
      <c r="E1056" s="59">
        <v>47</v>
      </c>
      <c r="F1056" s="59">
        <v>25</v>
      </c>
      <c r="G1056" s="59">
        <v>1046</v>
      </c>
    </row>
    <row r="1057" spans="1:7" x14ac:dyDescent="0.25">
      <c r="A1057" s="59">
        <v>66</v>
      </c>
      <c r="B1057" s="59">
        <v>114</v>
      </c>
      <c r="C1057" s="59">
        <v>193</v>
      </c>
      <c r="D1057" s="59">
        <v>79</v>
      </c>
      <c r="E1057" s="59">
        <v>48</v>
      </c>
      <c r="F1057" s="59">
        <v>25</v>
      </c>
      <c r="G1057" s="59">
        <v>425</v>
      </c>
    </row>
    <row r="1058" spans="1:7" x14ac:dyDescent="0.25">
      <c r="A1058" s="59">
        <v>79</v>
      </c>
      <c r="B1058" s="59">
        <v>140</v>
      </c>
      <c r="C1058" s="59">
        <v>232</v>
      </c>
      <c r="D1058" s="59">
        <v>92</v>
      </c>
      <c r="E1058" s="59">
        <v>61</v>
      </c>
      <c r="F1058" s="59">
        <v>30</v>
      </c>
      <c r="G1058" s="59">
        <v>1102</v>
      </c>
    </row>
    <row r="1059" spans="1:7" x14ac:dyDescent="0.25">
      <c r="A1059" s="59">
        <v>40</v>
      </c>
      <c r="B1059" s="59">
        <v>64</v>
      </c>
      <c r="C1059" s="59">
        <v>107</v>
      </c>
      <c r="D1059" s="59">
        <v>43</v>
      </c>
      <c r="E1059" s="59">
        <v>24</v>
      </c>
      <c r="F1059" s="59">
        <v>12</v>
      </c>
      <c r="G1059" s="59">
        <v>822</v>
      </c>
    </row>
    <row r="1060" spans="1:7" x14ac:dyDescent="0.25">
      <c r="A1060" s="59">
        <v>41</v>
      </c>
      <c r="B1060" s="59">
        <v>78</v>
      </c>
      <c r="C1060" s="59">
        <v>125</v>
      </c>
      <c r="D1060" s="59">
        <v>47</v>
      </c>
      <c r="E1060" s="59">
        <v>37</v>
      </c>
      <c r="F1060" s="59">
        <v>14</v>
      </c>
      <c r="G1060" s="59">
        <v>371</v>
      </c>
    </row>
    <row r="1061" spans="1:7" x14ac:dyDescent="0.25">
      <c r="A1061" s="59">
        <v>24</v>
      </c>
      <c r="B1061" s="59">
        <v>59</v>
      </c>
      <c r="C1061" s="59">
        <v>99</v>
      </c>
      <c r="D1061" s="59">
        <v>40</v>
      </c>
      <c r="E1061" s="59">
        <v>35</v>
      </c>
      <c r="F1061" s="59">
        <v>12</v>
      </c>
      <c r="G1061" s="59">
        <v>443</v>
      </c>
    </row>
    <row r="1062" spans="1:7" x14ac:dyDescent="0.25">
      <c r="A1062" s="59">
        <v>-3</v>
      </c>
      <c r="B1062" s="59">
        <v>75</v>
      </c>
      <c r="C1062" s="59">
        <v>128</v>
      </c>
      <c r="D1062" s="59">
        <v>53</v>
      </c>
      <c r="E1062" s="59">
        <v>78</v>
      </c>
      <c r="F1062" s="59">
        <v>48</v>
      </c>
      <c r="G1062" s="59">
        <v>597</v>
      </c>
    </row>
    <row r="1063" spans="1:7" x14ac:dyDescent="0.25">
      <c r="A1063" s="59">
        <v>24</v>
      </c>
      <c r="B1063" s="59">
        <v>154</v>
      </c>
      <c r="C1063" s="59">
        <v>264</v>
      </c>
      <c r="D1063" s="59">
        <v>97</v>
      </c>
      <c r="E1063" s="59">
        <v>130</v>
      </c>
      <c r="F1063" s="59">
        <v>100</v>
      </c>
      <c r="G1063" s="59">
        <v>665</v>
      </c>
    </row>
    <row r="1064" spans="1:7" x14ac:dyDescent="0.25">
      <c r="A1064" s="59">
        <v>81</v>
      </c>
      <c r="B1064" s="59">
        <v>146</v>
      </c>
      <c r="C1064" s="59">
        <v>291</v>
      </c>
      <c r="D1064" s="59">
        <v>194</v>
      </c>
      <c r="E1064" s="59">
        <v>65</v>
      </c>
      <c r="F1064" s="59">
        <v>40</v>
      </c>
      <c r="G1064" s="59">
        <v>1304</v>
      </c>
    </row>
    <row r="1065" spans="1:7" x14ac:dyDescent="0.25">
      <c r="A1065" s="59">
        <v>-10</v>
      </c>
      <c r="B1065" s="59">
        <v>56</v>
      </c>
      <c r="C1065" s="59">
        <v>95</v>
      </c>
      <c r="D1065" s="59">
        <v>39</v>
      </c>
      <c r="E1065" s="59">
        <v>66</v>
      </c>
      <c r="F1065" s="59">
        <v>36</v>
      </c>
      <c r="G1065" s="59">
        <v>517</v>
      </c>
    </row>
    <row r="1066" spans="1:7" x14ac:dyDescent="0.25">
      <c r="A1066" s="59">
        <v>21</v>
      </c>
      <c r="B1066" s="59">
        <v>63</v>
      </c>
      <c r="C1066" s="59">
        <v>110</v>
      </c>
      <c r="D1066" s="59">
        <v>47</v>
      </c>
      <c r="E1066" s="59">
        <v>42</v>
      </c>
      <c r="F1066" s="59">
        <v>15</v>
      </c>
      <c r="G1066" s="59">
        <v>420</v>
      </c>
    </row>
    <row r="1067" spans="1:7" x14ac:dyDescent="0.25">
      <c r="A1067" s="59">
        <v>12</v>
      </c>
      <c r="B1067" s="59">
        <v>64</v>
      </c>
      <c r="C1067" s="59">
        <v>115</v>
      </c>
      <c r="D1067" s="59">
        <v>51</v>
      </c>
      <c r="E1067" s="59">
        <v>52</v>
      </c>
      <c r="F1067" s="59">
        <v>19</v>
      </c>
      <c r="G1067" s="59">
        <v>419</v>
      </c>
    </row>
    <row r="1068" spans="1:7" x14ac:dyDescent="0.25">
      <c r="A1068" s="59">
        <v>23</v>
      </c>
      <c r="B1068" s="59">
        <v>59</v>
      </c>
      <c r="C1068" s="59">
        <v>109</v>
      </c>
      <c r="D1068" s="59">
        <v>50</v>
      </c>
      <c r="E1068" s="59">
        <v>36</v>
      </c>
      <c r="F1068" s="59">
        <v>15</v>
      </c>
      <c r="G1068" s="59">
        <v>1051</v>
      </c>
    </row>
    <row r="1069" spans="1:7" x14ac:dyDescent="0.25">
      <c r="A1069" s="59">
        <v>27</v>
      </c>
      <c r="B1069" s="59">
        <v>53</v>
      </c>
      <c r="C1069" s="59">
        <v>94</v>
      </c>
      <c r="D1069" s="59">
        <v>41</v>
      </c>
      <c r="E1069" s="59">
        <v>26</v>
      </c>
      <c r="F1069" s="59">
        <v>13</v>
      </c>
      <c r="G1069" s="59">
        <v>592</v>
      </c>
    </row>
    <row r="1070" spans="1:7" x14ac:dyDescent="0.25">
      <c r="A1070" s="59">
        <v>98</v>
      </c>
      <c r="B1070" s="59">
        <v>136</v>
      </c>
      <c r="C1070" s="59">
        <v>230</v>
      </c>
      <c r="D1070" s="59">
        <v>94</v>
      </c>
      <c r="E1070" s="59">
        <v>38</v>
      </c>
      <c r="F1070" s="59">
        <v>26</v>
      </c>
      <c r="G1070" s="59">
        <v>608</v>
      </c>
    </row>
    <row r="1071" spans="1:7" x14ac:dyDescent="0.25">
      <c r="A1071" s="59">
        <v>31</v>
      </c>
      <c r="B1071" s="59">
        <v>79</v>
      </c>
      <c r="C1071" s="59">
        <v>131</v>
      </c>
      <c r="D1071" s="59">
        <v>52</v>
      </c>
      <c r="E1071" s="59">
        <v>48</v>
      </c>
      <c r="F1071" s="59">
        <v>17</v>
      </c>
      <c r="G1071" s="59">
        <v>668</v>
      </c>
    </row>
    <row r="1072" spans="1:7" x14ac:dyDescent="0.25">
      <c r="A1072" s="59">
        <v>139</v>
      </c>
      <c r="B1072" s="59">
        <v>185</v>
      </c>
      <c r="C1072" s="59">
        <v>312</v>
      </c>
      <c r="D1072" s="59">
        <v>200</v>
      </c>
      <c r="E1072" s="59">
        <v>46</v>
      </c>
      <c r="F1072" s="59">
        <v>35</v>
      </c>
      <c r="G1072" s="59">
        <v>1007</v>
      </c>
    </row>
    <row r="1073" spans="1:7" x14ac:dyDescent="0.25">
      <c r="A1073" s="59">
        <v>111</v>
      </c>
      <c r="B1073" s="59">
        <v>152</v>
      </c>
      <c r="C1073" s="59">
        <v>256</v>
      </c>
      <c r="D1073" s="59">
        <v>86</v>
      </c>
      <c r="E1073" s="59">
        <v>41</v>
      </c>
      <c r="F1073" s="59">
        <v>29</v>
      </c>
      <c r="G1073" s="59">
        <v>952</v>
      </c>
    </row>
    <row r="1074" spans="1:7" x14ac:dyDescent="0.25">
      <c r="A1074" s="59">
        <v>71</v>
      </c>
      <c r="B1074" s="59">
        <v>112</v>
      </c>
      <c r="C1074" s="59">
        <v>199</v>
      </c>
      <c r="D1074" s="59">
        <v>87</v>
      </c>
      <c r="E1074" s="59">
        <v>41</v>
      </c>
      <c r="F1074" s="59">
        <v>28</v>
      </c>
      <c r="G1074" s="59">
        <v>564</v>
      </c>
    </row>
    <row r="1075" spans="1:7" x14ac:dyDescent="0.25">
      <c r="A1075" s="59">
        <v>111</v>
      </c>
      <c r="B1075" s="59">
        <v>152</v>
      </c>
      <c r="C1075" s="59">
        <v>256</v>
      </c>
      <c r="D1075" s="59">
        <v>91</v>
      </c>
      <c r="E1075" s="59">
        <v>41</v>
      </c>
      <c r="F1075" s="59">
        <v>29</v>
      </c>
      <c r="G1075" s="59">
        <v>952</v>
      </c>
    </row>
    <row r="1076" spans="1:7" x14ac:dyDescent="0.25">
      <c r="A1076" s="59">
        <v>72</v>
      </c>
      <c r="B1076" s="59">
        <v>112</v>
      </c>
      <c r="C1076" s="59">
        <v>199</v>
      </c>
      <c r="D1076" s="59">
        <v>87</v>
      </c>
      <c r="E1076" s="59">
        <v>40</v>
      </c>
      <c r="F1076" s="59">
        <v>28</v>
      </c>
      <c r="G1076" s="59">
        <v>564</v>
      </c>
    </row>
    <row r="1077" spans="1:7" x14ac:dyDescent="0.25">
      <c r="A1077" s="59">
        <v>139</v>
      </c>
      <c r="B1077" s="59">
        <v>185</v>
      </c>
      <c r="C1077" s="59">
        <v>312</v>
      </c>
      <c r="D1077" s="59">
        <v>77</v>
      </c>
      <c r="E1077" s="59">
        <v>46</v>
      </c>
      <c r="F1077" s="59">
        <v>35</v>
      </c>
      <c r="G1077" s="59">
        <v>1007</v>
      </c>
    </row>
    <row r="1078" spans="1:7" x14ac:dyDescent="0.25">
      <c r="A1078" s="59">
        <v>99</v>
      </c>
      <c r="B1078" s="59">
        <v>136</v>
      </c>
      <c r="C1078" s="59">
        <v>230</v>
      </c>
      <c r="D1078" s="59">
        <v>94</v>
      </c>
      <c r="E1078" s="59">
        <v>37</v>
      </c>
      <c r="F1078" s="59">
        <v>26</v>
      </c>
      <c r="G1078" s="59">
        <v>608</v>
      </c>
    </row>
    <row r="1079" spans="1:7" x14ac:dyDescent="0.25">
      <c r="A1079" s="59">
        <v>31</v>
      </c>
      <c r="B1079" s="59">
        <v>79</v>
      </c>
      <c r="C1079" s="59">
        <v>131</v>
      </c>
      <c r="D1079" s="59">
        <v>52</v>
      </c>
      <c r="E1079" s="59">
        <v>48</v>
      </c>
      <c r="F1079" s="59">
        <v>17</v>
      </c>
      <c r="G1079" s="59">
        <v>668</v>
      </c>
    </row>
    <row r="1080" spans="1:7" x14ac:dyDescent="0.25">
      <c r="A1080" s="59">
        <v>259</v>
      </c>
      <c r="B1080" s="59">
        <v>387</v>
      </c>
      <c r="C1080" s="59">
        <v>678</v>
      </c>
      <c r="D1080" s="59">
        <v>276</v>
      </c>
      <c r="E1080" s="59">
        <v>128</v>
      </c>
      <c r="F1080" s="59">
        <v>96</v>
      </c>
      <c r="G1080" s="59">
        <v>1742</v>
      </c>
    </row>
    <row r="1081" spans="1:7" x14ac:dyDescent="0.25">
      <c r="A1081" s="59">
        <v>168</v>
      </c>
      <c r="B1081" s="59">
        <v>266</v>
      </c>
      <c r="C1081" s="59">
        <v>532</v>
      </c>
      <c r="D1081" s="59">
        <v>192</v>
      </c>
      <c r="E1081" s="59">
        <v>98</v>
      </c>
      <c r="F1081" s="59">
        <v>74</v>
      </c>
      <c r="G1081" s="59">
        <v>1819</v>
      </c>
    </row>
    <row r="1082" spans="1:7" x14ac:dyDescent="0.25">
      <c r="A1082" s="59">
        <v>150</v>
      </c>
      <c r="B1082" s="59">
        <v>222</v>
      </c>
      <c r="C1082" s="59">
        <v>376</v>
      </c>
      <c r="D1082" s="59">
        <v>202</v>
      </c>
      <c r="E1082" s="59">
        <v>72</v>
      </c>
      <c r="F1082" s="59">
        <v>49</v>
      </c>
      <c r="G1082" s="59">
        <v>833</v>
      </c>
    </row>
    <row r="1083" spans="1:7" x14ac:dyDescent="0.25">
      <c r="A1083" s="59">
        <v>208</v>
      </c>
      <c r="B1083" s="59">
        <v>329</v>
      </c>
      <c r="C1083" s="59">
        <v>567</v>
      </c>
      <c r="D1083" s="59">
        <v>182</v>
      </c>
      <c r="E1083" s="59">
        <v>121</v>
      </c>
      <c r="F1083" s="59">
        <v>78</v>
      </c>
      <c r="G1083" s="59">
        <v>1190</v>
      </c>
    </row>
    <row r="1084" spans="1:7" x14ac:dyDescent="0.25">
      <c r="A1084" s="59">
        <v>258</v>
      </c>
      <c r="B1084" s="59">
        <v>387</v>
      </c>
      <c r="C1084" s="59">
        <v>678</v>
      </c>
      <c r="D1084" s="59">
        <v>320</v>
      </c>
      <c r="E1084" s="59">
        <v>129</v>
      </c>
      <c r="F1084" s="59">
        <v>96</v>
      </c>
      <c r="G1084" s="59">
        <v>1742</v>
      </c>
    </row>
    <row r="1085" spans="1:7" x14ac:dyDescent="0.25">
      <c r="A1085" s="59">
        <v>150</v>
      </c>
      <c r="B1085" s="59">
        <v>222</v>
      </c>
      <c r="C1085" s="59">
        <v>376</v>
      </c>
      <c r="D1085" s="59">
        <v>174</v>
      </c>
      <c r="E1085" s="59">
        <v>72</v>
      </c>
      <c r="F1085" s="59">
        <v>49</v>
      </c>
      <c r="G1085" s="59">
        <v>833</v>
      </c>
    </row>
    <row r="1086" spans="1:7" x14ac:dyDescent="0.25">
      <c r="A1086" s="59">
        <v>167</v>
      </c>
      <c r="B1086" s="59">
        <v>266</v>
      </c>
      <c r="C1086" s="59">
        <v>532</v>
      </c>
      <c r="D1086" s="59">
        <v>366</v>
      </c>
      <c r="E1086" s="59">
        <v>99</v>
      </c>
      <c r="F1086" s="59">
        <v>74</v>
      </c>
      <c r="G1086" s="59">
        <v>1819</v>
      </c>
    </row>
    <row r="1087" spans="1:7" x14ac:dyDescent="0.25">
      <c r="A1087" s="59">
        <v>197</v>
      </c>
      <c r="B1087" s="59">
        <v>332</v>
      </c>
      <c r="C1087" s="59">
        <v>602</v>
      </c>
      <c r="D1087" s="59">
        <v>327</v>
      </c>
      <c r="E1087" s="59">
        <v>135</v>
      </c>
      <c r="F1087" s="59">
        <v>102</v>
      </c>
      <c r="G1087" s="59">
        <v>1834</v>
      </c>
    </row>
    <row r="1088" spans="1:7" x14ac:dyDescent="0.25">
      <c r="A1088" s="59">
        <v>13</v>
      </c>
      <c r="B1088" s="59">
        <v>29</v>
      </c>
      <c r="C1088" s="59">
        <v>49</v>
      </c>
      <c r="D1088" s="59">
        <v>20</v>
      </c>
      <c r="E1088" s="59">
        <v>16</v>
      </c>
      <c r="F1088" s="59">
        <v>5</v>
      </c>
      <c r="G1088" s="59">
        <v>808</v>
      </c>
    </row>
    <row r="1089" spans="1:7" x14ac:dyDescent="0.25">
      <c r="A1089" s="59">
        <v>31</v>
      </c>
      <c r="B1089" s="59">
        <v>43</v>
      </c>
      <c r="C1089" s="59">
        <v>43</v>
      </c>
      <c r="D1089" s="59">
        <v>0</v>
      </c>
      <c r="E1089" s="59">
        <v>12</v>
      </c>
      <c r="F1089" s="59">
        <v>0</v>
      </c>
      <c r="G1089" s="59">
        <v>559</v>
      </c>
    </row>
    <row r="1090" spans="1:7" x14ac:dyDescent="0.25">
      <c r="A1090" s="59">
        <v>12</v>
      </c>
      <c r="B1090" s="59">
        <v>31</v>
      </c>
      <c r="C1090" s="59">
        <v>54</v>
      </c>
      <c r="D1090" s="59">
        <v>23</v>
      </c>
      <c r="E1090" s="59">
        <v>19</v>
      </c>
      <c r="F1090" s="59">
        <v>7</v>
      </c>
      <c r="G1090" s="59">
        <v>605</v>
      </c>
    </row>
    <row r="1091" spans="1:7" x14ac:dyDescent="0.25">
      <c r="A1091" s="59">
        <v>17</v>
      </c>
      <c r="B1091" s="59">
        <v>36</v>
      </c>
      <c r="C1091" s="59">
        <v>61</v>
      </c>
      <c r="D1091" s="59">
        <v>25</v>
      </c>
      <c r="E1091" s="59">
        <v>19</v>
      </c>
      <c r="F1091" s="59">
        <v>7</v>
      </c>
      <c r="G1091" s="59">
        <v>854</v>
      </c>
    </row>
    <row r="1092" spans="1:7" x14ac:dyDescent="0.25">
      <c r="A1092" s="59">
        <v>9</v>
      </c>
      <c r="B1092" s="59">
        <v>41</v>
      </c>
      <c r="C1092" s="59">
        <v>75</v>
      </c>
      <c r="D1092" s="59">
        <v>34</v>
      </c>
      <c r="E1092" s="59">
        <v>32</v>
      </c>
      <c r="F1092" s="59">
        <v>10</v>
      </c>
      <c r="G1092" s="59">
        <v>1010</v>
      </c>
    </row>
    <row r="1093" spans="1:7" x14ac:dyDescent="0.25">
      <c r="A1093" s="59">
        <v>-1</v>
      </c>
      <c r="B1093" s="59">
        <v>82</v>
      </c>
      <c r="C1093" s="59">
        <v>141</v>
      </c>
      <c r="D1093" s="59">
        <v>59</v>
      </c>
      <c r="E1093" s="59">
        <v>83</v>
      </c>
      <c r="F1093" s="59">
        <v>53</v>
      </c>
      <c r="G1093" s="59">
        <v>338</v>
      </c>
    </row>
    <row r="1094" spans="1:7" x14ac:dyDescent="0.25">
      <c r="A1094" s="59">
        <v>-12</v>
      </c>
      <c r="B1094" s="59">
        <v>49</v>
      </c>
      <c r="C1094" s="59">
        <v>169</v>
      </c>
      <c r="D1094" s="59">
        <v>91</v>
      </c>
      <c r="E1094" s="59">
        <v>61</v>
      </c>
      <c r="F1094" s="59">
        <v>37</v>
      </c>
      <c r="G1094" s="59">
        <v>1334</v>
      </c>
    </row>
    <row r="1095" spans="1:7" x14ac:dyDescent="0.25">
      <c r="A1095" s="59">
        <v>17</v>
      </c>
      <c r="B1095" s="59">
        <v>59</v>
      </c>
      <c r="C1095" s="59">
        <v>103</v>
      </c>
      <c r="D1095" s="59">
        <v>44</v>
      </c>
      <c r="E1095" s="59">
        <v>42</v>
      </c>
      <c r="F1095" s="59">
        <v>14</v>
      </c>
      <c r="G1095" s="59">
        <v>258</v>
      </c>
    </row>
    <row r="1096" spans="1:7" x14ac:dyDescent="0.25">
      <c r="A1096" s="59">
        <v>1</v>
      </c>
      <c r="B1096" s="59">
        <v>49</v>
      </c>
      <c r="C1096" s="59">
        <v>89</v>
      </c>
      <c r="D1096" s="59">
        <v>40</v>
      </c>
      <c r="E1096" s="59">
        <v>48</v>
      </c>
      <c r="F1096" s="59">
        <v>15</v>
      </c>
      <c r="G1096" s="59">
        <v>219</v>
      </c>
    </row>
    <row r="1097" spans="1:7" x14ac:dyDescent="0.25">
      <c r="A1097" s="59">
        <v>0</v>
      </c>
      <c r="B1097" s="59">
        <v>46</v>
      </c>
      <c r="C1097" s="59">
        <v>82</v>
      </c>
      <c r="D1097" s="59">
        <v>36</v>
      </c>
      <c r="E1097" s="59">
        <v>46</v>
      </c>
      <c r="F1097" s="59">
        <v>13</v>
      </c>
      <c r="G1097" s="59">
        <v>252</v>
      </c>
    </row>
    <row r="1098" spans="1:7" x14ac:dyDescent="0.25">
      <c r="A1098" s="59">
        <v>32</v>
      </c>
      <c r="B1098" s="59">
        <v>52</v>
      </c>
      <c r="C1098" s="59">
        <v>87</v>
      </c>
      <c r="D1098" s="59">
        <v>35</v>
      </c>
      <c r="E1098" s="59">
        <v>20</v>
      </c>
      <c r="F1098" s="59">
        <v>9</v>
      </c>
      <c r="G1098" s="59">
        <v>894</v>
      </c>
    </row>
    <row r="1099" spans="1:7" x14ac:dyDescent="0.25">
      <c r="A1099" s="59">
        <v>35</v>
      </c>
      <c r="B1099" s="59">
        <v>57</v>
      </c>
      <c r="C1099" s="59">
        <v>96</v>
      </c>
      <c r="D1099" s="59">
        <v>39</v>
      </c>
      <c r="E1099" s="59">
        <v>22</v>
      </c>
      <c r="F1099" s="59">
        <v>10</v>
      </c>
      <c r="G1099" s="59">
        <v>845</v>
      </c>
    </row>
    <row r="1100" spans="1:7" x14ac:dyDescent="0.25">
      <c r="A1100" s="59">
        <v>32</v>
      </c>
      <c r="B1100" s="59">
        <v>72</v>
      </c>
      <c r="C1100" s="59">
        <v>132</v>
      </c>
      <c r="D1100" s="59">
        <v>60</v>
      </c>
      <c r="E1100" s="59">
        <v>40</v>
      </c>
      <c r="F1100" s="59">
        <v>18</v>
      </c>
      <c r="G1100" s="59">
        <v>1070</v>
      </c>
    </row>
    <row r="1101" spans="1:7" x14ac:dyDescent="0.25">
      <c r="A1101" s="59">
        <v>31</v>
      </c>
      <c r="B1101" s="59">
        <v>93</v>
      </c>
      <c r="C1101" s="59">
        <v>169</v>
      </c>
      <c r="D1101" s="59">
        <v>76</v>
      </c>
      <c r="E1101" s="59">
        <v>62</v>
      </c>
      <c r="F1101" s="59">
        <v>28</v>
      </c>
      <c r="G1101" s="59">
        <v>613</v>
      </c>
    </row>
    <row r="1102" spans="1:7" x14ac:dyDescent="0.25">
      <c r="A1102" s="59">
        <v>9</v>
      </c>
      <c r="B1102" s="59">
        <v>26</v>
      </c>
      <c r="C1102" s="59">
        <v>44</v>
      </c>
      <c r="D1102" s="59">
        <v>18</v>
      </c>
      <c r="E1102" s="59">
        <v>17</v>
      </c>
      <c r="F1102" s="59">
        <v>5</v>
      </c>
      <c r="G1102" s="59">
        <v>486</v>
      </c>
    </row>
    <row r="1103" spans="1:7" x14ac:dyDescent="0.25">
      <c r="A1103" s="59">
        <v>16</v>
      </c>
      <c r="B1103" s="59">
        <v>34</v>
      </c>
      <c r="C1103" s="59">
        <v>57</v>
      </c>
      <c r="D1103" s="59">
        <v>23</v>
      </c>
      <c r="E1103" s="59">
        <v>18</v>
      </c>
      <c r="F1103" s="59">
        <v>6</v>
      </c>
      <c r="G1103" s="59">
        <v>868</v>
      </c>
    </row>
    <row r="1104" spans="1:7" x14ac:dyDescent="0.25">
      <c r="A1104" s="59">
        <v>104</v>
      </c>
      <c r="B1104" s="59">
        <v>172</v>
      </c>
      <c r="C1104" s="59">
        <v>286</v>
      </c>
      <c r="D1104" s="59">
        <v>93</v>
      </c>
      <c r="E1104" s="59">
        <v>68</v>
      </c>
      <c r="F1104" s="59">
        <v>37</v>
      </c>
      <c r="G1104" s="59">
        <v>822</v>
      </c>
    </row>
    <row r="1105" spans="1:7" x14ac:dyDescent="0.25">
      <c r="A1105" s="59">
        <v>128</v>
      </c>
      <c r="B1105" s="59">
        <v>195</v>
      </c>
      <c r="C1105" s="59">
        <v>336</v>
      </c>
      <c r="D1105" s="59">
        <v>100</v>
      </c>
      <c r="E1105" s="59">
        <v>67</v>
      </c>
      <c r="F1105" s="59">
        <v>43</v>
      </c>
      <c r="G1105" s="59">
        <v>692</v>
      </c>
    </row>
    <row r="1106" spans="1:7" x14ac:dyDescent="0.25">
      <c r="A1106" s="59">
        <v>81</v>
      </c>
      <c r="B1106" s="59">
        <v>146</v>
      </c>
      <c r="C1106" s="59">
        <v>291</v>
      </c>
      <c r="D1106" s="59">
        <v>175</v>
      </c>
      <c r="E1106" s="59">
        <v>65</v>
      </c>
      <c r="F1106" s="59">
        <v>40</v>
      </c>
      <c r="G1106" s="59">
        <v>1304</v>
      </c>
    </row>
    <row r="1107" spans="1:7" x14ac:dyDescent="0.25">
      <c r="A1107" s="59">
        <v>11</v>
      </c>
      <c r="B1107" s="59">
        <v>64</v>
      </c>
      <c r="C1107" s="59">
        <v>115</v>
      </c>
      <c r="D1107" s="59">
        <v>51</v>
      </c>
      <c r="E1107" s="59">
        <v>53</v>
      </c>
      <c r="F1107" s="59">
        <v>19</v>
      </c>
      <c r="G1107" s="59">
        <v>419</v>
      </c>
    </row>
    <row r="1108" spans="1:7" x14ac:dyDescent="0.25">
      <c r="A1108" s="59">
        <v>20</v>
      </c>
      <c r="B1108" s="59">
        <v>63</v>
      </c>
      <c r="C1108" s="59">
        <v>110</v>
      </c>
      <c r="D1108" s="59">
        <v>47</v>
      </c>
      <c r="E1108" s="59">
        <v>43</v>
      </c>
      <c r="F1108" s="59">
        <v>15</v>
      </c>
      <c r="G1108" s="59">
        <v>420</v>
      </c>
    </row>
    <row r="1109" spans="1:7" x14ac:dyDescent="0.25">
      <c r="A1109" s="59">
        <v>18</v>
      </c>
      <c r="B1109" s="59">
        <v>51</v>
      </c>
      <c r="C1109" s="59">
        <v>85</v>
      </c>
      <c r="D1109" s="59">
        <v>34</v>
      </c>
      <c r="E1109" s="59">
        <v>33</v>
      </c>
      <c r="F1109" s="59">
        <v>10</v>
      </c>
      <c r="G1109" s="59">
        <v>432</v>
      </c>
    </row>
    <row r="1110" spans="1:7" x14ac:dyDescent="0.25">
      <c r="A1110" s="59">
        <v>-9</v>
      </c>
      <c r="B1110" s="59">
        <v>56</v>
      </c>
      <c r="C1110" s="59">
        <v>95</v>
      </c>
      <c r="D1110" s="59">
        <v>39</v>
      </c>
      <c r="E1110" s="59">
        <v>65</v>
      </c>
      <c r="F1110" s="59">
        <v>36</v>
      </c>
      <c r="G1110" s="59">
        <v>517</v>
      </c>
    </row>
    <row r="1111" spans="1:7" x14ac:dyDescent="0.25">
      <c r="A1111" s="59">
        <v>29</v>
      </c>
      <c r="B1111" s="59">
        <v>65</v>
      </c>
      <c r="C1111" s="59">
        <v>104</v>
      </c>
      <c r="D1111" s="59">
        <v>39</v>
      </c>
      <c r="E1111" s="59">
        <v>36</v>
      </c>
      <c r="F1111" s="59">
        <v>12</v>
      </c>
      <c r="G1111" s="59">
        <v>380</v>
      </c>
    </row>
    <row r="1112" spans="1:7" x14ac:dyDescent="0.25">
      <c r="A1112" s="59">
        <v>58</v>
      </c>
      <c r="B1112" s="59">
        <v>85</v>
      </c>
      <c r="C1112" s="59">
        <v>144</v>
      </c>
      <c r="D1112" s="59">
        <v>59</v>
      </c>
      <c r="E1112" s="59">
        <v>27</v>
      </c>
      <c r="F1112" s="59">
        <v>16</v>
      </c>
      <c r="G1112" s="59">
        <v>870</v>
      </c>
    </row>
    <row r="1113" spans="1:7" x14ac:dyDescent="0.25">
      <c r="A1113" s="59">
        <v>21</v>
      </c>
      <c r="B1113" s="59">
        <v>54</v>
      </c>
      <c r="C1113" s="59">
        <v>90</v>
      </c>
      <c r="D1113" s="59">
        <v>36</v>
      </c>
      <c r="E1113" s="59">
        <v>33</v>
      </c>
      <c r="F1113" s="59">
        <v>11</v>
      </c>
      <c r="G1113" s="59">
        <v>462</v>
      </c>
    </row>
    <row r="1114" spans="1:7" x14ac:dyDescent="0.25">
      <c r="A1114" s="59">
        <v>-6</v>
      </c>
      <c r="B1114" s="59">
        <v>66</v>
      </c>
      <c r="C1114" s="59">
        <v>113</v>
      </c>
      <c r="D1114" s="59">
        <v>47</v>
      </c>
      <c r="E1114" s="59">
        <v>72</v>
      </c>
      <c r="F1114" s="59">
        <v>42</v>
      </c>
      <c r="G1114" s="59">
        <v>622</v>
      </c>
    </row>
    <row r="1115" spans="1:7" x14ac:dyDescent="0.25">
      <c r="A1115" s="59">
        <v>56</v>
      </c>
      <c r="B1115" s="59">
        <v>103</v>
      </c>
      <c r="C1115" s="59">
        <v>189</v>
      </c>
      <c r="D1115" s="59">
        <v>86</v>
      </c>
      <c r="E1115" s="59">
        <v>47</v>
      </c>
      <c r="F1115" s="59">
        <v>26</v>
      </c>
      <c r="G1115" s="59">
        <v>1081</v>
      </c>
    </row>
    <row r="1116" spans="1:7" x14ac:dyDescent="0.25">
      <c r="A1116" s="59">
        <v>36</v>
      </c>
      <c r="B1116" s="59">
        <v>65</v>
      </c>
      <c r="C1116" s="59">
        <v>115</v>
      </c>
      <c r="D1116" s="59">
        <v>50</v>
      </c>
      <c r="E1116" s="59">
        <v>29</v>
      </c>
      <c r="F1116" s="59">
        <v>16</v>
      </c>
      <c r="G1116" s="59">
        <v>587</v>
      </c>
    </row>
    <row r="1117" spans="1:7" x14ac:dyDescent="0.25">
      <c r="A1117" s="59">
        <v>18</v>
      </c>
      <c r="B1117" s="59">
        <v>74</v>
      </c>
      <c r="C1117" s="59">
        <v>133</v>
      </c>
      <c r="D1117" s="59">
        <v>59</v>
      </c>
      <c r="E1117" s="59">
        <v>56</v>
      </c>
      <c r="F1117" s="59">
        <v>22</v>
      </c>
      <c r="G1117" s="59">
        <v>403</v>
      </c>
    </row>
    <row r="1118" spans="1:7" x14ac:dyDescent="0.25">
      <c r="A1118" s="59">
        <v>32</v>
      </c>
      <c r="B1118" s="59">
        <v>173</v>
      </c>
      <c r="C1118" s="59">
        <v>297</v>
      </c>
      <c r="D1118" s="59">
        <v>68</v>
      </c>
      <c r="E1118" s="59">
        <v>141</v>
      </c>
      <c r="F1118" s="59">
        <v>112</v>
      </c>
      <c r="G1118" s="59">
        <v>717</v>
      </c>
    </row>
    <row r="1119" spans="1:7" x14ac:dyDescent="0.25">
      <c r="A1119" s="59">
        <v>71</v>
      </c>
      <c r="B1119" s="59">
        <v>130</v>
      </c>
      <c r="C1119" s="59">
        <v>227</v>
      </c>
      <c r="D1119" s="59">
        <v>97</v>
      </c>
      <c r="E1119" s="59">
        <v>59</v>
      </c>
      <c r="F1119" s="59">
        <v>32</v>
      </c>
      <c r="G1119" s="59">
        <v>575</v>
      </c>
    </row>
    <row r="1120" spans="1:7" x14ac:dyDescent="0.25">
      <c r="A1120" s="59">
        <v>32</v>
      </c>
      <c r="B1120" s="59">
        <v>52</v>
      </c>
      <c r="C1120" s="59">
        <v>87</v>
      </c>
      <c r="D1120" s="59">
        <v>35</v>
      </c>
      <c r="E1120" s="59">
        <v>20</v>
      </c>
      <c r="F1120" s="59">
        <v>9</v>
      </c>
      <c r="G1120" s="59">
        <v>894</v>
      </c>
    </row>
    <row r="1121" spans="1:7" x14ac:dyDescent="0.25">
      <c r="A1121" s="59">
        <v>15</v>
      </c>
      <c r="B1121" s="59">
        <v>31</v>
      </c>
      <c r="C1121" s="59">
        <v>51</v>
      </c>
      <c r="D1121" s="59">
        <v>20</v>
      </c>
      <c r="E1121" s="59">
        <v>16</v>
      </c>
      <c r="F1121" s="59">
        <v>5</v>
      </c>
      <c r="G1121" s="59">
        <v>814</v>
      </c>
    </row>
    <row r="1122" spans="1:7" x14ac:dyDescent="0.25">
      <c r="A1122" s="59">
        <v>32</v>
      </c>
      <c r="B1122" s="59">
        <v>93</v>
      </c>
      <c r="C1122" s="59">
        <v>169</v>
      </c>
      <c r="D1122" s="59">
        <v>76</v>
      </c>
      <c r="E1122" s="59">
        <v>61</v>
      </c>
      <c r="F1122" s="59">
        <v>28</v>
      </c>
      <c r="G1122" s="59">
        <v>613</v>
      </c>
    </row>
    <row r="1123" spans="1:7" x14ac:dyDescent="0.25">
      <c r="A1123" s="59">
        <v>33</v>
      </c>
      <c r="B1123" s="59">
        <v>72</v>
      </c>
      <c r="C1123" s="59">
        <v>132</v>
      </c>
      <c r="D1123" s="59">
        <v>60</v>
      </c>
      <c r="E1123" s="59">
        <v>39</v>
      </c>
      <c r="F1123" s="59">
        <v>18</v>
      </c>
      <c r="G1123" s="59">
        <v>1070</v>
      </c>
    </row>
    <row r="1124" spans="1:7" x14ac:dyDescent="0.25">
      <c r="A1124" s="59">
        <v>-5</v>
      </c>
      <c r="B1124" s="59">
        <v>66</v>
      </c>
      <c r="C1124" s="59">
        <v>113</v>
      </c>
      <c r="D1124" s="59">
        <v>47</v>
      </c>
      <c r="E1124" s="59">
        <v>71</v>
      </c>
      <c r="F1124" s="59">
        <v>42</v>
      </c>
      <c r="G1124" s="59">
        <v>622</v>
      </c>
    </row>
    <row r="1125" spans="1:7" x14ac:dyDescent="0.25">
      <c r="A1125" s="59">
        <v>16</v>
      </c>
      <c r="B1125" s="59">
        <v>57</v>
      </c>
      <c r="C1125" s="59">
        <v>100</v>
      </c>
      <c r="D1125" s="59">
        <v>43</v>
      </c>
      <c r="E1125" s="59">
        <v>41</v>
      </c>
      <c r="F1125" s="59">
        <v>14</v>
      </c>
      <c r="G1125" s="59">
        <v>388</v>
      </c>
    </row>
    <row r="1126" spans="1:7" x14ac:dyDescent="0.25">
      <c r="A1126" s="59">
        <v>75</v>
      </c>
      <c r="B1126" s="59">
        <v>135</v>
      </c>
      <c r="C1126" s="59">
        <v>225</v>
      </c>
      <c r="D1126" s="59">
        <v>90</v>
      </c>
      <c r="E1126" s="59">
        <v>60</v>
      </c>
      <c r="F1126" s="59">
        <v>29</v>
      </c>
      <c r="G1126" s="59">
        <v>1148</v>
      </c>
    </row>
    <row r="1127" spans="1:7" x14ac:dyDescent="0.25">
      <c r="A1127" s="59">
        <v>41</v>
      </c>
      <c r="B1127" s="59">
        <v>65</v>
      </c>
      <c r="C1127" s="59">
        <v>110</v>
      </c>
      <c r="D1127" s="59">
        <v>45</v>
      </c>
      <c r="E1127" s="59">
        <v>24</v>
      </c>
      <c r="F1127" s="59">
        <v>12</v>
      </c>
      <c r="G1127" s="59">
        <v>885</v>
      </c>
    </row>
    <row r="1128" spans="1:7" x14ac:dyDescent="0.25">
      <c r="A1128" s="59">
        <v>58</v>
      </c>
      <c r="B1128" s="59">
        <v>85</v>
      </c>
      <c r="C1128" s="59">
        <v>144</v>
      </c>
      <c r="D1128" s="59">
        <v>59</v>
      </c>
      <c r="E1128" s="59">
        <v>27</v>
      </c>
      <c r="F1128" s="59">
        <v>16</v>
      </c>
      <c r="G1128" s="59">
        <v>870</v>
      </c>
    </row>
    <row r="1129" spans="1:7" x14ac:dyDescent="0.25">
      <c r="A1129" s="59">
        <v>36</v>
      </c>
      <c r="B1129" s="59">
        <v>65</v>
      </c>
      <c r="C1129" s="59">
        <v>115</v>
      </c>
      <c r="D1129" s="59">
        <v>50</v>
      </c>
      <c r="E1129" s="59">
        <v>29</v>
      </c>
      <c r="F1129" s="59">
        <v>16</v>
      </c>
      <c r="G1129" s="59">
        <v>587</v>
      </c>
    </row>
    <row r="1130" spans="1:7" x14ac:dyDescent="0.25">
      <c r="A1130" s="59">
        <v>19</v>
      </c>
      <c r="B1130" s="59">
        <v>74</v>
      </c>
      <c r="C1130" s="59">
        <v>133</v>
      </c>
      <c r="D1130" s="59">
        <v>59</v>
      </c>
      <c r="E1130" s="59">
        <v>55</v>
      </c>
      <c r="F1130" s="59">
        <v>22</v>
      </c>
      <c r="G1130" s="59">
        <v>403</v>
      </c>
    </row>
    <row r="1131" spans="1:7" x14ac:dyDescent="0.25">
      <c r="A1131" s="59">
        <v>55</v>
      </c>
      <c r="B1131" s="59">
        <v>103</v>
      </c>
      <c r="C1131" s="59">
        <v>189</v>
      </c>
      <c r="D1131" s="59">
        <v>86</v>
      </c>
      <c r="E1131" s="59">
        <v>48</v>
      </c>
      <c r="F1131" s="59">
        <v>26</v>
      </c>
      <c r="G1131" s="59">
        <v>1081</v>
      </c>
    </row>
    <row r="1132" spans="1:7" x14ac:dyDescent="0.25">
      <c r="A1132" s="59">
        <v>32</v>
      </c>
      <c r="B1132" s="59">
        <v>173</v>
      </c>
      <c r="C1132" s="59">
        <v>297</v>
      </c>
      <c r="D1132" s="59">
        <v>92</v>
      </c>
      <c r="E1132" s="59">
        <v>141</v>
      </c>
      <c r="F1132" s="59">
        <v>112</v>
      </c>
      <c r="G1132" s="59">
        <v>717</v>
      </c>
    </row>
    <row r="1133" spans="1:7" x14ac:dyDescent="0.25">
      <c r="A1133" s="59">
        <v>71</v>
      </c>
      <c r="B1133" s="59">
        <v>130</v>
      </c>
      <c r="C1133" s="59">
        <v>227</v>
      </c>
      <c r="D1133" s="59">
        <v>97</v>
      </c>
      <c r="E1133" s="59">
        <v>59</v>
      </c>
      <c r="F1133" s="59">
        <v>32</v>
      </c>
      <c r="G1133" s="59">
        <v>575</v>
      </c>
    </row>
    <row r="1134" spans="1:7" x14ac:dyDescent="0.25">
      <c r="A1134" s="59">
        <v>104</v>
      </c>
      <c r="B1134" s="59">
        <v>172</v>
      </c>
      <c r="C1134" s="59">
        <v>286</v>
      </c>
      <c r="D1134" s="59">
        <v>102</v>
      </c>
      <c r="E1134" s="59">
        <v>68</v>
      </c>
      <c r="F1134" s="59">
        <v>37</v>
      </c>
      <c r="G1134" s="59">
        <v>822</v>
      </c>
    </row>
    <row r="1135" spans="1:7" x14ac:dyDescent="0.25">
      <c r="A1135" s="59">
        <v>129</v>
      </c>
      <c r="B1135" s="59">
        <v>195</v>
      </c>
      <c r="C1135" s="59">
        <v>336</v>
      </c>
      <c r="D1135" s="59">
        <v>181</v>
      </c>
      <c r="E1135" s="59">
        <v>66</v>
      </c>
      <c r="F1135" s="59">
        <v>43</v>
      </c>
      <c r="G1135" s="59">
        <v>692</v>
      </c>
    </row>
    <row r="1136" spans="1:7" x14ac:dyDescent="0.25">
      <c r="A1136" s="59">
        <v>16</v>
      </c>
      <c r="B1136" s="59">
        <v>34</v>
      </c>
      <c r="C1136" s="59">
        <v>57</v>
      </c>
      <c r="D1136" s="59">
        <v>23</v>
      </c>
      <c r="E1136" s="59">
        <v>18</v>
      </c>
      <c r="F1136" s="59">
        <v>6</v>
      </c>
      <c r="G1136" s="59">
        <v>868</v>
      </c>
    </row>
    <row r="1137" spans="1:7" x14ac:dyDescent="0.25">
      <c r="A1137" s="59">
        <v>9</v>
      </c>
      <c r="B1137" s="59">
        <v>26</v>
      </c>
      <c r="C1137" s="59">
        <v>44</v>
      </c>
      <c r="D1137" s="59">
        <v>18</v>
      </c>
      <c r="E1137" s="59">
        <v>17</v>
      </c>
      <c r="F1137" s="59">
        <v>5</v>
      </c>
      <c r="G1137" s="59">
        <v>486</v>
      </c>
    </row>
    <row r="1138" spans="1:7" x14ac:dyDescent="0.25">
      <c r="A1138" s="59">
        <v>11</v>
      </c>
      <c r="B1138" s="59">
        <v>64</v>
      </c>
      <c r="C1138" s="59">
        <v>115</v>
      </c>
      <c r="D1138" s="59">
        <v>51</v>
      </c>
      <c r="E1138" s="59">
        <v>53</v>
      </c>
      <c r="F1138" s="59">
        <v>19</v>
      </c>
      <c r="G1138" s="59">
        <v>419</v>
      </c>
    </row>
    <row r="1139" spans="1:7" x14ac:dyDescent="0.25">
      <c r="A1139" s="59">
        <v>7</v>
      </c>
      <c r="B1139" s="59">
        <v>72</v>
      </c>
      <c r="C1139" s="59">
        <v>111</v>
      </c>
      <c r="D1139" s="59">
        <v>39</v>
      </c>
      <c r="E1139" s="59">
        <v>65</v>
      </c>
      <c r="F1139" s="59">
        <v>36</v>
      </c>
      <c r="G1139" s="59">
        <v>560</v>
      </c>
    </row>
    <row r="1140" spans="1:7" x14ac:dyDescent="0.25">
      <c r="A1140" s="59">
        <v>81</v>
      </c>
      <c r="B1140" s="59">
        <v>146</v>
      </c>
      <c r="C1140" s="59">
        <v>291</v>
      </c>
      <c r="D1140" s="59">
        <v>110</v>
      </c>
      <c r="E1140" s="59">
        <v>65</v>
      </c>
      <c r="F1140" s="59">
        <v>40</v>
      </c>
      <c r="G1140" s="59">
        <v>1304</v>
      </c>
    </row>
    <row r="1141" spans="1:7" x14ac:dyDescent="0.25">
      <c r="A1141" s="59">
        <v>564</v>
      </c>
      <c r="B1141" s="59">
        <v>613</v>
      </c>
      <c r="C1141" s="59">
        <v>665</v>
      </c>
      <c r="D1141" s="59">
        <v>52</v>
      </c>
      <c r="E1141" s="59">
        <v>49</v>
      </c>
      <c r="F1141" s="59">
        <v>17</v>
      </c>
      <c r="G1141" s="59">
        <v>-1493</v>
      </c>
    </row>
    <row r="1142" spans="1:7" x14ac:dyDescent="0.25">
      <c r="A1142" s="59">
        <v>17</v>
      </c>
      <c r="B1142" s="59">
        <v>36</v>
      </c>
      <c r="C1142" s="59">
        <v>61</v>
      </c>
      <c r="D1142" s="59">
        <v>25</v>
      </c>
      <c r="E1142" s="59">
        <v>19</v>
      </c>
      <c r="F1142" s="59">
        <v>7</v>
      </c>
      <c r="G1142" s="59">
        <v>854</v>
      </c>
    </row>
    <row r="1143" spans="1:7" x14ac:dyDescent="0.25">
      <c r="A1143" s="59">
        <v>31</v>
      </c>
      <c r="B1143" s="59">
        <v>43</v>
      </c>
      <c r="C1143" s="59">
        <v>43</v>
      </c>
      <c r="D1143" s="59">
        <v>0</v>
      </c>
      <c r="E1143" s="59">
        <v>12</v>
      </c>
      <c r="F1143" s="59">
        <v>0</v>
      </c>
      <c r="G1143" s="59">
        <v>559</v>
      </c>
    </row>
    <row r="1144" spans="1:7" x14ac:dyDescent="0.25">
      <c r="A1144" s="59">
        <v>0</v>
      </c>
      <c r="B1144" s="59">
        <v>46</v>
      </c>
      <c r="C1144" s="59">
        <v>82</v>
      </c>
      <c r="D1144" s="59">
        <v>36</v>
      </c>
      <c r="E1144" s="59">
        <v>46</v>
      </c>
      <c r="F1144" s="59">
        <v>13</v>
      </c>
      <c r="G1144" s="59">
        <v>252</v>
      </c>
    </row>
    <row r="1145" spans="1:7" x14ac:dyDescent="0.25">
      <c r="A1145" s="59">
        <v>-1</v>
      </c>
      <c r="B1145" s="59">
        <v>82</v>
      </c>
      <c r="C1145" s="59">
        <v>141</v>
      </c>
      <c r="D1145" s="59">
        <v>59</v>
      </c>
      <c r="E1145" s="59">
        <v>83</v>
      </c>
      <c r="F1145" s="59">
        <v>53</v>
      </c>
      <c r="G1145" s="59">
        <v>338</v>
      </c>
    </row>
    <row r="1146" spans="1:7" x14ac:dyDescent="0.25">
      <c r="A1146" s="59">
        <v>0</v>
      </c>
      <c r="B1146" s="59">
        <v>49</v>
      </c>
      <c r="C1146" s="59">
        <v>89</v>
      </c>
      <c r="D1146" s="59">
        <v>40</v>
      </c>
      <c r="E1146" s="59">
        <v>49</v>
      </c>
      <c r="F1146" s="59">
        <v>15</v>
      </c>
      <c r="G1146" s="59">
        <v>219</v>
      </c>
    </row>
    <row r="1147" spans="1:7" x14ac:dyDescent="0.25">
      <c r="A1147" s="59">
        <v>49</v>
      </c>
      <c r="B1147" s="59">
        <v>90</v>
      </c>
      <c r="C1147" s="59">
        <v>151</v>
      </c>
      <c r="D1147" s="59">
        <v>61</v>
      </c>
      <c r="E1147" s="59">
        <v>41</v>
      </c>
      <c r="F1147" s="59">
        <v>19</v>
      </c>
      <c r="G1147" s="59">
        <v>329</v>
      </c>
    </row>
    <row r="1148" spans="1:7" x14ac:dyDescent="0.25">
      <c r="A1148" s="59">
        <v>43</v>
      </c>
      <c r="B1148" s="59">
        <v>96</v>
      </c>
      <c r="C1148" s="59">
        <v>160</v>
      </c>
      <c r="D1148" s="59">
        <v>64</v>
      </c>
      <c r="E1148" s="59">
        <v>53</v>
      </c>
      <c r="F1148" s="59">
        <v>21</v>
      </c>
      <c r="G1148" s="59">
        <v>467</v>
      </c>
    </row>
    <row r="1149" spans="1:7" x14ac:dyDescent="0.25">
      <c r="A1149" s="59">
        <v>138</v>
      </c>
      <c r="B1149" s="59">
        <v>185</v>
      </c>
      <c r="C1149" s="59">
        <v>312</v>
      </c>
      <c r="D1149" s="59">
        <v>82</v>
      </c>
      <c r="E1149" s="59">
        <v>47</v>
      </c>
      <c r="F1149" s="59">
        <v>35</v>
      </c>
      <c r="G1149" s="59">
        <v>1007</v>
      </c>
    </row>
    <row r="1150" spans="1:7" x14ac:dyDescent="0.25">
      <c r="A1150" s="59">
        <v>111</v>
      </c>
      <c r="B1150" s="59">
        <v>152</v>
      </c>
      <c r="C1150" s="59">
        <v>256</v>
      </c>
      <c r="D1150" s="59">
        <v>95</v>
      </c>
      <c r="E1150" s="59">
        <v>41</v>
      </c>
      <c r="F1150" s="59">
        <v>29</v>
      </c>
      <c r="G1150" s="59">
        <v>952</v>
      </c>
    </row>
    <row r="1151" spans="1:7" x14ac:dyDescent="0.25">
      <c r="A1151" s="59">
        <v>98</v>
      </c>
      <c r="B1151" s="59">
        <v>136</v>
      </c>
      <c r="C1151" s="59">
        <v>230</v>
      </c>
      <c r="D1151" s="59">
        <v>94</v>
      </c>
      <c r="E1151" s="59">
        <v>38</v>
      </c>
      <c r="F1151" s="59">
        <v>26</v>
      </c>
      <c r="G1151" s="59">
        <v>608</v>
      </c>
    </row>
    <row r="1152" spans="1:7" x14ac:dyDescent="0.25">
      <c r="A1152" s="59">
        <v>388</v>
      </c>
      <c r="B1152" s="59">
        <v>523</v>
      </c>
      <c r="C1152" s="59">
        <v>793</v>
      </c>
      <c r="D1152" s="59">
        <v>316</v>
      </c>
      <c r="E1152" s="59">
        <v>135</v>
      </c>
      <c r="F1152" s="59">
        <v>102</v>
      </c>
      <c r="G1152" s="59">
        <v>1781</v>
      </c>
    </row>
    <row r="1153" spans="1:7" x14ac:dyDescent="0.25">
      <c r="A1153" s="59">
        <v>-164</v>
      </c>
      <c r="B1153" s="59">
        <v>-62</v>
      </c>
      <c r="C1153" s="59">
        <v>198</v>
      </c>
      <c r="D1153" s="59">
        <v>284</v>
      </c>
      <c r="E1153" s="59">
        <v>102</v>
      </c>
      <c r="F1153" s="59">
        <v>80</v>
      </c>
      <c r="G1153" s="59">
        <v>3076</v>
      </c>
    </row>
    <row r="1154" spans="1:7" x14ac:dyDescent="0.25">
      <c r="A1154" s="59">
        <v>182</v>
      </c>
      <c r="B1154" s="59">
        <v>280</v>
      </c>
      <c r="C1154" s="59">
        <v>546</v>
      </c>
      <c r="D1154" s="59">
        <v>272</v>
      </c>
      <c r="E1154" s="59">
        <v>98</v>
      </c>
      <c r="F1154" s="59">
        <v>74</v>
      </c>
      <c r="G1154" s="59">
        <v>1355</v>
      </c>
    </row>
    <row r="1155" spans="1:7" x14ac:dyDescent="0.25">
      <c r="A1155" s="59">
        <v>-266</v>
      </c>
      <c r="B1155" s="59">
        <v>-85</v>
      </c>
      <c r="C1155" s="59">
        <v>77</v>
      </c>
      <c r="D1155" s="59">
        <v>202</v>
      </c>
      <c r="E1155" s="59">
        <v>181</v>
      </c>
      <c r="F1155" s="59">
        <v>147</v>
      </c>
      <c r="G1155" s="59">
        <v>2321</v>
      </c>
    </row>
    <row r="1156" spans="1:7" x14ac:dyDescent="0.25">
      <c r="A1156" s="59">
        <v>370</v>
      </c>
      <c r="B1156" s="59">
        <v>548</v>
      </c>
      <c r="C1156" s="59">
        <v>912</v>
      </c>
      <c r="D1156" s="59">
        <v>343</v>
      </c>
      <c r="E1156" s="59">
        <v>178</v>
      </c>
      <c r="F1156" s="59">
        <v>127</v>
      </c>
      <c r="G1156" s="59">
        <v>2654</v>
      </c>
    </row>
    <row r="1157" spans="1:7" x14ac:dyDescent="0.25">
      <c r="A1157" s="59">
        <v>58</v>
      </c>
      <c r="B1157" s="59">
        <v>85</v>
      </c>
      <c r="C1157" s="59">
        <v>144</v>
      </c>
      <c r="D1157" s="59">
        <v>59</v>
      </c>
      <c r="E1157" s="59">
        <v>27</v>
      </c>
      <c r="F1157" s="59">
        <v>16</v>
      </c>
      <c r="G1157" s="59">
        <v>870</v>
      </c>
    </row>
    <row r="1158" spans="1:7" x14ac:dyDescent="0.25">
      <c r="A1158" s="59">
        <v>36</v>
      </c>
      <c r="B1158" s="59">
        <v>59</v>
      </c>
      <c r="C1158" s="59">
        <v>99</v>
      </c>
      <c r="D1158" s="59">
        <v>40</v>
      </c>
      <c r="E1158" s="59">
        <v>23</v>
      </c>
      <c r="F1158" s="59">
        <v>11</v>
      </c>
      <c r="G1158" s="59">
        <v>843</v>
      </c>
    </row>
    <row r="1159" spans="1:7" x14ac:dyDescent="0.25">
      <c r="A1159" s="59">
        <v>32</v>
      </c>
      <c r="B1159" s="59">
        <v>60</v>
      </c>
      <c r="C1159" s="59">
        <v>106</v>
      </c>
      <c r="D1159" s="59">
        <v>46</v>
      </c>
      <c r="E1159" s="59">
        <v>28</v>
      </c>
      <c r="F1159" s="59">
        <v>15</v>
      </c>
      <c r="G1159" s="59">
        <v>587</v>
      </c>
    </row>
    <row r="1160" spans="1:7" x14ac:dyDescent="0.25">
      <c r="A1160" s="59">
        <v>31</v>
      </c>
      <c r="B1160" s="59">
        <v>93</v>
      </c>
      <c r="C1160" s="59">
        <v>169</v>
      </c>
      <c r="D1160" s="59">
        <v>76</v>
      </c>
      <c r="E1160" s="59">
        <v>62</v>
      </c>
      <c r="F1160" s="59">
        <v>28</v>
      </c>
      <c r="G1160" s="59">
        <v>613</v>
      </c>
    </row>
    <row r="1161" spans="1:7" x14ac:dyDescent="0.25">
      <c r="A1161" s="59">
        <v>-6</v>
      </c>
      <c r="B1161" s="59">
        <v>66</v>
      </c>
      <c r="C1161" s="59">
        <v>113</v>
      </c>
      <c r="D1161" s="59">
        <v>47</v>
      </c>
      <c r="E1161" s="59">
        <v>72</v>
      </c>
      <c r="F1161" s="59">
        <v>42</v>
      </c>
      <c r="G1161" s="59">
        <v>-395</v>
      </c>
    </row>
    <row r="1162" spans="1:7" x14ac:dyDescent="0.25">
      <c r="A1162" s="59">
        <v>30</v>
      </c>
      <c r="B1162" s="59">
        <v>65</v>
      </c>
      <c r="C1162" s="59">
        <v>104</v>
      </c>
      <c r="D1162" s="59">
        <v>39</v>
      </c>
      <c r="E1162" s="59">
        <v>35</v>
      </c>
      <c r="F1162" s="59">
        <v>12</v>
      </c>
      <c r="G1162" s="59">
        <v>380</v>
      </c>
    </row>
    <row r="1163" spans="1:7" x14ac:dyDescent="0.25">
      <c r="A1163" s="59">
        <v>21</v>
      </c>
      <c r="B1163" s="59">
        <v>54</v>
      </c>
      <c r="C1163" s="59">
        <v>90</v>
      </c>
      <c r="D1163" s="59">
        <v>36</v>
      </c>
      <c r="E1163" s="59">
        <v>33</v>
      </c>
      <c r="F1163" s="59">
        <v>11</v>
      </c>
      <c r="G1163" s="59">
        <v>462</v>
      </c>
    </row>
    <row r="1164" spans="1:7" x14ac:dyDescent="0.25">
      <c r="A1164" s="59">
        <v>-11</v>
      </c>
      <c r="B1164" s="59">
        <v>49</v>
      </c>
      <c r="C1164" s="59">
        <v>169</v>
      </c>
      <c r="D1164" s="59">
        <v>86</v>
      </c>
      <c r="E1164" s="59">
        <v>60</v>
      </c>
      <c r="F1164" s="59">
        <v>37</v>
      </c>
      <c r="G1164" s="59">
        <v>1334</v>
      </c>
    </row>
    <row r="1165" spans="1:7" x14ac:dyDescent="0.25">
      <c r="A1165" s="59">
        <v>44</v>
      </c>
      <c r="B1165" s="59">
        <v>96</v>
      </c>
      <c r="C1165" s="59">
        <v>160</v>
      </c>
      <c r="D1165" s="59">
        <v>64</v>
      </c>
      <c r="E1165" s="59">
        <v>52</v>
      </c>
      <c r="F1165" s="59">
        <v>21</v>
      </c>
      <c r="G1165" s="59">
        <v>467</v>
      </c>
    </row>
    <row r="1166" spans="1:7" x14ac:dyDescent="0.25">
      <c r="A1166" s="59">
        <v>17</v>
      </c>
      <c r="B1166" s="59">
        <v>36</v>
      </c>
      <c r="C1166" s="59">
        <v>61</v>
      </c>
      <c r="D1166" s="59">
        <v>25</v>
      </c>
      <c r="E1166" s="59">
        <v>19</v>
      </c>
      <c r="F1166" s="59">
        <v>7</v>
      </c>
      <c r="G1166" s="59">
        <v>854</v>
      </c>
    </row>
    <row r="1167" spans="1:7" x14ac:dyDescent="0.25">
      <c r="A1167" s="59">
        <v>10</v>
      </c>
      <c r="B1167" s="59">
        <v>41</v>
      </c>
      <c r="C1167" s="59">
        <v>75</v>
      </c>
      <c r="D1167" s="59">
        <v>34</v>
      </c>
      <c r="E1167" s="59">
        <v>31</v>
      </c>
      <c r="F1167" s="59">
        <v>10</v>
      </c>
      <c r="G1167" s="59">
        <v>1010</v>
      </c>
    </row>
    <row r="1168" spans="1:7" x14ac:dyDescent="0.25">
      <c r="A1168" s="59">
        <v>1</v>
      </c>
      <c r="B1168" s="59">
        <v>49</v>
      </c>
      <c r="C1168" s="59">
        <v>89</v>
      </c>
      <c r="D1168" s="59">
        <v>40</v>
      </c>
      <c r="E1168" s="59">
        <v>48</v>
      </c>
      <c r="F1168" s="59">
        <v>15</v>
      </c>
      <c r="G1168" s="59">
        <v>-258</v>
      </c>
    </row>
    <row r="1169" spans="1:7" x14ac:dyDescent="0.25">
      <c r="A1169" s="59">
        <v>-1</v>
      </c>
      <c r="B1169" s="59">
        <v>82</v>
      </c>
      <c r="C1169" s="59">
        <v>141</v>
      </c>
      <c r="D1169" s="59">
        <v>59</v>
      </c>
      <c r="E1169" s="59">
        <v>83</v>
      </c>
      <c r="F1169" s="59">
        <v>53</v>
      </c>
      <c r="G1169" s="59">
        <v>338</v>
      </c>
    </row>
    <row r="1170" spans="1:7" x14ac:dyDescent="0.25">
      <c r="A1170" s="59">
        <v>18</v>
      </c>
      <c r="B1170" s="59">
        <v>59</v>
      </c>
      <c r="C1170" s="59">
        <v>103</v>
      </c>
      <c r="D1170" s="59">
        <v>44</v>
      </c>
      <c r="E1170" s="59">
        <v>41</v>
      </c>
      <c r="F1170" s="59">
        <v>14</v>
      </c>
      <c r="G1170" s="59">
        <v>258</v>
      </c>
    </row>
    <row r="1171" spans="1:7" x14ac:dyDescent="0.25">
      <c r="A1171" s="59">
        <v>16</v>
      </c>
      <c r="B1171" s="59">
        <v>34</v>
      </c>
      <c r="C1171" s="59">
        <v>57</v>
      </c>
      <c r="D1171" s="59">
        <v>23</v>
      </c>
      <c r="E1171" s="59">
        <v>18</v>
      </c>
      <c r="F1171" s="59">
        <v>6</v>
      </c>
      <c r="G1171" s="59">
        <v>868</v>
      </c>
    </row>
    <row r="1172" spans="1:7" x14ac:dyDescent="0.25">
      <c r="A1172" s="59">
        <v>28</v>
      </c>
      <c r="B1172" s="59">
        <v>53</v>
      </c>
      <c r="C1172" s="59">
        <v>94</v>
      </c>
      <c r="D1172" s="59">
        <v>41</v>
      </c>
      <c r="E1172" s="59">
        <v>25</v>
      </c>
      <c r="F1172" s="59">
        <v>13</v>
      </c>
      <c r="G1172" s="59">
        <v>592</v>
      </c>
    </row>
    <row r="1173" spans="1:7" x14ac:dyDescent="0.25">
      <c r="A1173" s="59">
        <v>32</v>
      </c>
      <c r="B1173" s="59">
        <v>173</v>
      </c>
      <c r="C1173" s="59">
        <v>297</v>
      </c>
      <c r="D1173" s="59">
        <v>80</v>
      </c>
      <c r="E1173" s="59">
        <v>141</v>
      </c>
      <c r="F1173" s="59">
        <v>112</v>
      </c>
      <c r="G1173" s="59">
        <v>717</v>
      </c>
    </row>
    <row r="1174" spans="1:7" x14ac:dyDescent="0.25">
      <c r="A1174" s="59">
        <v>19</v>
      </c>
      <c r="B1174" s="59">
        <v>74</v>
      </c>
      <c r="C1174" s="59">
        <v>133</v>
      </c>
      <c r="D1174" s="59">
        <v>59</v>
      </c>
      <c r="E1174" s="59">
        <v>55</v>
      </c>
      <c r="F1174" s="59">
        <v>22</v>
      </c>
      <c r="G1174" s="59">
        <v>403</v>
      </c>
    </row>
    <row r="1175" spans="1:7" x14ac:dyDescent="0.25">
      <c r="A1175" s="59">
        <v>128</v>
      </c>
      <c r="B1175" s="59">
        <v>195</v>
      </c>
      <c r="C1175" s="59">
        <v>336</v>
      </c>
      <c r="D1175" s="59">
        <v>69</v>
      </c>
      <c r="E1175" s="59">
        <v>67</v>
      </c>
      <c r="F1175" s="59">
        <v>43</v>
      </c>
      <c r="G1175" s="59">
        <v>-942</v>
      </c>
    </row>
    <row r="1176" spans="1:7" x14ac:dyDescent="0.25">
      <c r="A1176" s="59">
        <v>9</v>
      </c>
      <c r="B1176" s="59">
        <v>26</v>
      </c>
      <c r="C1176" s="59">
        <v>44</v>
      </c>
      <c r="D1176" s="59">
        <v>18</v>
      </c>
      <c r="E1176" s="59">
        <v>17</v>
      </c>
      <c r="F1176" s="59">
        <v>5</v>
      </c>
      <c r="G1176" s="59">
        <v>486</v>
      </c>
    </row>
    <row r="1177" spans="1:7" x14ac:dyDescent="0.25">
      <c r="A1177" s="59">
        <v>103</v>
      </c>
      <c r="B1177" s="59">
        <v>172</v>
      </c>
      <c r="C1177" s="59">
        <v>286</v>
      </c>
      <c r="D1177" s="59">
        <v>79</v>
      </c>
      <c r="E1177" s="59">
        <v>69</v>
      </c>
      <c r="F1177" s="59">
        <v>37</v>
      </c>
      <c r="G1177" s="59">
        <v>822</v>
      </c>
    </row>
    <row r="1178" spans="1:7" x14ac:dyDescent="0.25">
      <c r="A1178" s="59">
        <v>71</v>
      </c>
      <c r="B1178" s="59">
        <v>112</v>
      </c>
      <c r="C1178" s="59">
        <v>199</v>
      </c>
      <c r="D1178" s="59">
        <v>87</v>
      </c>
      <c r="E1178" s="59">
        <v>41</v>
      </c>
      <c r="F1178" s="59">
        <v>28</v>
      </c>
      <c r="G1178" s="59">
        <v>564</v>
      </c>
    </row>
    <row r="1179" spans="1:7" x14ac:dyDescent="0.25">
      <c r="A1179" s="59">
        <v>206</v>
      </c>
      <c r="B1179" s="59">
        <v>307</v>
      </c>
      <c r="C1179" s="59">
        <v>567</v>
      </c>
      <c r="D1179" s="59">
        <v>226</v>
      </c>
      <c r="E1179" s="59">
        <v>101</v>
      </c>
      <c r="F1179" s="59">
        <v>80</v>
      </c>
      <c r="G1179" s="59">
        <v>1319</v>
      </c>
    </row>
    <row r="1180" spans="1:7" x14ac:dyDescent="0.25">
      <c r="A1180" s="59">
        <v>19</v>
      </c>
      <c r="B1180" s="59">
        <v>51</v>
      </c>
      <c r="C1180" s="59">
        <v>85</v>
      </c>
      <c r="D1180" s="59">
        <v>34</v>
      </c>
      <c r="E1180" s="59">
        <v>32</v>
      </c>
      <c r="F1180" s="59">
        <v>10</v>
      </c>
      <c r="G1180" s="59">
        <v>432</v>
      </c>
    </row>
    <row r="1181" spans="1:7" x14ac:dyDescent="0.25">
      <c r="A1181" s="59">
        <v>20</v>
      </c>
      <c r="B1181" s="59">
        <v>63</v>
      </c>
      <c r="C1181" s="59">
        <v>110</v>
      </c>
      <c r="D1181" s="59">
        <v>47</v>
      </c>
      <c r="E1181" s="59">
        <v>43</v>
      </c>
      <c r="F1181" s="59">
        <v>15</v>
      </c>
      <c r="G1181" s="59">
        <v>420</v>
      </c>
    </row>
    <row r="1182" spans="1:7" x14ac:dyDescent="0.25">
      <c r="A1182" s="59">
        <v>30</v>
      </c>
      <c r="B1182" s="59">
        <v>79</v>
      </c>
      <c r="C1182" s="59">
        <v>131</v>
      </c>
      <c r="D1182" s="59">
        <v>52</v>
      </c>
      <c r="E1182" s="59">
        <v>49</v>
      </c>
      <c r="F1182" s="59">
        <v>17</v>
      </c>
      <c r="G1182" s="59">
        <v>-456</v>
      </c>
    </row>
    <row r="1183" spans="1:7" x14ac:dyDescent="0.25">
      <c r="A1183" s="59">
        <v>112</v>
      </c>
      <c r="B1183" s="59">
        <v>152</v>
      </c>
      <c r="C1183" s="59">
        <v>256</v>
      </c>
      <c r="D1183" s="59">
        <v>62</v>
      </c>
      <c r="E1183" s="59">
        <v>40</v>
      </c>
      <c r="F1183" s="59">
        <v>29</v>
      </c>
      <c r="G1183" s="59">
        <v>952</v>
      </c>
    </row>
    <row r="1184" spans="1:7" x14ac:dyDescent="0.25">
      <c r="A1184" s="59">
        <v>98</v>
      </c>
      <c r="B1184" s="59">
        <v>136</v>
      </c>
      <c r="C1184" s="59">
        <v>230</v>
      </c>
      <c r="D1184" s="59">
        <v>94</v>
      </c>
      <c r="E1184" s="59">
        <v>38</v>
      </c>
      <c r="F1184" s="59">
        <v>26</v>
      </c>
      <c r="G1184" s="59">
        <v>608</v>
      </c>
    </row>
    <row r="1185" spans="1:7" x14ac:dyDescent="0.25">
      <c r="A1185" s="59">
        <v>32</v>
      </c>
      <c r="B1185" s="59">
        <v>72</v>
      </c>
      <c r="C1185" s="59">
        <v>132</v>
      </c>
      <c r="D1185" s="59">
        <v>60</v>
      </c>
      <c r="E1185" s="59">
        <v>40</v>
      </c>
      <c r="F1185" s="59">
        <v>18</v>
      </c>
      <c r="G1185" s="59">
        <v>1070</v>
      </c>
    </row>
    <row r="1186" spans="1:7" x14ac:dyDescent="0.25">
      <c r="A1186" s="59">
        <v>16</v>
      </c>
      <c r="B1186" s="59">
        <v>57</v>
      </c>
      <c r="C1186" s="59">
        <v>100</v>
      </c>
      <c r="D1186" s="59">
        <v>43</v>
      </c>
      <c r="E1186" s="59">
        <v>41</v>
      </c>
      <c r="F1186" s="59">
        <v>14</v>
      </c>
      <c r="G1186" s="59">
        <v>388</v>
      </c>
    </row>
    <row r="1187" spans="1:7" x14ac:dyDescent="0.25">
      <c r="A1187" s="59">
        <v>48</v>
      </c>
      <c r="B1187" s="59">
        <v>90</v>
      </c>
      <c r="C1187" s="59">
        <v>151</v>
      </c>
      <c r="D1187" s="59">
        <v>61</v>
      </c>
      <c r="E1187" s="59">
        <v>42</v>
      </c>
      <c r="F1187" s="59">
        <v>19</v>
      </c>
      <c r="G1187" s="59">
        <v>329</v>
      </c>
    </row>
    <row r="1188" spans="1:7" x14ac:dyDescent="0.25">
      <c r="A1188" s="59">
        <v>44</v>
      </c>
      <c r="B1188" s="59">
        <v>96</v>
      </c>
      <c r="C1188" s="59">
        <v>160</v>
      </c>
      <c r="D1188" s="59">
        <v>64</v>
      </c>
      <c r="E1188" s="59">
        <v>52</v>
      </c>
      <c r="F1188" s="59">
        <v>21</v>
      </c>
      <c r="G1188" s="59">
        <v>467</v>
      </c>
    </row>
    <row r="1189" spans="1:7" x14ac:dyDescent="0.25">
      <c r="A1189" s="59">
        <v>-12</v>
      </c>
      <c r="B1189" s="59">
        <v>49</v>
      </c>
      <c r="C1189" s="59">
        <v>169</v>
      </c>
      <c r="D1189" s="59">
        <v>81</v>
      </c>
      <c r="E1189" s="59">
        <v>61</v>
      </c>
      <c r="F1189" s="59">
        <v>37</v>
      </c>
      <c r="G1189" s="59">
        <v>1334</v>
      </c>
    </row>
    <row r="1190" spans="1:7" x14ac:dyDescent="0.25">
      <c r="A1190" s="59">
        <v>0</v>
      </c>
      <c r="B1190" s="59">
        <v>82</v>
      </c>
      <c r="C1190" s="59">
        <v>141</v>
      </c>
      <c r="D1190" s="59">
        <v>59</v>
      </c>
      <c r="E1190" s="59">
        <v>82</v>
      </c>
      <c r="F1190" s="59">
        <v>53</v>
      </c>
      <c r="G1190" s="59">
        <v>338</v>
      </c>
    </row>
    <row r="1191" spans="1:7" x14ac:dyDescent="0.25">
      <c r="A1191" s="59">
        <v>17</v>
      </c>
      <c r="B1191" s="59">
        <v>59</v>
      </c>
      <c r="C1191" s="59">
        <v>103</v>
      </c>
      <c r="D1191" s="59">
        <v>44</v>
      </c>
      <c r="E1191" s="59">
        <v>42</v>
      </c>
      <c r="F1191" s="59">
        <v>14</v>
      </c>
      <c r="G1191" s="59">
        <v>258</v>
      </c>
    </row>
    <row r="1192" spans="1:7" x14ac:dyDescent="0.25">
      <c r="A1192" s="59">
        <v>1</v>
      </c>
      <c r="B1192" s="59">
        <v>49</v>
      </c>
      <c r="C1192" s="59">
        <v>89</v>
      </c>
      <c r="D1192" s="59">
        <v>40</v>
      </c>
      <c r="E1192" s="59">
        <v>48</v>
      </c>
      <c r="F1192" s="59">
        <v>15</v>
      </c>
      <c r="G1192" s="59">
        <v>219</v>
      </c>
    </row>
    <row r="1193" spans="1:7" x14ac:dyDescent="0.25">
      <c r="A1193" s="59">
        <v>31</v>
      </c>
      <c r="B1193" s="59">
        <v>93</v>
      </c>
      <c r="C1193" s="59">
        <v>169</v>
      </c>
      <c r="D1193" s="59">
        <v>76</v>
      </c>
      <c r="E1193" s="59">
        <v>62</v>
      </c>
      <c r="F1193" s="59">
        <v>28</v>
      </c>
      <c r="G1193" s="59">
        <v>613</v>
      </c>
    </row>
    <row r="1194" spans="1:7" x14ac:dyDescent="0.25">
      <c r="A1194" s="59">
        <v>36</v>
      </c>
      <c r="B1194" s="59">
        <v>57</v>
      </c>
      <c r="C1194" s="59">
        <v>96</v>
      </c>
      <c r="D1194" s="59">
        <v>39</v>
      </c>
      <c r="E1194" s="59">
        <v>21</v>
      </c>
      <c r="F1194" s="59">
        <v>10</v>
      </c>
      <c r="G1194" s="59">
        <v>845</v>
      </c>
    </row>
    <row r="1195" spans="1:7" x14ac:dyDescent="0.25">
      <c r="A1195" s="59">
        <v>32</v>
      </c>
      <c r="B1195" s="59">
        <v>60</v>
      </c>
      <c r="C1195" s="59">
        <v>106</v>
      </c>
      <c r="D1195" s="59">
        <v>46</v>
      </c>
      <c r="E1195" s="59">
        <v>28</v>
      </c>
      <c r="F1195" s="59">
        <v>15</v>
      </c>
      <c r="G1195" s="59">
        <v>587</v>
      </c>
    </row>
    <row r="1196" spans="1:7" x14ac:dyDescent="0.25">
      <c r="A1196" s="59">
        <v>31</v>
      </c>
      <c r="B1196" s="59">
        <v>52</v>
      </c>
      <c r="C1196" s="59">
        <v>87</v>
      </c>
      <c r="D1196" s="59">
        <v>35</v>
      </c>
      <c r="E1196" s="59">
        <v>21</v>
      </c>
      <c r="F1196" s="59">
        <v>9</v>
      </c>
      <c r="G1196" s="59">
        <v>894</v>
      </c>
    </row>
    <row r="1197" spans="1:7" x14ac:dyDescent="0.25">
      <c r="A1197" s="59">
        <v>-138</v>
      </c>
      <c r="B1197" s="59">
        <v>-67</v>
      </c>
      <c r="C1197" s="59">
        <v>87</v>
      </c>
      <c r="D1197" s="59">
        <v>128</v>
      </c>
      <c r="E1197" s="59">
        <v>71</v>
      </c>
      <c r="F1197" s="59">
        <v>49</v>
      </c>
      <c r="G1197" s="59">
        <v>1832</v>
      </c>
    </row>
    <row r="1198" spans="1:7" x14ac:dyDescent="0.25">
      <c r="A1198" s="59">
        <v>370</v>
      </c>
      <c r="B1198" s="59">
        <v>548</v>
      </c>
      <c r="C1198" s="59">
        <v>912</v>
      </c>
      <c r="D1198" s="59">
        <v>311</v>
      </c>
      <c r="E1198" s="59">
        <v>178</v>
      </c>
      <c r="F1198" s="59">
        <v>127</v>
      </c>
      <c r="G1198" s="59">
        <v>2654</v>
      </c>
    </row>
    <row r="1199" spans="1:7" x14ac:dyDescent="0.25">
      <c r="A1199" s="59">
        <v>139</v>
      </c>
      <c r="B1199" s="59">
        <v>185</v>
      </c>
      <c r="C1199" s="59">
        <v>312</v>
      </c>
      <c r="D1199" s="59">
        <v>116</v>
      </c>
      <c r="E1199" s="59">
        <v>46</v>
      </c>
      <c r="F1199" s="59">
        <v>35</v>
      </c>
      <c r="G1199" s="59">
        <v>1007</v>
      </c>
    </row>
    <row r="1200" spans="1:7" x14ac:dyDescent="0.25">
      <c r="A1200" s="59">
        <v>205</v>
      </c>
      <c r="B1200" s="59">
        <v>307</v>
      </c>
      <c r="C1200" s="59">
        <v>567</v>
      </c>
      <c r="D1200" s="59">
        <v>268</v>
      </c>
      <c r="E1200" s="59">
        <v>102</v>
      </c>
      <c r="F1200" s="59">
        <v>80</v>
      </c>
      <c r="G1200" s="59">
        <v>1319</v>
      </c>
    </row>
    <row r="1201" spans="1:7" x14ac:dyDescent="0.25">
      <c r="A1201" s="59">
        <v>72</v>
      </c>
      <c r="B1201" s="59">
        <v>112</v>
      </c>
      <c r="C1201" s="59">
        <v>199</v>
      </c>
      <c r="D1201" s="59">
        <v>87</v>
      </c>
      <c r="E1201" s="59">
        <v>40</v>
      </c>
      <c r="F1201" s="59">
        <v>28</v>
      </c>
      <c r="G1201" s="59">
        <v>564</v>
      </c>
    </row>
    <row r="1202" spans="1:7" x14ac:dyDescent="0.25">
      <c r="A1202" s="59">
        <v>112</v>
      </c>
      <c r="B1202" s="59">
        <v>152</v>
      </c>
      <c r="C1202" s="59">
        <v>256</v>
      </c>
      <c r="D1202" s="59">
        <v>95</v>
      </c>
      <c r="E1202" s="59">
        <v>40</v>
      </c>
      <c r="F1202" s="59">
        <v>29</v>
      </c>
      <c r="G1202" s="59">
        <v>952</v>
      </c>
    </row>
    <row r="1203" spans="1:7" x14ac:dyDescent="0.25">
      <c r="A1203" s="59">
        <v>98</v>
      </c>
      <c r="B1203" s="59">
        <v>136</v>
      </c>
      <c r="C1203" s="59">
        <v>230</v>
      </c>
      <c r="D1203" s="59">
        <v>94</v>
      </c>
      <c r="E1203" s="59">
        <v>38</v>
      </c>
      <c r="F1203" s="59">
        <v>26</v>
      </c>
      <c r="G1203" s="59">
        <v>608</v>
      </c>
    </row>
    <row r="1204" spans="1:7" x14ac:dyDescent="0.25">
      <c r="A1204" s="59">
        <v>30</v>
      </c>
      <c r="B1204" s="59">
        <v>79</v>
      </c>
      <c r="C1204" s="59">
        <v>131</v>
      </c>
      <c r="D1204" s="59">
        <v>52</v>
      </c>
      <c r="E1204" s="59">
        <v>49</v>
      </c>
      <c r="F1204" s="59">
        <v>17</v>
      </c>
      <c r="G1204" s="59">
        <v>668</v>
      </c>
    </row>
    <row r="1205" spans="1:7" x14ac:dyDescent="0.25">
      <c r="A1205" s="59">
        <v>-157</v>
      </c>
      <c r="B1205" s="59">
        <v>-36</v>
      </c>
      <c r="C1205" s="59">
        <v>202</v>
      </c>
      <c r="D1205" s="59">
        <v>266</v>
      </c>
      <c r="E1205" s="59">
        <v>121</v>
      </c>
      <c r="F1205" s="59">
        <v>78</v>
      </c>
      <c r="G1205" s="59">
        <v>2797</v>
      </c>
    </row>
    <row r="1206" spans="1:7" x14ac:dyDescent="0.25">
      <c r="A1206" s="59">
        <v>167</v>
      </c>
      <c r="B1206" s="59">
        <v>266</v>
      </c>
      <c r="C1206" s="59">
        <v>532</v>
      </c>
      <c r="D1206" s="59">
        <v>268</v>
      </c>
      <c r="E1206" s="59">
        <v>99</v>
      </c>
      <c r="F1206" s="59">
        <v>74</v>
      </c>
      <c r="G1206" s="59">
        <v>1819</v>
      </c>
    </row>
    <row r="1207" spans="1:7" x14ac:dyDescent="0.25">
      <c r="A1207" s="59">
        <v>45</v>
      </c>
      <c r="B1207" s="59">
        <v>225</v>
      </c>
      <c r="C1207" s="59">
        <v>387</v>
      </c>
      <c r="D1207" s="59">
        <v>183</v>
      </c>
      <c r="E1207" s="59">
        <v>180</v>
      </c>
      <c r="F1207" s="59">
        <v>147</v>
      </c>
      <c r="G1207" s="59">
        <v>943</v>
      </c>
    </row>
    <row r="1208" spans="1:7" x14ac:dyDescent="0.25">
      <c r="A1208" s="59">
        <v>259</v>
      </c>
      <c r="B1208" s="59">
        <v>387</v>
      </c>
      <c r="C1208" s="59">
        <v>678</v>
      </c>
      <c r="D1208" s="59">
        <v>311</v>
      </c>
      <c r="E1208" s="59">
        <v>128</v>
      </c>
      <c r="F1208" s="59">
        <v>96</v>
      </c>
      <c r="G1208" s="59">
        <v>1742</v>
      </c>
    </row>
    <row r="1209" spans="1:7" x14ac:dyDescent="0.25">
      <c r="A1209" s="59">
        <v>-1</v>
      </c>
      <c r="B1209" s="59">
        <v>46</v>
      </c>
      <c r="C1209" s="59">
        <v>82</v>
      </c>
      <c r="D1209" s="59">
        <v>36</v>
      </c>
      <c r="E1209" s="59">
        <v>47</v>
      </c>
      <c r="F1209" s="59">
        <v>13</v>
      </c>
      <c r="G1209" s="59">
        <v>252</v>
      </c>
    </row>
    <row r="1210" spans="1:7" x14ac:dyDescent="0.25">
      <c r="A1210" s="59">
        <v>45</v>
      </c>
      <c r="B1210" s="59">
        <v>225</v>
      </c>
      <c r="C1210" s="59">
        <v>387</v>
      </c>
      <c r="D1210" s="59">
        <v>150</v>
      </c>
      <c r="E1210" s="59">
        <v>180</v>
      </c>
      <c r="F1210" s="59">
        <v>147</v>
      </c>
      <c r="G1210" s="59">
        <v>943</v>
      </c>
    </row>
    <row r="1211" spans="1:7" x14ac:dyDescent="0.25">
      <c r="A1211" s="59">
        <v>208</v>
      </c>
      <c r="B1211" s="59">
        <v>329</v>
      </c>
      <c r="C1211" s="59">
        <v>567</v>
      </c>
      <c r="D1211" s="59">
        <v>293</v>
      </c>
      <c r="E1211" s="59">
        <v>121</v>
      </c>
      <c r="F1211" s="59">
        <v>78</v>
      </c>
      <c r="G1211" s="59">
        <v>1190</v>
      </c>
    </row>
    <row r="1212" spans="1:7" x14ac:dyDescent="0.25">
      <c r="A1212" s="59">
        <v>150</v>
      </c>
      <c r="B1212" s="59">
        <v>222</v>
      </c>
      <c r="C1212" s="59">
        <v>376</v>
      </c>
      <c r="D1212" s="59">
        <v>190</v>
      </c>
      <c r="E1212" s="59">
        <v>72</v>
      </c>
      <c r="F1212" s="59">
        <v>49</v>
      </c>
      <c r="G1212" s="59">
        <v>833</v>
      </c>
    </row>
    <row r="1213" spans="1:7" x14ac:dyDescent="0.25">
      <c r="A1213" s="59">
        <v>258</v>
      </c>
      <c r="B1213" s="59">
        <v>387</v>
      </c>
      <c r="C1213" s="59">
        <v>678</v>
      </c>
      <c r="D1213" s="59">
        <v>252</v>
      </c>
      <c r="E1213" s="59">
        <v>129</v>
      </c>
      <c r="F1213" s="59">
        <v>96</v>
      </c>
      <c r="G1213" s="59">
        <v>1742</v>
      </c>
    </row>
    <row r="1214" spans="1:7" x14ac:dyDescent="0.25">
      <c r="A1214" s="59">
        <v>168</v>
      </c>
      <c r="B1214" s="59">
        <v>266</v>
      </c>
      <c r="C1214" s="59">
        <v>532</v>
      </c>
      <c r="D1214" s="59">
        <v>233</v>
      </c>
      <c r="E1214" s="59">
        <v>98</v>
      </c>
      <c r="F1214" s="59">
        <v>74</v>
      </c>
      <c r="G1214" s="59">
        <v>1819</v>
      </c>
    </row>
    <row r="1215" spans="1:7" x14ac:dyDescent="0.25">
      <c r="A1215" s="59">
        <v>-378</v>
      </c>
      <c r="B1215" s="59">
        <v>-270</v>
      </c>
      <c r="C1215" s="59">
        <v>27</v>
      </c>
      <c r="D1215" s="59">
        <v>329</v>
      </c>
      <c r="E1215" s="59">
        <v>135</v>
      </c>
      <c r="F1215" s="59">
        <v>102</v>
      </c>
      <c r="G1215" s="59">
        <v>5230</v>
      </c>
    </row>
    <row r="1216" spans="1:7" x14ac:dyDescent="0.25">
      <c r="A1216" s="59">
        <v>9</v>
      </c>
      <c r="B1216" s="59">
        <v>41</v>
      </c>
      <c r="C1216" s="59">
        <v>75</v>
      </c>
      <c r="D1216" s="59">
        <v>34</v>
      </c>
      <c r="E1216" s="59">
        <v>32</v>
      </c>
      <c r="F1216" s="59">
        <v>10</v>
      </c>
      <c r="G1216" s="59">
        <v>1010</v>
      </c>
    </row>
    <row r="1217" spans="1:7" x14ac:dyDescent="0.25">
      <c r="A1217" s="59">
        <v>32</v>
      </c>
      <c r="B1217" s="59">
        <v>43</v>
      </c>
      <c r="C1217" s="59">
        <v>43</v>
      </c>
      <c r="D1217" s="59">
        <v>0</v>
      </c>
      <c r="E1217" s="59">
        <v>11</v>
      </c>
      <c r="F1217" s="59">
        <v>0</v>
      </c>
      <c r="G1217" s="59">
        <v>559</v>
      </c>
    </row>
    <row r="1218" spans="1:7" x14ac:dyDescent="0.25">
      <c r="A1218" s="59">
        <v>17</v>
      </c>
      <c r="B1218" s="59">
        <v>36</v>
      </c>
      <c r="C1218" s="59">
        <v>61</v>
      </c>
      <c r="D1218" s="59">
        <v>25</v>
      </c>
      <c r="E1218" s="59">
        <v>19</v>
      </c>
      <c r="F1218" s="59">
        <v>7</v>
      </c>
      <c r="G1218" s="59">
        <v>854</v>
      </c>
    </row>
    <row r="1219" spans="1:7" x14ac:dyDescent="0.25">
      <c r="A1219" s="59">
        <v>12</v>
      </c>
      <c r="B1219" s="59">
        <v>29</v>
      </c>
      <c r="C1219" s="59">
        <v>49</v>
      </c>
      <c r="D1219" s="59">
        <v>20</v>
      </c>
      <c r="E1219" s="59">
        <v>17</v>
      </c>
      <c r="F1219" s="59">
        <v>5</v>
      </c>
      <c r="G1219" s="59">
        <v>808</v>
      </c>
    </row>
    <row r="1220" spans="1:7" x14ac:dyDescent="0.25">
      <c r="A1220" s="59">
        <v>-10</v>
      </c>
      <c r="B1220" s="59">
        <v>56</v>
      </c>
      <c r="C1220" s="59">
        <v>95</v>
      </c>
      <c r="D1220" s="59">
        <v>39</v>
      </c>
      <c r="E1220" s="59">
        <v>66</v>
      </c>
      <c r="F1220" s="59">
        <v>36</v>
      </c>
      <c r="G1220" s="59">
        <v>517</v>
      </c>
    </row>
    <row r="1221" spans="1:7" x14ac:dyDescent="0.25">
      <c r="A1221" s="59">
        <v>0</v>
      </c>
      <c r="B1221" s="59">
        <v>55</v>
      </c>
      <c r="C1221" s="59">
        <v>94</v>
      </c>
      <c r="D1221" s="59">
        <v>39</v>
      </c>
      <c r="E1221" s="59">
        <v>55</v>
      </c>
      <c r="F1221" s="59">
        <v>12</v>
      </c>
      <c r="G1221" s="59">
        <v>478</v>
      </c>
    </row>
    <row r="1222" spans="1:7" x14ac:dyDescent="0.25">
      <c r="A1222" s="59">
        <v>24</v>
      </c>
      <c r="B1222" s="59">
        <v>44</v>
      </c>
      <c r="C1222" s="59">
        <v>74</v>
      </c>
      <c r="D1222" s="59">
        <v>30</v>
      </c>
      <c r="E1222" s="59">
        <v>20</v>
      </c>
      <c r="F1222" s="59">
        <v>8</v>
      </c>
      <c r="G1222" s="59">
        <v>829</v>
      </c>
    </row>
    <row r="1223" spans="1:7" x14ac:dyDescent="0.25">
      <c r="A1223" s="59">
        <v>27</v>
      </c>
      <c r="B1223" s="59">
        <v>53</v>
      </c>
      <c r="C1223" s="59">
        <v>94</v>
      </c>
      <c r="D1223" s="59">
        <v>41</v>
      </c>
      <c r="E1223" s="59">
        <v>26</v>
      </c>
      <c r="F1223" s="59">
        <v>13</v>
      </c>
      <c r="G1223" s="59">
        <v>592</v>
      </c>
    </row>
    <row r="1224" spans="1:7" x14ac:dyDescent="0.25">
      <c r="A1224" s="59">
        <v>9</v>
      </c>
      <c r="B1224" s="59">
        <v>26</v>
      </c>
      <c r="C1224" s="59">
        <v>44</v>
      </c>
      <c r="D1224" s="59">
        <v>18</v>
      </c>
      <c r="E1224" s="59">
        <v>17</v>
      </c>
      <c r="F1224" s="59">
        <v>5</v>
      </c>
      <c r="G1224" s="59">
        <v>486</v>
      </c>
    </row>
    <row r="1225" spans="1:7" x14ac:dyDescent="0.25">
      <c r="A1225" s="59">
        <v>104</v>
      </c>
      <c r="B1225" s="59">
        <v>172</v>
      </c>
      <c r="C1225" s="59">
        <v>286</v>
      </c>
      <c r="D1225" s="59">
        <v>121</v>
      </c>
      <c r="E1225" s="59">
        <v>68</v>
      </c>
      <c r="F1225" s="59">
        <v>37</v>
      </c>
      <c r="G1225" s="59">
        <v>822</v>
      </c>
    </row>
    <row r="1226" spans="1:7" x14ac:dyDescent="0.25">
      <c r="A1226" s="59">
        <v>129</v>
      </c>
      <c r="B1226" s="59">
        <v>195</v>
      </c>
      <c r="C1226" s="59">
        <v>336</v>
      </c>
      <c r="D1226" s="59">
        <v>133</v>
      </c>
      <c r="E1226" s="59">
        <v>66</v>
      </c>
      <c r="F1226" s="59">
        <v>43</v>
      </c>
      <c r="G1226" s="59">
        <v>692</v>
      </c>
    </row>
    <row r="1227" spans="1:7" x14ac:dyDescent="0.25">
      <c r="A1227" s="59">
        <v>18</v>
      </c>
      <c r="B1227" s="59">
        <v>51</v>
      </c>
      <c r="C1227" s="59">
        <v>85</v>
      </c>
      <c r="D1227" s="59">
        <v>34</v>
      </c>
      <c r="E1227" s="59">
        <v>33</v>
      </c>
      <c r="F1227" s="59">
        <v>10</v>
      </c>
      <c r="G1227" s="59">
        <v>432</v>
      </c>
    </row>
    <row r="1228" spans="1:7" x14ac:dyDescent="0.25">
      <c r="A1228" s="59">
        <v>12</v>
      </c>
      <c r="B1228" s="59">
        <v>64</v>
      </c>
      <c r="C1228" s="59">
        <v>115</v>
      </c>
      <c r="D1228" s="59">
        <v>51</v>
      </c>
      <c r="E1228" s="59">
        <v>52</v>
      </c>
      <c r="F1228" s="59">
        <v>19</v>
      </c>
      <c r="G1228" s="59">
        <v>419</v>
      </c>
    </row>
    <row r="1229" spans="1:7" x14ac:dyDescent="0.25">
      <c r="A1229" s="59">
        <v>20</v>
      </c>
      <c r="B1229" s="59">
        <v>63</v>
      </c>
      <c r="C1229" s="59">
        <v>110</v>
      </c>
      <c r="D1229" s="59">
        <v>47</v>
      </c>
      <c r="E1229" s="59">
        <v>43</v>
      </c>
      <c r="F1229" s="59">
        <v>15</v>
      </c>
      <c r="G1229" s="59">
        <v>420</v>
      </c>
    </row>
    <row r="1230" spans="1:7" x14ac:dyDescent="0.25">
      <c r="A1230" s="59">
        <v>81</v>
      </c>
      <c r="B1230" s="59">
        <v>146</v>
      </c>
      <c r="C1230" s="59">
        <v>291</v>
      </c>
      <c r="D1230" s="59">
        <v>159</v>
      </c>
      <c r="E1230" s="59">
        <v>65</v>
      </c>
      <c r="F1230" s="59">
        <v>40</v>
      </c>
      <c r="G1230" s="59">
        <v>1304</v>
      </c>
    </row>
    <row r="1231" spans="1:7" x14ac:dyDescent="0.25">
      <c r="A1231" s="59">
        <v>75</v>
      </c>
      <c r="B1231" s="59">
        <v>135</v>
      </c>
      <c r="C1231" s="59">
        <v>225</v>
      </c>
      <c r="D1231" s="59">
        <v>90</v>
      </c>
      <c r="E1231" s="59">
        <v>60</v>
      </c>
      <c r="F1231" s="59">
        <v>29</v>
      </c>
      <c r="G1231" s="59">
        <v>1148</v>
      </c>
    </row>
    <row r="1232" spans="1:7" x14ac:dyDescent="0.25">
      <c r="A1232" s="59">
        <v>37</v>
      </c>
      <c r="B1232" s="59">
        <v>59</v>
      </c>
      <c r="C1232" s="59">
        <v>99</v>
      </c>
      <c r="D1232" s="59">
        <v>40</v>
      </c>
      <c r="E1232" s="59">
        <v>22</v>
      </c>
      <c r="F1232" s="59">
        <v>11</v>
      </c>
      <c r="G1232" s="59">
        <v>843</v>
      </c>
    </row>
    <row r="1233" spans="1:7" x14ac:dyDescent="0.25">
      <c r="A1233" s="59">
        <v>29</v>
      </c>
      <c r="B1233" s="59">
        <v>65</v>
      </c>
      <c r="C1233" s="59">
        <v>104</v>
      </c>
      <c r="D1233" s="59">
        <v>39</v>
      </c>
      <c r="E1233" s="59">
        <v>36</v>
      </c>
      <c r="F1233" s="59">
        <v>12</v>
      </c>
      <c r="G1233" s="59">
        <v>380</v>
      </c>
    </row>
    <row r="1234" spans="1:7" x14ac:dyDescent="0.25">
      <c r="A1234" s="59">
        <v>20</v>
      </c>
      <c r="B1234" s="59">
        <v>54</v>
      </c>
      <c r="C1234" s="59">
        <v>90</v>
      </c>
      <c r="D1234" s="59">
        <v>36</v>
      </c>
      <c r="E1234" s="59">
        <v>34</v>
      </c>
      <c r="F1234" s="59">
        <v>11</v>
      </c>
      <c r="G1234" s="59">
        <v>462</v>
      </c>
    </row>
    <row r="1235" spans="1:7" x14ac:dyDescent="0.25">
      <c r="A1235" s="59">
        <v>-5</v>
      </c>
      <c r="B1235" s="59">
        <v>66</v>
      </c>
      <c r="C1235" s="59">
        <v>113</v>
      </c>
      <c r="D1235" s="59">
        <v>47</v>
      </c>
      <c r="E1235" s="59">
        <v>71</v>
      </c>
      <c r="F1235" s="59">
        <v>42</v>
      </c>
      <c r="G1235" s="59">
        <v>622</v>
      </c>
    </row>
    <row r="1236" spans="1:7" x14ac:dyDescent="0.25">
      <c r="A1236" s="59">
        <v>75</v>
      </c>
      <c r="B1236" s="59">
        <v>125</v>
      </c>
      <c r="C1236" s="59">
        <v>211</v>
      </c>
      <c r="D1236" s="59">
        <v>86</v>
      </c>
      <c r="E1236" s="59">
        <v>50</v>
      </c>
      <c r="F1236" s="59">
        <v>27</v>
      </c>
      <c r="G1236" s="59">
        <v>463</v>
      </c>
    </row>
    <row r="1237" spans="1:7" x14ac:dyDescent="0.25">
      <c r="A1237" s="59">
        <v>31</v>
      </c>
      <c r="B1237" s="59">
        <v>173</v>
      </c>
      <c r="C1237" s="59">
        <v>297</v>
      </c>
      <c r="D1237" s="59">
        <v>174</v>
      </c>
      <c r="E1237" s="59">
        <v>142</v>
      </c>
      <c r="F1237" s="59">
        <v>112</v>
      </c>
      <c r="G1237" s="59">
        <v>717</v>
      </c>
    </row>
    <row r="1238" spans="1:7" x14ac:dyDescent="0.25">
      <c r="A1238" s="59">
        <v>36</v>
      </c>
      <c r="B1238" s="59">
        <v>65</v>
      </c>
      <c r="C1238" s="59">
        <v>115</v>
      </c>
      <c r="D1238" s="59">
        <v>50</v>
      </c>
      <c r="E1238" s="59">
        <v>29</v>
      </c>
      <c r="F1238" s="59">
        <v>16</v>
      </c>
      <c r="G1238" s="59">
        <v>587</v>
      </c>
    </row>
    <row r="1239" spans="1:7" x14ac:dyDescent="0.25">
      <c r="A1239" s="59">
        <v>18</v>
      </c>
      <c r="B1239" s="59">
        <v>74</v>
      </c>
      <c r="C1239" s="59">
        <v>133</v>
      </c>
      <c r="D1239" s="59">
        <v>59</v>
      </c>
      <c r="E1239" s="59">
        <v>56</v>
      </c>
      <c r="F1239" s="59">
        <v>22</v>
      </c>
      <c r="G1239" s="59">
        <v>403</v>
      </c>
    </row>
    <row r="1240" spans="1:7" x14ac:dyDescent="0.25">
      <c r="A1240" s="59">
        <v>56</v>
      </c>
      <c r="B1240" s="59">
        <v>103</v>
      </c>
      <c r="C1240" s="59">
        <v>189</v>
      </c>
      <c r="D1240" s="59">
        <v>86</v>
      </c>
      <c r="E1240" s="59">
        <v>47</v>
      </c>
      <c r="F1240" s="59">
        <v>26</v>
      </c>
      <c r="G1240" s="59">
        <v>1081</v>
      </c>
    </row>
    <row r="1241" spans="1:7" x14ac:dyDescent="0.25">
      <c r="A1241" s="59">
        <v>82</v>
      </c>
      <c r="B1241" s="59">
        <v>146</v>
      </c>
      <c r="C1241" s="59">
        <v>291</v>
      </c>
      <c r="D1241" s="59">
        <v>179</v>
      </c>
      <c r="E1241" s="59">
        <v>64</v>
      </c>
      <c r="F1241" s="59">
        <v>40</v>
      </c>
      <c r="G1241" s="59">
        <v>1292</v>
      </c>
    </row>
    <row r="1242" spans="1:7" x14ac:dyDescent="0.25">
      <c r="A1242" s="59">
        <v>-10</v>
      </c>
      <c r="B1242" s="59">
        <v>52</v>
      </c>
      <c r="C1242" s="59">
        <v>89</v>
      </c>
      <c r="D1242" s="59">
        <v>37</v>
      </c>
      <c r="E1242" s="59">
        <v>62</v>
      </c>
      <c r="F1242" s="59">
        <v>33</v>
      </c>
      <c r="G1242" s="59">
        <v>513</v>
      </c>
    </row>
    <row r="1243" spans="1:7" x14ac:dyDescent="0.25">
      <c r="A1243" s="59">
        <v>20</v>
      </c>
      <c r="B1243" s="59">
        <v>62</v>
      </c>
      <c r="C1243" s="59">
        <v>108</v>
      </c>
      <c r="D1243" s="59">
        <v>46</v>
      </c>
      <c r="E1243" s="59">
        <v>42</v>
      </c>
      <c r="F1243" s="59">
        <v>15</v>
      </c>
      <c r="G1243" s="59">
        <v>415</v>
      </c>
    </row>
    <row r="1244" spans="1:7" x14ac:dyDescent="0.25">
      <c r="A1244" s="59">
        <v>9</v>
      </c>
      <c r="B1244" s="59">
        <v>60</v>
      </c>
      <c r="C1244" s="59">
        <v>109</v>
      </c>
      <c r="D1244" s="59">
        <v>49</v>
      </c>
      <c r="E1244" s="59">
        <v>51</v>
      </c>
      <c r="F1244" s="59">
        <v>18</v>
      </c>
      <c r="G1244" s="59">
        <v>414</v>
      </c>
    </row>
    <row r="1245" spans="1:7" x14ac:dyDescent="0.25">
      <c r="A1245" s="59">
        <v>16</v>
      </c>
      <c r="B1245" s="59">
        <v>50</v>
      </c>
      <c r="C1245" s="59">
        <v>91</v>
      </c>
      <c r="D1245" s="59">
        <v>41</v>
      </c>
      <c r="E1245" s="59">
        <v>34</v>
      </c>
      <c r="F1245" s="59">
        <v>12</v>
      </c>
      <c r="G1245" s="59">
        <v>1046</v>
      </c>
    </row>
    <row r="1246" spans="1:7" x14ac:dyDescent="0.25">
      <c r="A1246" s="59">
        <v>53</v>
      </c>
      <c r="B1246" s="59">
        <v>87</v>
      </c>
      <c r="C1246" s="59">
        <v>155</v>
      </c>
      <c r="D1246" s="59">
        <v>68</v>
      </c>
      <c r="E1246" s="59">
        <v>34</v>
      </c>
      <c r="F1246" s="59">
        <v>22</v>
      </c>
      <c r="G1246" s="59">
        <v>587</v>
      </c>
    </row>
    <row r="1247" spans="1:7" x14ac:dyDescent="0.25">
      <c r="A1247" s="59">
        <v>105</v>
      </c>
      <c r="B1247" s="59">
        <v>145</v>
      </c>
      <c r="C1247" s="59">
        <v>245</v>
      </c>
      <c r="D1247" s="59">
        <v>155</v>
      </c>
      <c r="E1247" s="59">
        <v>40</v>
      </c>
      <c r="F1247" s="59">
        <v>28</v>
      </c>
      <c r="G1247" s="59">
        <v>598</v>
      </c>
    </row>
    <row r="1248" spans="1:7" x14ac:dyDescent="0.25">
      <c r="A1248" s="59">
        <v>30</v>
      </c>
      <c r="B1248" s="59">
        <v>79</v>
      </c>
      <c r="C1248" s="59">
        <v>131</v>
      </c>
      <c r="D1248" s="59">
        <v>52</v>
      </c>
      <c r="E1248" s="59">
        <v>49</v>
      </c>
      <c r="F1248" s="59">
        <v>17</v>
      </c>
      <c r="G1248" s="59">
        <v>662</v>
      </c>
    </row>
    <row r="1249" spans="1:7" x14ac:dyDescent="0.25">
      <c r="A1249" s="59">
        <v>144</v>
      </c>
      <c r="B1249" s="59">
        <v>191</v>
      </c>
      <c r="C1249" s="59">
        <v>323</v>
      </c>
      <c r="D1249" s="59">
        <v>68</v>
      </c>
      <c r="E1249" s="59">
        <v>47</v>
      </c>
      <c r="F1249" s="59">
        <v>36</v>
      </c>
      <c r="G1249" s="59">
        <v>994</v>
      </c>
    </row>
    <row r="1250" spans="1:7" x14ac:dyDescent="0.25">
      <c r="A1250" s="59">
        <v>133</v>
      </c>
      <c r="B1250" s="59">
        <v>178</v>
      </c>
      <c r="C1250" s="59">
        <v>301</v>
      </c>
      <c r="D1250" s="59">
        <v>156</v>
      </c>
      <c r="E1250" s="59">
        <v>45</v>
      </c>
      <c r="F1250" s="59">
        <v>34</v>
      </c>
      <c r="G1250" s="59">
        <v>941</v>
      </c>
    </row>
    <row r="1251" spans="1:7" x14ac:dyDescent="0.25">
      <c r="A1251" s="59">
        <v>39</v>
      </c>
      <c r="B1251" s="59">
        <v>68</v>
      </c>
      <c r="C1251" s="59">
        <v>120</v>
      </c>
      <c r="D1251" s="59">
        <v>52</v>
      </c>
      <c r="E1251" s="59">
        <v>29</v>
      </c>
      <c r="F1251" s="59">
        <v>17</v>
      </c>
      <c r="G1251" s="59">
        <v>554</v>
      </c>
    </row>
    <row r="1252" spans="1:7" x14ac:dyDescent="0.25">
      <c r="A1252" s="59">
        <v>132</v>
      </c>
      <c r="B1252" s="59">
        <v>178</v>
      </c>
      <c r="C1252" s="59">
        <v>301</v>
      </c>
      <c r="D1252" s="59">
        <v>160</v>
      </c>
      <c r="E1252" s="59">
        <v>46</v>
      </c>
      <c r="F1252" s="59">
        <v>34</v>
      </c>
      <c r="G1252" s="59">
        <v>941</v>
      </c>
    </row>
    <row r="1253" spans="1:7" x14ac:dyDescent="0.25">
      <c r="A1253" s="59">
        <v>39</v>
      </c>
      <c r="B1253" s="59">
        <v>68</v>
      </c>
      <c r="C1253" s="59">
        <v>120</v>
      </c>
      <c r="D1253" s="59">
        <v>52</v>
      </c>
      <c r="E1253" s="59">
        <v>29</v>
      </c>
      <c r="F1253" s="59">
        <v>17</v>
      </c>
      <c r="G1253" s="59">
        <v>554</v>
      </c>
    </row>
    <row r="1254" spans="1:7" x14ac:dyDescent="0.25">
      <c r="A1254" s="59">
        <v>143</v>
      </c>
      <c r="B1254" s="59">
        <v>191</v>
      </c>
      <c r="C1254" s="59">
        <v>323</v>
      </c>
      <c r="D1254" s="59">
        <v>113</v>
      </c>
      <c r="E1254" s="59">
        <v>48</v>
      </c>
      <c r="F1254" s="59">
        <v>36</v>
      </c>
      <c r="G1254" s="59">
        <v>994</v>
      </c>
    </row>
    <row r="1255" spans="1:7" x14ac:dyDescent="0.25">
      <c r="A1255" s="59">
        <v>105</v>
      </c>
      <c r="B1255" s="59">
        <v>145</v>
      </c>
      <c r="C1255" s="59">
        <v>245</v>
      </c>
      <c r="D1255" s="59">
        <v>139</v>
      </c>
      <c r="E1255" s="59">
        <v>40</v>
      </c>
      <c r="F1255" s="59">
        <v>28</v>
      </c>
      <c r="G1255" s="59">
        <v>598</v>
      </c>
    </row>
    <row r="1256" spans="1:7" x14ac:dyDescent="0.25">
      <c r="A1256" s="59">
        <v>30</v>
      </c>
      <c r="B1256" s="59">
        <v>79</v>
      </c>
      <c r="C1256" s="59">
        <v>131</v>
      </c>
      <c r="D1256" s="59">
        <v>52</v>
      </c>
      <c r="E1256" s="59">
        <v>49</v>
      </c>
      <c r="F1256" s="59">
        <v>17</v>
      </c>
      <c r="G1256" s="59">
        <v>662</v>
      </c>
    </row>
    <row r="1257" spans="1:7" x14ac:dyDescent="0.25">
      <c r="A1257" s="59">
        <v>262</v>
      </c>
      <c r="B1257" s="59">
        <v>392</v>
      </c>
      <c r="C1257" s="59">
        <v>687</v>
      </c>
      <c r="D1257" s="59">
        <v>358</v>
      </c>
      <c r="E1257" s="59">
        <v>130</v>
      </c>
      <c r="F1257" s="59">
        <v>97</v>
      </c>
      <c r="G1257" s="59">
        <v>1714</v>
      </c>
    </row>
    <row r="1258" spans="1:7" x14ac:dyDescent="0.25">
      <c r="A1258" s="59">
        <v>167</v>
      </c>
      <c r="B1258" s="59">
        <v>266</v>
      </c>
      <c r="C1258" s="59">
        <v>532</v>
      </c>
      <c r="D1258" s="59">
        <v>292</v>
      </c>
      <c r="E1258" s="59">
        <v>99</v>
      </c>
      <c r="F1258" s="59">
        <v>74</v>
      </c>
      <c r="G1258" s="59">
        <v>1797</v>
      </c>
    </row>
    <row r="1259" spans="1:7" x14ac:dyDescent="0.25">
      <c r="A1259" s="59">
        <v>150</v>
      </c>
      <c r="B1259" s="59">
        <v>222</v>
      </c>
      <c r="C1259" s="59">
        <v>376</v>
      </c>
      <c r="D1259" s="59">
        <v>165</v>
      </c>
      <c r="E1259" s="59">
        <v>72</v>
      </c>
      <c r="F1259" s="59">
        <v>49</v>
      </c>
      <c r="G1259" s="59">
        <v>817</v>
      </c>
    </row>
    <row r="1260" spans="1:7" x14ac:dyDescent="0.25">
      <c r="A1260" s="59">
        <v>163</v>
      </c>
      <c r="B1260" s="59">
        <v>271</v>
      </c>
      <c r="C1260" s="59">
        <v>467</v>
      </c>
      <c r="D1260" s="59">
        <v>199</v>
      </c>
      <c r="E1260" s="59">
        <v>108</v>
      </c>
      <c r="F1260" s="59">
        <v>64</v>
      </c>
      <c r="G1260" s="59">
        <v>1167</v>
      </c>
    </row>
    <row r="1261" spans="1:7" x14ac:dyDescent="0.25">
      <c r="A1261" s="59">
        <v>262</v>
      </c>
      <c r="B1261" s="59">
        <v>392</v>
      </c>
      <c r="C1261" s="59">
        <v>687</v>
      </c>
      <c r="D1261" s="59">
        <v>277</v>
      </c>
      <c r="E1261" s="59">
        <v>130</v>
      </c>
      <c r="F1261" s="59">
        <v>97</v>
      </c>
      <c r="G1261" s="59">
        <v>1714</v>
      </c>
    </row>
    <row r="1262" spans="1:7" x14ac:dyDescent="0.25">
      <c r="A1262" s="59">
        <v>151</v>
      </c>
      <c r="B1262" s="59">
        <v>222</v>
      </c>
      <c r="C1262" s="59">
        <v>376</v>
      </c>
      <c r="D1262" s="59">
        <v>131</v>
      </c>
      <c r="E1262" s="59">
        <v>71</v>
      </c>
      <c r="F1262" s="59">
        <v>49</v>
      </c>
      <c r="G1262" s="59">
        <v>817</v>
      </c>
    </row>
    <row r="1263" spans="1:7" x14ac:dyDescent="0.25">
      <c r="A1263" s="59">
        <v>167</v>
      </c>
      <c r="B1263" s="59">
        <v>266</v>
      </c>
      <c r="C1263" s="59">
        <v>532</v>
      </c>
      <c r="D1263" s="59">
        <v>241</v>
      </c>
      <c r="E1263" s="59">
        <v>99</v>
      </c>
      <c r="F1263" s="59">
        <v>74</v>
      </c>
      <c r="G1263" s="59">
        <v>1797</v>
      </c>
    </row>
    <row r="1264" spans="1:7" x14ac:dyDescent="0.25">
      <c r="A1264" s="59">
        <v>207</v>
      </c>
      <c r="B1264" s="59">
        <v>348</v>
      </c>
      <c r="C1264" s="59">
        <v>632</v>
      </c>
      <c r="D1264" s="59">
        <v>305</v>
      </c>
      <c r="E1264" s="59">
        <v>141</v>
      </c>
      <c r="F1264" s="59">
        <v>107</v>
      </c>
      <c r="G1264" s="59">
        <v>1809</v>
      </c>
    </row>
    <row r="1265" spans="1:7" x14ac:dyDescent="0.25">
      <c r="A1265" s="59">
        <v>18</v>
      </c>
      <c r="B1265" s="59">
        <v>35</v>
      </c>
      <c r="C1265" s="59">
        <v>58</v>
      </c>
      <c r="D1265" s="59">
        <v>23</v>
      </c>
      <c r="E1265" s="59">
        <v>17</v>
      </c>
      <c r="F1265" s="59">
        <v>6</v>
      </c>
      <c r="G1265" s="59">
        <v>806</v>
      </c>
    </row>
    <row r="1266" spans="1:7" x14ac:dyDescent="0.25">
      <c r="A1266" s="59">
        <v>31</v>
      </c>
      <c r="B1266" s="59">
        <v>43</v>
      </c>
      <c r="C1266" s="59">
        <v>43</v>
      </c>
      <c r="D1266" s="59">
        <v>0</v>
      </c>
      <c r="E1266" s="59">
        <v>12</v>
      </c>
      <c r="F1266" s="59">
        <v>0</v>
      </c>
      <c r="G1266" s="59">
        <v>516</v>
      </c>
    </row>
    <row r="1267" spans="1:7" x14ac:dyDescent="0.25">
      <c r="A1267" s="59">
        <v>15</v>
      </c>
      <c r="B1267" s="59">
        <v>49</v>
      </c>
      <c r="C1267" s="59">
        <v>90</v>
      </c>
      <c r="D1267" s="59">
        <v>41</v>
      </c>
      <c r="E1267" s="59">
        <v>34</v>
      </c>
      <c r="F1267" s="59">
        <v>12</v>
      </c>
      <c r="G1267" s="59">
        <v>1007</v>
      </c>
    </row>
    <row r="1268" spans="1:7" x14ac:dyDescent="0.25">
      <c r="A1268" s="59">
        <v>1</v>
      </c>
      <c r="B1268" s="59">
        <v>18</v>
      </c>
      <c r="C1268" s="59">
        <v>32</v>
      </c>
      <c r="D1268" s="59">
        <v>14</v>
      </c>
      <c r="E1268" s="59">
        <v>17</v>
      </c>
      <c r="F1268" s="59">
        <v>4</v>
      </c>
      <c r="G1268" s="59">
        <v>602</v>
      </c>
    </row>
    <row r="1269" spans="1:7" x14ac:dyDescent="0.25">
      <c r="A1269" s="59">
        <v>19</v>
      </c>
      <c r="B1269" s="59">
        <v>38</v>
      </c>
      <c r="C1269" s="59">
        <v>63</v>
      </c>
      <c r="D1269" s="59">
        <v>25</v>
      </c>
      <c r="E1269" s="59">
        <v>19</v>
      </c>
      <c r="F1269" s="59">
        <v>7</v>
      </c>
      <c r="G1269" s="59">
        <v>851</v>
      </c>
    </row>
    <row r="1270" spans="1:7" x14ac:dyDescent="0.25">
      <c r="A1270" s="59">
        <v>2</v>
      </c>
      <c r="B1270" s="59">
        <v>88</v>
      </c>
      <c r="C1270" s="59">
        <v>151</v>
      </c>
      <c r="D1270" s="59">
        <v>63</v>
      </c>
      <c r="E1270" s="59">
        <v>86</v>
      </c>
      <c r="F1270" s="59">
        <v>57</v>
      </c>
      <c r="G1270" s="59">
        <v>332</v>
      </c>
    </row>
    <row r="1271" spans="1:7" x14ac:dyDescent="0.25">
      <c r="A1271" s="59">
        <v>-41</v>
      </c>
      <c r="B1271" s="59">
        <v>19</v>
      </c>
      <c r="C1271" s="59">
        <v>139</v>
      </c>
      <c r="D1271" s="59">
        <v>59</v>
      </c>
      <c r="E1271" s="59">
        <v>60</v>
      </c>
      <c r="F1271" s="59">
        <v>37</v>
      </c>
      <c r="G1271" s="59">
        <v>1439</v>
      </c>
    </row>
    <row r="1272" spans="1:7" x14ac:dyDescent="0.25">
      <c r="A1272" s="59">
        <v>19</v>
      </c>
      <c r="B1272" s="59">
        <v>60</v>
      </c>
      <c r="C1272" s="59">
        <v>105</v>
      </c>
      <c r="D1272" s="59">
        <v>45</v>
      </c>
      <c r="E1272" s="59">
        <v>41</v>
      </c>
      <c r="F1272" s="59">
        <v>14</v>
      </c>
      <c r="G1272" s="59">
        <v>253</v>
      </c>
    </row>
    <row r="1273" spans="1:7" x14ac:dyDescent="0.25">
      <c r="A1273" s="59">
        <v>-9</v>
      </c>
      <c r="B1273" s="59">
        <v>36</v>
      </c>
      <c r="C1273" s="59">
        <v>65</v>
      </c>
      <c r="D1273" s="59">
        <v>29</v>
      </c>
      <c r="E1273" s="59">
        <v>45</v>
      </c>
      <c r="F1273" s="59">
        <v>11</v>
      </c>
      <c r="G1273" s="59">
        <v>215</v>
      </c>
    </row>
    <row r="1274" spans="1:7" x14ac:dyDescent="0.25">
      <c r="A1274" s="59">
        <v>1</v>
      </c>
      <c r="B1274" s="59">
        <v>48</v>
      </c>
      <c r="C1274" s="59">
        <v>86</v>
      </c>
      <c r="D1274" s="59">
        <v>38</v>
      </c>
      <c r="E1274" s="59">
        <v>47</v>
      </c>
      <c r="F1274" s="59">
        <v>14</v>
      </c>
      <c r="G1274" s="59">
        <v>248</v>
      </c>
    </row>
    <row r="1275" spans="1:7" x14ac:dyDescent="0.25">
      <c r="A1275" s="59">
        <v>29</v>
      </c>
      <c r="B1275" s="59">
        <v>49</v>
      </c>
      <c r="C1275" s="59">
        <v>83</v>
      </c>
      <c r="D1275" s="59">
        <v>34</v>
      </c>
      <c r="E1275" s="59">
        <v>20</v>
      </c>
      <c r="F1275" s="59">
        <v>9</v>
      </c>
      <c r="G1275" s="59">
        <v>890</v>
      </c>
    </row>
    <row r="1276" spans="1:7" x14ac:dyDescent="0.25">
      <c r="A1276" s="59">
        <v>28</v>
      </c>
      <c r="B1276" s="59">
        <v>48</v>
      </c>
      <c r="C1276" s="59">
        <v>80</v>
      </c>
      <c r="D1276" s="59">
        <v>32</v>
      </c>
      <c r="E1276" s="59">
        <v>20</v>
      </c>
      <c r="F1276" s="59">
        <v>8</v>
      </c>
      <c r="G1276" s="59">
        <v>841</v>
      </c>
    </row>
    <row r="1277" spans="1:7" x14ac:dyDescent="0.25">
      <c r="A1277" s="59">
        <v>27</v>
      </c>
      <c r="B1277" s="59">
        <v>88</v>
      </c>
      <c r="C1277" s="59">
        <v>160</v>
      </c>
      <c r="D1277" s="59">
        <v>72</v>
      </c>
      <c r="E1277" s="59">
        <v>61</v>
      </c>
      <c r="F1277" s="59">
        <v>27</v>
      </c>
      <c r="G1277" s="59">
        <v>606</v>
      </c>
    </row>
    <row r="1278" spans="1:7" x14ac:dyDescent="0.25">
      <c r="A1278" s="59">
        <v>24</v>
      </c>
      <c r="B1278" s="59">
        <v>60</v>
      </c>
      <c r="C1278" s="59">
        <v>110</v>
      </c>
      <c r="D1278" s="59">
        <v>50</v>
      </c>
      <c r="E1278" s="59">
        <v>36</v>
      </c>
      <c r="F1278" s="59">
        <v>15</v>
      </c>
      <c r="G1278" s="59">
        <v>1064</v>
      </c>
    </row>
    <row r="1279" spans="1:7" x14ac:dyDescent="0.25">
      <c r="A1279" s="59">
        <v>9</v>
      </c>
      <c r="B1279" s="59">
        <v>25</v>
      </c>
      <c r="C1279" s="59">
        <v>41</v>
      </c>
      <c r="D1279" s="59">
        <v>16</v>
      </c>
      <c r="E1279" s="59">
        <v>16</v>
      </c>
      <c r="F1279" s="59">
        <v>4</v>
      </c>
      <c r="G1279" s="59">
        <v>484</v>
      </c>
    </row>
    <row r="1280" spans="1:7" x14ac:dyDescent="0.25">
      <c r="A1280" s="59">
        <v>16</v>
      </c>
      <c r="B1280" s="59">
        <v>33</v>
      </c>
      <c r="C1280" s="59">
        <v>55</v>
      </c>
      <c r="D1280" s="59">
        <v>22</v>
      </c>
      <c r="E1280" s="59">
        <v>17</v>
      </c>
      <c r="F1280" s="59">
        <v>6</v>
      </c>
      <c r="G1280" s="59">
        <v>865</v>
      </c>
    </row>
    <row r="1281" spans="1:7" x14ac:dyDescent="0.25">
      <c r="A1281" s="59">
        <v>103</v>
      </c>
      <c r="B1281" s="59">
        <v>172</v>
      </c>
      <c r="C1281" s="59">
        <v>286</v>
      </c>
      <c r="D1281" s="59">
        <v>153</v>
      </c>
      <c r="E1281" s="59">
        <v>69</v>
      </c>
      <c r="F1281" s="59">
        <v>37</v>
      </c>
      <c r="G1281" s="59">
        <v>810</v>
      </c>
    </row>
    <row r="1282" spans="1:7" x14ac:dyDescent="0.25">
      <c r="A1282" s="59">
        <v>103</v>
      </c>
      <c r="B1282" s="59">
        <v>161</v>
      </c>
      <c r="C1282" s="59">
        <v>277</v>
      </c>
      <c r="D1282" s="59">
        <v>85</v>
      </c>
      <c r="E1282" s="59">
        <v>58</v>
      </c>
      <c r="F1282" s="59">
        <v>35</v>
      </c>
      <c r="G1282" s="59">
        <v>678</v>
      </c>
    </row>
    <row r="1283" spans="1:7" x14ac:dyDescent="0.25">
      <c r="A1283" s="59">
        <v>81</v>
      </c>
      <c r="B1283" s="59">
        <v>146</v>
      </c>
      <c r="C1283" s="59">
        <v>291</v>
      </c>
      <c r="D1283" s="59">
        <v>95</v>
      </c>
      <c r="E1283" s="59">
        <v>65</v>
      </c>
      <c r="F1283" s="59">
        <v>40</v>
      </c>
      <c r="G1283" s="59">
        <v>1292</v>
      </c>
    </row>
    <row r="1284" spans="1:7" x14ac:dyDescent="0.25">
      <c r="A1284" s="59">
        <v>8</v>
      </c>
      <c r="B1284" s="59">
        <v>60</v>
      </c>
      <c r="C1284" s="59">
        <v>109</v>
      </c>
      <c r="D1284" s="59">
        <v>49</v>
      </c>
      <c r="E1284" s="59">
        <v>52</v>
      </c>
      <c r="F1284" s="59">
        <v>18</v>
      </c>
      <c r="G1284" s="59">
        <v>414</v>
      </c>
    </row>
    <row r="1285" spans="1:7" x14ac:dyDescent="0.25">
      <c r="A1285" s="59">
        <v>19</v>
      </c>
      <c r="B1285" s="59">
        <v>62</v>
      </c>
      <c r="C1285" s="59">
        <v>108</v>
      </c>
      <c r="D1285" s="59">
        <v>46</v>
      </c>
      <c r="E1285" s="59">
        <v>43</v>
      </c>
      <c r="F1285" s="59">
        <v>15</v>
      </c>
      <c r="G1285" s="59">
        <v>415</v>
      </c>
    </row>
    <row r="1286" spans="1:7" x14ac:dyDescent="0.25">
      <c r="A1286" s="59">
        <v>19</v>
      </c>
      <c r="B1286" s="59">
        <v>51</v>
      </c>
      <c r="C1286" s="59">
        <v>85</v>
      </c>
      <c r="D1286" s="59">
        <v>34</v>
      </c>
      <c r="E1286" s="59">
        <v>32</v>
      </c>
      <c r="F1286" s="59">
        <v>10</v>
      </c>
      <c r="G1286" s="59">
        <v>428</v>
      </c>
    </row>
    <row r="1287" spans="1:7" x14ac:dyDescent="0.25">
      <c r="A1287" s="59">
        <v>-11</v>
      </c>
      <c r="B1287" s="59">
        <v>52</v>
      </c>
      <c r="C1287" s="59">
        <v>89</v>
      </c>
      <c r="D1287" s="59">
        <v>37</v>
      </c>
      <c r="E1287" s="59">
        <v>63</v>
      </c>
      <c r="F1287" s="59">
        <v>33</v>
      </c>
      <c r="G1287" s="59">
        <v>513</v>
      </c>
    </row>
    <row r="1288" spans="1:7" x14ac:dyDescent="0.25">
      <c r="A1288" s="59">
        <v>41</v>
      </c>
      <c r="B1288" s="59">
        <v>79</v>
      </c>
      <c r="C1288" s="59">
        <v>126</v>
      </c>
      <c r="D1288" s="59">
        <v>47</v>
      </c>
      <c r="E1288" s="59">
        <v>38</v>
      </c>
      <c r="F1288" s="59">
        <v>14</v>
      </c>
      <c r="G1288" s="59">
        <v>366</v>
      </c>
    </row>
    <row r="1289" spans="1:7" x14ac:dyDescent="0.25">
      <c r="A1289" s="59">
        <v>63</v>
      </c>
      <c r="B1289" s="59">
        <v>91</v>
      </c>
      <c r="C1289" s="59">
        <v>154</v>
      </c>
      <c r="D1289" s="59">
        <v>63</v>
      </c>
      <c r="E1289" s="59">
        <v>28</v>
      </c>
      <c r="F1289" s="59">
        <v>17</v>
      </c>
      <c r="G1289" s="59">
        <v>864</v>
      </c>
    </row>
    <row r="1290" spans="1:7" x14ac:dyDescent="0.25">
      <c r="A1290" s="59">
        <v>20</v>
      </c>
      <c r="B1290" s="59">
        <v>54</v>
      </c>
      <c r="C1290" s="59">
        <v>90</v>
      </c>
      <c r="D1290" s="59">
        <v>36</v>
      </c>
      <c r="E1290" s="59">
        <v>34</v>
      </c>
      <c r="F1290" s="59">
        <v>11</v>
      </c>
      <c r="G1290" s="59">
        <v>458</v>
      </c>
    </row>
    <row r="1291" spans="1:7" x14ac:dyDescent="0.25">
      <c r="A1291" s="59">
        <v>-7</v>
      </c>
      <c r="B1291" s="59">
        <v>61</v>
      </c>
      <c r="C1291" s="59">
        <v>105</v>
      </c>
      <c r="D1291" s="59">
        <v>44</v>
      </c>
      <c r="E1291" s="59">
        <v>68</v>
      </c>
      <c r="F1291" s="59">
        <v>39</v>
      </c>
      <c r="G1291" s="59">
        <v>617</v>
      </c>
    </row>
    <row r="1292" spans="1:7" x14ac:dyDescent="0.25">
      <c r="A1292" s="59">
        <v>70</v>
      </c>
      <c r="B1292" s="59">
        <v>123</v>
      </c>
      <c r="C1292" s="59">
        <v>226</v>
      </c>
      <c r="D1292" s="59">
        <v>87</v>
      </c>
      <c r="E1292" s="59">
        <v>53</v>
      </c>
      <c r="F1292" s="59">
        <v>31</v>
      </c>
      <c r="G1292" s="59">
        <v>1073</v>
      </c>
    </row>
    <row r="1293" spans="1:7" x14ac:dyDescent="0.25">
      <c r="A1293" s="59">
        <v>18</v>
      </c>
      <c r="B1293" s="59">
        <v>39</v>
      </c>
      <c r="C1293" s="59">
        <v>69</v>
      </c>
      <c r="D1293" s="59">
        <v>30</v>
      </c>
      <c r="E1293" s="59">
        <v>21</v>
      </c>
      <c r="F1293" s="59">
        <v>9</v>
      </c>
      <c r="G1293" s="59">
        <v>581</v>
      </c>
    </row>
    <row r="1294" spans="1:7" x14ac:dyDescent="0.25">
      <c r="A1294" s="59">
        <v>21</v>
      </c>
      <c r="B1294" s="59">
        <v>77</v>
      </c>
      <c r="C1294" s="59">
        <v>140</v>
      </c>
      <c r="D1294" s="59">
        <v>63</v>
      </c>
      <c r="E1294" s="59">
        <v>56</v>
      </c>
      <c r="F1294" s="59">
        <v>23</v>
      </c>
      <c r="G1294" s="59">
        <v>397</v>
      </c>
    </row>
    <row r="1295" spans="1:7" x14ac:dyDescent="0.25">
      <c r="A1295" s="59">
        <v>35</v>
      </c>
      <c r="B1295" s="59">
        <v>184</v>
      </c>
      <c r="C1295" s="59">
        <v>317</v>
      </c>
      <c r="D1295" s="59">
        <v>146</v>
      </c>
      <c r="E1295" s="59">
        <v>149</v>
      </c>
      <c r="F1295" s="59">
        <v>120</v>
      </c>
      <c r="G1295" s="59">
        <v>705</v>
      </c>
    </row>
    <row r="1296" spans="1:7" x14ac:dyDescent="0.25">
      <c r="A1296" s="59">
        <v>73</v>
      </c>
      <c r="B1296" s="59">
        <v>132</v>
      </c>
      <c r="C1296" s="59">
        <v>231</v>
      </c>
      <c r="D1296" s="59">
        <v>99</v>
      </c>
      <c r="E1296" s="59">
        <v>59</v>
      </c>
      <c r="F1296" s="59">
        <v>32</v>
      </c>
      <c r="G1296" s="59">
        <v>565</v>
      </c>
    </row>
    <row r="1297" spans="1:7" x14ac:dyDescent="0.25">
      <c r="A1297" s="59">
        <v>28</v>
      </c>
      <c r="B1297" s="59">
        <v>49</v>
      </c>
      <c r="C1297" s="59">
        <v>83</v>
      </c>
      <c r="D1297" s="59">
        <v>34</v>
      </c>
      <c r="E1297" s="59">
        <v>21</v>
      </c>
      <c r="F1297" s="59">
        <v>9</v>
      </c>
      <c r="G1297" s="59">
        <v>890</v>
      </c>
    </row>
    <row r="1298" spans="1:7" x14ac:dyDescent="0.25">
      <c r="A1298" s="59">
        <v>12</v>
      </c>
      <c r="B1298" s="59">
        <v>28</v>
      </c>
      <c r="C1298" s="59">
        <v>47</v>
      </c>
      <c r="D1298" s="59">
        <v>19</v>
      </c>
      <c r="E1298" s="59">
        <v>16</v>
      </c>
      <c r="F1298" s="59">
        <v>5</v>
      </c>
      <c r="G1298" s="59">
        <v>811</v>
      </c>
    </row>
    <row r="1299" spans="1:7" x14ac:dyDescent="0.25">
      <c r="A1299" s="59">
        <v>28</v>
      </c>
      <c r="B1299" s="59">
        <v>88</v>
      </c>
      <c r="C1299" s="59">
        <v>160</v>
      </c>
      <c r="D1299" s="59">
        <v>72</v>
      </c>
      <c r="E1299" s="59">
        <v>60</v>
      </c>
      <c r="F1299" s="59">
        <v>27</v>
      </c>
      <c r="G1299" s="59">
        <v>606</v>
      </c>
    </row>
    <row r="1300" spans="1:7" x14ac:dyDescent="0.25">
      <c r="A1300" s="59">
        <v>24</v>
      </c>
      <c r="B1300" s="59">
        <v>60</v>
      </c>
      <c r="C1300" s="59">
        <v>110</v>
      </c>
      <c r="D1300" s="59">
        <v>50</v>
      </c>
      <c r="E1300" s="59">
        <v>36</v>
      </c>
      <c r="F1300" s="59">
        <v>15</v>
      </c>
      <c r="G1300" s="59">
        <v>1064</v>
      </c>
    </row>
    <row r="1301" spans="1:7" x14ac:dyDescent="0.25">
      <c r="A1301" s="59">
        <v>-8</v>
      </c>
      <c r="B1301" s="59">
        <v>61</v>
      </c>
      <c r="C1301" s="59">
        <v>105</v>
      </c>
      <c r="D1301" s="59">
        <v>44</v>
      </c>
      <c r="E1301" s="59">
        <v>69</v>
      </c>
      <c r="F1301" s="59">
        <v>39</v>
      </c>
      <c r="G1301" s="59">
        <v>617</v>
      </c>
    </row>
    <row r="1302" spans="1:7" x14ac:dyDescent="0.25">
      <c r="A1302" s="59">
        <v>16</v>
      </c>
      <c r="B1302" s="59">
        <v>56</v>
      </c>
      <c r="C1302" s="59">
        <v>98</v>
      </c>
      <c r="D1302" s="59">
        <v>42</v>
      </c>
      <c r="E1302" s="59">
        <v>40</v>
      </c>
      <c r="F1302" s="59">
        <v>13</v>
      </c>
      <c r="G1302" s="59">
        <v>384</v>
      </c>
    </row>
    <row r="1303" spans="1:7" x14ac:dyDescent="0.25">
      <c r="A1303" s="59">
        <v>75</v>
      </c>
      <c r="B1303" s="59">
        <v>135</v>
      </c>
      <c r="C1303" s="59">
        <v>225</v>
      </c>
      <c r="D1303" s="59">
        <v>90</v>
      </c>
      <c r="E1303" s="59">
        <v>60</v>
      </c>
      <c r="F1303" s="59">
        <v>29</v>
      </c>
      <c r="G1303" s="59">
        <v>1139</v>
      </c>
    </row>
    <row r="1304" spans="1:7" x14ac:dyDescent="0.25">
      <c r="A1304" s="59">
        <v>44</v>
      </c>
      <c r="B1304" s="59">
        <v>68</v>
      </c>
      <c r="C1304" s="59">
        <v>114</v>
      </c>
      <c r="D1304" s="59">
        <v>46</v>
      </c>
      <c r="E1304" s="59">
        <v>24</v>
      </c>
      <c r="F1304" s="59">
        <v>12</v>
      </c>
      <c r="G1304" s="59">
        <v>880</v>
      </c>
    </row>
    <row r="1305" spans="1:7" x14ac:dyDescent="0.25">
      <c r="A1305" s="59">
        <v>63</v>
      </c>
      <c r="B1305" s="59">
        <v>91</v>
      </c>
      <c r="C1305" s="59">
        <v>154</v>
      </c>
      <c r="D1305" s="59">
        <v>63</v>
      </c>
      <c r="E1305" s="59">
        <v>28</v>
      </c>
      <c r="F1305" s="59">
        <v>17</v>
      </c>
      <c r="G1305" s="59">
        <v>864</v>
      </c>
    </row>
    <row r="1306" spans="1:7" x14ac:dyDescent="0.25">
      <c r="A1306" s="59">
        <v>18</v>
      </c>
      <c r="B1306" s="59">
        <v>39</v>
      </c>
      <c r="C1306" s="59">
        <v>69</v>
      </c>
      <c r="D1306" s="59">
        <v>30</v>
      </c>
      <c r="E1306" s="59">
        <v>21</v>
      </c>
      <c r="F1306" s="59">
        <v>9</v>
      </c>
      <c r="G1306" s="59">
        <v>581</v>
      </c>
    </row>
    <row r="1307" spans="1:7" x14ac:dyDescent="0.25">
      <c r="A1307" s="59">
        <v>20</v>
      </c>
      <c r="B1307" s="59">
        <v>77</v>
      </c>
      <c r="C1307" s="59">
        <v>140</v>
      </c>
      <c r="D1307" s="59">
        <v>63</v>
      </c>
      <c r="E1307" s="59">
        <v>57</v>
      </c>
      <c r="F1307" s="59">
        <v>23</v>
      </c>
      <c r="G1307" s="59">
        <v>397</v>
      </c>
    </row>
    <row r="1308" spans="1:7" x14ac:dyDescent="0.25">
      <c r="A1308" s="59">
        <v>70</v>
      </c>
      <c r="B1308" s="59">
        <v>123</v>
      </c>
      <c r="C1308" s="59">
        <v>226</v>
      </c>
      <c r="D1308" s="59">
        <v>88</v>
      </c>
      <c r="E1308" s="59">
        <v>53</v>
      </c>
      <c r="F1308" s="59">
        <v>31</v>
      </c>
      <c r="G1308" s="59">
        <v>1073</v>
      </c>
    </row>
    <row r="1309" spans="1:7" x14ac:dyDescent="0.25">
      <c r="A1309" s="59">
        <v>35</v>
      </c>
      <c r="B1309" s="59">
        <v>184</v>
      </c>
      <c r="C1309" s="59">
        <v>317</v>
      </c>
      <c r="D1309" s="59">
        <v>151</v>
      </c>
      <c r="E1309" s="59">
        <v>149</v>
      </c>
      <c r="F1309" s="59">
        <v>120</v>
      </c>
      <c r="G1309" s="59">
        <v>705</v>
      </c>
    </row>
    <row r="1310" spans="1:7" x14ac:dyDescent="0.25">
      <c r="A1310" s="59">
        <v>73</v>
      </c>
      <c r="B1310" s="59">
        <v>132</v>
      </c>
      <c r="C1310" s="59">
        <v>231</v>
      </c>
      <c r="D1310" s="59">
        <v>99</v>
      </c>
      <c r="E1310" s="59">
        <v>59</v>
      </c>
      <c r="F1310" s="59">
        <v>32</v>
      </c>
      <c r="G1310" s="59">
        <v>565</v>
      </c>
    </row>
    <row r="1311" spans="1:7" x14ac:dyDescent="0.25">
      <c r="A1311" s="59">
        <v>104</v>
      </c>
      <c r="B1311" s="59">
        <v>172</v>
      </c>
      <c r="C1311" s="59">
        <v>286</v>
      </c>
      <c r="D1311" s="59">
        <v>87</v>
      </c>
      <c r="E1311" s="59">
        <v>68</v>
      </c>
      <c r="F1311" s="59">
        <v>37</v>
      </c>
      <c r="G1311" s="59">
        <v>810</v>
      </c>
    </row>
    <row r="1312" spans="1:7" x14ac:dyDescent="0.25">
      <c r="A1312" s="59">
        <v>102</v>
      </c>
      <c r="B1312" s="59">
        <v>161</v>
      </c>
      <c r="C1312" s="59">
        <v>277</v>
      </c>
      <c r="D1312" s="59">
        <v>57</v>
      </c>
      <c r="E1312" s="59">
        <v>59</v>
      </c>
      <c r="F1312" s="59">
        <v>35</v>
      </c>
      <c r="G1312" s="59">
        <v>678</v>
      </c>
    </row>
    <row r="1313" spans="1:7" x14ac:dyDescent="0.25">
      <c r="A1313" s="59">
        <v>16</v>
      </c>
      <c r="B1313" s="59">
        <v>33</v>
      </c>
      <c r="C1313" s="59">
        <v>55</v>
      </c>
      <c r="D1313" s="59">
        <v>22</v>
      </c>
      <c r="E1313" s="59">
        <v>17</v>
      </c>
      <c r="F1313" s="59">
        <v>6</v>
      </c>
      <c r="G1313" s="59">
        <v>865</v>
      </c>
    </row>
    <row r="1314" spans="1:7" x14ac:dyDescent="0.25">
      <c r="A1314" s="59">
        <v>9</v>
      </c>
      <c r="B1314" s="59">
        <v>25</v>
      </c>
      <c r="C1314" s="59">
        <v>41</v>
      </c>
      <c r="D1314" s="59">
        <v>16</v>
      </c>
      <c r="E1314" s="59">
        <v>16</v>
      </c>
      <c r="F1314" s="59">
        <v>4</v>
      </c>
      <c r="G1314" s="59">
        <v>484</v>
      </c>
    </row>
    <row r="1315" spans="1:7" x14ac:dyDescent="0.25">
      <c r="A1315" s="59">
        <v>9</v>
      </c>
      <c r="B1315" s="59">
        <v>60</v>
      </c>
      <c r="C1315" s="59">
        <v>109</v>
      </c>
      <c r="D1315" s="59">
        <v>49</v>
      </c>
      <c r="E1315" s="59">
        <v>51</v>
      </c>
      <c r="F1315" s="59">
        <v>18</v>
      </c>
      <c r="G1315" s="59">
        <v>414</v>
      </c>
    </row>
    <row r="1316" spans="1:7" x14ac:dyDescent="0.25">
      <c r="A1316" s="59">
        <v>6</v>
      </c>
      <c r="B1316" s="59">
        <v>68</v>
      </c>
      <c r="C1316" s="59">
        <v>105</v>
      </c>
      <c r="D1316" s="59">
        <v>37</v>
      </c>
      <c r="E1316" s="59">
        <v>62</v>
      </c>
      <c r="F1316" s="59">
        <v>33</v>
      </c>
      <c r="G1316" s="59">
        <v>540</v>
      </c>
    </row>
    <row r="1317" spans="1:7" x14ac:dyDescent="0.25">
      <c r="A1317" s="59">
        <v>82</v>
      </c>
      <c r="B1317" s="59">
        <v>146</v>
      </c>
      <c r="C1317" s="59">
        <v>291</v>
      </c>
      <c r="D1317" s="59">
        <v>88</v>
      </c>
      <c r="E1317" s="59">
        <v>64</v>
      </c>
      <c r="F1317" s="59">
        <v>40</v>
      </c>
      <c r="G1317" s="59">
        <v>1292</v>
      </c>
    </row>
    <row r="1318" spans="1:7" x14ac:dyDescent="0.25">
      <c r="A1318" s="59">
        <v>563</v>
      </c>
      <c r="B1318" s="59">
        <v>612</v>
      </c>
      <c r="C1318" s="59">
        <v>664</v>
      </c>
      <c r="D1318" s="59">
        <v>52</v>
      </c>
      <c r="E1318" s="59">
        <v>49</v>
      </c>
      <c r="F1318" s="59">
        <v>17</v>
      </c>
      <c r="G1318" s="59">
        <v>-2033</v>
      </c>
    </row>
    <row r="1319" spans="1:7" x14ac:dyDescent="0.25">
      <c r="A1319" s="59">
        <v>20</v>
      </c>
      <c r="B1319" s="59">
        <v>38</v>
      </c>
      <c r="C1319" s="59">
        <v>63</v>
      </c>
      <c r="D1319" s="59">
        <v>25</v>
      </c>
      <c r="E1319" s="59">
        <v>18</v>
      </c>
      <c r="F1319" s="59">
        <v>7</v>
      </c>
      <c r="G1319" s="59">
        <v>851</v>
      </c>
    </row>
    <row r="1320" spans="1:7" x14ac:dyDescent="0.25">
      <c r="A1320" s="59">
        <v>31</v>
      </c>
      <c r="B1320" s="59">
        <v>43</v>
      </c>
      <c r="C1320" s="59">
        <v>43</v>
      </c>
      <c r="D1320" s="59">
        <v>0</v>
      </c>
      <c r="E1320" s="59">
        <v>12</v>
      </c>
      <c r="F1320" s="59">
        <v>0</v>
      </c>
      <c r="G1320" s="59">
        <v>516</v>
      </c>
    </row>
    <row r="1321" spans="1:7" x14ac:dyDescent="0.25">
      <c r="A1321" s="59">
        <v>1</v>
      </c>
      <c r="B1321" s="59">
        <v>48</v>
      </c>
      <c r="C1321" s="59">
        <v>86</v>
      </c>
      <c r="D1321" s="59">
        <v>38</v>
      </c>
      <c r="E1321" s="59">
        <v>47</v>
      </c>
      <c r="F1321" s="59">
        <v>14</v>
      </c>
      <c r="G1321" s="59">
        <v>248</v>
      </c>
    </row>
    <row r="1322" spans="1:7" x14ac:dyDescent="0.25">
      <c r="A1322" s="59">
        <v>1</v>
      </c>
      <c r="B1322" s="59">
        <v>88</v>
      </c>
      <c r="C1322" s="59">
        <v>151</v>
      </c>
      <c r="D1322" s="59">
        <v>63</v>
      </c>
      <c r="E1322" s="59">
        <v>87</v>
      </c>
      <c r="F1322" s="59">
        <v>57</v>
      </c>
      <c r="G1322" s="59">
        <v>332</v>
      </c>
    </row>
    <row r="1323" spans="1:7" x14ac:dyDescent="0.25">
      <c r="A1323" s="59">
        <v>-9</v>
      </c>
      <c r="B1323" s="59">
        <v>36</v>
      </c>
      <c r="C1323" s="59">
        <v>65</v>
      </c>
      <c r="D1323" s="59">
        <v>29</v>
      </c>
      <c r="E1323" s="59">
        <v>45</v>
      </c>
      <c r="F1323" s="59">
        <v>11</v>
      </c>
      <c r="G1323" s="59">
        <v>215</v>
      </c>
    </row>
    <row r="1324" spans="1:7" x14ac:dyDescent="0.25">
      <c r="A1324" s="59">
        <v>48</v>
      </c>
      <c r="B1324" s="59">
        <v>90</v>
      </c>
      <c r="C1324" s="59">
        <v>151</v>
      </c>
      <c r="D1324" s="59">
        <v>61</v>
      </c>
      <c r="E1324" s="59">
        <v>42</v>
      </c>
      <c r="F1324" s="59">
        <v>19</v>
      </c>
      <c r="G1324" s="59">
        <v>322</v>
      </c>
    </row>
    <row r="1325" spans="1:7" x14ac:dyDescent="0.25">
      <c r="A1325" s="59">
        <v>44</v>
      </c>
      <c r="B1325" s="59">
        <v>96</v>
      </c>
      <c r="C1325" s="59">
        <v>160</v>
      </c>
      <c r="D1325" s="59">
        <v>64</v>
      </c>
      <c r="E1325" s="59">
        <v>52</v>
      </c>
      <c r="F1325" s="59">
        <v>21</v>
      </c>
      <c r="G1325" s="59">
        <v>460</v>
      </c>
    </row>
    <row r="1326" spans="1:7" x14ac:dyDescent="0.25">
      <c r="A1326" s="59">
        <v>144</v>
      </c>
      <c r="B1326" s="59">
        <v>191</v>
      </c>
      <c r="C1326" s="59">
        <v>323</v>
      </c>
      <c r="D1326" s="59">
        <v>174</v>
      </c>
      <c r="E1326" s="59">
        <v>47</v>
      </c>
      <c r="F1326" s="59">
        <v>36</v>
      </c>
      <c r="G1326" s="59">
        <v>994</v>
      </c>
    </row>
    <row r="1327" spans="1:7" x14ac:dyDescent="0.25">
      <c r="A1327" s="59">
        <v>133</v>
      </c>
      <c r="B1327" s="59">
        <v>178</v>
      </c>
      <c r="C1327" s="59">
        <v>301</v>
      </c>
      <c r="D1327" s="59">
        <v>171</v>
      </c>
      <c r="E1327" s="59">
        <v>45</v>
      </c>
      <c r="F1327" s="59">
        <v>34</v>
      </c>
      <c r="G1327" s="59">
        <v>941</v>
      </c>
    </row>
    <row r="1328" spans="1:7" x14ac:dyDescent="0.25">
      <c r="A1328" s="59">
        <v>105</v>
      </c>
      <c r="B1328" s="59">
        <v>145</v>
      </c>
      <c r="C1328" s="59">
        <v>245</v>
      </c>
      <c r="D1328" s="59">
        <v>84</v>
      </c>
      <c r="E1328" s="59">
        <v>40</v>
      </c>
      <c r="F1328" s="59">
        <v>28</v>
      </c>
      <c r="G1328" s="59">
        <v>598</v>
      </c>
    </row>
    <row r="1329" spans="1:7" x14ac:dyDescent="0.25">
      <c r="A1329" s="59">
        <v>229</v>
      </c>
      <c r="B1329" s="59">
        <v>369</v>
      </c>
      <c r="C1329" s="59">
        <v>653</v>
      </c>
      <c r="D1329" s="59">
        <v>316</v>
      </c>
      <c r="E1329" s="59">
        <v>140</v>
      </c>
      <c r="F1329" s="59">
        <v>107</v>
      </c>
      <c r="G1329" s="59">
        <v>1565</v>
      </c>
    </row>
    <row r="1330" spans="1:7" x14ac:dyDescent="0.25">
      <c r="A1330" s="59">
        <v>-304</v>
      </c>
      <c r="B1330" s="59">
        <v>-187</v>
      </c>
      <c r="C1330" s="59">
        <v>124</v>
      </c>
      <c r="D1330" s="59">
        <v>331</v>
      </c>
      <c r="E1330" s="59">
        <v>117</v>
      </c>
      <c r="F1330" s="59">
        <v>96</v>
      </c>
      <c r="G1330" s="59">
        <v>3422</v>
      </c>
    </row>
    <row r="1331" spans="1:7" x14ac:dyDescent="0.25">
      <c r="A1331" s="59">
        <v>179</v>
      </c>
      <c r="B1331" s="59">
        <v>277</v>
      </c>
      <c r="C1331" s="59">
        <v>543</v>
      </c>
      <c r="D1331" s="59">
        <v>258</v>
      </c>
      <c r="E1331" s="59">
        <v>98</v>
      </c>
      <c r="F1331" s="59">
        <v>74</v>
      </c>
      <c r="G1331" s="59">
        <v>1319</v>
      </c>
    </row>
    <row r="1332" spans="1:7" x14ac:dyDescent="0.25">
      <c r="A1332" s="59">
        <v>-284</v>
      </c>
      <c r="B1332" s="59">
        <v>-95</v>
      </c>
      <c r="C1332" s="59">
        <v>78</v>
      </c>
      <c r="D1332" s="59">
        <v>130</v>
      </c>
      <c r="E1332" s="59">
        <v>189</v>
      </c>
      <c r="F1332" s="59">
        <v>156</v>
      </c>
      <c r="G1332" s="59">
        <v>2615</v>
      </c>
    </row>
    <row r="1333" spans="1:7" x14ac:dyDescent="0.25">
      <c r="A1333" s="59">
        <v>368</v>
      </c>
      <c r="B1333" s="59">
        <v>546</v>
      </c>
      <c r="C1333" s="59">
        <v>910</v>
      </c>
      <c r="D1333" s="59">
        <v>259</v>
      </c>
      <c r="E1333" s="59">
        <v>178</v>
      </c>
      <c r="F1333" s="59">
        <v>127</v>
      </c>
      <c r="G1333" s="59">
        <v>2617</v>
      </c>
    </row>
    <row r="1334" spans="1:7" x14ac:dyDescent="0.25">
      <c r="A1334" s="59">
        <v>63</v>
      </c>
      <c r="B1334" s="59">
        <v>91</v>
      </c>
      <c r="C1334" s="59">
        <v>154</v>
      </c>
      <c r="D1334" s="59">
        <v>63</v>
      </c>
      <c r="E1334" s="59">
        <v>28</v>
      </c>
      <c r="F1334" s="59">
        <v>17</v>
      </c>
      <c r="G1334" s="59">
        <v>864</v>
      </c>
    </row>
    <row r="1335" spans="1:7" x14ac:dyDescent="0.25">
      <c r="A1335" s="59">
        <v>46</v>
      </c>
      <c r="B1335" s="59">
        <v>70</v>
      </c>
      <c r="C1335" s="59">
        <v>118</v>
      </c>
      <c r="D1335" s="59">
        <v>48</v>
      </c>
      <c r="E1335" s="59">
        <v>24</v>
      </c>
      <c r="F1335" s="59">
        <v>13</v>
      </c>
      <c r="G1335" s="59">
        <v>839</v>
      </c>
    </row>
    <row r="1336" spans="1:7" x14ac:dyDescent="0.25">
      <c r="A1336" s="59">
        <v>61</v>
      </c>
      <c r="B1336" s="59">
        <v>99</v>
      </c>
      <c r="C1336" s="59">
        <v>176</v>
      </c>
      <c r="D1336" s="59">
        <v>77</v>
      </c>
      <c r="E1336" s="59">
        <v>38</v>
      </c>
      <c r="F1336" s="59">
        <v>25</v>
      </c>
      <c r="G1336" s="59">
        <v>581</v>
      </c>
    </row>
    <row r="1337" spans="1:7" x14ac:dyDescent="0.25">
      <c r="A1337" s="59">
        <v>28</v>
      </c>
      <c r="B1337" s="59">
        <v>88</v>
      </c>
      <c r="C1337" s="59">
        <v>160</v>
      </c>
      <c r="D1337" s="59">
        <v>72</v>
      </c>
      <c r="E1337" s="59">
        <v>60</v>
      </c>
      <c r="F1337" s="59">
        <v>27</v>
      </c>
      <c r="G1337" s="59">
        <v>606</v>
      </c>
    </row>
    <row r="1338" spans="1:7" x14ac:dyDescent="0.25">
      <c r="A1338" s="59">
        <v>-7</v>
      </c>
      <c r="B1338" s="59">
        <v>61</v>
      </c>
      <c r="C1338" s="59">
        <v>105</v>
      </c>
      <c r="D1338" s="59">
        <v>44</v>
      </c>
      <c r="E1338" s="59">
        <v>68</v>
      </c>
      <c r="F1338" s="59">
        <v>39</v>
      </c>
      <c r="G1338" s="59">
        <v>-508</v>
      </c>
    </row>
    <row r="1339" spans="1:7" x14ac:dyDescent="0.25">
      <c r="A1339" s="59">
        <v>41</v>
      </c>
      <c r="B1339" s="59">
        <v>79</v>
      </c>
      <c r="C1339" s="59">
        <v>126</v>
      </c>
      <c r="D1339" s="59">
        <v>47</v>
      </c>
      <c r="E1339" s="59">
        <v>38</v>
      </c>
      <c r="F1339" s="59">
        <v>14</v>
      </c>
      <c r="G1339" s="59">
        <v>366</v>
      </c>
    </row>
    <row r="1340" spans="1:7" x14ac:dyDescent="0.25">
      <c r="A1340" s="59">
        <v>21</v>
      </c>
      <c r="B1340" s="59">
        <v>54</v>
      </c>
      <c r="C1340" s="59">
        <v>90</v>
      </c>
      <c r="D1340" s="59">
        <v>36</v>
      </c>
      <c r="E1340" s="59">
        <v>33</v>
      </c>
      <c r="F1340" s="59">
        <v>11</v>
      </c>
      <c r="G1340" s="59">
        <v>458</v>
      </c>
    </row>
    <row r="1341" spans="1:7" x14ac:dyDescent="0.25">
      <c r="A1341" s="59">
        <v>-42</v>
      </c>
      <c r="B1341" s="59">
        <v>19</v>
      </c>
      <c r="C1341" s="59">
        <v>139</v>
      </c>
      <c r="D1341" s="59">
        <v>144</v>
      </c>
      <c r="E1341" s="59">
        <v>61</v>
      </c>
      <c r="F1341" s="59">
        <v>37</v>
      </c>
      <c r="G1341" s="59">
        <v>1439</v>
      </c>
    </row>
    <row r="1342" spans="1:7" x14ac:dyDescent="0.25">
      <c r="A1342" s="59">
        <v>44</v>
      </c>
      <c r="B1342" s="59">
        <v>96</v>
      </c>
      <c r="C1342" s="59">
        <v>160</v>
      </c>
      <c r="D1342" s="59">
        <v>64</v>
      </c>
      <c r="E1342" s="59">
        <v>52</v>
      </c>
      <c r="F1342" s="59">
        <v>21</v>
      </c>
      <c r="G1342" s="59">
        <v>460</v>
      </c>
    </row>
    <row r="1343" spans="1:7" x14ac:dyDescent="0.25">
      <c r="A1343" s="59">
        <v>19</v>
      </c>
      <c r="B1343" s="59">
        <v>38</v>
      </c>
      <c r="C1343" s="59">
        <v>63</v>
      </c>
      <c r="D1343" s="59">
        <v>25</v>
      </c>
      <c r="E1343" s="59">
        <v>19</v>
      </c>
      <c r="F1343" s="59">
        <v>7</v>
      </c>
      <c r="G1343" s="59">
        <v>851</v>
      </c>
    </row>
    <row r="1344" spans="1:7" x14ac:dyDescent="0.25">
      <c r="A1344" s="59">
        <v>15</v>
      </c>
      <c r="B1344" s="59">
        <v>49</v>
      </c>
      <c r="C1344" s="59">
        <v>90</v>
      </c>
      <c r="D1344" s="59">
        <v>41</v>
      </c>
      <c r="E1344" s="59">
        <v>34</v>
      </c>
      <c r="F1344" s="59">
        <v>12</v>
      </c>
      <c r="G1344" s="59">
        <v>1007</v>
      </c>
    </row>
    <row r="1345" spans="1:7" x14ac:dyDescent="0.25">
      <c r="A1345" s="59">
        <v>-8</v>
      </c>
      <c r="B1345" s="59">
        <v>36</v>
      </c>
      <c r="C1345" s="59">
        <v>65</v>
      </c>
      <c r="D1345" s="59">
        <v>29</v>
      </c>
      <c r="E1345" s="59">
        <v>44</v>
      </c>
      <c r="F1345" s="59">
        <v>11</v>
      </c>
      <c r="G1345" s="59">
        <v>-347</v>
      </c>
    </row>
    <row r="1346" spans="1:7" x14ac:dyDescent="0.25">
      <c r="A1346" s="59">
        <v>2</v>
      </c>
      <c r="B1346" s="59">
        <v>88</v>
      </c>
      <c r="C1346" s="59">
        <v>151</v>
      </c>
      <c r="D1346" s="59">
        <v>63</v>
      </c>
      <c r="E1346" s="59">
        <v>86</v>
      </c>
      <c r="F1346" s="59">
        <v>57</v>
      </c>
      <c r="G1346" s="59">
        <v>332</v>
      </c>
    </row>
    <row r="1347" spans="1:7" x14ac:dyDescent="0.25">
      <c r="A1347" s="59">
        <v>18</v>
      </c>
      <c r="B1347" s="59">
        <v>60</v>
      </c>
      <c r="C1347" s="59">
        <v>105</v>
      </c>
      <c r="D1347" s="59">
        <v>45</v>
      </c>
      <c r="E1347" s="59">
        <v>42</v>
      </c>
      <c r="F1347" s="59">
        <v>14</v>
      </c>
      <c r="G1347" s="59">
        <v>253</v>
      </c>
    </row>
    <row r="1348" spans="1:7" x14ac:dyDescent="0.25">
      <c r="A1348" s="59">
        <v>16</v>
      </c>
      <c r="B1348" s="59">
        <v>33</v>
      </c>
      <c r="C1348" s="59">
        <v>55</v>
      </c>
      <c r="D1348" s="59">
        <v>22</v>
      </c>
      <c r="E1348" s="59">
        <v>17</v>
      </c>
      <c r="F1348" s="59">
        <v>6</v>
      </c>
      <c r="G1348" s="59">
        <v>865</v>
      </c>
    </row>
    <row r="1349" spans="1:7" x14ac:dyDescent="0.25">
      <c r="A1349" s="59">
        <v>53</v>
      </c>
      <c r="B1349" s="59">
        <v>87</v>
      </c>
      <c r="C1349" s="59">
        <v>155</v>
      </c>
      <c r="D1349" s="59">
        <v>68</v>
      </c>
      <c r="E1349" s="59">
        <v>34</v>
      </c>
      <c r="F1349" s="59">
        <v>22</v>
      </c>
      <c r="G1349" s="59">
        <v>587</v>
      </c>
    </row>
    <row r="1350" spans="1:7" x14ac:dyDescent="0.25">
      <c r="A1350" s="59">
        <v>34</v>
      </c>
      <c r="B1350" s="59">
        <v>184</v>
      </c>
      <c r="C1350" s="59">
        <v>317</v>
      </c>
      <c r="D1350" s="59">
        <v>196</v>
      </c>
      <c r="E1350" s="59">
        <v>150</v>
      </c>
      <c r="F1350" s="59">
        <v>120</v>
      </c>
      <c r="G1350" s="59">
        <v>705</v>
      </c>
    </row>
    <row r="1351" spans="1:7" x14ac:dyDescent="0.25">
      <c r="A1351" s="59">
        <v>20</v>
      </c>
      <c r="B1351" s="59">
        <v>77</v>
      </c>
      <c r="C1351" s="59">
        <v>140</v>
      </c>
      <c r="D1351" s="59">
        <v>63</v>
      </c>
      <c r="E1351" s="59">
        <v>57</v>
      </c>
      <c r="F1351" s="59">
        <v>23</v>
      </c>
      <c r="G1351" s="59">
        <v>397</v>
      </c>
    </row>
    <row r="1352" spans="1:7" x14ac:dyDescent="0.25">
      <c r="A1352" s="59">
        <v>102</v>
      </c>
      <c r="B1352" s="59">
        <v>161</v>
      </c>
      <c r="C1352" s="59">
        <v>277</v>
      </c>
      <c r="D1352" s="59">
        <v>99</v>
      </c>
      <c r="E1352" s="59">
        <v>59</v>
      </c>
      <c r="F1352" s="59">
        <v>35</v>
      </c>
      <c r="G1352" s="59">
        <v>-1278</v>
      </c>
    </row>
    <row r="1353" spans="1:7" x14ac:dyDescent="0.25">
      <c r="A1353" s="59">
        <v>10</v>
      </c>
      <c r="B1353" s="59">
        <v>25</v>
      </c>
      <c r="C1353" s="59">
        <v>41</v>
      </c>
      <c r="D1353" s="59">
        <v>16</v>
      </c>
      <c r="E1353" s="59">
        <v>15</v>
      </c>
      <c r="F1353" s="59">
        <v>4</v>
      </c>
      <c r="G1353" s="59">
        <v>484</v>
      </c>
    </row>
    <row r="1354" spans="1:7" x14ac:dyDescent="0.25">
      <c r="A1354" s="59">
        <v>103</v>
      </c>
      <c r="B1354" s="59">
        <v>172</v>
      </c>
      <c r="C1354" s="59">
        <v>286</v>
      </c>
      <c r="D1354" s="59">
        <v>130</v>
      </c>
      <c r="E1354" s="59">
        <v>69</v>
      </c>
      <c r="F1354" s="59">
        <v>37</v>
      </c>
      <c r="G1354" s="59">
        <v>810</v>
      </c>
    </row>
    <row r="1355" spans="1:7" x14ac:dyDescent="0.25">
      <c r="A1355" s="59">
        <v>39</v>
      </c>
      <c r="B1355" s="59">
        <v>68</v>
      </c>
      <c r="C1355" s="59">
        <v>120</v>
      </c>
      <c r="D1355" s="59">
        <v>52</v>
      </c>
      <c r="E1355" s="59">
        <v>29</v>
      </c>
      <c r="F1355" s="59">
        <v>17</v>
      </c>
      <c r="G1355" s="59">
        <v>554</v>
      </c>
    </row>
    <row r="1356" spans="1:7" x14ac:dyDescent="0.25">
      <c r="A1356" s="59">
        <v>250</v>
      </c>
      <c r="B1356" s="59">
        <v>367</v>
      </c>
      <c r="C1356" s="59">
        <v>678</v>
      </c>
      <c r="D1356" s="59">
        <v>225</v>
      </c>
      <c r="E1356" s="59">
        <v>117</v>
      </c>
      <c r="F1356" s="59">
        <v>96</v>
      </c>
      <c r="G1356" s="59">
        <v>1296</v>
      </c>
    </row>
    <row r="1357" spans="1:7" x14ac:dyDescent="0.25">
      <c r="A1357" s="59">
        <v>19</v>
      </c>
      <c r="B1357" s="59">
        <v>51</v>
      </c>
      <c r="C1357" s="59">
        <v>85</v>
      </c>
      <c r="D1357" s="59">
        <v>34</v>
      </c>
      <c r="E1357" s="59">
        <v>32</v>
      </c>
      <c r="F1357" s="59">
        <v>10</v>
      </c>
      <c r="G1357" s="59">
        <v>428</v>
      </c>
    </row>
    <row r="1358" spans="1:7" x14ac:dyDescent="0.25">
      <c r="A1358" s="59">
        <v>19</v>
      </c>
      <c r="B1358" s="59">
        <v>62</v>
      </c>
      <c r="C1358" s="59">
        <v>108</v>
      </c>
      <c r="D1358" s="59">
        <v>46</v>
      </c>
      <c r="E1358" s="59">
        <v>43</v>
      </c>
      <c r="F1358" s="59">
        <v>15</v>
      </c>
      <c r="G1358" s="59">
        <v>415</v>
      </c>
    </row>
    <row r="1359" spans="1:7" x14ac:dyDescent="0.25">
      <c r="A1359" s="59">
        <v>30</v>
      </c>
      <c r="B1359" s="59">
        <v>79</v>
      </c>
      <c r="C1359" s="59">
        <v>131</v>
      </c>
      <c r="D1359" s="59">
        <v>52</v>
      </c>
      <c r="E1359" s="59">
        <v>49</v>
      </c>
      <c r="F1359" s="59">
        <v>17</v>
      </c>
      <c r="G1359" s="59">
        <v>-587</v>
      </c>
    </row>
    <row r="1360" spans="1:7" x14ac:dyDescent="0.25">
      <c r="A1360" s="59">
        <v>133</v>
      </c>
      <c r="B1360" s="59">
        <v>178</v>
      </c>
      <c r="C1360" s="59">
        <v>301</v>
      </c>
      <c r="D1360" s="59">
        <v>67</v>
      </c>
      <c r="E1360" s="59">
        <v>45</v>
      </c>
      <c r="F1360" s="59">
        <v>34</v>
      </c>
      <c r="G1360" s="59">
        <v>941</v>
      </c>
    </row>
    <row r="1361" spans="1:7" x14ac:dyDescent="0.25">
      <c r="A1361" s="59">
        <v>105</v>
      </c>
      <c r="B1361" s="59">
        <v>145</v>
      </c>
      <c r="C1361" s="59">
        <v>245</v>
      </c>
      <c r="D1361" s="59">
        <v>153</v>
      </c>
      <c r="E1361" s="59">
        <v>40</v>
      </c>
      <c r="F1361" s="59">
        <v>28</v>
      </c>
      <c r="G1361" s="59">
        <v>598</v>
      </c>
    </row>
    <row r="1362" spans="1:7" x14ac:dyDescent="0.25">
      <c r="A1362" s="59">
        <v>24</v>
      </c>
      <c r="B1362" s="59">
        <v>60</v>
      </c>
      <c r="C1362" s="59">
        <v>110</v>
      </c>
      <c r="D1362" s="59">
        <v>50</v>
      </c>
      <c r="E1362" s="59">
        <v>36</v>
      </c>
      <c r="F1362" s="59">
        <v>15</v>
      </c>
      <c r="G1362" s="59">
        <v>1064</v>
      </c>
    </row>
    <row r="1363" spans="1:7" x14ac:dyDescent="0.25">
      <c r="A1363" s="59">
        <v>15</v>
      </c>
      <c r="B1363" s="59">
        <v>56</v>
      </c>
      <c r="C1363" s="59">
        <v>98</v>
      </c>
      <c r="D1363" s="59">
        <v>42</v>
      </c>
      <c r="E1363" s="59">
        <v>41</v>
      </c>
      <c r="F1363" s="59">
        <v>13</v>
      </c>
      <c r="G1363" s="59">
        <v>384</v>
      </c>
    </row>
    <row r="1364" spans="1:7" x14ac:dyDescent="0.25">
      <c r="A1364" s="59">
        <v>49</v>
      </c>
      <c r="B1364" s="59">
        <v>90</v>
      </c>
      <c r="C1364" s="59">
        <v>151</v>
      </c>
      <c r="D1364" s="59">
        <v>61</v>
      </c>
      <c r="E1364" s="59">
        <v>41</v>
      </c>
      <c r="F1364" s="59">
        <v>19</v>
      </c>
      <c r="G1364" s="59">
        <v>322</v>
      </c>
    </row>
    <row r="1365" spans="1:7" x14ac:dyDescent="0.25">
      <c r="A1365" s="59">
        <v>44</v>
      </c>
      <c r="B1365" s="59">
        <v>96</v>
      </c>
      <c r="C1365" s="59">
        <v>160</v>
      </c>
      <c r="D1365" s="59">
        <v>64</v>
      </c>
      <c r="E1365" s="59">
        <v>52</v>
      </c>
      <c r="F1365" s="59">
        <v>21</v>
      </c>
      <c r="G1365" s="59">
        <v>460</v>
      </c>
    </row>
    <row r="1366" spans="1:7" x14ac:dyDescent="0.25">
      <c r="A1366" s="59">
        <v>-41</v>
      </c>
      <c r="B1366" s="59">
        <v>19</v>
      </c>
      <c r="C1366" s="59">
        <v>139</v>
      </c>
      <c r="D1366" s="59">
        <v>96</v>
      </c>
      <c r="E1366" s="59">
        <v>60</v>
      </c>
      <c r="F1366" s="59">
        <v>37</v>
      </c>
      <c r="G1366" s="59">
        <v>1439</v>
      </c>
    </row>
    <row r="1367" spans="1:7" x14ac:dyDescent="0.25">
      <c r="A1367" s="59">
        <v>2</v>
      </c>
      <c r="B1367" s="59">
        <v>88</v>
      </c>
      <c r="C1367" s="59">
        <v>151</v>
      </c>
      <c r="D1367" s="59">
        <v>63</v>
      </c>
      <c r="E1367" s="59">
        <v>86</v>
      </c>
      <c r="F1367" s="59">
        <v>57</v>
      </c>
      <c r="G1367" s="59">
        <v>332</v>
      </c>
    </row>
    <row r="1368" spans="1:7" x14ac:dyDescent="0.25">
      <c r="A1368" s="59">
        <v>19</v>
      </c>
      <c r="B1368" s="59">
        <v>60</v>
      </c>
      <c r="C1368" s="59">
        <v>105</v>
      </c>
      <c r="D1368" s="59">
        <v>45</v>
      </c>
      <c r="E1368" s="59">
        <v>41</v>
      </c>
      <c r="F1368" s="59">
        <v>14</v>
      </c>
      <c r="G1368" s="59">
        <v>253</v>
      </c>
    </row>
    <row r="1369" spans="1:7" x14ac:dyDescent="0.25">
      <c r="A1369" s="59">
        <v>-9</v>
      </c>
      <c r="B1369" s="59">
        <v>36</v>
      </c>
      <c r="C1369" s="59">
        <v>65</v>
      </c>
      <c r="D1369" s="59">
        <v>29</v>
      </c>
      <c r="E1369" s="59">
        <v>45</v>
      </c>
      <c r="F1369" s="59">
        <v>11</v>
      </c>
      <c r="G1369" s="59">
        <v>215</v>
      </c>
    </row>
    <row r="1370" spans="1:7" x14ac:dyDescent="0.25">
      <c r="A1370" s="59">
        <v>27</v>
      </c>
      <c r="B1370" s="59">
        <v>88</v>
      </c>
      <c r="C1370" s="59">
        <v>160</v>
      </c>
      <c r="D1370" s="59">
        <v>72</v>
      </c>
      <c r="E1370" s="59">
        <v>61</v>
      </c>
      <c r="F1370" s="59">
        <v>27</v>
      </c>
      <c r="G1370" s="59">
        <v>606</v>
      </c>
    </row>
    <row r="1371" spans="1:7" x14ac:dyDescent="0.25">
      <c r="A1371" s="59">
        <v>28</v>
      </c>
      <c r="B1371" s="59">
        <v>48</v>
      </c>
      <c r="C1371" s="59">
        <v>80</v>
      </c>
      <c r="D1371" s="59">
        <v>32</v>
      </c>
      <c r="E1371" s="59">
        <v>20</v>
      </c>
      <c r="F1371" s="59">
        <v>8</v>
      </c>
      <c r="G1371" s="59">
        <v>841</v>
      </c>
    </row>
    <row r="1372" spans="1:7" x14ac:dyDescent="0.25">
      <c r="A1372" s="59">
        <v>62</v>
      </c>
      <c r="B1372" s="59">
        <v>99</v>
      </c>
      <c r="C1372" s="59">
        <v>176</v>
      </c>
      <c r="D1372" s="59">
        <v>77</v>
      </c>
      <c r="E1372" s="59">
        <v>37</v>
      </c>
      <c r="F1372" s="59">
        <v>25</v>
      </c>
      <c r="G1372" s="59">
        <v>581</v>
      </c>
    </row>
    <row r="1373" spans="1:7" x14ac:dyDescent="0.25">
      <c r="A1373" s="59">
        <v>28</v>
      </c>
      <c r="B1373" s="59">
        <v>49</v>
      </c>
      <c r="C1373" s="59">
        <v>83</v>
      </c>
      <c r="D1373" s="59">
        <v>34</v>
      </c>
      <c r="E1373" s="59">
        <v>21</v>
      </c>
      <c r="F1373" s="59">
        <v>9</v>
      </c>
      <c r="G1373" s="59">
        <v>890</v>
      </c>
    </row>
    <row r="1374" spans="1:7" x14ac:dyDescent="0.25">
      <c r="A1374" s="59">
        <v>-139</v>
      </c>
      <c r="B1374" s="59">
        <v>-67</v>
      </c>
      <c r="C1374" s="59">
        <v>87</v>
      </c>
      <c r="D1374" s="59">
        <v>178</v>
      </c>
      <c r="E1374" s="59">
        <v>72</v>
      </c>
      <c r="F1374" s="59">
        <v>49</v>
      </c>
      <c r="G1374" s="59">
        <v>2105</v>
      </c>
    </row>
    <row r="1375" spans="1:7" x14ac:dyDescent="0.25">
      <c r="A1375" s="59">
        <v>368</v>
      </c>
      <c r="B1375" s="59">
        <v>546</v>
      </c>
      <c r="C1375" s="59">
        <v>910</v>
      </c>
      <c r="D1375" s="59">
        <v>405</v>
      </c>
      <c r="E1375" s="59">
        <v>178</v>
      </c>
      <c r="F1375" s="59">
        <v>127</v>
      </c>
      <c r="G1375" s="59">
        <v>2617</v>
      </c>
    </row>
    <row r="1376" spans="1:7" x14ac:dyDescent="0.25">
      <c r="A1376" s="59">
        <v>143</v>
      </c>
      <c r="B1376" s="59">
        <v>191</v>
      </c>
      <c r="C1376" s="59">
        <v>323</v>
      </c>
      <c r="D1376" s="59">
        <v>147</v>
      </c>
      <c r="E1376" s="59">
        <v>48</v>
      </c>
      <c r="F1376" s="59">
        <v>36</v>
      </c>
      <c r="G1376" s="59">
        <v>994</v>
      </c>
    </row>
    <row r="1377" spans="1:7" x14ac:dyDescent="0.25">
      <c r="A1377" s="59">
        <v>249</v>
      </c>
      <c r="B1377" s="59">
        <v>367</v>
      </c>
      <c r="C1377" s="59">
        <v>678</v>
      </c>
      <c r="D1377" s="59">
        <v>332</v>
      </c>
      <c r="E1377" s="59">
        <v>118</v>
      </c>
      <c r="F1377" s="59">
        <v>96</v>
      </c>
      <c r="G1377" s="59">
        <v>1296</v>
      </c>
    </row>
    <row r="1378" spans="1:7" x14ac:dyDescent="0.25">
      <c r="A1378" s="59">
        <v>38</v>
      </c>
      <c r="B1378" s="59">
        <v>68</v>
      </c>
      <c r="C1378" s="59">
        <v>120</v>
      </c>
      <c r="D1378" s="59">
        <v>52</v>
      </c>
      <c r="E1378" s="59">
        <v>30</v>
      </c>
      <c r="F1378" s="59">
        <v>17</v>
      </c>
      <c r="G1378" s="59">
        <v>554</v>
      </c>
    </row>
    <row r="1379" spans="1:7" x14ac:dyDescent="0.25">
      <c r="A1379" s="59">
        <v>133</v>
      </c>
      <c r="B1379" s="59">
        <v>178</v>
      </c>
      <c r="C1379" s="59">
        <v>301</v>
      </c>
      <c r="D1379" s="59">
        <v>96</v>
      </c>
      <c r="E1379" s="59">
        <v>45</v>
      </c>
      <c r="F1379" s="59">
        <v>34</v>
      </c>
      <c r="G1379" s="59">
        <v>941</v>
      </c>
    </row>
    <row r="1380" spans="1:7" x14ac:dyDescent="0.25">
      <c r="A1380" s="59">
        <v>105</v>
      </c>
      <c r="B1380" s="59">
        <v>145</v>
      </c>
      <c r="C1380" s="59">
        <v>245</v>
      </c>
      <c r="D1380" s="59">
        <v>97</v>
      </c>
      <c r="E1380" s="59">
        <v>40</v>
      </c>
      <c r="F1380" s="59">
        <v>28</v>
      </c>
      <c r="G1380" s="59">
        <v>598</v>
      </c>
    </row>
    <row r="1381" spans="1:7" x14ac:dyDescent="0.25">
      <c r="A1381" s="59">
        <v>30</v>
      </c>
      <c r="B1381" s="59">
        <v>79</v>
      </c>
      <c r="C1381" s="59">
        <v>131</v>
      </c>
      <c r="D1381" s="59">
        <v>52</v>
      </c>
      <c r="E1381" s="59">
        <v>49</v>
      </c>
      <c r="F1381" s="59">
        <v>17</v>
      </c>
      <c r="G1381" s="59">
        <v>662</v>
      </c>
    </row>
    <row r="1382" spans="1:7" x14ac:dyDescent="0.25">
      <c r="A1382" s="59">
        <v>-137</v>
      </c>
      <c r="B1382" s="59">
        <v>-30</v>
      </c>
      <c r="C1382" s="59">
        <v>166</v>
      </c>
      <c r="D1382" s="59">
        <v>156</v>
      </c>
      <c r="E1382" s="59">
        <v>107</v>
      </c>
      <c r="F1382" s="59">
        <v>64</v>
      </c>
      <c r="G1382" s="59">
        <v>3139</v>
      </c>
    </row>
    <row r="1383" spans="1:7" x14ac:dyDescent="0.25">
      <c r="A1383" s="59">
        <v>167</v>
      </c>
      <c r="B1383" s="59">
        <v>266</v>
      </c>
      <c r="C1383" s="59">
        <v>532</v>
      </c>
      <c r="D1383" s="59">
        <v>305</v>
      </c>
      <c r="E1383" s="59">
        <v>99</v>
      </c>
      <c r="F1383" s="59">
        <v>74</v>
      </c>
      <c r="G1383" s="59">
        <v>1797</v>
      </c>
    </row>
    <row r="1384" spans="1:7" x14ac:dyDescent="0.25">
      <c r="A1384" s="59">
        <v>50</v>
      </c>
      <c r="B1384" s="59">
        <v>239</v>
      </c>
      <c r="C1384" s="59">
        <v>412</v>
      </c>
      <c r="D1384" s="59">
        <v>218</v>
      </c>
      <c r="E1384" s="59">
        <v>189</v>
      </c>
      <c r="F1384" s="59">
        <v>156</v>
      </c>
      <c r="G1384" s="59">
        <v>927</v>
      </c>
    </row>
    <row r="1385" spans="1:7" x14ac:dyDescent="0.25">
      <c r="A1385" s="59">
        <v>262</v>
      </c>
      <c r="B1385" s="59">
        <v>392</v>
      </c>
      <c r="C1385" s="59">
        <v>687</v>
      </c>
      <c r="D1385" s="59">
        <v>281</v>
      </c>
      <c r="E1385" s="59">
        <v>130</v>
      </c>
      <c r="F1385" s="59">
        <v>97</v>
      </c>
      <c r="G1385" s="59">
        <v>1714</v>
      </c>
    </row>
    <row r="1386" spans="1:7" x14ac:dyDescent="0.25">
      <c r="A1386" s="59">
        <v>1</v>
      </c>
      <c r="B1386" s="59">
        <v>48</v>
      </c>
      <c r="C1386" s="59">
        <v>86</v>
      </c>
      <c r="D1386" s="59">
        <v>38</v>
      </c>
      <c r="E1386" s="59">
        <v>47</v>
      </c>
      <c r="F1386" s="59">
        <v>14</v>
      </c>
      <c r="G1386" s="59">
        <v>248</v>
      </c>
    </row>
    <row r="1387" spans="1:7" x14ac:dyDescent="0.25">
      <c r="A1387" s="59">
        <v>49</v>
      </c>
      <c r="B1387" s="59">
        <v>239</v>
      </c>
      <c r="C1387" s="59">
        <v>412</v>
      </c>
      <c r="D1387" s="59">
        <v>247</v>
      </c>
      <c r="E1387" s="59">
        <v>190</v>
      </c>
      <c r="F1387" s="59">
        <v>156</v>
      </c>
      <c r="G1387" s="59">
        <v>927</v>
      </c>
    </row>
    <row r="1388" spans="1:7" x14ac:dyDescent="0.25">
      <c r="A1388" s="59">
        <v>163</v>
      </c>
      <c r="B1388" s="59">
        <v>271</v>
      </c>
      <c r="C1388" s="59">
        <v>467</v>
      </c>
      <c r="D1388" s="59">
        <v>217</v>
      </c>
      <c r="E1388" s="59">
        <v>108</v>
      </c>
      <c r="F1388" s="59">
        <v>64</v>
      </c>
      <c r="G1388" s="59">
        <v>1167</v>
      </c>
    </row>
    <row r="1389" spans="1:7" x14ac:dyDescent="0.25">
      <c r="A1389" s="59">
        <v>150</v>
      </c>
      <c r="B1389" s="59">
        <v>222</v>
      </c>
      <c r="C1389" s="59">
        <v>376</v>
      </c>
      <c r="D1389" s="59">
        <v>168</v>
      </c>
      <c r="E1389" s="59">
        <v>72</v>
      </c>
      <c r="F1389" s="59">
        <v>49</v>
      </c>
      <c r="G1389" s="59">
        <v>817</v>
      </c>
    </row>
    <row r="1390" spans="1:7" x14ac:dyDescent="0.25">
      <c r="A1390" s="59">
        <v>262</v>
      </c>
      <c r="B1390" s="59">
        <v>392</v>
      </c>
      <c r="C1390" s="59">
        <v>687</v>
      </c>
      <c r="D1390" s="59">
        <v>345</v>
      </c>
      <c r="E1390" s="59">
        <v>130</v>
      </c>
      <c r="F1390" s="59">
        <v>97</v>
      </c>
      <c r="G1390" s="59">
        <v>1714</v>
      </c>
    </row>
    <row r="1391" spans="1:7" x14ac:dyDescent="0.25">
      <c r="A1391" s="59">
        <v>167</v>
      </c>
      <c r="B1391" s="59">
        <v>266</v>
      </c>
      <c r="C1391" s="59">
        <v>532</v>
      </c>
      <c r="D1391" s="59">
        <v>250</v>
      </c>
      <c r="E1391" s="59">
        <v>99</v>
      </c>
      <c r="F1391" s="59">
        <v>74</v>
      </c>
      <c r="G1391" s="59">
        <v>1797</v>
      </c>
    </row>
    <row r="1392" spans="1:7" x14ac:dyDescent="0.25">
      <c r="A1392" s="59">
        <v>-404</v>
      </c>
      <c r="B1392" s="59">
        <v>-284</v>
      </c>
      <c r="C1392" s="59">
        <v>21</v>
      </c>
      <c r="D1392" s="59">
        <v>259</v>
      </c>
      <c r="E1392" s="59">
        <v>141</v>
      </c>
      <c r="F1392" s="59">
        <v>107</v>
      </c>
      <c r="G1392" s="59">
        <v>5807</v>
      </c>
    </row>
    <row r="1393" spans="1:7" x14ac:dyDescent="0.25">
      <c r="A1393" s="59">
        <v>16</v>
      </c>
      <c r="B1393" s="59">
        <v>49</v>
      </c>
      <c r="C1393" s="59">
        <v>90</v>
      </c>
      <c r="D1393" s="59">
        <v>41</v>
      </c>
      <c r="E1393" s="59">
        <v>33</v>
      </c>
      <c r="F1393" s="59">
        <v>12</v>
      </c>
      <c r="G1393" s="59">
        <v>1007</v>
      </c>
    </row>
    <row r="1394" spans="1:7" x14ac:dyDescent="0.25">
      <c r="A1394" s="59">
        <v>32</v>
      </c>
      <c r="B1394" s="59">
        <v>43</v>
      </c>
      <c r="C1394" s="59">
        <v>43</v>
      </c>
      <c r="D1394" s="59">
        <v>0</v>
      </c>
      <c r="E1394" s="59">
        <v>11</v>
      </c>
      <c r="F1394" s="59">
        <v>0</v>
      </c>
      <c r="G1394" s="59">
        <v>516</v>
      </c>
    </row>
    <row r="1395" spans="1:7" x14ac:dyDescent="0.25">
      <c r="A1395" s="59">
        <v>19</v>
      </c>
      <c r="B1395" s="59">
        <v>38</v>
      </c>
      <c r="C1395" s="59">
        <v>63</v>
      </c>
      <c r="D1395" s="59">
        <v>25</v>
      </c>
      <c r="E1395" s="59">
        <v>19</v>
      </c>
      <c r="F1395" s="59">
        <v>7</v>
      </c>
      <c r="G1395" s="59">
        <v>851</v>
      </c>
    </row>
    <row r="1396" spans="1:7" x14ac:dyDescent="0.25">
      <c r="A1396" s="59">
        <v>17</v>
      </c>
      <c r="B1396" s="59">
        <v>35</v>
      </c>
      <c r="C1396" s="59">
        <v>58</v>
      </c>
      <c r="D1396" s="59">
        <v>23</v>
      </c>
      <c r="E1396" s="59">
        <v>18</v>
      </c>
      <c r="F1396" s="59">
        <v>6</v>
      </c>
      <c r="G1396" s="59">
        <v>806</v>
      </c>
    </row>
    <row r="1397" spans="1:7" x14ac:dyDescent="0.25">
      <c r="A1397" s="59">
        <v>-11</v>
      </c>
      <c r="B1397" s="59">
        <v>52</v>
      </c>
      <c r="C1397" s="59">
        <v>89</v>
      </c>
      <c r="D1397" s="59">
        <v>37</v>
      </c>
      <c r="E1397" s="59">
        <v>63</v>
      </c>
      <c r="F1397" s="59">
        <v>33</v>
      </c>
      <c r="G1397" s="59">
        <v>513</v>
      </c>
    </row>
    <row r="1398" spans="1:7" x14ac:dyDescent="0.25">
      <c r="A1398" s="59">
        <v>8</v>
      </c>
      <c r="B1398" s="59">
        <v>67</v>
      </c>
      <c r="C1398" s="59">
        <v>114</v>
      </c>
      <c r="D1398" s="59">
        <v>47</v>
      </c>
      <c r="E1398" s="59">
        <v>59</v>
      </c>
      <c r="F1398" s="59">
        <v>15</v>
      </c>
      <c r="G1398" s="59">
        <v>474</v>
      </c>
    </row>
    <row r="1399" spans="1:7" x14ac:dyDescent="0.25">
      <c r="A1399" s="59">
        <v>19</v>
      </c>
      <c r="B1399" s="59">
        <v>37</v>
      </c>
      <c r="C1399" s="59">
        <v>62</v>
      </c>
      <c r="D1399" s="59">
        <v>25</v>
      </c>
      <c r="E1399" s="59">
        <v>18</v>
      </c>
      <c r="F1399" s="59">
        <v>7</v>
      </c>
      <c r="G1399" s="59">
        <v>826</v>
      </c>
    </row>
    <row r="1400" spans="1:7" x14ac:dyDescent="0.25">
      <c r="A1400" s="59">
        <v>53</v>
      </c>
      <c r="B1400" s="59">
        <v>87</v>
      </c>
      <c r="C1400" s="59">
        <v>155</v>
      </c>
      <c r="D1400" s="59">
        <v>68</v>
      </c>
      <c r="E1400" s="59">
        <v>34</v>
      </c>
      <c r="F1400" s="59">
        <v>22</v>
      </c>
      <c r="G1400" s="59">
        <v>587</v>
      </c>
    </row>
    <row r="1401" spans="1:7" x14ac:dyDescent="0.25">
      <c r="A1401" s="59">
        <v>9</v>
      </c>
      <c r="B1401" s="59">
        <v>25</v>
      </c>
      <c r="C1401" s="59">
        <v>41</v>
      </c>
      <c r="D1401" s="59">
        <v>16</v>
      </c>
      <c r="E1401" s="59">
        <v>16</v>
      </c>
      <c r="F1401" s="59">
        <v>4</v>
      </c>
      <c r="G1401" s="59">
        <v>484</v>
      </c>
    </row>
    <row r="1402" spans="1:7" x14ac:dyDescent="0.25">
      <c r="A1402" s="59">
        <v>104</v>
      </c>
      <c r="B1402" s="59">
        <v>172</v>
      </c>
      <c r="C1402" s="59">
        <v>286</v>
      </c>
      <c r="D1402" s="59">
        <v>78</v>
      </c>
      <c r="E1402" s="59">
        <v>68</v>
      </c>
      <c r="F1402" s="59">
        <v>37</v>
      </c>
      <c r="G1402" s="59">
        <v>810</v>
      </c>
    </row>
    <row r="1403" spans="1:7" x14ac:dyDescent="0.25">
      <c r="A1403" s="59">
        <v>102</v>
      </c>
      <c r="B1403" s="59">
        <v>161</v>
      </c>
      <c r="C1403" s="59">
        <v>277</v>
      </c>
      <c r="D1403" s="59">
        <v>109</v>
      </c>
      <c r="E1403" s="59">
        <v>59</v>
      </c>
      <c r="F1403" s="59">
        <v>35</v>
      </c>
      <c r="G1403" s="59">
        <v>678</v>
      </c>
    </row>
    <row r="1404" spans="1:7" x14ac:dyDescent="0.25">
      <c r="A1404" s="59">
        <v>19</v>
      </c>
      <c r="B1404" s="59">
        <v>51</v>
      </c>
      <c r="C1404" s="59">
        <v>85</v>
      </c>
      <c r="D1404" s="59">
        <v>34</v>
      </c>
      <c r="E1404" s="59">
        <v>32</v>
      </c>
      <c r="F1404" s="59">
        <v>10</v>
      </c>
      <c r="G1404" s="59">
        <v>428</v>
      </c>
    </row>
    <row r="1405" spans="1:7" x14ac:dyDescent="0.25">
      <c r="A1405" s="59">
        <v>9</v>
      </c>
      <c r="B1405" s="59">
        <v>60</v>
      </c>
      <c r="C1405" s="59">
        <v>109</v>
      </c>
      <c r="D1405" s="59">
        <v>49</v>
      </c>
      <c r="E1405" s="59">
        <v>51</v>
      </c>
      <c r="F1405" s="59">
        <v>18</v>
      </c>
      <c r="G1405" s="59">
        <v>414</v>
      </c>
    </row>
    <row r="1406" spans="1:7" x14ac:dyDescent="0.25">
      <c r="A1406" s="59">
        <v>19</v>
      </c>
      <c r="B1406" s="59">
        <v>62</v>
      </c>
      <c r="C1406" s="59">
        <v>108</v>
      </c>
      <c r="D1406" s="59">
        <v>46</v>
      </c>
      <c r="E1406" s="59">
        <v>43</v>
      </c>
      <c r="F1406" s="59">
        <v>15</v>
      </c>
      <c r="G1406" s="59">
        <v>415</v>
      </c>
    </row>
    <row r="1407" spans="1:7" x14ac:dyDescent="0.25">
      <c r="A1407" s="59">
        <v>81</v>
      </c>
      <c r="B1407" s="59">
        <v>146</v>
      </c>
      <c r="C1407" s="59">
        <v>291</v>
      </c>
      <c r="D1407" s="59">
        <v>153</v>
      </c>
      <c r="E1407" s="59">
        <v>65</v>
      </c>
      <c r="F1407" s="59">
        <v>40</v>
      </c>
      <c r="G1407" s="59">
        <v>1292</v>
      </c>
    </row>
    <row r="1408" spans="1:7" x14ac:dyDescent="0.25">
      <c r="A1408" s="59">
        <v>75</v>
      </c>
      <c r="B1408" s="59">
        <v>135</v>
      </c>
      <c r="C1408" s="59">
        <v>225</v>
      </c>
      <c r="D1408" s="59">
        <v>90</v>
      </c>
      <c r="E1408" s="59">
        <v>60</v>
      </c>
      <c r="F1408" s="59">
        <v>29</v>
      </c>
      <c r="G1408" s="59">
        <v>1139</v>
      </c>
    </row>
    <row r="1409" spans="1:7" x14ac:dyDescent="0.25">
      <c r="A1409" s="59">
        <v>45</v>
      </c>
      <c r="B1409" s="59">
        <v>70</v>
      </c>
      <c r="C1409" s="59">
        <v>118</v>
      </c>
      <c r="D1409" s="59">
        <v>48</v>
      </c>
      <c r="E1409" s="59">
        <v>25</v>
      </c>
      <c r="F1409" s="59">
        <v>13</v>
      </c>
      <c r="G1409" s="59">
        <v>839</v>
      </c>
    </row>
    <row r="1410" spans="1:7" x14ac:dyDescent="0.25">
      <c r="A1410" s="59">
        <v>42</v>
      </c>
      <c r="B1410" s="59">
        <v>79</v>
      </c>
      <c r="C1410" s="59">
        <v>126</v>
      </c>
      <c r="D1410" s="59">
        <v>47</v>
      </c>
      <c r="E1410" s="59">
        <v>37</v>
      </c>
      <c r="F1410" s="59">
        <v>14</v>
      </c>
      <c r="G1410" s="59">
        <v>366</v>
      </c>
    </row>
    <row r="1411" spans="1:7" x14ac:dyDescent="0.25">
      <c r="A1411" s="59">
        <v>20</v>
      </c>
      <c r="B1411" s="59">
        <v>54</v>
      </c>
      <c r="C1411" s="59">
        <v>90</v>
      </c>
      <c r="D1411" s="59">
        <v>36</v>
      </c>
      <c r="E1411" s="59">
        <v>34</v>
      </c>
      <c r="F1411" s="59">
        <v>11</v>
      </c>
      <c r="G1411" s="59">
        <v>458</v>
      </c>
    </row>
    <row r="1412" spans="1:7" x14ac:dyDescent="0.25">
      <c r="A1412" s="59">
        <v>-8</v>
      </c>
      <c r="B1412" s="59">
        <v>61</v>
      </c>
      <c r="C1412" s="59">
        <v>105</v>
      </c>
      <c r="D1412" s="59">
        <v>44</v>
      </c>
      <c r="E1412" s="59">
        <v>69</v>
      </c>
      <c r="F1412" s="59">
        <v>39</v>
      </c>
      <c r="G1412" s="59">
        <v>617</v>
      </c>
    </row>
    <row r="1413" spans="1:7" x14ac:dyDescent="0.25">
      <c r="A1413" s="59">
        <v>76</v>
      </c>
      <c r="B1413" s="59">
        <v>125</v>
      </c>
      <c r="C1413" s="59">
        <v>211</v>
      </c>
      <c r="D1413" s="59">
        <v>86</v>
      </c>
      <c r="E1413" s="59">
        <v>49</v>
      </c>
      <c r="F1413" s="59">
        <v>27</v>
      </c>
      <c r="G1413" s="59">
        <v>454</v>
      </c>
    </row>
    <row r="1414" spans="1:7" x14ac:dyDescent="0.25">
      <c r="A1414" s="59">
        <v>34</v>
      </c>
      <c r="B1414" s="59">
        <v>184</v>
      </c>
      <c r="C1414" s="59">
        <v>317</v>
      </c>
      <c r="D1414" s="59">
        <v>117</v>
      </c>
      <c r="E1414" s="59">
        <v>150</v>
      </c>
      <c r="F1414" s="59">
        <v>120</v>
      </c>
      <c r="G1414" s="59">
        <v>705</v>
      </c>
    </row>
    <row r="1415" spans="1:7" x14ac:dyDescent="0.25">
      <c r="A1415" s="59">
        <v>17</v>
      </c>
      <c r="B1415" s="59">
        <v>39</v>
      </c>
      <c r="C1415" s="59">
        <v>69</v>
      </c>
      <c r="D1415" s="59">
        <v>30</v>
      </c>
      <c r="E1415" s="59">
        <v>22</v>
      </c>
      <c r="F1415" s="59">
        <v>9</v>
      </c>
      <c r="G1415" s="59">
        <v>581</v>
      </c>
    </row>
    <row r="1416" spans="1:7" x14ac:dyDescent="0.25">
      <c r="A1416" s="59">
        <v>20</v>
      </c>
      <c r="B1416" s="59">
        <v>77</v>
      </c>
      <c r="C1416" s="59">
        <v>140</v>
      </c>
      <c r="D1416" s="59">
        <v>63</v>
      </c>
      <c r="E1416" s="59">
        <v>57</v>
      </c>
      <c r="F1416" s="59">
        <v>23</v>
      </c>
      <c r="G1416" s="59">
        <v>397</v>
      </c>
    </row>
    <row r="1417" spans="1:7" x14ac:dyDescent="0.25">
      <c r="A1417" s="59">
        <v>71</v>
      </c>
      <c r="B1417" s="59">
        <v>123</v>
      </c>
      <c r="C1417" s="59">
        <v>226</v>
      </c>
      <c r="D1417" s="59">
        <v>86</v>
      </c>
      <c r="E1417" s="59">
        <v>52</v>
      </c>
      <c r="F1417" s="59">
        <v>31</v>
      </c>
      <c r="G1417" s="59">
        <v>1073</v>
      </c>
    </row>
    <row r="1418" spans="1:7" x14ac:dyDescent="0.25">
      <c r="A1418" s="59">
        <v>87</v>
      </c>
      <c r="B1418" s="59">
        <v>155</v>
      </c>
      <c r="C1418" s="59">
        <v>310</v>
      </c>
      <c r="D1418" s="59">
        <v>114</v>
      </c>
      <c r="E1418" s="59">
        <v>68</v>
      </c>
      <c r="F1418" s="59">
        <v>43</v>
      </c>
      <c r="G1418" s="59">
        <v>1280</v>
      </c>
    </row>
    <row r="1419" spans="1:7" x14ac:dyDescent="0.25">
      <c r="A1419" s="59">
        <v>-2</v>
      </c>
      <c r="B1419" s="59">
        <v>74</v>
      </c>
      <c r="C1419" s="59">
        <v>126</v>
      </c>
      <c r="D1419" s="59">
        <v>52</v>
      </c>
      <c r="E1419" s="59">
        <v>76</v>
      </c>
      <c r="F1419" s="59">
        <v>47</v>
      </c>
      <c r="G1419" s="59">
        <v>509</v>
      </c>
    </row>
    <row r="1420" spans="1:7" x14ac:dyDescent="0.25">
      <c r="A1420" s="59">
        <v>27</v>
      </c>
      <c r="B1420" s="59">
        <v>72</v>
      </c>
      <c r="C1420" s="59">
        <v>125</v>
      </c>
      <c r="D1420" s="59">
        <v>53</v>
      </c>
      <c r="E1420" s="59">
        <v>45</v>
      </c>
      <c r="F1420" s="59">
        <v>17</v>
      </c>
      <c r="G1420" s="59">
        <v>410</v>
      </c>
    </row>
    <row r="1421" spans="1:7" x14ac:dyDescent="0.25">
      <c r="A1421" s="59">
        <v>7</v>
      </c>
      <c r="B1421" s="59">
        <v>57</v>
      </c>
      <c r="C1421" s="59">
        <v>102</v>
      </c>
      <c r="D1421" s="59">
        <v>45</v>
      </c>
      <c r="E1421" s="59">
        <v>50</v>
      </c>
      <c r="F1421" s="59">
        <v>17</v>
      </c>
      <c r="G1421" s="59">
        <v>409</v>
      </c>
    </row>
    <row r="1422" spans="1:7" x14ac:dyDescent="0.25">
      <c r="A1422" s="59">
        <v>25</v>
      </c>
      <c r="B1422" s="59">
        <v>62</v>
      </c>
      <c r="C1422" s="59">
        <v>113</v>
      </c>
      <c r="D1422" s="59">
        <v>51</v>
      </c>
      <c r="E1422" s="59">
        <v>37</v>
      </c>
      <c r="F1422" s="59">
        <v>15</v>
      </c>
      <c r="G1422" s="59">
        <v>1042</v>
      </c>
    </row>
    <row r="1423" spans="1:7" x14ac:dyDescent="0.25">
      <c r="A1423" s="59">
        <v>47</v>
      </c>
      <c r="B1423" s="59">
        <v>79</v>
      </c>
      <c r="C1423" s="59">
        <v>140</v>
      </c>
      <c r="D1423" s="59">
        <v>61</v>
      </c>
      <c r="E1423" s="59">
        <v>32</v>
      </c>
      <c r="F1423" s="59">
        <v>20</v>
      </c>
      <c r="G1423" s="59">
        <v>579</v>
      </c>
    </row>
    <row r="1424" spans="1:7" x14ac:dyDescent="0.25">
      <c r="A1424" s="59">
        <v>84</v>
      </c>
      <c r="B1424" s="59">
        <v>118</v>
      </c>
      <c r="C1424" s="59">
        <v>199</v>
      </c>
      <c r="D1424" s="59">
        <v>81</v>
      </c>
      <c r="E1424" s="59">
        <v>34</v>
      </c>
      <c r="F1424" s="59">
        <v>22</v>
      </c>
      <c r="G1424" s="59">
        <v>588</v>
      </c>
    </row>
    <row r="1425" spans="1:7" x14ac:dyDescent="0.25">
      <c r="A1425" s="59">
        <v>39</v>
      </c>
      <c r="B1425" s="59">
        <v>90</v>
      </c>
      <c r="C1425" s="59">
        <v>150</v>
      </c>
      <c r="D1425" s="59">
        <v>60</v>
      </c>
      <c r="E1425" s="59">
        <v>51</v>
      </c>
      <c r="F1425" s="59">
        <v>19</v>
      </c>
      <c r="G1425" s="59">
        <v>656</v>
      </c>
    </row>
    <row r="1426" spans="1:7" x14ac:dyDescent="0.25">
      <c r="A1426" s="59">
        <v>134</v>
      </c>
      <c r="B1426" s="59">
        <v>179</v>
      </c>
      <c r="C1426" s="59">
        <v>302</v>
      </c>
      <c r="D1426" s="59">
        <v>114</v>
      </c>
      <c r="E1426" s="59">
        <v>45</v>
      </c>
      <c r="F1426" s="59">
        <v>34</v>
      </c>
      <c r="G1426" s="59">
        <v>928</v>
      </c>
    </row>
    <row r="1427" spans="1:7" x14ac:dyDescent="0.25">
      <c r="A1427" s="59">
        <v>42</v>
      </c>
      <c r="B1427" s="59">
        <v>74</v>
      </c>
      <c r="C1427" s="59">
        <v>132</v>
      </c>
      <c r="D1427" s="59">
        <v>58</v>
      </c>
      <c r="E1427" s="59">
        <v>32</v>
      </c>
      <c r="F1427" s="59">
        <v>19</v>
      </c>
      <c r="G1427" s="59">
        <v>548</v>
      </c>
    </row>
    <row r="1428" spans="1:7" x14ac:dyDescent="0.25">
      <c r="A1428" s="59">
        <v>106</v>
      </c>
      <c r="B1428" s="59">
        <v>145</v>
      </c>
      <c r="C1428" s="59">
        <v>245</v>
      </c>
      <c r="D1428" s="59">
        <v>83</v>
      </c>
      <c r="E1428" s="59">
        <v>39</v>
      </c>
      <c r="F1428" s="59">
        <v>28</v>
      </c>
      <c r="G1428" s="59">
        <v>981</v>
      </c>
    </row>
    <row r="1429" spans="1:7" x14ac:dyDescent="0.25">
      <c r="A1429" s="59">
        <v>133</v>
      </c>
      <c r="B1429" s="59">
        <v>179</v>
      </c>
      <c r="C1429" s="59">
        <v>302</v>
      </c>
      <c r="D1429" s="59">
        <v>187</v>
      </c>
      <c r="E1429" s="59">
        <v>46</v>
      </c>
      <c r="F1429" s="59">
        <v>34</v>
      </c>
      <c r="G1429" s="59">
        <v>928</v>
      </c>
    </row>
    <row r="1430" spans="1:7" x14ac:dyDescent="0.25">
      <c r="A1430" s="59">
        <v>43</v>
      </c>
      <c r="B1430" s="59">
        <v>74</v>
      </c>
      <c r="C1430" s="59">
        <v>132</v>
      </c>
      <c r="D1430" s="59">
        <v>58</v>
      </c>
      <c r="E1430" s="59">
        <v>31</v>
      </c>
      <c r="F1430" s="59">
        <v>19</v>
      </c>
      <c r="G1430" s="59">
        <v>548</v>
      </c>
    </row>
    <row r="1431" spans="1:7" x14ac:dyDescent="0.25">
      <c r="A1431" s="59">
        <v>106</v>
      </c>
      <c r="B1431" s="59">
        <v>145</v>
      </c>
      <c r="C1431" s="59">
        <v>245</v>
      </c>
      <c r="D1431" s="59">
        <v>62</v>
      </c>
      <c r="E1431" s="59">
        <v>39</v>
      </c>
      <c r="F1431" s="59">
        <v>28</v>
      </c>
      <c r="G1431" s="59">
        <v>981</v>
      </c>
    </row>
    <row r="1432" spans="1:7" x14ac:dyDescent="0.25">
      <c r="A1432" s="59">
        <v>84</v>
      </c>
      <c r="B1432" s="59">
        <v>118</v>
      </c>
      <c r="C1432" s="59">
        <v>199</v>
      </c>
      <c r="D1432" s="59">
        <v>81</v>
      </c>
      <c r="E1432" s="59">
        <v>34</v>
      </c>
      <c r="F1432" s="59">
        <v>22</v>
      </c>
      <c r="G1432" s="59">
        <v>588</v>
      </c>
    </row>
    <row r="1433" spans="1:7" x14ac:dyDescent="0.25">
      <c r="A1433" s="59">
        <v>40</v>
      </c>
      <c r="B1433" s="59">
        <v>90</v>
      </c>
      <c r="C1433" s="59">
        <v>150</v>
      </c>
      <c r="D1433" s="59">
        <v>60</v>
      </c>
      <c r="E1433" s="59">
        <v>50</v>
      </c>
      <c r="F1433" s="59">
        <v>19</v>
      </c>
      <c r="G1433" s="59">
        <v>656</v>
      </c>
    </row>
    <row r="1434" spans="1:7" x14ac:dyDescent="0.25">
      <c r="A1434" s="59">
        <v>220</v>
      </c>
      <c r="B1434" s="59">
        <v>336</v>
      </c>
      <c r="C1434" s="59">
        <v>589</v>
      </c>
      <c r="D1434" s="59">
        <v>255</v>
      </c>
      <c r="E1434" s="59">
        <v>116</v>
      </c>
      <c r="F1434" s="59">
        <v>83</v>
      </c>
      <c r="G1434" s="59">
        <v>1686</v>
      </c>
    </row>
    <row r="1435" spans="1:7" x14ac:dyDescent="0.25">
      <c r="A1435" s="59">
        <v>155</v>
      </c>
      <c r="B1435" s="59">
        <v>249</v>
      </c>
      <c r="C1435" s="59">
        <v>498</v>
      </c>
      <c r="D1435" s="59">
        <v>292</v>
      </c>
      <c r="E1435" s="59">
        <v>94</v>
      </c>
      <c r="F1435" s="59">
        <v>69</v>
      </c>
      <c r="G1435" s="59">
        <v>1775</v>
      </c>
    </row>
    <row r="1436" spans="1:7" x14ac:dyDescent="0.25">
      <c r="A1436" s="59">
        <v>129</v>
      </c>
      <c r="B1436" s="59">
        <v>225</v>
      </c>
      <c r="C1436" s="59">
        <v>387</v>
      </c>
      <c r="D1436" s="59">
        <v>118</v>
      </c>
      <c r="E1436" s="59">
        <v>96</v>
      </c>
      <c r="F1436" s="59">
        <v>53</v>
      </c>
      <c r="G1436" s="59">
        <v>1148</v>
      </c>
    </row>
    <row r="1437" spans="1:7" x14ac:dyDescent="0.25">
      <c r="A1437" s="59">
        <v>115</v>
      </c>
      <c r="B1437" s="59">
        <v>176</v>
      </c>
      <c r="C1437" s="59">
        <v>298</v>
      </c>
      <c r="D1437" s="59">
        <v>112</v>
      </c>
      <c r="E1437" s="59">
        <v>61</v>
      </c>
      <c r="F1437" s="59">
        <v>39</v>
      </c>
      <c r="G1437" s="59">
        <v>801</v>
      </c>
    </row>
    <row r="1438" spans="1:7" x14ac:dyDescent="0.25">
      <c r="A1438" s="59">
        <v>220</v>
      </c>
      <c r="B1438" s="59">
        <v>336</v>
      </c>
      <c r="C1438" s="59">
        <v>589</v>
      </c>
      <c r="D1438" s="59">
        <v>329</v>
      </c>
      <c r="E1438" s="59">
        <v>116</v>
      </c>
      <c r="F1438" s="59">
        <v>83</v>
      </c>
      <c r="G1438" s="59">
        <v>1686</v>
      </c>
    </row>
    <row r="1439" spans="1:7" x14ac:dyDescent="0.25">
      <c r="A1439" s="59">
        <v>115</v>
      </c>
      <c r="B1439" s="59">
        <v>176</v>
      </c>
      <c r="C1439" s="59">
        <v>298</v>
      </c>
      <c r="D1439" s="59">
        <v>147</v>
      </c>
      <c r="E1439" s="59">
        <v>61</v>
      </c>
      <c r="F1439" s="59">
        <v>39</v>
      </c>
      <c r="G1439" s="59">
        <v>801</v>
      </c>
    </row>
    <row r="1440" spans="1:7" x14ac:dyDescent="0.25">
      <c r="A1440" s="59">
        <v>155</v>
      </c>
      <c r="B1440" s="59">
        <v>249</v>
      </c>
      <c r="C1440" s="59">
        <v>498</v>
      </c>
      <c r="D1440" s="59">
        <v>215</v>
      </c>
      <c r="E1440" s="59">
        <v>94</v>
      </c>
      <c r="F1440" s="59">
        <v>69</v>
      </c>
      <c r="G1440" s="59">
        <v>1775</v>
      </c>
    </row>
    <row r="1441" spans="1:7" x14ac:dyDescent="0.25">
      <c r="A1441" s="59">
        <v>223</v>
      </c>
      <c r="B1441" s="59">
        <v>370</v>
      </c>
      <c r="C1441" s="59">
        <v>672</v>
      </c>
      <c r="D1441" s="59">
        <v>271</v>
      </c>
      <c r="E1441" s="59">
        <v>147</v>
      </c>
      <c r="F1441" s="59">
        <v>114</v>
      </c>
      <c r="G1441" s="59">
        <v>1783</v>
      </c>
    </row>
    <row r="1442" spans="1:7" x14ac:dyDescent="0.25">
      <c r="A1442" s="59">
        <v>18</v>
      </c>
      <c r="B1442" s="59">
        <v>35</v>
      </c>
      <c r="C1442" s="59">
        <v>58</v>
      </c>
      <c r="D1442" s="59">
        <v>23</v>
      </c>
      <c r="E1442" s="59">
        <v>17</v>
      </c>
      <c r="F1442" s="59">
        <v>6</v>
      </c>
      <c r="G1442" s="59">
        <v>803</v>
      </c>
    </row>
    <row r="1443" spans="1:7" x14ac:dyDescent="0.25">
      <c r="A1443" s="59">
        <v>32</v>
      </c>
      <c r="B1443" s="59">
        <v>43</v>
      </c>
      <c r="C1443" s="59">
        <v>43</v>
      </c>
      <c r="D1443" s="59">
        <v>0</v>
      </c>
      <c r="E1443" s="59">
        <v>11</v>
      </c>
      <c r="F1443" s="59">
        <v>0</v>
      </c>
      <c r="G1443" s="59">
        <v>473</v>
      </c>
    </row>
    <row r="1444" spans="1:7" x14ac:dyDescent="0.25">
      <c r="A1444" s="59">
        <v>13</v>
      </c>
      <c r="B1444" s="59">
        <v>29</v>
      </c>
      <c r="C1444" s="59">
        <v>48</v>
      </c>
      <c r="D1444" s="59">
        <v>19</v>
      </c>
      <c r="E1444" s="59">
        <v>16</v>
      </c>
      <c r="F1444" s="59">
        <v>5</v>
      </c>
      <c r="G1444" s="59">
        <v>848</v>
      </c>
    </row>
    <row r="1445" spans="1:7" x14ac:dyDescent="0.25">
      <c r="A1445" s="59">
        <v>7</v>
      </c>
      <c r="B1445" s="59">
        <v>39</v>
      </c>
      <c r="C1445" s="59">
        <v>72</v>
      </c>
      <c r="D1445" s="59">
        <v>33</v>
      </c>
      <c r="E1445" s="59">
        <v>32</v>
      </c>
      <c r="F1445" s="59">
        <v>10</v>
      </c>
      <c r="G1445" s="59">
        <v>1003</v>
      </c>
    </row>
    <row r="1446" spans="1:7" x14ac:dyDescent="0.25">
      <c r="A1446" s="59">
        <v>3</v>
      </c>
      <c r="B1446" s="59">
        <v>20</v>
      </c>
      <c r="C1446" s="59">
        <v>35</v>
      </c>
      <c r="D1446" s="59">
        <v>15</v>
      </c>
      <c r="E1446" s="59">
        <v>17</v>
      </c>
      <c r="F1446" s="59">
        <v>4</v>
      </c>
      <c r="G1446" s="59">
        <v>600</v>
      </c>
    </row>
    <row r="1447" spans="1:7" x14ac:dyDescent="0.25">
      <c r="A1447" s="59">
        <v>-7</v>
      </c>
      <c r="B1447" s="59">
        <v>62</v>
      </c>
      <c r="C1447" s="59">
        <v>106</v>
      </c>
      <c r="D1447" s="59">
        <v>44</v>
      </c>
      <c r="E1447" s="59">
        <v>69</v>
      </c>
      <c r="F1447" s="59">
        <v>40</v>
      </c>
      <c r="G1447" s="59">
        <v>325</v>
      </c>
    </row>
    <row r="1448" spans="1:7" x14ac:dyDescent="0.25">
      <c r="A1448" s="59">
        <v>-44</v>
      </c>
      <c r="B1448" s="59">
        <v>11</v>
      </c>
      <c r="C1448" s="59">
        <v>115</v>
      </c>
      <c r="D1448" s="59">
        <v>91</v>
      </c>
      <c r="E1448" s="59">
        <v>55</v>
      </c>
      <c r="F1448" s="59">
        <v>32</v>
      </c>
      <c r="G1448" s="59">
        <v>1574</v>
      </c>
    </row>
    <row r="1449" spans="1:7" x14ac:dyDescent="0.25">
      <c r="A1449" s="59">
        <v>13</v>
      </c>
      <c r="B1449" s="59">
        <v>52</v>
      </c>
      <c r="C1449" s="59">
        <v>91</v>
      </c>
      <c r="D1449" s="59">
        <v>39</v>
      </c>
      <c r="E1449" s="59">
        <v>39</v>
      </c>
      <c r="F1449" s="59">
        <v>12</v>
      </c>
      <c r="G1449" s="59">
        <v>248</v>
      </c>
    </row>
    <row r="1450" spans="1:7" x14ac:dyDescent="0.25">
      <c r="A1450" s="59">
        <v>-12</v>
      </c>
      <c r="B1450" s="59">
        <v>30</v>
      </c>
      <c r="C1450" s="59">
        <v>54</v>
      </c>
      <c r="D1450" s="59">
        <v>24</v>
      </c>
      <c r="E1450" s="59">
        <v>42</v>
      </c>
      <c r="F1450" s="59">
        <v>9</v>
      </c>
      <c r="G1450" s="59">
        <v>212</v>
      </c>
    </row>
    <row r="1451" spans="1:7" x14ac:dyDescent="0.25">
      <c r="A1451" s="59">
        <v>2</v>
      </c>
      <c r="B1451" s="59">
        <v>51</v>
      </c>
      <c r="C1451" s="59">
        <v>91</v>
      </c>
      <c r="D1451" s="59">
        <v>40</v>
      </c>
      <c r="E1451" s="59">
        <v>49</v>
      </c>
      <c r="F1451" s="59">
        <v>15</v>
      </c>
      <c r="G1451" s="59">
        <v>244</v>
      </c>
    </row>
    <row r="1452" spans="1:7" x14ac:dyDescent="0.25">
      <c r="A1452" s="59">
        <v>41</v>
      </c>
      <c r="B1452" s="59">
        <v>64</v>
      </c>
      <c r="C1452" s="59">
        <v>108</v>
      </c>
      <c r="D1452" s="59">
        <v>44</v>
      </c>
      <c r="E1452" s="59">
        <v>23</v>
      </c>
      <c r="F1452" s="59">
        <v>12</v>
      </c>
      <c r="G1452" s="59">
        <v>886</v>
      </c>
    </row>
    <row r="1453" spans="1:7" x14ac:dyDescent="0.25">
      <c r="A1453" s="59">
        <v>27</v>
      </c>
      <c r="B1453" s="59">
        <v>47</v>
      </c>
      <c r="C1453" s="59">
        <v>79</v>
      </c>
      <c r="D1453" s="59">
        <v>32</v>
      </c>
      <c r="E1453" s="59">
        <v>20</v>
      </c>
      <c r="F1453" s="59">
        <v>8</v>
      </c>
      <c r="G1453" s="59">
        <v>837</v>
      </c>
    </row>
    <row r="1454" spans="1:7" x14ac:dyDescent="0.25">
      <c r="A1454" s="59">
        <v>25</v>
      </c>
      <c r="B1454" s="59">
        <v>83</v>
      </c>
      <c r="C1454" s="59">
        <v>150</v>
      </c>
      <c r="D1454" s="59">
        <v>67</v>
      </c>
      <c r="E1454" s="59">
        <v>58</v>
      </c>
      <c r="F1454" s="59">
        <v>25</v>
      </c>
      <c r="G1454" s="59">
        <v>599</v>
      </c>
    </row>
    <row r="1455" spans="1:7" x14ac:dyDescent="0.25">
      <c r="A1455" s="59">
        <v>34</v>
      </c>
      <c r="B1455" s="59">
        <v>74</v>
      </c>
      <c r="C1455" s="59">
        <v>136</v>
      </c>
      <c r="D1455" s="59">
        <v>62</v>
      </c>
      <c r="E1455" s="59">
        <v>40</v>
      </c>
      <c r="F1455" s="59">
        <v>19</v>
      </c>
      <c r="G1455" s="59">
        <v>1059</v>
      </c>
    </row>
    <row r="1456" spans="1:7" x14ac:dyDescent="0.25">
      <c r="A1456" s="59">
        <v>14</v>
      </c>
      <c r="B1456" s="59">
        <v>30</v>
      </c>
      <c r="C1456" s="59">
        <v>50</v>
      </c>
      <c r="D1456" s="59">
        <v>20</v>
      </c>
      <c r="E1456" s="59">
        <v>16</v>
      </c>
      <c r="F1456" s="59">
        <v>5</v>
      </c>
      <c r="G1456" s="59">
        <v>482</v>
      </c>
    </row>
    <row r="1457" spans="1:7" x14ac:dyDescent="0.25">
      <c r="A1457" s="59">
        <v>23</v>
      </c>
      <c r="B1457" s="59">
        <v>43</v>
      </c>
      <c r="C1457" s="59">
        <v>72</v>
      </c>
      <c r="D1457" s="59">
        <v>29</v>
      </c>
      <c r="E1457" s="59">
        <v>20</v>
      </c>
      <c r="F1457" s="59">
        <v>8</v>
      </c>
      <c r="G1457" s="59">
        <v>862</v>
      </c>
    </row>
    <row r="1458" spans="1:7" x14ac:dyDescent="0.25">
      <c r="A1458" s="59">
        <v>87</v>
      </c>
      <c r="B1458" s="59">
        <v>150</v>
      </c>
      <c r="C1458" s="59">
        <v>249</v>
      </c>
      <c r="D1458" s="59">
        <v>99</v>
      </c>
      <c r="E1458" s="59">
        <v>63</v>
      </c>
      <c r="F1458" s="59">
        <v>32</v>
      </c>
      <c r="G1458" s="59">
        <v>798</v>
      </c>
    </row>
    <row r="1459" spans="1:7" x14ac:dyDescent="0.25">
      <c r="A1459" s="59">
        <v>81</v>
      </c>
      <c r="B1459" s="59">
        <v>134</v>
      </c>
      <c r="C1459" s="59">
        <v>230</v>
      </c>
      <c r="D1459" s="59">
        <v>96</v>
      </c>
      <c r="E1459" s="59">
        <v>53</v>
      </c>
      <c r="F1459" s="59">
        <v>29</v>
      </c>
      <c r="G1459" s="59">
        <v>666</v>
      </c>
    </row>
    <row r="1460" spans="1:7" x14ac:dyDescent="0.25">
      <c r="A1460" s="59">
        <v>87</v>
      </c>
      <c r="B1460" s="59">
        <v>155</v>
      </c>
      <c r="C1460" s="59">
        <v>310</v>
      </c>
      <c r="D1460" s="59">
        <v>244</v>
      </c>
      <c r="E1460" s="59">
        <v>68</v>
      </c>
      <c r="F1460" s="59">
        <v>43</v>
      </c>
      <c r="G1460" s="59">
        <v>1280</v>
      </c>
    </row>
    <row r="1461" spans="1:7" x14ac:dyDescent="0.25">
      <c r="A1461" s="59">
        <v>6</v>
      </c>
      <c r="B1461" s="59">
        <v>57</v>
      </c>
      <c r="C1461" s="59">
        <v>102</v>
      </c>
      <c r="D1461" s="59">
        <v>45</v>
      </c>
      <c r="E1461" s="59">
        <v>51</v>
      </c>
      <c r="F1461" s="59">
        <v>17</v>
      </c>
      <c r="G1461" s="59">
        <v>409</v>
      </c>
    </row>
    <row r="1462" spans="1:7" x14ac:dyDescent="0.25">
      <c r="A1462" s="59">
        <v>28</v>
      </c>
      <c r="B1462" s="59">
        <v>72</v>
      </c>
      <c r="C1462" s="59">
        <v>125</v>
      </c>
      <c r="D1462" s="59">
        <v>53</v>
      </c>
      <c r="E1462" s="59">
        <v>44</v>
      </c>
      <c r="F1462" s="59">
        <v>17</v>
      </c>
      <c r="G1462" s="59">
        <v>410</v>
      </c>
    </row>
    <row r="1463" spans="1:7" x14ac:dyDescent="0.25">
      <c r="A1463" s="59">
        <v>29</v>
      </c>
      <c r="B1463" s="59">
        <v>64</v>
      </c>
      <c r="C1463" s="59">
        <v>107</v>
      </c>
      <c r="D1463" s="59">
        <v>43</v>
      </c>
      <c r="E1463" s="59">
        <v>35</v>
      </c>
      <c r="F1463" s="59">
        <v>13</v>
      </c>
      <c r="G1463" s="59">
        <v>424</v>
      </c>
    </row>
    <row r="1464" spans="1:7" x14ac:dyDescent="0.25">
      <c r="A1464" s="59">
        <v>-3</v>
      </c>
      <c r="B1464" s="59">
        <v>74</v>
      </c>
      <c r="C1464" s="59">
        <v>126</v>
      </c>
      <c r="D1464" s="59">
        <v>52</v>
      </c>
      <c r="E1464" s="59">
        <v>77</v>
      </c>
      <c r="F1464" s="59">
        <v>47</v>
      </c>
      <c r="G1464" s="59">
        <v>509</v>
      </c>
    </row>
    <row r="1465" spans="1:7" x14ac:dyDescent="0.25">
      <c r="A1465" s="59">
        <v>53</v>
      </c>
      <c r="B1465" s="59">
        <v>94</v>
      </c>
      <c r="C1465" s="59">
        <v>151</v>
      </c>
      <c r="D1465" s="59">
        <v>57</v>
      </c>
      <c r="E1465" s="59">
        <v>41</v>
      </c>
      <c r="F1465" s="59">
        <v>17</v>
      </c>
      <c r="G1465" s="59">
        <v>349</v>
      </c>
    </row>
    <row r="1466" spans="1:7" x14ac:dyDescent="0.25">
      <c r="A1466" s="59">
        <v>50</v>
      </c>
      <c r="B1466" s="59">
        <v>75</v>
      </c>
      <c r="C1466" s="59">
        <v>126</v>
      </c>
      <c r="D1466" s="59">
        <v>51</v>
      </c>
      <c r="E1466" s="59">
        <v>25</v>
      </c>
      <c r="F1466" s="59">
        <v>14</v>
      </c>
      <c r="G1466" s="59">
        <v>857</v>
      </c>
    </row>
    <row r="1467" spans="1:7" x14ac:dyDescent="0.25">
      <c r="A1467" s="59">
        <v>31</v>
      </c>
      <c r="B1467" s="59">
        <v>67</v>
      </c>
      <c r="C1467" s="59">
        <v>113</v>
      </c>
      <c r="D1467" s="59">
        <v>46</v>
      </c>
      <c r="E1467" s="59">
        <v>36</v>
      </c>
      <c r="F1467" s="59">
        <v>14</v>
      </c>
      <c r="G1467" s="59">
        <v>454</v>
      </c>
    </row>
    <row r="1468" spans="1:7" x14ac:dyDescent="0.25">
      <c r="A1468" s="59">
        <v>2</v>
      </c>
      <c r="B1468" s="59">
        <v>87</v>
      </c>
      <c r="C1468" s="59">
        <v>149</v>
      </c>
      <c r="D1468" s="59">
        <v>62</v>
      </c>
      <c r="E1468" s="59">
        <v>85</v>
      </c>
      <c r="F1468" s="59">
        <v>56</v>
      </c>
      <c r="G1468" s="59">
        <v>612</v>
      </c>
    </row>
    <row r="1469" spans="1:7" x14ac:dyDescent="0.25">
      <c r="A1469" s="59">
        <v>53</v>
      </c>
      <c r="B1469" s="59">
        <v>99</v>
      </c>
      <c r="C1469" s="59">
        <v>182</v>
      </c>
      <c r="D1469" s="59">
        <v>83</v>
      </c>
      <c r="E1469" s="59">
        <v>46</v>
      </c>
      <c r="F1469" s="59">
        <v>25</v>
      </c>
      <c r="G1469" s="59">
        <v>1063</v>
      </c>
    </row>
    <row r="1470" spans="1:7" x14ac:dyDescent="0.25">
      <c r="A1470" s="59">
        <v>21</v>
      </c>
      <c r="B1470" s="59">
        <v>43</v>
      </c>
      <c r="C1470" s="59">
        <v>76</v>
      </c>
      <c r="D1470" s="59">
        <v>33</v>
      </c>
      <c r="E1470" s="59">
        <v>22</v>
      </c>
      <c r="F1470" s="59">
        <v>10</v>
      </c>
      <c r="G1470" s="59">
        <v>577</v>
      </c>
    </row>
    <row r="1471" spans="1:7" x14ac:dyDescent="0.25">
      <c r="A1471" s="59">
        <v>23</v>
      </c>
      <c r="B1471" s="59">
        <v>82</v>
      </c>
      <c r="C1471" s="59">
        <v>149</v>
      </c>
      <c r="D1471" s="59">
        <v>67</v>
      </c>
      <c r="E1471" s="59">
        <v>59</v>
      </c>
      <c r="F1471" s="59">
        <v>25</v>
      </c>
      <c r="G1471" s="59">
        <v>391</v>
      </c>
    </row>
    <row r="1472" spans="1:7" x14ac:dyDescent="0.25">
      <c r="A1472" s="59">
        <v>16</v>
      </c>
      <c r="B1472" s="59">
        <v>130</v>
      </c>
      <c r="C1472" s="59">
        <v>223</v>
      </c>
      <c r="D1472" s="59">
        <v>93</v>
      </c>
      <c r="E1472" s="59">
        <v>114</v>
      </c>
      <c r="F1472" s="59">
        <v>84</v>
      </c>
      <c r="G1472" s="59">
        <v>692</v>
      </c>
    </row>
    <row r="1473" spans="1:7" x14ac:dyDescent="0.25">
      <c r="A1473" s="59">
        <v>58</v>
      </c>
      <c r="B1473" s="59">
        <v>114</v>
      </c>
      <c r="C1473" s="59">
        <v>199</v>
      </c>
      <c r="D1473" s="59">
        <v>85</v>
      </c>
      <c r="E1473" s="59">
        <v>56</v>
      </c>
      <c r="F1473" s="59">
        <v>28</v>
      </c>
      <c r="G1473" s="59">
        <v>555</v>
      </c>
    </row>
    <row r="1474" spans="1:7" x14ac:dyDescent="0.25">
      <c r="A1474" s="59">
        <v>41</v>
      </c>
      <c r="B1474" s="59">
        <v>64</v>
      </c>
      <c r="C1474" s="59">
        <v>108</v>
      </c>
      <c r="D1474" s="59">
        <v>44</v>
      </c>
      <c r="E1474" s="59">
        <v>23</v>
      </c>
      <c r="F1474" s="59">
        <v>12</v>
      </c>
      <c r="G1474" s="59">
        <v>886</v>
      </c>
    </row>
    <row r="1475" spans="1:7" x14ac:dyDescent="0.25">
      <c r="A1475" s="59">
        <v>17</v>
      </c>
      <c r="B1475" s="59">
        <v>34</v>
      </c>
      <c r="C1475" s="59">
        <v>57</v>
      </c>
      <c r="D1475" s="59">
        <v>23</v>
      </c>
      <c r="E1475" s="59">
        <v>17</v>
      </c>
      <c r="F1475" s="59">
        <v>6</v>
      </c>
      <c r="G1475" s="59">
        <v>809</v>
      </c>
    </row>
    <row r="1476" spans="1:7" x14ac:dyDescent="0.25">
      <c r="A1476" s="59">
        <v>24</v>
      </c>
      <c r="B1476" s="59">
        <v>83</v>
      </c>
      <c r="C1476" s="59">
        <v>150</v>
      </c>
      <c r="D1476" s="59">
        <v>67</v>
      </c>
      <c r="E1476" s="59">
        <v>59</v>
      </c>
      <c r="F1476" s="59">
        <v>25</v>
      </c>
      <c r="G1476" s="59">
        <v>599</v>
      </c>
    </row>
    <row r="1477" spans="1:7" x14ac:dyDescent="0.25">
      <c r="A1477" s="59">
        <v>33</v>
      </c>
      <c r="B1477" s="59">
        <v>74</v>
      </c>
      <c r="C1477" s="59">
        <v>136</v>
      </c>
      <c r="D1477" s="59">
        <v>62</v>
      </c>
      <c r="E1477" s="59">
        <v>41</v>
      </c>
      <c r="F1477" s="59">
        <v>19</v>
      </c>
      <c r="G1477" s="59">
        <v>1059</v>
      </c>
    </row>
    <row r="1478" spans="1:7" x14ac:dyDescent="0.25">
      <c r="A1478" s="59">
        <v>2</v>
      </c>
      <c r="B1478" s="59">
        <v>87</v>
      </c>
      <c r="C1478" s="59">
        <v>149</v>
      </c>
      <c r="D1478" s="59">
        <v>62</v>
      </c>
      <c r="E1478" s="59">
        <v>85</v>
      </c>
      <c r="F1478" s="59">
        <v>56</v>
      </c>
      <c r="G1478" s="59">
        <v>612</v>
      </c>
    </row>
    <row r="1479" spans="1:7" x14ac:dyDescent="0.25">
      <c r="A1479" s="59">
        <v>23</v>
      </c>
      <c r="B1479" s="59">
        <v>65</v>
      </c>
      <c r="C1479" s="59">
        <v>113</v>
      </c>
      <c r="D1479" s="59">
        <v>48</v>
      </c>
      <c r="E1479" s="59">
        <v>42</v>
      </c>
      <c r="F1479" s="59">
        <v>15</v>
      </c>
      <c r="G1479" s="59">
        <v>380</v>
      </c>
    </row>
    <row r="1480" spans="1:7" x14ac:dyDescent="0.25">
      <c r="A1480" s="59">
        <v>91</v>
      </c>
      <c r="B1480" s="59">
        <v>155</v>
      </c>
      <c r="C1480" s="59">
        <v>258</v>
      </c>
      <c r="D1480" s="59">
        <v>93</v>
      </c>
      <c r="E1480" s="59">
        <v>64</v>
      </c>
      <c r="F1480" s="59">
        <v>33</v>
      </c>
      <c r="G1480" s="59">
        <v>1130</v>
      </c>
    </row>
    <row r="1481" spans="1:7" x14ac:dyDescent="0.25">
      <c r="A1481" s="59">
        <v>32</v>
      </c>
      <c r="B1481" s="59">
        <v>52</v>
      </c>
      <c r="C1481" s="59">
        <v>87</v>
      </c>
      <c r="D1481" s="59">
        <v>35</v>
      </c>
      <c r="E1481" s="59">
        <v>20</v>
      </c>
      <c r="F1481" s="59">
        <v>9</v>
      </c>
      <c r="G1481" s="59">
        <v>875</v>
      </c>
    </row>
    <row r="1482" spans="1:7" x14ac:dyDescent="0.25">
      <c r="A1482" s="59">
        <v>49</v>
      </c>
      <c r="B1482" s="59">
        <v>75</v>
      </c>
      <c r="C1482" s="59">
        <v>126</v>
      </c>
      <c r="D1482" s="59">
        <v>51</v>
      </c>
      <c r="E1482" s="59">
        <v>26</v>
      </c>
      <c r="F1482" s="59">
        <v>14</v>
      </c>
      <c r="G1482" s="59">
        <v>857</v>
      </c>
    </row>
    <row r="1483" spans="1:7" x14ac:dyDescent="0.25">
      <c r="A1483" s="59">
        <v>21</v>
      </c>
      <c r="B1483" s="59">
        <v>43</v>
      </c>
      <c r="C1483" s="59">
        <v>76</v>
      </c>
      <c r="D1483" s="59">
        <v>33</v>
      </c>
      <c r="E1483" s="59">
        <v>22</v>
      </c>
      <c r="F1483" s="59">
        <v>10</v>
      </c>
      <c r="G1483" s="59">
        <v>577</v>
      </c>
    </row>
    <row r="1484" spans="1:7" x14ac:dyDescent="0.25">
      <c r="A1484" s="59">
        <v>24</v>
      </c>
      <c r="B1484" s="59">
        <v>82</v>
      </c>
      <c r="C1484" s="59">
        <v>149</v>
      </c>
      <c r="D1484" s="59">
        <v>67</v>
      </c>
      <c r="E1484" s="59">
        <v>58</v>
      </c>
      <c r="F1484" s="59">
        <v>25</v>
      </c>
      <c r="G1484" s="59">
        <v>391</v>
      </c>
    </row>
    <row r="1485" spans="1:7" x14ac:dyDescent="0.25">
      <c r="A1485" s="59">
        <v>53</v>
      </c>
      <c r="B1485" s="59">
        <v>99</v>
      </c>
      <c r="C1485" s="59">
        <v>182</v>
      </c>
      <c r="D1485" s="59">
        <v>83</v>
      </c>
      <c r="E1485" s="59">
        <v>46</v>
      </c>
      <c r="F1485" s="59">
        <v>25</v>
      </c>
      <c r="G1485" s="59">
        <v>1063</v>
      </c>
    </row>
    <row r="1486" spans="1:7" x14ac:dyDescent="0.25">
      <c r="A1486" s="59">
        <v>58</v>
      </c>
      <c r="B1486" s="59">
        <v>114</v>
      </c>
      <c r="C1486" s="59">
        <v>199</v>
      </c>
      <c r="D1486" s="59">
        <v>85</v>
      </c>
      <c r="E1486" s="59">
        <v>56</v>
      </c>
      <c r="F1486" s="59">
        <v>28</v>
      </c>
      <c r="G1486" s="59">
        <v>555</v>
      </c>
    </row>
    <row r="1487" spans="1:7" x14ac:dyDescent="0.25">
      <c r="A1487" s="59">
        <v>17</v>
      </c>
      <c r="B1487" s="59">
        <v>130</v>
      </c>
      <c r="C1487" s="59">
        <v>223</v>
      </c>
      <c r="D1487" s="59">
        <v>93</v>
      </c>
      <c r="E1487" s="59">
        <v>113</v>
      </c>
      <c r="F1487" s="59">
        <v>84</v>
      </c>
      <c r="G1487" s="59">
        <v>692</v>
      </c>
    </row>
    <row r="1488" spans="1:7" x14ac:dyDescent="0.25">
      <c r="A1488" s="59">
        <v>86</v>
      </c>
      <c r="B1488" s="59">
        <v>150</v>
      </c>
      <c r="C1488" s="59">
        <v>249</v>
      </c>
      <c r="D1488" s="59">
        <v>99</v>
      </c>
      <c r="E1488" s="59">
        <v>64</v>
      </c>
      <c r="F1488" s="59">
        <v>32</v>
      </c>
      <c r="G1488" s="59">
        <v>798</v>
      </c>
    </row>
    <row r="1489" spans="1:7" x14ac:dyDescent="0.25">
      <c r="A1489" s="59">
        <v>81</v>
      </c>
      <c r="B1489" s="59">
        <v>134</v>
      </c>
      <c r="C1489" s="59">
        <v>230</v>
      </c>
      <c r="D1489" s="59">
        <v>96</v>
      </c>
      <c r="E1489" s="59">
        <v>53</v>
      </c>
      <c r="F1489" s="59">
        <v>29</v>
      </c>
      <c r="G1489" s="59">
        <v>666</v>
      </c>
    </row>
    <row r="1490" spans="1:7" x14ac:dyDescent="0.25">
      <c r="A1490" s="59">
        <v>23</v>
      </c>
      <c r="B1490" s="59">
        <v>43</v>
      </c>
      <c r="C1490" s="59">
        <v>72</v>
      </c>
      <c r="D1490" s="59">
        <v>29</v>
      </c>
      <c r="E1490" s="59">
        <v>20</v>
      </c>
      <c r="F1490" s="59">
        <v>8</v>
      </c>
      <c r="G1490" s="59">
        <v>862</v>
      </c>
    </row>
    <row r="1491" spans="1:7" x14ac:dyDescent="0.25">
      <c r="A1491" s="59">
        <v>13</v>
      </c>
      <c r="B1491" s="59">
        <v>30</v>
      </c>
      <c r="C1491" s="59">
        <v>50</v>
      </c>
      <c r="D1491" s="59">
        <v>20</v>
      </c>
      <c r="E1491" s="59">
        <v>17</v>
      </c>
      <c r="F1491" s="59">
        <v>5</v>
      </c>
      <c r="G1491" s="59">
        <v>482</v>
      </c>
    </row>
    <row r="1492" spans="1:7" x14ac:dyDescent="0.25">
      <c r="A1492" s="59">
        <v>6</v>
      </c>
      <c r="B1492" s="59">
        <v>57</v>
      </c>
      <c r="C1492" s="59">
        <v>102</v>
      </c>
      <c r="D1492" s="59">
        <v>45</v>
      </c>
      <c r="E1492" s="59">
        <v>51</v>
      </c>
      <c r="F1492" s="59">
        <v>17</v>
      </c>
      <c r="G1492" s="59">
        <v>409</v>
      </c>
    </row>
    <row r="1493" spans="1:7" x14ac:dyDescent="0.25">
      <c r="A1493" s="59">
        <v>87</v>
      </c>
      <c r="B1493" s="59">
        <v>155</v>
      </c>
      <c r="C1493" s="59">
        <v>310</v>
      </c>
      <c r="D1493" s="59">
        <v>215</v>
      </c>
      <c r="E1493" s="59">
        <v>68</v>
      </c>
      <c r="F1493" s="59">
        <v>43</v>
      </c>
      <c r="G1493" s="59">
        <v>1280</v>
      </c>
    </row>
    <row r="1494" spans="1:7" x14ac:dyDescent="0.25">
      <c r="A1494" s="59">
        <v>-31</v>
      </c>
      <c r="B1494" s="59">
        <v>46</v>
      </c>
      <c r="C1494" s="59">
        <v>98</v>
      </c>
      <c r="D1494" s="59">
        <v>52</v>
      </c>
      <c r="E1494" s="59">
        <v>77</v>
      </c>
      <c r="F1494" s="59">
        <v>47</v>
      </c>
      <c r="G1494" s="59">
        <v>520</v>
      </c>
    </row>
    <row r="1495" spans="1:7" x14ac:dyDescent="0.25">
      <c r="A1495" s="59">
        <v>465</v>
      </c>
      <c r="B1495" s="59">
        <v>516</v>
      </c>
      <c r="C1495" s="59">
        <v>576</v>
      </c>
      <c r="D1495" s="59">
        <v>60</v>
      </c>
      <c r="E1495" s="59">
        <v>51</v>
      </c>
      <c r="F1495" s="59">
        <v>19</v>
      </c>
      <c r="G1495" s="59">
        <v>-2572</v>
      </c>
    </row>
    <row r="1496" spans="1:7" x14ac:dyDescent="0.25">
      <c r="A1496" s="59">
        <v>12</v>
      </c>
      <c r="B1496" s="59">
        <v>29</v>
      </c>
      <c r="C1496" s="59">
        <v>48</v>
      </c>
      <c r="D1496" s="59">
        <v>19</v>
      </c>
      <c r="E1496" s="59">
        <v>17</v>
      </c>
      <c r="F1496" s="59">
        <v>5</v>
      </c>
      <c r="G1496" s="59">
        <v>848</v>
      </c>
    </row>
    <row r="1497" spans="1:7" x14ac:dyDescent="0.25">
      <c r="A1497" s="59">
        <v>31</v>
      </c>
      <c r="B1497" s="59">
        <v>43</v>
      </c>
      <c r="C1497" s="59">
        <v>43</v>
      </c>
      <c r="D1497" s="59">
        <v>0</v>
      </c>
      <c r="E1497" s="59">
        <v>12</v>
      </c>
      <c r="F1497" s="59">
        <v>0</v>
      </c>
      <c r="G1497" s="59">
        <v>473</v>
      </c>
    </row>
    <row r="1498" spans="1:7" x14ac:dyDescent="0.25">
      <c r="A1498" s="59">
        <v>2</v>
      </c>
      <c r="B1498" s="59">
        <v>51</v>
      </c>
      <c r="C1498" s="59">
        <v>91</v>
      </c>
      <c r="D1498" s="59">
        <v>40</v>
      </c>
      <c r="E1498" s="59">
        <v>49</v>
      </c>
      <c r="F1498" s="59">
        <v>15</v>
      </c>
      <c r="G1498" s="59">
        <v>244</v>
      </c>
    </row>
    <row r="1499" spans="1:7" x14ac:dyDescent="0.25">
      <c r="A1499" s="59">
        <v>-12</v>
      </c>
      <c r="B1499" s="59">
        <v>30</v>
      </c>
      <c r="C1499" s="59">
        <v>54</v>
      </c>
      <c r="D1499" s="59">
        <v>24</v>
      </c>
      <c r="E1499" s="59">
        <v>42</v>
      </c>
      <c r="F1499" s="59">
        <v>9</v>
      </c>
      <c r="G1499" s="59">
        <v>212</v>
      </c>
    </row>
    <row r="1500" spans="1:7" x14ac:dyDescent="0.25">
      <c r="A1500" s="59">
        <v>-7</v>
      </c>
      <c r="B1500" s="59">
        <v>62</v>
      </c>
      <c r="C1500" s="59">
        <v>106</v>
      </c>
      <c r="D1500" s="59">
        <v>44</v>
      </c>
      <c r="E1500" s="59">
        <v>69</v>
      </c>
      <c r="F1500" s="59">
        <v>40</v>
      </c>
      <c r="G1500" s="59">
        <v>325</v>
      </c>
    </row>
    <row r="1501" spans="1:7" x14ac:dyDescent="0.25">
      <c r="A1501" s="59">
        <v>33</v>
      </c>
      <c r="B1501" s="59">
        <v>71</v>
      </c>
      <c r="C1501" s="59">
        <v>120</v>
      </c>
      <c r="D1501" s="59">
        <v>49</v>
      </c>
      <c r="E1501" s="59">
        <v>38</v>
      </c>
      <c r="F1501" s="59">
        <v>15</v>
      </c>
      <c r="G1501" s="59">
        <v>315</v>
      </c>
    </row>
    <row r="1502" spans="1:7" x14ac:dyDescent="0.25">
      <c r="A1502" s="59">
        <v>34</v>
      </c>
      <c r="B1502" s="59">
        <v>84</v>
      </c>
      <c r="C1502" s="59">
        <v>139</v>
      </c>
      <c r="D1502" s="59">
        <v>55</v>
      </c>
      <c r="E1502" s="59">
        <v>50</v>
      </c>
      <c r="F1502" s="59">
        <v>18</v>
      </c>
      <c r="G1502" s="59">
        <v>453</v>
      </c>
    </row>
    <row r="1503" spans="1:7" x14ac:dyDescent="0.25">
      <c r="A1503" s="59">
        <v>106</v>
      </c>
      <c r="B1503" s="59">
        <v>145</v>
      </c>
      <c r="C1503" s="59">
        <v>245</v>
      </c>
      <c r="D1503" s="59">
        <v>95</v>
      </c>
      <c r="E1503" s="59">
        <v>39</v>
      </c>
      <c r="F1503" s="59">
        <v>28</v>
      </c>
      <c r="G1503" s="59">
        <v>981</v>
      </c>
    </row>
    <row r="1504" spans="1:7" x14ac:dyDescent="0.25">
      <c r="A1504" s="59">
        <v>133</v>
      </c>
      <c r="B1504" s="59">
        <v>179</v>
      </c>
      <c r="C1504" s="59">
        <v>302</v>
      </c>
      <c r="D1504" s="59">
        <v>145</v>
      </c>
      <c r="E1504" s="59">
        <v>46</v>
      </c>
      <c r="F1504" s="59">
        <v>34</v>
      </c>
      <c r="G1504" s="59">
        <v>928</v>
      </c>
    </row>
    <row r="1505" spans="1:7" x14ac:dyDescent="0.25">
      <c r="A1505" s="59">
        <v>84</v>
      </c>
      <c r="B1505" s="59">
        <v>118</v>
      </c>
      <c r="C1505" s="59">
        <v>199</v>
      </c>
      <c r="D1505" s="59">
        <v>81</v>
      </c>
      <c r="E1505" s="59">
        <v>34</v>
      </c>
      <c r="F1505" s="59">
        <v>22</v>
      </c>
      <c r="G1505" s="59">
        <v>588</v>
      </c>
    </row>
    <row r="1506" spans="1:7" x14ac:dyDescent="0.25">
      <c r="A1506" s="59">
        <v>92</v>
      </c>
      <c r="B1506" s="59">
        <v>239</v>
      </c>
      <c r="C1506" s="59">
        <v>541</v>
      </c>
      <c r="D1506" s="59">
        <v>309</v>
      </c>
      <c r="E1506" s="59">
        <v>147</v>
      </c>
      <c r="F1506" s="59">
        <v>114</v>
      </c>
      <c r="G1506" s="59">
        <v>1518</v>
      </c>
    </row>
    <row r="1507" spans="1:7" x14ac:dyDescent="0.25">
      <c r="A1507" s="59">
        <v>-238</v>
      </c>
      <c r="B1507" s="59">
        <v>-139</v>
      </c>
      <c r="C1507" s="59">
        <v>112</v>
      </c>
      <c r="D1507" s="59">
        <v>306</v>
      </c>
      <c r="E1507" s="59">
        <v>99</v>
      </c>
      <c r="F1507" s="59">
        <v>77</v>
      </c>
      <c r="G1507" s="59">
        <v>3948</v>
      </c>
    </row>
    <row r="1508" spans="1:7" x14ac:dyDescent="0.25">
      <c r="A1508" s="59">
        <v>224</v>
      </c>
      <c r="B1508" s="59">
        <v>318</v>
      </c>
      <c r="C1508" s="59">
        <v>567</v>
      </c>
      <c r="D1508" s="59">
        <v>242</v>
      </c>
      <c r="E1508" s="59">
        <v>94</v>
      </c>
      <c r="F1508" s="59">
        <v>69</v>
      </c>
      <c r="G1508" s="59">
        <v>1286</v>
      </c>
    </row>
    <row r="1509" spans="1:7" x14ac:dyDescent="0.25">
      <c r="A1509" s="59">
        <v>-197</v>
      </c>
      <c r="B1509" s="59">
        <v>-53</v>
      </c>
      <c r="C1509" s="59">
        <v>68</v>
      </c>
      <c r="D1509" s="59">
        <v>84</v>
      </c>
      <c r="E1509" s="59">
        <v>144</v>
      </c>
      <c r="F1509" s="59">
        <v>110</v>
      </c>
      <c r="G1509" s="59">
        <v>2932</v>
      </c>
    </row>
    <row r="1510" spans="1:7" x14ac:dyDescent="0.25">
      <c r="A1510" s="59">
        <v>312</v>
      </c>
      <c r="B1510" s="59">
        <v>474</v>
      </c>
      <c r="C1510" s="59">
        <v>790</v>
      </c>
      <c r="D1510" s="59">
        <v>278</v>
      </c>
      <c r="E1510" s="59">
        <v>162</v>
      </c>
      <c r="F1510" s="59">
        <v>110</v>
      </c>
      <c r="G1510" s="59">
        <v>2580</v>
      </c>
    </row>
    <row r="1511" spans="1:7" x14ac:dyDescent="0.25">
      <c r="A1511" s="59">
        <v>50</v>
      </c>
      <c r="B1511" s="59">
        <v>75</v>
      </c>
      <c r="C1511" s="59">
        <v>126</v>
      </c>
      <c r="D1511" s="59">
        <v>51</v>
      </c>
      <c r="E1511" s="59">
        <v>25</v>
      </c>
      <c r="F1511" s="59">
        <v>14</v>
      </c>
      <c r="G1511" s="59">
        <v>857</v>
      </c>
    </row>
    <row r="1512" spans="1:7" x14ac:dyDescent="0.25">
      <c r="A1512" s="59">
        <v>46</v>
      </c>
      <c r="B1512" s="59">
        <v>71</v>
      </c>
      <c r="C1512" s="59">
        <v>119</v>
      </c>
      <c r="D1512" s="59">
        <v>48</v>
      </c>
      <c r="E1512" s="59">
        <v>25</v>
      </c>
      <c r="F1512" s="59">
        <v>13</v>
      </c>
      <c r="G1512" s="59">
        <v>834</v>
      </c>
    </row>
    <row r="1513" spans="1:7" x14ac:dyDescent="0.25">
      <c r="A1513" s="59">
        <v>55</v>
      </c>
      <c r="B1513" s="59">
        <v>90</v>
      </c>
      <c r="C1513" s="59">
        <v>159</v>
      </c>
      <c r="D1513" s="59">
        <v>69</v>
      </c>
      <c r="E1513" s="59">
        <v>35</v>
      </c>
      <c r="F1513" s="59">
        <v>22</v>
      </c>
      <c r="G1513" s="59">
        <v>572</v>
      </c>
    </row>
    <row r="1514" spans="1:7" x14ac:dyDescent="0.25">
      <c r="A1514" s="59">
        <v>25</v>
      </c>
      <c r="B1514" s="59">
        <v>83</v>
      </c>
      <c r="C1514" s="59">
        <v>150</v>
      </c>
      <c r="D1514" s="59">
        <v>67</v>
      </c>
      <c r="E1514" s="59">
        <v>58</v>
      </c>
      <c r="F1514" s="59">
        <v>25</v>
      </c>
      <c r="G1514" s="59">
        <v>599</v>
      </c>
    </row>
    <row r="1515" spans="1:7" x14ac:dyDescent="0.25">
      <c r="A1515" s="59">
        <v>2</v>
      </c>
      <c r="B1515" s="59">
        <v>87</v>
      </c>
      <c r="C1515" s="59">
        <v>149</v>
      </c>
      <c r="D1515" s="59">
        <v>62</v>
      </c>
      <c r="E1515" s="59">
        <v>85</v>
      </c>
      <c r="F1515" s="59">
        <v>56</v>
      </c>
      <c r="G1515" s="59">
        <v>-613</v>
      </c>
    </row>
    <row r="1516" spans="1:7" x14ac:dyDescent="0.25">
      <c r="A1516" s="59">
        <v>53</v>
      </c>
      <c r="B1516" s="59">
        <v>94</v>
      </c>
      <c r="C1516" s="59">
        <v>151</v>
      </c>
      <c r="D1516" s="59">
        <v>57</v>
      </c>
      <c r="E1516" s="59">
        <v>41</v>
      </c>
      <c r="F1516" s="59">
        <v>17</v>
      </c>
      <c r="G1516" s="59">
        <v>349</v>
      </c>
    </row>
    <row r="1517" spans="1:7" x14ac:dyDescent="0.25">
      <c r="A1517" s="59">
        <v>31</v>
      </c>
      <c r="B1517" s="59">
        <v>67</v>
      </c>
      <c r="C1517" s="59">
        <v>113</v>
      </c>
      <c r="D1517" s="59">
        <v>46</v>
      </c>
      <c r="E1517" s="59">
        <v>36</v>
      </c>
      <c r="F1517" s="59">
        <v>14</v>
      </c>
      <c r="G1517" s="59">
        <v>454</v>
      </c>
    </row>
    <row r="1518" spans="1:7" x14ac:dyDescent="0.25">
      <c r="A1518" s="59">
        <v>-44</v>
      </c>
      <c r="B1518" s="59">
        <v>11</v>
      </c>
      <c r="C1518" s="59">
        <v>115</v>
      </c>
      <c r="D1518" s="59">
        <v>76</v>
      </c>
      <c r="E1518" s="59">
        <v>55</v>
      </c>
      <c r="F1518" s="59">
        <v>32</v>
      </c>
      <c r="G1518" s="59">
        <v>1574</v>
      </c>
    </row>
    <row r="1519" spans="1:7" x14ac:dyDescent="0.25">
      <c r="A1519" s="59">
        <v>34</v>
      </c>
      <c r="B1519" s="59">
        <v>84</v>
      </c>
      <c r="C1519" s="59">
        <v>139</v>
      </c>
      <c r="D1519" s="59">
        <v>55</v>
      </c>
      <c r="E1519" s="59">
        <v>50</v>
      </c>
      <c r="F1519" s="59">
        <v>18</v>
      </c>
      <c r="G1519" s="59">
        <v>453</v>
      </c>
    </row>
    <row r="1520" spans="1:7" x14ac:dyDescent="0.25">
      <c r="A1520" s="59">
        <v>13</v>
      </c>
      <c r="B1520" s="59">
        <v>29</v>
      </c>
      <c r="C1520" s="59">
        <v>48</v>
      </c>
      <c r="D1520" s="59">
        <v>19</v>
      </c>
      <c r="E1520" s="59">
        <v>16</v>
      </c>
      <c r="F1520" s="59">
        <v>5</v>
      </c>
      <c r="G1520" s="59">
        <v>848</v>
      </c>
    </row>
    <row r="1521" spans="1:7" x14ac:dyDescent="0.25">
      <c r="A1521" s="59">
        <v>8</v>
      </c>
      <c r="B1521" s="59">
        <v>39</v>
      </c>
      <c r="C1521" s="59">
        <v>72</v>
      </c>
      <c r="D1521" s="59">
        <v>33</v>
      </c>
      <c r="E1521" s="59">
        <v>31</v>
      </c>
      <c r="F1521" s="59">
        <v>10</v>
      </c>
      <c r="G1521" s="59">
        <v>1003</v>
      </c>
    </row>
    <row r="1522" spans="1:7" x14ac:dyDescent="0.25">
      <c r="A1522" s="59">
        <v>-12</v>
      </c>
      <c r="B1522" s="59">
        <v>30</v>
      </c>
      <c r="C1522" s="59">
        <v>54</v>
      </c>
      <c r="D1522" s="59">
        <v>24</v>
      </c>
      <c r="E1522" s="59">
        <v>42</v>
      </c>
      <c r="F1522" s="59">
        <v>9</v>
      </c>
      <c r="G1522" s="59">
        <v>-412</v>
      </c>
    </row>
    <row r="1523" spans="1:7" x14ac:dyDescent="0.25">
      <c r="A1523" s="59">
        <v>-8</v>
      </c>
      <c r="B1523" s="59">
        <v>62</v>
      </c>
      <c r="C1523" s="59">
        <v>106</v>
      </c>
      <c r="D1523" s="59">
        <v>44</v>
      </c>
      <c r="E1523" s="59">
        <v>70</v>
      </c>
      <c r="F1523" s="59">
        <v>40</v>
      </c>
      <c r="G1523" s="59">
        <v>325</v>
      </c>
    </row>
    <row r="1524" spans="1:7" x14ac:dyDescent="0.25">
      <c r="A1524" s="59">
        <v>13</v>
      </c>
      <c r="B1524" s="59">
        <v>52</v>
      </c>
      <c r="C1524" s="59">
        <v>91</v>
      </c>
      <c r="D1524" s="59">
        <v>39</v>
      </c>
      <c r="E1524" s="59">
        <v>39</v>
      </c>
      <c r="F1524" s="59">
        <v>12</v>
      </c>
      <c r="G1524" s="59">
        <v>248</v>
      </c>
    </row>
    <row r="1525" spans="1:7" x14ac:dyDescent="0.25">
      <c r="A1525" s="59">
        <v>23</v>
      </c>
      <c r="B1525" s="59">
        <v>43</v>
      </c>
      <c r="C1525" s="59">
        <v>72</v>
      </c>
      <c r="D1525" s="59">
        <v>29</v>
      </c>
      <c r="E1525" s="59">
        <v>20</v>
      </c>
      <c r="F1525" s="59">
        <v>8</v>
      </c>
      <c r="G1525" s="59">
        <v>862</v>
      </c>
    </row>
    <row r="1526" spans="1:7" x14ac:dyDescent="0.25">
      <c r="A1526" s="59">
        <v>47</v>
      </c>
      <c r="B1526" s="59">
        <v>79</v>
      </c>
      <c r="C1526" s="59">
        <v>140</v>
      </c>
      <c r="D1526" s="59">
        <v>61</v>
      </c>
      <c r="E1526" s="59">
        <v>32</v>
      </c>
      <c r="F1526" s="59">
        <v>20</v>
      </c>
      <c r="G1526" s="59">
        <v>579</v>
      </c>
    </row>
    <row r="1527" spans="1:7" x14ac:dyDescent="0.25">
      <c r="A1527" s="59">
        <v>24</v>
      </c>
      <c r="B1527" s="59">
        <v>82</v>
      </c>
      <c r="C1527" s="59">
        <v>149</v>
      </c>
      <c r="D1527" s="59">
        <v>67</v>
      </c>
      <c r="E1527" s="59">
        <v>58</v>
      </c>
      <c r="F1527" s="59">
        <v>25</v>
      </c>
      <c r="G1527" s="59">
        <v>391</v>
      </c>
    </row>
    <row r="1528" spans="1:7" x14ac:dyDescent="0.25">
      <c r="A1528" s="59">
        <v>16</v>
      </c>
      <c r="B1528" s="59">
        <v>130</v>
      </c>
      <c r="C1528" s="59">
        <v>223</v>
      </c>
      <c r="D1528" s="59">
        <v>93</v>
      </c>
      <c r="E1528" s="59">
        <v>114</v>
      </c>
      <c r="F1528" s="59">
        <v>84</v>
      </c>
      <c r="G1528" s="59">
        <v>692</v>
      </c>
    </row>
    <row r="1529" spans="1:7" x14ac:dyDescent="0.25">
      <c r="A1529" s="59">
        <v>82</v>
      </c>
      <c r="B1529" s="59">
        <v>134</v>
      </c>
      <c r="C1529" s="59">
        <v>230</v>
      </c>
      <c r="D1529" s="59">
        <v>96</v>
      </c>
      <c r="E1529" s="59">
        <v>52</v>
      </c>
      <c r="F1529" s="59">
        <v>29</v>
      </c>
      <c r="G1529" s="59">
        <v>-1555</v>
      </c>
    </row>
    <row r="1530" spans="1:7" x14ac:dyDescent="0.25">
      <c r="A1530" s="59">
        <v>13</v>
      </c>
      <c r="B1530" s="59">
        <v>30</v>
      </c>
      <c r="C1530" s="59">
        <v>50</v>
      </c>
      <c r="D1530" s="59">
        <v>20</v>
      </c>
      <c r="E1530" s="59">
        <v>17</v>
      </c>
      <c r="F1530" s="59">
        <v>5</v>
      </c>
      <c r="G1530" s="59">
        <v>482</v>
      </c>
    </row>
    <row r="1531" spans="1:7" x14ac:dyDescent="0.25">
      <c r="A1531" s="59">
        <v>87</v>
      </c>
      <c r="B1531" s="59">
        <v>150</v>
      </c>
      <c r="C1531" s="59">
        <v>249</v>
      </c>
      <c r="D1531" s="59">
        <v>99</v>
      </c>
      <c r="E1531" s="59">
        <v>63</v>
      </c>
      <c r="F1531" s="59">
        <v>32</v>
      </c>
      <c r="G1531" s="59">
        <v>798</v>
      </c>
    </row>
    <row r="1532" spans="1:7" x14ac:dyDescent="0.25">
      <c r="A1532" s="59">
        <v>42</v>
      </c>
      <c r="B1532" s="59">
        <v>74</v>
      </c>
      <c r="C1532" s="59">
        <v>132</v>
      </c>
      <c r="D1532" s="59">
        <v>58</v>
      </c>
      <c r="E1532" s="59">
        <v>32</v>
      </c>
      <c r="F1532" s="59">
        <v>19</v>
      </c>
      <c r="G1532" s="59">
        <v>548</v>
      </c>
    </row>
    <row r="1533" spans="1:7" x14ac:dyDescent="0.25">
      <c r="A1533" s="59">
        <v>197</v>
      </c>
      <c r="B1533" s="59">
        <v>295</v>
      </c>
      <c r="C1533" s="59">
        <v>546</v>
      </c>
      <c r="D1533" s="59">
        <v>278</v>
      </c>
      <c r="E1533" s="59">
        <v>98</v>
      </c>
      <c r="F1533" s="59">
        <v>77</v>
      </c>
      <c r="G1533" s="59">
        <v>1268</v>
      </c>
    </row>
    <row r="1534" spans="1:7" x14ac:dyDescent="0.25">
      <c r="A1534" s="59">
        <v>27</v>
      </c>
      <c r="B1534" s="59">
        <v>72</v>
      </c>
      <c r="C1534" s="59">
        <v>125</v>
      </c>
      <c r="D1534" s="59">
        <v>53</v>
      </c>
      <c r="E1534" s="59">
        <v>45</v>
      </c>
      <c r="F1534" s="59">
        <v>17</v>
      </c>
      <c r="G1534" s="59">
        <v>410</v>
      </c>
    </row>
    <row r="1535" spans="1:7" x14ac:dyDescent="0.25">
      <c r="A1535" s="59">
        <v>28</v>
      </c>
      <c r="B1535" s="59">
        <v>64</v>
      </c>
      <c r="C1535" s="59">
        <v>107</v>
      </c>
      <c r="D1535" s="59">
        <v>43</v>
      </c>
      <c r="E1535" s="59">
        <v>36</v>
      </c>
      <c r="F1535" s="59">
        <v>13</v>
      </c>
      <c r="G1535" s="59">
        <v>424</v>
      </c>
    </row>
    <row r="1536" spans="1:7" x14ac:dyDescent="0.25">
      <c r="A1536" s="59">
        <v>39</v>
      </c>
      <c r="B1536" s="59">
        <v>90</v>
      </c>
      <c r="C1536" s="59">
        <v>150</v>
      </c>
      <c r="D1536" s="59">
        <v>60</v>
      </c>
      <c r="E1536" s="59">
        <v>51</v>
      </c>
      <c r="F1536" s="59">
        <v>19</v>
      </c>
      <c r="G1536" s="59">
        <v>-718</v>
      </c>
    </row>
    <row r="1537" spans="1:7" x14ac:dyDescent="0.25">
      <c r="A1537" s="59">
        <v>134</v>
      </c>
      <c r="B1537" s="59">
        <v>179</v>
      </c>
      <c r="C1537" s="59">
        <v>302</v>
      </c>
      <c r="D1537" s="59">
        <v>146</v>
      </c>
      <c r="E1537" s="59">
        <v>45</v>
      </c>
      <c r="F1537" s="59">
        <v>34</v>
      </c>
      <c r="G1537" s="59">
        <v>928</v>
      </c>
    </row>
    <row r="1538" spans="1:7" x14ac:dyDescent="0.25">
      <c r="A1538" s="59">
        <v>85</v>
      </c>
      <c r="B1538" s="59">
        <v>118</v>
      </c>
      <c r="C1538" s="59">
        <v>199</v>
      </c>
      <c r="D1538" s="59">
        <v>81</v>
      </c>
      <c r="E1538" s="59">
        <v>33</v>
      </c>
      <c r="F1538" s="59">
        <v>22</v>
      </c>
      <c r="G1538" s="59">
        <v>588</v>
      </c>
    </row>
    <row r="1539" spans="1:7" x14ac:dyDescent="0.25">
      <c r="A1539" s="59">
        <v>33</v>
      </c>
      <c r="B1539" s="59">
        <v>74</v>
      </c>
      <c r="C1539" s="59">
        <v>136</v>
      </c>
      <c r="D1539" s="59">
        <v>62</v>
      </c>
      <c r="E1539" s="59">
        <v>41</v>
      </c>
      <c r="F1539" s="59">
        <v>19</v>
      </c>
      <c r="G1539" s="59">
        <v>1059</v>
      </c>
    </row>
    <row r="1540" spans="1:7" x14ac:dyDescent="0.25">
      <c r="A1540" s="59">
        <v>22</v>
      </c>
      <c r="B1540" s="59">
        <v>65</v>
      </c>
      <c r="C1540" s="59">
        <v>113</v>
      </c>
      <c r="D1540" s="59">
        <v>48</v>
      </c>
      <c r="E1540" s="59">
        <v>43</v>
      </c>
      <c r="F1540" s="59">
        <v>15</v>
      </c>
      <c r="G1540" s="59">
        <v>380</v>
      </c>
    </row>
    <row r="1541" spans="1:7" x14ac:dyDescent="0.25">
      <c r="A1541" s="59">
        <v>34</v>
      </c>
      <c r="B1541" s="59">
        <v>71</v>
      </c>
      <c r="C1541" s="59">
        <v>120</v>
      </c>
      <c r="D1541" s="59">
        <v>49</v>
      </c>
      <c r="E1541" s="59">
        <v>37</v>
      </c>
      <c r="F1541" s="59">
        <v>15</v>
      </c>
      <c r="G1541" s="59">
        <v>315</v>
      </c>
    </row>
    <row r="1542" spans="1:7" x14ac:dyDescent="0.25">
      <c r="A1542" s="59">
        <v>34</v>
      </c>
      <c r="B1542" s="59">
        <v>84</v>
      </c>
      <c r="C1542" s="59">
        <v>139</v>
      </c>
      <c r="D1542" s="59">
        <v>55</v>
      </c>
      <c r="E1542" s="59">
        <v>50</v>
      </c>
      <c r="F1542" s="59">
        <v>18</v>
      </c>
      <c r="G1542" s="59">
        <v>453</v>
      </c>
    </row>
    <row r="1543" spans="1:7" x14ac:dyDescent="0.25">
      <c r="A1543" s="59">
        <v>-45</v>
      </c>
      <c r="B1543" s="59">
        <v>11</v>
      </c>
      <c r="C1543" s="59">
        <v>115</v>
      </c>
      <c r="D1543" s="59">
        <v>157</v>
      </c>
      <c r="E1543" s="59">
        <v>56</v>
      </c>
      <c r="F1543" s="59">
        <v>32</v>
      </c>
      <c r="G1543" s="59">
        <v>1574</v>
      </c>
    </row>
    <row r="1544" spans="1:7" x14ac:dyDescent="0.25">
      <c r="A1544" s="59">
        <v>-7</v>
      </c>
      <c r="B1544" s="59">
        <v>62</v>
      </c>
      <c r="C1544" s="59">
        <v>106</v>
      </c>
      <c r="D1544" s="59">
        <v>44</v>
      </c>
      <c r="E1544" s="59">
        <v>69</v>
      </c>
      <c r="F1544" s="59">
        <v>40</v>
      </c>
      <c r="G1544" s="59">
        <v>325</v>
      </c>
    </row>
    <row r="1545" spans="1:7" x14ac:dyDescent="0.25">
      <c r="A1545" s="59">
        <v>12</v>
      </c>
      <c r="B1545" s="59">
        <v>52</v>
      </c>
      <c r="C1545" s="59">
        <v>91</v>
      </c>
      <c r="D1545" s="59">
        <v>39</v>
      </c>
      <c r="E1545" s="59">
        <v>40</v>
      </c>
      <c r="F1545" s="59">
        <v>12</v>
      </c>
      <c r="G1545" s="59">
        <v>248</v>
      </c>
    </row>
    <row r="1546" spans="1:7" x14ac:dyDescent="0.25">
      <c r="A1546" s="59">
        <v>-13</v>
      </c>
      <c r="B1546" s="59">
        <v>30</v>
      </c>
      <c r="C1546" s="59">
        <v>54</v>
      </c>
      <c r="D1546" s="59">
        <v>24</v>
      </c>
      <c r="E1546" s="59">
        <v>43</v>
      </c>
      <c r="F1546" s="59">
        <v>9</v>
      </c>
      <c r="G1546" s="59">
        <v>212</v>
      </c>
    </row>
    <row r="1547" spans="1:7" x14ac:dyDescent="0.25">
      <c r="A1547" s="59">
        <v>24</v>
      </c>
      <c r="B1547" s="59">
        <v>83</v>
      </c>
      <c r="C1547" s="59">
        <v>150</v>
      </c>
      <c r="D1547" s="59">
        <v>67</v>
      </c>
      <c r="E1547" s="59">
        <v>59</v>
      </c>
      <c r="F1547" s="59">
        <v>25</v>
      </c>
      <c r="G1547" s="59">
        <v>599</v>
      </c>
    </row>
    <row r="1548" spans="1:7" x14ac:dyDescent="0.25">
      <c r="A1548" s="59">
        <v>27</v>
      </c>
      <c r="B1548" s="59">
        <v>47</v>
      </c>
      <c r="C1548" s="59">
        <v>79</v>
      </c>
      <c r="D1548" s="59">
        <v>32</v>
      </c>
      <c r="E1548" s="59">
        <v>20</v>
      </c>
      <c r="F1548" s="59">
        <v>8</v>
      </c>
      <c r="G1548" s="59">
        <v>837</v>
      </c>
    </row>
    <row r="1549" spans="1:7" x14ac:dyDescent="0.25">
      <c r="A1549" s="59">
        <v>56</v>
      </c>
      <c r="B1549" s="59">
        <v>90</v>
      </c>
      <c r="C1549" s="59">
        <v>159</v>
      </c>
      <c r="D1549" s="59">
        <v>69</v>
      </c>
      <c r="E1549" s="59">
        <v>34</v>
      </c>
      <c r="F1549" s="59">
        <v>22</v>
      </c>
      <c r="G1549" s="59">
        <v>572</v>
      </c>
    </row>
    <row r="1550" spans="1:7" x14ac:dyDescent="0.25">
      <c r="A1550" s="59">
        <v>40</v>
      </c>
      <c r="B1550" s="59">
        <v>64</v>
      </c>
      <c r="C1550" s="59">
        <v>108</v>
      </c>
      <c r="D1550" s="59">
        <v>44</v>
      </c>
      <c r="E1550" s="59">
        <v>24</v>
      </c>
      <c r="F1550" s="59">
        <v>12</v>
      </c>
      <c r="G1550" s="59">
        <v>886</v>
      </c>
    </row>
    <row r="1551" spans="1:7" x14ac:dyDescent="0.25">
      <c r="A1551" s="59">
        <v>-74</v>
      </c>
      <c r="B1551" s="59">
        <v>-13</v>
      </c>
      <c r="C1551" s="59">
        <v>109</v>
      </c>
      <c r="D1551" s="59">
        <v>108</v>
      </c>
      <c r="E1551" s="59">
        <v>61</v>
      </c>
      <c r="F1551" s="59">
        <v>39</v>
      </c>
      <c r="G1551" s="59">
        <v>2378</v>
      </c>
    </row>
    <row r="1552" spans="1:7" x14ac:dyDescent="0.25">
      <c r="A1552" s="59">
        <v>313</v>
      </c>
      <c r="B1552" s="59">
        <v>474</v>
      </c>
      <c r="C1552" s="59">
        <v>790</v>
      </c>
      <c r="D1552" s="59">
        <v>380</v>
      </c>
      <c r="E1552" s="59">
        <v>161</v>
      </c>
      <c r="F1552" s="59">
        <v>110</v>
      </c>
      <c r="G1552" s="59">
        <v>2580</v>
      </c>
    </row>
    <row r="1553" spans="1:7" x14ac:dyDescent="0.25">
      <c r="A1553" s="59">
        <v>105</v>
      </c>
      <c r="B1553" s="59">
        <v>145</v>
      </c>
      <c r="C1553" s="59">
        <v>245</v>
      </c>
      <c r="D1553" s="59">
        <v>64</v>
      </c>
      <c r="E1553" s="59">
        <v>40</v>
      </c>
      <c r="F1553" s="59">
        <v>28</v>
      </c>
      <c r="G1553" s="59">
        <v>981</v>
      </c>
    </row>
    <row r="1554" spans="1:7" x14ac:dyDescent="0.25">
      <c r="A1554" s="59">
        <v>196</v>
      </c>
      <c r="B1554" s="59">
        <v>295</v>
      </c>
      <c r="C1554" s="59">
        <v>546</v>
      </c>
      <c r="D1554" s="59">
        <v>258</v>
      </c>
      <c r="E1554" s="59">
        <v>99</v>
      </c>
      <c r="F1554" s="59">
        <v>77</v>
      </c>
      <c r="G1554" s="59">
        <v>1268</v>
      </c>
    </row>
    <row r="1555" spans="1:7" x14ac:dyDescent="0.25">
      <c r="A1555" s="59">
        <v>43</v>
      </c>
      <c r="B1555" s="59">
        <v>74</v>
      </c>
      <c r="C1555" s="59">
        <v>132</v>
      </c>
      <c r="D1555" s="59">
        <v>58</v>
      </c>
      <c r="E1555" s="59">
        <v>31</v>
      </c>
      <c r="F1555" s="59">
        <v>19</v>
      </c>
      <c r="G1555" s="59">
        <v>548</v>
      </c>
    </row>
    <row r="1556" spans="1:7" x14ac:dyDescent="0.25">
      <c r="A1556" s="59">
        <v>134</v>
      </c>
      <c r="B1556" s="59">
        <v>179</v>
      </c>
      <c r="C1556" s="59">
        <v>302</v>
      </c>
      <c r="D1556" s="59">
        <v>79</v>
      </c>
      <c r="E1556" s="59">
        <v>45</v>
      </c>
      <c r="F1556" s="59">
        <v>34</v>
      </c>
      <c r="G1556" s="59">
        <v>928</v>
      </c>
    </row>
    <row r="1557" spans="1:7" x14ac:dyDescent="0.25">
      <c r="A1557" s="59">
        <v>84</v>
      </c>
      <c r="B1557" s="59">
        <v>118</v>
      </c>
      <c r="C1557" s="59">
        <v>199</v>
      </c>
      <c r="D1557" s="59">
        <v>81</v>
      </c>
      <c r="E1557" s="59">
        <v>34</v>
      </c>
      <c r="F1557" s="59">
        <v>22</v>
      </c>
      <c r="G1557" s="59">
        <v>588</v>
      </c>
    </row>
    <row r="1558" spans="1:7" x14ac:dyDescent="0.25">
      <c r="A1558" s="59">
        <v>39</v>
      </c>
      <c r="B1558" s="59">
        <v>90</v>
      </c>
      <c r="C1558" s="59">
        <v>150</v>
      </c>
      <c r="D1558" s="59">
        <v>60</v>
      </c>
      <c r="E1558" s="59">
        <v>51</v>
      </c>
      <c r="F1558" s="59">
        <v>19</v>
      </c>
      <c r="G1558" s="59">
        <v>656</v>
      </c>
    </row>
    <row r="1559" spans="1:7" x14ac:dyDescent="0.25">
      <c r="A1559" s="59">
        <v>-120</v>
      </c>
      <c r="B1559" s="59">
        <v>-24</v>
      </c>
      <c r="C1559" s="59">
        <v>138</v>
      </c>
      <c r="D1559" s="59">
        <v>250</v>
      </c>
      <c r="E1559" s="59">
        <v>96</v>
      </c>
      <c r="F1559" s="59">
        <v>53</v>
      </c>
      <c r="G1559" s="59">
        <v>3421</v>
      </c>
    </row>
    <row r="1560" spans="1:7" x14ac:dyDescent="0.25">
      <c r="A1560" s="59">
        <v>156</v>
      </c>
      <c r="B1560" s="59">
        <v>249</v>
      </c>
      <c r="C1560" s="59">
        <v>498</v>
      </c>
      <c r="D1560" s="59">
        <v>266</v>
      </c>
      <c r="E1560" s="59">
        <v>93</v>
      </c>
      <c r="F1560" s="59">
        <v>69</v>
      </c>
      <c r="G1560" s="59">
        <v>1775</v>
      </c>
    </row>
    <row r="1561" spans="1:7" x14ac:dyDescent="0.25">
      <c r="A1561" s="59">
        <v>26</v>
      </c>
      <c r="B1561" s="59">
        <v>169</v>
      </c>
      <c r="C1561" s="59">
        <v>290</v>
      </c>
      <c r="D1561" s="59">
        <v>89</v>
      </c>
      <c r="E1561" s="59">
        <v>143</v>
      </c>
      <c r="F1561" s="59">
        <v>110</v>
      </c>
      <c r="G1561" s="59">
        <v>910</v>
      </c>
    </row>
    <row r="1562" spans="1:7" x14ac:dyDescent="0.25">
      <c r="A1562" s="59">
        <v>220</v>
      </c>
      <c r="B1562" s="59">
        <v>336</v>
      </c>
      <c r="C1562" s="59">
        <v>589</v>
      </c>
      <c r="D1562" s="59">
        <v>189</v>
      </c>
      <c r="E1562" s="59">
        <v>116</v>
      </c>
      <c r="F1562" s="59">
        <v>83</v>
      </c>
      <c r="G1562" s="59">
        <v>1686</v>
      </c>
    </row>
    <row r="1563" spans="1:7" x14ac:dyDescent="0.25">
      <c r="A1563" s="59">
        <v>2</v>
      </c>
      <c r="B1563" s="59">
        <v>51</v>
      </c>
      <c r="C1563" s="59">
        <v>91</v>
      </c>
      <c r="D1563" s="59">
        <v>40</v>
      </c>
      <c r="E1563" s="59">
        <v>49</v>
      </c>
      <c r="F1563" s="59">
        <v>15</v>
      </c>
      <c r="G1563" s="59">
        <v>244</v>
      </c>
    </row>
    <row r="1564" spans="1:7" x14ac:dyDescent="0.25">
      <c r="A1564" s="59">
        <v>26</v>
      </c>
      <c r="B1564" s="59">
        <v>169</v>
      </c>
      <c r="C1564" s="59">
        <v>290</v>
      </c>
      <c r="D1564" s="59">
        <v>127</v>
      </c>
      <c r="E1564" s="59">
        <v>143</v>
      </c>
      <c r="F1564" s="59">
        <v>110</v>
      </c>
      <c r="G1564" s="59">
        <v>910</v>
      </c>
    </row>
    <row r="1565" spans="1:7" x14ac:dyDescent="0.25">
      <c r="A1565" s="59">
        <v>129</v>
      </c>
      <c r="B1565" s="59">
        <v>225</v>
      </c>
      <c r="C1565" s="59">
        <v>387</v>
      </c>
      <c r="D1565" s="59">
        <v>170</v>
      </c>
      <c r="E1565" s="59">
        <v>96</v>
      </c>
      <c r="F1565" s="59">
        <v>53</v>
      </c>
      <c r="G1565" s="59">
        <v>1148</v>
      </c>
    </row>
    <row r="1566" spans="1:7" x14ac:dyDescent="0.25">
      <c r="A1566" s="59">
        <v>115</v>
      </c>
      <c r="B1566" s="59">
        <v>176</v>
      </c>
      <c r="C1566" s="59">
        <v>298</v>
      </c>
      <c r="D1566" s="59">
        <v>129</v>
      </c>
      <c r="E1566" s="59">
        <v>61</v>
      </c>
      <c r="F1566" s="59">
        <v>39</v>
      </c>
      <c r="G1566" s="59">
        <v>801</v>
      </c>
    </row>
    <row r="1567" spans="1:7" x14ac:dyDescent="0.25">
      <c r="A1567" s="59">
        <v>221</v>
      </c>
      <c r="B1567" s="59">
        <v>336</v>
      </c>
      <c r="C1567" s="59">
        <v>589</v>
      </c>
      <c r="D1567" s="59">
        <v>282</v>
      </c>
      <c r="E1567" s="59">
        <v>115</v>
      </c>
      <c r="F1567" s="59">
        <v>83</v>
      </c>
      <c r="G1567" s="59">
        <v>1686</v>
      </c>
    </row>
    <row r="1568" spans="1:7" x14ac:dyDescent="0.25">
      <c r="A1568" s="59">
        <v>156</v>
      </c>
      <c r="B1568" s="59">
        <v>249</v>
      </c>
      <c r="C1568" s="59">
        <v>498</v>
      </c>
      <c r="D1568" s="59">
        <v>270</v>
      </c>
      <c r="E1568" s="59">
        <v>93</v>
      </c>
      <c r="F1568" s="59">
        <v>69</v>
      </c>
      <c r="G1568" s="59">
        <v>1775</v>
      </c>
    </row>
    <row r="1569" spans="1:7" x14ac:dyDescent="0.25">
      <c r="A1569" s="59">
        <v>-430</v>
      </c>
      <c r="B1569" s="59">
        <v>-302</v>
      </c>
      <c r="C1569" s="59">
        <v>19</v>
      </c>
      <c r="D1569" s="59">
        <v>294</v>
      </c>
      <c r="E1569" s="59">
        <v>147</v>
      </c>
      <c r="F1569" s="59">
        <v>114</v>
      </c>
      <c r="G1569" s="59">
        <v>6413</v>
      </c>
    </row>
    <row r="1570" spans="1:7" x14ac:dyDescent="0.25">
      <c r="A1570" s="59">
        <v>7</v>
      </c>
      <c r="B1570" s="59">
        <v>39</v>
      </c>
      <c r="C1570" s="59">
        <v>72</v>
      </c>
      <c r="D1570" s="59">
        <v>33</v>
      </c>
      <c r="E1570" s="59">
        <v>32</v>
      </c>
      <c r="F1570" s="59">
        <v>10</v>
      </c>
      <c r="G1570" s="59">
        <v>1003</v>
      </c>
    </row>
    <row r="1571" spans="1:7" x14ac:dyDescent="0.25">
      <c r="A1571" s="59">
        <v>32</v>
      </c>
      <c r="B1571" s="59">
        <v>43</v>
      </c>
      <c r="C1571" s="59">
        <v>43</v>
      </c>
      <c r="D1571" s="59">
        <v>0</v>
      </c>
      <c r="E1571" s="59">
        <v>11</v>
      </c>
      <c r="F1571" s="59">
        <v>0</v>
      </c>
      <c r="G1571" s="59">
        <v>473</v>
      </c>
    </row>
    <row r="1572" spans="1:7" x14ac:dyDescent="0.25">
      <c r="A1572" s="59">
        <v>12</v>
      </c>
      <c r="B1572" s="59">
        <v>29</v>
      </c>
      <c r="C1572" s="59">
        <v>48</v>
      </c>
      <c r="D1572" s="59">
        <v>19</v>
      </c>
      <c r="E1572" s="59">
        <v>17</v>
      </c>
      <c r="F1572" s="59">
        <v>5</v>
      </c>
      <c r="G1572" s="59">
        <v>848</v>
      </c>
    </row>
    <row r="1573" spans="1:7" x14ac:dyDescent="0.25">
      <c r="A1573" s="59">
        <v>17</v>
      </c>
      <c r="B1573" s="59">
        <v>35</v>
      </c>
      <c r="C1573" s="59">
        <v>58</v>
      </c>
      <c r="D1573" s="59">
        <v>23</v>
      </c>
      <c r="E1573" s="59">
        <v>18</v>
      </c>
      <c r="F1573" s="59">
        <v>6</v>
      </c>
      <c r="G1573" s="59">
        <v>803</v>
      </c>
    </row>
    <row r="1574" spans="1:7" x14ac:dyDescent="0.25">
      <c r="A1574" s="59">
        <v>-3</v>
      </c>
      <c r="B1574" s="59">
        <v>74</v>
      </c>
      <c r="C1574" s="59">
        <v>126</v>
      </c>
      <c r="D1574" s="59">
        <v>52</v>
      </c>
      <c r="E1574" s="59">
        <v>77</v>
      </c>
      <c r="F1574" s="59">
        <v>47</v>
      </c>
      <c r="G1574" s="59">
        <v>509</v>
      </c>
    </row>
    <row r="1575" spans="1:7" x14ac:dyDescent="0.25">
      <c r="A1575" s="59">
        <v>17</v>
      </c>
      <c r="B1575" s="59">
        <v>36</v>
      </c>
      <c r="C1575" s="59">
        <v>61</v>
      </c>
      <c r="D1575" s="59">
        <v>25</v>
      </c>
      <c r="E1575" s="59">
        <v>19</v>
      </c>
      <c r="F1575" s="59">
        <v>7</v>
      </c>
      <c r="G1575" s="59">
        <v>823</v>
      </c>
    </row>
    <row r="1576" spans="1:7" x14ac:dyDescent="0.25">
      <c r="A1576" s="59">
        <v>47</v>
      </c>
      <c r="B1576" s="59">
        <v>79</v>
      </c>
      <c r="C1576" s="59">
        <v>140</v>
      </c>
      <c r="D1576" s="59">
        <v>61</v>
      </c>
      <c r="E1576" s="59">
        <v>32</v>
      </c>
      <c r="F1576" s="59">
        <v>20</v>
      </c>
      <c r="G1576" s="59">
        <v>579</v>
      </c>
    </row>
    <row r="1577" spans="1:7" x14ac:dyDescent="0.25">
      <c r="A1577" s="59">
        <v>13</v>
      </c>
      <c r="B1577" s="59">
        <v>30</v>
      </c>
      <c r="C1577" s="59">
        <v>50</v>
      </c>
      <c r="D1577" s="59">
        <v>20</v>
      </c>
      <c r="E1577" s="59">
        <v>17</v>
      </c>
      <c r="F1577" s="59">
        <v>5</v>
      </c>
      <c r="G1577" s="59">
        <v>482</v>
      </c>
    </row>
    <row r="1578" spans="1:7" x14ac:dyDescent="0.25">
      <c r="A1578" s="59">
        <v>87</v>
      </c>
      <c r="B1578" s="59">
        <v>150</v>
      </c>
      <c r="C1578" s="59">
        <v>249</v>
      </c>
      <c r="D1578" s="59">
        <v>99</v>
      </c>
      <c r="E1578" s="59">
        <v>63</v>
      </c>
      <c r="F1578" s="59">
        <v>32</v>
      </c>
      <c r="G1578" s="59">
        <v>798</v>
      </c>
    </row>
    <row r="1579" spans="1:7" x14ac:dyDescent="0.25">
      <c r="A1579" s="59">
        <v>81</v>
      </c>
      <c r="B1579" s="59">
        <v>134</v>
      </c>
      <c r="C1579" s="59">
        <v>230</v>
      </c>
      <c r="D1579" s="59">
        <v>96</v>
      </c>
      <c r="E1579" s="59">
        <v>53</v>
      </c>
      <c r="F1579" s="59">
        <v>29</v>
      </c>
      <c r="G1579" s="59">
        <v>666</v>
      </c>
    </row>
    <row r="1580" spans="1:7" x14ac:dyDescent="0.25">
      <c r="A1580" s="59">
        <v>18</v>
      </c>
      <c r="B1580" s="59">
        <v>80</v>
      </c>
      <c r="C1580" s="59">
        <v>137</v>
      </c>
      <c r="D1580" s="59">
        <v>57</v>
      </c>
      <c r="E1580" s="59">
        <v>62</v>
      </c>
      <c r="F1580" s="59">
        <v>18</v>
      </c>
      <c r="G1580" s="59">
        <v>469</v>
      </c>
    </row>
    <row r="1581" spans="1:7" x14ac:dyDescent="0.25">
      <c r="A1581" s="59">
        <v>28</v>
      </c>
      <c r="B1581" s="59">
        <v>64</v>
      </c>
      <c r="C1581" s="59">
        <v>107</v>
      </c>
      <c r="D1581" s="59">
        <v>43</v>
      </c>
      <c r="E1581" s="59">
        <v>36</v>
      </c>
      <c r="F1581" s="59">
        <v>13</v>
      </c>
      <c r="G1581" s="59">
        <v>424</v>
      </c>
    </row>
    <row r="1582" spans="1:7" x14ac:dyDescent="0.25">
      <c r="A1582" s="59">
        <v>6</v>
      </c>
      <c r="B1582" s="59">
        <v>57</v>
      </c>
      <c r="C1582" s="59">
        <v>102</v>
      </c>
      <c r="D1582" s="59">
        <v>45</v>
      </c>
      <c r="E1582" s="59">
        <v>51</v>
      </c>
      <c r="F1582" s="59">
        <v>17</v>
      </c>
      <c r="G1582" s="59">
        <v>409</v>
      </c>
    </row>
    <row r="1583" spans="1:7" x14ac:dyDescent="0.25">
      <c r="A1583" s="59">
        <v>28</v>
      </c>
      <c r="B1583" s="59">
        <v>72</v>
      </c>
      <c r="C1583" s="59">
        <v>125</v>
      </c>
      <c r="D1583" s="59">
        <v>53</v>
      </c>
      <c r="E1583" s="59">
        <v>44</v>
      </c>
      <c r="F1583" s="59">
        <v>17</v>
      </c>
      <c r="G1583" s="59">
        <v>410</v>
      </c>
    </row>
    <row r="1584" spans="1:7" x14ac:dyDescent="0.25">
      <c r="A1584" s="59">
        <v>87</v>
      </c>
      <c r="B1584" s="59">
        <v>155</v>
      </c>
      <c r="C1584" s="59">
        <v>310</v>
      </c>
      <c r="D1584" s="59">
        <v>202</v>
      </c>
      <c r="E1584" s="59">
        <v>68</v>
      </c>
      <c r="F1584" s="59">
        <v>43</v>
      </c>
      <c r="G1584" s="59">
        <v>1280</v>
      </c>
    </row>
    <row r="1585" spans="1:7" x14ac:dyDescent="0.25">
      <c r="A1585" s="59">
        <v>91</v>
      </c>
      <c r="B1585" s="59">
        <v>155</v>
      </c>
      <c r="C1585" s="59">
        <v>258</v>
      </c>
      <c r="D1585" s="59">
        <v>84</v>
      </c>
      <c r="E1585" s="59">
        <v>64</v>
      </c>
      <c r="F1585" s="59">
        <v>33</v>
      </c>
      <c r="G1585" s="59">
        <v>1130</v>
      </c>
    </row>
    <row r="1586" spans="1:7" x14ac:dyDescent="0.25">
      <c r="A1586" s="59">
        <v>47</v>
      </c>
      <c r="B1586" s="59">
        <v>71</v>
      </c>
      <c r="C1586" s="59">
        <v>119</v>
      </c>
      <c r="D1586" s="59">
        <v>48</v>
      </c>
      <c r="E1586" s="59">
        <v>24</v>
      </c>
      <c r="F1586" s="59">
        <v>13</v>
      </c>
      <c r="G1586" s="59">
        <v>834</v>
      </c>
    </row>
    <row r="1587" spans="1:7" x14ac:dyDescent="0.25">
      <c r="A1587" s="59">
        <v>54</v>
      </c>
      <c r="B1587" s="59">
        <v>94</v>
      </c>
      <c r="C1587" s="59">
        <v>151</v>
      </c>
      <c r="D1587" s="59">
        <v>57</v>
      </c>
      <c r="E1587" s="59">
        <v>40</v>
      </c>
      <c r="F1587" s="59">
        <v>17</v>
      </c>
      <c r="G1587" s="59">
        <v>349</v>
      </c>
    </row>
    <row r="1588" spans="1:7" x14ac:dyDescent="0.25">
      <c r="A1588" s="59">
        <v>31</v>
      </c>
      <c r="B1588" s="59">
        <v>67</v>
      </c>
      <c r="C1588" s="59">
        <v>113</v>
      </c>
      <c r="D1588" s="59">
        <v>46</v>
      </c>
      <c r="E1588" s="59">
        <v>36</v>
      </c>
      <c r="F1588" s="59">
        <v>14</v>
      </c>
      <c r="G1588" s="59">
        <v>454</v>
      </c>
    </row>
    <row r="1589" spans="1:7" x14ac:dyDescent="0.25">
      <c r="A1589" s="59">
        <v>2</v>
      </c>
      <c r="B1589" s="59">
        <v>87</v>
      </c>
      <c r="C1589" s="59">
        <v>149</v>
      </c>
      <c r="D1589" s="59">
        <v>62</v>
      </c>
      <c r="E1589" s="59">
        <v>85</v>
      </c>
      <c r="F1589" s="59">
        <v>56</v>
      </c>
      <c r="G1589" s="59">
        <v>612</v>
      </c>
    </row>
    <row r="1590" spans="1:7" x14ac:dyDescent="0.25">
      <c r="A1590" s="59">
        <v>56</v>
      </c>
      <c r="B1590" s="59">
        <v>99</v>
      </c>
      <c r="C1590" s="59">
        <v>167</v>
      </c>
      <c r="D1590" s="59">
        <v>68</v>
      </c>
      <c r="E1590" s="59">
        <v>43</v>
      </c>
      <c r="F1590" s="59">
        <v>21</v>
      </c>
      <c r="G1590" s="59">
        <v>445</v>
      </c>
    </row>
    <row r="1591" spans="1:7" x14ac:dyDescent="0.25">
      <c r="A1591" s="59">
        <v>16</v>
      </c>
      <c r="B1591" s="59">
        <v>130</v>
      </c>
      <c r="C1591" s="59">
        <v>223</v>
      </c>
      <c r="D1591" s="59">
        <v>93</v>
      </c>
      <c r="E1591" s="59">
        <v>114</v>
      </c>
      <c r="F1591" s="59">
        <v>84</v>
      </c>
      <c r="G1591" s="59">
        <v>692</v>
      </c>
    </row>
    <row r="1592" spans="1:7" x14ac:dyDescent="0.25">
      <c r="A1592" s="59">
        <v>21</v>
      </c>
      <c r="B1592" s="59">
        <v>43</v>
      </c>
      <c r="C1592" s="59">
        <v>76</v>
      </c>
      <c r="D1592" s="59">
        <v>33</v>
      </c>
      <c r="E1592" s="59">
        <v>22</v>
      </c>
      <c r="F1592" s="59">
        <v>10</v>
      </c>
      <c r="G1592" s="59">
        <v>577</v>
      </c>
    </row>
    <row r="1593" spans="1:7" x14ac:dyDescent="0.25">
      <c r="A1593" s="59">
        <v>23</v>
      </c>
      <c r="B1593" s="59">
        <v>82</v>
      </c>
      <c r="C1593" s="59">
        <v>149</v>
      </c>
      <c r="D1593" s="59">
        <v>67</v>
      </c>
      <c r="E1593" s="59">
        <v>59</v>
      </c>
      <c r="F1593" s="59">
        <v>25</v>
      </c>
      <c r="G1593" s="59">
        <v>391</v>
      </c>
    </row>
    <row r="1594" spans="1:7" x14ac:dyDescent="0.25">
      <c r="A1594" s="59">
        <v>53</v>
      </c>
      <c r="B1594" s="59">
        <v>99</v>
      </c>
      <c r="C1594" s="59">
        <v>182</v>
      </c>
      <c r="D1594" s="59">
        <v>83</v>
      </c>
      <c r="E1594" s="59">
        <v>46</v>
      </c>
      <c r="F1594" s="59">
        <v>25</v>
      </c>
      <c r="G1594" s="59">
        <v>1063</v>
      </c>
    </row>
    <row r="1595" spans="1:7" x14ac:dyDescent="0.25">
      <c r="A1595" s="59">
        <v>74</v>
      </c>
      <c r="B1595" s="59">
        <v>115</v>
      </c>
      <c r="C1595" s="59">
        <v>205</v>
      </c>
      <c r="D1595" s="59">
        <v>90</v>
      </c>
      <c r="E1595" s="59">
        <v>41</v>
      </c>
      <c r="F1595" s="59">
        <v>29</v>
      </c>
      <c r="G1595" s="59">
        <v>572</v>
      </c>
    </row>
    <row r="1596" spans="1:7" x14ac:dyDescent="0.25">
      <c r="A1596" s="59">
        <v>92</v>
      </c>
      <c r="B1596" s="59">
        <v>161</v>
      </c>
      <c r="C1596" s="59">
        <v>322</v>
      </c>
      <c r="D1596" s="59">
        <v>196</v>
      </c>
      <c r="E1596" s="59">
        <v>69</v>
      </c>
      <c r="F1596" s="59">
        <v>45</v>
      </c>
      <c r="G1596" s="59">
        <v>1267</v>
      </c>
    </row>
    <row r="1597" spans="1:7" x14ac:dyDescent="0.25">
      <c r="A1597" s="59">
        <v>-5</v>
      </c>
      <c r="B1597" s="59">
        <v>71</v>
      </c>
      <c r="C1597" s="59">
        <v>122</v>
      </c>
      <c r="D1597" s="59">
        <v>51</v>
      </c>
      <c r="E1597" s="59">
        <v>76</v>
      </c>
      <c r="F1597" s="59">
        <v>46</v>
      </c>
      <c r="G1597" s="59">
        <v>503</v>
      </c>
    </row>
    <row r="1598" spans="1:7" x14ac:dyDescent="0.25">
      <c r="A1598" s="59">
        <v>26</v>
      </c>
      <c r="B1598" s="59">
        <v>71</v>
      </c>
      <c r="C1598" s="59">
        <v>123</v>
      </c>
      <c r="D1598" s="59">
        <v>52</v>
      </c>
      <c r="E1598" s="59">
        <v>45</v>
      </c>
      <c r="F1598" s="59">
        <v>17</v>
      </c>
      <c r="G1598" s="59">
        <v>405</v>
      </c>
    </row>
    <row r="1599" spans="1:7" x14ac:dyDescent="0.25">
      <c r="A1599" s="59">
        <v>13</v>
      </c>
      <c r="B1599" s="59">
        <v>66</v>
      </c>
      <c r="C1599" s="59">
        <v>120</v>
      </c>
      <c r="D1599" s="59">
        <v>54</v>
      </c>
      <c r="E1599" s="59">
        <v>53</v>
      </c>
      <c r="F1599" s="59">
        <v>20</v>
      </c>
      <c r="G1599" s="59">
        <v>404</v>
      </c>
    </row>
    <row r="1600" spans="1:7" x14ac:dyDescent="0.25">
      <c r="A1600" s="59">
        <v>27</v>
      </c>
      <c r="B1600" s="59">
        <v>64</v>
      </c>
      <c r="C1600" s="59">
        <v>118</v>
      </c>
      <c r="D1600" s="59">
        <v>54</v>
      </c>
      <c r="E1600" s="59">
        <v>37</v>
      </c>
      <c r="F1600" s="59">
        <v>16</v>
      </c>
      <c r="G1600" s="59">
        <v>1037</v>
      </c>
    </row>
    <row r="1601" spans="1:7" x14ac:dyDescent="0.25">
      <c r="A1601" s="59">
        <v>56</v>
      </c>
      <c r="B1601" s="59">
        <v>110</v>
      </c>
      <c r="C1601" s="59">
        <v>182</v>
      </c>
      <c r="D1601" s="59">
        <v>72</v>
      </c>
      <c r="E1601" s="59">
        <v>54</v>
      </c>
      <c r="F1601" s="59">
        <v>23</v>
      </c>
      <c r="G1601" s="59">
        <v>650</v>
      </c>
    </row>
    <row r="1602" spans="1:7" x14ac:dyDescent="0.25">
      <c r="A1602" s="59">
        <v>79</v>
      </c>
      <c r="B1602" s="59">
        <v>111</v>
      </c>
      <c r="C1602" s="59">
        <v>187</v>
      </c>
      <c r="D1602" s="59">
        <v>76</v>
      </c>
      <c r="E1602" s="59">
        <v>32</v>
      </c>
      <c r="F1602" s="59">
        <v>21</v>
      </c>
      <c r="G1602" s="59">
        <v>580</v>
      </c>
    </row>
    <row r="1603" spans="1:7" x14ac:dyDescent="0.25">
      <c r="A1603" s="59">
        <v>116</v>
      </c>
      <c r="B1603" s="59">
        <v>157</v>
      </c>
      <c r="C1603" s="59">
        <v>265</v>
      </c>
      <c r="D1603" s="59">
        <v>91</v>
      </c>
      <c r="E1603" s="59">
        <v>41</v>
      </c>
      <c r="F1603" s="59">
        <v>30</v>
      </c>
      <c r="G1603" s="59">
        <v>971</v>
      </c>
    </row>
    <row r="1604" spans="1:7" x14ac:dyDescent="0.25">
      <c r="A1604" s="59">
        <v>133</v>
      </c>
      <c r="B1604" s="59">
        <v>179</v>
      </c>
      <c r="C1604" s="59">
        <v>302</v>
      </c>
      <c r="D1604" s="59">
        <v>115</v>
      </c>
      <c r="E1604" s="59">
        <v>46</v>
      </c>
      <c r="F1604" s="59">
        <v>34</v>
      </c>
      <c r="G1604" s="59">
        <v>915</v>
      </c>
    </row>
    <row r="1605" spans="1:7" x14ac:dyDescent="0.25">
      <c r="A1605" s="59">
        <v>27</v>
      </c>
      <c r="B1605" s="59">
        <v>51</v>
      </c>
      <c r="C1605" s="59">
        <v>90</v>
      </c>
      <c r="D1605" s="59">
        <v>39</v>
      </c>
      <c r="E1605" s="59">
        <v>24</v>
      </c>
      <c r="F1605" s="59">
        <v>12</v>
      </c>
      <c r="G1605" s="59">
        <v>541</v>
      </c>
    </row>
    <row r="1606" spans="1:7" x14ac:dyDescent="0.25">
      <c r="A1606" s="59">
        <v>133</v>
      </c>
      <c r="B1606" s="59">
        <v>179</v>
      </c>
      <c r="C1606" s="59">
        <v>302</v>
      </c>
      <c r="D1606" s="59">
        <v>73</v>
      </c>
      <c r="E1606" s="59">
        <v>46</v>
      </c>
      <c r="F1606" s="59">
        <v>34</v>
      </c>
      <c r="G1606" s="59">
        <v>915</v>
      </c>
    </row>
    <row r="1607" spans="1:7" x14ac:dyDescent="0.25">
      <c r="A1607" s="59">
        <v>27</v>
      </c>
      <c r="B1607" s="59">
        <v>51</v>
      </c>
      <c r="C1607" s="59">
        <v>90</v>
      </c>
      <c r="D1607" s="59">
        <v>39</v>
      </c>
      <c r="E1607" s="59">
        <v>24</v>
      </c>
      <c r="F1607" s="59">
        <v>12</v>
      </c>
      <c r="G1607" s="59">
        <v>541</v>
      </c>
    </row>
    <row r="1608" spans="1:7" x14ac:dyDescent="0.25">
      <c r="A1608" s="59">
        <v>116</v>
      </c>
      <c r="B1608" s="59">
        <v>157</v>
      </c>
      <c r="C1608" s="59">
        <v>265</v>
      </c>
      <c r="D1608" s="59">
        <v>77</v>
      </c>
      <c r="E1608" s="59">
        <v>41</v>
      </c>
      <c r="F1608" s="59">
        <v>30</v>
      </c>
      <c r="G1608" s="59">
        <v>971</v>
      </c>
    </row>
    <row r="1609" spans="1:7" x14ac:dyDescent="0.25">
      <c r="A1609" s="59">
        <v>78</v>
      </c>
      <c r="B1609" s="59">
        <v>111</v>
      </c>
      <c r="C1609" s="59">
        <v>187</v>
      </c>
      <c r="D1609" s="59">
        <v>76</v>
      </c>
      <c r="E1609" s="59">
        <v>33</v>
      </c>
      <c r="F1609" s="59">
        <v>21</v>
      </c>
      <c r="G1609" s="59">
        <v>580</v>
      </c>
    </row>
    <row r="1610" spans="1:7" x14ac:dyDescent="0.25">
      <c r="A1610" s="59">
        <v>55</v>
      </c>
      <c r="B1610" s="59">
        <v>110</v>
      </c>
      <c r="C1610" s="59">
        <v>182</v>
      </c>
      <c r="D1610" s="59">
        <v>72</v>
      </c>
      <c r="E1610" s="59">
        <v>55</v>
      </c>
      <c r="F1610" s="59">
        <v>23</v>
      </c>
      <c r="G1610" s="59">
        <v>650</v>
      </c>
    </row>
    <row r="1611" spans="1:7" x14ac:dyDescent="0.25">
      <c r="A1611" s="59">
        <v>149</v>
      </c>
      <c r="B1611" s="59">
        <v>239</v>
      </c>
      <c r="C1611" s="59">
        <v>478</v>
      </c>
      <c r="D1611" s="59">
        <v>216</v>
      </c>
      <c r="E1611" s="59">
        <v>90</v>
      </c>
      <c r="F1611" s="59">
        <v>66</v>
      </c>
      <c r="G1611" s="59">
        <v>1755</v>
      </c>
    </row>
    <row r="1612" spans="1:7" x14ac:dyDescent="0.25">
      <c r="A1612" s="59">
        <v>224</v>
      </c>
      <c r="B1612" s="59">
        <v>341</v>
      </c>
      <c r="C1612" s="59">
        <v>598</v>
      </c>
      <c r="D1612" s="59">
        <v>246</v>
      </c>
      <c r="E1612" s="59">
        <v>117</v>
      </c>
      <c r="F1612" s="59">
        <v>84</v>
      </c>
      <c r="G1612" s="59">
        <v>1662</v>
      </c>
    </row>
    <row r="1613" spans="1:7" x14ac:dyDescent="0.25">
      <c r="A1613" s="59">
        <v>115</v>
      </c>
      <c r="B1613" s="59">
        <v>176</v>
      </c>
      <c r="C1613" s="59">
        <v>298</v>
      </c>
      <c r="D1613" s="59">
        <v>84</v>
      </c>
      <c r="E1613" s="59">
        <v>61</v>
      </c>
      <c r="F1613" s="59">
        <v>39</v>
      </c>
      <c r="G1613" s="59">
        <v>789</v>
      </c>
    </row>
    <row r="1614" spans="1:7" x14ac:dyDescent="0.25">
      <c r="A1614" s="59">
        <v>120</v>
      </c>
      <c r="B1614" s="59">
        <v>213</v>
      </c>
      <c r="C1614" s="59">
        <v>367</v>
      </c>
      <c r="D1614" s="59">
        <v>83</v>
      </c>
      <c r="E1614" s="59">
        <v>93</v>
      </c>
      <c r="F1614" s="59">
        <v>50</v>
      </c>
      <c r="G1614" s="59">
        <v>1132</v>
      </c>
    </row>
    <row r="1615" spans="1:7" x14ac:dyDescent="0.25">
      <c r="A1615" s="59">
        <v>224</v>
      </c>
      <c r="B1615" s="59">
        <v>341</v>
      </c>
      <c r="C1615" s="59">
        <v>598</v>
      </c>
      <c r="D1615" s="59">
        <v>197</v>
      </c>
      <c r="E1615" s="59">
        <v>117</v>
      </c>
      <c r="F1615" s="59">
        <v>84</v>
      </c>
      <c r="G1615" s="59">
        <v>1662</v>
      </c>
    </row>
    <row r="1616" spans="1:7" x14ac:dyDescent="0.25">
      <c r="A1616" s="59">
        <v>114</v>
      </c>
      <c r="B1616" s="59">
        <v>176</v>
      </c>
      <c r="C1616" s="59">
        <v>298</v>
      </c>
      <c r="D1616" s="59">
        <v>146</v>
      </c>
      <c r="E1616" s="59">
        <v>62</v>
      </c>
      <c r="F1616" s="59">
        <v>39</v>
      </c>
      <c r="G1616" s="59">
        <v>789</v>
      </c>
    </row>
    <row r="1617" spans="1:7" x14ac:dyDescent="0.25">
      <c r="A1617" s="59">
        <v>149</v>
      </c>
      <c r="B1617" s="59">
        <v>239</v>
      </c>
      <c r="C1617" s="59">
        <v>478</v>
      </c>
      <c r="D1617" s="59">
        <v>255</v>
      </c>
      <c r="E1617" s="59">
        <v>90</v>
      </c>
      <c r="F1617" s="59">
        <v>66</v>
      </c>
      <c r="G1617" s="59">
        <v>1755</v>
      </c>
    </row>
    <row r="1618" spans="1:7" x14ac:dyDescent="0.25">
      <c r="A1618" s="59">
        <v>183</v>
      </c>
      <c r="B1618" s="59">
        <v>312</v>
      </c>
      <c r="C1618" s="59">
        <v>567</v>
      </c>
      <c r="D1618" s="59">
        <v>169</v>
      </c>
      <c r="E1618" s="59">
        <v>129</v>
      </c>
      <c r="F1618" s="59">
        <v>96</v>
      </c>
      <c r="G1618" s="59">
        <v>1756</v>
      </c>
    </row>
    <row r="1619" spans="1:7" x14ac:dyDescent="0.25">
      <c r="A1619" s="59">
        <v>18</v>
      </c>
      <c r="B1619" s="59">
        <v>35</v>
      </c>
      <c r="C1619" s="59">
        <v>58</v>
      </c>
      <c r="D1619" s="59">
        <v>23</v>
      </c>
      <c r="E1619" s="59">
        <v>17</v>
      </c>
      <c r="F1619" s="59">
        <v>6</v>
      </c>
      <c r="G1619" s="59">
        <v>800</v>
      </c>
    </row>
    <row r="1620" spans="1:7" x14ac:dyDescent="0.25">
      <c r="A1620" s="59">
        <v>31</v>
      </c>
      <c r="B1620" s="59">
        <v>43</v>
      </c>
      <c r="C1620" s="59">
        <v>43</v>
      </c>
      <c r="D1620" s="59">
        <v>0</v>
      </c>
      <c r="E1620" s="59">
        <v>12</v>
      </c>
      <c r="F1620" s="59">
        <v>0</v>
      </c>
      <c r="G1620" s="59">
        <v>430</v>
      </c>
    </row>
    <row r="1621" spans="1:7" x14ac:dyDescent="0.25">
      <c r="A1621" s="59">
        <v>-2</v>
      </c>
      <c r="B1621" s="59">
        <v>13</v>
      </c>
      <c r="C1621" s="59">
        <v>23</v>
      </c>
      <c r="D1621" s="59">
        <v>10</v>
      </c>
      <c r="E1621" s="59">
        <v>15</v>
      </c>
      <c r="F1621" s="59">
        <v>3</v>
      </c>
      <c r="G1621" s="59">
        <v>598</v>
      </c>
    </row>
    <row r="1622" spans="1:7" x14ac:dyDescent="0.25">
      <c r="A1622" s="59">
        <v>15</v>
      </c>
      <c r="B1622" s="59">
        <v>31</v>
      </c>
      <c r="C1622" s="59">
        <v>52</v>
      </c>
      <c r="D1622" s="59">
        <v>21</v>
      </c>
      <c r="E1622" s="59">
        <v>16</v>
      </c>
      <c r="F1622" s="59">
        <v>5</v>
      </c>
      <c r="G1622" s="59">
        <v>846</v>
      </c>
    </row>
    <row r="1623" spans="1:7" x14ac:dyDescent="0.25">
      <c r="A1623" s="59">
        <v>7</v>
      </c>
      <c r="B1623" s="59">
        <v>37</v>
      </c>
      <c r="C1623" s="59">
        <v>68</v>
      </c>
      <c r="D1623" s="59">
        <v>31</v>
      </c>
      <c r="E1623" s="59">
        <v>30</v>
      </c>
      <c r="F1623" s="59">
        <v>9</v>
      </c>
      <c r="G1623" s="59">
        <v>1000</v>
      </c>
    </row>
    <row r="1624" spans="1:7" x14ac:dyDescent="0.25">
      <c r="A1624" s="59">
        <v>-3</v>
      </c>
      <c r="B1624" s="59">
        <v>43</v>
      </c>
      <c r="C1624" s="59">
        <v>77</v>
      </c>
      <c r="D1624" s="59">
        <v>34</v>
      </c>
      <c r="E1624" s="59">
        <v>46</v>
      </c>
      <c r="F1624" s="59">
        <v>12</v>
      </c>
      <c r="G1624" s="59">
        <v>240</v>
      </c>
    </row>
    <row r="1625" spans="1:7" x14ac:dyDescent="0.25">
      <c r="A1625" s="59">
        <v>-6</v>
      </c>
      <c r="B1625" s="59">
        <v>64</v>
      </c>
      <c r="C1625" s="59">
        <v>109</v>
      </c>
      <c r="D1625" s="59">
        <v>45</v>
      </c>
      <c r="E1625" s="59">
        <v>70</v>
      </c>
      <c r="F1625" s="59">
        <v>41</v>
      </c>
      <c r="G1625" s="59">
        <v>320</v>
      </c>
    </row>
    <row r="1626" spans="1:7" x14ac:dyDescent="0.25">
      <c r="A1626" s="59">
        <v>-26</v>
      </c>
      <c r="B1626" s="59">
        <v>23</v>
      </c>
      <c r="C1626" s="59">
        <v>109</v>
      </c>
      <c r="D1626" s="59">
        <v>86</v>
      </c>
      <c r="E1626" s="59">
        <v>49</v>
      </c>
      <c r="F1626" s="59">
        <v>26</v>
      </c>
      <c r="G1626" s="59">
        <v>1698</v>
      </c>
    </row>
    <row r="1627" spans="1:7" x14ac:dyDescent="0.25">
      <c r="A1627" s="59">
        <v>13</v>
      </c>
      <c r="B1627" s="59">
        <v>53</v>
      </c>
      <c r="C1627" s="59">
        <v>92</v>
      </c>
      <c r="D1627" s="59">
        <v>39</v>
      </c>
      <c r="E1627" s="59">
        <v>40</v>
      </c>
      <c r="F1627" s="59">
        <v>12</v>
      </c>
      <c r="G1627" s="59">
        <v>244</v>
      </c>
    </row>
    <row r="1628" spans="1:7" x14ac:dyDescent="0.25">
      <c r="A1628" s="59">
        <v>-11</v>
      </c>
      <c r="B1628" s="59">
        <v>31</v>
      </c>
      <c r="C1628" s="59">
        <v>56</v>
      </c>
      <c r="D1628" s="59">
        <v>25</v>
      </c>
      <c r="E1628" s="59">
        <v>42</v>
      </c>
      <c r="F1628" s="59">
        <v>9</v>
      </c>
      <c r="G1628" s="59">
        <v>209</v>
      </c>
    </row>
    <row r="1629" spans="1:7" x14ac:dyDescent="0.25">
      <c r="A1629" s="59">
        <v>36</v>
      </c>
      <c r="B1629" s="59">
        <v>59</v>
      </c>
      <c r="C1629" s="59">
        <v>99</v>
      </c>
      <c r="D1629" s="59">
        <v>40</v>
      </c>
      <c r="E1629" s="59">
        <v>23</v>
      </c>
      <c r="F1629" s="59">
        <v>11</v>
      </c>
      <c r="G1629" s="59">
        <v>881</v>
      </c>
    </row>
    <row r="1630" spans="1:7" x14ac:dyDescent="0.25">
      <c r="A1630" s="59">
        <v>28</v>
      </c>
      <c r="B1630" s="59">
        <v>47</v>
      </c>
      <c r="C1630" s="59">
        <v>79</v>
      </c>
      <c r="D1630" s="59">
        <v>32</v>
      </c>
      <c r="E1630" s="59">
        <v>19</v>
      </c>
      <c r="F1630" s="59">
        <v>8</v>
      </c>
      <c r="G1630" s="59">
        <v>833</v>
      </c>
    </row>
    <row r="1631" spans="1:7" x14ac:dyDescent="0.25">
      <c r="A1631" s="59">
        <v>35</v>
      </c>
      <c r="B1631" s="59">
        <v>77</v>
      </c>
      <c r="C1631" s="59">
        <v>142</v>
      </c>
      <c r="D1631" s="59">
        <v>65</v>
      </c>
      <c r="E1631" s="59">
        <v>42</v>
      </c>
      <c r="F1631" s="59">
        <v>20</v>
      </c>
      <c r="G1631" s="59">
        <v>1053</v>
      </c>
    </row>
    <row r="1632" spans="1:7" x14ac:dyDescent="0.25">
      <c r="A1632" s="59">
        <v>35</v>
      </c>
      <c r="B1632" s="59">
        <v>98</v>
      </c>
      <c r="C1632" s="59">
        <v>177</v>
      </c>
      <c r="D1632" s="59">
        <v>79</v>
      </c>
      <c r="E1632" s="59">
        <v>63</v>
      </c>
      <c r="F1632" s="59">
        <v>30</v>
      </c>
      <c r="G1632" s="59">
        <v>593</v>
      </c>
    </row>
    <row r="1633" spans="1:7" x14ac:dyDescent="0.25">
      <c r="A1633" s="59">
        <v>65</v>
      </c>
      <c r="B1633" s="59">
        <v>123</v>
      </c>
      <c r="C1633" s="59">
        <v>205</v>
      </c>
      <c r="D1633" s="59">
        <v>82</v>
      </c>
      <c r="E1633" s="59">
        <v>58</v>
      </c>
      <c r="F1633" s="59">
        <v>27</v>
      </c>
      <c r="G1633" s="59">
        <v>788</v>
      </c>
    </row>
    <row r="1634" spans="1:7" x14ac:dyDescent="0.25">
      <c r="A1634" s="59">
        <v>76</v>
      </c>
      <c r="B1634" s="59">
        <v>127</v>
      </c>
      <c r="C1634" s="59">
        <v>218</v>
      </c>
      <c r="D1634" s="59">
        <v>91</v>
      </c>
      <c r="E1634" s="59">
        <v>51</v>
      </c>
      <c r="F1634" s="59">
        <v>28</v>
      </c>
      <c r="G1634" s="59">
        <v>656</v>
      </c>
    </row>
    <row r="1635" spans="1:7" x14ac:dyDescent="0.25">
      <c r="A1635" s="59">
        <v>16</v>
      </c>
      <c r="B1635" s="59">
        <v>32</v>
      </c>
      <c r="C1635" s="59">
        <v>53</v>
      </c>
      <c r="D1635" s="59">
        <v>21</v>
      </c>
      <c r="E1635" s="59">
        <v>16</v>
      </c>
      <c r="F1635" s="59">
        <v>5</v>
      </c>
      <c r="G1635" s="59">
        <v>480</v>
      </c>
    </row>
    <row r="1636" spans="1:7" x14ac:dyDescent="0.25">
      <c r="A1636" s="59">
        <v>20</v>
      </c>
      <c r="B1636" s="59">
        <v>39</v>
      </c>
      <c r="C1636" s="59">
        <v>66</v>
      </c>
      <c r="D1636" s="59">
        <v>27</v>
      </c>
      <c r="E1636" s="59">
        <v>19</v>
      </c>
      <c r="F1636" s="59">
        <v>7</v>
      </c>
      <c r="G1636" s="59">
        <v>859</v>
      </c>
    </row>
    <row r="1637" spans="1:7" x14ac:dyDescent="0.25">
      <c r="A1637" s="59">
        <v>92</v>
      </c>
      <c r="B1637" s="59">
        <v>161</v>
      </c>
      <c r="C1637" s="59">
        <v>322</v>
      </c>
      <c r="D1637" s="59">
        <v>167</v>
      </c>
      <c r="E1637" s="59">
        <v>69</v>
      </c>
      <c r="F1637" s="59">
        <v>45</v>
      </c>
      <c r="G1637" s="59">
        <v>1267</v>
      </c>
    </row>
    <row r="1638" spans="1:7" x14ac:dyDescent="0.25">
      <c r="A1638" s="59">
        <v>12</v>
      </c>
      <c r="B1638" s="59">
        <v>66</v>
      </c>
      <c r="C1638" s="59">
        <v>120</v>
      </c>
      <c r="D1638" s="59">
        <v>54</v>
      </c>
      <c r="E1638" s="59">
        <v>54</v>
      </c>
      <c r="F1638" s="59">
        <v>20</v>
      </c>
      <c r="G1638" s="59">
        <v>404</v>
      </c>
    </row>
    <row r="1639" spans="1:7" x14ac:dyDescent="0.25">
      <c r="A1639" s="59">
        <v>26</v>
      </c>
      <c r="B1639" s="59">
        <v>71</v>
      </c>
      <c r="C1639" s="59">
        <v>123</v>
      </c>
      <c r="D1639" s="59">
        <v>52</v>
      </c>
      <c r="E1639" s="59">
        <v>45</v>
      </c>
      <c r="F1639" s="59">
        <v>17</v>
      </c>
      <c r="G1639" s="59">
        <v>405</v>
      </c>
    </row>
    <row r="1640" spans="1:7" x14ac:dyDescent="0.25">
      <c r="A1640" s="59">
        <v>28</v>
      </c>
      <c r="B1640" s="59">
        <v>64</v>
      </c>
      <c r="C1640" s="59">
        <v>107</v>
      </c>
      <c r="D1640" s="59">
        <v>43</v>
      </c>
      <c r="E1640" s="59">
        <v>36</v>
      </c>
      <c r="F1640" s="59">
        <v>13</v>
      </c>
      <c r="G1640" s="59">
        <v>419</v>
      </c>
    </row>
    <row r="1641" spans="1:7" x14ac:dyDescent="0.25">
      <c r="A1641" s="59">
        <v>-5</v>
      </c>
      <c r="B1641" s="59">
        <v>71</v>
      </c>
      <c r="C1641" s="59">
        <v>122</v>
      </c>
      <c r="D1641" s="59">
        <v>51</v>
      </c>
      <c r="E1641" s="59">
        <v>76</v>
      </c>
      <c r="F1641" s="59">
        <v>46</v>
      </c>
      <c r="G1641" s="59">
        <v>503</v>
      </c>
    </row>
    <row r="1642" spans="1:7" x14ac:dyDescent="0.25">
      <c r="A1642" s="59">
        <v>30</v>
      </c>
      <c r="B1642" s="59">
        <v>67</v>
      </c>
      <c r="C1642" s="59">
        <v>113</v>
      </c>
      <c r="D1642" s="59">
        <v>46</v>
      </c>
      <c r="E1642" s="59">
        <v>37</v>
      </c>
      <c r="F1642" s="59">
        <v>14</v>
      </c>
      <c r="G1642" s="59">
        <v>449</v>
      </c>
    </row>
    <row r="1643" spans="1:7" x14ac:dyDescent="0.25">
      <c r="A1643" s="59">
        <v>0</v>
      </c>
      <c r="B1643" s="59">
        <v>84</v>
      </c>
      <c r="C1643" s="59">
        <v>144</v>
      </c>
      <c r="D1643" s="59">
        <v>60</v>
      </c>
      <c r="E1643" s="59">
        <v>84</v>
      </c>
      <c r="F1643" s="59">
        <v>54</v>
      </c>
      <c r="G1643" s="59">
        <v>606</v>
      </c>
    </row>
    <row r="1644" spans="1:7" x14ac:dyDescent="0.25">
      <c r="A1644" s="59">
        <v>57</v>
      </c>
      <c r="B1644" s="59">
        <v>99</v>
      </c>
      <c r="C1644" s="59">
        <v>159</v>
      </c>
      <c r="D1644" s="59">
        <v>60</v>
      </c>
      <c r="E1644" s="59">
        <v>42</v>
      </c>
      <c r="F1644" s="59">
        <v>18</v>
      </c>
      <c r="G1644" s="59">
        <v>329</v>
      </c>
    </row>
    <row r="1645" spans="1:7" x14ac:dyDescent="0.25">
      <c r="A1645" s="59">
        <v>45</v>
      </c>
      <c r="B1645" s="59">
        <v>70</v>
      </c>
      <c r="C1645" s="59">
        <v>118</v>
      </c>
      <c r="D1645" s="59">
        <v>48</v>
      </c>
      <c r="E1645" s="59">
        <v>25</v>
      </c>
      <c r="F1645" s="59">
        <v>13</v>
      </c>
      <c r="G1645" s="59">
        <v>851</v>
      </c>
    </row>
    <row r="1646" spans="1:7" x14ac:dyDescent="0.25">
      <c r="A1646" s="59">
        <v>48</v>
      </c>
      <c r="B1646" s="59">
        <v>94</v>
      </c>
      <c r="C1646" s="59">
        <v>174</v>
      </c>
      <c r="D1646" s="59">
        <v>80</v>
      </c>
      <c r="E1646" s="59">
        <v>46</v>
      </c>
      <c r="F1646" s="59">
        <v>24</v>
      </c>
      <c r="G1646" s="59">
        <v>1055</v>
      </c>
    </row>
    <row r="1647" spans="1:7" x14ac:dyDescent="0.25">
      <c r="A1647" s="59">
        <v>10</v>
      </c>
      <c r="B1647" s="59">
        <v>29</v>
      </c>
      <c r="C1647" s="59">
        <v>51</v>
      </c>
      <c r="D1647" s="59">
        <v>22</v>
      </c>
      <c r="E1647" s="59">
        <v>19</v>
      </c>
      <c r="F1647" s="59">
        <v>7</v>
      </c>
      <c r="G1647" s="59">
        <v>573</v>
      </c>
    </row>
    <row r="1648" spans="1:7" x14ac:dyDescent="0.25">
      <c r="A1648" s="59">
        <v>15</v>
      </c>
      <c r="B1648" s="59">
        <v>70</v>
      </c>
      <c r="C1648" s="59">
        <v>126</v>
      </c>
      <c r="D1648" s="59">
        <v>56</v>
      </c>
      <c r="E1648" s="59">
        <v>55</v>
      </c>
      <c r="F1648" s="59">
        <v>21</v>
      </c>
      <c r="G1648" s="59">
        <v>385</v>
      </c>
    </row>
    <row r="1649" spans="1:7" x14ac:dyDescent="0.25">
      <c r="A1649" s="59">
        <v>18</v>
      </c>
      <c r="B1649" s="59">
        <v>134</v>
      </c>
      <c r="C1649" s="59">
        <v>230</v>
      </c>
      <c r="D1649" s="59">
        <v>96</v>
      </c>
      <c r="E1649" s="59">
        <v>116</v>
      </c>
      <c r="F1649" s="59">
        <v>87</v>
      </c>
      <c r="G1649" s="59">
        <v>683</v>
      </c>
    </row>
    <row r="1650" spans="1:7" x14ac:dyDescent="0.25">
      <c r="A1650" s="59">
        <v>61</v>
      </c>
      <c r="B1650" s="59">
        <v>116</v>
      </c>
      <c r="C1650" s="59">
        <v>202</v>
      </c>
      <c r="D1650" s="59">
        <v>86</v>
      </c>
      <c r="E1650" s="59">
        <v>55</v>
      </c>
      <c r="F1650" s="59">
        <v>28</v>
      </c>
      <c r="G1650" s="59">
        <v>547</v>
      </c>
    </row>
    <row r="1651" spans="1:7" x14ac:dyDescent="0.25">
      <c r="A1651" s="59">
        <v>36</v>
      </c>
      <c r="B1651" s="59">
        <v>59</v>
      </c>
      <c r="C1651" s="59">
        <v>99</v>
      </c>
      <c r="D1651" s="59">
        <v>40</v>
      </c>
      <c r="E1651" s="59">
        <v>23</v>
      </c>
      <c r="F1651" s="59">
        <v>11</v>
      </c>
      <c r="G1651" s="59">
        <v>881</v>
      </c>
    </row>
    <row r="1652" spans="1:7" x14ac:dyDescent="0.25">
      <c r="A1652" s="59">
        <v>18</v>
      </c>
      <c r="B1652" s="59">
        <v>36</v>
      </c>
      <c r="C1652" s="59">
        <v>60</v>
      </c>
      <c r="D1652" s="59">
        <v>24</v>
      </c>
      <c r="E1652" s="59">
        <v>18</v>
      </c>
      <c r="F1652" s="59">
        <v>6</v>
      </c>
      <c r="G1652" s="59">
        <v>806</v>
      </c>
    </row>
    <row r="1653" spans="1:7" x14ac:dyDescent="0.25">
      <c r="A1653" s="59">
        <v>34</v>
      </c>
      <c r="B1653" s="59">
        <v>98</v>
      </c>
      <c r="C1653" s="59">
        <v>177</v>
      </c>
      <c r="D1653" s="59">
        <v>79</v>
      </c>
      <c r="E1653" s="59">
        <v>64</v>
      </c>
      <c r="F1653" s="59">
        <v>30</v>
      </c>
      <c r="G1653" s="59">
        <v>593</v>
      </c>
    </row>
    <row r="1654" spans="1:7" x14ac:dyDescent="0.25">
      <c r="A1654" s="59">
        <v>35</v>
      </c>
      <c r="B1654" s="59">
        <v>77</v>
      </c>
      <c r="C1654" s="59">
        <v>142</v>
      </c>
      <c r="D1654" s="59">
        <v>65</v>
      </c>
      <c r="E1654" s="59">
        <v>42</v>
      </c>
      <c r="F1654" s="59">
        <v>20</v>
      </c>
      <c r="G1654" s="59">
        <v>1053</v>
      </c>
    </row>
    <row r="1655" spans="1:7" x14ac:dyDescent="0.25">
      <c r="A1655" s="59">
        <v>1</v>
      </c>
      <c r="B1655" s="59">
        <v>84</v>
      </c>
      <c r="C1655" s="59">
        <v>144</v>
      </c>
      <c r="D1655" s="59">
        <v>60</v>
      </c>
      <c r="E1655" s="59">
        <v>83</v>
      </c>
      <c r="F1655" s="59">
        <v>54</v>
      </c>
      <c r="G1655" s="59">
        <v>606</v>
      </c>
    </row>
    <row r="1656" spans="1:7" x14ac:dyDescent="0.25">
      <c r="A1656" s="59">
        <v>21</v>
      </c>
      <c r="B1656" s="59">
        <v>64</v>
      </c>
      <c r="C1656" s="59">
        <v>111</v>
      </c>
      <c r="D1656" s="59">
        <v>47</v>
      </c>
      <c r="E1656" s="59">
        <v>43</v>
      </c>
      <c r="F1656" s="59">
        <v>15</v>
      </c>
      <c r="G1656" s="59">
        <v>375</v>
      </c>
    </row>
    <row r="1657" spans="1:7" x14ac:dyDescent="0.25">
      <c r="A1657" s="59">
        <v>115</v>
      </c>
      <c r="B1657" s="59">
        <v>188</v>
      </c>
      <c r="C1657" s="59">
        <v>313</v>
      </c>
      <c r="D1657" s="59">
        <v>148</v>
      </c>
      <c r="E1657" s="59">
        <v>73</v>
      </c>
      <c r="F1657" s="59">
        <v>41</v>
      </c>
      <c r="G1657" s="59">
        <v>1119</v>
      </c>
    </row>
    <row r="1658" spans="1:7" x14ac:dyDescent="0.25">
      <c r="A1658" s="59">
        <v>35</v>
      </c>
      <c r="B1658" s="59">
        <v>56</v>
      </c>
      <c r="C1658" s="59">
        <v>94</v>
      </c>
      <c r="D1658" s="59">
        <v>38</v>
      </c>
      <c r="E1658" s="59">
        <v>21</v>
      </c>
      <c r="F1658" s="59">
        <v>10</v>
      </c>
      <c r="G1658" s="59">
        <v>871</v>
      </c>
    </row>
    <row r="1659" spans="1:7" x14ac:dyDescent="0.25">
      <c r="A1659" s="59">
        <v>46</v>
      </c>
      <c r="B1659" s="59">
        <v>70</v>
      </c>
      <c r="C1659" s="59">
        <v>118</v>
      </c>
      <c r="D1659" s="59">
        <v>48</v>
      </c>
      <c r="E1659" s="59">
        <v>24</v>
      </c>
      <c r="F1659" s="59">
        <v>13</v>
      </c>
      <c r="G1659" s="59">
        <v>851</v>
      </c>
    </row>
    <row r="1660" spans="1:7" x14ac:dyDescent="0.25">
      <c r="A1660" s="59">
        <v>10</v>
      </c>
      <c r="B1660" s="59">
        <v>29</v>
      </c>
      <c r="C1660" s="59">
        <v>51</v>
      </c>
      <c r="D1660" s="59">
        <v>22</v>
      </c>
      <c r="E1660" s="59">
        <v>19</v>
      </c>
      <c r="F1660" s="59">
        <v>7</v>
      </c>
      <c r="G1660" s="59">
        <v>573</v>
      </c>
    </row>
    <row r="1661" spans="1:7" x14ac:dyDescent="0.25">
      <c r="A1661" s="59">
        <v>16</v>
      </c>
      <c r="B1661" s="59">
        <v>70</v>
      </c>
      <c r="C1661" s="59">
        <v>126</v>
      </c>
      <c r="D1661" s="59">
        <v>56</v>
      </c>
      <c r="E1661" s="59">
        <v>54</v>
      </c>
      <c r="F1661" s="59">
        <v>21</v>
      </c>
      <c r="G1661" s="59">
        <v>385</v>
      </c>
    </row>
    <row r="1662" spans="1:7" x14ac:dyDescent="0.25">
      <c r="A1662" s="59">
        <v>48</v>
      </c>
      <c r="B1662" s="59">
        <v>94</v>
      </c>
      <c r="C1662" s="59">
        <v>174</v>
      </c>
      <c r="D1662" s="59">
        <v>80</v>
      </c>
      <c r="E1662" s="59">
        <v>46</v>
      </c>
      <c r="F1662" s="59">
        <v>24</v>
      </c>
      <c r="G1662" s="59">
        <v>1055</v>
      </c>
    </row>
    <row r="1663" spans="1:7" x14ac:dyDescent="0.25">
      <c r="A1663" s="59">
        <v>18</v>
      </c>
      <c r="B1663" s="59">
        <v>134</v>
      </c>
      <c r="C1663" s="59">
        <v>230</v>
      </c>
      <c r="D1663" s="59">
        <v>96</v>
      </c>
      <c r="E1663" s="59">
        <v>116</v>
      </c>
      <c r="F1663" s="59">
        <v>87</v>
      </c>
      <c r="G1663" s="59">
        <v>683</v>
      </c>
    </row>
    <row r="1664" spans="1:7" x14ac:dyDescent="0.25">
      <c r="A1664" s="59">
        <v>60</v>
      </c>
      <c r="B1664" s="59">
        <v>116</v>
      </c>
      <c r="C1664" s="59">
        <v>202</v>
      </c>
      <c r="D1664" s="59">
        <v>86</v>
      </c>
      <c r="E1664" s="59">
        <v>56</v>
      </c>
      <c r="F1664" s="59">
        <v>28</v>
      </c>
      <c r="G1664" s="59">
        <v>547</v>
      </c>
    </row>
    <row r="1665" spans="1:7" x14ac:dyDescent="0.25">
      <c r="A1665" s="59">
        <v>76</v>
      </c>
      <c r="B1665" s="59">
        <v>127</v>
      </c>
      <c r="C1665" s="59">
        <v>218</v>
      </c>
      <c r="D1665" s="59">
        <v>91</v>
      </c>
      <c r="E1665" s="59">
        <v>51</v>
      </c>
      <c r="F1665" s="59">
        <v>28</v>
      </c>
      <c r="G1665" s="59">
        <v>656</v>
      </c>
    </row>
    <row r="1666" spans="1:7" x14ac:dyDescent="0.25">
      <c r="A1666" s="59">
        <v>64</v>
      </c>
      <c r="B1666" s="59">
        <v>123</v>
      </c>
      <c r="C1666" s="59">
        <v>205</v>
      </c>
      <c r="D1666" s="59">
        <v>82</v>
      </c>
      <c r="E1666" s="59">
        <v>59</v>
      </c>
      <c r="F1666" s="59">
        <v>27</v>
      </c>
      <c r="G1666" s="59">
        <v>788</v>
      </c>
    </row>
    <row r="1667" spans="1:7" x14ac:dyDescent="0.25">
      <c r="A1667" s="59">
        <v>20</v>
      </c>
      <c r="B1667" s="59">
        <v>39</v>
      </c>
      <c r="C1667" s="59">
        <v>66</v>
      </c>
      <c r="D1667" s="59">
        <v>27</v>
      </c>
      <c r="E1667" s="59">
        <v>19</v>
      </c>
      <c r="F1667" s="59">
        <v>7</v>
      </c>
      <c r="G1667" s="59">
        <v>859</v>
      </c>
    </row>
    <row r="1668" spans="1:7" x14ac:dyDescent="0.25">
      <c r="A1668" s="59">
        <v>15</v>
      </c>
      <c r="B1668" s="59">
        <v>32</v>
      </c>
      <c r="C1668" s="59">
        <v>53</v>
      </c>
      <c r="D1668" s="59">
        <v>21</v>
      </c>
      <c r="E1668" s="59">
        <v>17</v>
      </c>
      <c r="F1668" s="59">
        <v>5</v>
      </c>
      <c r="G1668" s="59">
        <v>480</v>
      </c>
    </row>
    <row r="1669" spans="1:7" x14ac:dyDescent="0.25">
      <c r="A1669" s="59">
        <v>13</v>
      </c>
      <c r="B1669" s="59">
        <v>66</v>
      </c>
      <c r="C1669" s="59">
        <v>120</v>
      </c>
      <c r="D1669" s="59">
        <v>54</v>
      </c>
      <c r="E1669" s="59">
        <v>53</v>
      </c>
      <c r="F1669" s="59">
        <v>20</v>
      </c>
      <c r="G1669" s="59">
        <v>404</v>
      </c>
    </row>
    <row r="1670" spans="1:7" x14ac:dyDescent="0.25">
      <c r="A1670" s="59">
        <v>-11</v>
      </c>
      <c r="B1670" s="59">
        <v>65</v>
      </c>
      <c r="C1670" s="59">
        <v>116</v>
      </c>
      <c r="D1670" s="59">
        <v>51</v>
      </c>
      <c r="E1670" s="59">
        <v>76</v>
      </c>
      <c r="F1670" s="59">
        <v>46</v>
      </c>
      <c r="G1670" s="59">
        <v>542</v>
      </c>
    </row>
    <row r="1671" spans="1:7" x14ac:dyDescent="0.25">
      <c r="A1671" s="59">
        <v>92</v>
      </c>
      <c r="B1671" s="59">
        <v>161</v>
      </c>
      <c r="C1671" s="59">
        <v>322</v>
      </c>
      <c r="D1671" s="59">
        <v>138</v>
      </c>
      <c r="E1671" s="59">
        <v>69</v>
      </c>
      <c r="F1671" s="59">
        <v>45</v>
      </c>
      <c r="G1671" s="59">
        <v>1267</v>
      </c>
    </row>
    <row r="1672" spans="1:7" x14ac:dyDescent="0.25">
      <c r="A1672" s="59">
        <v>348</v>
      </c>
      <c r="B1672" s="59">
        <v>402</v>
      </c>
      <c r="C1672" s="59">
        <v>474</v>
      </c>
      <c r="D1672" s="59">
        <v>72</v>
      </c>
      <c r="E1672" s="59">
        <v>54</v>
      </c>
      <c r="F1672" s="59">
        <v>23</v>
      </c>
      <c r="G1672" s="59">
        <v>-3004</v>
      </c>
    </row>
    <row r="1673" spans="1:7" x14ac:dyDescent="0.25">
      <c r="A1673" s="59">
        <v>14</v>
      </c>
      <c r="B1673" s="59">
        <v>31</v>
      </c>
      <c r="C1673" s="59">
        <v>52</v>
      </c>
      <c r="D1673" s="59">
        <v>21</v>
      </c>
      <c r="E1673" s="59">
        <v>17</v>
      </c>
      <c r="F1673" s="59">
        <v>5</v>
      </c>
      <c r="G1673" s="59">
        <v>846</v>
      </c>
    </row>
    <row r="1674" spans="1:7" x14ac:dyDescent="0.25">
      <c r="A1674" s="59">
        <v>32</v>
      </c>
      <c r="B1674" s="59">
        <v>43</v>
      </c>
      <c r="C1674" s="59">
        <v>43</v>
      </c>
      <c r="D1674" s="59">
        <v>0</v>
      </c>
      <c r="E1674" s="59">
        <v>11</v>
      </c>
      <c r="F1674" s="59">
        <v>0</v>
      </c>
      <c r="G1674" s="59">
        <v>430</v>
      </c>
    </row>
    <row r="1675" spans="1:7" x14ac:dyDescent="0.25">
      <c r="A1675" s="59">
        <v>-3</v>
      </c>
      <c r="B1675" s="59">
        <v>43</v>
      </c>
      <c r="C1675" s="59">
        <v>77</v>
      </c>
      <c r="D1675" s="59">
        <v>34</v>
      </c>
      <c r="E1675" s="59">
        <v>46</v>
      </c>
      <c r="F1675" s="59">
        <v>12</v>
      </c>
      <c r="G1675" s="59">
        <v>240</v>
      </c>
    </row>
    <row r="1676" spans="1:7" x14ac:dyDescent="0.25">
      <c r="A1676" s="59">
        <v>-7</v>
      </c>
      <c r="B1676" s="59">
        <v>64</v>
      </c>
      <c r="C1676" s="59">
        <v>109</v>
      </c>
      <c r="D1676" s="59">
        <v>45</v>
      </c>
      <c r="E1676" s="59">
        <v>71</v>
      </c>
      <c r="F1676" s="59">
        <v>41</v>
      </c>
      <c r="G1676" s="59">
        <v>320</v>
      </c>
    </row>
    <row r="1677" spans="1:7" x14ac:dyDescent="0.25">
      <c r="A1677" s="59">
        <v>-12</v>
      </c>
      <c r="B1677" s="59">
        <v>31</v>
      </c>
      <c r="C1677" s="59">
        <v>56</v>
      </c>
      <c r="D1677" s="59">
        <v>25</v>
      </c>
      <c r="E1677" s="59">
        <v>43</v>
      </c>
      <c r="F1677" s="59">
        <v>9</v>
      </c>
      <c r="G1677" s="59">
        <v>209</v>
      </c>
    </row>
    <row r="1678" spans="1:7" x14ac:dyDescent="0.25">
      <c r="A1678" s="59">
        <v>24</v>
      </c>
      <c r="B1678" s="59">
        <v>69</v>
      </c>
      <c r="C1678" s="59">
        <v>114</v>
      </c>
      <c r="D1678" s="59">
        <v>45</v>
      </c>
      <c r="E1678" s="59">
        <v>45</v>
      </c>
      <c r="F1678" s="59">
        <v>14</v>
      </c>
      <c r="G1678" s="59">
        <v>447</v>
      </c>
    </row>
    <row r="1679" spans="1:7" x14ac:dyDescent="0.25">
      <c r="A1679" s="59">
        <v>33</v>
      </c>
      <c r="B1679" s="59">
        <v>71</v>
      </c>
      <c r="C1679" s="59">
        <v>120</v>
      </c>
      <c r="D1679" s="59">
        <v>49</v>
      </c>
      <c r="E1679" s="59">
        <v>38</v>
      </c>
      <c r="F1679" s="59">
        <v>15</v>
      </c>
      <c r="G1679" s="59">
        <v>310</v>
      </c>
    </row>
    <row r="1680" spans="1:7" x14ac:dyDescent="0.25">
      <c r="A1680" s="59">
        <v>115</v>
      </c>
      <c r="B1680" s="59">
        <v>157</v>
      </c>
      <c r="C1680" s="59">
        <v>265</v>
      </c>
      <c r="D1680" s="59">
        <v>82</v>
      </c>
      <c r="E1680" s="59">
        <v>42</v>
      </c>
      <c r="F1680" s="59">
        <v>30</v>
      </c>
      <c r="G1680" s="59">
        <v>971</v>
      </c>
    </row>
    <row r="1681" spans="1:7" x14ac:dyDescent="0.25">
      <c r="A1681" s="59">
        <v>134</v>
      </c>
      <c r="B1681" s="59">
        <v>179</v>
      </c>
      <c r="C1681" s="59">
        <v>302</v>
      </c>
      <c r="D1681" s="59">
        <v>148</v>
      </c>
      <c r="E1681" s="59">
        <v>45</v>
      </c>
      <c r="F1681" s="59">
        <v>34</v>
      </c>
      <c r="G1681" s="59">
        <v>915</v>
      </c>
    </row>
    <row r="1682" spans="1:7" x14ac:dyDescent="0.25">
      <c r="A1682" s="59">
        <v>78</v>
      </c>
      <c r="B1682" s="59">
        <v>111</v>
      </c>
      <c r="C1682" s="59">
        <v>187</v>
      </c>
      <c r="D1682" s="59">
        <v>76</v>
      </c>
      <c r="E1682" s="59">
        <v>33</v>
      </c>
      <c r="F1682" s="59">
        <v>21</v>
      </c>
      <c r="G1682" s="59">
        <v>580</v>
      </c>
    </row>
    <row r="1683" spans="1:7" x14ac:dyDescent="0.25">
      <c r="A1683" s="59">
        <v>129</v>
      </c>
      <c r="B1683" s="59">
        <v>258</v>
      </c>
      <c r="C1683" s="59">
        <v>513</v>
      </c>
      <c r="D1683" s="59">
        <v>286</v>
      </c>
      <c r="E1683" s="59">
        <v>129</v>
      </c>
      <c r="F1683" s="59">
        <v>96</v>
      </c>
      <c r="G1683" s="59">
        <v>1622</v>
      </c>
    </row>
    <row r="1684" spans="1:7" x14ac:dyDescent="0.25">
      <c r="A1684" s="59">
        <v>-170</v>
      </c>
      <c r="B1684" s="59">
        <v>-75</v>
      </c>
      <c r="C1684" s="59">
        <v>164</v>
      </c>
      <c r="D1684" s="59">
        <v>171</v>
      </c>
      <c r="E1684" s="59">
        <v>95</v>
      </c>
      <c r="F1684" s="59">
        <v>74</v>
      </c>
      <c r="G1684" s="59">
        <v>4360</v>
      </c>
    </row>
    <row r="1685" spans="1:7" x14ac:dyDescent="0.25">
      <c r="A1685" s="59">
        <v>-202</v>
      </c>
      <c r="B1685" s="59">
        <v>-56</v>
      </c>
      <c r="C1685" s="59">
        <v>69</v>
      </c>
      <c r="D1685" s="59">
        <v>93</v>
      </c>
      <c r="E1685" s="59">
        <v>146</v>
      </c>
      <c r="F1685" s="59">
        <v>113</v>
      </c>
      <c r="G1685" s="59">
        <v>3142</v>
      </c>
    </row>
    <row r="1686" spans="1:7" x14ac:dyDescent="0.25">
      <c r="A1686" s="59">
        <v>435</v>
      </c>
      <c r="B1686" s="59">
        <v>526</v>
      </c>
      <c r="C1686" s="59">
        <v>765</v>
      </c>
      <c r="D1686" s="59">
        <v>200</v>
      </c>
      <c r="E1686" s="59">
        <v>91</v>
      </c>
      <c r="F1686" s="59">
        <v>66</v>
      </c>
      <c r="G1686" s="59">
        <v>1197</v>
      </c>
    </row>
    <row r="1687" spans="1:7" x14ac:dyDescent="0.25">
      <c r="A1687" s="59">
        <v>247</v>
      </c>
      <c r="B1687" s="59">
        <v>390</v>
      </c>
      <c r="C1687" s="59">
        <v>650</v>
      </c>
      <c r="D1687" s="59">
        <v>287</v>
      </c>
      <c r="E1687" s="59">
        <v>143</v>
      </c>
      <c r="F1687" s="59">
        <v>91</v>
      </c>
      <c r="G1687" s="59">
        <v>2548</v>
      </c>
    </row>
    <row r="1688" spans="1:7" x14ac:dyDescent="0.25">
      <c r="A1688" s="59">
        <v>47</v>
      </c>
      <c r="B1688" s="59">
        <v>71</v>
      </c>
      <c r="C1688" s="59">
        <v>119</v>
      </c>
      <c r="D1688" s="59">
        <v>48</v>
      </c>
      <c r="E1688" s="59">
        <v>24</v>
      </c>
      <c r="F1688" s="59">
        <v>13</v>
      </c>
      <c r="G1688" s="59">
        <v>829</v>
      </c>
    </row>
    <row r="1689" spans="1:7" x14ac:dyDescent="0.25">
      <c r="A1689" s="59">
        <v>45</v>
      </c>
      <c r="B1689" s="59">
        <v>70</v>
      </c>
      <c r="C1689" s="59">
        <v>118</v>
      </c>
      <c r="D1689" s="59">
        <v>48</v>
      </c>
      <c r="E1689" s="59">
        <v>25</v>
      </c>
      <c r="F1689" s="59">
        <v>13</v>
      </c>
      <c r="G1689" s="59">
        <v>851</v>
      </c>
    </row>
    <row r="1690" spans="1:7" x14ac:dyDescent="0.25">
      <c r="A1690" s="59">
        <v>87</v>
      </c>
      <c r="B1690" s="59">
        <v>133</v>
      </c>
      <c r="C1690" s="59">
        <v>236</v>
      </c>
      <c r="D1690" s="59">
        <v>128</v>
      </c>
      <c r="E1690" s="59">
        <v>46</v>
      </c>
      <c r="F1690" s="59">
        <v>33</v>
      </c>
      <c r="G1690" s="59">
        <v>564</v>
      </c>
    </row>
    <row r="1691" spans="1:7" x14ac:dyDescent="0.25">
      <c r="A1691" s="59">
        <v>34</v>
      </c>
      <c r="B1691" s="59">
        <v>98</v>
      </c>
      <c r="C1691" s="59">
        <v>177</v>
      </c>
      <c r="D1691" s="59">
        <v>79</v>
      </c>
      <c r="E1691" s="59">
        <v>64</v>
      </c>
      <c r="F1691" s="59">
        <v>30</v>
      </c>
      <c r="G1691" s="59">
        <v>593</v>
      </c>
    </row>
    <row r="1692" spans="1:7" x14ac:dyDescent="0.25">
      <c r="A1692" s="59">
        <v>1</v>
      </c>
      <c r="B1692" s="59">
        <v>84</v>
      </c>
      <c r="C1692" s="59">
        <v>144</v>
      </c>
      <c r="D1692" s="59">
        <v>60</v>
      </c>
      <c r="E1692" s="59">
        <v>83</v>
      </c>
      <c r="F1692" s="59">
        <v>54</v>
      </c>
      <c r="G1692" s="59">
        <v>-762</v>
      </c>
    </row>
    <row r="1693" spans="1:7" x14ac:dyDescent="0.25">
      <c r="A1693" s="59">
        <v>58</v>
      </c>
      <c r="B1693" s="59">
        <v>99</v>
      </c>
      <c r="C1693" s="59">
        <v>159</v>
      </c>
      <c r="D1693" s="59">
        <v>60</v>
      </c>
      <c r="E1693" s="59">
        <v>41</v>
      </c>
      <c r="F1693" s="59">
        <v>18</v>
      </c>
      <c r="G1693" s="59">
        <v>329</v>
      </c>
    </row>
    <row r="1694" spans="1:7" x14ac:dyDescent="0.25">
      <c r="A1694" s="59">
        <v>30</v>
      </c>
      <c r="B1694" s="59">
        <v>67</v>
      </c>
      <c r="C1694" s="59">
        <v>113</v>
      </c>
      <c r="D1694" s="59">
        <v>46</v>
      </c>
      <c r="E1694" s="59">
        <v>37</v>
      </c>
      <c r="F1694" s="59">
        <v>14</v>
      </c>
      <c r="G1694" s="59">
        <v>449</v>
      </c>
    </row>
    <row r="1695" spans="1:7" x14ac:dyDescent="0.25">
      <c r="A1695" s="59">
        <v>23</v>
      </c>
      <c r="B1695" s="59">
        <v>69</v>
      </c>
      <c r="C1695" s="59">
        <v>114</v>
      </c>
      <c r="D1695" s="59">
        <v>45</v>
      </c>
      <c r="E1695" s="59">
        <v>46</v>
      </c>
      <c r="F1695" s="59">
        <v>14</v>
      </c>
      <c r="G1695" s="59">
        <v>447</v>
      </c>
    </row>
    <row r="1696" spans="1:7" x14ac:dyDescent="0.25">
      <c r="A1696" s="59">
        <v>-26</v>
      </c>
      <c r="B1696" s="59">
        <v>23</v>
      </c>
      <c r="C1696" s="59">
        <v>109</v>
      </c>
      <c r="D1696" s="59">
        <v>86</v>
      </c>
      <c r="E1696" s="59">
        <v>49</v>
      </c>
      <c r="F1696" s="59">
        <v>26</v>
      </c>
      <c r="G1696" s="59">
        <v>1698</v>
      </c>
    </row>
    <row r="1697" spans="1:7" x14ac:dyDescent="0.25">
      <c r="A1697" s="59">
        <v>14</v>
      </c>
      <c r="B1697" s="59">
        <v>31</v>
      </c>
      <c r="C1697" s="59">
        <v>52</v>
      </c>
      <c r="D1697" s="59">
        <v>21</v>
      </c>
      <c r="E1697" s="59">
        <v>17</v>
      </c>
      <c r="F1697" s="59">
        <v>5</v>
      </c>
      <c r="G1697" s="59">
        <v>846</v>
      </c>
    </row>
    <row r="1698" spans="1:7" x14ac:dyDescent="0.25">
      <c r="A1698" s="59">
        <v>6</v>
      </c>
      <c r="B1698" s="59">
        <v>37</v>
      </c>
      <c r="C1698" s="59">
        <v>68</v>
      </c>
      <c r="D1698" s="59">
        <v>31</v>
      </c>
      <c r="E1698" s="59">
        <v>31</v>
      </c>
      <c r="F1698" s="59">
        <v>9</v>
      </c>
      <c r="G1698" s="59">
        <v>1000</v>
      </c>
    </row>
    <row r="1699" spans="1:7" x14ac:dyDescent="0.25">
      <c r="A1699" s="59">
        <v>-12</v>
      </c>
      <c r="B1699" s="59">
        <v>31</v>
      </c>
      <c r="C1699" s="59">
        <v>56</v>
      </c>
      <c r="D1699" s="59">
        <v>25</v>
      </c>
      <c r="E1699" s="59">
        <v>43</v>
      </c>
      <c r="F1699" s="59">
        <v>9</v>
      </c>
      <c r="G1699" s="59">
        <v>-466</v>
      </c>
    </row>
    <row r="1700" spans="1:7" x14ac:dyDescent="0.25">
      <c r="A1700" s="59">
        <v>-6</v>
      </c>
      <c r="B1700" s="59">
        <v>64</v>
      </c>
      <c r="C1700" s="59">
        <v>109</v>
      </c>
      <c r="D1700" s="59">
        <v>45</v>
      </c>
      <c r="E1700" s="59">
        <v>70</v>
      </c>
      <c r="F1700" s="59">
        <v>41</v>
      </c>
      <c r="G1700" s="59">
        <v>320</v>
      </c>
    </row>
    <row r="1701" spans="1:7" x14ac:dyDescent="0.25">
      <c r="A1701" s="59">
        <v>14</v>
      </c>
      <c r="B1701" s="59">
        <v>53</v>
      </c>
      <c r="C1701" s="59">
        <v>92</v>
      </c>
      <c r="D1701" s="59">
        <v>39</v>
      </c>
      <c r="E1701" s="59">
        <v>39</v>
      </c>
      <c r="F1701" s="59">
        <v>12</v>
      </c>
      <c r="G1701" s="59">
        <v>244</v>
      </c>
    </row>
    <row r="1702" spans="1:7" x14ac:dyDescent="0.25">
      <c r="A1702" s="59">
        <v>74</v>
      </c>
      <c r="B1702" s="59">
        <v>115</v>
      </c>
      <c r="C1702" s="59">
        <v>205</v>
      </c>
      <c r="D1702" s="59">
        <v>90</v>
      </c>
      <c r="E1702" s="59">
        <v>41</v>
      </c>
      <c r="F1702" s="59">
        <v>29</v>
      </c>
      <c r="G1702" s="59">
        <v>572</v>
      </c>
    </row>
    <row r="1703" spans="1:7" x14ac:dyDescent="0.25">
      <c r="A1703" s="59">
        <v>21</v>
      </c>
      <c r="B1703" s="59">
        <v>39</v>
      </c>
      <c r="C1703" s="59">
        <v>66</v>
      </c>
      <c r="D1703" s="59">
        <v>27</v>
      </c>
      <c r="E1703" s="59">
        <v>18</v>
      </c>
      <c r="F1703" s="59">
        <v>7</v>
      </c>
      <c r="G1703" s="59">
        <v>859</v>
      </c>
    </row>
    <row r="1704" spans="1:7" x14ac:dyDescent="0.25">
      <c r="A1704" s="59">
        <v>16</v>
      </c>
      <c r="B1704" s="59">
        <v>70</v>
      </c>
      <c r="C1704" s="59">
        <v>126</v>
      </c>
      <c r="D1704" s="59">
        <v>56</v>
      </c>
      <c r="E1704" s="59">
        <v>54</v>
      </c>
      <c r="F1704" s="59">
        <v>21</v>
      </c>
      <c r="G1704" s="59">
        <v>385</v>
      </c>
    </row>
    <row r="1705" spans="1:7" x14ac:dyDescent="0.25">
      <c r="A1705" s="59">
        <v>17</v>
      </c>
      <c r="B1705" s="59">
        <v>134</v>
      </c>
      <c r="C1705" s="59">
        <v>230</v>
      </c>
      <c r="D1705" s="59">
        <v>96</v>
      </c>
      <c r="E1705" s="59">
        <v>117</v>
      </c>
      <c r="F1705" s="59">
        <v>87</v>
      </c>
      <c r="G1705" s="59">
        <v>683</v>
      </c>
    </row>
    <row r="1706" spans="1:7" x14ac:dyDescent="0.25">
      <c r="A1706" s="59">
        <v>76</v>
      </c>
      <c r="B1706" s="59">
        <v>127</v>
      </c>
      <c r="C1706" s="59">
        <v>218</v>
      </c>
      <c r="D1706" s="59">
        <v>91</v>
      </c>
      <c r="E1706" s="59">
        <v>51</v>
      </c>
      <c r="F1706" s="59">
        <v>28</v>
      </c>
      <c r="G1706" s="59">
        <v>-1785</v>
      </c>
    </row>
    <row r="1707" spans="1:7" x14ac:dyDescent="0.25">
      <c r="A1707" s="59">
        <v>15</v>
      </c>
      <c r="B1707" s="59">
        <v>32</v>
      </c>
      <c r="C1707" s="59">
        <v>53</v>
      </c>
      <c r="D1707" s="59">
        <v>21</v>
      </c>
      <c r="E1707" s="59">
        <v>17</v>
      </c>
      <c r="F1707" s="59">
        <v>5</v>
      </c>
      <c r="G1707" s="59">
        <v>480</v>
      </c>
    </row>
    <row r="1708" spans="1:7" x14ac:dyDescent="0.25">
      <c r="A1708" s="59">
        <v>65</v>
      </c>
      <c r="B1708" s="59">
        <v>123</v>
      </c>
      <c r="C1708" s="59">
        <v>205</v>
      </c>
      <c r="D1708" s="59">
        <v>82</v>
      </c>
      <c r="E1708" s="59">
        <v>58</v>
      </c>
      <c r="F1708" s="59">
        <v>27</v>
      </c>
      <c r="G1708" s="59">
        <v>788</v>
      </c>
    </row>
    <row r="1709" spans="1:7" x14ac:dyDescent="0.25">
      <c r="A1709" s="59">
        <v>185</v>
      </c>
      <c r="B1709" s="59">
        <v>281</v>
      </c>
      <c r="C1709" s="59">
        <v>520</v>
      </c>
      <c r="D1709" s="59">
        <v>268</v>
      </c>
      <c r="E1709" s="59">
        <v>96</v>
      </c>
      <c r="F1709" s="59">
        <v>74</v>
      </c>
      <c r="G1709" s="59">
        <v>1246</v>
      </c>
    </row>
    <row r="1710" spans="1:7" x14ac:dyDescent="0.25">
      <c r="A1710" s="59">
        <v>26</v>
      </c>
      <c r="B1710" s="59">
        <v>51</v>
      </c>
      <c r="C1710" s="59">
        <v>90</v>
      </c>
      <c r="D1710" s="59">
        <v>39</v>
      </c>
      <c r="E1710" s="59">
        <v>25</v>
      </c>
      <c r="F1710" s="59">
        <v>12</v>
      </c>
      <c r="G1710" s="59">
        <v>541</v>
      </c>
    </row>
    <row r="1711" spans="1:7" x14ac:dyDescent="0.25">
      <c r="A1711" s="59">
        <v>26</v>
      </c>
      <c r="B1711" s="59">
        <v>71</v>
      </c>
      <c r="C1711" s="59">
        <v>123</v>
      </c>
      <c r="D1711" s="59">
        <v>52</v>
      </c>
      <c r="E1711" s="59">
        <v>45</v>
      </c>
      <c r="F1711" s="59">
        <v>17</v>
      </c>
      <c r="G1711" s="59">
        <v>405</v>
      </c>
    </row>
    <row r="1712" spans="1:7" x14ac:dyDescent="0.25">
      <c r="A1712" s="59">
        <v>28</v>
      </c>
      <c r="B1712" s="59">
        <v>64</v>
      </c>
      <c r="C1712" s="59">
        <v>107</v>
      </c>
      <c r="D1712" s="59">
        <v>43</v>
      </c>
      <c r="E1712" s="59">
        <v>36</v>
      </c>
      <c r="F1712" s="59">
        <v>13</v>
      </c>
      <c r="G1712" s="59">
        <v>419</v>
      </c>
    </row>
    <row r="1713" spans="1:7" x14ac:dyDescent="0.25">
      <c r="A1713" s="59">
        <v>55</v>
      </c>
      <c r="B1713" s="59">
        <v>110</v>
      </c>
      <c r="C1713" s="59">
        <v>182</v>
      </c>
      <c r="D1713" s="59">
        <v>72</v>
      </c>
      <c r="E1713" s="59">
        <v>55</v>
      </c>
      <c r="F1713" s="59">
        <v>23</v>
      </c>
      <c r="G1713" s="59">
        <v>-868</v>
      </c>
    </row>
    <row r="1714" spans="1:7" x14ac:dyDescent="0.25">
      <c r="A1714" s="59">
        <v>133</v>
      </c>
      <c r="B1714" s="59">
        <v>179</v>
      </c>
      <c r="C1714" s="59">
        <v>302</v>
      </c>
      <c r="D1714" s="59">
        <v>149</v>
      </c>
      <c r="E1714" s="59">
        <v>46</v>
      </c>
      <c r="F1714" s="59">
        <v>34</v>
      </c>
      <c r="G1714" s="59">
        <v>915</v>
      </c>
    </row>
    <row r="1715" spans="1:7" x14ac:dyDescent="0.25">
      <c r="A1715" s="59">
        <v>78</v>
      </c>
      <c r="B1715" s="59">
        <v>111</v>
      </c>
      <c r="C1715" s="59">
        <v>187</v>
      </c>
      <c r="D1715" s="59">
        <v>76</v>
      </c>
      <c r="E1715" s="59">
        <v>33</v>
      </c>
      <c r="F1715" s="59">
        <v>21</v>
      </c>
      <c r="G1715" s="59">
        <v>580</v>
      </c>
    </row>
    <row r="1716" spans="1:7" x14ac:dyDescent="0.25">
      <c r="A1716" s="59">
        <v>33</v>
      </c>
      <c r="B1716" s="59">
        <v>71</v>
      </c>
      <c r="C1716" s="59">
        <v>120</v>
      </c>
      <c r="D1716" s="59">
        <v>49</v>
      </c>
      <c r="E1716" s="59">
        <v>38</v>
      </c>
      <c r="F1716" s="59">
        <v>15</v>
      </c>
      <c r="G1716" s="59">
        <v>310</v>
      </c>
    </row>
    <row r="1717" spans="1:7" x14ac:dyDescent="0.25">
      <c r="A1717" s="59">
        <v>23</v>
      </c>
      <c r="B1717" s="59">
        <v>69</v>
      </c>
      <c r="C1717" s="59">
        <v>114</v>
      </c>
      <c r="D1717" s="59">
        <v>45</v>
      </c>
      <c r="E1717" s="59">
        <v>46</v>
      </c>
      <c r="F1717" s="59">
        <v>14</v>
      </c>
      <c r="G1717" s="59">
        <v>447</v>
      </c>
    </row>
    <row r="1718" spans="1:7" x14ac:dyDescent="0.25">
      <c r="A1718" s="59">
        <v>-27</v>
      </c>
      <c r="B1718" s="59">
        <v>23</v>
      </c>
      <c r="C1718" s="59">
        <v>109</v>
      </c>
      <c r="D1718" s="59">
        <v>86</v>
      </c>
      <c r="E1718" s="59">
        <v>50</v>
      </c>
      <c r="F1718" s="59">
        <v>26</v>
      </c>
      <c r="G1718" s="59">
        <v>1698</v>
      </c>
    </row>
    <row r="1719" spans="1:7" x14ac:dyDescent="0.25">
      <c r="A1719" s="59">
        <v>-6</v>
      </c>
      <c r="B1719" s="59">
        <v>64</v>
      </c>
      <c r="C1719" s="59">
        <v>109</v>
      </c>
      <c r="D1719" s="59">
        <v>45</v>
      </c>
      <c r="E1719" s="59">
        <v>70</v>
      </c>
      <c r="F1719" s="59">
        <v>41</v>
      </c>
      <c r="G1719" s="59">
        <v>320</v>
      </c>
    </row>
    <row r="1720" spans="1:7" x14ac:dyDescent="0.25">
      <c r="A1720" s="59">
        <v>14</v>
      </c>
      <c r="B1720" s="59">
        <v>53</v>
      </c>
      <c r="C1720" s="59">
        <v>92</v>
      </c>
      <c r="D1720" s="59">
        <v>39</v>
      </c>
      <c r="E1720" s="59">
        <v>39</v>
      </c>
      <c r="F1720" s="59">
        <v>12</v>
      </c>
      <c r="G1720" s="59">
        <v>244</v>
      </c>
    </row>
    <row r="1721" spans="1:7" x14ac:dyDescent="0.25">
      <c r="A1721" s="59">
        <v>-12</v>
      </c>
      <c r="B1721" s="59">
        <v>31</v>
      </c>
      <c r="C1721" s="59">
        <v>56</v>
      </c>
      <c r="D1721" s="59">
        <v>25</v>
      </c>
      <c r="E1721" s="59">
        <v>43</v>
      </c>
      <c r="F1721" s="59">
        <v>9</v>
      </c>
      <c r="G1721" s="59">
        <v>209</v>
      </c>
    </row>
    <row r="1722" spans="1:7" x14ac:dyDescent="0.25">
      <c r="A1722" s="59">
        <v>36</v>
      </c>
      <c r="B1722" s="59">
        <v>77</v>
      </c>
      <c r="C1722" s="59">
        <v>142</v>
      </c>
      <c r="D1722" s="59">
        <v>65</v>
      </c>
      <c r="E1722" s="59">
        <v>41</v>
      </c>
      <c r="F1722" s="59">
        <v>20</v>
      </c>
      <c r="G1722" s="59">
        <v>1053</v>
      </c>
    </row>
    <row r="1723" spans="1:7" x14ac:dyDescent="0.25">
      <c r="A1723" s="59">
        <v>22</v>
      </c>
      <c r="B1723" s="59">
        <v>64</v>
      </c>
      <c r="C1723" s="59">
        <v>111</v>
      </c>
      <c r="D1723" s="59">
        <v>47</v>
      </c>
      <c r="E1723" s="59">
        <v>42</v>
      </c>
      <c r="F1723" s="59">
        <v>15</v>
      </c>
      <c r="G1723" s="59">
        <v>375</v>
      </c>
    </row>
    <row r="1724" spans="1:7" x14ac:dyDescent="0.25">
      <c r="A1724" s="59">
        <v>34</v>
      </c>
      <c r="B1724" s="59">
        <v>98</v>
      </c>
      <c r="C1724" s="59">
        <v>177</v>
      </c>
      <c r="D1724" s="59">
        <v>79</v>
      </c>
      <c r="E1724" s="59">
        <v>64</v>
      </c>
      <c r="F1724" s="59">
        <v>30</v>
      </c>
      <c r="G1724" s="59">
        <v>593</v>
      </c>
    </row>
    <row r="1725" spans="1:7" x14ac:dyDescent="0.25">
      <c r="A1725" s="59">
        <v>28</v>
      </c>
      <c r="B1725" s="59">
        <v>47</v>
      </c>
      <c r="C1725" s="59">
        <v>79</v>
      </c>
      <c r="D1725" s="59">
        <v>32</v>
      </c>
      <c r="E1725" s="59">
        <v>19</v>
      </c>
      <c r="F1725" s="59">
        <v>8</v>
      </c>
      <c r="G1725" s="59">
        <v>833</v>
      </c>
    </row>
    <row r="1726" spans="1:7" x14ac:dyDescent="0.25">
      <c r="A1726" s="59">
        <v>87</v>
      </c>
      <c r="B1726" s="59">
        <v>133</v>
      </c>
      <c r="C1726" s="59">
        <v>236</v>
      </c>
      <c r="D1726" s="59">
        <v>83</v>
      </c>
      <c r="E1726" s="59">
        <v>46</v>
      </c>
      <c r="F1726" s="59">
        <v>33</v>
      </c>
      <c r="G1726" s="59">
        <v>564</v>
      </c>
    </row>
    <row r="1727" spans="1:7" x14ac:dyDescent="0.25">
      <c r="A1727" s="59">
        <v>37</v>
      </c>
      <c r="B1727" s="59">
        <v>59</v>
      </c>
      <c r="C1727" s="59">
        <v>99</v>
      </c>
      <c r="D1727" s="59">
        <v>40</v>
      </c>
      <c r="E1727" s="59">
        <v>22</v>
      </c>
      <c r="F1727" s="59">
        <v>11</v>
      </c>
      <c r="G1727" s="59">
        <v>881</v>
      </c>
    </row>
    <row r="1728" spans="1:7" x14ac:dyDescent="0.25">
      <c r="A1728" s="59">
        <v>115</v>
      </c>
      <c r="B1728" s="59">
        <v>157</v>
      </c>
      <c r="C1728" s="59">
        <v>265</v>
      </c>
      <c r="D1728" s="59">
        <v>181</v>
      </c>
      <c r="E1728" s="59">
        <v>42</v>
      </c>
      <c r="F1728" s="59">
        <v>30</v>
      </c>
      <c r="G1728" s="59">
        <v>971</v>
      </c>
    </row>
    <row r="1729" spans="1:7" x14ac:dyDescent="0.25">
      <c r="A1729" s="59">
        <v>186</v>
      </c>
      <c r="B1729" s="59">
        <v>281</v>
      </c>
      <c r="C1729" s="59">
        <v>520</v>
      </c>
      <c r="D1729" s="59">
        <v>226</v>
      </c>
      <c r="E1729" s="59">
        <v>95</v>
      </c>
      <c r="F1729" s="59">
        <v>74</v>
      </c>
      <c r="G1729" s="59">
        <v>1246</v>
      </c>
    </row>
    <row r="1730" spans="1:7" x14ac:dyDescent="0.25">
      <c r="A1730" s="59">
        <v>26</v>
      </c>
      <c r="B1730" s="59">
        <v>51</v>
      </c>
      <c r="C1730" s="59">
        <v>90</v>
      </c>
      <c r="D1730" s="59">
        <v>39</v>
      </c>
      <c r="E1730" s="59">
        <v>25</v>
      </c>
      <c r="F1730" s="59">
        <v>12</v>
      </c>
      <c r="G1730" s="59">
        <v>541</v>
      </c>
    </row>
    <row r="1731" spans="1:7" x14ac:dyDescent="0.25">
      <c r="A1731" s="59">
        <v>134</v>
      </c>
      <c r="B1731" s="59">
        <v>179</v>
      </c>
      <c r="C1731" s="59">
        <v>302</v>
      </c>
      <c r="D1731" s="59">
        <v>92</v>
      </c>
      <c r="E1731" s="59">
        <v>45</v>
      </c>
      <c r="F1731" s="59">
        <v>34</v>
      </c>
      <c r="G1731" s="59">
        <v>915</v>
      </c>
    </row>
    <row r="1732" spans="1:7" x14ac:dyDescent="0.25">
      <c r="A1732" s="59">
        <v>79</v>
      </c>
      <c r="B1732" s="59">
        <v>111</v>
      </c>
      <c r="C1732" s="59">
        <v>187</v>
      </c>
      <c r="D1732" s="59">
        <v>76</v>
      </c>
      <c r="E1732" s="59">
        <v>32</v>
      </c>
      <c r="F1732" s="59">
        <v>21</v>
      </c>
      <c r="G1732" s="59">
        <v>580</v>
      </c>
    </row>
    <row r="1733" spans="1:7" x14ac:dyDescent="0.25">
      <c r="A1733" s="59">
        <v>56</v>
      </c>
      <c r="B1733" s="59">
        <v>110</v>
      </c>
      <c r="C1733" s="59">
        <v>182</v>
      </c>
      <c r="D1733" s="59">
        <v>72</v>
      </c>
      <c r="E1733" s="59">
        <v>54</v>
      </c>
      <c r="F1733" s="59">
        <v>23</v>
      </c>
      <c r="G1733" s="59">
        <v>650</v>
      </c>
    </row>
    <row r="1734" spans="1:7" x14ac:dyDescent="0.25">
      <c r="A1734" s="59">
        <v>-74</v>
      </c>
      <c r="B1734" s="59">
        <v>-13</v>
      </c>
      <c r="C1734" s="59">
        <v>109</v>
      </c>
      <c r="D1734" s="59">
        <v>147</v>
      </c>
      <c r="E1734" s="59">
        <v>61</v>
      </c>
      <c r="F1734" s="59">
        <v>39</v>
      </c>
      <c r="G1734" s="59">
        <v>2555</v>
      </c>
    </row>
    <row r="1735" spans="1:7" x14ac:dyDescent="0.25">
      <c r="A1735" s="59">
        <v>247</v>
      </c>
      <c r="B1735" s="59">
        <v>390</v>
      </c>
      <c r="C1735" s="59">
        <v>650</v>
      </c>
      <c r="D1735" s="59">
        <v>327</v>
      </c>
      <c r="E1735" s="59">
        <v>143</v>
      </c>
      <c r="F1735" s="59">
        <v>91</v>
      </c>
      <c r="G1735" s="59">
        <v>2548</v>
      </c>
    </row>
    <row r="1736" spans="1:7" x14ac:dyDescent="0.25">
      <c r="A1736" s="59">
        <v>-117</v>
      </c>
      <c r="B1736" s="59">
        <v>-24</v>
      </c>
      <c r="C1736" s="59">
        <v>130</v>
      </c>
      <c r="D1736" s="59">
        <v>121</v>
      </c>
      <c r="E1736" s="59">
        <v>93</v>
      </c>
      <c r="F1736" s="59">
        <v>50</v>
      </c>
      <c r="G1736" s="59">
        <v>3654</v>
      </c>
    </row>
    <row r="1737" spans="1:7" x14ac:dyDescent="0.25">
      <c r="A1737" s="59">
        <v>149</v>
      </c>
      <c r="B1737" s="59">
        <v>239</v>
      </c>
      <c r="C1737" s="59">
        <v>478</v>
      </c>
      <c r="D1737" s="59">
        <v>279</v>
      </c>
      <c r="E1737" s="59">
        <v>90</v>
      </c>
      <c r="F1737" s="59">
        <v>66</v>
      </c>
      <c r="G1737" s="59">
        <v>1755</v>
      </c>
    </row>
    <row r="1738" spans="1:7" x14ac:dyDescent="0.25">
      <c r="A1738" s="59">
        <v>27</v>
      </c>
      <c r="B1738" s="59">
        <v>173</v>
      </c>
      <c r="C1738" s="59">
        <v>298</v>
      </c>
      <c r="D1738" s="59">
        <v>180</v>
      </c>
      <c r="E1738" s="59">
        <v>146</v>
      </c>
      <c r="F1738" s="59">
        <v>113</v>
      </c>
      <c r="G1738" s="59">
        <v>898</v>
      </c>
    </row>
    <row r="1739" spans="1:7" x14ac:dyDescent="0.25">
      <c r="A1739" s="59">
        <v>225</v>
      </c>
      <c r="B1739" s="59">
        <v>341</v>
      </c>
      <c r="C1739" s="59">
        <v>598</v>
      </c>
      <c r="D1739" s="59">
        <v>203</v>
      </c>
      <c r="E1739" s="59">
        <v>116</v>
      </c>
      <c r="F1739" s="59">
        <v>84</v>
      </c>
      <c r="G1739" s="59">
        <v>1662</v>
      </c>
    </row>
    <row r="1740" spans="1:7" x14ac:dyDescent="0.25">
      <c r="A1740" s="59">
        <v>26</v>
      </c>
      <c r="B1740" s="59">
        <v>173</v>
      </c>
      <c r="C1740" s="59">
        <v>298</v>
      </c>
      <c r="D1740" s="59">
        <v>66</v>
      </c>
      <c r="E1740" s="59">
        <v>147</v>
      </c>
      <c r="F1740" s="59">
        <v>113</v>
      </c>
      <c r="G1740" s="59">
        <v>898</v>
      </c>
    </row>
    <row r="1741" spans="1:7" x14ac:dyDescent="0.25">
      <c r="A1741" s="59">
        <v>120</v>
      </c>
      <c r="B1741" s="59">
        <v>213</v>
      </c>
      <c r="C1741" s="59">
        <v>367</v>
      </c>
      <c r="D1741" s="59">
        <v>184</v>
      </c>
      <c r="E1741" s="59">
        <v>93</v>
      </c>
      <c r="F1741" s="59">
        <v>50</v>
      </c>
      <c r="G1741" s="59">
        <v>1132</v>
      </c>
    </row>
    <row r="1742" spans="1:7" x14ac:dyDescent="0.25">
      <c r="A1742" s="59">
        <v>114</v>
      </c>
      <c r="B1742" s="59">
        <v>176</v>
      </c>
      <c r="C1742" s="59">
        <v>298</v>
      </c>
      <c r="D1742" s="59">
        <v>141</v>
      </c>
      <c r="E1742" s="59">
        <v>62</v>
      </c>
      <c r="F1742" s="59">
        <v>39</v>
      </c>
      <c r="G1742" s="59">
        <v>789</v>
      </c>
    </row>
    <row r="1743" spans="1:7" x14ac:dyDescent="0.25">
      <c r="A1743" s="59">
        <v>224</v>
      </c>
      <c r="B1743" s="59">
        <v>341</v>
      </c>
      <c r="C1743" s="59">
        <v>598</v>
      </c>
      <c r="D1743" s="59">
        <v>248</v>
      </c>
      <c r="E1743" s="59">
        <v>117</v>
      </c>
      <c r="F1743" s="59">
        <v>84</v>
      </c>
      <c r="G1743" s="59">
        <v>1662</v>
      </c>
    </row>
    <row r="1744" spans="1:7" x14ac:dyDescent="0.25">
      <c r="A1744" s="59">
        <v>149</v>
      </c>
      <c r="B1744" s="59">
        <v>239</v>
      </c>
      <c r="C1744" s="59">
        <v>478</v>
      </c>
      <c r="D1744" s="59">
        <v>250</v>
      </c>
      <c r="E1744" s="59">
        <v>90</v>
      </c>
      <c r="F1744" s="59">
        <v>66</v>
      </c>
      <c r="G1744" s="59">
        <v>1755</v>
      </c>
    </row>
    <row r="1745" spans="1:7" x14ac:dyDescent="0.25">
      <c r="A1745" s="59">
        <v>-363</v>
      </c>
      <c r="B1745" s="59">
        <v>-255</v>
      </c>
      <c r="C1745" s="59">
        <v>21</v>
      </c>
      <c r="D1745" s="59">
        <v>194</v>
      </c>
      <c r="E1745" s="59">
        <v>129</v>
      </c>
      <c r="F1745" s="59">
        <v>96</v>
      </c>
      <c r="G1745" s="59">
        <v>7058</v>
      </c>
    </row>
    <row r="1746" spans="1:7" x14ac:dyDescent="0.25">
      <c r="A1746" s="59">
        <v>-2</v>
      </c>
      <c r="B1746" s="59">
        <v>43</v>
      </c>
      <c r="C1746" s="59">
        <v>77</v>
      </c>
      <c r="D1746" s="59">
        <v>34</v>
      </c>
      <c r="E1746" s="59">
        <v>45</v>
      </c>
      <c r="F1746" s="59">
        <v>12</v>
      </c>
      <c r="G1746" s="59">
        <v>240</v>
      </c>
    </row>
    <row r="1747" spans="1:7" x14ac:dyDescent="0.25">
      <c r="A1747" s="59">
        <v>7</v>
      </c>
      <c r="B1747" s="59">
        <v>37</v>
      </c>
      <c r="C1747" s="59">
        <v>68</v>
      </c>
      <c r="D1747" s="59">
        <v>31</v>
      </c>
      <c r="E1747" s="59">
        <v>30</v>
      </c>
      <c r="F1747" s="59">
        <v>9</v>
      </c>
      <c r="G1747" s="59">
        <v>1000</v>
      </c>
    </row>
    <row r="1748" spans="1:7" x14ac:dyDescent="0.25">
      <c r="A1748" s="59">
        <v>32</v>
      </c>
      <c r="B1748" s="59">
        <v>43</v>
      </c>
      <c r="C1748" s="59">
        <v>43</v>
      </c>
      <c r="D1748" s="59">
        <v>0</v>
      </c>
      <c r="E1748" s="59">
        <v>11</v>
      </c>
      <c r="F1748" s="59">
        <v>0</v>
      </c>
      <c r="G1748" s="59">
        <v>430</v>
      </c>
    </row>
    <row r="1749" spans="1:7" x14ac:dyDescent="0.25">
      <c r="A1749" s="59">
        <v>14</v>
      </c>
      <c r="B1749" s="59">
        <v>31</v>
      </c>
      <c r="C1749" s="59">
        <v>52</v>
      </c>
      <c r="D1749" s="59">
        <v>21</v>
      </c>
      <c r="E1749" s="59">
        <v>17</v>
      </c>
      <c r="F1749" s="59">
        <v>5</v>
      </c>
      <c r="G1749" s="59">
        <v>846</v>
      </c>
    </row>
    <row r="1750" spans="1:7" x14ac:dyDescent="0.25">
      <c r="A1750" s="59">
        <v>17</v>
      </c>
      <c r="B1750" s="59">
        <v>35</v>
      </c>
      <c r="C1750" s="59">
        <v>58</v>
      </c>
      <c r="D1750" s="59">
        <v>23</v>
      </c>
      <c r="E1750" s="59">
        <v>18</v>
      </c>
      <c r="F1750" s="59">
        <v>6</v>
      </c>
      <c r="G1750" s="59">
        <v>800</v>
      </c>
    </row>
    <row r="1751" spans="1:7" x14ac:dyDescent="0.25">
      <c r="A1751" s="59">
        <v>17</v>
      </c>
      <c r="B1751" s="59">
        <v>36</v>
      </c>
      <c r="C1751" s="59">
        <v>61</v>
      </c>
      <c r="D1751" s="59">
        <v>25</v>
      </c>
      <c r="E1751" s="59">
        <v>19</v>
      </c>
      <c r="F1751" s="59">
        <v>7</v>
      </c>
      <c r="G1751" s="59">
        <v>820</v>
      </c>
    </row>
    <row r="1752" spans="1:7" x14ac:dyDescent="0.25">
      <c r="A1752" s="59">
        <v>73</v>
      </c>
      <c r="B1752" s="59">
        <v>115</v>
      </c>
      <c r="C1752" s="59">
        <v>205</v>
      </c>
      <c r="D1752" s="59">
        <v>90</v>
      </c>
      <c r="E1752" s="59">
        <v>42</v>
      </c>
      <c r="F1752" s="59">
        <v>29</v>
      </c>
      <c r="G1752" s="59">
        <v>572</v>
      </c>
    </row>
    <row r="1753" spans="1:7" x14ac:dyDescent="0.25">
      <c r="A1753" s="59">
        <v>16</v>
      </c>
      <c r="B1753" s="59">
        <v>32</v>
      </c>
      <c r="C1753" s="59">
        <v>53</v>
      </c>
      <c r="D1753" s="59">
        <v>21</v>
      </c>
      <c r="E1753" s="59">
        <v>16</v>
      </c>
      <c r="F1753" s="59">
        <v>5</v>
      </c>
      <c r="G1753" s="59">
        <v>480</v>
      </c>
    </row>
    <row r="1754" spans="1:7" x14ac:dyDescent="0.25">
      <c r="A1754" s="59">
        <v>64</v>
      </c>
      <c r="B1754" s="59">
        <v>123</v>
      </c>
      <c r="C1754" s="59">
        <v>205</v>
      </c>
      <c r="D1754" s="59">
        <v>82</v>
      </c>
      <c r="E1754" s="59">
        <v>59</v>
      </c>
      <c r="F1754" s="59">
        <v>27</v>
      </c>
      <c r="G1754" s="59">
        <v>788</v>
      </c>
    </row>
    <row r="1755" spans="1:7" x14ac:dyDescent="0.25">
      <c r="A1755" s="59">
        <v>76</v>
      </c>
      <c r="B1755" s="59">
        <v>127</v>
      </c>
      <c r="C1755" s="59">
        <v>218</v>
      </c>
      <c r="D1755" s="59">
        <v>91</v>
      </c>
      <c r="E1755" s="59">
        <v>51</v>
      </c>
      <c r="F1755" s="59">
        <v>28</v>
      </c>
      <c r="G1755" s="59">
        <v>656</v>
      </c>
    </row>
    <row r="1756" spans="1:7" x14ac:dyDescent="0.25">
      <c r="A1756" s="59">
        <v>-5</v>
      </c>
      <c r="B1756" s="59">
        <v>71</v>
      </c>
      <c r="C1756" s="59">
        <v>122</v>
      </c>
      <c r="D1756" s="59">
        <v>51</v>
      </c>
      <c r="E1756" s="59">
        <v>76</v>
      </c>
      <c r="F1756" s="59">
        <v>46</v>
      </c>
      <c r="G1756" s="59">
        <v>503</v>
      </c>
    </row>
    <row r="1757" spans="1:7" x14ac:dyDescent="0.25">
      <c r="A1757" s="59">
        <v>21</v>
      </c>
      <c r="B1757" s="59">
        <v>84</v>
      </c>
      <c r="C1757" s="59">
        <v>144</v>
      </c>
      <c r="D1757" s="59">
        <v>60</v>
      </c>
      <c r="E1757" s="59">
        <v>63</v>
      </c>
      <c r="F1757" s="59">
        <v>19</v>
      </c>
      <c r="G1757" s="59">
        <v>463</v>
      </c>
    </row>
    <row r="1758" spans="1:7" x14ac:dyDescent="0.25">
      <c r="A1758" s="59">
        <v>29</v>
      </c>
      <c r="B1758" s="59">
        <v>64</v>
      </c>
      <c r="C1758" s="59">
        <v>107</v>
      </c>
      <c r="D1758" s="59">
        <v>43</v>
      </c>
      <c r="E1758" s="59">
        <v>35</v>
      </c>
      <c r="F1758" s="59">
        <v>13</v>
      </c>
      <c r="G1758" s="59">
        <v>419</v>
      </c>
    </row>
    <row r="1759" spans="1:7" x14ac:dyDescent="0.25">
      <c r="A1759" s="59">
        <v>12</v>
      </c>
      <c r="B1759" s="59">
        <v>66</v>
      </c>
      <c r="C1759" s="59">
        <v>120</v>
      </c>
      <c r="D1759" s="59">
        <v>54</v>
      </c>
      <c r="E1759" s="59">
        <v>54</v>
      </c>
      <c r="F1759" s="59">
        <v>20</v>
      </c>
      <c r="G1759" s="59">
        <v>404</v>
      </c>
    </row>
    <row r="1760" spans="1:7" x14ac:dyDescent="0.25">
      <c r="A1760" s="59">
        <v>27</v>
      </c>
      <c r="B1760" s="59">
        <v>71</v>
      </c>
      <c r="C1760" s="59">
        <v>123</v>
      </c>
      <c r="D1760" s="59">
        <v>52</v>
      </c>
      <c r="E1760" s="59">
        <v>44</v>
      </c>
      <c r="F1760" s="59">
        <v>17</v>
      </c>
      <c r="G1760" s="59">
        <v>405</v>
      </c>
    </row>
    <row r="1761" spans="1:7" x14ac:dyDescent="0.25">
      <c r="A1761" s="59">
        <v>91</v>
      </c>
      <c r="B1761" s="59">
        <v>161</v>
      </c>
      <c r="C1761" s="59">
        <v>322</v>
      </c>
      <c r="D1761" s="59">
        <v>110</v>
      </c>
      <c r="E1761" s="59">
        <v>70</v>
      </c>
      <c r="F1761" s="59">
        <v>45</v>
      </c>
      <c r="G1761" s="59">
        <v>1267</v>
      </c>
    </row>
    <row r="1762" spans="1:7" x14ac:dyDescent="0.25">
      <c r="A1762" s="59">
        <v>115</v>
      </c>
      <c r="B1762" s="59">
        <v>188</v>
      </c>
      <c r="C1762" s="59">
        <v>313</v>
      </c>
      <c r="D1762" s="59">
        <v>142</v>
      </c>
      <c r="E1762" s="59">
        <v>73</v>
      </c>
      <c r="F1762" s="59">
        <v>41</v>
      </c>
      <c r="G1762" s="59">
        <v>1119</v>
      </c>
    </row>
    <row r="1763" spans="1:7" x14ac:dyDescent="0.25">
      <c r="A1763" s="59">
        <v>47</v>
      </c>
      <c r="B1763" s="59">
        <v>71</v>
      </c>
      <c r="C1763" s="59">
        <v>119</v>
      </c>
      <c r="D1763" s="59">
        <v>48</v>
      </c>
      <c r="E1763" s="59">
        <v>24</v>
      </c>
      <c r="F1763" s="59">
        <v>13</v>
      </c>
      <c r="G1763" s="59">
        <v>829</v>
      </c>
    </row>
    <row r="1764" spans="1:7" x14ac:dyDescent="0.25">
      <c r="A1764" s="59">
        <v>57</v>
      </c>
      <c r="B1764" s="59">
        <v>99</v>
      </c>
      <c r="C1764" s="59">
        <v>159</v>
      </c>
      <c r="D1764" s="59">
        <v>60</v>
      </c>
      <c r="E1764" s="59">
        <v>42</v>
      </c>
      <c r="F1764" s="59">
        <v>18</v>
      </c>
      <c r="G1764" s="59">
        <v>329</v>
      </c>
    </row>
    <row r="1765" spans="1:7" x14ac:dyDescent="0.25">
      <c r="A1765" s="59">
        <v>31</v>
      </c>
      <c r="B1765" s="59">
        <v>67</v>
      </c>
      <c r="C1765" s="59">
        <v>113</v>
      </c>
      <c r="D1765" s="59">
        <v>46</v>
      </c>
      <c r="E1765" s="59">
        <v>36</v>
      </c>
      <c r="F1765" s="59">
        <v>14</v>
      </c>
      <c r="G1765" s="59">
        <v>449</v>
      </c>
    </row>
    <row r="1766" spans="1:7" x14ac:dyDescent="0.25">
      <c r="A1766" s="59">
        <v>0</v>
      </c>
      <c r="B1766" s="59">
        <v>84</v>
      </c>
      <c r="C1766" s="59">
        <v>144</v>
      </c>
      <c r="D1766" s="59">
        <v>60</v>
      </c>
      <c r="E1766" s="59">
        <v>84</v>
      </c>
      <c r="F1766" s="59">
        <v>54</v>
      </c>
      <c r="G1766" s="59">
        <v>606</v>
      </c>
    </row>
    <row r="1767" spans="1:7" x14ac:dyDescent="0.25">
      <c r="A1767" s="59">
        <v>56</v>
      </c>
      <c r="B1767" s="59">
        <v>99</v>
      </c>
      <c r="C1767" s="59">
        <v>167</v>
      </c>
      <c r="D1767" s="59">
        <v>68</v>
      </c>
      <c r="E1767" s="59">
        <v>43</v>
      </c>
      <c r="F1767" s="59">
        <v>21</v>
      </c>
      <c r="G1767" s="59">
        <v>438</v>
      </c>
    </row>
    <row r="1768" spans="1:7" x14ac:dyDescent="0.25">
      <c r="A1768" s="59">
        <v>17</v>
      </c>
      <c r="B1768" s="59">
        <v>134</v>
      </c>
      <c r="C1768" s="59">
        <v>230</v>
      </c>
      <c r="D1768" s="59">
        <v>96</v>
      </c>
      <c r="E1768" s="59">
        <v>117</v>
      </c>
      <c r="F1768" s="59">
        <v>87</v>
      </c>
      <c r="G1768" s="59">
        <v>683</v>
      </c>
    </row>
    <row r="1769" spans="1:7" x14ac:dyDescent="0.25">
      <c r="A1769" s="59">
        <v>10</v>
      </c>
      <c r="B1769" s="59">
        <v>29</v>
      </c>
      <c r="C1769" s="59">
        <v>51</v>
      </c>
      <c r="D1769" s="59">
        <v>22</v>
      </c>
      <c r="E1769" s="59">
        <v>19</v>
      </c>
      <c r="F1769" s="59">
        <v>7</v>
      </c>
      <c r="G1769" s="59">
        <v>573</v>
      </c>
    </row>
    <row r="1770" spans="1:7" x14ac:dyDescent="0.25">
      <c r="A1770" s="59">
        <v>16</v>
      </c>
      <c r="B1770" s="59">
        <v>70</v>
      </c>
      <c r="C1770" s="59">
        <v>126</v>
      </c>
      <c r="D1770" s="59">
        <v>56</v>
      </c>
      <c r="E1770" s="59">
        <v>54</v>
      </c>
      <c r="F1770" s="59">
        <v>21</v>
      </c>
      <c r="G1770" s="59">
        <v>385</v>
      </c>
    </row>
    <row r="1771" spans="1:7" x14ac:dyDescent="0.25">
      <c r="A1771" s="59">
        <v>48</v>
      </c>
      <c r="B1771" s="59">
        <v>94</v>
      </c>
      <c r="C1771" s="59">
        <v>174</v>
      </c>
      <c r="D1771" s="59">
        <v>80</v>
      </c>
      <c r="E1771" s="59">
        <v>46</v>
      </c>
      <c r="F1771" s="59">
        <v>24</v>
      </c>
      <c r="G1771" s="59">
        <v>1055</v>
      </c>
    </row>
    <row r="1772" spans="1:7" x14ac:dyDescent="0.25">
      <c r="A1772" s="59">
        <v>70</v>
      </c>
      <c r="B1772" s="59">
        <v>112</v>
      </c>
      <c r="C1772" s="59">
        <v>200</v>
      </c>
      <c r="D1772" s="59">
        <v>88</v>
      </c>
      <c r="E1772" s="59">
        <v>42</v>
      </c>
      <c r="F1772" s="59">
        <v>29</v>
      </c>
      <c r="G1772" s="59">
        <v>561</v>
      </c>
    </row>
    <row r="1773" spans="1:7" x14ac:dyDescent="0.25">
      <c r="A1773" s="59">
        <v>107</v>
      </c>
      <c r="B1773" s="59">
        <v>182</v>
      </c>
      <c r="C1773" s="59">
        <v>363</v>
      </c>
      <c r="D1773" s="59">
        <v>225</v>
      </c>
      <c r="E1773" s="59">
        <v>75</v>
      </c>
      <c r="F1773" s="59">
        <v>50</v>
      </c>
      <c r="G1773" s="59">
        <v>1283</v>
      </c>
    </row>
    <row r="1774" spans="1:7" x14ac:dyDescent="0.25">
      <c r="A1774" s="59">
        <v>-4</v>
      </c>
      <c r="B1774" s="59">
        <v>73</v>
      </c>
      <c r="C1774" s="59">
        <v>125</v>
      </c>
      <c r="D1774" s="59">
        <v>52</v>
      </c>
      <c r="E1774" s="59">
        <v>77</v>
      </c>
      <c r="F1774" s="59">
        <v>47</v>
      </c>
      <c r="G1774" s="59">
        <v>509</v>
      </c>
    </row>
    <row r="1775" spans="1:7" x14ac:dyDescent="0.25">
      <c r="A1775" s="59">
        <v>32</v>
      </c>
      <c r="B1775" s="59">
        <v>79</v>
      </c>
      <c r="C1775" s="59">
        <v>138</v>
      </c>
      <c r="D1775" s="59">
        <v>59</v>
      </c>
      <c r="E1775" s="59">
        <v>47</v>
      </c>
      <c r="F1775" s="59">
        <v>19</v>
      </c>
      <c r="G1775" s="59">
        <v>411</v>
      </c>
    </row>
    <row r="1776" spans="1:7" x14ac:dyDescent="0.25">
      <c r="A1776" s="59">
        <v>15</v>
      </c>
      <c r="B1776" s="59">
        <v>69</v>
      </c>
      <c r="C1776" s="59">
        <v>124</v>
      </c>
      <c r="D1776" s="59">
        <v>55</v>
      </c>
      <c r="E1776" s="59">
        <v>54</v>
      </c>
      <c r="F1776" s="59">
        <v>20</v>
      </c>
      <c r="G1776" s="59">
        <v>410</v>
      </c>
    </row>
    <row r="1777" spans="1:7" x14ac:dyDescent="0.25">
      <c r="A1777" s="59">
        <v>29</v>
      </c>
      <c r="B1777" s="59">
        <v>68</v>
      </c>
      <c r="C1777" s="59">
        <v>125</v>
      </c>
      <c r="D1777" s="59">
        <v>57</v>
      </c>
      <c r="E1777" s="59">
        <v>39</v>
      </c>
      <c r="F1777" s="59">
        <v>17</v>
      </c>
      <c r="G1777" s="59">
        <v>1042</v>
      </c>
    </row>
    <row r="1778" spans="1:7" x14ac:dyDescent="0.25">
      <c r="A1778" s="59">
        <v>58</v>
      </c>
      <c r="B1778" s="59">
        <v>114</v>
      </c>
      <c r="C1778" s="59">
        <v>189</v>
      </c>
      <c r="D1778" s="59">
        <v>75</v>
      </c>
      <c r="E1778" s="59">
        <v>56</v>
      </c>
      <c r="F1778" s="59">
        <v>24</v>
      </c>
      <c r="G1778" s="59">
        <v>659</v>
      </c>
    </row>
    <row r="1779" spans="1:7" x14ac:dyDescent="0.25">
      <c r="A1779" s="59">
        <v>48</v>
      </c>
      <c r="B1779" s="59">
        <v>73</v>
      </c>
      <c r="C1779" s="59">
        <v>123</v>
      </c>
      <c r="D1779" s="59">
        <v>50</v>
      </c>
      <c r="E1779" s="59">
        <v>25</v>
      </c>
      <c r="F1779" s="59">
        <v>14</v>
      </c>
      <c r="G1779" s="59">
        <v>589</v>
      </c>
    </row>
    <row r="1780" spans="1:7" x14ac:dyDescent="0.25">
      <c r="A1780" s="59">
        <v>84</v>
      </c>
      <c r="B1780" s="59">
        <v>117</v>
      </c>
      <c r="C1780" s="59">
        <v>198</v>
      </c>
      <c r="D1780" s="59">
        <v>81</v>
      </c>
      <c r="E1780" s="59">
        <v>33</v>
      </c>
      <c r="F1780" s="59">
        <v>22</v>
      </c>
      <c r="G1780" s="59">
        <v>984</v>
      </c>
    </row>
    <row r="1781" spans="1:7" x14ac:dyDescent="0.25">
      <c r="A1781" s="59">
        <v>128</v>
      </c>
      <c r="B1781" s="59">
        <v>172</v>
      </c>
      <c r="C1781" s="59">
        <v>290</v>
      </c>
      <c r="D1781" s="59">
        <v>62</v>
      </c>
      <c r="E1781" s="59">
        <v>44</v>
      </c>
      <c r="F1781" s="59">
        <v>33</v>
      </c>
      <c r="G1781" s="59">
        <v>930</v>
      </c>
    </row>
    <row r="1782" spans="1:7" x14ac:dyDescent="0.25">
      <c r="A1782" s="59">
        <v>27</v>
      </c>
      <c r="B1782" s="59">
        <v>52</v>
      </c>
      <c r="C1782" s="59">
        <v>92</v>
      </c>
      <c r="D1782" s="59">
        <v>40</v>
      </c>
      <c r="E1782" s="59">
        <v>25</v>
      </c>
      <c r="F1782" s="59">
        <v>13</v>
      </c>
      <c r="G1782" s="59">
        <v>536</v>
      </c>
    </row>
    <row r="1783" spans="1:7" x14ac:dyDescent="0.25">
      <c r="A1783" s="59">
        <v>127</v>
      </c>
      <c r="B1783" s="59">
        <v>172</v>
      </c>
      <c r="C1783" s="59">
        <v>290</v>
      </c>
      <c r="D1783" s="59">
        <v>103</v>
      </c>
      <c r="E1783" s="59">
        <v>45</v>
      </c>
      <c r="F1783" s="59">
        <v>33</v>
      </c>
      <c r="G1783" s="59">
        <v>930</v>
      </c>
    </row>
    <row r="1784" spans="1:7" x14ac:dyDescent="0.25">
      <c r="A1784" s="59">
        <v>27</v>
      </c>
      <c r="B1784" s="59">
        <v>52</v>
      </c>
      <c r="C1784" s="59">
        <v>92</v>
      </c>
      <c r="D1784" s="59">
        <v>40</v>
      </c>
      <c r="E1784" s="59">
        <v>25</v>
      </c>
      <c r="F1784" s="59">
        <v>13</v>
      </c>
      <c r="G1784" s="59">
        <v>536</v>
      </c>
    </row>
    <row r="1785" spans="1:7" x14ac:dyDescent="0.25">
      <c r="A1785" s="59">
        <v>84</v>
      </c>
      <c r="B1785" s="59">
        <v>117</v>
      </c>
      <c r="C1785" s="59">
        <v>198</v>
      </c>
      <c r="D1785" s="59">
        <v>81</v>
      </c>
      <c r="E1785" s="59">
        <v>33</v>
      </c>
      <c r="F1785" s="59">
        <v>22</v>
      </c>
      <c r="G1785" s="59">
        <v>984</v>
      </c>
    </row>
    <row r="1786" spans="1:7" x14ac:dyDescent="0.25">
      <c r="A1786" s="59">
        <v>48</v>
      </c>
      <c r="B1786" s="59">
        <v>73</v>
      </c>
      <c r="C1786" s="59">
        <v>123</v>
      </c>
      <c r="D1786" s="59">
        <v>50</v>
      </c>
      <c r="E1786" s="59">
        <v>25</v>
      </c>
      <c r="F1786" s="59">
        <v>14</v>
      </c>
      <c r="G1786" s="59">
        <v>589</v>
      </c>
    </row>
    <row r="1787" spans="1:7" x14ac:dyDescent="0.25">
      <c r="A1787" s="59">
        <v>59</v>
      </c>
      <c r="B1787" s="59">
        <v>114</v>
      </c>
      <c r="C1787" s="59">
        <v>189</v>
      </c>
      <c r="D1787" s="59">
        <v>75</v>
      </c>
      <c r="E1787" s="59">
        <v>55</v>
      </c>
      <c r="F1787" s="59">
        <v>24</v>
      </c>
      <c r="G1787" s="59">
        <v>659</v>
      </c>
    </row>
    <row r="1788" spans="1:7" x14ac:dyDescent="0.25">
      <c r="A1788" s="59">
        <v>129</v>
      </c>
      <c r="B1788" s="59">
        <v>212</v>
      </c>
      <c r="C1788" s="59">
        <v>423</v>
      </c>
      <c r="D1788" s="59">
        <v>221</v>
      </c>
      <c r="E1788" s="59">
        <v>83</v>
      </c>
      <c r="F1788" s="59">
        <v>59</v>
      </c>
      <c r="G1788" s="59">
        <v>1778</v>
      </c>
    </row>
    <row r="1789" spans="1:7" x14ac:dyDescent="0.25">
      <c r="A1789" s="59">
        <v>196</v>
      </c>
      <c r="B1789" s="59">
        <v>304</v>
      </c>
      <c r="C1789" s="59">
        <v>532</v>
      </c>
      <c r="D1789" s="59">
        <v>237</v>
      </c>
      <c r="E1789" s="59">
        <v>108</v>
      </c>
      <c r="F1789" s="59">
        <v>75</v>
      </c>
      <c r="G1789" s="59">
        <v>1691</v>
      </c>
    </row>
    <row r="1790" spans="1:7" x14ac:dyDescent="0.25">
      <c r="A1790" s="59">
        <v>106</v>
      </c>
      <c r="B1790" s="59">
        <v>165</v>
      </c>
      <c r="C1790" s="59">
        <v>278</v>
      </c>
      <c r="D1790" s="59">
        <v>64</v>
      </c>
      <c r="E1790" s="59">
        <v>59</v>
      </c>
      <c r="F1790" s="59">
        <v>36</v>
      </c>
      <c r="G1790" s="59">
        <v>803</v>
      </c>
    </row>
    <row r="1791" spans="1:7" x14ac:dyDescent="0.25">
      <c r="A1791" s="59">
        <v>139</v>
      </c>
      <c r="B1791" s="59">
        <v>239</v>
      </c>
      <c r="C1791" s="59">
        <v>412</v>
      </c>
      <c r="D1791" s="59">
        <v>205</v>
      </c>
      <c r="E1791" s="59">
        <v>100</v>
      </c>
      <c r="F1791" s="59">
        <v>57</v>
      </c>
      <c r="G1791" s="59">
        <v>1150</v>
      </c>
    </row>
    <row r="1792" spans="1:7" x14ac:dyDescent="0.25">
      <c r="A1792" s="59">
        <v>196</v>
      </c>
      <c r="B1792" s="59">
        <v>304</v>
      </c>
      <c r="C1792" s="59">
        <v>532</v>
      </c>
      <c r="D1792" s="59">
        <v>162</v>
      </c>
      <c r="E1792" s="59">
        <v>108</v>
      </c>
      <c r="F1792" s="59">
        <v>75</v>
      </c>
      <c r="G1792" s="59">
        <v>1691</v>
      </c>
    </row>
    <row r="1793" spans="1:7" x14ac:dyDescent="0.25">
      <c r="A1793" s="59">
        <v>107</v>
      </c>
      <c r="B1793" s="59">
        <v>165</v>
      </c>
      <c r="C1793" s="59">
        <v>278</v>
      </c>
      <c r="D1793" s="59">
        <v>95</v>
      </c>
      <c r="E1793" s="59">
        <v>58</v>
      </c>
      <c r="F1793" s="59">
        <v>36</v>
      </c>
      <c r="G1793" s="59">
        <v>803</v>
      </c>
    </row>
    <row r="1794" spans="1:7" x14ac:dyDescent="0.25">
      <c r="A1794" s="59">
        <v>129</v>
      </c>
      <c r="B1794" s="59">
        <v>212</v>
      </c>
      <c r="C1794" s="59">
        <v>423</v>
      </c>
      <c r="D1794" s="59">
        <v>183</v>
      </c>
      <c r="E1794" s="59">
        <v>83</v>
      </c>
      <c r="F1794" s="59">
        <v>59</v>
      </c>
      <c r="G1794" s="59">
        <v>1778</v>
      </c>
    </row>
    <row r="1795" spans="1:7" x14ac:dyDescent="0.25">
      <c r="A1795" s="59">
        <v>173</v>
      </c>
      <c r="B1795" s="59">
        <v>300</v>
      </c>
      <c r="C1795" s="59">
        <v>545</v>
      </c>
      <c r="D1795" s="59">
        <v>252</v>
      </c>
      <c r="E1795" s="59">
        <v>127</v>
      </c>
      <c r="F1795" s="59">
        <v>93</v>
      </c>
      <c r="G1795" s="59">
        <v>1784</v>
      </c>
    </row>
    <row r="1796" spans="1:7" x14ac:dyDescent="0.25">
      <c r="A1796" s="59">
        <v>16</v>
      </c>
      <c r="B1796" s="59">
        <v>34</v>
      </c>
      <c r="C1796" s="59">
        <v>56</v>
      </c>
      <c r="D1796" s="59">
        <v>22</v>
      </c>
      <c r="E1796" s="59">
        <v>18</v>
      </c>
      <c r="F1796" s="59">
        <v>6</v>
      </c>
      <c r="G1796" s="59">
        <v>802</v>
      </c>
    </row>
    <row r="1797" spans="1:7" x14ac:dyDescent="0.25">
      <c r="A1797" s="59">
        <v>31</v>
      </c>
      <c r="B1797" s="59">
        <v>43</v>
      </c>
      <c r="C1797" s="59">
        <v>43</v>
      </c>
      <c r="D1797" s="59">
        <v>0</v>
      </c>
      <c r="E1797" s="59">
        <v>12</v>
      </c>
      <c r="F1797" s="59">
        <v>0</v>
      </c>
      <c r="G1797" s="59">
        <v>387</v>
      </c>
    </row>
    <row r="1798" spans="1:7" x14ac:dyDescent="0.25">
      <c r="A1798" s="59">
        <v>-3</v>
      </c>
      <c r="B1798" s="59">
        <v>13</v>
      </c>
      <c r="C1798" s="59">
        <v>23</v>
      </c>
      <c r="D1798" s="59">
        <v>10</v>
      </c>
      <c r="E1798" s="59">
        <v>16</v>
      </c>
      <c r="F1798" s="59">
        <v>3</v>
      </c>
      <c r="G1798" s="59">
        <v>596</v>
      </c>
    </row>
    <row r="1799" spans="1:7" x14ac:dyDescent="0.25">
      <c r="A1799" s="59">
        <v>8</v>
      </c>
      <c r="B1799" s="59">
        <v>24</v>
      </c>
      <c r="C1799" s="59">
        <v>39</v>
      </c>
      <c r="D1799" s="59">
        <v>15</v>
      </c>
      <c r="E1799" s="59">
        <v>16</v>
      </c>
      <c r="F1799" s="59">
        <v>4</v>
      </c>
      <c r="G1799" s="59">
        <v>848</v>
      </c>
    </row>
    <row r="1800" spans="1:7" x14ac:dyDescent="0.25">
      <c r="A1800" s="59">
        <v>5</v>
      </c>
      <c r="B1800" s="59">
        <v>35</v>
      </c>
      <c r="C1800" s="59">
        <v>64</v>
      </c>
      <c r="D1800" s="59">
        <v>29</v>
      </c>
      <c r="E1800" s="59">
        <v>30</v>
      </c>
      <c r="F1800" s="59">
        <v>8</v>
      </c>
      <c r="G1800" s="59">
        <v>1003</v>
      </c>
    </row>
    <row r="1801" spans="1:7" x14ac:dyDescent="0.25">
      <c r="A1801" s="59">
        <v>-4</v>
      </c>
      <c r="B1801" s="59">
        <v>41</v>
      </c>
      <c r="C1801" s="59">
        <v>74</v>
      </c>
      <c r="D1801" s="59">
        <v>33</v>
      </c>
      <c r="E1801" s="59">
        <v>45</v>
      </c>
      <c r="F1801" s="59">
        <v>12</v>
      </c>
      <c r="G1801" s="59">
        <v>243</v>
      </c>
    </row>
    <row r="1802" spans="1:7" x14ac:dyDescent="0.25">
      <c r="A1802" s="59">
        <v>-8</v>
      </c>
      <c r="B1802" s="59">
        <v>62</v>
      </c>
      <c r="C1802" s="59">
        <v>106</v>
      </c>
      <c r="D1802" s="59">
        <v>44</v>
      </c>
      <c r="E1802" s="59">
        <v>70</v>
      </c>
      <c r="F1802" s="59">
        <v>40</v>
      </c>
      <c r="G1802" s="59">
        <v>325</v>
      </c>
    </row>
    <row r="1803" spans="1:7" x14ac:dyDescent="0.25">
      <c r="A1803" s="59">
        <v>-9</v>
      </c>
      <c r="B1803" s="59">
        <v>40</v>
      </c>
      <c r="C1803" s="59">
        <v>122</v>
      </c>
      <c r="D1803" s="59">
        <v>82</v>
      </c>
      <c r="E1803" s="59">
        <v>49</v>
      </c>
      <c r="F1803" s="59">
        <v>25</v>
      </c>
      <c r="G1803" s="59">
        <v>1804</v>
      </c>
    </row>
    <row r="1804" spans="1:7" x14ac:dyDescent="0.25">
      <c r="A1804" s="59">
        <v>9</v>
      </c>
      <c r="B1804" s="59">
        <v>47</v>
      </c>
      <c r="C1804" s="59">
        <v>82</v>
      </c>
      <c r="D1804" s="59">
        <v>35</v>
      </c>
      <c r="E1804" s="59">
        <v>38</v>
      </c>
      <c r="F1804" s="59">
        <v>11</v>
      </c>
      <c r="G1804" s="59">
        <v>248</v>
      </c>
    </row>
    <row r="1805" spans="1:7" x14ac:dyDescent="0.25">
      <c r="A1805" s="59">
        <v>-3</v>
      </c>
      <c r="B1805" s="59">
        <v>42</v>
      </c>
      <c r="C1805" s="59">
        <v>76</v>
      </c>
      <c r="D1805" s="59">
        <v>34</v>
      </c>
      <c r="E1805" s="59">
        <v>45</v>
      </c>
      <c r="F1805" s="59">
        <v>12</v>
      </c>
      <c r="G1805" s="59">
        <v>211</v>
      </c>
    </row>
    <row r="1806" spans="1:7" x14ac:dyDescent="0.25">
      <c r="A1806" s="59">
        <v>51</v>
      </c>
      <c r="B1806" s="59">
        <v>78</v>
      </c>
      <c r="C1806" s="59">
        <v>132</v>
      </c>
      <c r="D1806" s="59">
        <v>54</v>
      </c>
      <c r="E1806" s="59">
        <v>27</v>
      </c>
      <c r="F1806" s="59">
        <v>15</v>
      </c>
      <c r="G1806" s="59">
        <v>885</v>
      </c>
    </row>
    <row r="1807" spans="1:7" x14ac:dyDescent="0.25">
      <c r="A1807" s="59">
        <v>27</v>
      </c>
      <c r="B1807" s="59">
        <v>48</v>
      </c>
      <c r="C1807" s="59">
        <v>81</v>
      </c>
      <c r="D1807" s="59">
        <v>33</v>
      </c>
      <c r="E1807" s="59">
        <v>21</v>
      </c>
      <c r="F1807" s="59">
        <v>9</v>
      </c>
      <c r="G1807" s="59">
        <v>836</v>
      </c>
    </row>
    <row r="1808" spans="1:7" x14ac:dyDescent="0.25">
      <c r="A1808" s="59">
        <v>38</v>
      </c>
      <c r="B1808" s="59">
        <v>81</v>
      </c>
      <c r="C1808" s="59">
        <v>150</v>
      </c>
      <c r="D1808" s="59">
        <v>69</v>
      </c>
      <c r="E1808" s="59">
        <v>43</v>
      </c>
      <c r="F1808" s="59">
        <v>21</v>
      </c>
      <c r="G1808" s="59">
        <v>1060</v>
      </c>
    </row>
    <row r="1809" spans="1:7" x14ac:dyDescent="0.25">
      <c r="A1809" s="59">
        <v>38</v>
      </c>
      <c r="B1809" s="59">
        <v>102</v>
      </c>
      <c r="C1809" s="59">
        <v>184</v>
      </c>
      <c r="D1809" s="59">
        <v>82</v>
      </c>
      <c r="E1809" s="59">
        <v>64</v>
      </c>
      <c r="F1809" s="59">
        <v>31</v>
      </c>
      <c r="G1809" s="59">
        <v>601</v>
      </c>
    </row>
    <row r="1810" spans="1:7" x14ac:dyDescent="0.25">
      <c r="A1810" s="59">
        <v>62</v>
      </c>
      <c r="B1810" s="59">
        <v>119</v>
      </c>
      <c r="C1810" s="59">
        <v>197</v>
      </c>
      <c r="D1810" s="59">
        <v>78</v>
      </c>
      <c r="E1810" s="59">
        <v>57</v>
      </c>
      <c r="F1810" s="59">
        <v>25</v>
      </c>
      <c r="G1810" s="59">
        <v>798</v>
      </c>
    </row>
    <row r="1811" spans="1:7" x14ac:dyDescent="0.25">
      <c r="A1811" s="59">
        <v>89</v>
      </c>
      <c r="B1811" s="59">
        <v>143</v>
      </c>
      <c r="C1811" s="59">
        <v>245</v>
      </c>
      <c r="D1811" s="59">
        <v>75</v>
      </c>
      <c r="E1811" s="59">
        <v>54</v>
      </c>
      <c r="F1811" s="59">
        <v>31</v>
      </c>
      <c r="G1811" s="59">
        <v>666</v>
      </c>
    </row>
    <row r="1812" spans="1:7" x14ac:dyDescent="0.25">
      <c r="A1812" s="59">
        <v>29</v>
      </c>
      <c r="B1812" s="59">
        <v>48</v>
      </c>
      <c r="C1812" s="59">
        <v>80</v>
      </c>
      <c r="D1812" s="59">
        <v>32</v>
      </c>
      <c r="E1812" s="59">
        <v>19</v>
      </c>
      <c r="F1812" s="59">
        <v>8</v>
      </c>
      <c r="G1812" s="59">
        <v>482</v>
      </c>
    </row>
    <row r="1813" spans="1:7" x14ac:dyDescent="0.25">
      <c r="A1813" s="59">
        <v>30</v>
      </c>
      <c r="B1813" s="59">
        <v>52</v>
      </c>
      <c r="C1813" s="59">
        <v>88</v>
      </c>
      <c r="D1813" s="59">
        <v>36</v>
      </c>
      <c r="E1813" s="59">
        <v>22</v>
      </c>
      <c r="F1813" s="59">
        <v>10</v>
      </c>
      <c r="G1813" s="59">
        <v>862</v>
      </c>
    </row>
    <row r="1814" spans="1:7" x14ac:dyDescent="0.25">
      <c r="A1814" s="59">
        <v>107</v>
      </c>
      <c r="B1814" s="59">
        <v>182</v>
      </c>
      <c r="C1814" s="59">
        <v>363</v>
      </c>
      <c r="D1814" s="59">
        <v>204</v>
      </c>
      <c r="E1814" s="59">
        <v>75</v>
      </c>
      <c r="F1814" s="59">
        <v>50</v>
      </c>
      <c r="G1814" s="59">
        <v>1283</v>
      </c>
    </row>
    <row r="1815" spans="1:7" x14ac:dyDescent="0.25">
      <c r="A1815" s="59">
        <v>16</v>
      </c>
      <c r="B1815" s="59">
        <v>69</v>
      </c>
      <c r="C1815" s="59">
        <v>124</v>
      </c>
      <c r="D1815" s="59">
        <v>55</v>
      </c>
      <c r="E1815" s="59">
        <v>53</v>
      </c>
      <c r="F1815" s="59">
        <v>20</v>
      </c>
      <c r="G1815" s="59">
        <v>410</v>
      </c>
    </row>
    <row r="1816" spans="1:7" x14ac:dyDescent="0.25">
      <c r="A1816" s="59">
        <v>33</v>
      </c>
      <c r="B1816" s="59">
        <v>79</v>
      </c>
      <c r="C1816" s="59">
        <v>138</v>
      </c>
      <c r="D1816" s="59">
        <v>59</v>
      </c>
      <c r="E1816" s="59">
        <v>46</v>
      </c>
      <c r="F1816" s="59">
        <v>19</v>
      </c>
      <c r="G1816" s="59">
        <v>411</v>
      </c>
    </row>
    <row r="1817" spans="1:7" x14ac:dyDescent="0.25">
      <c r="A1817" s="59">
        <v>32</v>
      </c>
      <c r="B1817" s="59">
        <v>68</v>
      </c>
      <c r="C1817" s="59">
        <v>114</v>
      </c>
      <c r="D1817" s="59">
        <v>46</v>
      </c>
      <c r="E1817" s="59">
        <v>36</v>
      </c>
      <c r="F1817" s="59">
        <v>14</v>
      </c>
      <c r="G1817" s="59">
        <v>424</v>
      </c>
    </row>
    <row r="1818" spans="1:7" x14ac:dyDescent="0.25">
      <c r="A1818" s="59">
        <v>-3</v>
      </c>
      <c r="B1818" s="59">
        <v>73</v>
      </c>
      <c r="C1818" s="59">
        <v>125</v>
      </c>
      <c r="D1818" s="59">
        <v>52</v>
      </c>
      <c r="E1818" s="59">
        <v>76</v>
      </c>
      <c r="F1818" s="59">
        <v>47</v>
      </c>
      <c r="G1818" s="59">
        <v>509</v>
      </c>
    </row>
    <row r="1819" spans="1:7" x14ac:dyDescent="0.25">
      <c r="A1819" s="59">
        <v>33</v>
      </c>
      <c r="B1819" s="59">
        <v>71</v>
      </c>
      <c r="C1819" s="59">
        <v>120</v>
      </c>
      <c r="D1819" s="59">
        <v>49</v>
      </c>
      <c r="E1819" s="59">
        <v>38</v>
      </c>
      <c r="F1819" s="59">
        <v>15</v>
      </c>
      <c r="G1819" s="59">
        <v>454</v>
      </c>
    </row>
    <row r="1820" spans="1:7" x14ac:dyDescent="0.25">
      <c r="A1820" s="59">
        <v>2</v>
      </c>
      <c r="B1820" s="59">
        <v>86</v>
      </c>
      <c r="C1820" s="59">
        <v>147</v>
      </c>
      <c r="D1820" s="59">
        <v>61</v>
      </c>
      <c r="E1820" s="59">
        <v>84</v>
      </c>
      <c r="F1820" s="59">
        <v>55</v>
      </c>
      <c r="G1820" s="59">
        <v>613</v>
      </c>
    </row>
    <row r="1821" spans="1:7" x14ac:dyDescent="0.25">
      <c r="A1821" s="59">
        <v>48</v>
      </c>
      <c r="B1821" s="59">
        <v>88</v>
      </c>
      <c r="C1821" s="59">
        <v>141</v>
      </c>
      <c r="D1821" s="59">
        <v>53</v>
      </c>
      <c r="E1821" s="59">
        <v>40</v>
      </c>
      <c r="F1821" s="59">
        <v>16</v>
      </c>
      <c r="G1821" s="59">
        <v>321</v>
      </c>
    </row>
    <row r="1822" spans="1:7" x14ac:dyDescent="0.25">
      <c r="A1822" s="59">
        <v>27</v>
      </c>
      <c r="B1822" s="59">
        <v>47</v>
      </c>
      <c r="C1822" s="59">
        <v>78</v>
      </c>
      <c r="D1822" s="59">
        <v>31</v>
      </c>
      <c r="E1822" s="59">
        <v>20</v>
      </c>
      <c r="F1822" s="59">
        <v>8</v>
      </c>
      <c r="G1822" s="59">
        <v>856</v>
      </c>
    </row>
    <row r="1823" spans="1:7" x14ac:dyDescent="0.25">
      <c r="A1823" s="59">
        <v>45</v>
      </c>
      <c r="B1823" s="59">
        <v>89</v>
      </c>
      <c r="C1823" s="59">
        <v>164</v>
      </c>
      <c r="D1823" s="59">
        <v>75</v>
      </c>
      <c r="E1823" s="59">
        <v>44</v>
      </c>
      <c r="F1823" s="59">
        <v>23</v>
      </c>
      <c r="G1823" s="59">
        <v>1063</v>
      </c>
    </row>
    <row r="1824" spans="1:7" x14ac:dyDescent="0.25">
      <c r="A1824" s="59">
        <v>11</v>
      </c>
      <c r="B1824" s="59">
        <v>30</v>
      </c>
      <c r="C1824" s="59">
        <v>52</v>
      </c>
      <c r="D1824" s="59">
        <v>22</v>
      </c>
      <c r="E1824" s="59">
        <v>19</v>
      </c>
      <c r="F1824" s="59">
        <v>7</v>
      </c>
      <c r="G1824" s="59">
        <v>570</v>
      </c>
    </row>
    <row r="1825" spans="1:7" x14ac:dyDescent="0.25">
      <c r="A1825" s="59">
        <v>14</v>
      </c>
      <c r="B1825" s="59">
        <v>67</v>
      </c>
      <c r="C1825" s="59">
        <v>121</v>
      </c>
      <c r="D1825" s="59">
        <v>54</v>
      </c>
      <c r="E1825" s="59">
        <v>53</v>
      </c>
      <c r="F1825" s="59">
        <v>20</v>
      </c>
      <c r="G1825" s="59">
        <v>391</v>
      </c>
    </row>
    <row r="1826" spans="1:7" x14ac:dyDescent="0.25">
      <c r="A1826" s="59">
        <v>16</v>
      </c>
      <c r="B1826" s="59">
        <v>130</v>
      </c>
      <c r="C1826" s="59">
        <v>224</v>
      </c>
      <c r="D1826" s="59">
        <v>94</v>
      </c>
      <c r="E1826" s="59">
        <v>114</v>
      </c>
      <c r="F1826" s="59">
        <v>85</v>
      </c>
      <c r="G1826" s="59">
        <v>694</v>
      </c>
    </row>
    <row r="1827" spans="1:7" x14ac:dyDescent="0.25">
      <c r="A1827" s="59">
        <v>51</v>
      </c>
      <c r="B1827" s="59">
        <v>103</v>
      </c>
      <c r="C1827" s="59">
        <v>180</v>
      </c>
      <c r="D1827" s="59">
        <v>77</v>
      </c>
      <c r="E1827" s="59">
        <v>52</v>
      </c>
      <c r="F1827" s="59">
        <v>25</v>
      </c>
      <c r="G1827" s="59">
        <v>557</v>
      </c>
    </row>
    <row r="1828" spans="1:7" x14ac:dyDescent="0.25">
      <c r="A1828" s="59">
        <v>51</v>
      </c>
      <c r="B1828" s="59">
        <v>78</v>
      </c>
      <c r="C1828" s="59">
        <v>132</v>
      </c>
      <c r="D1828" s="59">
        <v>54</v>
      </c>
      <c r="E1828" s="59">
        <v>27</v>
      </c>
      <c r="F1828" s="59">
        <v>15</v>
      </c>
      <c r="G1828" s="59">
        <v>885</v>
      </c>
    </row>
    <row r="1829" spans="1:7" x14ac:dyDescent="0.25">
      <c r="A1829" s="59">
        <v>33</v>
      </c>
      <c r="B1829" s="59">
        <v>54</v>
      </c>
      <c r="C1829" s="59">
        <v>90</v>
      </c>
      <c r="D1829" s="59">
        <v>36</v>
      </c>
      <c r="E1829" s="59">
        <v>21</v>
      </c>
      <c r="F1829" s="59">
        <v>10</v>
      </c>
      <c r="G1829" s="59">
        <v>809</v>
      </c>
    </row>
    <row r="1830" spans="1:7" x14ac:dyDescent="0.25">
      <c r="A1830" s="59">
        <v>38</v>
      </c>
      <c r="B1830" s="59">
        <v>102</v>
      </c>
      <c r="C1830" s="59">
        <v>184</v>
      </c>
      <c r="D1830" s="59">
        <v>82</v>
      </c>
      <c r="E1830" s="59">
        <v>64</v>
      </c>
      <c r="F1830" s="59">
        <v>31</v>
      </c>
      <c r="G1830" s="59">
        <v>601</v>
      </c>
    </row>
    <row r="1831" spans="1:7" x14ac:dyDescent="0.25">
      <c r="A1831" s="59">
        <v>38</v>
      </c>
      <c r="B1831" s="59">
        <v>81</v>
      </c>
      <c r="C1831" s="59">
        <v>150</v>
      </c>
      <c r="D1831" s="59">
        <v>69</v>
      </c>
      <c r="E1831" s="59">
        <v>43</v>
      </c>
      <c r="F1831" s="59">
        <v>21</v>
      </c>
      <c r="G1831" s="59">
        <v>1060</v>
      </c>
    </row>
    <row r="1832" spans="1:7" x14ac:dyDescent="0.25">
      <c r="A1832" s="59">
        <v>2</v>
      </c>
      <c r="B1832" s="59">
        <v>86</v>
      </c>
      <c r="C1832" s="59">
        <v>147</v>
      </c>
      <c r="D1832" s="59">
        <v>61</v>
      </c>
      <c r="E1832" s="59">
        <v>84</v>
      </c>
      <c r="F1832" s="59">
        <v>55</v>
      </c>
      <c r="G1832" s="59">
        <v>613</v>
      </c>
    </row>
    <row r="1833" spans="1:7" x14ac:dyDescent="0.25">
      <c r="A1833" s="59">
        <v>26</v>
      </c>
      <c r="B1833" s="59">
        <v>71</v>
      </c>
      <c r="C1833" s="59">
        <v>124</v>
      </c>
      <c r="D1833" s="59">
        <v>53</v>
      </c>
      <c r="E1833" s="59">
        <v>45</v>
      </c>
      <c r="F1833" s="59">
        <v>17</v>
      </c>
      <c r="G1833" s="59">
        <v>380</v>
      </c>
    </row>
    <row r="1834" spans="1:7" x14ac:dyDescent="0.25">
      <c r="A1834" s="59">
        <v>122</v>
      </c>
      <c r="B1834" s="59">
        <v>195</v>
      </c>
      <c r="C1834" s="59">
        <v>325</v>
      </c>
      <c r="D1834" s="59">
        <v>148</v>
      </c>
      <c r="E1834" s="59">
        <v>73</v>
      </c>
      <c r="F1834" s="59">
        <v>42</v>
      </c>
      <c r="G1834" s="59">
        <v>1134</v>
      </c>
    </row>
    <row r="1835" spans="1:7" x14ac:dyDescent="0.25">
      <c r="A1835" s="59">
        <v>23</v>
      </c>
      <c r="B1835" s="59">
        <v>42</v>
      </c>
      <c r="C1835" s="59">
        <v>70</v>
      </c>
      <c r="D1835" s="59">
        <v>28</v>
      </c>
      <c r="E1835" s="59">
        <v>19</v>
      </c>
      <c r="F1835" s="59">
        <v>7</v>
      </c>
      <c r="G1835" s="59">
        <v>875</v>
      </c>
    </row>
    <row r="1836" spans="1:7" x14ac:dyDescent="0.25">
      <c r="A1836" s="59">
        <v>28</v>
      </c>
      <c r="B1836" s="59">
        <v>47</v>
      </c>
      <c r="C1836" s="59">
        <v>78</v>
      </c>
      <c r="D1836" s="59">
        <v>31</v>
      </c>
      <c r="E1836" s="59">
        <v>19</v>
      </c>
      <c r="F1836" s="59">
        <v>8</v>
      </c>
      <c r="G1836" s="59">
        <v>856</v>
      </c>
    </row>
    <row r="1837" spans="1:7" x14ac:dyDescent="0.25">
      <c r="A1837" s="59">
        <v>11</v>
      </c>
      <c r="B1837" s="59">
        <v>30</v>
      </c>
      <c r="C1837" s="59">
        <v>52</v>
      </c>
      <c r="D1837" s="59">
        <v>22</v>
      </c>
      <c r="E1837" s="59">
        <v>19</v>
      </c>
      <c r="F1837" s="59">
        <v>7</v>
      </c>
      <c r="G1837" s="59">
        <v>570</v>
      </c>
    </row>
    <row r="1838" spans="1:7" x14ac:dyDescent="0.25">
      <c r="A1838" s="59">
        <v>13</v>
      </c>
      <c r="B1838" s="59">
        <v>67</v>
      </c>
      <c r="C1838" s="59">
        <v>121</v>
      </c>
      <c r="D1838" s="59">
        <v>54</v>
      </c>
      <c r="E1838" s="59">
        <v>54</v>
      </c>
      <c r="F1838" s="59">
        <v>20</v>
      </c>
      <c r="G1838" s="59">
        <v>391</v>
      </c>
    </row>
    <row r="1839" spans="1:7" x14ac:dyDescent="0.25">
      <c r="A1839" s="59">
        <v>44</v>
      </c>
      <c r="B1839" s="59">
        <v>89</v>
      </c>
      <c r="C1839" s="59">
        <v>164</v>
      </c>
      <c r="D1839" s="59">
        <v>75</v>
      </c>
      <c r="E1839" s="59">
        <v>45</v>
      </c>
      <c r="F1839" s="59">
        <v>23</v>
      </c>
      <c r="G1839" s="59">
        <v>1063</v>
      </c>
    </row>
    <row r="1840" spans="1:7" x14ac:dyDescent="0.25">
      <c r="A1840" s="59">
        <v>15</v>
      </c>
      <c r="B1840" s="59">
        <v>130</v>
      </c>
      <c r="C1840" s="59">
        <v>224</v>
      </c>
      <c r="D1840" s="59">
        <v>94</v>
      </c>
      <c r="E1840" s="59">
        <v>115</v>
      </c>
      <c r="F1840" s="59">
        <v>85</v>
      </c>
      <c r="G1840" s="59">
        <v>694</v>
      </c>
    </row>
    <row r="1841" spans="1:7" x14ac:dyDescent="0.25">
      <c r="A1841" s="59">
        <v>51</v>
      </c>
      <c r="B1841" s="59">
        <v>103</v>
      </c>
      <c r="C1841" s="59">
        <v>180</v>
      </c>
      <c r="D1841" s="59">
        <v>77</v>
      </c>
      <c r="E1841" s="59">
        <v>52</v>
      </c>
      <c r="F1841" s="59">
        <v>25</v>
      </c>
      <c r="G1841" s="59">
        <v>557</v>
      </c>
    </row>
    <row r="1842" spans="1:7" x14ac:dyDescent="0.25">
      <c r="A1842" s="59">
        <v>63</v>
      </c>
      <c r="B1842" s="59">
        <v>119</v>
      </c>
      <c r="C1842" s="59">
        <v>197</v>
      </c>
      <c r="D1842" s="59">
        <v>78</v>
      </c>
      <c r="E1842" s="59">
        <v>56</v>
      </c>
      <c r="F1842" s="59">
        <v>25</v>
      </c>
      <c r="G1842" s="59">
        <v>798</v>
      </c>
    </row>
    <row r="1843" spans="1:7" x14ac:dyDescent="0.25">
      <c r="A1843" s="59">
        <v>89</v>
      </c>
      <c r="B1843" s="59">
        <v>143</v>
      </c>
      <c r="C1843" s="59">
        <v>245</v>
      </c>
      <c r="D1843" s="59">
        <v>98</v>
      </c>
      <c r="E1843" s="59">
        <v>54</v>
      </c>
      <c r="F1843" s="59">
        <v>31</v>
      </c>
      <c r="G1843" s="59">
        <v>666</v>
      </c>
    </row>
    <row r="1844" spans="1:7" x14ac:dyDescent="0.25">
      <c r="A1844" s="59">
        <v>31</v>
      </c>
      <c r="B1844" s="59">
        <v>52</v>
      </c>
      <c r="C1844" s="59">
        <v>88</v>
      </c>
      <c r="D1844" s="59">
        <v>36</v>
      </c>
      <c r="E1844" s="59">
        <v>21</v>
      </c>
      <c r="F1844" s="59">
        <v>10</v>
      </c>
      <c r="G1844" s="59">
        <v>862</v>
      </c>
    </row>
    <row r="1845" spans="1:7" x14ac:dyDescent="0.25">
      <c r="A1845" s="59">
        <v>29</v>
      </c>
      <c r="B1845" s="59">
        <v>48</v>
      </c>
      <c r="C1845" s="59">
        <v>80</v>
      </c>
      <c r="D1845" s="59">
        <v>32</v>
      </c>
      <c r="E1845" s="59">
        <v>19</v>
      </c>
      <c r="F1845" s="59">
        <v>8</v>
      </c>
      <c r="G1845" s="59">
        <v>482</v>
      </c>
    </row>
    <row r="1846" spans="1:7" x14ac:dyDescent="0.25">
      <c r="A1846" s="59">
        <v>15</v>
      </c>
      <c r="B1846" s="59">
        <v>69</v>
      </c>
      <c r="C1846" s="59">
        <v>124</v>
      </c>
      <c r="D1846" s="59">
        <v>55</v>
      </c>
      <c r="E1846" s="59">
        <v>54</v>
      </c>
      <c r="F1846" s="59">
        <v>20</v>
      </c>
      <c r="G1846" s="59">
        <v>410</v>
      </c>
    </row>
    <row r="1847" spans="1:7" x14ac:dyDescent="0.25">
      <c r="A1847" s="59">
        <v>-8</v>
      </c>
      <c r="B1847" s="59">
        <v>68</v>
      </c>
      <c r="C1847" s="59">
        <v>120</v>
      </c>
      <c r="D1847" s="59">
        <v>52</v>
      </c>
      <c r="E1847" s="59">
        <v>76</v>
      </c>
      <c r="F1847" s="59">
        <v>47</v>
      </c>
      <c r="G1847" s="59">
        <v>554</v>
      </c>
    </row>
    <row r="1848" spans="1:7" x14ac:dyDescent="0.25">
      <c r="A1848" s="59">
        <v>108</v>
      </c>
      <c r="B1848" s="59">
        <v>182</v>
      </c>
      <c r="C1848" s="59">
        <v>363</v>
      </c>
      <c r="D1848" s="59">
        <v>272</v>
      </c>
      <c r="E1848" s="59">
        <v>74</v>
      </c>
      <c r="F1848" s="59">
        <v>50</v>
      </c>
      <c r="G1848" s="59">
        <v>1283</v>
      </c>
    </row>
    <row r="1849" spans="1:7" x14ac:dyDescent="0.25">
      <c r="A1849" s="59">
        <v>324</v>
      </c>
      <c r="B1849" s="59">
        <v>379</v>
      </c>
      <c r="C1849" s="59">
        <v>454</v>
      </c>
      <c r="D1849" s="59">
        <v>75</v>
      </c>
      <c r="E1849" s="59">
        <v>55</v>
      </c>
      <c r="F1849" s="59">
        <v>24</v>
      </c>
      <c r="G1849" s="59">
        <v>-3287</v>
      </c>
    </row>
    <row r="1850" spans="1:7" x14ac:dyDescent="0.25">
      <c r="A1850" s="59">
        <v>8</v>
      </c>
      <c r="B1850" s="59">
        <v>24</v>
      </c>
      <c r="C1850" s="59">
        <v>39</v>
      </c>
      <c r="D1850" s="59">
        <v>15</v>
      </c>
      <c r="E1850" s="59">
        <v>16</v>
      </c>
      <c r="F1850" s="59">
        <v>4</v>
      </c>
      <c r="G1850" s="59">
        <v>848</v>
      </c>
    </row>
    <row r="1851" spans="1:7" x14ac:dyDescent="0.25">
      <c r="A1851" s="59">
        <v>32</v>
      </c>
      <c r="B1851" s="59">
        <v>43</v>
      </c>
      <c r="C1851" s="59">
        <v>43</v>
      </c>
      <c r="D1851" s="59">
        <v>0</v>
      </c>
      <c r="E1851" s="59">
        <v>11</v>
      </c>
      <c r="F1851" s="59">
        <v>0</v>
      </c>
      <c r="G1851" s="59">
        <v>387</v>
      </c>
    </row>
    <row r="1852" spans="1:7" x14ac:dyDescent="0.25">
      <c r="A1852" s="59">
        <v>-4</v>
      </c>
      <c r="B1852" s="59">
        <v>41</v>
      </c>
      <c r="C1852" s="59">
        <v>74</v>
      </c>
      <c r="D1852" s="59">
        <v>33</v>
      </c>
      <c r="E1852" s="59">
        <v>45</v>
      </c>
      <c r="F1852" s="59">
        <v>12</v>
      </c>
      <c r="G1852" s="59">
        <v>243</v>
      </c>
    </row>
    <row r="1853" spans="1:7" x14ac:dyDescent="0.25">
      <c r="A1853" s="59">
        <v>-8</v>
      </c>
      <c r="B1853" s="59">
        <v>62</v>
      </c>
      <c r="C1853" s="59">
        <v>106</v>
      </c>
      <c r="D1853" s="59">
        <v>44</v>
      </c>
      <c r="E1853" s="59">
        <v>70</v>
      </c>
      <c r="F1853" s="59">
        <v>40</v>
      </c>
      <c r="G1853" s="59">
        <v>325</v>
      </c>
    </row>
    <row r="1854" spans="1:7" x14ac:dyDescent="0.25">
      <c r="A1854" s="59">
        <v>-3</v>
      </c>
      <c r="B1854" s="59">
        <v>42</v>
      </c>
      <c r="C1854" s="59">
        <v>76</v>
      </c>
      <c r="D1854" s="59">
        <v>34</v>
      </c>
      <c r="E1854" s="59">
        <v>45</v>
      </c>
      <c r="F1854" s="59">
        <v>12</v>
      </c>
      <c r="G1854" s="59">
        <v>211</v>
      </c>
    </row>
    <row r="1855" spans="1:7" x14ac:dyDescent="0.25">
      <c r="A1855" s="59">
        <v>20</v>
      </c>
      <c r="B1855" s="59">
        <v>66</v>
      </c>
      <c r="C1855" s="59">
        <v>109</v>
      </c>
      <c r="D1855" s="59">
        <v>43</v>
      </c>
      <c r="E1855" s="59">
        <v>46</v>
      </c>
      <c r="F1855" s="59">
        <v>14</v>
      </c>
      <c r="G1855" s="59">
        <v>452</v>
      </c>
    </row>
    <row r="1856" spans="1:7" x14ac:dyDescent="0.25">
      <c r="A1856" s="59">
        <v>30</v>
      </c>
      <c r="B1856" s="59">
        <v>67</v>
      </c>
      <c r="C1856" s="59">
        <v>113</v>
      </c>
      <c r="D1856" s="59">
        <v>46</v>
      </c>
      <c r="E1856" s="59">
        <v>37</v>
      </c>
      <c r="F1856" s="59">
        <v>14</v>
      </c>
      <c r="G1856" s="59">
        <v>316</v>
      </c>
    </row>
    <row r="1857" spans="1:7" x14ac:dyDescent="0.25">
      <c r="A1857" s="59">
        <v>84</v>
      </c>
      <c r="B1857" s="59">
        <v>117</v>
      </c>
      <c r="C1857" s="59">
        <v>198</v>
      </c>
      <c r="D1857" s="59">
        <v>81</v>
      </c>
      <c r="E1857" s="59">
        <v>33</v>
      </c>
      <c r="F1857" s="59">
        <v>22</v>
      </c>
      <c r="G1857" s="59">
        <v>984</v>
      </c>
    </row>
    <row r="1858" spans="1:7" x14ac:dyDescent="0.25">
      <c r="A1858" s="59">
        <v>127</v>
      </c>
      <c r="B1858" s="59">
        <v>172</v>
      </c>
      <c r="C1858" s="59">
        <v>290</v>
      </c>
      <c r="D1858" s="59">
        <v>90</v>
      </c>
      <c r="E1858" s="59">
        <v>45</v>
      </c>
      <c r="F1858" s="59">
        <v>33</v>
      </c>
      <c r="G1858" s="59">
        <v>930</v>
      </c>
    </row>
    <row r="1859" spans="1:7" x14ac:dyDescent="0.25">
      <c r="A1859" s="59">
        <v>47</v>
      </c>
      <c r="B1859" s="59">
        <v>73</v>
      </c>
      <c r="C1859" s="59">
        <v>123</v>
      </c>
      <c r="D1859" s="59">
        <v>50</v>
      </c>
      <c r="E1859" s="59">
        <v>26</v>
      </c>
      <c r="F1859" s="59">
        <v>14</v>
      </c>
      <c r="G1859" s="59">
        <v>589</v>
      </c>
    </row>
    <row r="1860" spans="1:7" x14ac:dyDescent="0.25">
      <c r="A1860" s="59">
        <v>204</v>
      </c>
      <c r="B1860" s="59">
        <v>331</v>
      </c>
      <c r="C1860" s="59">
        <v>576</v>
      </c>
      <c r="D1860" s="59">
        <v>275</v>
      </c>
      <c r="E1860" s="59">
        <v>127</v>
      </c>
      <c r="F1860" s="59">
        <v>93</v>
      </c>
      <c r="G1860" s="59">
        <v>1704</v>
      </c>
    </row>
    <row r="1861" spans="1:7" x14ac:dyDescent="0.25">
      <c r="A1861" s="59">
        <v>-156</v>
      </c>
      <c r="B1861" s="59">
        <v>-65</v>
      </c>
      <c r="C1861" s="59">
        <v>160</v>
      </c>
      <c r="D1861" s="59">
        <v>264</v>
      </c>
      <c r="E1861" s="59">
        <v>91</v>
      </c>
      <c r="F1861" s="59">
        <v>69</v>
      </c>
      <c r="G1861" s="59">
        <v>4742</v>
      </c>
    </row>
    <row r="1862" spans="1:7" x14ac:dyDescent="0.25">
      <c r="A1862" s="59">
        <v>-202</v>
      </c>
      <c r="B1862" s="59">
        <v>-60</v>
      </c>
      <c r="C1862" s="59">
        <v>61</v>
      </c>
      <c r="D1862" s="59">
        <v>83</v>
      </c>
      <c r="E1862" s="59">
        <v>142</v>
      </c>
      <c r="F1862" s="59">
        <v>109</v>
      </c>
      <c r="G1862" s="59">
        <v>3385</v>
      </c>
    </row>
    <row r="1863" spans="1:7" x14ac:dyDescent="0.25">
      <c r="A1863" s="59">
        <v>381</v>
      </c>
      <c r="B1863" s="59">
        <v>464</v>
      </c>
      <c r="C1863" s="59">
        <v>675</v>
      </c>
      <c r="D1863" s="59">
        <v>121</v>
      </c>
      <c r="E1863" s="59">
        <v>83</v>
      </c>
      <c r="F1863" s="59">
        <v>59</v>
      </c>
      <c r="G1863" s="59">
        <v>933</v>
      </c>
    </row>
    <row r="1864" spans="1:7" x14ac:dyDescent="0.25">
      <c r="A1864" s="59">
        <v>236</v>
      </c>
      <c r="B1864" s="59">
        <v>374</v>
      </c>
      <c r="C1864" s="59">
        <v>623</v>
      </c>
      <c r="D1864" s="59">
        <v>284</v>
      </c>
      <c r="E1864" s="59">
        <v>138</v>
      </c>
      <c r="F1864" s="59">
        <v>87</v>
      </c>
      <c r="G1864" s="59">
        <v>2580</v>
      </c>
    </row>
    <row r="1865" spans="1:7" x14ac:dyDescent="0.25">
      <c r="A1865" s="59">
        <v>44</v>
      </c>
      <c r="B1865" s="59">
        <v>68</v>
      </c>
      <c r="C1865" s="59">
        <v>115</v>
      </c>
      <c r="D1865" s="59">
        <v>47</v>
      </c>
      <c r="E1865" s="59">
        <v>24</v>
      </c>
      <c r="F1865" s="59">
        <v>13</v>
      </c>
      <c r="G1865" s="59">
        <v>834</v>
      </c>
    </row>
    <row r="1866" spans="1:7" x14ac:dyDescent="0.25">
      <c r="A1866" s="59">
        <v>28</v>
      </c>
      <c r="B1866" s="59">
        <v>47</v>
      </c>
      <c r="C1866" s="59">
        <v>78</v>
      </c>
      <c r="D1866" s="59">
        <v>31</v>
      </c>
      <c r="E1866" s="59">
        <v>19</v>
      </c>
      <c r="F1866" s="59">
        <v>8</v>
      </c>
      <c r="G1866" s="59">
        <v>856</v>
      </c>
    </row>
    <row r="1867" spans="1:7" x14ac:dyDescent="0.25">
      <c r="A1867" s="59">
        <v>85</v>
      </c>
      <c r="B1867" s="59">
        <v>130</v>
      </c>
      <c r="C1867" s="59">
        <v>231</v>
      </c>
      <c r="D1867" s="59">
        <v>99</v>
      </c>
      <c r="E1867" s="59">
        <v>45</v>
      </c>
      <c r="F1867" s="59">
        <v>33</v>
      </c>
      <c r="G1867" s="59">
        <v>552</v>
      </c>
    </row>
    <row r="1868" spans="1:7" x14ac:dyDescent="0.25">
      <c r="A1868" s="59">
        <v>38</v>
      </c>
      <c r="B1868" s="59">
        <v>102</v>
      </c>
      <c r="C1868" s="59">
        <v>184</v>
      </c>
      <c r="D1868" s="59">
        <v>82</v>
      </c>
      <c r="E1868" s="59">
        <v>64</v>
      </c>
      <c r="F1868" s="59">
        <v>31</v>
      </c>
      <c r="G1868" s="59">
        <v>601</v>
      </c>
    </row>
    <row r="1869" spans="1:7" x14ac:dyDescent="0.25">
      <c r="A1869" s="59">
        <v>1</v>
      </c>
      <c r="B1869" s="59">
        <v>86</v>
      </c>
      <c r="C1869" s="59">
        <v>147</v>
      </c>
      <c r="D1869" s="59">
        <v>61</v>
      </c>
      <c r="E1869" s="59">
        <v>85</v>
      </c>
      <c r="F1869" s="59">
        <v>55</v>
      </c>
      <c r="G1869" s="59">
        <v>-906</v>
      </c>
    </row>
    <row r="1870" spans="1:7" x14ac:dyDescent="0.25">
      <c r="A1870" s="59">
        <v>49</v>
      </c>
      <c r="B1870" s="59">
        <v>88</v>
      </c>
      <c r="C1870" s="59">
        <v>141</v>
      </c>
      <c r="D1870" s="59">
        <v>53</v>
      </c>
      <c r="E1870" s="59">
        <v>39</v>
      </c>
      <c r="F1870" s="59">
        <v>16</v>
      </c>
      <c r="G1870" s="59">
        <v>321</v>
      </c>
    </row>
    <row r="1871" spans="1:7" x14ac:dyDescent="0.25">
      <c r="A1871" s="59">
        <v>34</v>
      </c>
      <c r="B1871" s="59">
        <v>71</v>
      </c>
      <c r="C1871" s="59">
        <v>120</v>
      </c>
      <c r="D1871" s="59">
        <v>49</v>
      </c>
      <c r="E1871" s="59">
        <v>37</v>
      </c>
      <c r="F1871" s="59">
        <v>15</v>
      </c>
      <c r="G1871" s="59">
        <v>454</v>
      </c>
    </row>
    <row r="1872" spans="1:7" x14ac:dyDescent="0.25">
      <c r="A1872" s="59">
        <v>20</v>
      </c>
      <c r="B1872" s="59">
        <v>66</v>
      </c>
      <c r="C1872" s="59">
        <v>109</v>
      </c>
      <c r="D1872" s="59">
        <v>43</v>
      </c>
      <c r="E1872" s="59">
        <v>46</v>
      </c>
      <c r="F1872" s="59">
        <v>14</v>
      </c>
      <c r="G1872" s="59">
        <v>452</v>
      </c>
    </row>
    <row r="1873" spans="1:7" x14ac:dyDescent="0.25">
      <c r="A1873" s="59">
        <v>-8</v>
      </c>
      <c r="B1873" s="59">
        <v>40</v>
      </c>
      <c r="C1873" s="59">
        <v>122</v>
      </c>
      <c r="D1873" s="59">
        <v>82</v>
      </c>
      <c r="E1873" s="59">
        <v>48</v>
      </c>
      <c r="F1873" s="59">
        <v>25</v>
      </c>
      <c r="G1873" s="59">
        <v>1804</v>
      </c>
    </row>
    <row r="1874" spans="1:7" x14ac:dyDescent="0.25">
      <c r="A1874" s="59">
        <v>9</v>
      </c>
      <c r="B1874" s="59">
        <v>24</v>
      </c>
      <c r="C1874" s="59">
        <v>39</v>
      </c>
      <c r="D1874" s="59">
        <v>15</v>
      </c>
      <c r="E1874" s="59">
        <v>15</v>
      </c>
      <c r="F1874" s="59">
        <v>4</v>
      </c>
      <c r="G1874" s="59">
        <v>848</v>
      </c>
    </row>
    <row r="1875" spans="1:7" x14ac:dyDescent="0.25">
      <c r="A1875" s="59">
        <v>5</v>
      </c>
      <c r="B1875" s="59">
        <v>35</v>
      </c>
      <c r="C1875" s="59">
        <v>64</v>
      </c>
      <c r="D1875" s="59">
        <v>29</v>
      </c>
      <c r="E1875" s="59">
        <v>30</v>
      </c>
      <c r="F1875" s="59">
        <v>8</v>
      </c>
      <c r="G1875" s="59">
        <v>1003</v>
      </c>
    </row>
    <row r="1876" spans="1:7" x14ac:dyDescent="0.25">
      <c r="A1876" s="59">
        <v>-4</v>
      </c>
      <c r="B1876" s="59">
        <v>42</v>
      </c>
      <c r="C1876" s="59">
        <v>76</v>
      </c>
      <c r="D1876" s="59">
        <v>34</v>
      </c>
      <c r="E1876" s="59">
        <v>46</v>
      </c>
      <c r="F1876" s="59">
        <v>12</v>
      </c>
      <c r="G1876" s="59">
        <v>-522</v>
      </c>
    </row>
    <row r="1877" spans="1:7" x14ac:dyDescent="0.25">
      <c r="A1877" s="59">
        <v>-7</v>
      </c>
      <c r="B1877" s="59">
        <v>62</v>
      </c>
      <c r="C1877" s="59">
        <v>106</v>
      </c>
      <c r="D1877" s="59">
        <v>44</v>
      </c>
      <c r="E1877" s="59">
        <v>69</v>
      </c>
      <c r="F1877" s="59">
        <v>40</v>
      </c>
      <c r="G1877" s="59">
        <v>325</v>
      </c>
    </row>
    <row r="1878" spans="1:7" x14ac:dyDescent="0.25">
      <c r="A1878" s="59">
        <v>8</v>
      </c>
      <c r="B1878" s="59">
        <v>47</v>
      </c>
      <c r="C1878" s="59">
        <v>82</v>
      </c>
      <c r="D1878" s="59">
        <v>35</v>
      </c>
      <c r="E1878" s="59">
        <v>39</v>
      </c>
      <c r="F1878" s="59">
        <v>11</v>
      </c>
      <c r="G1878" s="59">
        <v>248</v>
      </c>
    </row>
    <row r="1879" spans="1:7" x14ac:dyDescent="0.25">
      <c r="A1879" s="59">
        <v>71</v>
      </c>
      <c r="B1879" s="59">
        <v>112</v>
      </c>
      <c r="C1879" s="59">
        <v>200</v>
      </c>
      <c r="D1879" s="59">
        <v>88</v>
      </c>
      <c r="E1879" s="59">
        <v>41</v>
      </c>
      <c r="F1879" s="59">
        <v>29</v>
      </c>
      <c r="G1879" s="59">
        <v>561</v>
      </c>
    </row>
    <row r="1880" spans="1:7" x14ac:dyDescent="0.25">
      <c r="A1880" s="59">
        <v>30</v>
      </c>
      <c r="B1880" s="59">
        <v>52</v>
      </c>
      <c r="C1880" s="59">
        <v>88</v>
      </c>
      <c r="D1880" s="59">
        <v>36</v>
      </c>
      <c r="E1880" s="59">
        <v>22</v>
      </c>
      <c r="F1880" s="59">
        <v>10</v>
      </c>
      <c r="G1880" s="59">
        <v>862</v>
      </c>
    </row>
    <row r="1881" spans="1:7" x14ac:dyDescent="0.25">
      <c r="A1881" s="59">
        <v>13</v>
      </c>
      <c r="B1881" s="59">
        <v>67</v>
      </c>
      <c r="C1881" s="59">
        <v>121</v>
      </c>
      <c r="D1881" s="59">
        <v>54</v>
      </c>
      <c r="E1881" s="59">
        <v>54</v>
      </c>
      <c r="F1881" s="59">
        <v>20</v>
      </c>
      <c r="G1881" s="59">
        <v>391</v>
      </c>
    </row>
    <row r="1882" spans="1:7" x14ac:dyDescent="0.25">
      <c r="A1882" s="59">
        <v>15</v>
      </c>
      <c r="B1882" s="59">
        <v>130</v>
      </c>
      <c r="C1882" s="59">
        <v>224</v>
      </c>
      <c r="D1882" s="59">
        <v>94</v>
      </c>
      <c r="E1882" s="59">
        <v>115</v>
      </c>
      <c r="F1882" s="59">
        <v>85</v>
      </c>
      <c r="G1882" s="59">
        <v>694</v>
      </c>
    </row>
    <row r="1883" spans="1:7" x14ac:dyDescent="0.25">
      <c r="A1883" s="59">
        <v>89</v>
      </c>
      <c r="B1883" s="59">
        <v>143</v>
      </c>
      <c r="C1883" s="59">
        <v>245</v>
      </c>
      <c r="D1883" s="59">
        <v>142</v>
      </c>
      <c r="E1883" s="59">
        <v>54</v>
      </c>
      <c r="F1883" s="59">
        <v>31</v>
      </c>
      <c r="G1883" s="59">
        <v>-2003</v>
      </c>
    </row>
    <row r="1884" spans="1:7" x14ac:dyDescent="0.25">
      <c r="A1884" s="59">
        <v>29</v>
      </c>
      <c r="B1884" s="59">
        <v>48</v>
      </c>
      <c r="C1884" s="59">
        <v>80</v>
      </c>
      <c r="D1884" s="59">
        <v>32</v>
      </c>
      <c r="E1884" s="59">
        <v>19</v>
      </c>
      <c r="F1884" s="59">
        <v>8</v>
      </c>
      <c r="G1884" s="59">
        <v>482</v>
      </c>
    </row>
    <row r="1885" spans="1:7" x14ac:dyDescent="0.25">
      <c r="A1885" s="59">
        <v>62</v>
      </c>
      <c r="B1885" s="59">
        <v>119</v>
      </c>
      <c r="C1885" s="59">
        <v>197</v>
      </c>
      <c r="D1885" s="59">
        <v>78</v>
      </c>
      <c r="E1885" s="59">
        <v>57</v>
      </c>
      <c r="F1885" s="59">
        <v>25</v>
      </c>
      <c r="G1885" s="59">
        <v>798</v>
      </c>
    </row>
    <row r="1886" spans="1:7" x14ac:dyDescent="0.25">
      <c r="A1886" s="59">
        <v>174</v>
      </c>
      <c r="B1886" s="59">
        <v>265</v>
      </c>
      <c r="C1886" s="59">
        <v>490</v>
      </c>
      <c r="D1886" s="59">
        <v>179</v>
      </c>
      <c r="E1886" s="59">
        <v>91</v>
      </c>
      <c r="F1886" s="59">
        <v>69</v>
      </c>
      <c r="G1886" s="59">
        <v>1272</v>
      </c>
    </row>
    <row r="1887" spans="1:7" x14ac:dyDescent="0.25">
      <c r="A1887" s="59">
        <v>26</v>
      </c>
      <c r="B1887" s="59">
        <v>52</v>
      </c>
      <c r="C1887" s="59">
        <v>92</v>
      </c>
      <c r="D1887" s="59">
        <v>40</v>
      </c>
      <c r="E1887" s="59">
        <v>26</v>
      </c>
      <c r="F1887" s="59">
        <v>13</v>
      </c>
      <c r="G1887" s="59">
        <v>536</v>
      </c>
    </row>
    <row r="1888" spans="1:7" x14ac:dyDescent="0.25">
      <c r="A1888" s="59">
        <v>32</v>
      </c>
      <c r="B1888" s="59">
        <v>79</v>
      </c>
      <c r="C1888" s="59">
        <v>138</v>
      </c>
      <c r="D1888" s="59">
        <v>59</v>
      </c>
      <c r="E1888" s="59">
        <v>47</v>
      </c>
      <c r="F1888" s="59">
        <v>19</v>
      </c>
      <c r="G1888" s="59">
        <v>411</v>
      </c>
    </row>
    <row r="1889" spans="1:7" x14ac:dyDescent="0.25">
      <c r="A1889" s="59">
        <v>31</v>
      </c>
      <c r="B1889" s="59">
        <v>68</v>
      </c>
      <c r="C1889" s="59">
        <v>114</v>
      </c>
      <c r="D1889" s="59">
        <v>46</v>
      </c>
      <c r="E1889" s="59">
        <v>37</v>
      </c>
      <c r="F1889" s="59">
        <v>14</v>
      </c>
      <c r="G1889" s="59">
        <v>424</v>
      </c>
    </row>
    <row r="1890" spans="1:7" x14ac:dyDescent="0.25">
      <c r="A1890" s="59">
        <v>59</v>
      </c>
      <c r="B1890" s="59">
        <v>114</v>
      </c>
      <c r="C1890" s="59">
        <v>189</v>
      </c>
      <c r="D1890" s="59">
        <v>75</v>
      </c>
      <c r="E1890" s="59">
        <v>55</v>
      </c>
      <c r="F1890" s="59">
        <v>24</v>
      </c>
      <c r="G1890" s="59">
        <v>-1050</v>
      </c>
    </row>
    <row r="1891" spans="1:7" x14ac:dyDescent="0.25">
      <c r="A1891" s="59">
        <v>127</v>
      </c>
      <c r="B1891" s="59">
        <v>172</v>
      </c>
      <c r="C1891" s="59">
        <v>290</v>
      </c>
      <c r="D1891" s="59">
        <v>99</v>
      </c>
      <c r="E1891" s="59">
        <v>45</v>
      </c>
      <c r="F1891" s="59">
        <v>33</v>
      </c>
      <c r="G1891" s="59">
        <v>930</v>
      </c>
    </row>
    <row r="1892" spans="1:7" x14ac:dyDescent="0.25">
      <c r="A1892" s="59">
        <v>48</v>
      </c>
      <c r="B1892" s="59">
        <v>73</v>
      </c>
      <c r="C1892" s="59">
        <v>123</v>
      </c>
      <c r="D1892" s="59">
        <v>50</v>
      </c>
      <c r="E1892" s="59">
        <v>25</v>
      </c>
      <c r="F1892" s="59">
        <v>14</v>
      </c>
      <c r="G1892" s="59">
        <v>589</v>
      </c>
    </row>
    <row r="1893" spans="1:7" x14ac:dyDescent="0.25">
      <c r="A1893" s="59">
        <v>30</v>
      </c>
      <c r="B1893" s="59">
        <v>67</v>
      </c>
      <c r="C1893" s="59">
        <v>113</v>
      </c>
      <c r="D1893" s="59">
        <v>46</v>
      </c>
      <c r="E1893" s="59">
        <v>37</v>
      </c>
      <c r="F1893" s="59">
        <v>14</v>
      </c>
      <c r="G1893" s="59">
        <v>316</v>
      </c>
    </row>
    <row r="1894" spans="1:7" x14ac:dyDescent="0.25">
      <c r="A1894" s="59">
        <v>20</v>
      </c>
      <c r="B1894" s="59">
        <v>66</v>
      </c>
      <c r="C1894" s="59">
        <v>109</v>
      </c>
      <c r="D1894" s="59">
        <v>43</v>
      </c>
      <c r="E1894" s="59">
        <v>46</v>
      </c>
      <c r="F1894" s="59">
        <v>14</v>
      </c>
      <c r="G1894" s="59">
        <v>452</v>
      </c>
    </row>
    <row r="1895" spans="1:7" x14ac:dyDescent="0.25">
      <c r="A1895" s="59">
        <v>-8</v>
      </c>
      <c r="B1895" s="59">
        <v>40</v>
      </c>
      <c r="C1895" s="59">
        <v>122</v>
      </c>
      <c r="D1895" s="59">
        <v>82</v>
      </c>
      <c r="E1895" s="59">
        <v>48</v>
      </c>
      <c r="F1895" s="59">
        <v>25</v>
      </c>
      <c r="G1895" s="59">
        <v>1804</v>
      </c>
    </row>
    <row r="1896" spans="1:7" x14ac:dyDescent="0.25">
      <c r="A1896" s="59">
        <v>-7</v>
      </c>
      <c r="B1896" s="59">
        <v>62</v>
      </c>
      <c r="C1896" s="59">
        <v>106</v>
      </c>
      <c r="D1896" s="59">
        <v>44</v>
      </c>
      <c r="E1896" s="59">
        <v>69</v>
      </c>
      <c r="F1896" s="59">
        <v>40</v>
      </c>
      <c r="G1896" s="59">
        <v>325</v>
      </c>
    </row>
    <row r="1897" spans="1:7" x14ac:dyDescent="0.25">
      <c r="A1897" s="59">
        <v>9</v>
      </c>
      <c r="B1897" s="59">
        <v>47</v>
      </c>
      <c r="C1897" s="59">
        <v>82</v>
      </c>
      <c r="D1897" s="59">
        <v>35</v>
      </c>
      <c r="E1897" s="59">
        <v>38</v>
      </c>
      <c r="F1897" s="59">
        <v>11</v>
      </c>
      <c r="G1897" s="59">
        <v>248</v>
      </c>
    </row>
    <row r="1898" spans="1:7" x14ac:dyDescent="0.25">
      <c r="A1898" s="59">
        <v>-3</v>
      </c>
      <c r="B1898" s="59">
        <v>42</v>
      </c>
      <c r="C1898" s="59">
        <v>76</v>
      </c>
      <c r="D1898" s="59">
        <v>34</v>
      </c>
      <c r="E1898" s="59">
        <v>45</v>
      </c>
      <c r="F1898" s="59">
        <v>12</v>
      </c>
      <c r="G1898" s="59">
        <v>211</v>
      </c>
    </row>
    <row r="1899" spans="1:7" x14ac:dyDescent="0.25">
      <c r="A1899" s="59">
        <v>39</v>
      </c>
      <c r="B1899" s="59">
        <v>81</v>
      </c>
      <c r="C1899" s="59">
        <v>150</v>
      </c>
      <c r="D1899" s="59">
        <v>69</v>
      </c>
      <c r="E1899" s="59">
        <v>42</v>
      </c>
      <c r="F1899" s="59">
        <v>21</v>
      </c>
      <c r="G1899" s="59">
        <v>1060</v>
      </c>
    </row>
    <row r="1900" spans="1:7" x14ac:dyDescent="0.25">
      <c r="A1900" s="59">
        <v>27</v>
      </c>
      <c r="B1900" s="59">
        <v>71</v>
      </c>
      <c r="C1900" s="59">
        <v>124</v>
      </c>
      <c r="D1900" s="59">
        <v>53</v>
      </c>
      <c r="E1900" s="59">
        <v>44</v>
      </c>
      <c r="F1900" s="59">
        <v>17</v>
      </c>
      <c r="G1900" s="59">
        <v>380</v>
      </c>
    </row>
    <row r="1901" spans="1:7" x14ac:dyDescent="0.25">
      <c r="A1901" s="59">
        <v>38</v>
      </c>
      <c r="B1901" s="59">
        <v>102</v>
      </c>
      <c r="C1901" s="59">
        <v>184</v>
      </c>
      <c r="D1901" s="59">
        <v>82</v>
      </c>
      <c r="E1901" s="59">
        <v>64</v>
      </c>
      <c r="F1901" s="59">
        <v>31</v>
      </c>
      <c r="G1901" s="59">
        <v>601</v>
      </c>
    </row>
    <row r="1902" spans="1:7" x14ac:dyDescent="0.25">
      <c r="A1902" s="59">
        <v>27</v>
      </c>
      <c r="B1902" s="59">
        <v>48</v>
      </c>
      <c r="C1902" s="59">
        <v>81</v>
      </c>
      <c r="D1902" s="59">
        <v>33</v>
      </c>
      <c r="E1902" s="59">
        <v>21</v>
      </c>
      <c r="F1902" s="59">
        <v>9</v>
      </c>
      <c r="G1902" s="59">
        <v>836</v>
      </c>
    </row>
    <row r="1903" spans="1:7" x14ac:dyDescent="0.25">
      <c r="A1903" s="59">
        <v>85</v>
      </c>
      <c r="B1903" s="59">
        <v>130</v>
      </c>
      <c r="C1903" s="59">
        <v>231</v>
      </c>
      <c r="D1903" s="59">
        <v>96</v>
      </c>
      <c r="E1903" s="59">
        <v>45</v>
      </c>
      <c r="F1903" s="59">
        <v>33</v>
      </c>
      <c r="G1903" s="59">
        <v>552</v>
      </c>
    </row>
    <row r="1904" spans="1:7" x14ac:dyDescent="0.25">
      <c r="A1904" s="59">
        <v>52</v>
      </c>
      <c r="B1904" s="59">
        <v>78</v>
      </c>
      <c r="C1904" s="59">
        <v>132</v>
      </c>
      <c r="D1904" s="59">
        <v>54</v>
      </c>
      <c r="E1904" s="59">
        <v>26</v>
      </c>
      <c r="F1904" s="59">
        <v>15</v>
      </c>
      <c r="G1904" s="59">
        <v>885</v>
      </c>
    </row>
    <row r="1905" spans="1:7" x14ac:dyDescent="0.25">
      <c r="A1905" s="59">
        <v>84</v>
      </c>
      <c r="B1905" s="59">
        <v>117</v>
      </c>
      <c r="C1905" s="59">
        <v>198</v>
      </c>
      <c r="D1905" s="59">
        <v>81</v>
      </c>
      <c r="E1905" s="59">
        <v>33</v>
      </c>
      <c r="F1905" s="59">
        <v>22</v>
      </c>
      <c r="G1905" s="59">
        <v>984</v>
      </c>
    </row>
    <row r="1906" spans="1:7" x14ac:dyDescent="0.25">
      <c r="A1906" s="59">
        <v>174</v>
      </c>
      <c r="B1906" s="59">
        <v>265</v>
      </c>
      <c r="C1906" s="59">
        <v>490</v>
      </c>
      <c r="D1906" s="59">
        <v>192</v>
      </c>
      <c r="E1906" s="59">
        <v>91</v>
      </c>
      <c r="F1906" s="59">
        <v>69</v>
      </c>
      <c r="G1906" s="59">
        <v>1272</v>
      </c>
    </row>
    <row r="1907" spans="1:7" x14ac:dyDescent="0.25">
      <c r="A1907" s="59">
        <v>27</v>
      </c>
      <c r="B1907" s="59">
        <v>52</v>
      </c>
      <c r="C1907" s="59">
        <v>92</v>
      </c>
      <c r="D1907" s="59">
        <v>40</v>
      </c>
      <c r="E1907" s="59">
        <v>25</v>
      </c>
      <c r="F1907" s="59">
        <v>13</v>
      </c>
      <c r="G1907" s="59">
        <v>536</v>
      </c>
    </row>
    <row r="1908" spans="1:7" x14ac:dyDescent="0.25">
      <c r="A1908" s="59">
        <v>128</v>
      </c>
      <c r="B1908" s="59">
        <v>172</v>
      </c>
      <c r="C1908" s="59">
        <v>290</v>
      </c>
      <c r="D1908" s="59">
        <v>200</v>
      </c>
      <c r="E1908" s="59">
        <v>44</v>
      </c>
      <c r="F1908" s="59">
        <v>33</v>
      </c>
      <c r="G1908" s="59">
        <v>930</v>
      </c>
    </row>
    <row r="1909" spans="1:7" x14ac:dyDescent="0.25">
      <c r="A1909" s="59">
        <v>47</v>
      </c>
      <c r="B1909" s="59">
        <v>73</v>
      </c>
      <c r="C1909" s="59">
        <v>123</v>
      </c>
      <c r="D1909" s="59">
        <v>50</v>
      </c>
      <c r="E1909" s="59">
        <v>26</v>
      </c>
      <c r="F1909" s="59">
        <v>14</v>
      </c>
      <c r="G1909" s="59">
        <v>589</v>
      </c>
    </row>
    <row r="1910" spans="1:7" x14ac:dyDescent="0.25">
      <c r="A1910" s="59">
        <v>59</v>
      </c>
      <c r="B1910" s="59">
        <v>114</v>
      </c>
      <c r="C1910" s="59">
        <v>189</v>
      </c>
      <c r="D1910" s="59">
        <v>75</v>
      </c>
      <c r="E1910" s="59">
        <v>55</v>
      </c>
      <c r="F1910" s="59">
        <v>24</v>
      </c>
      <c r="G1910" s="59">
        <v>659</v>
      </c>
    </row>
    <row r="1911" spans="1:7" x14ac:dyDescent="0.25">
      <c r="A1911" s="59">
        <v>-56</v>
      </c>
      <c r="B1911" s="59">
        <v>3</v>
      </c>
      <c r="C1911" s="59">
        <v>116</v>
      </c>
      <c r="D1911" s="59">
        <v>104</v>
      </c>
      <c r="E1911" s="59">
        <v>59</v>
      </c>
      <c r="F1911" s="59">
        <v>36</v>
      </c>
      <c r="G1911" s="59">
        <v>2758</v>
      </c>
    </row>
    <row r="1912" spans="1:7" x14ac:dyDescent="0.25">
      <c r="A1912" s="59">
        <v>235</v>
      </c>
      <c r="B1912" s="59">
        <v>374</v>
      </c>
      <c r="C1912" s="59">
        <v>623</v>
      </c>
      <c r="D1912" s="59">
        <v>247</v>
      </c>
      <c r="E1912" s="59">
        <v>139</v>
      </c>
      <c r="F1912" s="59">
        <v>87</v>
      </c>
      <c r="G1912" s="59">
        <v>2580</v>
      </c>
    </row>
    <row r="1913" spans="1:7" x14ac:dyDescent="0.25">
      <c r="A1913" s="59">
        <v>-127</v>
      </c>
      <c r="B1913" s="59">
        <v>-27</v>
      </c>
      <c r="C1913" s="59">
        <v>146</v>
      </c>
      <c r="D1913" s="59">
        <v>168</v>
      </c>
      <c r="E1913" s="59">
        <v>100</v>
      </c>
      <c r="F1913" s="59">
        <v>57</v>
      </c>
      <c r="G1913" s="59">
        <v>3909</v>
      </c>
    </row>
    <row r="1914" spans="1:7" x14ac:dyDescent="0.25">
      <c r="A1914" s="59">
        <v>129</v>
      </c>
      <c r="B1914" s="59">
        <v>212</v>
      </c>
      <c r="C1914" s="59">
        <v>423</v>
      </c>
      <c r="D1914" s="59">
        <v>259</v>
      </c>
      <c r="E1914" s="59">
        <v>83</v>
      </c>
      <c r="F1914" s="59">
        <v>59</v>
      </c>
      <c r="G1914" s="59">
        <v>1778</v>
      </c>
    </row>
    <row r="1915" spans="1:7" x14ac:dyDescent="0.25">
      <c r="A1915" s="59">
        <v>26</v>
      </c>
      <c r="B1915" s="59">
        <v>168</v>
      </c>
      <c r="C1915" s="59">
        <v>289</v>
      </c>
      <c r="D1915" s="59">
        <v>112</v>
      </c>
      <c r="E1915" s="59">
        <v>142</v>
      </c>
      <c r="F1915" s="59">
        <v>109</v>
      </c>
      <c r="G1915" s="59">
        <v>912</v>
      </c>
    </row>
    <row r="1916" spans="1:7" x14ac:dyDescent="0.25">
      <c r="A1916" s="59">
        <v>197</v>
      </c>
      <c r="B1916" s="59">
        <v>304</v>
      </c>
      <c r="C1916" s="59">
        <v>532</v>
      </c>
      <c r="D1916" s="59">
        <v>190</v>
      </c>
      <c r="E1916" s="59">
        <v>107</v>
      </c>
      <c r="F1916" s="59">
        <v>75</v>
      </c>
      <c r="G1916" s="59">
        <v>1691</v>
      </c>
    </row>
    <row r="1917" spans="1:7" x14ac:dyDescent="0.25">
      <c r="A1917" s="59">
        <v>26</v>
      </c>
      <c r="B1917" s="59">
        <v>168</v>
      </c>
      <c r="C1917" s="59">
        <v>289</v>
      </c>
      <c r="D1917" s="59">
        <v>85</v>
      </c>
      <c r="E1917" s="59">
        <v>142</v>
      </c>
      <c r="F1917" s="59">
        <v>109</v>
      </c>
      <c r="G1917" s="59">
        <v>912</v>
      </c>
    </row>
    <row r="1918" spans="1:7" x14ac:dyDescent="0.25">
      <c r="A1918" s="59">
        <v>138</v>
      </c>
      <c r="B1918" s="59">
        <v>239</v>
      </c>
      <c r="C1918" s="59">
        <v>412</v>
      </c>
      <c r="D1918" s="59">
        <v>235</v>
      </c>
      <c r="E1918" s="59">
        <v>101</v>
      </c>
      <c r="F1918" s="59">
        <v>57</v>
      </c>
      <c r="G1918" s="59">
        <v>1150</v>
      </c>
    </row>
    <row r="1919" spans="1:7" x14ac:dyDescent="0.25">
      <c r="A1919" s="59">
        <v>107</v>
      </c>
      <c r="B1919" s="59">
        <v>165</v>
      </c>
      <c r="C1919" s="59">
        <v>278</v>
      </c>
      <c r="D1919" s="59">
        <v>98</v>
      </c>
      <c r="E1919" s="59">
        <v>58</v>
      </c>
      <c r="F1919" s="59">
        <v>36</v>
      </c>
      <c r="G1919" s="59">
        <v>803</v>
      </c>
    </row>
    <row r="1920" spans="1:7" x14ac:dyDescent="0.25">
      <c r="A1920" s="59">
        <v>196</v>
      </c>
      <c r="B1920" s="59">
        <v>304</v>
      </c>
      <c r="C1920" s="59">
        <v>532</v>
      </c>
      <c r="D1920" s="59">
        <v>206</v>
      </c>
      <c r="E1920" s="59">
        <v>108</v>
      </c>
      <c r="F1920" s="59">
        <v>75</v>
      </c>
      <c r="G1920" s="59">
        <v>1691</v>
      </c>
    </row>
    <row r="1921" spans="1:7" x14ac:dyDescent="0.25">
      <c r="A1921" s="59">
        <v>128</v>
      </c>
      <c r="B1921" s="59">
        <v>212</v>
      </c>
      <c r="C1921" s="59">
        <v>423</v>
      </c>
      <c r="D1921" s="59">
        <v>203</v>
      </c>
      <c r="E1921" s="59">
        <v>84</v>
      </c>
      <c r="F1921" s="59">
        <v>59</v>
      </c>
      <c r="G1921" s="59">
        <v>1778</v>
      </c>
    </row>
    <row r="1922" spans="1:7" x14ac:dyDescent="0.25">
      <c r="A1922" s="59">
        <v>-340</v>
      </c>
      <c r="B1922" s="59">
        <v>-245</v>
      </c>
      <c r="C1922" s="59">
        <v>32</v>
      </c>
      <c r="D1922" s="59">
        <v>249</v>
      </c>
      <c r="E1922" s="59">
        <v>127</v>
      </c>
      <c r="F1922" s="59">
        <v>93</v>
      </c>
      <c r="G1922" s="59">
        <v>7653</v>
      </c>
    </row>
    <row r="1923" spans="1:7" x14ac:dyDescent="0.25">
      <c r="A1923" s="59">
        <v>-4</v>
      </c>
      <c r="B1923" s="59">
        <v>41</v>
      </c>
      <c r="C1923" s="59">
        <v>74</v>
      </c>
      <c r="D1923" s="59">
        <v>33</v>
      </c>
      <c r="E1923" s="59">
        <v>45</v>
      </c>
      <c r="F1923" s="59">
        <v>12</v>
      </c>
      <c r="G1923" s="59">
        <v>243</v>
      </c>
    </row>
    <row r="1924" spans="1:7" x14ac:dyDescent="0.25">
      <c r="A1924" s="59">
        <v>5</v>
      </c>
      <c r="B1924" s="59">
        <v>35</v>
      </c>
      <c r="C1924" s="59">
        <v>64</v>
      </c>
      <c r="D1924" s="59">
        <v>29</v>
      </c>
      <c r="E1924" s="59">
        <v>30</v>
      </c>
      <c r="F1924" s="59">
        <v>8</v>
      </c>
      <c r="G1924" s="59">
        <v>1003</v>
      </c>
    </row>
    <row r="1925" spans="1:7" x14ac:dyDescent="0.25">
      <c r="A1925" s="59">
        <v>31</v>
      </c>
      <c r="B1925" s="59">
        <v>43</v>
      </c>
      <c r="C1925" s="59">
        <v>43</v>
      </c>
      <c r="D1925" s="59">
        <v>0</v>
      </c>
      <c r="E1925" s="59">
        <v>12</v>
      </c>
      <c r="F1925" s="59">
        <v>0</v>
      </c>
      <c r="G1925" s="59">
        <v>387</v>
      </c>
    </row>
    <row r="1926" spans="1:7" x14ac:dyDescent="0.25">
      <c r="A1926" s="59">
        <v>9</v>
      </c>
      <c r="B1926" s="59">
        <v>24</v>
      </c>
      <c r="C1926" s="59">
        <v>39</v>
      </c>
      <c r="D1926" s="59">
        <v>15</v>
      </c>
      <c r="E1926" s="59">
        <v>15</v>
      </c>
      <c r="F1926" s="59">
        <v>4</v>
      </c>
      <c r="G1926" s="59">
        <v>848</v>
      </c>
    </row>
    <row r="1927" spans="1:7" x14ac:dyDescent="0.25">
      <c r="A1927" s="59">
        <v>17</v>
      </c>
      <c r="B1927" s="59">
        <v>34</v>
      </c>
      <c r="C1927" s="59">
        <v>56</v>
      </c>
      <c r="D1927" s="59">
        <v>22</v>
      </c>
      <c r="E1927" s="59">
        <v>17</v>
      </c>
      <c r="F1927" s="59">
        <v>6</v>
      </c>
      <c r="G1927" s="59">
        <v>802</v>
      </c>
    </row>
    <row r="1928" spans="1:7" x14ac:dyDescent="0.25">
      <c r="A1928" s="59">
        <v>19</v>
      </c>
      <c r="B1928" s="59">
        <v>38</v>
      </c>
      <c r="C1928" s="59">
        <v>63</v>
      </c>
      <c r="D1928" s="59">
        <v>25</v>
      </c>
      <c r="E1928" s="59">
        <v>19</v>
      </c>
      <c r="F1928" s="59">
        <v>7</v>
      </c>
      <c r="G1928" s="59">
        <v>823</v>
      </c>
    </row>
    <row r="1929" spans="1:7" x14ac:dyDescent="0.25">
      <c r="A1929" s="59">
        <v>70</v>
      </c>
      <c r="B1929" s="59">
        <v>112</v>
      </c>
      <c r="C1929" s="59">
        <v>200</v>
      </c>
      <c r="D1929" s="59">
        <v>88</v>
      </c>
      <c r="E1929" s="59">
        <v>42</v>
      </c>
      <c r="F1929" s="59">
        <v>29</v>
      </c>
      <c r="G1929" s="59">
        <v>561</v>
      </c>
    </row>
    <row r="1930" spans="1:7" x14ac:dyDescent="0.25">
      <c r="A1930" s="59">
        <v>28</v>
      </c>
      <c r="B1930" s="59">
        <v>48</v>
      </c>
      <c r="C1930" s="59">
        <v>80</v>
      </c>
      <c r="D1930" s="59">
        <v>32</v>
      </c>
      <c r="E1930" s="59">
        <v>20</v>
      </c>
      <c r="F1930" s="59">
        <v>8</v>
      </c>
      <c r="G1930" s="59">
        <v>482</v>
      </c>
    </row>
    <row r="1931" spans="1:7" x14ac:dyDescent="0.25">
      <c r="A1931" s="59">
        <v>62</v>
      </c>
      <c r="B1931" s="59">
        <v>119</v>
      </c>
      <c r="C1931" s="59">
        <v>197</v>
      </c>
      <c r="D1931" s="59">
        <v>78</v>
      </c>
      <c r="E1931" s="59">
        <v>57</v>
      </c>
      <c r="F1931" s="59">
        <v>25</v>
      </c>
      <c r="G1931" s="59">
        <v>798</v>
      </c>
    </row>
    <row r="1932" spans="1:7" x14ac:dyDescent="0.25">
      <c r="A1932" s="59">
        <v>89</v>
      </c>
      <c r="B1932" s="59">
        <v>143</v>
      </c>
      <c r="C1932" s="59">
        <v>245</v>
      </c>
      <c r="D1932" s="59">
        <v>87</v>
      </c>
      <c r="E1932" s="59">
        <v>54</v>
      </c>
      <c r="F1932" s="59">
        <v>31</v>
      </c>
      <c r="G1932" s="59">
        <v>666</v>
      </c>
    </row>
    <row r="1933" spans="1:7" x14ac:dyDescent="0.25">
      <c r="A1933" s="59">
        <v>-4</v>
      </c>
      <c r="B1933" s="59">
        <v>73</v>
      </c>
      <c r="C1933" s="59">
        <v>125</v>
      </c>
      <c r="D1933" s="59">
        <v>52</v>
      </c>
      <c r="E1933" s="59">
        <v>77</v>
      </c>
      <c r="F1933" s="59">
        <v>47</v>
      </c>
      <c r="G1933" s="59">
        <v>509</v>
      </c>
    </row>
    <row r="1934" spans="1:7" x14ac:dyDescent="0.25">
      <c r="A1934" s="59">
        <v>14</v>
      </c>
      <c r="B1934" s="59">
        <v>75</v>
      </c>
      <c r="C1934" s="59">
        <v>128</v>
      </c>
      <c r="D1934" s="59">
        <v>53</v>
      </c>
      <c r="E1934" s="59">
        <v>61</v>
      </c>
      <c r="F1934" s="59">
        <v>17</v>
      </c>
      <c r="G1934" s="59">
        <v>470</v>
      </c>
    </row>
    <row r="1935" spans="1:7" x14ac:dyDescent="0.25">
      <c r="A1935" s="59">
        <v>32</v>
      </c>
      <c r="B1935" s="59">
        <v>68</v>
      </c>
      <c r="C1935" s="59">
        <v>114</v>
      </c>
      <c r="D1935" s="59">
        <v>46</v>
      </c>
      <c r="E1935" s="59">
        <v>36</v>
      </c>
      <c r="F1935" s="59">
        <v>14</v>
      </c>
      <c r="G1935" s="59">
        <v>424</v>
      </c>
    </row>
    <row r="1936" spans="1:7" x14ac:dyDescent="0.25">
      <c r="A1936" s="59">
        <v>16</v>
      </c>
      <c r="B1936" s="59">
        <v>69</v>
      </c>
      <c r="C1936" s="59">
        <v>124</v>
      </c>
      <c r="D1936" s="59">
        <v>55</v>
      </c>
      <c r="E1936" s="59">
        <v>53</v>
      </c>
      <c r="F1936" s="59">
        <v>20</v>
      </c>
      <c r="G1936" s="59">
        <v>410</v>
      </c>
    </row>
    <row r="1937" spans="1:7" x14ac:dyDescent="0.25">
      <c r="A1937" s="59">
        <v>33</v>
      </c>
      <c r="B1937" s="59">
        <v>79</v>
      </c>
      <c r="C1937" s="59">
        <v>138</v>
      </c>
      <c r="D1937" s="59">
        <v>59</v>
      </c>
      <c r="E1937" s="59">
        <v>46</v>
      </c>
      <c r="F1937" s="59">
        <v>19</v>
      </c>
      <c r="G1937" s="59">
        <v>411</v>
      </c>
    </row>
    <row r="1938" spans="1:7" x14ac:dyDescent="0.25">
      <c r="A1938" s="59">
        <v>108</v>
      </c>
      <c r="B1938" s="59">
        <v>182</v>
      </c>
      <c r="C1938" s="59">
        <v>363</v>
      </c>
      <c r="D1938" s="59">
        <v>202</v>
      </c>
      <c r="E1938" s="59">
        <v>74</v>
      </c>
      <c r="F1938" s="59">
        <v>50</v>
      </c>
      <c r="G1938" s="59">
        <v>1283</v>
      </c>
    </row>
    <row r="1939" spans="1:7" x14ac:dyDescent="0.25">
      <c r="A1939" s="59">
        <v>122</v>
      </c>
      <c r="B1939" s="59">
        <v>195</v>
      </c>
      <c r="C1939" s="59">
        <v>325</v>
      </c>
      <c r="D1939" s="59">
        <v>129</v>
      </c>
      <c r="E1939" s="59">
        <v>73</v>
      </c>
      <c r="F1939" s="59">
        <v>42</v>
      </c>
      <c r="G1939" s="59">
        <v>1134</v>
      </c>
    </row>
    <row r="1940" spans="1:7" x14ac:dyDescent="0.25">
      <c r="A1940" s="59">
        <v>44</v>
      </c>
      <c r="B1940" s="59">
        <v>68</v>
      </c>
      <c r="C1940" s="59">
        <v>115</v>
      </c>
      <c r="D1940" s="59">
        <v>47</v>
      </c>
      <c r="E1940" s="59">
        <v>24</v>
      </c>
      <c r="F1940" s="59">
        <v>13</v>
      </c>
      <c r="G1940" s="59">
        <v>834</v>
      </c>
    </row>
    <row r="1941" spans="1:7" x14ac:dyDescent="0.25">
      <c r="A1941" s="59">
        <v>49</v>
      </c>
      <c r="B1941" s="59">
        <v>88</v>
      </c>
      <c r="C1941" s="59">
        <v>141</v>
      </c>
      <c r="D1941" s="59">
        <v>53</v>
      </c>
      <c r="E1941" s="59">
        <v>39</v>
      </c>
      <c r="F1941" s="59">
        <v>16</v>
      </c>
      <c r="G1941" s="59">
        <v>321</v>
      </c>
    </row>
    <row r="1942" spans="1:7" x14ac:dyDescent="0.25">
      <c r="A1942" s="59">
        <v>34</v>
      </c>
      <c r="B1942" s="59">
        <v>71</v>
      </c>
      <c r="C1942" s="59">
        <v>120</v>
      </c>
      <c r="D1942" s="59">
        <v>49</v>
      </c>
      <c r="E1942" s="59">
        <v>37</v>
      </c>
      <c r="F1942" s="59">
        <v>15</v>
      </c>
      <c r="G1942" s="59">
        <v>454</v>
      </c>
    </row>
    <row r="1943" spans="1:7" x14ac:dyDescent="0.25">
      <c r="A1943" s="59">
        <v>1</v>
      </c>
      <c r="B1943" s="59">
        <v>86</v>
      </c>
      <c r="C1943" s="59">
        <v>147</v>
      </c>
      <c r="D1943" s="59">
        <v>61</v>
      </c>
      <c r="E1943" s="59">
        <v>85</v>
      </c>
      <c r="F1943" s="59">
        <v>55</v>
      </c>
      <c r="G1943" s="59">
        <v>613</v>
      </c>
    </row>
    <row r="1944" spans="1:7" x14ac:dyDescent="0.25">
      <c r="A1944" s="59">
        <v>50</v>
      </c>
      <c r="B1944" s="59">
        <v>93</v>
      </c>
      <c r="C1944" s="59">
        <v>156</v>
      </c>
      <c r="D1944" s="59">
        <v>63</v>
      </c>
      <c r="E1944" s="59">
        <v>43</v>
      </c>
      <c r="F1944" s="59">
        <v>20</v>
      </c>
      <c r="G1944" s="59">
        <v>446</v>
      </c>
    </row>
    <row r="1945" spans="1:7" x14ac:dyDescent="0.25">
      <c r="A1945" s="59">
        <v>16</v>
      </c>
      <c r="B1945" s="59">
        <v>130</v>
      </c>
      <c r="C1945" s="59">
        <v>224</v>
      </c>
      <c r="D1945" s="59">
        <v>94</v>
      </c>
      <c r="E1945" s="59">
        <v>114</v>
      </c>
      <c r="F1945" s="59">
        <v>85</v>
      </c>
      <c r="G1945" s="59">
        <v>694</v>
      </c>
    </row>
    <row r="1946" spans="1:7" x14ac:dyDescent="0.25">
      <c r="A1946" s="59">
        <v>11</v>
      </c>
      <c r="B1946" s="59">
        <v>30</v>
      </c>
      <c r="C1946" s="59">
        <v>52</v>
      </c>
      <c r="D1946" s="59">
        <v>22</v>
      </c>
      <c r="E1946" s="59">
        <v>19</v>
      </c>
      <c r="F1946" s="59">
        <v>7</v>
      </c>
      <c r="G1946" s="59">
        <v>570</v>
      </c>
    </row>
    <row r="1947" spans="1:7" x14ac:dyDescent="0.25">
      <c r="A1947" s="59">
        <v>13</v>
      </c>
      <c r="B1947" s="59">
        <v>67</v>
      </c>
      <c r="C1947" s="59">
        <v>121</v>
      </c>
      <c r="D1947" s="59">
        <v>54</v>
      </c>
      <c r="E1947" s="59">
        <v>54</v>
      </c>
      <c r="F1947" s="59">
        <v>20</v>
      </c>
      <c r="G1947" s="59">
        <v>391</v>
      </c>
    </row>
    <row r="1948" spans="1:7" x14ac:dyDescent="0.25">
      <c r="A1948" s="59">
        <v>45</v>
      </c>
      <c r="B1948" s="59">
        <v>89</v>
      </c>
      <c r="C1948" s="59">
        <v>164</v>
      </c>
      <c r="D1948" s="59">
        <v>75</v>
      </c>
      <c r="E1948" s="59">
        <v>44</v>
      </c>
      <c r="F1948" s="59">
        <v>23</v>
      </c>
      <c r="G1948" s="59">
        <v>1063</v>
      </c>
    </row>
    <row r="1949" spans="1:7" x14ac:dyDescent="0.25">
      <c r="A1949" s="59">
        <v>6</v>
      </c>
      <c r="B1949" s="59">
        <v>57</v>
      </c>
      <c r="C1949" s="59">
        <v>103</v>
      </c>
      <c r="D1949" s="59">
        <v>46</v>
      </c>
      <c r="E1949" s="59">
        <v>51</v>
      </c>
      <c r="F1949" s="59">
        <v>17</v>
      </c>
      <c r="G1949" s="59">
        <v>422</v>
      </c>
    </row>
    <row r="1950" spans="1:7" x14ac:dyDescent="0.25">
      <c r="A1950" s="59">
        <v>26</v>
      </c>
      <c r="B1950" s="59">
        <v>63</v>
      </c>
      <c r="C1950" s="59">
        <v>116</v>
      </c>
      <c r="D1950" s="59">
        <v>53</v>
      </c>
      <c r="E1950" s="59">
        <v>37</v>
      </c>
      <c r="F1950" s="59">
        <v>16</v>
      </c>
      <c r="G1950" s="59">
        <v>1054</v>
      </c>
    </row>
    <row r="1951" spans="1:7" x14ac:dyDescent="0.25">
      <c r="A1951" s="59">
        <v>66</v>
      </c>
      <c r="B1951" s="59">
        <v>104</v>
      </c>
      <c r="C1951" s="59">
        <v>185</v>
      </c>
      <c r="D1951" s="59">
        <v>81</v>
      </c>
      <c r="E1951" s="59">
        <v>38</v>
      </c>
      <c r="F1951" s="59">
        <v>26</v>
      </c>
      <c r="G1951" s="59">
        <v>551</v>
      </c>
    </row>
    <row r="1952" spans="1:7" x14ac:dyDescent="0.25">
      <c r="A1952" s="59">
        <v>87</v>
      </c>
      <c r="B1952" s="59">
        <v>153</v>
      </c>
      <c r="C1952" s="59">
        <v>306</v>
      </c>
      <c r="D1952" s="59">
        <v>160</v>
      </c>
      <c r="E1952" s="59">
        <v>66</v>
      </c>
      <c r="F1952" s="59">
        <v>42</v>
      </c>
      <c r="G1952" s="59">
        <v>1319</v>
      </c>
    </row>
    <row r="1953" spans="1:7" x14ac:dyDescent="0.25">
      <c r="A1953" s="59">
        <v>-6</v>
      </c>
      <c r="B1953" s="59">
        <v>65</v>
      </c>
      <c r="C1953" s="59">
        <v>112</v>
      </c>
      <c r="D1953" s="59">
        <v>47</v>
      </c>
      <c r="E1953" s="59">
        <v>71</v>
      </c>
      <c r="F1953" s="59">
        <v>42</v>
      </c>
      <c r="G1953" s="59">
        <v>521</v>
      </c>
    </row>
    <row r="1954" spans="1:7" x14ac:dyDescent="0.25">
      <c r="A1954" s="59">
        <v>29</v>
      </c>
      <c r="B1954" s="59">
        <v>73</v>
      </c>
      <c r="C1954" s="59">
        <v>127</v>
      </c>
      <c r="D1954" s="59">
        <v>54</v>
      </c>
      <c r="E1954" s="59">
        <v>44</v>
      </c>
      <c r="F1954" s="59">
        <v>17</v>
      </c>
      <c r="G1954" s="59">
        <v>424</v>
      </c>
    </row>
    <row r="1955" spans="1:7" x14ac:dyDescent="0.25">
      <c r="A1955" s="59">
        <v>53</v>
      </c>
      <c r="B1955" s="59">
        <v>79</v>
      </c>
      <c r="C1955" s="59">
        <v>133</v>
      </c>
      <c r="D1955" s="59">
        <v>54</v>
      </c>
      <c r="E1955" s="59">
        <v>26</v>
      </c>
      <c r="F1955" s="59">
        <v>15</v>
      </c>
      <c r="G1955" s="59">
        <v>601</v>
      </c>
    </row>
    <row r="1956" spans="1:7" x14ac:dyDescent="0.25">
      <c r="A1956" s="59">
        <v>47</v>
      </c>
      <c r="B1956" s="59">
        <v>101</v>
      </c>
      <c r="C1956" s="59">
        <v>168</v>
      </c>
      <c r="D1956" s="59">
        <v>67</v>
      </c>
      <c r="E1956" s="59">
        <v>54</v>
      </c>
      <c r="F1956" s="59">
        <v>22</v>
      </c>
      <c r="G1956" s="59">
        <v>677</v>
      </c>
    </row>
    <row r="1957" spans="1:7" x14ac:dyDescent="0.25">
      <c r="A1957" s="59">
        <v>88</v>
      </c>
      <c r="B1957" s="59">
        <v>124</v>
      </c>
      <c r="C1957" s="59">
        <v>210</v>
      </c>
      <c r="D1957" s="59">
        <v>86</v>
      </c>
      <c r="E1957" s="59">
        <v>36</v>
      </c>
      <c r="F1957" s="59">
        <v>24</v>
      </c>
      <c r="G1957" s="59">
        <v>1003</v>
      </c>
    </row>
    <row r="1958" spans="1:7" x14ac:dyDescent="0.25">
      <c r="A1958" s="59">
        <v>134</v>
      </c>
      <c r="B1958" s="59">
        <v>179</v>
      </c>
      <c r="C1958" s="59">
        <v>302</v>
      </c>
      <c r="D1958" s="59">
        <v>90</v>
      </c>
      <c r="E1958" s="59">
        <v>45</v>
      </c>
      <c r="F1958" s="59">
        <v>34</v>
      </c>
      <c r="G1958" s="59">
        <v>959</v>
      </c>
    </row>
    <row r="1959" spans="1:7" x14ac:dyDescent="0.25">
      <c r="A1959" s="59">
        <v>29</v>
      </c>
      <c r="B1959" s="59">
        <v>56</v>
      </c>
      <c r="C1959" s="59">
        <v>99</v>
      </c>
      <c r="D1959" s="59">
        <v>43</v>
      </c>
      <c r="E1959" s="59">
        <v>27</v>
      </c>
      <c r="F1959" s="59">
        <v>14</v>
      </c>
      <c r="G1959" s="59">
        <v>531</v>
      </c>
    </row>
    <row r="1960" spans="1:7" x14ac:dyDescent="0.25">
      <c r="A1960" s="59">
        <v>53</v>
      </c>
      <c r="B1960" s="59">
        <v>79</v>
      </c>
      <c r="C1960" s="59">
        <v>133</v>
      </c>
      <c r="D1960" s="59">
        <v>54</v>
      </c>
      <c r="E1960" s="59">
        <v>26</v>
      </c>
      <c r="F1960" s="59">
        <v>15</v>
      </c>
      <c r="G1960" s="59">
        <v>601</v>
      </c>
    </row>
    <row r="1961" spans="1:7" x14ac:dyDescent="0.25">
      <c r="A1961" s="59">
        <v>47</v>
      </c>
      <c r="B1961" s="59">
        <v>101</v>
      </c>
      <c r="C1961" s="59">
        <v>168</v>
      </c>
      <c r="D1961" s="59">
        <v>67</v>
      </c>
      <c r="E1961" s="59">
        <v>54</v>
      </c>
      <c r="F1961" s="59">
        <v>22</v>
      </c>
      <c r="G1961" s="59">
        <v>677</v>
      </c>
    </row>
    <row r="1962" spans="1:7" x14ac:dyDescent="0.25">
      <c r="A1962" s="59">
        <v>133</v>
      </c>
      <c r="B1962" s="59">
        <v>179</v>
      </c>
      <c r="C1962" s="59">
        <v>302</v>
      </c>
      <c r="D1962" s="59">
        <v>107</v>
      </c>
      <c r="E1962" s="59">
        <v>46</v>
      </c>
      <c r="F1962" s="59">
        <v>34</v>
      </c>
      <c r="G1962" s="59">
        <v>959</v>
      </c>
    </row>
    <row r="1963" spans="1:7" x14ac:dyDescent="0.25">
      <c r="A1963" s="59">
        <v>29</v>
      </c>
      <c r="B1963" s="59">
        <v>56</v>
      </c>
      <c r="C1963" s="59">
        <v>99</v>
      </c>
      <c r="D1963" s="59">
        <v>43</v>
      </c>
      <c r="E1963" s="59">
        <v>27</v>
      </c>
      <c r="F1963" s="59">
        <v>14</v>
      </c>
      <c r="G1963" s="59">
        <v>531</v>
      </c>
    </row>
    <row r="1964" spans="1:7" x14ac:dyDescent="0.25">
      <c r="A1964" s="59">
        <v>88</v>
      </c>
      <c r="B1964" s="59">
        <v>124</v>
      </c>
      <c r="C1964" s="59">
        <v>210</v>
      </c>
      <c r="D1964" s="59">
        <v>86</v>
      </c>
      <c r="E1964" s="59">
        <v>36</v>
      </c>
      <c r="F1964" s="59">
        <v>24</v>
      </c>
      <c r="G1964" s="59">
        <v>1003</v>
      </c>
    </row>
    <row r="1965" spans="1:7" x14ac:dyDescent="0.25">
      <c r="A1965" s="59">
        <v>216</v>
      </c>
      <c r="B1965" s="59">
        <v>329</v>
      </c>
      <c r="C1965" s="59">
        <v>576</v>
      </c>
      <c r="D1965" s="59">
        <v>212</v>
      </c>
      <c r="E1965" s="59">
        <v>113</v>
      </c>
      <c r="F1965" s="59">
        <v>81</v>
      </c>
      <c r="G1965" s="59">
        <v>1744</v>
      </c>
    </row>
    <row r="1966" spans="1:7" x14ac:dyDescent="0.25">
      <c r="A1966" s="59">
        <v>157</v>
      </c>
      <c r="B1966" s="59">
        <v>251</v>
      </c>
      <c r="C1966" s="59">
        <v>501</v>
      </c>
      <c r="D1966" s="59">
        <v>153</v>
      </c>
      <c r="E1966" s="59">
        <v>94</v>
      </c>
      <c r="F1966" s="59">
        <v>70</v>
      </c>
      <c r="G1966" s="59">
        <v>1820</v>
      </c>
    </row>
    <row r="1967" spans="1:7" x14ac:dyDescent="0.25">
      <c r="A1967" s="59">
        <v>122</v>
      </c>
      <c r="B1967" s="59">
        <v>185</v>
      </c>
      <c r="C1967" s="59">
        <v>312</v>
      </c>
      <c r="D1967" s="59">
        <v>129</v>
      </c>
      <c r="E1967" s="59">
        <v>63</v>
      </c>
      <c r="F1967" s="59">
        <v>40</v>
      </c>
      <c r="G1967" s="59">
        <v>830</v>
      </c>
    </row>
    <row r="1968" spans="1:7" x14ac:dyDescent="0.25">
      <c r="A1968" s="59">
        <v>194</v>
      </c>
      <c r="B1968" s="59">
        <v>310</v>
      </c>
      <c r="C1968" s="59">
        <v>534</v>
      </c>
      <c r="D1968" s="59">
        <v>202</v>
      </c>
      <c r="E1968" s="59">
        <v>116</v>
      </c>
      <c r="F1968" s="59">
        <v>73</v>
      </c>
      <c r="G1968" s="59">
        <v>1191</v>
      </c>
    </row>
    <row r="1969" spans="1:7" x14ac:dyDescent="0.25">
      <c r="A1969" s="59">
        <v>156</v>
      </c>
      <c r="B1969" s="59">
        <v>251</v>
      </c>
      <c r="C1969" s="59">
        <v>501</v>
      </c>
      <c r="D1969" s="59">
        <v>274</v>
      </c>
      <c r="E1969" s="59">
        <v>95</v>
      </c>
      <c r="F1969" s="59">
        <v>70</v>
      </c>
      <c r="G1969" s="59">
        <v>1820</v>
      </c>
    </row>
    <row r="1970" spans="1:7" x14ac:dyDescent="0.25">
      <c r="A1970" s="59">
        <v>216</v>
      </c>
      <c r="B1970" s="59">
        <v>360</v>
      </c>
      <c r="C1970" s="59">
        <v>654</v>
      </c>
      <c r="D1970" s="59">
        <v>268</v>
      </c>
      <c r="E1970" s="59">
        <v>144</v>
      </c>
      <c r="F1970" s="59">
        <v>111</v>
      </c>
      <c r="G1970" s="59">
        <v>1838</v>
      </c>
    </row>
    <row r="1971" spans="1:7" x14ac:dyDescent="0.25">
      <c r="A1971" s="59">
        <v>216</v>
      </c>
      <c r="B1971" s="59">
        <v>329</v>
      </c>
      <c r="C1971" s="59">
        <v>576</v>
      </c>
      <c r="D1971" s="59">
        <v>167</v>
      </c>
      <c r="E1971" s="59">
        <v>113</v>
      </c>
      <c r="F1971" s="59">
        <v>81</v>
      </c>
      <c r="G1971" s="59">
        <v>1744</v>
      </c>
    </row>
    <row r="1972" spans="1:7" x14ac:dyDescent="0.25">
      <c r="A1972" s="59">
        <v>123</v>
      </c>
      <c r="B1972" s="59">
        <v>185</v>
      </c>
      <c r="C1972" s="59">
        <v>312</v>
      </c>
      <c r="D1972" s="59">
        <v>79</v>
      </c>
      <c r="E1972" s="59">
        <v>62</v>
      </c>
      <c r="F1972" s="59">
        <v>40</v>
      </c>
      <c r="G1972" s="59">
        <v>830</v>
      </c>
    </row>
    <row r="1973" spans="1:7" x14ac:dyDescent="0.25">
      <c r="A1973" s="59">
        <v>17</v>
      </c>
      <c r="B1973" s="59">
        <v>35</v>
      </c>
      <c r="C1973" s="59">
        <v>58</v>
      </c>
      <c r="D1973" s="59">
        <v>23</v>
      </c>
      <c r="E1973" s="59">
        <v>18</v>
      </c>
      <c r="F1973" s="59">
        <v>6</v>
      </c>
      <c r="G1973" s="59">
        <v>807</v>
      </c>
    </row>
    <row r="1974" spans="1:7" x14ac:dyDescent="0.25">
      <c r="A1974" s="59">
        <v>32</v>
      </c>
      <c r="B1974" s="59">
        <v>43</v>
      </c>
      <c r="C1974" s="59">
        <v>43</v>
      </c>
      <c r="D1974" s="59">
        <v>0</v>
      </c>
      <c r="E1974" s="59">
        <v>11</v>
      </c>
      <c r="F1974" s="59">
        <v>0</v>
      </c>
      <c r="G1974" s="59">
        <v>344</v>
      </c>
    </row>
    <row r="1975" spans="1:7" x14ac:dyDescent="0.25">
      <c r="A1975" s="59">
        <v>-1</v>
      </c>
      <c r="B1975" s="59">
        <v>14</v>
      </c>
      <c r="C1975" s="59">
        <v>24</v>
      </c>
      <c r="D1975" s="59">
        <v>10</v>
      </c>
      <c r="E1975" s="59">
        <v>15</v>
      </c>
      <c r="F1975" s="59">
        <v>3</v>
      </c>
      <c r="G1975" s="59">
        <v>594</v>
      </c>
    </row>
    <row r="1976" spans="1:7" x14ac:dyDescent="0.25">
      <c r="A1976" s="59">
        <v>10</v>
      </c>
      <c r="B1976" s="59">
        <v>25</v>
      </c>
      <c r="C1976" s="59">
        <v>41</v>
      </c>
      <c r="D1976" s="59">
        <v>16</v>
      </c>
      <c r="E1976" s="59">
        <v>15</v>
      </c>
      <c r="F1976" s="59">
        <v>4</v>
      </c>
      <c r="G1976" s="59">
        <v>851</v>
      </c>
    </row>
    <row r="1977" spans="1:7" x14ac:dyDescent="0.25">
      <c r="A1977" s="59">
        <v>8</v>
      </c>
      <c r="B1977" s="59">
        <v>38</v>
      </c>
      <c r="C1977" s="59">
        <v>69</v>
      </c>
      <c r="D1977" s="59">
        <v>31</v>
      </c>
      <c r="E1977" s="59">
        <v>30</v>
      </c>
      <c r="F1977" s="59">
        <v>9</v>
      </c>
      <c r="G1977" s="59">
        <v>1009</v>
      </c>
    </row>
    <row r="1978" spans="1:7" x14ac:dyDescent="0.25">
      <c r="A1978" s="59">
        <v>11</v>
      </c>
      <c r="B1978" s="59">
        <v>51</v>
      </c>
      <c r="C1978" s="59">
        <v>89</v>
      </c>
      <c r="D1978" s="59">
        <v>38</v>
      </c>
      <c r="E1978" s="59">
        <v>40</v>
      </c>
      <c r="F1978" s="59">
        <v>12</v>
      </c>
      <c r="G1978" s="59">
        <v>256</v>
      </c>
    </row>
    <row r="1979" spans="1:7" x14ac:dyDescent="0.25">
      <c r="A1979" s="59">
        <v>-16</v>
      </c>
      <c r="B1979" s="59">
        <v>25</v>
      </c>
      <c r="C1979" s="59">
        <v>45</v>
      </c>
      <c r="D1979" s="59">
        <v>20</v>
      </c>
      <c r="E1979" s="59">
        <v>41</v>
      </c>
      <c r="F1979" s="59">
        <v>7</v>
      </c>
      <c r="G1979" s="59">
        <v>218</v>
      </c>
    </row>
    <row r="1980" spans="1:7" x14ac:dyDescent="0.25">
      <c r="A1980" s="59">
        <v>2</v>
      </c>
      <c r="B1980" s="59">
        <v>49</v>
      </c>
      <c r="C1980" s="59">
        <v>88</v>
      </c>
      <c r="D1980" s="59">
        <v>39</v>
      </c>
      <c r="E1980" s="59">
        <v>47</v>
      </c>
      <c r="F1980" s="59">
        <v>14</v>
      </c>
      <c r="G1980" s="59">
        <v>250</v>
      </c>
    </row>
    <row r="1981" spans="1:7" x14ac:dyDescent="0.25">
      <c r="A1981" s="59">
        <v>-5</v>
      </c>
      <c r="B1981" s="59">
        <v>69</v>
      </c>
      <c r="C1981" s="59">
        <v>118</v>
      </c>
      <c r="D1981" s="59">
        <v>49</v>
      </c>
      <c r="E1981" s="59">
        <v>74</v>
      </c>
      <c r="F1981" s="59">
        <v>44</v>
      </c>
      <c r="G1981" s="59">
        <v>335</v>
      </c>
    </row>
    <row r="1982" spans="1:7" x14ac:dyDescent="0.25">
      <c r="A1982" s="59">
        <v>16</v>
      </c>
      <c r="B1982" s="59">
        <v>68</v>
      </c>
      <c r="C1982" s="59">
        <v>160</v>
      </c>
      <c r="D1982" s="59">
        <v>92</v>
      </c>
      <c r="E1982" s="59">
        <v>52</v>
      </c>
      <c r="F1982" s="59">
        <v>28</v>
      </c>
      <c r="G1982" s="59">
        <v>1898</v>
      </c>
    </row>
    <row r="1983" spans="1:7" x14ac:dyDescent="0.25">
      <c r="A1983" s="59">
        <v>48</v>
      </c>
      <c r="B1983" s="59">
        <v>73</v>
      </c>
      <c r="C1983" s="59">
        <v>123</v>
      </c>
      <c r="D1983" s="59">
        <v>50</v>
      </c>
      <c r="E1983" s="59">
        <v>25</v>
      </c>
      <c r="F1983" s="59">
        <v>14</v>
      </c>
      <c r="G1983" s="59">
        <v>898</v>
      </c>
    </row>
    <row r="1984" spans="1:7" x14ac:dyDescent="0.25">
      <c r="A1984" s="59">
        <v>27</v>
      </c>
      <c r="B1984" s="59">
        <v>46</v>
      </c>
      <c r="C1984" s="59">
        <v>77</v>
      </c>
      <c r="D1984" s="59">
        <v>31</v>
      </c>
      <c r="E1984" s="59">
        <v>19</v>
      </c>
      <c r="F1984" s="59">
        <v>8</v>
      </c>
      <c r="G1984" s="59">
        <v>844</v>
      </c>
    </row>
    <row r="1985" spans="1:7" x14ac:dyDescent="0.25">
      <c r="A1985" s="59">
        <v>36</v>
      </c>
      <c r="B1985" s="59">
        <v>76</v>
      </c>
      <c r="C1985" s="59">
        <v>139</v>
      </c>
      <c r="D1985" s="59">
        <v>63</v>
      </c>
      <c r="E1985" s="59">
        <v>40</v>
      </c>
      <c r="F1985" s="59">
        <v>19</v>
      </c>
      <c r="G1985" s="59">
        <v>1075</v>
      </c>
    </row>
    <row r="1986" spans="1:7" x14ac:dyDescent="0.25">
      <c r="A1986" s="59">
        <v>26</v>
      </c>
      <c r="B1986" s="59">
        <v>85</v>
      </c>
      <c r="C1986" s="59">
        <v>153</v>
      </c>
      <c r="D1986" s="59">
        <v>68</v>
      </c>
      <c r="E1986" s="59">
        <v>59</v>
      </c>
      <c r="F1986" s="59">
        <v>25</v>
      </c>
      <c r="G1986" s="59">
        <v>619</v>
      </c>
    </row>
    <row r="1987" spans="1:7" x14ac:dyDescent="0.25">
      <c r="A1987" s="59">
        <v>72</v>
      </c>
      <c r="B1987" s="59">
        <v>133</v>
      </c>
      <c r="C1987" s="59">
        <v>221</v>
      </c>
      <c r="D1987" s="59">
        <v>88</v>
      </c>
      <c r="E1987" s="59">
        <v>61</v>
      </c>
      <c r="F1987" s="59">
        <v>29</v>
      </c>
      <c r="G1987" s="59">
        <v>817</v>
      </c>
    </row>
    <row r="1988" spans="1:7" x14ac:dyDescent="0.25">
      <c r="A1988" s="59">
        <v>121</v>
      </c>
      <c r="B1988" s="59">
        <v>186</v>
      </c>
      <c r="C1988" s="59">
        <v>320</v>
      </c>
      <c r="D1988" s="59">
        <v>136</v>
      </c>
      <c r="E1988" s="59">
        <v>65</v>
      </c>
      <c r="F1988" s="59">
        <v>41</v>
      </c>
      <c r="G1988" s="59">
        <v>690</v>
      </c>
    </row>
    <row r="1989" spans="1:7" x14ac:dyDescent="0.25">
      <c r="A1989" s="59">
        <v>25</v>
      </c>
      <c r="B1989" s="59">
        <v>44</v>
      </c>
      <c r="C1989" s="59">
        <v>73</v>
      </c>
      <c r="D1989" s="59">
        <v>29</v>
      </c>
      <c r="E1989" s="59">
        <v>19</v>
      </c>
      <c r="F1989" s="59">
        <v>8</v>
      </c>
      <c r="G1989" s="59">
        <v>490</v>
      </c>
    </row>
    <row r="1990" spans="1:7" x14ac:dyDescent="0.25">
      <c r="A1990" s="59">
        <v>29</v>
      </c>
      <c r="B1990" s="59">
        <v>49</v>
      </c>
      <c r="C1990" s="59">
        <v>82</v>
      </c>
      <c r="D1990" s="59">
        <v>33</v>
      </c>
      <c r="E1990" s="59">
        <v>20</v>
      </c>
      <c r="F1990" s="59">
        <v>9</v>
      </c>
      <c r="G1990" s="59">
        <v>870</v>
      </c>
    </row>
    <row r="1991" spans="1:7" x14ac:dyDescent="0.25">
      <c r="A1991" s="59">
        <v>87</v>
      </c>
      <c r="B1991" s="59">
        <v>153</v>
      </c>
      <c r="C1991" s="59">
        <v>306</v>
      </c>
      <c r="D1991" s="59">
        <v>103</v>
      </c>
      <c r="E1991" s="59">
        <v>66</v>
      </c>
      <c r="F1991" s="59">
        <v>42</v>
      </c>
      <c r="G1991" s="59">
        <v>1319</v>
      </c>
    </row>
    <row r="1992" spans="1:7" x14ac:dyDescent="0.25">
      <c r="A1992" s="59">
        <v>6</v>
      </c>
      <c r="B1992" s="59">
        <v>57</v>
      </c>
      <c r="C1992" s="59">
        <v>103</v>
      </c>
      <c r="D1992" s="59">
        <v>46</v>
      </c>
      <c r="E1992" s="59">
        <v>51</v>
      </c>
      <c r="F1992" s="59">
        <v>17</v>
      </c>
      <c r="G1992" s="59">
        <v>422</v>
      </c>
    </row>
    <row r="1993" spans="1:7" x14ac:dyDescent="0.25">
      <c r="A1993" s="59">
        <v>29</v>
      </c>
      <c r="B1993" s="59">
        <v>73</v>
      </c>
      <c r="C1993" s="59">
        <v>127</v>
      </c>
      <c r="D1993" s="59">
        <v>54</v>
      </c>
      <c r="E1993" s="59">
        <v>44</v>
      </c>
      <c r="F1993" s="59">
        <v>17</v>
      </c>
      <c r="G1993" s="59">
        <v>424</v>
      </c>
    </row>
    <row r="1994" spans="1:7" x14ac:dyDescent="0.25">
      <c r="A1994" s="59">
        <v>24</v>
      </c>
      <c r="B1994" s="59">
        <v>60</v>
      </c>
      <c r="C1994" s="59">
        <v>101</v>
      </c>
      <c r="D1994" s="59">
        <v>41</v>
      </c>
      <c r="E1994" s="59">
        <v>36</v>
      </c>
      <c r="F1994" s="59">
        <v>13</v>
      </c>
      <c r="G1994" s="59">
        <v>435</v>
      </c>
    </row>
    <row r="1995" spans="1:7" x14ac:dyDescent="0.25">
      <c r="A1995" s="59">
        <v>-6</v>
      </c>
      <c r="B1995" s="59">
        <v>65</v>
      </c>
      <c r="C1995" s="59">
        <v>112</v>
      </c>
      <c r="D1995" s="59">
        <v>47</v>
      </c>
      <c r="E1995" s="59">
        <v>71</v>
      </c>
      <c r="F1995" s="59">
        <v>42</v>
      </c>
      <c r="G1995" s="59">
        <v>521</v>
      </c>
    </row>
    <row r="1996" spans="1:7" x14ac:dyDescent="0.25">
      <c r="A1996" s="59">
        <v>28</v>
      </c>
      <c r="B1996" s="59">
        <v>63</v>
      </c>
      <c r="C1996" s="59">
        <v>106</v>
      </c>
      <c r="D1996" s="59">
        <v>43</v>
      </c>
      <c r="E1996" s="59">
        <v>35</v>
      </c>
      <c r="F1996" s="59">
        <v>13</v>
      </c>
      <c r="G1996" s="59">
        <v>466</v>
      </c>
    </row>
    <row r="1997" spans="1:7" x14ac:dyDescent="0.25">
      <c r="A1997" s="59">
        <v>-3</v>
      </c>
      <c r="B1997" s="59">
        <v>76</v>
      </c>
      <c r="C1997" s="59">
        <v>131</v>
      </c>
      <c r="D1997" s="59">
        <v>55</v>
      </c>
      <c r="E1997" s="59">
        <v>79</v>
      </c>
      <c r="F1997" s="59">
        <v>49</v>
      </c>
      <c r="G1997" s="59">
        <v>627</v>
      </c>
    </row>
    <row r="1998" spans="1:7" x14ac:dyDescent="0.25">
      <c r="A1998" s="59">
        <v>30</v>
      </c>
      <c r="B1998" s="59">
        <v>66</v>
      </c>
      <c r="C1998" s="59">
        <v>107</v>
      </c>
      <c r="D1998" s="59">
        <v>41</v>
      </c>
      <c r="E1998" s="59">
        <v>36</v>
      </c>
      <c r="F1998" s="59">
        <v>12</v>
      </c>
      <c r="G1998" s="59">
        <v>320</v>
      </c>
    </row>
    <row r="1999" spans="1:7" x14ac:dyDescent="0.25">
      <c r="A1999" s="59">
        <v>30</v>
      </c>
      <c r="B1999" s="59">
        <v>51</v>
      </c>
      <c r="C1999" s="59">
        <v>85</v>
      </c>
      <c r="D1999" s="59">
        <v>34</v>
      </c>
      <c r="E1999" s="59">
        <v>21</v>
      </c>
      <c r="F1999" s="59">
        <v>9</v>
      </c>
      <c r="G1999" s="59">
        <v>863</v>
      </c>
    </row>
    <row r="2000" spans="1:7" x14ac:dyDescent="0.25">
      <c r="A2000" s="59">
        <v>50</v>
      </c>
      <c r="B2000" s="59">
        <v>96</v>
      </c>
      <c r="C2000" s="59">
        <v>176</v>
      </c>
      <c r="D2000" s="59">
        <v>80</v>
      </c>
      <c r="E2000" s="59">
        <v>46</v>
      </c>
      <c r="F2000" s="59">
        <v>24</v>
      </c>
      <c r="G2000" s="59">
        <v>1079</v>
      </c>
    </row>
    <row r="2001" spans="1:7" x14ac:dyDescent="0.25">
      <c r="A2001" s="59">
        <v>13</v>
      </c>
      <c r="B2001" s="59">
        <v>32</v>
      </c>
      <c r="C2001" s="59">
        <v>56</v>
      </c>
      <c r="D2001" s="59">
        <v>24</v>
      </c>
      <c r="E2001" s="59">
        <v>19</v>
      </c>
      <c r="F2001" s="59">
        <v>7</v>
      </c>
      <c r="G2001" s="59">
        <v>567</v>
      </c>
    </row>
    <row r="2002" spans="1:7" x14ac:dyDescent="0.25">
      <c r="A2002" s="59">
        <v>22</v>
      </c>
      <c r="B2002" s="59">
        <v>80</v>
      </c>
      <c r="C2002" s="59">
        <v>145</v>
      </c>
      <c r="D2002" s="59">
        <v>65</v>
      </c>
      <c r="E2002" s="59">
        <v>58</v>
      </c>
      <c r="F2002" s="59">
        <v>24</v>
      </c>
      <c r="G2002" s="59">
        <v>403</v>
      </c>
    </row>
    <row r="2003" spans="1:7" x14ac:dyDescent="0.25">
      <c r="A2003" s="59">
        <v>20</v>
      </c>
      <c r="B2003" s="59">
        <v>145</v>
      </c>
      <c r="C2003" s="59">
        <v>250</v>
      </c>
      <c r="D2003" s="59">
        <v>88</v>
      </c>
      <c r="E2003" s="59">
        <v>125</v>
      </c>
      <c r="F2003" s="59">
        <v>95</v>
      </c>
      <c r="G2003" s="59">
        <v>716</v>
      </c>
    </row>
    <row r="2004" spans="1:7" x14ac:dyDescent="0.25">
      <c r="A2004" s="59">
        <v>57</v>
      </c>
      <c r="B2004" s="59">
        <v>112</v>
      </c>
      <c r="C2004" s="59">
        <v>195</v>
      </c>
      <c r="D2004" s="59">
        <v>83</v>
      </c>
      <c r="E2004" s="59">
        <v>55</v>
      </c>
      <c r="F2004" s="59">
        <v>27</v>
      </c>
      <c r="G2004" s="59">
        <v>575</v>
      </c>
    </row>
    <row r="2005" spans="1:7" x14ac:dyDescent="0.25">
      <c r="A2005" s="59">
        <v>47</v>
      </c>
      <c r="B2005" s="59">
        <v>73</v>
      </c>
      <c r="C2005" s="59">
        <v>123</v>
      </c>
      <c r="D2005" s="59">
        <v>50</v>
      </c>
      <c r="E2005" s="59">
        <v>26</v>
      </c>
      <c r="F2005" s="59">
        <v>14</v>
      </c>
      <c r="G2005" s="59">
        <v>898</v>
      </c>
    </row>
    <row r="2006" spans="1:7" x14ac:dyDescent="0.25">
      <c r="A2006" s="59">
        <v>28</v>
      </c>
      <c r="B2006" s="59">
        <v>49</v>
      </c>
      <c r="C2006" s="59">
        <v>82</v>
      </c>
      <c r="D2006" s="59">
        <v>33</v>
      </c>
      <c r="E2006" s="59">
        <v>21</v>
      </c>
      <c r="F2006" s="59">
        <v>9</v>
      </c>
      <c r="G2006" s="59">
        <v>818</v>
      </c>
    </row>
    <row r="2007" spans="1:7" x14ac:dyDescent="0.25">
      <c r="A2007" s="59">
        <v>27</v>
      </c>
      <c r="B2007" s="59">
        <v>85</v>
      </c>
      <c r="C2007" s="59">
        <v>153</v>
      </c>
      <c r="D2007" s="59">
        <v>68</v>
      </c>
      <c r="E2007" s="59">
        <v>58</v>
      </c>
      <c r="F2007" s="59">
        <v>25</v>
      </c>
      <c r="G2007" s="59">
        <v>619</v>
      </c>
    </row>
    <row r="2008" spans="1:7" x14ac:dyDescent="0.25">
      <c r="A2008" s="59">
        <v>36</v>
      </c>
      <c r="B2008" s="59">
        <v>76</v>
      </c>
      <c r="C2008" s="59">
        <v>139</v>
      </c>
      <c r="D2008" s="59">
        <v>63</v>
      </c>
      <c r="E2008" s="59">
        <v>40</v>
      </c>
      <c r="F2008" s="59">
        <v>19</v>
      </c>
      <c r="G2008" s="59">
        <v>1075</v>
      </c>
    </row>
    <row r="2009" spans="1:7" x14ac:dyDescent="0.25">
      <c r="A2009" s="59">
        <v>-2</v>
      </c>
      <c r="B2009" s="59">
        <v>76</v>
      </c>
      <c r="C2009" s="59">
        <v>131</v>
      </c>
      <c r="D2009" s="59">
        <v>55</v>
      </c>
      <c r="E2009" s="59">
        <v>78</v>
      </c>
      <c r="F2009" s="59">
        <v>49</v>
      </c>
      <c r="G2009" s="59">
        <v>627</v>
      </c>
    </row>
    <row r="2010" spans="1:7" x14ac:dyDescent="0.25">
      <c r="A2010" s="59">
        <v>21</v>
      </c>
      <c r="B2010" s="59">
        <v>65</v>
      </c>
      <c r="C2010" s="59">
        <v>114</v>
      </c>
      <c r="D2010" s="59">
        <v>49</v>
      </c>
      <c r="E2010" s="59">
        <v>44</v>
      </c>
      <c r="F2010" s="59">
        <v>16</v>
      </c>
      <c r="G2010" s="59">
        <v>392</v>
      </c>
    </row>
    <row r="2011" spans="1:7" x14ac:dyDescent="0.25">
      <c r="A2011" s="59">
        <v>105</v>
      </c>
      <c r="B2011" s="59">
        <v>174</v>
      </c>
      <c r="C2011" s="59">
        <v>289</v>
      </c>
      <c r="D2011" s="59">
        <v>167</v>
      </c>
      <c r="E2011" s="59">
        <v>69</v>
      </c>
      <c r="F2011" s="59">
        <v>37</v>
      </c>
      <c r="G2011" s="59">
        <v>1166</v>
      </c>
    </row>
    <row r="2012" spans="1:7" x14ac:dyDescent="0.25">
      <c r="A2012" s="59">
        <v>26</v>
      </c>
      <c r="B2012" s="59">
        <v>45</v>
      </c>
      <c r="C2012" s="59">
        <v>75</v>
      </c>
      <c r="D2012" s="59">
        <v>30</v>
      </c>
      <c r="E2012" s="59">
        <v>19</v>
      </c>
      <c r="F2012" s="59">
        <v>8</v>
      </c>
      <c r="G2012" s="59">
        <v>882</v>
      </c>
    </row>
    <row r="2013" spans="1:7" x14ac:dyDescent="0.25">
      <c r="A2013" s="59">
        <v>30</v>
      </c>
      <c r="B2013" s="59">
        <v>51</v>
      </c>
      <c r="C2013" s="59">
        <v>85</v>
      </c>
      <c r="D2013" s="59">
        <v>34</v>
      </c>
      <c r="E2013" s="59">
        <v>21</v>
      </c>
      <c r="F2013" s="59">
        <v>9</v>
      </c>
      <c r="G2013" s="59">
        <v>863</v>
      </c>
    </row>
    <row r="2014" spans="1:7" x14ac:dyDescent="0.25">
      <c r="A2014" s="59">
        <v>12</v>
      </c>
      <c r="B2014" s="59">
        <v>32</v>
      </c>
      <c r="C2014" s="59">
        <v>56</v>
      </c>
      <c r="D2014" s="59">
        <v>24</v>
      </c>
      <c r="E2014" s="59">
        <v>20</v>
      </c>
      <c r="F2014" s="59">
        <v>7</v>
      </c>
      <c r="G2014" s="59">
        <v>567</v>
      </c>
    </row>
    <row r="2015" spans="1:7" x14ac:dyDescent="0.25">
      <c r="A2015" s="59">
        <v>23</v>
      </c>
      <c r="B2015" s="59">
        <v>80</v>
      </c>
      <c r="C2015" s="59">
        <v>145</v>
      </c>
      <c r="D2015" s="59">
        <v>65</v>
      </c>
      <c r="E2015" s="59">
        <v>57</v>
      </c>
      <c r="F2015" s="59">
        <v>24</v>
      </c>
      <c r="G2015" s="59">
        <v>403</v>
      </c>
    </row>
    <row r="2016" spans="1:7" x14ac:dyDescent="0.25">
      <c r="A2016" s="59">
        <v>50</v>
      </c>
      <c r="B2016" s="59">
        <v>96</v>
      </c>
      <c r="C2016" s="59">
        <v>176</v>
      </c>
      <c r="D2016" s="59">
        <v>80</v>
      </c>
      <c r="E2016" s="59">
        <v>46</v>
      </c>
      <c r="F2016" s="59">
        <v>24</v>
      </c>
      <c r="G2016" s="59">
        <v>1079</v>
      </c>
    </row>
    <row r="2017" spans="1:7" x14ac:dyDescent="0.25">
      <c r="A2017" s="59">
        <v>21</v>
      </c>
      <c r="B2017" s="59">
        <v>145</v>
      </c>
      <c r="C2017" s="59">
        <v>250</v>
      </c>
      <c r="D2017" s="59">
        <v>147</v>
      </c>
      <c r="E2017" s="59">
        <v>124</v>
      </c>
      <c r="F2017" s="59">
        <v>95</v>
      </c>
      <c r="G2017" s="59">
        <v>716</v>
      </c>
    </row>
    <row r="2018" spans="1:7" x14ac:dyDescent="0.25">
      <c r="A2018" s="59">
        <v>58</v>
      </c>
      <c r="B2018" s="59">
        <v>112</v>
      </c>
      <c r="C2018" s="59">
        <v>195</v>
      </c>
      <c r="D2018" s="59">
        <v>83</v>
      </c>
      <c r="E2018" s="59">
        <v>54</v>
      </c>
      <c r="F2018" s="59">
        <v>27</v>
      </c>
      <c r="G2018" s="59">
        <v>575</v>
      </c>
    </row>
    <row r="2019" spans="1:7" x14ac:dyDescent="0.25">
      <c r="A2019" s="59">
        <v>73</v>
      </c>
      <c r="B2019" s="59">
        <v>133</v>
      </c>
      <c r="C2019" s="59">
        <v>221</v>
      </c>
      <c r="D2019" s="59">
        <v>88</v>
      </c>
      <c r="E2019" s="59">
        <v>60</v>
      </c>
      <c r="F2019" s="59">
        <v>29</v>
      </c>
      <c r="G2019" s="59">
        <v>817</v>
      </c>
    </row>
    <row r="2020" spans="1:7" x14ac:dyDescent="0.25">
      <c r="A2020" s="59">
        <v>122</v>
      </c>
      <c r="B2020" s="59">
        <v>186</v>
      </c>
      <c r="C2020" s="59">
        <v>320</v>
      </c>
      <c r="D2020" s="59">
        <v>163</v>
      </c>
      <c r="E2020" s="59">
        <v>64</v>
      </c>
      <c r="F2020" s="59">
        <v>41</v>
      </c>
      <c r="G2020" s="59">
        <v>690</v>
      </c>
    </row>
    <row r="2021" spans="1:7" x14ac:dyDescent="0.25">
      <c r="A2021" s="59">
        <v>29</v>
      </c>
      <c r="B2021" s="59">
        <v>49</v>
      </c>
      <c r="C2021" s="59">
        <v>82</v>
      </c>
      <c r="D2021" s="59">
        <v>33</v>
      </c>
      <c r="E2021" s="59">
        <v>20</v>
      </c>
      <c r="F2021" s="59">
        <v>9</v>
      </c>
      <c r="G2021" s="59">
        <v>870</v>
      </c>
    </row>
    <row r="2022" spans="1:7" x14ac:dyDescent="0.25">
      <c r="A2022" s="59">
        <v>25</v>
      </c>
      <c r="B2022" s="59">
        <v>44</v>
      </c>
      <c r="C2022" s="59">
        <v>73</v>
      </c>
      <c r="D2022" s="59">
        <v>29</v>
      </c>
      <c r="E2022" s="59">
        <v>19</v>
      </c>
      <c r="F2022" s="59">
        <v>8</v>
      </c>
      <c r="G2022" s="59">
        <v>490</v>
      </c>
    </row>
    <row r="2023" spans="1:7" x14ac:dyDescent="0.25">
      <c r="A2023" s="59">
        <v>7</v>
      </c>
      <c r="B2023" s="59">
        <v>57</v>
      </c>
      <c r="C2023" s="59">
        <v>103</v>
      </c>
      <c r="D2023" s="59">
        <v>46</v>
      </c>
      <c r="E2023" s="59">
        <v>50</v>
      </c>
      <c r="F2023" s="59">
        <v>17</v>
      </c>
      <c r="G2023" s="59">
        <v>422</v>
      </c>
    </row>
    <row r="2024" spans="1:7" x14ac:dyDescent="0.25">
      <c r="A2024" s="59">
        <v>-20</v>
      </c>
      <c r="B2024" s="59">
        <v>52</v>
      </c>
      <c r="C2024" s="59">
        <v>99</v>
      </c>
      <c r="D2024" s="59">
        <v>47</v>
      </c>
      <c r="E2024" s="59">
        <v>72</v>
      </c>
      <c r="F2024" s="59">
        <v>42</v>
      </c>
      <c r="G2024" s="59">
        <v>571</v>
      </c>
    </row>
    <row r="2025" spans="1:7" x14ac:dyDescent="0.25">
      <c r="A2025" s="59">
        <v>87</v>
      </c>
      <c r="B2025" s="59">
        <v>153</v>
      </c>
      <c r="C2025" s="59">
        <v>306</v>
      </c>
      <c r="D2025" s="59">
        <v>140</v>
      </c>
      <c r="E2025" s="59">
        <v>66</v>
      </c>
      <c r="F2025" s="59">
        <v>42</v>
      </c>
      <c r="G2025" s="59">
        <v>1319</v>
      </c>
    </row>
    <row r="2026" spans="1:7" x14ac:dyDescent="0.25">
      <c r="A2026" s="59">
        <v>390</v>
      </c>
      <c r="B2026" s="59">
        <v>443</v>
      </c>
      <c r="C2026" s="59">
        <v>510</v>
      </c>
      <c r="D2026" s="59">
        <v>67</v>
      </c>
      <c r="E2026" s="59">
        <v>53</v>
      </c>
      <c r="F2026" s="59">
        <v>22</v>
      </c>
      <c r="G2026" s="59">
        <v>-3534</v>
      </c>
    </row>
    <row r="2027" spans="1:7" x14ac:dyDescent="0.25">
      <c r="A2027" s="59">
        <v>10</v>
      </c>
      <c r="B2027" s="59">
        <v>25</v>
      </c>
      <c r="C2027" s="59">
        <v>41</v>
      </c>
      <c r="D2027" s="59">
        <v>16</v>
      </c>
      <c r="E2027" s="59">
        <v>15</v>
      </c>
      <c r="F2027" s="59">
        <v>4</v>
      </c>
      <c r="G2027" s="59">
        <v>851</v>
      </c>
    </row>
    <row r="2028" spans="1:7" x14ac:dyDescent="0.25">
      <c r="A2028" s="59">
        <v>32</v>
      </c>
      <c r="B2028" s="59">
        <v>43</v>
      </c>
      <c r="C2028" s="59">
        <v>43</v>
      </c>
      <c r="D2028" s="59">
        <v>0</v>
      </c>
      <c r="E2028" s="59">
        <v>11</v>
      </c>
      <c r="F2028" s="59">
        <v>0</v>
      </c>
      <c r="G2028" s="59">
        <v>344</v>
      </c>
    </row>
    <row r="2029" spans="1:7" x14ac:dyDescent="0.25">
      <c r="A2029" s="59">
        <v>2</v>
      </c>
      <c r="B2029" s="59">
        <v>49</v>
      </c>
      <c r="C2029" s="59">
        <v>88</v>
      </c>
      <c r="D2029" s="59">
        <v>39</v>
      </c>
      <c r="E2029" s="59">
        <v>47</v>
      </c>
      <c r="F2029" s="59">
        <v>14</v>
      </c>
      <c r="G2029" s="59">
        <v>250</v>
      </c>
    </row>
    <row r="2030" spans="1:7" x14ac:dyDescent="0.25">
      <c r="A2030" s="59">
        <v>-4</v>
      </c>
      <c r="B2030" s="59">
        <v>69</v>
      </c>
      <c r="C2030" s="59">
        <v>118</v>
      </c>
      <c r="D2030" s="59">
        <v>49</v>
      </c>
      <c r="E2030" s="59">
        <v>73</v>
      </c>
      <c r="F2030" s="59">
        <v>44</v>
      </c>
      <c r="G2030" s="59">
        <v>335</v>
      </c>
    </row>
    <row r="2031" spans="1:7" x14ac:dyDescent="0.25">
      <c r="A2031" s="59">
        <v>-16</v>
      </c>
      <c r="B2031" s="59">
        <v>25</v>
      </c>
      <c r="C2031" s="59">
        <v>45</v>
      </c>
      <c r="D2031" s="59">
        <v>20</v>
      </c>
      <c r="E2031" s="59">
        <v>41</v>
      </c>
      <c r="F2031" s="59">
        <v>7</v>
      </c>
      <c r="G2031" s="59">
        <v>218</v>
      </c>
    </row>
    <row r="2032" spans="1:7" x14ac:dyDescent="0.25">
      <c r="A2032" s="59">
        <v>37</v>
      </c>
      <c r="B2032" s="59">
        <v>75</v>
      </c>
      <c r="C2032" s="59">
        <v>127</v>
      </c>
      <c r="D2032" s="59">
        <v>52</v>
      </c>
      <c r="E2032" s="59">
        <v>38</v>
      </c>
      <c r="F2032" s="59">
        <v>16</v>
      </c>
      <c r="G2032" s="59">
        <v>327</v>
      </c>
    </row>
    <row r="2033" spans="1:7" x14ac:dyDescent="0.25">
      <c r="A2033" s="59">
        <v>28</v>
      </c>
      <c r="B2033" s="59">
        <v>74</v>
      </c>
      <c r="C2033" s="59">
        <v>122</v>
      </c>
      <c r="D2033" s="59">
        <v>48</v>
      </c>
      <c r="E2033" s="59">
        <v>46</v>
      </c>
      <c r="F2033" s="59">
        <v>15</v>
      </c>
      <c r="G2033" s="59">
        <v>462</v>
      </c>
    </row>
    <row r="2034" spans="1:7" x14ac:dyDescent="0.25">
      <c r="A2034" s="59">
        <v>89</v>
      </c>
      <c r="B2034" s="59">
        <v>124</v>
      </c>
      <c r="C2034" s="59">
        <v>210</v>
      </c>
      <c r="D2034" s="59">
        <v>86</v>
      </c>
      <c r="E2034" s="59">
        <v>35</v>
      </c>
      <c r="F2034" s="59">
        <v>24</v>
      </c>
      <c r="G2034" s="59">
        <v>1003</v>
      </c>
    </row>
    <row r="2035" spans="1:7" x14ac:dyDescent="0.25">
      <c r="A2035" s="59">
        <v>133</v>
      </c>
      <c r="B2035" s="59">
        <v>179</v>
      </c>
      <c r="C2035" s="59">
        <v>302</v>
      </c>
      <c r="D2035" s="59">
        <v>203</v>
      </c>
      <c r="E2035" s="59">
        <v>46</v>
      </c>
      <c r="F2035" s="59">
        <v>34</v>
      </c>
      <c r="G2035" s="59">
        <v>959</v>
      </c>
    </row>
    <row r="2036" spans="1:7" x14ac:dyDescent="0.25">
      <c r="A2036" s="59">
        <v>52</v>
      </c>
      <c r="B2036" s="59">
        <v>79</v>
      </c>
      <c r="C2036" s="59">
        <v>133</v>
      </c>
      <c r="D2036" s="59">
        <v>54</v>
      </c>
      <c r="E2036" s="59">
        <v>27</v>
      </c>
      <c r="F2036" s="59">
        <v>15</v>
      </c>
      <c r="G2036" s="59">
        <v>601</v>
      </c>
    </row>
    <row r="2037" spans="1:7" x14ac:dyDescent="0.25">
      <c r="A2037" s="59">
        <v>309</v>
      </c>
      <c r="B2037" s="59">
        <v>453</v>
      </c>
      <c r="C2037" s="59">
        <v>747</v>
      </c>
      <c r="D2037" s="59">
        <v>295</v>
      </c>
      <c r="E2037" s="59">
        <v>144</v>
      </c>
      <c r="F2037" s="59">
        <v>111</v>
      </c>
      <c r="G2037" s="59">
        <v>1727</v>
      </c>
    </row>
    <row r="2038" spans="1:7" x14ac:dyDescent="0.25">
      <c r="A2038" s="59">
        <v>-189</v>
      </c>
      <c r="B2038" s="59">
        <v>-93</v>
      </c>
      <c r="C2038" s="59">
        <v>148</v>
      </c>
      <c r="D2038" s="59">
        <v>263</v>
      </c>
      <c r="E2038" s="59">
        <v>96</v>
      </c>
      <c r="F2038" s="59">
        <v>74</v>
      </c>
      <c r="G2038" s="59">
        <v>5121</v>
      </c>
    </row>
    <row r="2039" spans="1:7" x14ac:dyDescent="0.25">
      <c r="A2039" s="59">
        <v>-224</v>
      </c>
      <c r="B2039" s="59">
        <v>-69</v>
      </c>
      <c r="C2039" s="59">
        <v>66</v>
      </c>
      <c r="D2039" s="59">
        <v>210</v>
      </c>
      <c r="E2039" s="59">
        <v>155</v>
      </c>
      <c r="F2039" s="59">
        <v>122</v>
      </c>
      <c r="G2039" s="59">
        <v>3641</v>
      </c>
    </row>
    <row r="2040" spans="1:7" x14ac:dyDescent="0.25">
      <c r="A2040" s="59">
        <v>312</v>
      </c>
      <c r="B2040" s="59">
        <v>407</v>
      </c>
      <c r="C2040" s="59">
        <v>657</v>
      </c>
      <c r="D2040" s="59">
        <v>163</v>
      </c>
      <c r="E2040" s="59">
        <v>95</v>
      </c>
      <c r="F2040" s="59">
        <v>70</v>
      </c>
      <c r="G2040" s="59">
        <v>723</v>
      </c>
    </row>
    <row r="2041" spans="1:7" x14ac:dyDescent="0.25">
      <c r="A2041" s="59">
        <v>271</v>
      </c>
      <c r="B2041" s="59">
        <v>420</v>
      </c>
      <c r="C2041" s="59">
        <v>699</v>
      </c>
      <c r="D2041" s="59">
        <v>352</v>
      </c>
      <c r="E2041" s="59">
        <v>149</v>
      </c>
      <c r="F2041" s="59">
        <v>97</v>
      </c>
      <c r="G2041" s="59">
        <v>2642</v>
      </c>
    </row>
    <row r="2042" spans="1:7" x14ac:dyDescent="0.25">
      <c r="A2042" s="59">
        <v>46</v>
      </c>
      <c r="B2042" s="59">
        <v>71</v>
      </c>
      <c r="C2042" s="59">
        <v>120</v>
      </c>
      <c r="D2042" s="59">
        <v>49</v>
      </c>
      <c r="E2042" s="59">
        <v>25</v>
      </c>
      <c r="F2042" s="59">
        <v>13</v>
      </c>
      <c r="G2042" s="59">
        <v>845</v>
      </c>
    </row>
    <row r="2043" spans="1:7" x14ac:dyDescent="0.25">
      <c r="A2043" s="59">
        <v>31</v>
      </c>
      <c r="B2043" s="59">
        <v>51</v>
      </c>
      <c r="C2043" s="59">
        <v>85</v>
      </c>
      <c r="D2043" s="59">
        <v>34</v>
      </c>
      <c r="E2043" s="59">
        <v>20</v>
      </c>
      <c r="F2043" s="59">
        <v>9</v>
      </c>
      <c r="G2043" s="59">
        <v>863</v>
      </c>
    </row>
    <row r="2044" spans="1:7" x14ac:dyDescent="0.25">
      <c r="A2044" s="59">
        <v>77</v>
      </c>
      <c r="B2044" s="59">
        <v>120</v>
      </c>
      <c r="C2044" s="59">
        <v>214</v>
      </c>
      <c r="D2044" s="59">
        <v>94</v>
      </c>
      <c r="E2044" s="59">
        <v>43</v>
      </c>
      <c r="F2044" s="59">
        <v>31</v>
      </c>
      <c r="G2044" s="59">
        <v>540</v>
      </c>
    </row>
    <row r="2045" spans="1:7" x14ac:dyDescent="0.25">
      <c r="A2045" s="59">
        <v>26</v>
      </c>
      <c r="B2045" s="59">
        <v>85</v>
      </c>
      <c r="C2045" s="59">
        <v>153</v>
      </c>
      <c r="D2045" s="59">
        <v>68</v>
      </c>
      <c r="E2045" s="59">
        <v>59</v>
      </c>
      <c r="F2045" s="59">
        <v>25</v>
      </c>
      <c r="G2045" s="59">
        <v>619</v>
      </c>
    </row>
    <row r="2046" spans="1:7" x14ac:dyDescent="0.25">
      <c r="A2046" s="59">
        <v>-3</v>
      </c>
      <c r="B2046" s="59">
        <v>76</v>
      </c>
      <c r="C2046" s="59">
        <v>131</v>
      </c>
      <c r="D2046" s="59">
        <v>55</v>
      </c>
      <c r="E2046" s="59">
        <v>79</v>
      </c>
      <c r="F2046" s="59">
        <v>49</v>
      </c>
      <c r="G2046" s="59">
        <v>-1053</v>
      </c>
    </row>
    <row r="2047" spans="1:7" x14ac:dyDescent="0.25">
      <c r="A2047" s="59">
        <v>31</v>
      </c>
      <c r="B2047" s="59">
        <v>66</v>
      </c>
      <c r="C2047" s="59">
        <v>107</v>
      </c>
      <c r="D2047" s="59">
        <v>41</v>
      </c>
      <c r="E2047" s="59">
        <v>35</v>
      </c>
      <c r="F2047" s="59">
        <v>12</v>
      </c>
      <c r="G2047" s="59">
        <v>320</v>
      </c>
    </row>
    <row r="2048" spans="1:7" x14ac:dyDescent="0.25">
      <c r="A2048" s="59">
        <v>27</v>
      </c>
      <c r="B2048" s="59">
        <v>63</v>
      </c>
      <c r="C2048" s="59">
        <v>106</v>
      </c>
      <c r="D2048" s="59">
        <v>43</v>
      </c>
      <c r="E2048" s="59">
        <v>36</v>
      </c>
      <c r="F2048" s="59">
        <v>13</v>
      </c>
      <c r="G2048" s="59">
        <v>466</v>
      </c>
    </row>
    <row r="2049" spans="1:7" x14ac:dyDescent="0.25">
      <c r="A2049" s="59">
        <v>27</v>
      </c>
      <c r="B2049" s="59">
        <v>74</v>
      </c>
      <c r="C2049" s="59">
        <v>122</v>
      </c>
      <c r="D2049" s="59">
        <v>48</v>
      </c>
      <c r="E2049" s="59">
        <v>47</v>
      </c>
      <c r="F2049" s="59">
        <v>15</v>
      </c>
      <c r="G2049" s="59">
        <v>462</v>
      </c>
    </row>
    <row r="2050" spans="1:7" x14ac:dyDescent="0.25">
      <c r="A2050" s="59">
        <v>16</v>
      </c>
      <c r="B2050" s="59">
        <v>68</v>
      </c>
      <c r="C2050" s="59">
        <v>160</v>
      </c>
      <c r="D2050" s="59">
        <v>92</v>
      </c>
      <c r="E2050" s="59">
        <v>52</v>
      </c>
      <c r="F2050" s="59">
        <v>28</v>
      </c>
      <c r="G2050" s="59">
        <v>1898</v>
      </c>
    </row>
    <row r="2051" spans="1:7" x14ac:dyDescent="0.25">
      <c r="A2051" s="59">
        <v>9</v>
      </c>
      <c r="B2051" s="59">
        <v>25</v>
      </c>
      <c r="C2051" s="59">
        <v>41</v>
      </c>
      <c r="D2051" s="59">
        <v>16</v>
      </c>
      <c r="E2051" s="59">
        <v>16</v>
      </c>
      <c r="F2051" s="59">
        <v>4</v>
      </c>
      <c r="G2051" s="59">
        <v>851</v>
      </c>
    </row>
    <row r="2052" spans="1:7" x14ac:dyDescent="0.25">
      <c r="A2052" s="59">
        <v>7</v>
      </c>
      <c r="B2052" s="59">
        <v>38</v>
      </c>
      <c r="C2052" s="59">
        <v>69</v>
      </c>
      <c r="D2052" s="59">
        <v>31</v>
      </c>
      <c r="E2052" s="59">
        <v>31</v>
      </c>
      <c r="F2052" s="59">
        <v>9</v>
      </c>
      <c r="G2052" s="59">
        <v>1009</v>
      </c>
    </row>
    <row r="2053" spans="1:7" x14ac:dyDescent="0.25">
      <c r="A2053" s="59">
        <v>-15</v>
      </c>
      <c r="B2053" s="59">
        <v>25</v>
      </c>
      <c r="C2053" s="59">
        <v>45</v>
      </c>
      <c r="D2053" s="59">
        <v>20</v>
      </c>
      <c r="E2053" s="59">
        <v>40</v>
      </c>
      <c r="F2053" s="59">
        <v>7</v>
      </c>
      <c r="G2053" s="59">
        <v>-598</v>
      </c>
    </row>
    <row r="2054" spans="1:7" x14ac:dyDescent="0.25">
      <c r="A2054" s="59">
        <v>-5</v>
      </c>
      <c r="B2054" s="59">
        <v>69</v>
      </c>
      <c r="C2054" s="59">
        <v>118</v>
      </c>
      <c r="D2054" s="59">
        <v>49</v>
      </c>
      <c r="E2054" s="59">
        <v>74</v>
      </c>
      <c r="F2054" s="59">
        <v>44</v>
      </c>
      <c r="G2054" s="59">
        <v>335</v>
      </c>
    </row>
    <row r="2055" spans="1:7" x14ac:dyDescent="0.25">
      <c r="A2055" s="59">
        <v>12</v>
      </c>
      <c r="B2055" s="59">
        <v>51</v>
      </c>
      <c r="C2055" s="59">
        <v>89</v>
      </c>
      <c r="D2055" s="59">
        <v>38</v>
      </c>
      <c r="E2055" s="59">
        <v>39</v>
      </c>
      <c r="F2055" s="59">
        <v>12</v>
      </c>
      <c r="G2055" s="59">
        <v>256</v>
      </c>
    </row>
    <row r="2056" spans="1:7" x14ac:dyDescent="0.25">
      <c r="A2056" s="59">
        <v>66</v>
      </c>
      <c r="B2056" s="59">
        <v>104</v>
      </c>
      <c r="C2056" s="59">
        <v>185</v>
      </c>
      <c r="D2056" s="59">
        <v>81</v>
      </c>
      <c r="E2056" s="59">
        <v>38</v>
      </c>
      <c r="F2056" s="59">
        <v>26</v>
      </c>
      <c r="G2056" s="59">
        <v>551</v>
      </c>
    </row>
    <row r="2057" spans="1:7" x14ac:dyDescent="0.25">
      <c r="A2057" s="59">
        <v>28</v>
      </c>
      <c r="B2057" s="59">
        <v>49</v>
      </c>
      <c r="C2057" s="59">
        <v>82</v>
      </c>
      <c r="D2057" s="59">
        <v>33</v>
      </c>
      <c r="E2057" s="59">
        <v>21</v>
      </c>
      <c r="F2057" s="59">
        <v>9</v>
      </c>
      <c r="G2057" s="59">
        <v>870</v>
      </c>
    </row>
    <row r="2058" spans="1:7" x14ac:dyDescent="0.25">
      <c r="A2058" s="59">
        <v>22</v>
      </c>
      <c r="B2058" s="59">
        <v>80</v>
      </c>
      <c r="C2058" s="59">
        <v>145</v>
      </c>
      <c r="D2058" s="59">
        <v>65</v>
      </c>
      <c r="E2058" s="59">
        <v>58</v>
      </c>
      <c r="F2058" s="59">
        <v>24</v>
      </c>
      <c r="G2058" s="59">
        <v>403</v>
      </c>
    </row>
    <row r="2059" spans="1:7" x14ac:dyDescent="0.25">
      <c r="A2059" s="59">
        <v>20</v>
      </c>
      <c r="B2059" s="59">
        <v>145</v>
      </c>
      <c r="C2059" s="59">
        <v>250</v>
      </c>
      <c r="D2059" s="59">
        <v>94</v>
      </c>
      <c r="E2059" s="59">
        <v>125</v>
      </c>
      <c r="F2059" s="59">
        <v>95</v>
      </c>
      <c r="G2059" s="59">
        <v>716</v>
      </c>
    </row>
    <row r="2060" spans="1:7" x14ac:dyDescent="0.25">
      <c r="A2060" s="59">
        <v>121</v>
      </c>
      <c r="B2060" s="59">
        <v>186</v>
      </c>
      <c r="C2060" s="59">
        <v>320</v>
      </c>
      <c r="D2060" s="59">
        <v>67</v>
      </c>
      <c r="E2060" s="59">
        <v>65</v>
      </c>
      <c r="F2060" s="59">
        <v>41</v>
      </c>
      <c r="G2060" s="59">
        <v>-2248</v>
      </c>
    </row>
    <row r="2061" spans="1:7" x14ac:dyDescent="0.25">
      <c r="A2061" s="59">
        <v>24</v>
      </c>
      <c r="B2061" s="59">
        <v>44</v>
      </c>
      <c r="C2061" s="59">
        <v>73</v>
      </c>
      <c r="D2061" s="59">
        <v>29</v>
      </c>
      <c r="E2061" s="59">
        <v>20</v>
      </c>
      <c r="F2061" s="59">
        <v>8</v>
      </c>
      <c r="G2061" s="59">
        <v>490</v>
      </c>
    </row>
    <row r="2062" spans="1:7" x14ac:dyDescent="0.25">
      <c r="A2062" s="59">
        <v>72</v>
      </c>
      <c r="B2062" s="59">
        <v>133</v>
      </c>
      <c r="C2062" s="59">
        <v>221</v>
      </c>
      <c r="D2062" s="59">
        <v>88</v>
      </c>
      <c r="E2062" s="59">
        <v>61</v>
      </c>
      <c r="F2062" s="59">
        <v>29</v>
      </c>
      <c r="G2062" s="59">
        <v>817</v>
      </c>
    </row>
    <row r="2063" spans="1:7" x14ac:dyDescent="0.25">
      <c r="A2063" s="59">
        <v>188</v>
      </c>
      <c r="B2063" s="59">
        <v>284</v>
      </c>
      <c r="C2063" s="59">
        <v>525</v>
      </c>
      <c r="D2063" s="59">
        <v>276</v>
      </c>
      <c r="E2063" s="59">
        <v>96</v>
      </c>
      <c r="F2063" s="59">
        <v>74</v>
      </c>
      <c r="G2063" s="59">
        <v>1321</v>
      </c>
    </row>
    <row r="2064" spans="1:7" x14ac:dyDescent="0.25">
      <c r="A2064" s="59">
        <v>30</v>
      </c>
      <c r="B2064" s="59">
        <v>56</v>
      </c>
      <c r="C2064" s="59">
        <v>99</v>
      </c>
      <c r="D2064" s="59">
        <v>43</v>
      </c>
      <c r="E2064" s="59">
        <v>26</v>
      </c>
      <c r="F2064" s="59">
        <v>14</v>
      </c>
      <c r="G2064" s="59">
        <v>531</v>
      </c>
    </row>
    <row r="2065" spans="1:7" x14ac:dyDescent="0.25">
      <c r="A2065" s="59">
        <v>28</v>
      </c>
      <c r="B2065" s="59">
        <v>73</v>
      </c>
      <c r="C2065" s="59">
        <v>127</v>
      </c>
      <c r="D2065" s="59">
        <v>54</v>
      </c>
      <c r="E2065" s="59">
        <v>45</v>
      </c>
      <c r="F2065" s="59">
        <v>17</v>
      </c>
      <c r="G2065" s="59">
        <v>424</v>
      </c>
    </row>
    <row r="2066" spans="1:7" x14ac:dyDescent="0.25">
      <c r="A2066" s="59">
        <v>24</v>
      </c>
      <c r="B2066" s="59">
        <v>60</v>
      </c>
      <c r="C2066" s="59">
        <v>101</v>
      </c>
      <c r="D2066" s="59">
        <v>41</v>
      </c>
      <c r="E2066" s="59">
        <v>36</v>
      </c>
      <c r="F2066" s="59">
        <v>13</v>
      </c>
      <c r="G2066" s="59">
        <v>435</v>
      </c>
    </row>
    <row r="2067" spans="1:7" x14ac:dyDescent="0.25">
      <c r="A2067" s="59">
        <v>47</v>
      </c>
      <c r="B2067" s="59">
        <v>101</v>
      </c>
      <c r="C2067" s="59">
        <v>168</v>
      </c>
      <c r="D2067" s="59">
        <v>67</v>
      </c>
      <c r="E2067" s="59">
        <v>54</v>
      </c>
      <c r="F2067" s="59">
        <v>22</v>
      </c>
      <c r="G2067" s="59">
        <v>-1239</v>
      </c>
    </row>
    <row r="2068" spans="1:7" x14ac:dyDescent="0.25">
      <c r="A2068" s="59">
        <v>133</v>
      </c>
      <c r="B2068" s="59">
        <v>179</v>
      </c>
      <c r="C2068" s="59">
        <v>302</v>
      </c>
      <c r="D2068" s="59">
        <v>150</v>
      </c>
      <c r="E2068" s="59">
        <v>46</v>
      </c>
      <c r="F2068" s="59">
        <v>34</v>
      </c>
      <c r="G2068" s="59">
        <v>959</v>
      </c>
    </row>
    <row r="2069" spans="1:7" x14ac:dyDescent="0.25">
      <c r="A2069" s="59">
        <v>52</v>
      </c>
      <c r="B2069" s="59">
        <v>79</v>
      </c>
      <c r="C2069" s="59">
        <v>133</v>
      </c>
      <c r="D2069" s="59">
        <v>54</v>
      </c>
      <c r="E2069" s="59">
        <v>27</v>
      </c>
      <c r="F2069" s="59">
        <v>15</v>
      </c>
      <c r="G2069" s="59">
        <v>601</v>
      </c>
    </row>
    <row r="2070" spans="1:7" x14ac:dyDescent="0.25">
      <c r="A2070" s="59">
        <v>36</v>
      </c>
      <c r="B2070" s="59">
        <v>75</v>
      </c>
      <c r="C2070" s="59">
        <v>127</v>
      </c>
      <c r="D2070" s="59">
        <v>52</v>
      </c>
      <c r="E2070" s="59">
        <v>39</v>
      </c>
      <c r="F2070" s="59">
        <v>16</v>
      </c>
      <c r="G2070" s="59">
        <v>327</v>
      </c>
    </row>
    <row r="2071" spans="1:7" x14ac:dyDescent="0.25">
      <c r="A2071" s="59">
        <v>28</v>
      </c>
      <c r="B2071" s="59">
        <v>74</v>
      </c>
      <c r="C2071" s="59">
        <v>122</v>
      </c>
      <c r="D2071" s="59">
        <v>48</v>
      </c>
      <c r="E2071" s="59">
        <v>46</v>
      </c>
      <c r="F2071" s="59">
        <v>15</v>
      </c>
      <c r="G2071" s="59">
        <v>462</v>
      </c>
    </row>
    <row r="2072" spans="1:7" x14ac:dyDescent="0.25">
      <c r="A2072" s="59">
        <v>17</v>
      </c>
      <c r="B2072" s="59">
        <v>68</v>
      </c>
      <c r="C2072" s="59">
        <v>160</v>
      </c>
      <c r="D2072" s="59">
        <v>92</v>
      </c>
      <c r="E2072" s="59">
        <v>51</v>
      </c>
      <c r="F2072" s="59">
        <v>28</v>
      </c>
      <c r="G2072" s="59">
        <v>1898</v>
      </c>
    </row>
    <row r="2073" spans="1:7" x14ac:dyDescent="0.25">
      <c r="A2073" s="59">
        <v>-4</v>
      </c>
      <c r="B2073" s="59">
        <v>69</v>
      </c>
      <c r="C2073" s="59">
        <v>118</v>
      </c>
      <c r="D2073" s="59">
        <v>49</v>
      </c>
      <c r="E2073" s="59">
        <v>73</v>
      </c>
      <c r="F2073" s="59">
        <v>44</v>
      </c>
      <c r="G2073" s="59">
        <v>335</v>
      </c>
    </row>
    <row r="2074" spans="1:7" x14ac:dyDescent="0.25">
      <c r="A2074" s="59">
        <v>12</v>
      </c>
      <c r="B2074" s="59">
        <v>51</v>
      </c>
      <c r="C2074" s="59">
        <v>89</v>
      </c>
      <c r="D2074" s="59">
        <v>38</v>
      </c>
      <c r="E2074" s="59">
        <v>39</v>
      </c>
      <c r="F2074" s="59">
        <v>12</v>
      </c>
      <c r="G2074" s="59">
        <v>256</v>
      </c>
    </row>
    <row r="2075" spans="1:7" x14ac:dyDescent="0.25">
      <c r="A2075" s="59">
        <v>-15</v>
      </c>
      <c r="B2075" s="59">
        <v>25</v>
      </c>
      <c r="C2075" s="59">
        <v>45</v>
      </c>
      <c r="D2075" s="59">
        <v>20</v>
      </c>
      <c r="E2075" s="59">
        <v>40</v>
      </c>
      <c r="F2075" s="59">
        <v>7</v>
      </c>
      <c r="G2075" s="59">
        <v>218</v>
      </c>
    </row>
    <row r="2076" spans="1:7" x14ac:dyDescent="0.25">
      <c r="A2076" s="59">
        <v>36</v>
      </c>
      <c r="B2076" s="59">
        <v>76</v>
      </c>
      <c r="C2076" s="59">
        <v>139</v>
      </c>
      <c r="D2076" s="59">
        <v>63</v>
      </c>
      <c r="E2076" s="59">
        <v>40</v>
      </c>
      <c r="F2076" s="59">
        <v>19</v>
      </c>
      <c r="G2076" s="59">
        <v>1075</v>
      </c>
    </row>
    <row r="2077" spans="1:7" x14ac:dyDescent="0.25">
      <c r="A2077" s="59">
        <v>21</v>
      </c>
      <c r="B2077" s="59">
        <v>65</v>
      </c>
      <c r="C2077" s="59">
        <v>114</v>
      </c>
      <c r="D2077" s="59">
        <v>49</v>
      </c>
      <c r="E2077" s="59">
        <v>44</v>
      </c>
      <c r="F2077" s="59">
        <v>16</v>
      </c>
      <c r="G2077" s="59">
        <v>392</v>
      </c>
    </row>
    <row r="2078" spans="1:7" x14ac:dyDescent="0.25">
      <c r="A2078" s="59">
        <v>26</v>
      </c>
      <c r="B2078" s="59">
        <v>85</v>
      </c>
      <c r="C2078" s="59">
        <v>153</v>
      </c>
      <c r="D2078" s="59">
        <v>68</v>
      </c>
      <c r="E2078" s="59">
        <v>59</v>
      </c>
      <c r="F2078" s="59">
        <v>25</v>
      </c>
      <c r="G2078" s="59">
        <v>619</v>
      </c>
    </row>
    <row r="2079" spans="1:7" x14ac:dyDescent="0.25">
      <c r="A2079" s="59">
        <v>26</v>
      </c>
      <c r="B2079" s="59">
        <v>46</v>
      </c>
      <c r="C2079" s="59">
        <v>77</v>
      </c>
      <c r="D2079" s="59">
        <v>31</v>
      </c>
      <c r="E2079" s="59">
        <v>20</v>
      </c>
      <c r="F2079" s="59">
        <v>8</v>
      </c>
      <c r="G2079" s="59">
        <v>844</v>
      </c>
    </row>
    <row r="2080" spans="1:7" x14ac:dyDescent="0.25">
      <c r="A2080" s="59">
        <v>77</v>
      </c>
      <c r="B2080" s="59">
        <v>120</v>
      </c>
      <c r="C2080" s="59">
        <v>214</v>
      </c>
      <c r="D2080" s="59">
        <v>94</v>
      </c>
      <c r="E2080" s="59">
        <v>43</v>
      </c>
      <c r="F2080" s="59">
        <v>31</v>
      </c>
      <c r="G2080" s="59">
        <v>540</v>
      </c>
    </row>
    <row r="2081" spans="1:7" x14ac:dyDescent="0.25">
      <c r="A2081" s="59">
        <v>47</v>
      </c>
      <c r="B2081" s="59">
        <v>73</v>
      </c>
      <c r="C2081" s="59">
        <v>123</v>
      </c>
      <c r="D2081" s="59">
        <v>50</v>
      </c>
      <c r="E2081" s="59">
        <v>26</v>
      </c>
      <c r="F2081" s="59">
        <v>14</v>
      </c>
      <c r="G2081" s="59">
        <v>898</v>
      </c>
    </row>
    <row r="2082" spans="1:7" x14ac:dyDescent="0.25">
      <c r="A2082" s="59">
        <v>89</v>
      </c>
      <c r="B2082" s="59">
        <v>124</v>
      </c>
      <c r="C2082" s="59">
        <v>210</v>
      </c>
      <c r="D2082" s="59">
        <v>86</v>
      </c>
      <c r="E2082" s="59">
        <v>35</v>
      </c>
      <c r="F2082" s="59">
        <v>24</v>
      </c>
      <c r="G2082" s="59">
        <v>1003</v>
      </c>
    </row>
    <row r="2083" spans="1:7" x14ac:dyDescent="0.25">
      <c r="A2083" s="59">
        <v>188</v>
      </c>
      <c r="B2083" s="59">
        <v>284</v>
      </c>
      <c r="C2083" s="59">
        <v>525</v>
      </c>
      <c r="D2083" s="59">
        <v>207</v>
      </c>
      <c r="E2083" s="59">
        <v>96</v>
      </c>
      <c r="F2083" s="59">
        <v>74</v>
      </c>
      <c r="G2083" s="59">
        <v>1321</v>
      </c>
    </row>
    <row r="2084" spans="1:7" x14ac:dyDescent="0.25">
      <c r="A2084" s="59">
        <v>29</v>
      </c>
      <c r="B2084" s="59">
        <v>56</v>
      </c>
      <c r="C2084" s="59">
        <v>99</v>
      </c>
      <c r="D2084" s="59">
        <v>43</v>
      </c>
      <c r="E2084" s="59">
        <v>27</v>
      </c>
      <c r="F2084" s="59">
        <v>14</v>
      </c>
      <c r="G2084" s="59">
        <v>531</v>
      </c>
    </row>
    <row r="2085" spans="1:7" x14ac:dyDescent="0.25">
      <c r="A2085" s="59">
        <v>134</v>
      </c>
      <c r="B2085" s="59">
        <v>179</v>
      </c>
      <c r="C2085" s="59">
        <v>302</v>
      </c>
      <c r="D2085" s="59">
        <v>123</v>
      </c>
      <c r="E2085" s="59">
        <v>45</v>
      </c>
      <c r="F2085" s="59">
        <v>34</v>
      </c>
      <c r="G2085" s="59">
        <v>959</v>
      </c>
    </row>
    <row r="2086" spans="1:7" x14ac:dyDescent="0.25">
      <c r="A2086" s="59">
        <v>53</v>
      </c>
      <c r="B2086" s="59">
        <v>79</v>
      </c>
      <c r="C2086" s="59">
        <v>133</v>
      </c>
      <c r="D2086" s="59">
        <v>54</v>
      </c>
      <c r="E2086" s="59">
        <v>26</v>
      </c>
      <c r="F2086" s="59">
        <v>15</v>
      </c>
      <c r="G2086" s="59">
        <v>601</v>
      </c>
    </row>
    <row r="2087" spans="1:7" x14ac:dyDescent="0.25">
      <c r="A2087" s="59">
        <v>47</v>
      </c>
      <c r="B2087" s="59">
        <v>101</v>
      </c>
      <c r="C2087" s="59">
        <v>168</v>
      </c>
      <c r="D2087" s="59">
        <v>67</v>
      </c>
      <c r="E2087" s="59">
        <v>54</v>
      </c>
      <c r="F2087" s="59">
        <v>22</v>
      </c>
      <c r="G2087" s="59">
        <v>677</v>
      </c>
    </row>
    <row r="2088" spans="1:7" x14ac:dyDescent="0.25">
      <c r="A2088" s="59">
        <v>-88</v>
      </c>
      <c r="B2088" s="59">
        <v>-25</v>
      </c>
      <c r="C2088" s="59">
        <v>102</v>
      </c>
      <c r="D2088" s="59">
        <v>88</v>
      </c>
      <c r="E2088" s="59">
        <v>63</v>
      </c>
      <c r="F2088" s="59">
        <v>40</v>
      </c>
      <c r="G2088" s="59">
        <v>2947</v>
      </c>
    </row>
    <row r="2089" spans="1:7" x14ac:dyDescent="0.25">
      <c r="A2089" s="59">
        <v>271</v>
      </c>
      <c r="B2089" s="59">
        <v>420</v>
      </c>
      <c r="C2089" s="59">
        <v>699</v>
      </c>
      <c r="D2089" s="59">
        <v>278</v>
      </c>
      <c r="E2089" s="59">
        <v>149</v>
      </c>
      <c r="F2089" s="59">
        <v>97</v>
      </c>
      <c r="G2089" s="59">
        <v>2642</v>
      </c>
    </row>
    <row r="2090" spans="1:7" x14ac:dyDescent="0.25">
      <c r="A2090" s="59">
        <v>-149</v>
      </c>
      <c r="B2090" s="59">
        <v>-32</v>
      </c>
      <c r="C2090" s="59">
        <v>192</v>
      </c>
      <c r="D2090" s="59">
        <v>200</v>
      </c>
      <c r="E2090" s="59">
        <v>117</v>
      </c>
      <c r="F2090" s="59">
        <v>73</v>
      </c>
      <c r="G2090" s="59">
        <v>4216</v>
      </c>
    </row>
    <row r="2091" spans="1:7" x14ac:dyDescent="0.25">
      <c r="A2091" s="59">
        <v>157</v>
      </c>
      <c r="B2091" s="59">
        <v>251</v>
      </c>
      <c r="C2091" s="59">
        <v>501</v>
      </c>
      <c r="D2091" s="59">
        <v>305</v>
      </c>
      <c r="E2091" s="59">
        <v>94</v>
      </c>
      <c r="F2091" s="59">
        <v>70</v>
      </c>
      <c r="G2091" s="59">
        <v>1820</v>
      </c>
    </row>
    <row r="2092" spans="1:7" x14ac:dyDescent="0.25">
      <c r="A2092" s="59">
        <v>31</v>
      </c>
      <c r="B2092" s="59">
        <v>187</v>
      </c>
      <c r="C2092" s="59">
        <v>322</v>
      </c>
      <c r="D2092" s="59">
        <v>128</v>
      </c>
      <c r="E2092" s="59">
        <v>156</v>
      </c>
      <c r="F2092" s="59">
        <v>122</v>
      </c>
      <c r="G2092" s="59">
        <v>940</v>
      </c>
    </row>
    <row r="2093" spans="1:7" x14ac:dyDescent="0.25">
      <c r="A2093" s="59">
        <v>216</v>
      </c>
      <c r="B2093" s="59">
        <v>329</v>
      </c>
      <c r="C2093" s="59">
        <v>576</v>
      </c>
      <c r="D2093" s="59">
        <v>209</v>
      </c>
      <c r="E2093" s="59">
        <v>113</v>
      </c>
      <c r="F2093" s="59">
        <v>81</v>
      </c>
      <c r="G2093" s="59">
        <v>1744</v>
      </c>
    </row>
    <row r="2094" spans="1:7" x14ac:dyDescent="0.25">
      <c r="A2094" s="59">
        <v>32</v>
      </c>
      <c r="B2094" s="59">
        <v>187</v>
      </c>
      <c r="C2094" s="59">
        <v>322</v>
      </c>
      <c r="D2094" s="59">
        <v>181</v>
      </c>
      <c r="E2094" s="59">
        <v>155</v>
      </c>
      <c r="F2094" s="59">
        <v>122</v>
      </c>
      <c r="G2094" s="59">
        <v>940</v>
      </c>
    </row>
    <row r="2095" spans="1:7" x14ac:dyDescent="0.25">
      <c r="A2095" s="59">
        <v>194</v>
      </c>
      <c r="B2095" s="59">
        <v>310</v>
      </c>
      <c r="C2095" s="59">
        <v>534</v>
      </c>
      <c r="D2095" s="59">
        <v>195</v>
      </c>
      <c r="E2095" s="59">
        <v>116</v>
      </c>
      <c r="F2095" s="59">
        <v>73</v>
      </c>
      <c r="G2095" s="59">
        <v>1191</v>
      </c>
    </row>
    <row r="2096" spans="1:7" x14ac:dyDescent="0.25">
      <c r="A2096" s="59">
        <v>122</v>
      </c>
      <c r="B2096" s="59">
        <v>185</v>
      </c>
      <c r="C2096" s="59">
        <v>312</v>
      </c>
      <c r="D2096" s="59">
        <v>96</v>
      </c>
      <c r="E2096" s="59">
        <v>63</v>
      </c>
      <c r="F2096" s="59">
        <v>40</v>
      </c>
      <c r="G2096" s="59">
        <v>830</v>
      </c>
    </row>
    <row r="2097" spans="1:7" x14ac:dyDescent="0.25">
      <c r="A2097" s="59">
        <v>215</v>
      </c>
      <c r="B2097" s="59">
        <v>329</v>
      </c>
      <c r="C2097" s="59">
        <v>576</v>
      </c>
      <c r="D2097" s="59">
        <v>275</v>
      </c>
      <c r="E2097" s="59">
        <v>114</v>
      </c>
      <c r="F2097" s="59">
        <v>81</v>
      </c>
      <c r="G2097" s="59">
        <v>1744</v>
      </c>
    </row>
    <row r="2098" spans="1:7" x14ac:dyDescent="0.25">
      <c r="A2098" s="59">
        <v>157</v>
      </c>
      <c r="B2098" s="59">
        <v>251</v>
      </c>
      <c r="C2098" s="59">
        <v>501</v>
      </c>
      <c r="D2098" s="59">
        <v>313</v>
      </c>
      <c r="E2098" s="59">
        <v>94</v>
      </c>
      <c r="F2098" s="59">
        <v>70</v>
      </c>
      <c r="G2098" s="59">
        <v>1820</v>
      </c>
    </row>
    <row r="2099" spans="1:7" x14ac:dyDescent="0.25">
      <c r="A2099" s="59">
        <v>-408</v>
      </c>
      <c r="B2099" s="59">
        <v>-294</v>
      </c>
      <c r="C2099" s="59">
        <v>31</v>
      </c>
      <c r="D2099" s="59">
        <v>294</v>
      </c>
      <c r="E2099" s="59">
        <v>145</v>
      </c>
      <c r="F2099" s="59">
        <v>111</v>
      </c>
      <c r="G2099" s="59">
        <v>8252</v>
      </c>
    </row>
    <row r="2100" spans="1:7" x14ac:dyDescent="0.25">
      <c r="A2100" s="59">
        <v>1</v>
      </c>
      <c r="B2100" s="59">
        <v>49</v>
      </c>
      <c r="C2100" s="59">
        <v>88</v>
      </c>
      <c r="D2100" s="59">
        <v>39</v>
      </c>
      <c r="E2100" s="59">
        <v>48</v>
      </c>
      <c r="F2100" s="59">
        <v>14</v>
      </c>
      <c r="G2100" s="59">
        <v>250</v>
      </c>
    </row>
    <row r="2101" spans="1:7" x14ac:dyDescent="0.25">
      <c r="A2101" s="59">
        <v>8</v>
      </c>
      <c r="B2101" s="59">
        <v>38</v>
      </c>
      <c r="C2101" s="59">
        <v>69</v>
      </c>
      <c r="D2101" s="59">
        <v>31</v>
      </c>
      <c r="E2101" s="59">
        <v>30</v>
      </c>
      <c r="F2101" s="59">
        <v>9</v>
      </c>
      <c r="G2101" s="59">
        <v>1009</v>
      </c>
    </row>
    <row r="2102" spans="1:7" x14ac:dyDescent="0.25">
      <c r="A2102" s="59">
        <v>31</v>
      </c>
      <c r="B2102" s="59">
        <v>43</v>
      </c>
      <c r="C2102" s="59">
        <v>43</v>
      </c>
      <c r="D2102" s="59">
        <v>0</v>
      </c>
      <c r="E2102" s="59">
        <v>12</v>
      </c>
      <c r="F2102" s="59">
        <v>0</v>
      </c>
      <c r="G2102" s="59">
        <v>344</v>
      </c>
    </row>
    <row r="2103" spans="1:7" x14ac:dyDescent="0.25">
      <c r="A2103" s="59">
        <v>10</v>
      </c>
      <c r="B2103" s="59">
        <v>25</v>
      </c>
      <c r="C2103" s="59">
        <v>41</v>
      </c>
      <c r="D2103" s="59">
        <v>16</v>
      </c>
      <c r="E2103" s="59">
        <v>15</v>
      </c>
      <c r="F2103" s="59">
        <v>4</v>
      </c>
      <c r="G2103" s="59">
        <v>851</v>
      </c>
    </row>
    <row r="2104" spans="1:7" x14ac:dyDescent="0.25">
      <c r="A2104" s="59">
        <v>17</v>
      </c>
      <c r="B2104" s="59">
        <v>35</v>
      </c>
      <c r="C2104" s="59">
        <v>58</v>
      </c>
      <c r="D2104" s="59">
        <v>23</v>
      </c>
      <c r="E2104" s="59">
        <v>18</v>
      </c>
      <c r="F2104" s="59">
        <v>6</v>
      </c>
      <c r="G2104" s="59">
        <v>807</v>
      </c>
    </row>
    <row r="2105" spans="1:7" x14ac:dyDescent="0.25">
      <c r="A2105" s="59">
        <v>19</v>
      </c>
      <c r="B2105" s="59">
        <v>36</v>
      </c>
      <c r="C2105" s="59">
        <v>60</v>
      </c>
      <c r="D2105" s="59">
        <v>24</v>
      </c>
      <c r="E2105" s="59">
        <v>17</v>
      </c>
      <c r="F2105" s="59">
        <v>6</v>
      </c>
      <c r="G2105" s="59">
        <v>829</v>
      </c>
    </row>
    <row r="2106" spans="1:7" x14ac:dyDescent="0.25">
      <c r="A2106" s="59">
        <v>66</v>
      </c>
      <c r="B2106" s="59">
        <v>104</v>
      </c>
      <c r="C2106" s="59">
        <v>185</v>
      </c>
      <c r="D2106" s="59">
        <v>81</v>
      </c>
      <c r="E2106" s="59">
        <v>38</v>
      </c>
      <c r="F2106" s="59">
        <v>26</v>
      </c>
      <c r="G2106" s="59">
        <v>551</v>
      </c>
    </row>
    <row r="2107" spans="1:7" x14ac:dyDescent="0.25">
      <c r="A2107" s="59">
        <v>25</v>
      </c>
      <c r="B2107" s="59">
        <v>44</v>
      </c>
      <c r="C2107" s="59">
        <v>73</v>
      </c>
      <c r="D2107" s="59">
        <v>29</v>
      </c>
      <c r="E2107" s="59">
        <v>19</v>
      </c>
      <c r="F2107" s="59">
        <v>8</v>
      </c>
      <c r="G2107" s="59">
        <v>490</v>
      </c>
    </row>
    <row r="2108" spans="1:7" x14ac:dyDescent="0.25">
      <c r="A2108" s="59">
        <v>73</v>
      </c>
      <c r="B2108" s="59">
        <v>133</v>
      </c>
      <c r="C2108" s="59">
        <v>221</v>
      </c>
      <c r="D2108" s="59">
        <v>88</v>
      </c>
      <c r="E2108" s="59">
        <v>60</v>
      </c>
      <c r="F2108" s="59">
        <v>29</v>
      </c>
      <c r="G2108" s="59">
        <v>817</v>
      </c>
    </row>
    <row r="2109" spans="1:7" x14ac:dyDescent="0.25">
      <c r="A2109" s="59">
        <v>121</v>
      </c>
      <c r="B2109" s="59">
        <v>186</v>
      </c>
      <c r="C2109" s="59">
        <v>320</v>
      </c>
      <c r="D2109" s="59">
        <v>119</v>
      </c>
      <c r="E2109" s="59">
        <v>65</v>
      </c>
      <c r="F2109" s="59">
        <v>41</v>
      </c>
      <c r="G2109" s="59">
        <v>690</v>
      </c>
    </row>
    <row r="2110" spans="1:7" x14ac:dyDescent="0.25">
      <c r="A2110" s="59">
        <v>-7</v>
      </c>
      <c r="B2110" s="59">
        <v>65</v>
      </c>
      <c r="C2110" s="59">
        <v>112</v>
      </c>
      <c r="D2110" s="59">
        <v>47</v>
      </c>
      <c r="E2110" s="59">
        <v>72</v>
      </c>
      <c r="F2110" s="59">
        <v>42</v>
      </c>
      <c r="G2110" s="59">
        <v>521</v>
      </c>
    </row>
    <row r="2111" spans="1:7" x14ac:dyDescent="0.25">
      <c r="A2111" s="59">
        <v>1</v>
      </c>
      <c r="B2111" s="59">
        <v>57</v>
      </c>
      <c r="C2111" s="59">
        <v>98</v>
      </c>
      <c r="D2111" s="59">
        <v>41</v>
      </c>
      <c r="E2111" s="59">
        <v>56</v>
      </c>
      <c r="F2111" s="59">
        <v>13</v>
      </c>
      <c r="G2111" s="59">
        <v>482</v>
      </c>
    </row>
    <row r="2112" spans="1:7" x14ac:dyDescent="0.25">
      <c r="A2112" s="59">
        <v>25</v>
      </c>
      <c r="B2112" s="59">
        <v>60</v>
      </c>
      <c r="C2112" s="59">
        <v>101</v>
      </c>
      <c r="D2112" s="59">
        <v>41</v>
      </c>
      <c r="E2112" s="59">
        <v>35</v>
      </c>
      <c r="F2112" s="59">
        <v>13</v>
      </c>
      <c r="G2112" s="59">
        <v>435</v>
      </c>
    </row>
    <row r="2113" spans="1:7" x14ac:dyDescent="0.25">
      <c r="A2113" s="59">
        <v>6</v>
      </c>
      <c r="B2113" s="59">
        <v>57</v>
      </c>
      <c r="C2113" s="59">
        <v>103</v>
      </c>
      <c r="D2113" s="59">
        <v>46</v>
      </c>
      <c r="E2113" s="59">
        <v>51</v>
      </c>
      <c r="F2113" s="59">
        <v>17</v>
      </c>
      <c r="G2113" s="59">
        <v>422</v>
      </c>
    </row>
    <row r="2114" spans="1:7" x14ac:dyDescent="0.25">
      <c r="A2114" s="59">
        <v>28</v>
      </c>
      <c r="B2114" s="59">
        <v>73</v>
      </c>
      <c r="C2114" s="59">
        <v>127</v>
      </c>
      <c r="D2114" s="59">
        <v>54</v>
      </c>
      <c r="E2114" s="59">
        <v>45</v>
      </c>
      <c r="F2114" s="59">
        <v>17</v>
      </c>
      <c r="G2114" s="59">
        <v>424</v>
      </c>
    </row>
    <row r="2115" spans="1:7" x14ac:dyDescent="0.25">
      <c r="A2115" s="59">
        <v>87</v>
      </c>
      <c r="B2115" s="59">
        <v>153</v>
      </c>
      <c r="C2115" s="59">
        <v>306</v>
      </c>
      <c r="D2115" s="59">
        <v>219</v>
      </c>
      <c r="E2115" s="59">
        <v>66</v>
      </c>
      <c r="F2115" s="59">
        <v>42</v>
      </c>
      <c r="G2115" s="59">
        <v>1319</v>
      </c>
    </row>
    <row r="2116" spans="1:7" x14ac:dyDescent="0.25">
      <c r="A2116" s="59">
        <v>105</v>
      </c>
      <c r="B2116" s="59">
        <v>174</v>
      </c>
      <c r="C2116" s="59">
        <v>289</v>
      </c>
      <c r="D2116" s="59">
        <v>131</v>
      </c>
      <c r="E2116" s="59">
        <v>69</v>
      </c>
      <c r="F2116" s="59">
        <v>37</v>
      </c>
      <c r="G2116" s="59">
        <v>1166</v>
      </c>
    </row>
    <row r="2117" spans="1:7" x14ac:dyDescent="0.25">
      <c r="A2117" s="59">
        <v>46</v>
      </c>
      <c r="B2117" s="59">
        <v>71</v>
      </c>
      <c r="C2117" s="59">
        <v>120</v>
      </c>
      <c r="D2117" s="59">
        <v>49</v>
      </c>
      <c r="E2117" s="59">
        <v>25</v>
      </c>
      <c r="F2117" s="59">
        <v>13</v>
      </c>
      <c r="G2117" s="59">
        <v>845</v>
      </c>
    </row>
    <row r="2118" spans="1:7" x14ac:dyDescent="0.25">
      <c r="A2118" s="59">
        <v>30</v>
      </c>
      <c r="B2118" s="59">
        <v>66</v>
      </c>
      <c r="C2118" s="59">
        <v>107</v>
      </c>
      <c r="D2118" s="59">
        <v>41</v>
      </c>
      <c r="E2118" s="59">
        <v>36</v>
      </c>
      <c r="F2118" s="59">
        <v>12</v>
      </c>
      <c r="G2118" s="59">
        <v>320</v>
      </c>
    </row>
    <row r="2119" spans="1:7" x14ac:dyDescent="0.25">
      <c r="A2119" s="59">
        <v>28</v>
      </c>
      <c r="B2119" s="59">
        <v>63</v>
      </c>
      <c r="C2119" s="59">
        <v>106</v>
      </c>
      <c r="D2119" s="59">
        <v>43</v>
      </c>
      <c r="E2119" s="59">
        <v>35</v>
      </c>
      <c r="F2119" s="59">
        <v>13</v>
      </c>
      <c r="G2119" s="59">
        <v>466</v>
      </c>
    </row>
    <row r="2120" spans="1:7" x14ac:dyDescent="0.25">
      <c r="A2120" s="59">
        <v>-3</v>
      </c>
      <c r="B2120" s="59">
        <v>76</v>
      </c>
      <c r="C2120" s="59">
        <v>131</v>
      </c>
      <c r="D2120" s="59">
        <v>55</v>
      </c>
      <c r="E2120" s="59">
        <v>79</v>
      </c>
      <c r="F2120" s="59">
        <v>49</v>
      </c>
      <c r="G2120" s="59">
        <v>627</v>
      </c>
    </row>
    <row r="2121" spans="1:7" x14ac:dyDescent="0.25">
      <c r="A2121" s="59">
        <v>58</v>
      </c>
      <c r="B2121" s="59">
        <v>104</v>
      </c>
      <c r="C2121" s="59">
        <v>176</v>
      </c>
      <c r="D2121" s="59">
        <v>72</v>
      </c>
      <c r="E2121" s="59">
        <v>46</v>
      </c>
      <c r="F2121" s="59">
        <v>23</v>
      </c>
      <c r="G2121" s="59">
        <v>461</v>
      </c>
    </row>
    <row r="2122" spans="1:7" x14ac:dyDescent="0.25">
      <c r="A2122" s="59">
        <v>20</v>
      </c>
      <c r="B2122" s="59">
        <v>145</v>
      </c>
      <c r="C2122" s="59">
        <v>250</v>
      </c>
      <c r="D2122" s="59">
        <v>90</v>
      </c>
      <c r="E2122" s="59">
        <v>125</v>
      </c>
      <c r="F2122" s="59">
        <v>95</v>
      </c>
      <c r="G2122" s="59">
        <v>716</v>
      </c>
    </row>
    <row r="2123" spans="1:7" x14ac:dyDescent="0.25">
      <c r="A2123" s="59">
        <v>13</v>
      </c>
      <c r="B2123" s="59">
        <v>32</v>
      </c>
      <c r="C2123" s="59">
        <v>56</v>
      </c>
      <c r="D2123" s="59">
        <v>24</v>
      </c>
      <c r="E2123" s="59">
        <v>19</v>
      </c>
      <c r="F2123" s="59">
        <v>7</v>
      </c>
      <c r="G2123" s="59">
        <v>567</v>
      </c>
    </row>
    <row r="2124" spans="1:7" x14ac:dyDescent="0.25">
      <c r="A2124" s="59">
        <v>23</v>
      </c>
      <c r="B2124" s="59">
        <v>80</v>
      </c>
      <c r="C2124" s="59">
        <v>145</v>
      </c>
      <c r="D2124" s="59">
        <v>65</v>
      </c>
      <c r="E2124" s="59">
        <v>57</v>
      </c>
      <c r="F2124" s="59">
        <v>24</v>
      </c>
      <c r="G2124" s="59">
        <v>403</v>
      </c>
    </row>
    <row r="2125" spans="1:7" x14ac:dyDescent="0.25">
      <c r="A2125" s="59">
        <v>51</v>
      </c>
      <c r="B2125" s="59">
        <v>96</v>
      </c>
      <c r="C2125" s="59">
        <v>176</v>
      </c>
      <c r="D2125" s="59">
        <v>80</v>
      </c>
      <c r="E2125" s="59">
        <v>45</v>
      </c>
      <c r="F2125" s="59">
        <v>24</v>
      </c>
      <c r="G2125" s="59">
        <v>1079</v>
      </c>
    </row>
    <row r="2126" spans="1:7" x14ac:dyDescent="0.25">
      <c r="A2126" s="59">
        <v>154</v>
      </c>
      <c r="B2126" s="59">
        <v>171</v>
      </c>
      <c r="C2126" s="59">
        <v>382</v>
      </c>
      <c r="D2126" s="59">
        <v>232</v>
      </c>
      <c r="E2126" s="59">
        <v>76</v>
      </c>
      <c r="F2126" s="59">
        <v>47</v>
      </c>
      <c r="G2126" s="59">
        <v>1091</v>
      </c>
    </row>
    <row r="2127" spans="1:7" x14ac:dyDescent="0.25">
      <c r="A2127" s="59">
        <v>0</v>
      </c>
      <c r="B2127" s="59">
        <v>87</v>
      </c>
      <c r="C2127" s="59">
        <v>168</v>
      </c>
      <c r="D2127" s="59">
        <v>63</v>
      </c>
      <c r="E2127" s="59">
        <v>91</v>
      </c>
      <c r="F2127" s="59">
        <v>57</v>
      </c>
      <c r="G2127" s="59">
        <v>435</v>
      </c>
    </row>
    <row r="2128" spans="1:7" x14ac:dyDescent="0.25">
      <c r="A2128" s="59">
        <v>51</v>
      </c>
      <c r="B2128" s="59">
        <v>80</v>
      </c>
      <c r="C2128" s="59">
        <v>157</v>
      </c>
      <c r="D2128" s="59">
        <v>60</v>
      </c>
      <c r="E2128" s="59">
        <v>49</v>
      </c>
      <c r="F2128" s="59">
        <v>19</v>
      </c>
      <c r="G2128" s="59">
        <v>336</v>
      </c>
    </row>
    <row r="2129" spans="1:7" x14ac:dyDescent="0.25">
      <c r="A2129" s="59">
        <v>26</v>
      </c>
      <c r="B2129" s="59">
        <v>72</v>
      </c>
      <c r="C2129" s="59">
        <v>145</v>
      </c>
      <c r="D2129" s="59">
        <v>58</v>
      </c>
      <c r="E2129" s="59">
        <v>58</v>
      </c>
      <c r="F2129" s="59">
        <v>22</v>
      </c>
      <c r="G2129" s="59">
        <v>338</v>
      </c>
    </row>
    <row r="2130" spans="1:7" x14ac:dyDescent="0.25">
      <c r="A2130" s="59">
        <v>56</v>
      </c>
      <c r="B2130" s="59">
        <v>76</v>
      </c>
      <c r="C2130" s="59">
        <v>157</v>
      </c>
      <c r="D2130" s="59">
        <v>64</v>
      </c>
      <c r="E2130" s="59">
        <v>42</v>
      </c>
      <c r="F2130" s="59">
        <v>19</v>
      </c>
      <c r="G2130" s="59">
        <v>965</v>
      </c>
    </row>
    <row r="2131" spans="1:7" x14ac:dyDescent="0.25">
      <c r="A2131" s="59">
        <v>47</v>
      </c>
      <c r="B2131" s="59">
        <v>56</v>
      </c>
      <c r="C2131" s="59">
        <v>112</v>
      </c>
      <c r="D2131" s="59">
        <v>44</v>
      </c>
      <c r="E2131" s="59">
        <v>27</v>
      </c>
      <c r="F2131" s="59">
        <v>14</v>
      </c>
      <c r="G2131" s="59">
        <v>623</v>
      </c>
    </row>
    <row r="2132" spans="1:7" x14ac:dyDescent="0.25">
      <c r="A2132" s="59">
        <v>84</v>
      </c>
      <c r="B2132" s="59">
        <v>80</v>
      </c>
      <c r="C2132" s="59">
        <v>150</v>
      </c>
      <c r="D2132" s="59">
        <v>54</v>
      </c>
      <c r="E2132" s="59">
        <v>27</v>
      </c>
      <c r="F2132" s="59">
        <v>15</v>
      </c>
      <c r="G2132" s="59">
        <v>456</v>
      </c>
    </row>
    <row r="2133" spans="1:7" x14ac:dyDescent="0.25">
      <c r="A2133" s="59">
        <v>83</v>
      </c>
      <c r="B2133" s="59">
        <v>108</v>
      </c>
      <c r="C2133" s="59">
        <v>201</v>
      </c>
      <c r="D2133" s="59">
        <v>72</v>
      </c>
      <c r="E2133" s="59">
        <v>58</v>
      </c>
      <c r="F2133" s="59">
        <v>23</v>
      </c>
      <c r="G2133" s="59">
        <v>558</v>
      </c>
    </row>
    <row r="2134" spans="1:7" x14ac:dyDescent="0.25">
      <c r="A2134" s="59">
        <v>146</v>
      </c>
      <c r="B2134" s="59">
        <v>130</v>
      </c>
      <c r="C2134" s="59">
        <v>245</v>
      </c>
      <c r="D2134" s="59">
        <v>89</v>
      </c>
      <c r="E2134" s="59">
        <v>38</v>
      </c>
      <c r="F2134" s="59">
        <v>24</v>
      </c>
      <c r="G2134" s="59">
        <v>777</v>
      </c>
    </row>
    <row r="2135" spans="1:7" x14ac:dyDescent="0.25">
      <c r="A2135" s="59">
        <v>106</v>
      </c>
      <c r="B2135" s="59">
        <v>107</v>
      </c>
      <c r="C2135" s="59">
        <v>213</v>
      </c>
      <c r="D2135" s="59">
        <v>83</v>
      </c>
      <c r="E2135" s="59">
        <v>41</v>
      </c>
      <c r="F2135" s="59">
        <v>27</v>
      </c>
      <c r="G2135" s="59">
        <v>623</v>
      </c>
    </row>
    <row r="2136" spans="1:7" x14ac:dyDescent="0.25">
      <c r="A2136" s="59">
        <v>157</v>
      </c>
      <c r="B2136" s="59">
        <v>139</v>
      </c>
      <c r="C2136" s="59">
        <v>262</v>
      </c>
      <c r="D2136" s="59">
        <v>95</v>
      </c>
      <c r="E2136" s="59">
        <v>40</v>
      </c>
      <c r="F2136" s="59">
        <v>26</v>
      </c>
      <c r="G2136" s="59">
        <v>821</v>
      </c>
    </row>
    <row r="2137" spans="1:7" x14ac:dyDescent="0.25">
      <c r="A2137" s="59">
        <v>148</v>
      </c>
      <c r="B2137" s="59">
        <v>130</v>
      </c>
      <c r="C2137" s="59">
        <v>245</v>
      </c>
      <c r="D2137" s="59">
        <v>89</v>
      </c>
      <c r="E2137" s="59">
        <v>37</v>
      </c>
      <c r="F2137" s="59">
        <v>24</v>
      </c>
      <c r="G2137" s="59">
        <v>777</v>
      </c>
    </row>
    <row r="2138" spans="1:7" x14ac:dyDescent="0.25">
      <c r="A2138" s="59">
        <v>106</v>
      </c>
      <c r="B2138" s="59">
        <v>107</v>
      </c>
      <c r="C2138" s="59">
        <v>213</v>
      </c>
      <c r="D2138" s="59">
        <v>83</v>
      </c>
      <c r="E2138" s="59">
        <v>41</v>
      </c>
      <c r="F2138" s="59">
        <v>27</v>
      </c>
      <c r="G2138" s="59">
        <v>623</v>
      </c>
    </row>
    <row r="2139" spans="1:7" x14ac:dyDescent="0.25">
      <c r="A2139" s="59">
        <v>157</v>
      </c>
      <c r="B2139" s="59">
        <v>139</v>
      </c>
      <c r="C2139" s="59">
        <v>262</v>
      </c>
      <c r="D2139" s="59">
        <v>95</v>
      </c>
      <c r="E2139" s="59">
        <v>40</v>
      </c>
      <c r="F2139" s="59">
        <v>26</v>
      </c>
      <c r="G2139" s="59">
        <v>821</v>
      </c>
    </row>
    <row r="2140" spans="1:7" x14ac:dyDescent="0.25">
      <c r="A2140" s="59">
        <v>83</v>
      </c>
      <c r="B2140" s="59">
        <v>80</v>
      </c>
      <c r="C2140" s="59">
        <v>150</v>
      </c>
      <c r="D2140" s="59">
        <v>54</v>
      </c>
      <c r="E2140" s="59">
        <v>28</v>
      </c>
      <c r="F2140" s="59">
        <v>15</v>
      </c>
      <c r="G2140" s="59">
        <v>456</v>
      </c>
    </row>
    <row r="2141" spans="1:7" x14ac:dyDescent="0.25">
      <c r="A2141" s="59">
        <v>84</v>
      </c>
      <c r="B2141" s="59">
        <v>108</v>
      </c>
      <c r="C2141" s="59">
        <v>201</v>
      </c>
      <c r="D2141" s="59">
        <v>72</v>
      </c>
      <c r="E2141" s="59">
        <v>57</v>
      </c>
      <c r="F2141" s="59">
        <v>23</v>
      </c>
      <c r="G2141" s="59">
        <v>558</v>
      </c>
    </row>
    <row r="2142" spans="1:7" x14ac:dyDescent="0.25">
      <c r="A2142" s="59">
        <v>316</v>
      </c>
      <c r="B2142" s="59">
        <v>312</v>
      </c>
      <c r="C2142" s="59">
        <v>611</v>
      </c>
      <c r="D2142" s="59">
        <v>201</v>
      </c>
      <c r="E2142" s="59">
        <v>114</v>
      </c>
      <c r="F2142" s="59">
        <v>77</v>
      </c>
      <c r="G2142" s="59">
        <v>1310</v>
      </c>
    </row>
    <row r="2143" spans="1:7" x14ac:dyDescent="0.25">
      <c r="A2143" s="59">
        <v>218</v>
      </c>
      <c r="B2143" s="59">
        <v>228</v>
      </c>
      <c r="C2143" s="59">
        <v>510</v>
      </c>
      <c r="D2143" s="59">
        <v>202</v>
      </c>
      <c r="E2143" s="59">
        <v>92</v>
      </c>
      <c r="F2143" s="59">
        <v>63</v>
      </c>
      <c r="G2143" s="59">
        <v>1459</v>
      </c>
    </row>
    <row r="2144" spans="1:7" x14ac:dyDescent="0.25">
      <c r="A2144" s="59">
        <v>173</v>
      </c>
      <c r="B2144" s="59">
        <v>201</v>
      </c>
      <c r="C2144" s="59">
        <v>386</v>
      </c>
      <c r="D2144" s="59">
        <v>77</v>
      </c>
      <c r="E2144" s="59">
        <v>94</v>
      </c>
      <c r="F2144" s="59">
        <v>47</v>
      </c>
      <c r="G2144" s="59">
        <v>862</v>
      </c>
    </row>
    <row r="2145" spans="1:7" x14ac:dyDescent="0.25">
      <c r="A2145" s="59">
        <v>136</v>
      </c>
      <c r="B2145" s="59">
        <v>139</v>
      </c>
      <c r="C2145" s="59">
        <v>262</v>
      </c>
      <c r="D2145" s="59">
        <v>95</v>
      </c>
      <c r="E2145" s="59">
        <v>55</v>
      </c>
      <c r="F2145" s="59">
        <v>30</v>
      </c>
      <c r="G2145" s="59">
        <v>608</v>
      </c>
    </row>
    <row r="2146" spans="1:7" x14ac:dyDescent="0.25">
      <c r="A2146" s="59">
        <v>315</v>
      </c>
      <c r="B2146" s="59">
        <v>312</v>
      </c>
      <c r="C2146" s="59">
        <v>611</v>
      </c>
      <c r="D2146" s="59">
        <v>260</v>
      </c>
      <c r="E2146" s="59">
        <v>116</v>
      </c>
      <c r="F2146" s="59">
        <v>77</v>
      </c>
      <c r="G2146" s="59">
        <v>1310</v>
      </c>
    </row>
    <row r="2147" spans="1:7" x14ac:dyDescent="0.25">
      <c r="A2147" s="59">
        <v>134</v>
      </c>
      <c r="B2147" s="59">
        <v>139</v>
      </c>
      <c r="C2147" s="59">
        <v>262</v>
      </c>
      <c r="D2147" s="59">
        <v>95</v>
      </c>
      <c r="E2147" s="59">
        <v>56</v>
      </c>
      <c r="F2147" s="59">
        <v>30</v>
      </c>
      <c r="G2147" s="59">
        <v>608</v>
      </c>
    </row>
    <row r="2148" spans="1:7" x14ac:dyDescent="0.25">
      <c r="A2148" s="59">
        <v>220</v>
      </c>
      <c r="B2148" s="59">
        <v>228</v>
      </c>
      <c r="C2148" s="59">
        <v>510</v>
      </c>
      <c r="D2148" s="59">
        <v>216</v>
      </c>
      <c r="E2148" s="59">
        <v>91</v>
      </c>
      <c r="F2148" s="59">
        <v>63</v>
      </c>
      <c r="G2148" s="59">
        <v>1459</v>
      </c>
    </row>
    <row r="2149" spans="1:7" x14ac:dyDescent="0.25">
      <c r="A2149" s="59">
        <v>273</v>
      </c>
      <c r="B2149" s="59">
        <v>301</v>
      </c>
      <c r="C2149" s="59">
        <v>611</v>
      </c>
      <c r="D2149" s="59">
        <v>236</v>
      </c>
      <c r="E2149" s="59">
        <v>132</v>
      </c>
      <c r="F2149" s="59">
        <v>93</v>
      </c>
      <c r="G2149" s="59">
        <v>1419</v>
      </c>
    </row>
    <row r="2150" spans="1:7" x14ac:dyDescent="0.25">
      <c r="A2150" s="59">
        <v>17</v>
      </c>
      <c r="B2150" s="59">
        <v>26</v>
      </c>
      <c r="C2150" s="59">
        <v>48</v>
      </c>
      <c r="D2150" s="59">
        <v>17</v>
      </c>
      <c r="E2150" s="59">
        <v>16</v>
      </c>
      <c r="F2150" s="59">
        <v>4</v>
      </c>
      <c r="G2150" s="59">
        <v>777</v>
      </c>
    </row>
    <row r="2151" spans="1:7" x14ac:dyDescent="0.25">
      <c r="A2151" s="59">
        <v>16</v>
      </c>
      <c r="B2151" s="59">
        <v>26</v>
      </c>
      <c r="C2151" s="59">
        <v>48</v>
      </c>
      <c r="D2151" s="59">
        <v>17</v>
      </c>
      <c r="E2151" s="59">
        <v>17</v>
      </c>
      <c r="F2151" s="59">
        <v>4</v>
      </c>
      <c r="G2151" s="59">
        <v>777</v>
      </c>
    </row>
    <row r="2152" spans="1:7" x14ac:dyDescent="0.25">
      <c r="A2152" s="59">
        <v>17</v>
      </c>
      <c r="B2152" s="59">
        <v>27</v>
      </c>
      <c r="C2152" s="59">
        <v>50</v>
      </c>
      <c r="D2152" s="59">
        <v>18</v>
      </c>
      <c r="E2152" s="59">
        <v>17</v>
      </c>
      <c r="F2152" s="59">
        <v>5</v>
      </c>
      <c r="G2152" s="59">
        <v>821</v>
      </c>
    </row>
    <row r="2153" spans="1:7" x14ac:dyDescent="0.25">
      <c r="A2153" s="59">
        <v>8</v>
      </c>
      <c r="B2153" s="59">
        <v>34</v>
      </c>
      <c r="C2153" s="59">
        <v>69</v>
      </c>
      <c r="D2153" s="59">
        <v>28</v>
      </c>
      <c r="E2153" s="59">
        <v>30</v>
      </c>
      <c r="F2153" s="59">
        <v>8</v>
      </c>
      <c r="G2153" s="59">
        <v>965</v>
      </c>
    </row>
    <row r="2154" spans="1:7" x14ac:dyDescent="0.25">
      <c r="A2154" s="59">
        <v>19</v>
      </c>
      <c r="B2154" s="59">
        <v>31</v>
      </c>
      <c r="C2154" s="59">
        <v>60</v>
      </c>
      <c r="D2154" s="59">
        <v>23</v>
      </c>
      <c r="E2154" s="59">
        <v>20</v>
      </c>
      <c r="F2154" s="59">
        <v>7</v>
      </c>
      <c r="G2154" s="59">
        <v>623</v>
      </c>
    </row>
    <row r="2155" spans="1:7" x14ac:dyDescent="0.25">
      <c r="A2155" s="59">
        <v>-17</v>
      </c>
      <c r="B2155" s="59">
        <v>53</v>
      </c>
      <c r="C2155" s="59">
        <v>101</v>
      </c>
      <c r="D2155" s="59">
        <v>37</v>
      </c>
      <c r="E2155" s="59">
        <v>67</v>
      </c>
      <c r="F2155" s="59">
        <v>34</v>
      </c>
      <c r="G2155" s="59">
        <v>261</v>
      </c>
    </row>
    <row r="2156" spans="1:7" x14ac:dyDescent="0.25">
      <c r="A2156" s="59">
        <v>-61</v>
      </c>
      <c r="B2156" s="59">
        <v>11</v>
      </c>
      <c r="C2156" s="59">
        <v>111</v>
      </c>
      <c r="D2156" s="59">
        <v>88</v>
      </c>
      <c r="E2156" s="59">
        <v>52</v>
      </c>
      <c r="F2156" s="59">
        <v>27</v>
      </c>
      <c r="G2156" s="59">
        <v>525</v>
      </c>
    </row>
    <row r="2157" spans="1:7" x14ac:dyDescent="0.25">
      <c r="A2157" s="59">
        <v>14</v>
      </c>
      <c r="B2157" s="59">
        <v>47</v>
      </c>
      <c r="C2157" s="59">
        <v>92</v>
      </c>
      <c r="D2157" s="59">
        <v>35</v>
      </c>
      <c r="E2157" s="59">
        <v>40</v>
      </c>
      <c r="F2157" s="59">
        <v>11</v>
      </c>
      <c r="G2157" s="59">
        <v>196</v>
      </c>
    </row>
    <row r="2158" spans="1:7" x14ac:dyDescent="0.25">
      <c r="A2158" s="59">
        <v>-14</v>
      </c>
      <c r="B2158" s="59">
        <v>36</v>
      </c>
      <c r="C2158" s="59">
        <v>73</v>
      </c>
      <c r="D2158" s="59">
        <v>29</v>
      </c>
      <c r="E2158" s="59">
        <v>47</v>
      </c>
      <c r="F2158" s="59">
        <v>11</v>
      </c>
      <c r="G2158" s="59">
        <v>169</v>
      </c>
    </row>
    <row r="2159" spans="1:7" x14ac:dyDescent="0.25">
      <c r="A2159" s="59">
        <v>-6</v>
      </c>
      <c r="B2159" s="59">
        <v>42</v>
      </c>
      <c r="C2159" s="59">
        <v>85</v>
      </c>
      <c r="D2159" s="59">
        <v>34</v>
      </c>
      <c r="E2159" s="59">
        <v>48</v>
      </c>
      <c r="F2159" s="59">
        <v>12</v>
      </c>
      <c r="G2159" s="59">
        <v>197</v>
      </c>
    </row>
    <row r="2160" spans="1:7" x14ac:dyDescent="0.25">
      <c r="A2160" s="59">
        <v>75</v>
      </c>
      <c r="B2160" s="59">
        <v>73</v>
      </c>
      <c r="C2160" s="59">
        <v>138</v>
      </c>
      <c r="D2160" s="59">
        <v>50</v>
      </c>
      <c r="E2160" s="59">
        <v>26</v>
      </c>
      <c r="F2160" s="59">
        <v>14</v>
      </c>
      <c r="G2160" s="59">
        <v>821</v>
      </c>
    </row>
    <row r="2161" spans="1:7" x14ac:dyDescent="0.25">
      <c r="A2161" s="59">
        <v>70</v>
      </c>
      <c r="B2161" s="59">
        <v>68</v>
      </c>
      <c r="C2161" s="59">
        <v>128</v>
      </c>
      <c r="D2161" s="59">
        <v>46</v>
      </c>
      <c r="E2161" s="59">
        <v>24</v>
      </c>
      <c r="F2161" s="59">
        <v>12</v>
      </c>
      <c r="G2161" s="59">
        <v>777</v>
      </c>
    </row>
    <row r="2162" spans="1:7" x14ac:dyDescent="0.25">
      <c r="A2162" s="59">
        <v>61</v>
      </c>
      <c r="B2162" s="59">
        <v>105</v>
      </c>
      <c r="C2162" s="59">
        <v>213</v>
      </c>
      <c r="D2162" s="59">
        <v>85</v>
      </c>
      <c r="E2162" s="59">
        <v>69</v>
      </c>
      <c r="F2162" s="59">
        <v>32</v>
      </c>
      <c r="G2162" s="59">
        <v>494</v>
      </c>
    </row>
    <row r="2163" spans="1:7" x14ac:dyDescent="0.25">
      <c r="A2163" s="59">
        <v>73</v>
      </c>
      <c r="B2163" s="59">
        <v>92</v>
      </c>
      <c r="C2163" s="59">
        <v>190</v>
      </c>
      <c r="D2163" s="59">
        <v>78</v>
      </c>
      <c r="E2163" s="59">
        <v>47</v>
      </c>
      <c r="F2163" s="59">
        <v>24</v>
      </c>
      <c r="G2163" s="59">
        <v>965</v>
      </c>
    </row>
    <row r="2164" spans="1:7" x14ac:dyDescent="0.25">
      <c r="A2164" s="59">
        <v>45</v>
      </c>
      <c r="B2164" s="59">
        <v>48</v>
      </c>
      <c r="C2164" s="59">
        <v>90</v>
      </c>
      <c r="D2164" s="59">
        <v>32</v>
      </c>
      <c r="E2164" s="59">
        <v>20</v>
      </c>
      <c r="F2164" s="59">
        <v>8</v>
      </c>
      <c r="G2164" s="59">
        <v>456</v>
      </c>
    </row>
    <row r="2165" spans="1:7" x14ac:dyDescent="0.25">
      <c r="A2165" s="59">
        <v>45</v>
      </c>
      <c r="B2165" s="59">
        <v>48</v>
      </c>
      <c r="C2165" s="59">
        <v>90</v>
      </c>
      <c r="D2165" s="59">
        <v>32</v>
      </c>
      <c r="E2165" s="59">
        <v>20</v>
      </c>
      <c r="F2165" s="59">
        <v>8</v>
      </c>
      <c r="G2165" s="59">
        <v>821</v>
      </c>
    </row>
    <row r="2166" spans="1:7" x14ac:dyDescent="0.25">
      <c r="A2166" s="59">
        <v>106</v>
      </c>
      <c r="B2166" s="59">
        <v>126</v>
      </c>
      <c r="C2166" s="59">
        <v>235</v>
      </c>
      <c r="D2166" s="59">
        <v>84</v>
      </c>
      <c r="E2166" s="59">
        <v>61</v>
      </c>
      <c r="F2166" s="59">
        <v>27</v>
      </c>
      <c r="G2166" s="59">
        <v>651</v>
      </c>
    </row>
    <row r="2167" spans="1:7" x14ac:dyDescent="0.25">
      <c r="A2167" s="59">
        <v>104</v>
      </c>
      <c r="B2167" s="59">
        <v>116</v>
      </c>
      <c r="C2167" s="59">
        <v>224</v>
      </c>
      <c r="D2167" s="59">
        <v>84</v>
      </c>
      <c r="E2167" s="59">
        <v>51</v>
      </c>
      <c r="F2167" s="59">
        <v>26</v>
      </c>
      <c r="G2167" s="59">
        <v>500</v>
      </c>
    </row>
    <row r="2168" spans="1:7" x14ac:dyDescent="0.25">
      <c r="A2168" s="59">
        <v>154</v>
      </c>
      <c r="B2168" s="59">
        <v>171</v>
      </c>
      <c r="C2168" s="59">
        <v>382</v>
      </c>
      <c r="D2168" s="59">
        <v>209</v>
      </c>
      <c r="E2168" s="59">
        <v>76</v>
      </c>
      <c r="F2168" s="59">
        <v>47</v>
      </c>
      <c r="G2168" s="59">
        <v>1091</v>
      </c>
    </row>
    <row r="2169" spans="1:7" x14ac:dyDescent="0.25">
      <c r="A2169" s="59">
        <v>25</v>
      </c>
      <c r="B2169" s="59">
        <v>72</v>
      </c>
      <c r="C2169" s="59">
        <v>145</v>
      </c>
      <c r="D2169" s="59">
        <v>58</v>
      </c>
      <c r="E2169" s="59">
        <v>59</v>
      </c>
      <c r="F2169" s="59">
        <v>22</v>
      </c>
      <c r="G2169" s="59">
        <v>338</v>
      </c>
    </row>
    <row r="2170" spans="1:7" x14ac:dyDescent="0.25">
      <c r="A2170" s="59">
        <v>53</v>
      </c>
      <c r="B2170" s="59">
        <v>80</v>
      </c>
      <c r="C2170" s="59">
        <v>157</v>
      </c>
      <c r="D2170" s="59">
        <v>60</v>
      </c>
      <c r="E2170" s="59">
        <v>48</v>
      </c>
      <c r="F2170" s="59">
        <v>19</v>
      </c>
      <c r="G2170" s="59">
        <v>336</v>
      </c>
    </row>
    <row r="2171" spans="1:7" x14ac:dyDescent="0.25">
      <c r="A2171" s="59">
        <v>65</v>
      </c>
      <c r="B2171" s="59">
        <v>83</v>
      </c>
      <c r="C2171" s="59">
        <v>157</v>
      </c>
      <c r="D2171" s="59">
        <v>57</v>
      </c>
      <c r="E2171" s="59">
        <v>43</v>
      </c>
      <c r="F2171" s="59">
        <v>18</v>
      </c>
      <c r="G2171" s="59">
        <v>364</v>
      </c>
    </row>
    <row r="2172" spans="1:7" x14ac:dyDescent="0.25">
      <c r="A2172" s="59">
        <v>0</v>
      </c>
      <c r="B2172" s="59">
        <v>87</v>
      </c>
      <c r="C2172" s="59">
        <v>168</v>
      </c>
      <c r="D2172" s="59">
        <v>63</v>
      </c>
      <c r="E2172" s="59">
        <v>91</v>
      </c>
      <c r="F2172" s="59">
        <v>57</v>
      </c>
      <c r="G2172" s="59">
        <v>435</v>
      </c>
    </row>
    <row r="2173" spans="1:7" x14ac:dyDescent="0.25">
      <c r="A2173" s="59">
        <v>109</v>
      </c>
      <c r="B2173" s="59">
        <v>113</v>
      </c>
      <c r="C2173" s="59">
        <v>201</v>
      </c>
      <c r="D2173" s="59">
        <v>67</v>
      </c>
      <c r="E2173" s="59">
        <v>45</v>
      </c>
      <c r="F2173" s="59">
        <v>20</v>
      </c>
      <c r="G2173" s="59">
        <v>400</v>
      </c>
    </row>
    <row r="2174" spans="1:7" x14ac:dyDescent="0.25">
      <c r="A2174" s="59">
        <v>44</v>
      </c>
      <c r="B2174" s="59">
        <v>48</v>
      </c>
      <c r="C2174" s="59">
        <v>91</v>
      </c>
      <c r="D2174" s="59">
        <v>33</v>
      </c>
      <c r="E2174" s="59">
        <v>21</v>
      </c>
      <c r="F2174" s="59">
        <v>9</v>
      </c>
      <c r="G2174" s="59">
        <v>777</v>
      </c>
    </row>
    <row r="2175" spans="1:7" x14ac:dyDescent="0.25">
      <c r="A2175" s="59">
        <v>73</v>
      </c>
      <c r="B2175" s="59">
        <v>89</v>
      </c>
      <c r="C2175" s="59">
        <v>168</v>
      </c>
      <c r="D2175" s="59">
        <v>61</v>
      </c>
      <c r="E2175" s="59">
        <v>44</v>
      </c>
      <c r="F2175" s="59">
        <v>19</v>
      </c>
      <c r="G2175" s="59">
        <v>390</v>
      </c>
    </row>
    <row r="2176" spans="1:7" x14ac:dyDescent="0.25">
      <c r="A2176" s="59">
        <v>11</v>
      </c>
      <c r="B2176" s="59">
        <v>105</v>
      </c>
      <c r="C2176" s="59">
        <v>201</v>
      </c>
      <c r="D2176" s="59">
        <v>75</v>
      </c>
      <c r="E2176" s="59">
        <v>103</v>
      </c>
      <c r="F2176" s="59">
        <v>68</v>
      </c>
      <c r="G2176" s="59">
        <v>522</v>
      </c>
    </row>
    <row r="2177" spans="1:7" x14ac:dyDescent="0.25">
      <c r="A2177" s="59">
        <v>59</v>
      </c>
      <c r="B2177" s="59">
        <v>81</v>
      </c>
      <c r="C2177" s="59">
        <v>168</v>
      </c>
      <c r="D2177" s="59">
        <v>69</v>
      </c>
      <c r="E2177" s="59">
        <v>45</v>
      </c>
      <c r="F2177" s="59">
        <v>21</v>
      </c>
      <c r="G2177" s="59">
        <v>965</v>
      </c>
    </row>
    <row r="2178" spans="1:7" x14ac:dyDescent="0.25">
      <c r="A2178" s="59">
        <v>53</v>
      </c>
      <c r="B2178" s="59">
        <v>62</v>
      </c>
      <c r="C2178" s="59">
        <v>123</v>
      </c>
      <c r="D2178" s="59">
        <v>48</v>
      </c>
      <c r="E2178" s="59">
        <v>29</v>
      </c>
      <c r="F2178" s="59">
        <v>15</v>
      </c>
      <c r="G2178" s="59">
        <v>623</v>
      </c>
    </row>
    <row r="2179" spans="1:7" x14ac:dyDescent="0.25">
      <c r="A2179" s="59">
        <v>20</v>
      </c>
      <c r="B2179" s="59">
        <v>66</v>
      </c>
      <c r="C2179" s="59">
        <v>134</v>
      </c>
      <c r="D2179" s="59">
        <v>54</v>
      </c>
      <c r="E2179" s="59">
        <v>56</v>
      </c>
      <c r="F2179" s="59">
        <v>20</v>
      </c>
      <c r="G2179" s="59">
        <v>312</v>
      </c>
    </row>
    <row r="2180" spans="1:7" x14ac:dyDescent="0.25">
      <c r="A2180" s="59">
        <v>14</v>
      </c>
      <c r="B2180" s="59">
        <v>111</v>
      </c>
      <c r="C2180" s="59">
        <v>213</v>
      </c>
      <c r="D2180" s="59">
        <v>79</v>
      </c>
      <c r="E2180" s="59">
        <v>107</v>
      </c>
      <c r="F2180" s="59">
        <v>72</v>
      </c>
      <c r="G2180" s="59">
        <v>551</v>
      </c>
    </row>
    <row r="2181" spans="1:7" x14ac:dyDescent="0.25">
      <c r="A2181" s="59">
        <v>79</v>
      </c>
      <c r="B2181" s="59">
        <v>103</v>
      </c>
      <c r="C2181" s="59">
        <v>201</v>
      </c>
      <c r="D2181" s="59">
        <v>77</v>
      </c>
      <c r="E2181" s="59">
        <v>55</v>
      </c>
      <c r="F2181" s="59">
        <v>25</v>
      </c>
      <c r="G2181" s="59">
        <v>432</v>
      </c>
    </row>
    <row r="2182" spans="1:7" x14ac:dyDescent="0.25">
      <c r="A2182" s="59">
        <v>62</v>
      </c>
      <c r="B2182" s="59">
        <v>105</v>
      </c>
      <c r="C2182" s="59">
        <v>213</v>
      </c>
      <c r="D2182" s="59">
        <v>85</v>
      </c>
      <c r="E2182" s="59">
        <v>68</v>
      </c>
      <c r="F2182" s="59">
        <v>32</v>
      </c>
      <c r="G2182" s="59">
        <v>494</v>
      </c>
    </row>
    <row r="2183" spans="1:7" x14ac:dyDescent="0.25">
      <c r="A2183" s="59">
        <v>73</v>
      </c>
      <c r="B2183" s="59">
        <v>92</v>
      </c>
      <c r="C2183" s="59">
        <v>190</v>
      </c>
      <c r="D2183" s="59">
        <v>78</v>
      </c>
      <c r="E2183" s="59">
        <v>47</v>
      </c>
      <c r="F2183" s="59">
        <v>24</v>
      </c>
      <c r="G2183" s="59">
        <v>965</v>
      </c>
    </row>
    <row r="2184" spans="1:7" x14ac:dyDescent="0.25">
      <c r="A2184" s="59">
        <v>73</v>
      </c>
      <c r="B2184" s="59">
        <v>73</v>
      </c>
      <c r="C2184" s="59">
        <v>138</v>
      </c>
      <c r="D2184" s="59">
        <v>50</v>
      </c>
      <c r="E2184" s="59">
        <v>27</v>
      </c>
      <c r="F2184" s="59">
        <v>14</v>
      </c>
      <c r="G2184" s="59">
        <v>821</v>
      </c>
    </row>
    <row r="2185" spans="1:7" x14ac:dyDescent="0.25">
      <c r="A2185" s="59">
        <v>55</v>
      </c>
      <c r="B2185" s="59">
        <v>56</v>
      </c>
      <c r="C2185" s="59">
        <v>105</v>
      </c>
      <c r="D2185" s="59">
        <v>38</v>
      </c>
      <c r="E2185" s="59">
        <v>22</v>
      </c>
      <c r="F2185" s="59">
        <v>10</v>
      </c>
      <c r="G2185" s="59">
        <v>777</v>
      </c>
    </row>
    <row r="2186" spans="1:7" x14ac:dyDescent="0.25">
      <c r="A2186" s="59">
        <v>11</v>
      </c>
      <c r="B2186" s="59">
        <v>105</v>
      </c>
      <c r="C2186" s="59">
        <v>201</v>
      </c>
      <c r="D2186" s="59">
        <v>75</v>
      </c>
      <c r="E2186" s="59">
        <v>103</v>
      </c>
      <c r="F2186" s="59">
        <v>68</v>
      </c>
      <c r="G2186" s="59">
        <v>522</v>
      </c>
    </row>
    <row r="2187" spans="1:7" x14ac:dyDescent="0.25">
      <c r="A2187" s="59">
        <v>47</v>
      </c>
      <c r="B2187" s="59">
        <v>75</v>
      </c>
      <c r="C2187" s="59">
        <v>145</v>
      </c>
      <c r="D2187" s="59">
        <v>55</v>
      </c>
      <c r="E2187" s="59">
        <v>47</v>
      </c>
      <c r="F2187" s="59">
        <v>18</v>
      </c>
      <c r="G2187" s="59">
        <v>312</v>
      </c>
    </row>
    <row r="2188" spans="1:7" x14ac:dyDescent="0.25">
      <c r="A2188" s="59">
        <v>179</v>
      </c>
      <c r="B2188" s="59">
        <v>186</v>
      </c>
      <c r="C2188" s="59">
        <v>347</v>
      </c>
      <c r="D2188" s="59">
        <v>150</v>
      </c>
      <c r="E2188" s="59">
        <v>75</v>
      </c>
      <c r="F2188" s="59">
        <v>40</v>
      </c>
      <c r="G2188" s="59">
        <v>961</v>
      </c>
    </row>
    <row r="2189" spans="1:7" x14ac:dyDescent="0.25">
      <c r="A2189" s="59">
        <v>53</v>
      </c>
      <c r="B2189" s="59">
        <v>62</v>
      </c>
      <c r="C2189" s="59">
        <v>123</v>
      </c>
      <c r="D2189" s="59">
        <v>48</v>
      </c>
      <c r="E2189" s="59">
        <v>29</v>
      </c>
      <c r="F2189" s="59">
        <v>15</v>
      </c>
      <c r="G2189" s="59">
        <v>623</v>
      </c>
    </row>
    <row r="2190" spans="1:7" x14ac:dyDescent="0.25">
      <c r="A2190" s="59">
        <v>20</v>
      </c>
      <c r="B2190" s="59">
        <v>66</v>
      </c>
      <c r="C2190" s="59">
        <v>134</v>
      </c>
      <c r="D2190" s="59">
        <v>54</v>
      </c>
      <c r="E2190" s="59">
        <v>56</v>
      </c>
      <c r="F2190" s="59">
        <v>20</v>
      </c>
      <c r="G2190" s="59">
        <v>312</v>
      </c>
    </row>
    <row r="2191" spans="1:7" x14ac:dyDescent="0.25">
      <c r="A2191" s="59">
        <v>61</v>
      </c>
      <c r="B2191" s="59">
        <v>81</v>
      </c>
      <c r="C2191" s="59">
        <v>168</v>
      </c>
      <c r="D2191" s="59">
        <v>69</v>
      </c>
      <c r="E2191" s="59">
        <v>44</v>
      </c>
      <c r="F2191" s="59">
        <v>21</v>
      </c>
      <c r="G2191" s="59">
        <v>965</v>
      </c>
    </row>
    <row r="2192" spans="1:7" x14ac:dyDescent="0.25">
      <c r="A2192" s="59">
        <v>44</v>
      </c>
      <c r="B2192" s="59">
        <v>48</v>
      </c>
      <c r="C2192" s="59">
        <v>90</v>
      </c>
      <c r="D2192" s="59">
        <v>32</v>
      </c>
      <c r="E2192" s="59">
        <v>21</v>
      </c>
      <c r="F2192" s="59">
        <v>8</v>
      </c>
      <c r="G2192" s="59">
        <v>821</v>
      </c>
    </row>
    <row r="2193" spans="1:7" x14ac:dyDescent="0.25">
      <c r="A2193" s="59">
        <v>44</v>
      </c>
      <c r="B2193" s="59">
        <v>48</v>
      </c>
      <c r="C2193" s="59">
        <v>91</v>
      </c>
      <c r="D2193" s="59">
        <v>33</v>
      </c>
      <c r="E2193" s="59">
        <v>21</v>
      </c>
      <c r="F2193" s="59">
        <v>9</v>
      </c>
      <c r="G2193" s="59">
        <v>777</v>
      </c>
    </row>
    <row r="2194" spans="1:7" x14ac:dyDescent="0.25">
      <c r="A2194" s="59">
        <v>14</v>
      </c>
      <c r="B2194" s="59">
        <v>111</v>
      </c>
      <c r="C2194" s="59">
        <v>213</v>
      </c>
      <c r="D2194" s="59">
        <v>79</v>
      </c>
      <c r="E2194" s="59">
        <v>107</v>
      </c>
      <c r="F2194" s="59">
        <v>72</v>
      </c>
      <c r="G2194" s="59">
        <v>551</v>
      </c>
    </row>
    <row r="2195" spans="1:7" x14ac:dyDescent="0.25">
      <c r="A2195" s="59">
        <v>78</v>
      </c>
      <c r="B2195" s="59">
        <v>103</v>
      </c>
      <c r="C2195" s="59">
        <v>201</v>
      </c>
      <c r="D2195" s="59">
        <v>77</v>
      </c>
      <c r="E2195" s="59">
        <v>56</v>
      </c>
      <c r="F2195" s="59">
        <v>25</v>
      </c>
      <c r="G2195" s="59">
        <v>432</v>
      </c>
    </row>
    <row r="2196" spans="1:7" x14ac:dyDescent="0.25">
      <c r="A2196" s="59">
        <v>106</v>
      </c>
      <c r="B2196" s="59">
        <v>126</v>
      </c>
      <c r="C2196" s="59">
        <v>235</v>
      </c>
      <c r="D2196" s="59">
        <v>84</v>
      </c>
      <c r="E2196" s="59">
        <v>61</v>
      </c>
      <c r="F2196" s="59">
        <v>27</v>
      </c>
      <c r="G2196" s="59">
        <v>651</v>
      </c>
    </row>
    <row r="2197" spans="1:7" x14ac:dyDescent="0.25">
      <c r="A2197" s="59">
        <v>104</v>
      </c>
      <c r="B2197" s="59">
        <v>116</v>
      </c>
      <c r="C2197" s="59">
        <v>224</v>
      </c>
      <c r="D2197" s="59">
        <v>84</v>
      </c>
      <c r="E2197" s="59">
        <v>51</v>
      </c>
      <c r="F2197" s="59">
        <v>26</v>
      </c>
      <c r="G2197" s="59">
        <v>500</v>
      </c>
    </row>
    <row r="2198" spans="1:7" x14ac:dyDescent="0.25">
      <c r="A2198" s="59">
        <v>26</v>
      </c>
      <c r="B2198" s="59">
        <v>72</v>
      </c>
      <c r="C2198" s="59">
        <v>145</v>
      </c>
      <c r="D2198" s="59">
        <v>58</v>
      </c>
      <c r="E2198" s="59">
        <v>58</v>
      </c>
      <c r="F2198" s="59">
        <v>22</v>
      </c>
      <c r="G2198" s="59">
        <v>338</v>
      </c>
    </row>
    <row r="2199" spans="1:7" x14ac:dyDescent="0.25">
      <c r="A2199" s="59">
        <v>45</v>
      </c>
      <c r="B2199" s="59">
        <v>48</v>
      </c>
      <c r="C2199" s="59">
        <v>90</v>
      </c>
      <c r="D2199" s="59">
        <v>32</v>
      </c>
      <c r="E2199" s="59">
        <v>20</v>
      </c>
      <c r="F2199" s="59">
        <v>8</v>
      </c>
      <c r="G2199" s="59">
        <v>821</v>
      </c>
    </row>
    <row r="2200" spans="1:7" x14ac:dyDescent="0.25">
      <c r="A2200" s="59">
        <v>45</v>
      </c>
      <c r="B2200" s="59">
        <v>48</v>
      </c>
      <c r="C2200" s="59">
        <v>90</v>
      </c>
      <c r="D2200" s="59">
        <v>32</v>
      </c>
      <c r="E2200" s="59">
        <v>20</v>
      </c>
      <c r="F2200" s="59">
        <v>8</v>
      </c>
      <c r="G2200" s="59">
        <v>456</v>
      </c>
    </row>
    <row r="2201" spans="1:7" x14ac:dyDescent="0.25">
      <c r="A2201" s="59">
        <v>-36</v>
      </c>
      <c r="B2201" s="59">
        <v>63</v>
      </c>
      <c r="C2201" s="59">
        <v>141</v>
      </c>
      <c r="D2201" s="59">
        <v>63</v>
      </c>
      <c r="E2201" s="59">
        <v>90</v>
      </c>
      <c r="F2201" s="59">
        <v>57</v>
      </c>
      <c r="G2201" s="59">
        <v>435</v>
      </c>
    </row>
    <row r="2202" spans="1:7" x14ac:dyDescent="0.25">
      <c r="A2202" s="59">
        <v>156</v>
      </c>
      <c r="B2202" s="59">
        <v>171</v>
      </c>
      <c r="C2202" s="59">
        <v>382</v>
      </c>
      <c r="D2202" s="59">
        <v>151</v>
      </c>
      <c r="E2202" s="59">
        <v>75</v>
      </c>
      <c r="F2202" s="59">
        <v>47</v>
      </c>
      <c r="G2202" s="59">
        <v>1091</v>
      </c>
    </row>
    <row r="2203" spans="1:7" x14ac:dyDescent="0.25">
      <c r="A2203" s="59">
        <v>572</v>
      </c>
      <c r="B2203" s="59">
        <v>422</v>
      </c>
      <c r="C2203" s="59">
        <v>553</v>
      </c>
      <c r="D2203" s="59">
        <v>72</v>
      </c>
      <c r="E2203" s="59">
        <v>58</v>
      </c>
      <c r="F2203" s="59">
        <v>23</v>
      </c>
      <c r="G2203" s="59">
        <v>558</v>
      </c>
    </row>
    <row r="2204" spans="1:7" x14ac:dyDescent="0.25">
      <c r="A2204" s="59">
        <v>-6</v>
      </c>
      <c r="B2204" s="59">
        <v>42</v>
      </c>
      <c r="C2204" s="59">
        <v>85</v>
      </c>
      <c r="D2204" s="59">
        <v>34</v>
      </c>
      <c r="E2204" s="59">
        <v>48</v>
      </c>
      <c r="F2204" s="59">
        <v>12</v>
      </c>
      <c r="G2204" s="59">
        <v>197</v>
      </c>
    </row>
    <row r="2205" spans="1:7" x14ac:dyDescent="0.25">
      <c r="A2205" s="59">
        <v>16</v>
      </c>
      <c r="B2205" s="59">
        <v>27</v>
      </c>
      <c r="C2205" s="59">
        <v>50</v>
      </c>
      <c r="D2205" s="59">
        <v>18</v>
      </c>
      <c r="E2205" s="59">
        <v>18</v>
      </c>
      <c r="F2205" s="59">
        <v>5</v>
      </c>
      <c r="G2205" s="59">
        <v>821</v>
      </c>
    </row>
    <row r="2206" spans="1:7" x14ac:dyDescent="0.25">
      <c r="A2206" s="59">
        <v>17</v>
      </c>
      <c r="B2206" s="59">
        <v>26</v>
      </c>
      <c r="C2206" s="59">
        <v>48</v>
      </c>
      <c r="D2206" s="59">
        <v>17</v>
      </c>
      <c r="E2206" s="59">
        <v>16</v>
      </c>
      <c r="F2206" s="59">
        <v>4</v>
      </c>
      <c r="G2206" s="59">
        <v>777</v>
      </c>
    </row>
    <row r="2207" spans="1:7" x14ac:dyDescent="0.25">
      <c r="A2207" s="59">
        <v>-16</v>
      </c>
      <c r="B2207" s="59">
        <v>53</v>
      </c>
      <c r="C2207" s="59">
        <v>101</v>
      </c>
      <c r="D2207" s="59">
        <v>37</v>
      </c>
      <c r="E2207" s="59">
        <v>66</v>
      </c>
      <c r="F2207" s="59">
        <v>34</v>
      </c>
      <c r="G2207" s="59">
        <v>261</v>
      </c>
    </row>
    <row r="2208" spans="1:7" x14ac:dyDescent="0.25">
      <c r="A2208" s="59">
        <v>-12</v>
      </c>
      <c r="B2208" s="59">
        <v>36</v>
      </c>
      <c r="C2208" s="59">
        <v>73</v>
      </c>
      <c r="D2208" s="59">
        <v>29</v>
      </c>
      <c r="E2208" s="59">
        <v>46</v>
      </c>
      <c r="F2208" s="59">
        <v>11</v>
      </c>
      <c r="G2208" s="59">
        <v>169</v>
      </c>
    </row>
    <row r="2209" spans="1:7" x14ac:dyDescent="0.25">
      <c r="A2209" s="59">
        <v>31</v>
      </c>
      <c r="B2209" s="59">
        <v>55</v>
      </c>
      <c r="C2209" s="59">
        <v>104</v>
      </c>
      <c r="D2209" s="59">
        <v>38</v>
      </c>
      <c r="E2209" s="59">
        <v>37</v>
      </c>
      <c r="F2209" s="59">
        <v>12</v>
      </c>
      <c r="G2209" s="59">
        <v>241</v>
      </c>
    </row>
    <row r="2210" spans="1:7" x14ac:dyDescent="0.25">
      <c r="A2210" s="59">
        <v>39</v>
      </c>
      <c r="B2210" s="59">
        <v>72</v>
      </c>
      <c r="C2210" s="59">
        <v>134</v>
      </c>
      <c r="D2210" s="59">
        <v>48</v>
      </c>
      <c r="E2210" s="59">
        <v>49</v>
      </c>
      <c r="F2210" s="59">
        <v>15</v>
      </c>
      <c r="G2210" s="59">
        <v>372</v>
      </c>
    </row>
    <row r="2211" spans="1:7" x14ac:dyDescent="0.25">
      <c r="A2211" s="59">
        <v>173</v>
      </c>
      <c r="B2211" s="59">
        <v>238</v>
      </c>
      <c r="C2211" s="59">
        <v>540</v>
      </c>
      <c r="D2211" s="59">
        <v>231</v>
      </c>
      <c r="E2211" s="59">
        <v>133</v>
      </c>
      <c r="F2211" s="59">
        <v>93</v>
      </c>
      <c r="G2211" s="59">
        <v>1419</v>
      </c>
    </row>
    <row r="2212" spans="1:7" x14ac:dyDescent="0.25">
      <c r="A2212" s="59">
        <v>-176</v>
      </c>
      <c r="B2212" s="59">
        <v>-27</v>
      </c>
      <c r="C2212" s="59">
        <v>201</v>
      </c>
      <c r="D2212" s="59">
        <v>235</v>
      </c>
      <c r="E2212" s="59">
        <v>90</v>
      </c>
      <c r="F2212" s="59">
        <v>64</v>
      </c>
      <c r="G2212" s="59">
        <v>965</v>
      </c>
    </row>
    <row r="2213" spans="1:7" x14ac:dyDescent="0.25">
      <c r="A2213" s="59">
        <v>157</v>
      </c>
      <c r="B2213" s="59">
        <v>139</v>
      </c>
      <c r="C2213" s="59">
        <v>262</v>
      </c>
      <c r="D2213" s="59">
        <v>95</v>
      </c>
      <c r="E2213" s="59">
        <v>40</v>
      </c>
      <c r="F2213" s="59">
        <v>26</v>
      </c>
      <c r="G2213" s="59">
        <v>821</v>
      </c>
    </row>
    <row r="2214" spans="1:7" x14ac:dyDescent="0.25">
      <c r="A2214" s="59">
        <v>146</v>
      </c>
      <c r="B2214" s="59">
        <v>130</v>
      </c>
      <c r="C2214" s="59">
        <v>245</v>
      </c>
      <c r="D2214" s="59">
        <v>89</v>
      </c>
      <c r="E2214" s="59">
        <v>38</v>
      </c>
      <c r="F2214" s="59">
        <v>24</v>
      </c>
      <c r="G2214" s="59">
        <v>777</v>
      </c>
    </row>
    <row r="2215" spans="1:7" x14ac:dyDescent="0.25">
      <c r="A2215" s="59">
        <v>84</v>
      </c>
      <c r="B2215" s="59">
        <v>80</v>
      </c>
      <c r="C2215" s="59">
        <v>150</v>
      </c>
      <c r="D2215" s="59">
        <v>54</v>
      </c>
      <c r="E2215" s="59">
        <v>27</v>
      </c>
      <c r="F2215" s="59">
        <v>15</v>
      </c>
      <c r="G2215" s="59">
        <v>456</v>
      </c>
    </row>
    <row r="2216" spans="1:7" x14ac:dyDescent="0.25">
      <c r="A2216" s="59">
        <v>-268</v>
      </c>
      <c r="B2216" s="59">
        <v>-44</v>
      </c>
      <c r="C2216" s="59">
        <v>68</v>
      </c>
      <c r="D2216" s="59">
        <v>138</v>
      </c>
      <c r="E2216" s="59">
        <v>134</v>
      </c>
      <c r="F2216" s="59">
        <v>95</v>
      </c>
      <c r="G2216" s="59">
        <v>725</v>
      </c>
    </row>
    <row r="2217" spans="1:7" x14ac:dyDescent="0.25">
      <c r="A2217" s="59">
        <v>273</v>
      </c>
      <c r="B2217" s="59">
        <v>262</v>
      </c>
      <c r="C2217" s="59">
        <v>548</v>
      </c>
      <c r="D2217" s="59">
        <v>245</v>
      </c>
      <c r="E2217" s="59">
        <v>91</v>
      </c>
      <c r="F2217" s="59">
        <v>63</v>
      </c>
      <c r="G2217" s="59">
        <v>1459</v>
      </c>
    </row>
    <row r="2218" spans="1:7" x14ac:dyDescent="0.25">
      <c r="A2218" s="59">
        <v>408</v>
      </c>
      <c r="B2218" s="59">
        <v>407</v>
      </c>
      <c r="C2218" s="59">
        <v>759</v>
      </c>
      <c r="D2218" s="59">
        <v>265</v>
      </c>
      <c r="E2218" s="59">
        <v>152</v>
      </c>
      <c r="F2218" s="59">
        <v>94</v>
      </c>
      <c r="G2218" s="59">
        <v>2101</v>
      </c>
    </row>
    <row r="2219" spans="1:7" x14ac:dyDescent="0.25">
      <c r="A2219" s="59">
        <v>55</v>
      </c>
      <c r="B2219" s="59">
        <v>63</v>
      </c>
      <c r="C2219" s="59">
        <v>125</v>
      </c>
      <c r="D2219" s="59">
        <v>49</v>
      </c>
      <c r="E2219" s="59">
        <v>29</v>
      </c>
      <c r="F2219" s="59">
        <v>16</v>
      </c>
      <c r="G2219" s="59">
        <v>623</v>
      </c>
    </row>
    <row r="2220" spans="1:7" x14ac:dyDescent="0.25">
      <c r="A2220" s="59">
        <v>62</v>
      </c>
      <c r="B2220" s="59">
        <v>105</v>
      </c>
      <c r="C2220" s="59">
        <v>213</v>
      </c>
      <c r="D2220" s="59">
        <v>85</v>
      </c>
      <c r="E2220" s="59">
        <v>68</v>
      </c>
      <c r="F2220" s="59">
        <v>32</v>
      </c>
      <c r="G2220" s="59">
        <v>494</v>
      </c>
    </row>
    <row r="2221" spans="1:7" x14ac:dyDescent="0.25">
      <c r="A2221" s="59">
        <v>47</v>
      </c>
      <c r="B2221" s="59">
        <v>51</v>
      </c>
      <c r="C2221" s="59">
        <v>95</v>
      </c>
      <c r="D2221" s="59">
        <v>34</v>
      </c>
      <c r="E2221" s="59">
        <v>22</v>
      </c>
      <c r="F2221" s="59">
        <v>9</v>
      </c>
      <c r="G2221" s="59">
        <v>777</v>
      </c>
    </row>
    <row r="2222" spans="1:7" x14ac:dyDescent="0.25">
      <c r="A2222" s="59">
        <v>44</v>
      </c>
      <c r="B2222" s="59">
        <v>48</v>
      </c>
      <c r="C2222" s="59">
        <v>91</v>
      </c>
      <c r="D2222" s="59">
        <v>33</v>
      </c>
      <c r="E2222" s="59">
        <v>21</v>
      </c>
      <c r="F2222" s="59">
        <v>9</v>
      </c>
      <c r="G2222" s="59">
        <v>777</v>
      </c>
    </row>
    <row r="2223" spans="1:7" x14ac:dyDescent="0.25">
      <c r="A2223" s="59">
        <v>12</v>
      </c>
      <c r="B2223" s="59">
        <v>105</v>
      </c>
      <c r="C2223" s="59">
        <v>201</v>
      </c>
      <c r="D2223" s="59">
        <v>75</v>
      </c>
      <c r="E2223" s="59">
        <v>102</v>
      </c>
      <c r="F2223" s="59">
        <v>68</v>
      </c>
      <c r="G2223" s="59">
        <v>522</v>
      </c>
    </row>
    <row r="2224" spans="1:7" x14ac:dyDescent="0.25">
      <c r="A2224" s="59">
        <v>109</v>
      </c>
      <c r="B2224" s="59">
        <v>113</v>
      </c>
      <c r="C2224" s="59">
        <v>201</v>
      </c>
      <c r="D2224" s="59">
        <v>67</v>
      </c>
      <c r="E2224" s="59">
        <v>45</v>
      </c>
      <c r="F2224" s="59">
        <v>20</v>
      </c>
      <c r="G2224" s="59">
        <v>400</v>
      </c>
    </row>
    <row r="2225" spans="1:7" x14ac:dyDescent="0.25">
      <c r="A2225" s="59">
        <v>75</v>
      </c>
      <c r="B2225" s="59">
        <v>89</v>
      </c>
      <c r="C2225" s="59">
        <v>168</v>
      </c>
      <c r="D2225" s="59">
        <v>61</v>
      </c>
      <c r="E2225" s="59">
        <v>43</v>
      </c>
      <c r="F2225" s="59">
        <v>19</v>
      </c>
      <c r="G2225" s="59">
        <v>390</v>
      </c>
    </row>
    <row r="2226" spans="1:7" x14ac:dyDescent="0.25">
      <c r="A2226" s="59">
        <v>17</v>
      </c>
      <c r="B2226" s="59">
        <v>27</v>
      </c>
      <c r="C2226" s="59">
        <v>50</v>
      </c>
      <c r="D2226" s="59">
        <v>18</v>
      </c>
      <c r="E2226" s="59">
        <v>17</v>
      </c>
      <c r="F2226" s="59">
        <v>5</v>
      </c>
      <c r="G2226" s="59">
        <v>821</v>
      </c>
    </row>
    <row r="2227" spans="1:7" x14ac:dyDescent="0.25">
      <c r="A2227" s="59">
        <v>6</v>
      </c>
      <c r="B2227" s="59">
        <v>34</v>
      </c>
      <c r="C2227" s="59">
        <v>69</v>
      </c>
      <c r="D2227" s="59">
        <v>28</v>
      </c>
      <c r="E2227" s="59">
        <v>32</v>
      </c>
      <c r="F2227" s="59">
        <v>8</v>
      </c>
      <c r="G2227" s="59">
        <v>965</v>
      </c>
    </row>
    <row r="2228" spans="1:7" x14ac:dyDescent="0.25">
      <c r="A2228" s="59">
        <v>41</v>
      </c>
      <c r="B2228" s="59">
        <v>72</v>
      </c>
      <c r="C2228" s="59">
        <v>134</v>
      </c>
      <c r="D2228" s="59">
        <v>48</v>
      </c>
      <c r="E2228" s="59">
        <v>48</v>
      </c>
      <c r="F2228" s="59">
        <v>15</v>
      </c>
      <c r="G2228" s="59">
        <v>372</v>
      </c>
    </row>
    <row r="2229" spans="1:7" x14ac:dyDescent="0.25">
      <c r="A2229" s="59">
        <v>-61</v>
      </c>
      <c r="B2229" s="59">
        <v>11</v>
      </c>
      <c r="C2229" s="59">
        <v>111</v>
      </c>
      <c r="D2229" s="59">
        <v>88</v>
      </c>
      <c r="E2229" s="59">
        <v>52</v>
      </c>
      <c r="F2229" s="59">
        <v>27</v>
      </c>
      <c r="G2229" s="59">
        <v>525</v>
      </c>
    </row>
    <row r="2230" spans="1:7" x14ac:dyDescent="0.25">
      <c r="A2230" s="59">
        <v>-12</v>
      </c>
      <c r="B2230" s="59">
        <v>36</v>
      </c>
      <c r="C2230" s="59">
        <v>73</v>
      </c>
      <c r="D2230" s="59">
        <v>29</v>
      </c>
      <c r="E2230" s="59">
        <v>46</v>
      </c>
      <c r="F2230" s="59">
        <v>11</v>
      </c>
      <c r="G2230" s="59">
        <v>169</v>
      </c>
    </row>
    <row r="2231" spans="1:7" x14ac:dyDescent="0.25">
      <c r="A2231" s="59">
        <v>-16</v>
      </c>
      <c r="B2231" s="59">
        <v>53</v>
      </c>
      <c r="C2231" s="59">
        <v>101</v>
      </c>
      <c r="D2231" s="59">
        <v>37</v>
      </c>
      <c r="E2231" s="59">
        <v>66</v>
      </c>
      <c r="F2231" s="59">
        <v>34</v>
      </c>
      <c r="G2231" s="59">
        <v>261</v>
      </c>
    </row>
    <row r="2232" spans="1:7" x14ac:dyDescent="0.25">
      <c r="A2232" s="59">
        <v>14</v>
      </c>
      <c r="B2232" s="59">
        <v>47</v>
      </c>
      <c r="C2232" s="59">
        <v>92</v>
      </c>
      <c r="D2232" s="59">
        <v>35</v>
      </c>
      <c r="E2232" s="59">
        <v>40</v>
      </c>
      <c r="F2232" s="59">
        <v>11</v>
      </c>
      <c r="G2232" s="59">
        <v>196</v>
      </c>
    </row>
    <row r="2233" spans="1:7" x14ac:dyDescent="0.25">
      <c r="A2233" s="59">
        <v>20</v>
      </c>
      <c r="B2233" s="59">
        <v>66</v>
      </c>
      <c r="C2233" s="59">
        <v>134</v>
      </c>
      <c r="D2233" s="59">
        <v>54</v>
      </c>
      <c r="E2233" s="59">
        <v>56</v>
      </c>
      <c r="F2233" s="59">
        <v>20</v>
      </c>
      <c r="G2233" s="59">
        <v>312</v>
      </c>
    </row>
    <row r="2234" spans="1:7" x14ac:dyDescent="0.25">
      <c r="A2234" s="59">
        <v>16</v>
      </c>
      <c r="B2234" s="59">
        <v>111</v>
      </c>
      <c r="C2234" s="59">
        <v>213</v>
      </c>
      <c r="D2234" s="59">
        <v>79</v>
      </c>
      <c r="E2234" s="59">
        <v>106</v>
      </c>
      <c r="F2234" s="59">
        <v>72</v>
      </c>
      <c r="G2234" s="59">
        <v>551</v>
      </c>
    </row>
    <row r="2235" spans="1:7" x14ac:dyDescent="0.25">
      <c r="A2235" s="59">
        <v>45</v>
      </c>
      <c r="B2235" s="59">
        <v>56</v>
      </c>
      <c r="C2235" s="59">
        <v>112</v>
      </c>
      <c r="D2235" s="59">
        <v>44</v>
      </c>
      <c r="E2235" s="59">
        <v>28</v>
      </c>
      <c r="F2235" s="59">
        <v>14</v>
      </c>
      <c r="G2235" s="59">
        <v>623</v>
      </c>
    </row>
    <row r="2236" spans="1:7" x14ac:dyDescent="0.25">
      <c r="A2236" s="59">
        <v>44</v>
      </c>
      <c r="B2236" s="59">
        <v>48</v>
      </c>
      <c r="C2236" s="59">
        <v>90</v>
      </c>
      <c r="D2236" s="59">
        <v>32</v>
      </c>
      <c r="E2236" s="59">
        <v>21</v>
      </c>
      <c r="F2236" s="59">
        <v>8</v>
      </c>
      <c r="G2236" s="59">
        <v>821</v>
      </c>
    </row>
    <row r="2237" spans="1:7" x14ac:dyDescent="0.25">
      <c r="A2237" s="59">
        <v>103</v>
      </c>
      <c r="B2237" s="59">
        <v>116</v>
      </c>
      <c r="C2237" s="59">
        <v>224</v>
      </c>
      <c r="D2237" s="59">
        <v>84</v>
      </c>
      <c r="E2237" s="59">
        <v>52</v>
      </c>
      <c r="F2237" s="59">
        <v>26</v>
      </c>
      <c r="G2237" s="59">
        <v>500</v>
      </c>
    </row>
    <row r="2238" spans="1:7" x14ac:dyDescent="0.25">
      <c r="A2238" s="59">
        <v>44</v>
      </c>
      <c r="B2238" s="59">
        <v>48</v>
      </c>
      <c r="C2238" s="59">
        <v>90</v>
      </c>
      <c r="D2238" s="59">
        <v>32</v>
      </c>
      <c r="E2238" s="59">
        <v>21</v>
      </c>
      <c r="F2238" s="59">
        <v>8</v>
      </c>
      <c r="G2238" s="59">
        <v>456</v>
      </c>
    </row>
    <row r="2239" spans="1:7" x14ac:dyDescent="0.25">
      <c r="A2239" s="59">
        <v>104</v>
      </c>
      <c r="B2239" s="59">
        <v>126</v>
      </c>
      <c r="C2239" s="59">
        <v>235</v>
      </c>
      <c r="D2239" s="59">
        <v>84</v>
      </c>
      <c r="E2239" s="59">
        <v>62</v>
      </c>
      <c r="F2239" s="59">
        <v>27</v>
      </c>
      <c r="G2239" s="59">
        <v>651</v>
      </c>
    </row>
    <row r="2240" spans="1:7" x14ac:dyDescent="0.25">
      <c r="A2240" s="59">
        <v>51</v>
      </c>
      <c r="B2240" s="59">
        <v>80</v>
      </c>
      <c r="C2240" s="59">
        <v>157</v>
      </c>
      <c r="D2240" s="59">
        <v>60</v>
      </c>
      <c r="E2240" s="59">
        <v>49</v>
      </c>
      <c r="F2240" s="59">
        <v>19</v>
      </c>
      <c r="G2240" s="59">
        <v>336</v>
      </c>
    </row>
    <row r="2241" spans="1:7" x14ac:dyDescent="0.25">
      <c r="A2241" s="59">
        <v>65</v>
      </c>
      <c r="B2241" s="59">
        <v>83</v>
      </c>
      <c r="C2241" s="59">
        <v>157</v>
      </c>
      <c r="D2241" s="59">
        <v>57</v>
      </c>
      <c r="E2241" s="59">
        <v>43</v>
      </c>
      <c r="F2241" s="59">
        <v>18</v>
      </c>
      <c r="G2241" s="59">
        <v>364</v>
      </c>
    </row>
    <row r="2242" spans="1:7" x14ac:dyDescent="0.25">
      <c r="A2242" s="59">
        <v>248</v>
      </c>
      <c r="B2242" s="59">
        <v>245</v>
      </c>
      <c r="C2242" s="59">
        <v>506</v>
      </c>
      <c r="D2242" s="59">
        <v>243</v>
      </c>
      <c r="E2242" s="59">
        <v>90</v>
      </c>
      <c r="F2242" s="59">
        <v>64</v>
      </c>
      <c r="G2242" s="59">
        <v>965</v>
      </c>
    </row>
    <row r="2243" spans="1:7" x14ac:dyDescent="0.25">
      <c r="A2243" s="59">
        <v>106</v>
      </c>
      <c r="B2243" s="59">
        <v>107</v>
      </c>
      <c r="C2243" s="59">
        <v>213</v>
      </c>
      <c r="D2243" s="59">
        <v>83</v>
      </c>
      <c r="E2243" s="59">
        <v>41</v>
      </c>
      <c r="F2243" s="59">
        <v>27</v>
      </c>
      <c r="G2243" s="59">
        <v>623</v>
      </c>
    </row>
    <row r="2244" spans="1:7" x14ac:dyDescent="0.25">
      <c r="A2244" s="59">
        <v>83</v>
      </c>
      <c r="B2244" s="59">
        <v>108</v>
      </c>
      <c r="C2244" s="59">
        <v>201</v>
      </c>
      <c r="D2244" s="59">
        <v>72</v>
      </c>
      <c r="E2244" s="59">
        <v>58</v>
      </c>
      <c r="F2244" s="59">
        <v>23</v>
      </c>
      <c r="G2244" s="59">
        <v>558</v>
      </c>
    </row>
    <row r="2245" spans="1:7" x14ac:dyDescent="0.25">
      <c r="A2245" s="59">
        <v>148</v>
      </c>
      <c r="B2245" s="59">
        <v>130</v>
      </c>
      <c r="C2245" s="59">
        <v>245</v>
      </c>
      <c r="D2245" s="59">
        <v>89</v>
      </c>
      <c r="E2245" s="59">
        <v>37</v>
      </c>
      <c r="F2245" s="59">
        <v>24</v>
      </c>
      <c r="G2245" s="59">
        <v>777</v>
      </c>
    </row>
    <row r="2246" spans="1:7" x14ac:dyDescent="0.25">
      <c r="A2246" s="59">
        <v>84</v>
      </c>
      <c r="B2246" s="59">
        <v>80</v>
      </c>
      <c r="C2246" s="59">
        <v>150</v>
      </c>
      <c r="D2246" s="59">
        <v>54</v>
      </c>
      <c r="E2246" s="59">
        <v>27</v>
      </c>
      <c r="F2246" s="59">
        <v>15</v>
      </c>
      <c r="G2246" s="59">
        <v>456</v>
      </c>
    </row>
    <row r="2247" spans="1:7" x14ac:dyDescent="0.25">
      <c r="A2247" s="59">
        <v>33</v>
      </c>
      <c r="B2247" s="59">
        <v>55</v>
      </c>
      <c r="C2247" s="59">
        <v>104</v>
      </c>
      <c r="D2247" s="59">
        <v>38</v>
      </c>
      <c r="E2247" s="59">
        <v>36</v>
      </c>
      <c r="F2247" s="59">
        <v>12</v>
      </c>
      <c r="G2247" s="59">
        <v>241</v>
      </c>
    </row>
    <row r="2248" spans="1:7" x14ac:dyDescent="0.25">
      <c r="A2248" s="59">
        <v>39</v>
      </c>
      <c r="B2248" s="59">
        <v>72</v>
      </c>
      <c r="C2248" s="59">
        <v>134</v>
      </c>
      <c r="D2248" s="59">
        <v>48</v>
      </c>
      <c r="E2248" s="59">
        <v>49</v>
      </c>
      <c r="F2248" s="59">
        <v>15</v>
      </c>
      <c r="G2248" s="59">
        <v>372</v>
      </c>
    </row>
    <row r="2249" spans="1:7" x14ac:dyDescent="0.25">
      <c r="A2249" s="59">
        <v>-62</v>
      </c>
      <c r="B2249" s="59">
        <v>11</v>
      </c>
      <c r="C2249" s="59">
        <v>111</v>
      </c>
      <c r="D2249" s="59">
        <v>88</v>
      </c>
      <c r="E2249" s="59">
        <v>54</v>
      </c>
      <c r="F2249" s="59">
        <v>27</v>
      </c>
      <c r="G2249" s="59">
        <v>525</v>
      </c>
    </row>
    <row r="2250" spans="1:7" x14ac:dyDescent="0.25">
      <c r="A2250" s="59">
        <v>-16</v>
      </c>
      <c r="B2250" s="59">
        <v>53</v>
      </c>
      <c r="C2250" s="59">
        <v>101</v>
      </c>
      <c r="D2250" s="59">
        <v>37</v>
      </c>
      <c r="E2250" s="59">
        <v>66</v>
      </c>
      <c r="F2250" s="59">
        <v>34</v>
      </c>
      <c r="G2250" s="59">
        <v>261</v>
      </c>
    </row>
    <row r="2251" spans="1:7" x14ac:dyDescent="0.25">
      <c r="A2251" s="59">
        <v>14</v>
      </c>
      <c r="B2251" s="59">
        <v>47</v>
      </c>
      <c r="C2251" s="59">
        <v>92</v>
      </c>
      <c r="D2251" s="59">
        <v>35</v>
      </c>
      <c r="E2251" s="59">
        <v>40</v>
      </c>
      <c r="F2251" s="59">
        <v>11</v>
      </c>
      <c r="G2251" s="59">
        <v>196</v>
      </c>
    </row>
    <row r="2252" spans="1:7" x14ac:dyDescent="0.25">
      <c r="A2252" s="59">
        <v>-14</v>
      </c>
      <c r="B2252" s="59">
        <v>36</v>
      </c>
      <c r="C2252" s="59">
        <v>73</v>
      </c>
      <c r="D2252" s="59">
        <v>29</v>
      </c>
      <c r="E2252" s="59">
        <v>47</v>
      </c>
      <c r="F2252" s="59">
        <v>11</v>
      </c>
      <c r="G2252" s="59">
        <v>169</v>
      </c>
    </row>
    <row r="2253" spans="1:7" x14ac:dyDescent="0.25">
      <c r="A2253" s="59">
        <v>73</v>
      </c>
      <c r="B2253" s="59">
        <v>73</v>
      </c>
      <c r="C2253" s="59">
        <v>138</v>
      </c>
      <c r="D2253" s="59">
        <v>50</v>
      </c>
      <c r="E2253" s="59">
        <v>27</v>
      </c>
      <c r="F2253" s="59">
        <v>14</v>
      </c>
      <c r="G2253" s="59">
        <v>821</v>
      </c>
    </row>
    <row r="2254" spans="1:7" x14ac:dyDescent="0.25">
      <c r="A2254" s="59">
        <v>73</v>
      </c>
      <c r="B2254" s="59">
        <v>92</v>
      </c>
      <c r="C2254" s="59">
        <v>190</v>
      </c>
      <c r="D2254" s="59">
        <v>78</v>
      </c>
      <c r="E2254" s="59">
        <v>47</v>
      </c>
      <c r="F2254" s="59">
        <v>24</v>
      </c>
      <c r="G2254" s="59">
        <v>965</v>
      </c>
    </row>
    <row r="2255" spans="1:7" x14ac:dyDescent="0.25">
      <c r="A2255" s="59">
        <v>47</v>
      </c>
      <c r="B2255" s="59">
        <v>75</v>
      </c>
      <c r="C2255" s="59">
        <v>145</v>
      </c>
      <c r="D2255" s="59">
        <v>55</v>
      </c>
      <c r="E2255" s="59">
        <v>47</v>
      </c>
      <c r="F2255" s="59">
        <v>18</v>
      </c>
      <c r="G2255" s="59">
        <v>312</v>
      </c>
    </row>
    <row r="2256" spans="1:7" x14ac:dyDescent="0.25">
      <c r="A2256" s="59">
        <v>61</v>
      </c>
      <c r="B2256" s="59">
        <v>105</v>
      </c>
      <c r="C2256" s="59">
        <v>213</v>
      </c>
      <c r="D2256" s="59">
        <v>85</v>
      </c>
      <c r="E2256" s="59">
        <v>69</v>
      </c>
      <c r="F2256" s="59">
        <v>32</v>
      </c>
      <c r="G2256" s="59">
        <v>494</v>
      </c>
    </row>
    <row r="2257" spans="1:7" x14ac:dyDescent="0.25">
      <c r="A2257" s="59">
        <v>69</v>
      </c>
      <c r="B2257" s="59">
        <v>68</v>
      </c>
      <c r="C2257" s="59">
        <v>128</v>
      </c>
      <c r="D2257" s="59">
        <v>46</v>
      </c>
      <c r="E2257" s="59">
        <v>25</v>
      </c>
      <c r="F2257" s="59">
        <v>12</v>
      </c>
      <c r="G2257" s="59">
        <v>777</v>
      </c>
    </row>
    <row r="2258" spans="1:7" x14ac:dyDescent="0.25">
      <c r="A2258" s="59">
        <v>53</v>
      </c>
      <c r="B2258" s="59">
        <v>63</v>
      </c>
      <c r="C2258" s="59">
        <v>125</v>
      </c>
      <c r="D2258" s="59">
        <v>49</v>
      </c>
      <c r="E2258" s="59">
        <v>30</v>
      </c>
      <c r="F2258" s="59">
        <v>16</v>
      </c>
      <c r="G2258" s="59">
        <v>623</v>
      </c>
    </row>
    <row r="2259" spans="1:7" x14ac:dyDescent="0.25">
      <c r="A2259" s="59">
        <v>159</v>
      </c>
      <c r="B2259" s="59">
        <v>139</v>
      </c>
      <c r="C2259" s="59">
        <v>262</v>
      </c>
      <c r="D2259" s="59">
        <v>95</v>
      </c>
      <c r="E2259" s="59">
        <v>39</v>
      </c>
      <c r="F2259" s="59">
        <v>26</v>
      </c>
      <c r="G2259" s="59">
        <v>821</v>
      </c>
    </row>
    <row r="2260" spans="1:7" x14ac:dyDescent="0.25">
      <c r="A2260" s="59">
        <v>249</v>
      </c>
      <c r="B2260" s="59">
        <v>245</v>
      </c>
      <c r="C2260" s="59">
        <v>506</v>
      </c>
      <c r="D2260" s="59">
        <v>194</v>
      </c>
      <c r="E2260" s="59">
        <v>89</v>
      </c>
      <c r="F2260" s="59">
        <v>64</v>
      </c>
      <c r="G2260" s="59">
        <v>965</v>
      </c>
    </row>
    <row r="2261" spans="1:7" x14ac:dyDescent="0.25">
      <c r="A2261" s="59">
        <v>104</v>
      </c>
      <c r="B2261" s="59">
        <v>107</v>
      </c>
      <c r="C2261" s="59">
        <v>213</v>
      </c>
      <c r="D2261" s="59">
        <v>83</v>
      </c>
      <c r="E2261" s="59">
        <v>42</v>
      </c>
      <c r="F2261" s="59">
        <v>27</v>
      </c>
      <c r="G2261" s="59">
        <v>623</v>
      </c>
    </row>
    <row r="2262" spans="1:7" x14ac:dyDescent="0.25">
      <c r="A2262" s="59">
        <v>146</v>
      </c>
      <c r="B2262" s="59">
        <v>130</v>
      </c>
      <c r="C2262" s="59">
        <v>245</v>
      </c>
      <c r="D2262" s="59">
        <v>89</v>
      </c>
      <c r="E2262" s="59">
        <v>38</v>
      </c>
      <c r="F2262" s="59">
        <v>24</v>
      </c>
      <c r="G2262" s="59">
        <v>777</v>
      </c>
    </row>
    <row r="2263" spans="1:7" x14ac:dyDescent="0.25">
      <c r="A2263" s="59">
        <v>84</v>
      </c>
      <c r="B2263" s="59">
        <v>80</v>
      </c>
      <c r="C2263" s="59">
        <v>150</v>
      </c>
      <c r="D2263" s="59">
        <v>54</v>
      </c>
      <c r="E2263" s="59">
        <v>27</v>
      </c>
      <c r="F2263" s="59">
        <v>15</v>
      </c>
      <c r="G2263" s="59">
        <v>456</v>
      </c>
    </row>
    <row r="2264" spans="1:7" x14ac:dyDescent="0.25">
      <c r="A2264" s="59">
        <v>84</v>
      </c>
      <c r="B2264" s="59">
        <v>108</v>
      </c>
      <c r="C2264" s="59">
        <v>201</v>
      </c>
      <c r="D2264" s="59">
        <v>72</v>
      </c>
      <c r="E2264" s="59">
        <v>57</v>
      </c>
      <c r="F2264" s="59">
        <v>23</v>
      </c>
      <c r="G2264" s="59">
        <v>558</v>
      </c>
    </row>
    <row r="2265" spans="1:7" x14ac:dyDescent="0.25">
      <c r="A2265" s="59">
        <v>316</v>
      </c>
      <c r="B2265" s="59">
        <v>312</v>
      </c>
      <c r="C2265" s="59">
        <v>611</v>
      </c>
      <c r="D2265" s="59">
        <v>202</v>
      </c>
      <c r="E2265" s="59">
        <v>114</v>
      </c>
      <c r="F2265" s="59">
        <v>77</v>
      </c>
      <c r="G2265" s="59">
        <v>1310</v>
      </c>
    </row>
    <row r="2266" spans="1:7" x14ac:dyDescent="0.25">
      <c r="A2266" s="59">
        <v>-3</v>
      </c>
      <c r="B2266" s="59">
        <v>50</v>
      </c>
      <c r="C2266" s="59">
        <v>162</v>
      </c>
      <c r="D2266" s="59">
        <v>95</v>
      </c>
      <c r="E2266" s="59">
        <v>55</v>
      </c>
      <c r="F2266" s="59">
        <v>30</v>
      </c>
      <c r="G2266" s="59">
        <v>608</v>
      </c>
    </row>
    <row r="2267" spans="1:7" x14ac:dyDescent="0.25">
      <c r="A2267" s="59">
        <v>408</v>
      </c>
      <c r="B2267" s="59">
        <v>407</v>
      </c>
      <c r="C2267" s="59">
        <v>759</v>
      </c>
      <c r="D2267" s="59">
        <v>262</v>
      </c>
      <c r="E2267" s="59">
        <v>152</v>
      </c>
      <c r="F2267" s="59">
        <v>94</v>
      </c>
      <c r="G2267" s="59">
        <v>2101</v>
      </c>
    </row>
    <row r="2268" spans="1:7" x14ac:dyDescent="0.25">
      <c r="A2268" s="59">
        <v>-182</v>
      </c>
      <c r="B2268" s="59">
        <v>-26</v>
      </c>
      <c r="C2268" s="59">
        <v>132</v>
      </c>
      <c r="D2268" s="59">
        <v>172</v>
      </c>
      <c r="E2268" s="59">
        <v>96</v>
      </c>
      <c r="F2268" s="59">
        <v>47</v>
      </c>
      <c r="G2268" s="59">
        <v>862</v>
      </c>
    </row>
    <row r="2269" spans="1:7" x14ac:dyDescent="0.25">
      <c r="A2269" s="59">
        <v>218</v>
      </c>
      <c r="B2269" s="59">
        <v>228</v>
      </c>
      <c r="C2269" s="59">
        <v>510</v>
      </c>
      <c r="D2269" s="59">
        <v>272</v>
      </c>
      <c r="E2269" s="59">
        <v>92</v>
      </c>
      <c r="F2269" s="59">
        <v>63</v>
      </c>
      <c r="G2269" s="59">
        <v>1459</v>
      </c>
    </row>
    <row r="2270" spans="1:7" x14ac:dyDescent="0.25">
      <c r="A2270" s="59">
        <v>26</v>
      </c>
      <c r="B2270" s="59">
        <v>145</v>
      </c>
      <c r="C2270" s="59">
        <v>280</v>
      </c>
      <c r="D2270" s="59">
        <v>94</v>
      </c>
      <c r="E2270" s="59">
        <v>134</v>
      </c>
      <c r="F2270" s="59">
        <v>95</v>
      </c>
      <c r="G2270" s="59">
        <v>725</v>
      </c>
    </row>
    <row r="2271" spans="1:7" x14ac:dyDescent="0.25">
      <c r="A2271" s="59">
        <v>25</v>
      </c>
      <c r="B2271" s="59">
        <v>145</v>
      </c>
      <c r="C2271" s="59">
        <v>280</v>
      </c>
      <c r="D2271" s="59">
        <v>104</v>
      </c>
      <c r="E2271" s="59">
        <v>135</v>
      </c>
      <c r="F2271" s="59">
        <v>95</v>
      </c>
      <c r="G2271" s="59">
        <v>725</v>
      </c>
    </row>
    <row r="2272" spans="1:7" x14ac:dyDescent="0.25">
      <c r="A2272" s="59">
        <v>173</v>
      </c>
      <c r="B2272" s="59">
        <v>201</v>
      </c>
      <c r="C2272" s="59">
        <v>386</v>
      </c>
      <c r="D2272" s="59">
        <v>143</v>
      </c>
      <c r="E2272" s="59">
        <v>94</v>
      </c>
      <c r="F2272" s="59">
        <v>47</v>
      </c>
      <c r="G2272" s="59">
        <v>862</v>
      </c>
    </row>
    <row r="2273" spans="1:7" x14ac:dyDescent="0.25">
      <c r="A2273" s="59">
        <v>134</v>
      </c>
      <c r="B2273" s="59">
        <v>139</v>
      </c>
      <c r="C2273" s="59">
        <v>262</v>
      </c>
      <c r="D2273" s="59">
        <v>95</v>
      </c>
      <c r="E2273" s="59">
        <v>56</v>
      </c>
      <c r="F2273" s="59">
        <v>30</v>
      </c>
      <c r="G2273" s="59">
        <v>608</v>
      </c>
    </row>
    <row r="2274" spans="1:7" x14ac:dyDescent="0.25">
      <c r="A2274" s="59">
        <v>316</v>
      </c>
      <c r="B2274" s="59">
        <v>312</v>
      </c>
      <c r="C2274" s="59">
        <v>611</v>
      </c>
      <c r="D2274" s="59">
        <v>270</v>
      </c>
      <c r="E2274" s="59">
        <v>114</v>
      </c>
      <c r="F2274" s="59">
        <v>77</v>
      </c>
      <c r="G2274" s="59">
        <v>1310</v>
      </c>
    </row>
    <row r="2275" spans="1:7" x14ac:dyDescent="0.25">
      <c r="A2275" s="59">
        <v>220</v>
      </c>
      <c r="B2275" s="59">
        <v>228</v>
      </c>
      <c r="C2275" s="59">
        <v>510</v>
      </c>
      <c r="D2275" s="59">
        <v>218</v>
      </c>
      <c r="E2275" s="59">
        <v>91</v>
      </c>
      <c r="F2275" s="59">
        <v>63</v>
      </c>
      <c r="G2275" s="59">
        <v>1459</v>
      </c>
    </row>
    <row r="2276" spans="1:7" x14ac:dyDescent="0.25">
      <c r="A2276" s="59">
        <v>-552</v>
      </c>
      <c r="B2276" s="59">
        <v>-245</v>
      </c>
      <c r="C2276" s="59">
        <v>19</v>
      </c>
      <c r="D2276" s="59">
        <v>248</v>
      </c>
      <c r="E2276" s="59">
        <v>132</v>
      </c>
      <c r="F2276" s="59">
        <v>93</v>
      </c>
      <c r="G2276" s="59">
        <v>1419</v>
      </c>
    </row>
    <row r="2277" spans="1:7" x14ac:dyDescent="0.25">
      <c r="A2277" s="59">
        <v>17</v>
      </c>
      <c r="B2277" s="59">
        <v>26</v>
      </c>
      <c r="C2277" s="59">
        <v>48</v>
      </c>
      <c r="D2277" s="59">
        <v>17</v>
      </c>
      <c r="E2277" s="59">
        <v>16</v>
      </c>
      <c r="F2277" s="59">
        <v>4</v>
      </c>
      <c r="G2277" s="59">
        <v>777</v>
      </c>
    </row>
    <row r="2278" spans="1:7" x14ac:dyDescent="0.25">
      <c r="A2278" s="59">
        <v>-5</v>
      </c>
      <c r="B2278" s="59">
        <v>42</v>
      </c>
      <c r="C2278" s="59">
        <v>85</v>
      </c>
      <c r="D2278" s="59">
        <v>34</v>
      </c>
      <c r="E2278" s="59">
        <v>47</v>
      </c>
      <c r="F2278" s="59">
        <v>12</v>
      </c>
      <c r="G2278" s="59">
        <v>197</v>
      </c>
    </row>
    <row r="2279" spans="1:7" x14ac:dyDescent="0.25">
      <c r="A2279" s="59">
        <v>6</v>
      </c>
      <c r="B2279" s="59">
        <v>34</v>
      </c>
      <c r="C2279" s="59">
        <v>69</v>
      </c>
      <c r="D2279" s="59">
        <v>28</v>
      </c>
      <c r="E2279" s="59">
        <v>32</v>
      </c>
      <c r="F2279" s="59">
        <v>8</v>
      </c>
      <c r="G2279" s="59">
        <v>965</v>
      </c>
    </row>
    <row r="2280" spans="1:7" x14ac:dyDescent="0.25">
      <c r="A2280" s="59">
        <v>17</v>
      </c>
      <c r="B2280" s="59">
        <v>26</v>
      </c>
      <c r="C2280" s="59">
        <v>48</v>
      </c>
      <c r="D2280" s="59">
        <v>17</v>
      </c>
      <c r="E2280" s="59">
        <v>16</v>
      </c>
      <c r="F2280" s="59">
        <v>4</v>
      </c>
      <c r="G2280" s="59">
        <v>777</v>
      </c>
    </row>
    <row r="2281" spans="1:7" x14ac:dyDescent="0.25">
      <c r="A2281" s="59">
        <v>16</v>
      </c>
      <c r="B2281" s="59">
        <v>27</v>
      </c>
      <c r="C2281" s="59">
        <v>50</v>
      </c>
      <c r="D2281" s="59">
        <v>18</v>
      </c>
      <c r="E2281" s="59">
        <v>18</v>
      </c>
      <c r="F2281" s="59">
        <v>5</v>
      </c>
      <c r="G2281" s="59">
        <v>821</v>
      </c>
    </row>
    <row r="2282" spans="1:7" x14ac:dyDescent="0.25">
      <c r="A2282" s="59">
        <v>51</v>
      </c>
      <c r="B2282" s="59">
        <v>54</v>
      </c>
      <c r="C2282" s="59">
        <v>101</v>
      </c>
      <c r="D2282" s="59">
        <v>36</v>
      </c>
      <c r="E2282" s="59">
        <v>22</v>
      </c>
      <c r="F2282" s="59">
        <v>10</v>
      </c>
      <c r="G2282" s="59">
        <v>777</v>
      </c>
    </row>
    <row r="2283" spans="1:7" x14ac:dyDescent="0.25">
      <c r="A2283" s="59">
        <v>45</v>
      </c>
      <c r="B2283" s="59">
        <v>56</v>
      </c>
      <c r="C2283" s="59">
        <v>112</v>
      </c>
      <c r="D2283" s="59">
        <v>44</v>
      </c>
      <c r="E2283" s="59">
        <v>28</v>
      </c>
      <c r="F2283" s="59">
        <v>14</v>
      </c>
      <c r="G2283" s="59">
        <v>623</v>
      </c>
    </row>
    <row r="2284" spans="1:7" x14ac:dyDescent="0.25">
      <c r="A2284" s="59">
        <v>44</v>
      </c>
      <c r="B2284" s="59">
        <v>48</v>
      </c>
      <c r="C2284" s="59">
        <v>90</v>
      </c>
      <c r="D2284" s="59">
        <v>32</v>
      </c>
      <c r="E2284" s="59">
        <v>21</v>
      </c>
      <c r="F2284" s="59">
        <v>8</v>
      </c>
      <c r="G2284" s="59">
        <v>456</v>
      </c>
    </row>
    <row r="2285" spans="1:7" x14ac:dyDescent="0.25">
      <c r="A2285" s="59">
        <v>106</v>
      </c>
      <c r="B2285" s="59">
        <v>126</v>
      </c>
      <c r="C2285" s="59">
        <v>235</v>
      </c>
      <c r="D2285" s="59">
        <v>84</v>
      </c>
      <c r="E2285" s="59">
        <v>61</v>
      </c>
      <c r="F2285" s="59">
        <v>27</v>
      </c>
      <c r="G2285" s="59">
        <v>651</v>
      </c>
    </row>
    <row r="2286" spans="1:7" x14ac:dyDescent="0.25">
      <c r="A2286" s="59">
        <v>104</v>
      </c>
      <c r="B2286" s="59">
        <v>116</v>
      </c>
      <c r="C2286" s="59">
        <v>224</v>
      </c>
      <c r="D2286" s="59">
        <v>84</v>
      </c>
      <c r="E2286" s="59">
        <v>51</v>
      </c>
      <c r="F2286" s="59">
        <v>26</v>
      </c>
      <c r="G2286" s="59">
        <v>500</v>
      </c>
    </row>
    <row r="2287" spans="1:7" x14ac:dyDescent="0.25">
      <c r="A2287" s="59">
        <v>154</v>
      </c>
      <c r="B2287" s="59">
        <v>171</v>
      </c>
      <c r="C2287" s="59">
        <v>382</v>
      </c>
      <c r="D2287" s="59">
        <v>183</v>
      </c>
      <c r="E2287" s="59">
        <v>76</v>
      </c>
      <c r="F2287" s="59">
        <v>47</v>
      </c>
      <c r="G2287" s="59">
        <v>1091</v>
      </c>
    </row>
    <row r="2288" spans="1:7" x14ac:dyDescent="0.25">
      <c r="A2288" s="59">
        <v>2</v>
      </c>
      <c r="B2288" s="59">
        <v>87</v>
      </c>
      <c r="C2288" s="59">
        <v>168</v>
      </c>
      <c r="D2288" s="59">
        <v>63</v>
      </c>
      <c r="E2288" s="59">
        <v>90</v>
      </c>
      <c r="F2288" s="59">
        <v>57</v>
      </c>
      <c r="G2288" s="59">
        <v>435</v>
      </c>
    </row>
    <row r="2289" spans="1:7" x14ac:dyDescent="0.25">
      <c r="A2289" s="59">
        <v>44</v>
      </c>
      <c r="B2289" s="59">
        <v>93</v>
      </c>
      <c r="C2289" s="59">
        <v>179</v>
      </c>
      <c r="D2289" s="59">
        <v>67</v>
      </c>
      <c r="E2289" s="59">
        <v>68</v>
      </c>
      <c r="F2289" s="59">
        <v>22</v>
      </c>
      <c r="G2289" s="59">
        <v>400</v>
      </c>
    </row>
    <row r="2290" spans="1:7" x14ac:dyDescent="0.25">
      <c r="A2290" s="59">
        <v>65</v>
      </c>
      <c r="B2290" s="59">
        <v>83</v>
      </c>
      <c r="C2290" s="59">
        <v>157</v>
      </c>
      <c r="D2290" s="59">
        <v>57</v>
      </c>
      <c r="E2290" s="59">
        <v>43</v>
      </c>
      <c r="F2290" s="59">
        <v>18</v>
      </c>
      <c r="G2290" s="59">
        <v>364</v>
      </c>
    </row>
    <row r="2291" spans="1:7" x14ac:dyDescent="0.25">
      <c r="A2291" s="59">
        <v>25</v>
      </c>
      <c r="B2291" s="59">
        <v>72</v>
      </c>
      <c r="C2291" s="59">
        <v>145</v>
      </c>
      <c r="D2291" s="59">
        <v>58</v>
      </c>
      <c r="E2291" s="59">
        <v>59</v>
      </c>
      <c r="F2291" s="59">
        <v>22</v>
      </c>
      <c r="G2291" s="59">
        <v>338</v>
      </c>
    </row>
    <row r="2292" spans="1:7" x14ac:dyDescent="0.25">
      <c r="A2292" s="59">
        <v>51</v>
      </c>
      <c r="B2292" s="59">
        <v>80</v>
      </c>
      <c r="C2292" s="59">
        <v>157</v>
      </c>
      <c r="D2292" s="59">
        <v>60</v>
      </c>
      <c r="E2292" s="59">
        <v>49</v>
      </c>
      <c r="F2292" s="59">
        <v>19</v>
      </c>
      <c r="G2292" s="59">
        <v>336</v>
      </c>
    </row>
    <row r="2293" spans="1:7" x14ac:dyDescent="0.25">
      <c r="A2293" s="59">
        <v>179</v>
      </c>
      <c r="B2293" s="59">
        <v>186</v>
      </c>
      <c r="C2293" s="59">
        <v>347</v>
      </c>
      <c r="D2293" s="59">
        <v>135</v>
      </c>
      <c r="E2293" s="59">
        <v>75</v>
      </c>
      <c r="F2293" s="59">
        <v>40</v>
      </c>
      <c r="G2293" s="59">
        <v>961</v>
      </c>
    </row>
    <row r="2294" spans="1:7" x14ac:dyDescent="0.25">
      <c r="A2294" s="59">
        <v>47</v>
      </c>
      <c r="B2294" s="59">
        <v>51</v>
      </c>
      <c r="C2294" s="59">
        <v>95</v>
      </c>
      <c r="D2294" s="59">
        <v>34</v>
      </c>
      <c r="E2294" s="59">
        <v>22</v>
      </c>
      <c r="F2294" s="59">
        <v>9</v>
      </c>
      <c r="G2294" s="59">
        <v>777</v>
      </c>
    </row>
    <row r="2295" spans="1:7" x14ac:dyDescent="0.25">
      <c r="A2295" s="59">
        <v>109</v>
      </c>
      <c r="B2295" s="59">
        <v>113</v>
      </c>
      <c r="C2295" s="59">
        <v>201</v>
      </c>
      <c r="D2295" s="59">
        <v>67</v>
      </c>
      <c r="E2295" s="59">
        <v>45</v>
      </c>
      <c r="F2295" s="59">
        <v>20</v>
      </c>
      <c r="G2295" s="59">
        <v>400</v>
      </c>
    </row>
    <row r="2296" spans="1:7" x14ac:dyDescent="0.25">
      <c r="A2296" s="59">
        <v>75</v>
      </c>
      <c r="B2296" s="59">
        <v>89</v>
      </c>
      <c r="C2296" s="59">
        <v>168</v>
      </c>
      <c r="D2296" s="59">
        <v>61</v>
      </c>
      <c r="E2296" s="59">
        <v>43</v>
      </c>
      <c r="F2296" s="59">
        <v>19</v>
      </c>
      <c r="G2296" s="59">
        <v>390</v>
      </c>
    </row>
    <row r="2297" spans="1:7" x14ac:dyDescent="0.25">
      <c r="A2297" s="59">
        <v>12</v>
      </c>
      <c r="B2297" s="59">
        <v>105</v>
      </c>
      <c r="C2297" s="59">
        <v>201</v>
      </c>
      <c r="D2297" s="59">
        <v>75</v>
      </c>
      <c r="E2297" s="59">
        <v>102</v>
      </c>
      <c r="F2297" s="59">
        <v>68</v>
      </c>
      <c r="G2297" s="59">
        <v>522</v>
      </c>
    </row>
    <row r="2298" spans="1:7" x14ac:dyDescent="0.25">
      <c r="A2298" s="59">
        <v>55</v>
      </c>
      <c r="B2298" s="59">
        <v>62</v>
      </c>
      <c r="C2298" s="59">
        <v>123</v>
      </c>
      <c r="D2298" s="59">
        <v>48</v>
      </c>
      <c r="E2298" s="59">
        <v>28</v>
      </c>
      <c r="F2298" s="59">
        <v>15</v>
      </c>
      <c r="G2298" s="59">
        <v>623</v>
      </c>
    </row>
    <row r="2299" spans="1:7" x14ac:dyDescent="0.25">
      <c r="A2299" s="59">
        <v>20</v>
      </c>
      <c r="B2299" s="59">
        <v>66</v>
      </c>
      <c r="C2299" s="59">
        <v>134</v>
      </c>
      <c r="D2299" s="59">
        <v>54</v>
      </c>
      <c r="E2299" s="59">
        <v>56</v>
      </c>
      <c r="F2299" s="59">
        <v>20</v>
      </c>
      <c r="G2299" s="59">
        <v>312</v>
      </c>
    </row>
    <row r="2300" spans="1:7" x14ac:dyDescent="0.25">
      <c r="A2300" s="59">
        <v>61</v>
      </c>
      <c r="B2300" s="59">
        <v>81</v>
      </c>
      <c r="C2300" s="59">
        <v>168</v>
      </c>
      <c r="D2300" s="59">
        <v>69</v>
      </c>
      <c r="E2300" s="59">
        <v>44</v>
      </c>
      <c r="F2300" s="59">
        <v>21</v>
      </c>
      <c r="G2300" s="59">
        <v>965</v>
      </c>
    </row>
    <row r="2301" spans="1:7" x14ac:dyDescent="0.25">
      <c r="A2301" s="59">
        <v>59</v>
      </c>
      <c r="B2301" s="59">
        <v>77</v>
      </c>
      <c r="C2301" s="59">
        <v>145</v>
      </c>
      <c r="D2301" s="59">
        <v>53</v>
      </c>
      <c r="E2301" s="59">
        <v>41</v>
      </c>
      <c r="F2301" s="59">
        <v>16</v>
      </c>
      <c r="G2301" s="59">
        <v>338</v>
      </c>
    </row>
    <row r="2302" spans="1:7" x14ac:dyDescent="0.25">
      <c r="A2302" s="59">
        <v>14</v>
      </c>
      <c r="B2302" s="59">
        <v>111</v>
      </c>
      <c r="C2302" s="59">
        <v>213</v>
      </c>
      <c r="D2302" s="59">
        <v>79</v>
      </c>
      <c r="E2302" s="59">
        <v>107</v>
      </c>
      <c r="F2302" s="59">
        <v>72</v>
      </c>
      <c r="G2302" s="59">
        <v>551</v>
      </c>
    </row>
    <row r="2303" spans="1:7" x14ac:dyDescent="0.25">
      <c r="A2303" s="59">
        <v>147</v>
      </c>
      <c r="B2303" s="59">
        <v>170</v>
      </c>
      <c r="C2303" s="59">
        <v>362</v>
      </c>
      <c r="D2303" s="59">
        <v>168</v>
      </c>
      <c r="E2303" s="59">
        <v>71</v>
      </c>
      <c r="F2303" s="59">
        <v>47</v>
      </c>
      <c r="G2303" s="59">
        <v>1073</v>
      </c>
    </row>
    <row r="2304" spans="1:7" x14ac:dyDescent="0.25">
      <c r="A2304" s="59">
        <v>-4</v>
      </c>
      <c r="B2304" s="59">
        <v>75</v>
      </c>
      <c r="C2304" s="59">
        <v>137</v>
      </c>
      <c r="D2304" s="59">
        <v>54</v>
      </c>
      <c r="E2304" s="59">
        <v>78</v>
      </c>
      <c r="F2304" s="59">
        <v>49</v>
      </c>
      <c r="G2304" s="59">
        <v>427</v>
      </c>
    </row>
    <row r="2305" spans="1:7" x14ac:dyDescent="0.25">
      <c r="A2305" s="59">
        <v>49</v>
      </c>
      <c r="B2305" s="59">
        <v>80</v>
      </c>
      <c r="C2305" s="59">
        <v>149</v>
      </c>
      <c r="D2305" s="59">
        <v>60</v>
      </c>
      <c r="E2305" s="59">
        <v>47</v>
      </c>
      <c r="F2305" s="59">
        <v>19</v>
      </c>
      <c r="G2305" s="59">
        <v>329</v>
      </c>
    </row>
    <row r="2306" spans="1:7" x14ac:dyDescent="0.25">
      <c r="A2306" s="59">
        <v>27</v>
      </c>
      <c r="B2306" s="59">
        <v>73</v>
      </c>
      <c r="C2306" s="59">
        <v>141</v>
      </c>
      <c r="D2306" s="59">
        <v>59</v>
      </c>
      <c r="E2306" s="59">
        <v>55</v>
      </c>
      <c r="F2306" s="59">
        <v>22</v>
      </c>
      <c r="G2306" s="59">
        <v>331</v>
      </c>
    </row>
    <row r="2307" spans="1:7" x14ac:dyDescent="0.25">
      <c r="A2307" s="59">
        <v>50</v>
      </c>
      <c r="B2307" s="59">
        <v>74</v>
      </c>
      <c r="C2307" s="59">
        <v>145</v>
      </c>
      <c r="D2307" s="59">
        <v>62</v>
      </c>
      <c r="E2307" s="59">
        <v>40</v>
      </c>
      <c r="F2307" s="59">
        <v>19</v>
      </c>
      <c r="G2307" s="59">
        <v>958</v>
      </c>
    </row>
    <row r="2308" spans="1:7" x14ac:dyDescent="0.25">
      <c r="A2308" s="59">
        <v>45</v>
      </c>
      <c r="B2308" s="59">
        <v>56</v>
      </c>
      <c r="C2308" s="59">
        <v>107</v>
      </c>
      <c r="D2308" s="59">
        <v>44</v>
      </c>
      <c r="E2308" s="59">
        <v>26</v>
      </c>
      <c r="F2308" s="59">
        <v>14</v>
      </c>
      <c r="G2308" s="59">
        <v>618</v>
      </c>
    </row>
    <row r="2309" spans="1:7" x14ac:dyDescent="0.25">
      <c r="A2309" s="59">
        <v>119</v>
      </c>
      <c r="B2309" s="59">
        <v>112</v>
      </c>
      <c r="C2309" s="59">
        <v>201</v>
      </c>
      <c r="D2309" s="59">
        <v>77</v>
      </c>
      <c r="E2309" s="59">
        <v>32</v>
      </c>
      <c r="F2309" s="59">
        <v>21</v>
      </c>
      <c r="G2309" s="59">
        <v>449</v>
      </c>
    </row>
    <row r="2310" spans="1:7" x14ac:dyDescent="0.25">
      <c r="A2310" s="59">
        <v>88</v>
      </c>
      <c r="B2310" s="59">
        <v>114</v>
      </c>
      <c r="C2310" s="59">
        <v>201</v>
      </c>
      <c r="D2310" s="59">
        <v>75</v>
      </c>
      <c r="E2310" s="59">
        <v>55</v>
      </c>
      <c r="F2310" s="59">
        <v>24</v>
      </c>
      <c r="G2310" s="59">
        <v>549</v>
      </c>
    </row>
    <row r="2311" spans="1:7" x14ac:dyDescent="0.25">
      <c r="A2311" s="59">
        <v>156</v>
      </c>
      <c r="B2311" s="59">
        <v>144</v>
      </c>
      <c r="C2311" s="59">
        <v>259</v>
      </c>
      <c r="D2311" s="59">
        <v>99</v>
      </c>
      <c r="E2311" s="59">
        <v>39</v>
      </c>
      <c r="F2311" s="59">
        <v>27</v>
      </c>
      <c r="G2311" s="59">
        <v>766</v>
      </c>
    </row>
    <row r="2312" spans="1:7" x14ac:dyDescent="0.25">
      <c r="A2312" s="59">
        <v>101</v>
      </c>
      <c r="B2312" s="59">
        <v>107</v>
      </c>
      <c r="C2312" s="59">
        <v>202</v>
      </c>
      <c r="D2312" s="59">
        <v>83</v>
      </c>
      <c r="E2312" s="59">
        <v>39</v>
      </c>
      <c r="F2312" s="59">
        <v>27</v>
      </c>
      <c r="G2312" s="59">
        <v>613</v>
      </c>
    </row>
    <row r="2313" spans="1:7" x14ac:dyDescent="0.25">
      <c r="A2313" s="59">
        <v>147</v>
      </c>
      <c r="B2313" s="59">
        <v>137</v>
      </c>
      <c r="C2313" s="59">
        <v>247</v>
      </c>
      <c r="D2313" s="59">
        <v>95</v>
      </c>
      <c r="E2313" s="59">
        <v>38</v>
      </c>
      <c r="F2313" s="59">
        <v>26</v>
      </c>
      <c r="G2313" s="59">
        <v>809</v>
      </c>
    </row>
    <row r="2314" spans="1:7" x14ac:dyDescent="0.25">
      <c r="A2314" s="59">
        <v>156</v>
      </c>
      <c r="B2314" s="59">
        <v>144</v>
      </c>
      <c r="C2314" s="59">
        <v>259</v>
      </c>
      <c r="D2314" s="59">
        <v>99</v>
      </c>
      <c r="E2314" s="59">
        <v>39</v>
      </c>
      <c r="F2314" s="59">
        <v>27</v>
      </c>
      <c r="G2314" s="59">
        <v>766</v>
      </c>
    </row>
    <row r="2315" spans="1:7" x14ac:dyDescent="0.25">
      <c r="A2315" s="59">
        <v>101</v>
      </c>
      <c r="B2315" s="59">
        <v>107</v>
      </c>
      <c r="C2315" s="59">
        <v>202</v>
      </c>
      <c r="D2315" s="59">
        <v>83</v>
      </c>
      <c r="E2315" s="59">
        <v>39</v>
      </c>
      <c r="F2315" s="59">
        <v>27</v>
      </c>
      <c r="G2315" s="59">
        <v>613</v>
      </c>
    </row>
    <row r="2316" spans="1:7" x14ac:dyDescent="0.25">
      <c r="A2316" s="59">
        <v>147</v>
      </c>
      <c r="B2316" s="59">
        <v>137</v>
      </c>
      <c r="C2316" s="59">
        <v>247</v>
      </c>
      <c r="D2316" s="59">
        <v>95</v>
      </c>
      <c r="E2316" s="59">
        <v>38</v>
      </c>
      <c r="F2316" s="59">
        <v>26</v>
      </c>
      <c r="G2316" s="59">
        <v>809</v>
      </c>
    </row>
    <row r="2317" spans="1:7" x14ac:dyDescent="0.25">
      <c r="A2317" s="59">
        <v>117</v>
      </c>
      <c r="B2317" s="59">
        <v>112</v>
      </c>
      <c r="C2317" s="59">
        <v>201</v>
      </c>
      <c r="D2317" s="59">
        <v>77</v>
      </c>
      <c r="E2317" s="59">
        <v>33</v>
      </c>
      <c r="F2317" s="59">
        <v>21</v>
      </c>
      <c r="G2317" s="59">
        <v>449</v>
      </c>
    </row>
    <row r="2318" spans="1:7" x14ac:dyDescent="0.25">
      <c r="A2318" s="59">
        <v>88</v>
      </c>
      <c r="B2318" s="59">
        <v>114</v>
      </c>
      <c r="C2318" s="59">
        <v>201</v>
      </c>
      <c r="D2318" s="59">
        <v>75</v>
      </c>
      <c r="E2318" s="59">
        <v>55</v>
      </c>
      <c r="F2318" s="59">
        <v>24</v>
      </c>
      <c r="G2318" s="59">
        <v>549</v>
      </c>
    </row>
    <row r="2319" spans="1:7" x14ac:dyDescent="0.25">
      <c r="A2319" s="59">
        <v>298</v>
      </c>
      <c r="B2319" s="59">
        <v>311</v>
      </c>
      <c r="C2319" s="59">
        <v>581</v>
      </c>
      <c r="D2319" s="59">
        <v>263</v>
      </c>
      <c r="E2319" s="59">
        <v>110</v>
      </c>
      <c r="F2319" s="59">
        <v>77</v>
      </c>
      <c r="G2319" s="59">
        <v>1282</v>
      </c>
    </row>
    <row r="2320" spans="1:7" x14ac:dyDescent="0.25">
      <c r="A2320" s="59">
        <v>211</v>
      </c>
      <c r="B2320" s="59">
        <v>229</v>
      </c>
      <c r="C2320" s="59">
        <v>487</v>
      </c>
      <c r="D2320" s="59">
        <v>200</v>
      </c>
      <c r="E2320" s="59">
        <v>87</v>
      </c>
      <c r="F2320" s="59">
        <v>63</v>
      </c>
      <c r="G2320" s="59">
        <v>1436</v>
      </c>
    </row>
    <row r="2321" spans="1:7" x14ac:dyDescent="0.25">
      <c r="A2321" s="59">
        <v>171</v>
      </c>
      <c r="B2321" s="59">
        <v>206</v>
      </c>
      <c r="C2321" s="59">
        <v>377</v>
      </c>
      <c r="D2321" s="59">
        <v>159</v>
      </c>
      <c r="E2321" s="59">
        <v>91</v>
      </c>
      <c r="F2321" s="59">
        <v>48</v>
      </c>
      <c r="G2321" s="59">
        <v>844</v>
      </c>
    </row>
    <row r="2322" spans="1:7" x14ac:dyDescent="0.25">
      <c r="A2322" s="59">
        <v>141</v>
      </c>
      <c r="B2322" s="59">
        <v>150</v>
      </c>
      <c r="C2322" s="59">
        <v>271</v>
      </c>
      <c r="D2322" s="59">
        <v>87</v>
      </c>
      <c r="E2322" s="59">
        <v>55</v>
      </c>
      <c r="F2322" s="59">
        <v>33</v>
      </c>
      <c r="G2322" s="59">
        <v>596</v>
      </c>
    </row>
    <row r="2323" spans="1:7" x14ac:dyDescent="0.25">
      <c r="A2323" s="59">
        <v>298</v>
      </c>
      <c r="B2323" s="59">
        <v>311</v>
      </c>
      <c r="C2323" s="59">
        <v>581</v>
      </c>
      <c r="D2323" s="59">
        <v>294</v>
      </c>
      <c r="E2323" s="59">
        <v>110</v>
      </c>
      <c r="F2323" s="59">
        <v>77</v>
      </c>
      <c r="G2323" s="59">
        <v>1282</v>
      </c>
    </row>
    <row r="2324" spans="1:7" x14ac:dyDescent="0.25">
      <c r="A2324" s="59">
        <v>141</v>
      </c>
      <c r="B2324" s="59">
        <v>150</v>
      </c>
      <c r="C2324" s="59">
        <v>271</v>
      </c>
      <c r="D2324" s="59">
        <v>95</v>
      </c>
      <c r="E2324" s="59">
        <v>55</v>
      </c>
      <c r="F2324" s="59">
        <v>33</v>
      </c>
      <c r="G2324" s="59">
        <v>596</v>
      </c>
    </row>
    <row r="2325" spans="1:7" x14ac:dyDescent="0.25">
      <c r="A2325" s="59">
        <v>209</v>
      </c>
      <c r="B2325" s="59">
        <v>229</v>
      </c>
      <c r="C2325" s="59">
        <v>487</v>
      </c>
      <c r="D2325" s="59">
        <v>224</v>
      </c>
      <c r="E2325" s="59">
        <v>88</v>
      </c>
      <c r="F2325" s="59">
        <v>63</v>
      </c>
      <c r="G2325" s="59">
        <v>1436</v>
      </c>
    </row>
    <row r="2326" spans="1:7" x14ac:dyDescent="0.25">
      <c r="A2326" s="59">
        <v>251</v>
      </c>
      <c r="B2326" s="59">
        <v>294</v>
      </c>
      <c r="C2326" s="59">
        <v>569</v>
      </c>
      <c r="D2326" s="59">
        <v>268</v>
      </c>
      <c r="E2326" s="59">
        <v>125</v>
      </c>
      <c r="F2326" s="59">
        <v>91</v>
      </c>
      <c r="G2326" s="59">
        <v>1391</v>
      </c>
    </row>
    <row r="2327" spans="1:7" x14ac:dyDescent="0.25">
      <c r="A2327" s="59">
        <v>16</v>
      </c>
      <c r="B2327" s="59">
        <v>28</v>
      </c>
      <c r="C2327" s="59">
        <v>50</v>
      </c>
      <c r="D2327" s="59">
        <v>19</v>
      </c>
      <c r="E2327" s="59">
        <v>17</v>
      </c>
      <c r="F2327" s="59">
        <v>5</v>
      </c>
      <c r="G2327" s="59">
        <v>774</v>
      </c>
    </row>
    <row r="2328" spans="1:7" x14ac:dyDescent="0.25">
      <c r="A2328" s="59">
        <v>47</v>
      </c>
      <c r="B2328" s="59">
        <v>43</v>
      </c>
      <c r="C2328" s="59">
        <v>46</v>
      </c>
      <c r="D2328" s="59">
        <v>0</v>
      </c>
      <c r="E2328" s="59">
        <v>11</v>
      </c>
      <c r="F2328" s="59">
        <v>0</v>
      </c>
      <c r="G2328" s="59">
        <v>774</v>
      </c>
    </row>
    <row r="2329" spans="1:7" x14ac:dyDescent="0.25">
      <c r="A2329" s="59">
        <v>15</v>
      </c>
      <c r="B2329" s="59">
        <v>27</v>
      </c>
      <c r="C2329" s="59">
        <v>48</v>
      </c>
      <c r="D2329" s="59">
        <v>18</v>
      </c>
      <c r="E2329" s="59">
        <v>17</v>
      </c>
      <c r="F2329" s="59">
        <v>5</v>
      </c>
      <c r="G2329" s="59">
        <v>818</v>
      </c>
    </row>
    <row r="2330" spans="1:7" x14ac:dyDescent="0.25">
      <c r="A2330" s="59">
        <v>9</v>
      </c>
      <c r="B2330" s="59">
        <v>35</v>
      </c>
      <c r="C2330" s="59">
        <v>67</v>
      </c>
      <c r="D2330" s="59">
        <v>28</v>
      </c>
      <c r="E2330" s="59">
        <v>29</v>
      </c>
      <c r="F2330" s="59">
        <v>8</v>
      </c>
      <c r="G2330" s="59">
        <v>961</v>
      </c>
    </row>
    <row r="2331" spans="1:7" x14ac:dyDescent="0.25">
      <c r="A2331" s="59">
        <v>18</v>
      </c>
      <c r="B2331" s="59">
        <v>31</v>
      </c>
      <c r="C2331" s="59">
        <v>58</v>
      </c>
      <c r="D2331" s="59">
        <v>23</v>
      </c>
      <c r="E2331" s="59">
        <v>19</v>
      </c>
      <c r="F2331" s="59">
        <v>7</v>
      </c>
      <c r="G2331" s="59">
        <v>620</v>
      </c>
    </row>
    <row r="2332" spans="1:7" x14ac:dyDescent="0.25">
      <c r="A2332" s="59">
        <v>-12</v>
      </c>
      <c r="B2332" s="59">
        <v>61</v>
      </c>
      <c r="C2332" s="59">
        <v>111</v>
      </c>
      <c r="D2332" s="59">
        <v>43</v>
      </c>
      <c r="E2332" s="59">
        <v>69</v>
      </c>
      <c r="F2332" s="59">
        <v>39</v>
      </c>
      <c r="G2332" s="59">
        <v>256</v>
      </c>
    </row>
    <row r="2333" spans="1:7" x14ac:dyDescent="0.25">
      <c r="A2333" s="59">
        <v>-47</v>
      </c>
      <c r="B2333" s="59">
        <v>18</v>
      </c>
      <c r="C2333" s="59">
        <v>109</v>
      </c>
      <c r="D2333" s="59">
        <v>84</v>
      </c>
      <c r="E2333" s="59">
        <v>50</v>
      </c>
      <c r="F2333" s="59">
        <v>26</v>
      </c>
      <c r="G2333" s="59">
        <v>625</v>
      </c>
    </row>
    <row r="2334" spans="1:7" x14ac:dyDescent="0.25">
      <c r="A2334" s="59">
        <v>13</v>
      </c>
      <c r="B2334" s="59">
        <v>47</v>
      </c>
      <c r="C2334" s="59">
        <v>87</v>
      </c>
      <c r="D2334" s="59">
        <v>35</v>
      </c>
      <c r="E2334" s="59">
        <v>38</v>
      </c>
      <c r="F2334" s="59">
        <v>11</v>
      </c>
      <c r="G2334" s="59">
        <v>191</v>
      </c>
    </row>
    <row r="2335" spans="1:7" x14ac:dyDescent="0.25">
      <c r="A2335" s="59">
        <v>-10</v>
      </c>
      <c r="B2335" s="59">
        <v>38</v>
      </c>
      <c r="C2335" s="59">
        <v>72</v>
      </c>
      <c r="D2335" s="59">
        <v>30</v>
      </c>
      <c r="E2335" s="59">
        <v>45</v>
      </c>
      <c r="F2335" s="59">
        <v>11</v>
      </c>
      <c r="G2335" s="59">
        <v>165</v>
      </c>
    </row>
    <row r="2336" spans="1:7" x14ac:dyDescent="0.25">
      <c r="A2336" s="59">
        <v>-6</v>
      </c>
      <c r="B2336" s="59">
        <v>41</v>
      </c>
      <c r="C2336" s="59">
        <v>79</v>
      </c>
      <c r="D2336" s="59">
        <v>33</v>
      </c>
      <c r="E2336" s="59">
        <v>45</v>
      </c>
      <c r="F2336" s="59">
        <v>12</v>
      </c>
      <c r="G2336" s="59">
        <v>193</v>
      </c>
    </row>
    <row r="2337" spans="1:7" x14ac:dyDescent="0.25">
      <c r="A2337" s="59">
        <v>71</v>
      </c>
      <c r="B2337" s="59">
        <v>73</v>
      </c>
      <c r="C2337" s="59">
        <v>131</v>
      </c>
      <c r="D2337" s="59">
        <v>50</v>
      </c>
      <c r="E2337" s="59">
        <v>25</v>
      </c>
      <c r="F2337" s="59">
        <v>14</v>
      </c>
      <c r="G2337" s="59">
        <v>814</v>
      </c>
    </row>
    <row r="2338" spans="1:7" x14ac:dyDescent="0.25">
      <c r="A2338" s="59">
        <v>56</v>
      </c>
      <c r="B2338" s="59">
        <v>61</v>
      </c>
      <c r="C2338" s="59">
        <v>110</v>
      </c>
      <c r="D2338" s="59">
        <v>42</v>
      </c>
      <c r="E2338" s="59">
        <v>23</v>
      </c>
      <c r="F2338" s="59">
        <v>11</v>
      </c>
      <c r="G2338" s="59">
        <v>771</v>
      </c>
    </row>
    <row r="2339" spans="1:7" x14ac:dyDescent="0.25">
      <c r="A2339" s="59">
        <v>62</v>
      </c>
      <c r="B2339" s="59">
        <v>107</v>
      </c>
      <c r="C2339" s="59">
        <v>206</v>
      </c>
      <c r="D2339" s="59">
        <v>86</v>
      </c>
      <c r="E2339" s="59">
        <v>65</v>
      </c>
      <c r="F2339" s="59">
        <v>32</v>
      </c>
      <c r="G2339" s="59">
        <v>484</v>
      </c>
    </row>
    <row r="2340" spans="1:7" x14ac:dyDescent="0.25">
      <c r="A2340" s="59">
        <v>68</v>
      </c>
      <c r="B2340" s="59">
        <v>90</v>
      </c>
      <c r="C2340" s="59">
        <v>176</v>
      </c>
      <c r="D2340" s="59">
        <v>75</v>
      </c>
      <c r="E2340" s="59">
        <v>44</v>
      </c>
      <c r="F2340" s="59">
        <v>23</v>
      </c>
      <c r="G2340" s="59">
        <v>956</v>
      </c>
    </row>
    <row r="2341" spans="1:7" x14ac:dyDescent="0.25">
      <c r="A2341" s="59">
        <v>25</v>
      </c>
      <c r="B2341" s="59">
        <v>34</v>
      </c>
      <c r="C2341" s="59">
        <v>60</v>
      </c>
      <c r="D2341" s="59">
        <v>22</v>
      </c>
      <c r="E2341" s="59">
        <v>17</v>
      </c>
      <c r="F2341" s="59">
        <v>6</v>
      </c>
      <c r="G2341" s="59">
        <v>452</v>
      </c>
    </row>
    <row r="2342" spans="1:7" x14ac:dyDescent="0.25">
      <c r="A2342" s="59">
        <v>42</v>
      </c>
      <c r="B2342" s="59">
        <v>48</v>
      </c>
      <c r="C2342" s="59">
        <v>85</v>
      </c>
      <c r="D2342" s="59">
        <v>32</v>
      </c>
      <c r="E2342" s="59">
        <v>20</v>
      </c>
      <c r="F2342" s="59">
        <v>8</v>
      </c>
      <c r="G2342" s="59">
        <v>817</v>
      </c>
    </row>
    <row r="2343" spans="1:7" x14ac:dyDescent="0.25">
      <c r="A2343" s="59">
        <v>92</v>
      </c>
      <c r="B2343" s="59">
        <v>120</v>
      </c>
      <c r="C2343" s="59">
        <v>213</v>
      </c>
      <c r="D2343" s="59">
        <v>80</v>
      </c>
      <c r="E2343" s="59">
        <v>58</v>
      </c>
      <c r="F2343" s="59">
        <v>26</v>
      </c>
      <c r="G2343" s="59">
        <v>640</v>
      </c>
    </row>
    <row r="2344" spans="1:7" x14ac:dyDescent="0.25">
      <c r="A2344" s="59">
        <v>105</v>
      </c>
      <c r="B2344" s="59">
        <v>120</v>
      </c>
      <c r="C2344" s="59">
        <v>220</v>
      </c>
      <c r="D2344" s="59">
        <v>86</v>
      </c>
      <c r="E2344" s="59">
        <v>49</v>
      </c>
      <c r="F2344" s="59">
        <v>26</v>
      </c>
      <c r="G2344" s="59">
        <v>490</v>
      </c>
    </row>
    <row r="2345" spans="1:7" x14ac:dyDescent="0.25">
      <c r="A2345" s="59">
        <v>145</v>
      </c>
      <c r="B2345" s="59">
        <v>170</v>
      </c>
      <c r="C2345" s="59">
        <v>362</v>
      </c>
      <c r="D2345" s="59">
        <v>142</v>
      </c>
      <c r="E2345" s="59">
        <v>72</v>
      </c>
      <c r="F2345" s="59">
        <v>47</v>
      </c>
      <c r="G2345" s="59">
        <v>1073</v>
      </c>
    </row>
    <row r="2346" spans="1:7" x14ac:dyDescent="0.25">
      <c r="A2346" s="59">
        <v>27</v>
      </c>
      <c r="B2346" s="59">
        <v>73</v>
      </c>
      <c r="C2346" s="59">
        <v>141</v>
      </c>
      <c r="D2346" s="59">
        <v>59</v>
      </c>
      <c r="E2346" s="59">
        <v>55</v>
      </c>
      <c r="F2346" s="59">
        <v>22</v>
      </c>
      <c r="G2346" s="59">
        <v>331</v>
      </c>
    </row>
    <row r="2347" spans="1:7" x14ac:dyDescent="0.25">
      <c r="A2347" s="59">
        <v>49</v>
      </c>
      <c r="B2347" s="59">
        <v>80</v>
      </c>
      <c r="C2347" s="59">
        <v>149</v>
      </c>
      <c r="D2347" s="59">
        <v>60</v>
      </c>
      <c r="E2347" s="59">
        <v>47</v>
      </c>
      <c r="F2347" s="59">
        <v>19</v>
      </c>
      <c r="G2347" s="59">
        <v>329</v>
      </c>
    </row>
    <row r="2348" spans="1:7" x14ac:dyDescent="0.25">
      <c r="A2348" s="59">
        <v>56</v>
      </c>
      <c r="B2348" s="59">
        <v>76</v>
      </c>
      <c r="C2348" s="59">
        <v>136</v>
      </c>
      <c r="D2348" s="59">
        <v>52</v>
      </c>
      <c r="E2348" s="59">
        <v>38</v>
      </c>
      <c r="F2348" s="59">
        <v>16</v>
      </c>
      <c r="G2348" s="59">
        <v>357</v>
      </c>
    </row>
    <row r="2349" spans="1:7" x14ac:dyDescent="0.25">
      <c r="A2349" s="59">
        <v>-4</v>
      </c>
      <c r="B2349" s="59">
        <v>75</v>
      </c>
      <c r="C2349" s="59">
        <v>137</v>
      </c>
      <c r="D2349" s="59">
        <v>54</v>
      </c>
      <c r="E2349" s="59">
        <v>78</v>
      </c>
      <c r="F2349" s="59">
        <v>49</v>
      </c>
      <c r="G2349" s="59">
        <v>427</v>
      </c>
    </row>
    <row r="2350" spans="1:7" x14ac:dyDescent="0.25">
      <c r="A2350" s="59">
        <v>98</v>
      </c>
      <c r="B2350" s="59">
        <v>109</v>
      </c>
      <c r="C2350" s="59">
        <v>185</v>
      </c>
      <c r="D2350" s="59">
        <v>65</v>
      </c>
      <c r="E2350" s="59">
        <v>43</v>
      </c>
      <c r="F2350" s="59">
        <v>20</v>
      </c>
      <c r="G2350" s="59">
        <v>372</v>
      </c>
    </row>
    <row r="2351" spans="1:7" x14ac:dyDescent="0.25">
      <c r="A2351" s="59">
        <v>64</v>
      </c>
      <c r="B2351" s="59">
        <v>68</v>
      </c>
      <c r="C2351" s="59">
        <v>123</v>
      </c>
      <c r="D2351" s="59">
        <v>47</v>
      </c>
      <c r="E2351" s="59">
        <v>25</v>
      </c>
      <c r="F2351" s="59">
        <v>13</v>
      </c>
      <c r="G2351" s="59">
        <v>772</v>
      </c>
    </row>
    <row r="2352" spans="1:7" x14ac:dyDescent="0.25">
      <c r="A2352" s="59">
        <v>61</v>
      </c>
      <c r="B2352" s="59">
        <v>81</v>
      </c>
      <c r="C2352" s="59">
        <v>146</v>
      </c>
      <c r="D2352" s="59">
        <v>56</v>
      </c>
      <c r="E2352" s="59">
        <v>40</v>
      </c>
      <c r="F2352" s="59">
        <v>17</v>
      </c>
      <c r="G2352" s="59">
        <v>382</v>
      </c>
    </row>
    <row r="2353" spans="1:7" x14ac:dyDescent="0.25">
      <c r="A2353" s="59">
        <v>4</v>
      </c>
      <c r="B2353" s="59">
        <v>90</v>
      </c>
      <c r="C2353" s="59">
        <v>165</v>
      </c>
      <c r="D2353" s="59">
        <v>65</v>
      </c>
      <c r="E2353" s="59">
        <v>87</v>
      </c>
      <c r="F2353" s="59">
        <v>58</v>
      </c>
      <c r="G2353" s="59">
        <v>513</v>
      </c>
    </row>
    <row r="2354" spans="1:7" x14ac:dyDescent="0.25">
      <c r="A2354" s="59">
        <v>62</v>
      </c>
      <c r="B2354" s="59">
        <v>84</v>
      </c>
      <c r="C2354" s="59">
        <v>164</v>
      </c>
      <c r="D2354" s="59">
        <v>70</v>
      </c>
      <c r="E2354" s="59">
        <v>42</v>
      </c>
      <c r="F2354" s="59">
        <v>21</v>
      </c>
      <c r="G2354" s="59">
        <v>957</v>
      </c>
    </row>
    <row r="2355" spans="1:7" x14ac:dyDescent="0.25">
      <c r="A2355" s="59">
        <v>52</v>
      </c>
      <c r="B2355" s="59">
        <v>62</v>
      </c>
      <c r="C2355" s="59">
        <v>117</v>
      </c>
      <c r="D2355" s="59">
        <v>48</v>
      </c>
      <c r="E2355" s="59">
        <v>27</v>
      </c>
      <c r="F2355" s="59">
        <v>15</v>
      </c>
      <c r="G2355" s="59">
        <v>617</v>
      </c>
    </row>
    <row r="2356" spans="1:7" x14ac:dyDescent="0.25">
      <c r="A2356" s="59">
        <v>18</v>
      </c>
      <c r="B2356" s="59">
        <v>65</v>
      </c>
      <c r="C2356" s="59">
        <v>126</v>
      </c>
      <c r="D2356" s="59">
        <v>53</v>
      </c>
      <c r="E2356" s="59">
        <v>53</v>
      </c>
      <c r="F2356" s="59">
        <v>20</v>
      </c>
      <c r="G2356" s="59">
        <v>306</v>
      </c>
    </row>
    <row r="2357" spans="1:7" x14ac:dyDescent="0.25">
      <c r="A2357" s="59">
        <v>22</v>
      </c>
      <c r="B2357" s="59">
        <v>128</v>
      </c>
      <c r="C2357" s="59">
        <v>234</v>
      </c>
      <c r="D2357" s="59">
        <v>92</v>
      </c>
      <c r="E2357" s="59">
        <v>113</v>
      </c>
      <c r="F2357" s="59">
        <v>83</v>
      </c>
      <c r="G2357" s="59">
        <v>541</v>
      </c>
    </row>
    <row r="2358" spans="1:7" x14ac:dyDescent="0.25">
      <c r="A2358" s="59">
        <v>74</v>
      </c>
      <c r="B2358" s="59">
        <v>103</v>
      </c>
      <c r="C2358" s="59">
        <v>192</v>
      </c>
      <c r="D2358" s="59">
        <v>77</v>
      </c>
      <c r="E2358" s="59">
        <v>53</v>
      </c>
      <c r="F2358" s="59">
        <v>25</v>
      </c>
      <c r="G2358" s="59">
        <v>423</v>
      </c>
    </row>
    <row r="2359" spans="1:7" x14ac:dyDescent="0.25">
      <c r="A2359" s="59">
        <v>61</v>
      </c>
      <c r="B2359" s="59">
        <v>107</v>
      </c>
      <c r="C2359" s="59">
        <v>206</v>
      </c>
      <c r="D2359" s="59">
        <v>86</v>
      </c>
      <c r="E2359" s="59">
        <v>66</v>
      </c>
      <c r="F2359" s="59">
        <v>32</v>
      </c>
      <c r="G2359" s="59">
        <v>484</v>
      </c>
    </row>
    <row r="2360" spans="1:7" x14ac:dyDescent="0.25">
      <c r="A2360" s="59">
        <v>68</v>
      </c>
      <c r="B2360" s="59">
        <v>90</v>
      </c>
      <c r="C2360" s="59">
        <v>176</v>
      </c>
      <c r="D2360" s="59">
        <v>75</v>
      </c>
      <c r="E2360" s="59">
        <v>44</v>
      </c>
      <c r="F2360" s="59">
        <v>23</v>
      </c>
      <c r="G2360" s="59">
        <v>956</v>
      </c>
    </row>
    <row r="2361" spans="1:7" x14ac:dyDescent="0.25">
      <c r="A2361" s="59">
        <v>71</v>
      </c>
      <c r="B2361" s="59">
        <v>73</v>
      </c>
      <c r="C2361" s="59">
        <v>131</v>
      </c>
      <c r="D2361" s="59">
        <v>50</v>
      </c>
      <c r="E2361" s="59">
        <v>25</v>
      </c>
      <c r="F2361" s="59">
        <v>14</v>
      </c>
      <c r="G2361" s="59">
        <v>814</v>
      </c>
    </row>
    <row r="2362" spans="1:7" x14ac:dyDescent="0.25">
      <c r="A2362" s="59">
        <v>31</v>
      </c>
      <c r="B2362" s="59">
        <v>39</v>
      </c>
      <c r="C2362" s="59">
        <v>70</v>
      </c>
      <c r="D2362" s="59">
        <v>27</v>
      </c>
      <c r="E2362" s="59">
        <v>18</v>
      </c>
      <c r="F2362" s="59">
        <v>7</v>
      </c>
      <c r="G2362" s="59">
        <v>772</v>
      </c>
    </row>
    <row r="2363" spans="1:7" x14ac:dyDescent="0.25">
      <c r="A2363" s="59">
        <v>4</v>
      </c>
      <c r="B2363" s="59">
        <v>90</v>
      </c>
      <c r="C2363" s="59">
        <v>165</v>
      </c>
      <c r="D2363" s="59">
        <v>65</v>
      </c>
      <c r="E2363" s="59">
        <v>87</v>
      </c>
      <c r="F2363" s="59">
        <v>58</v>
      </c>
      <c r="G2363" s="59">
        <v>513</v>
      </c>
    </row>
    <row r="2364" spans="1:7" x14ac:dyDescent="0.25">
      <c r="A2364" s="59">
        <v>43</v>
      </c>
      <c r="B2364" s="59">
        <v>75</v>
      </c>
      <c r="C2364" s="59">
        <v>139</v>
      </c>
      <c r="D2364" s="59">
        <v>55</v>
      </c>
      <c r="E2364" s="59">
        <v>46</v>
      </c>
      <c r="F2364" s="59">
        <v>18</v>
      </c>
      <c r="G2364" s="59">
        <v>305</v>
      </c>
    </row>
    <row r="2365" spans="1:7" x14ac:dyDescent="0.25">
      <c r="A2365" s="59">
        <v>180</v>
      </c>
      <c r="B2365" s="59">
        <v>195</v>
      </c>
      <c r="C2365" s="59">
        <v>346</v>
      </c>
      <c r="D2365" s="59">
        <v>149</v>
      </c>
      <c r="E2365" s="59">
        <v>74</v>
      </c>
      <c r="F2365" s="59">
        <v>42</v>
      </c>
      <c r="G2365" s="59">
        <v>945</v>
      </c>
    </row>
    <row r="2366" spans="1:7" x14ac:dyDescent="0.25">
      <c r="A2366" s="59">
        <v>50</v>
      </c>
      <c r="B2366" s="59">
        <v>62</v>
      </c>
      <c r="C2366" s="59">
        <v>117</v>
      </c>
      <c r="D2366" s="59">
        <v>48</v>
      </c>
      <c r="E2366" s="59">
        <v>28</v>
      </c>
      <c r="F2366" s="59">
        <v>15</v>
      </c>
      <c r="G2366" s="59">
        <v>617</v>
      </c>
    </row>
    <row r="2367" spans="1:7" x14ac:dyDescent="0.25">
      <c r="A2367" s="59">
        <v>18</v>
      </c>
      <c r="B2367" s="59">
        <v>65</v>
      </c>
      <c r="C2367" s="59">
        <v>126</v>
      </c>
      <c r="D2367" s="59">
        <v>53</v>
      </c>
      <c r="E2367" s="59">
        <v>53</v>
      </c>
      <c r="F2367" s="59">
        <v>20</v>
      </c>
      <c r="G2367" s="59">
        <v>306</v>
      </c>
    </row>
    <row r="2368" spans="1:7" x14ac:dyDescent="0.25">
      <c r="A2368" s="59">
        <v>62</v>
      </c>
      <c r="B2368" s="59">
        <v>84</v>
      </c>
      <c r="C2368" s="59">
        <v>164</v>
      </c>
      <c r="D2368" s="59">
        <v>70</v>
      </c>
      <c r="E2368" s="59">
        <v>42</v>
      </c>
      <c r="F2368" s="59">
        <v>21</v>
      </c>
      <c r="G2368" s="59">
        <v>957</v>
      </c>
    </row>
    <row r="2369" spans="1:7" x14ac:dyDescent="0.25">
      <c r="A2369" s="59">
        <v>42</v>
      </c>
      <c r="B2369" s="59">
        <v>48</v>
      </c>
      <c r="C2369" s="59">
        <v>85</v>
      </c>
      <c r="D2369" s="59">
        <v>32</v>
      </c>
      <c r="E2369" s="59">
        <v>20</v>
      </c>
      <c r="F2369" s="59">
        <v>8</v>
      </c>
      <c r="G2369" s="59">
        <v>817</v>
      </c>
    </row>
    <row r="2370" spans="1:7" x14ac:dyDescent="0.25">
      <c r="A2370" s="59">
        <v>65</v>
      </c>
      <c r="B2370" s="59">
        <v>68</v>
      </c>
      <c r="C2370" s="59">
        <v>123</v>
      </c>
      <c r="D2370" s="59">
        <v>47</v>
      </c>
      <c r="E2370" s="59">
        <v>24</v>
      </c>
      <c r="F2370" s="59">
        <v>13</v>
      </c>
      <c r="G2370" s="59">
        <v>772</v>
      </c>
    </row>
    <row r="2371" spans="1:7" x14ac:dyDescent="0.25">
      <c r="A2371" s="59">
        <v>24</v>
      </c>
      <c r="B2371" s="59">
        <v>128</v>
      </c>
      <c r="C2371" s="59">
        <v>234</v>
      </c>
      <c r="D2371" s="59">
        <v>92</v>
      </c>
      <c r="E2371" s="59">
        <v>112</v>
      </c>
      <c r="F2371" s="59">
        <v>83</v>
      </c>
      <c r="G2371" s="59">
        <v>541</v>
      </c>
    </row>
    <row r="2372" spans="1:7" x14ac:dyDescent="0.25">
      <c r="A2372" s="59">
        <v>76</v>
      </c>
      <c r="B2372" s="59">
        <v>103</v>
      </c>
      <c r="C2372" s="59">
        <v>192</v>
      </c>
      <c r="D2372" s="59">
        <v>77</v>
      </c>
      <c r="E2372" s="59">
        <v>52</v>
      </c>
      <c r="F2372" s="59">
        <v>25</v>
      </c>
      <c r="G2372" s="59">
        <v>423</v>
      </c>
    </row>
    <row r="2373" spans="1:7" x14ac:dyDescent="0.25">
      <c r="A2373" s="59">
        <v>93</v>
      </c>
      <c r="B2373" s="59">
        <v>120</v>
      </c>
      <c r="C2373" s="59">
        <v>213</v>
      </c>
      <c r="D2373" s="59">
        <v>80</v>
      </c>
      <c r="E2373" s="59">
        <v>57</v>
      </c>
      <c r="F2373" s="59">
        <v>26</v>
      </c>
      <c r="G2373" s="59">
        <v>640</v>
      </c>
    </row>
    <row r="2374" spans="1:7" x14ac:dyDescent="0.25">
      <c r="A2374" s="59">
        <v>105</v>
      </c>
      <c r="B2374" s="59">
        <v>120</v>
      </c>
      <c r="C2374" s="59">
        <v>220</v>
      </c>
      <c r="D2374" s="59">
        <v>86</v>
      </c>
      <c r="E2374" s="59">
        <v>49</v>
      </c>
      <c r="F2374" s="59">
        <v>26</v>
      </c>
      <c r="G2374" s="59">
        <v>490</v>
      </c>
    </row>
    <row r="2375" spans="1:7" x14ac:dyDescent="0.25">
      <c r="A2375" s="59">
        <v>27</v>
      </c>
      <c r="B2375" s="59">
        <v>73</v>
      </c>
      <c r="C2375" s="59">
        <v>141</v>
      </c>
      <c r="D2375" s="59">
        <v>59</v>
      </c>
      <c r="E2375" s="59">
        <v>55</v>
      </c>
      <c r="F2375" s="59">
        <v>22</v>
      </c>
      <c r="G2375" s="59">
        <v>331</v>
      </c>
    </row>
    <row r="2376" spans="1:7" x14ac:dyDescent="0.25">
      <c r="A2376" s="59">
        <v>42</v>
      </c>
      <c r="B2376" s="59">
        <v>48</v>
      </c>
      <c r="C2376" s="59">
        <v>85</v>
      </c>
      <c r="D2376" s="59">
        <v>32</v>
      </c>
      <c r="E2376" s="59">
        <v>20</v>
      </c>
      <c r="F2376" s="59">
        <v>8</v>
      </c>
      <c r="G2376" s="59">
        <v>817</v>
      </c>
    </row>
    <row r="2377" spans="1:7" x14ac:dyDescent="0.25">
      <c r="A2377" s="59">
        <v>25</v>
      </c>
      <c r="B2377" s="59">
        <v>34</v>
      </c>
      <c r="C2377" s="59">
        <v>60</v>
      </c>
      <c r="D2377" s="59">
        <v>22</v>
      </c>
      <c r="E2377" s="59">
        <v>17</v>
      </c>
      <c r="F2377" s="59">
        <v>6</v>
      </c>
      <c r="G2377" s="59">
        <v>452</v>
      </c>
    </row>
    <row r="2378" spans="1:7" x14ac:dyDescent="0.25">
      <c r="A2378" s="59">
        <v>-6</v>
      </c>
      <c r="B2378" s="59">
        <v>74</v>
      </c>
      <c r="C2378" s="59">
        <v>136</v>
      </c>
      <c r="D2378" s="59">
        <v>54</v>
      </c>
      <c r="E2378" s="59">
        <v>78</v>
      </c>
      <c r="F2378" s="59">
        <v>49</v>
      </c>
      <c r="G2378" s="59">
        <v>451</v>
      </c>
    </row>
    <row r="2379" spans="1:7" x14ac:dyDescent="0.25">
      <c r="A2379" s="59">
        <v>147</v>
      </c>
      <c r="B2379" s="59">
        <v>170</v>
      </c>
      <c r="C2379" s="59">
        <v>362</v>
      </c>
      <c r="D2379" s="59">
        <v>136</v>
      </c>
      <c r="E2379" s="59">
        <v>71</v>
      </c>
      <c r="F2379" s="59">
        <v>47</v>
      </c>
      <c r="G2379" s="59">
        <v>1073</v>
      </c>
    </row>
    <row r="2380" spans="1:7" x14ac:dyDescent="0.25">
      <c r="A2380" s="59">
        <v>505</v>
      </c>
      <c r="B2380" s="59">
        <v>395</v>
      </c>
      <c r="C2380" s="59">
        <v>501</v>
      </c>
      <c r="D2380" s="59">
        <v>75</v>
      </c>
      <c r="E2380" s="59">
        <v>55</v>
      </c>
      <c r="F2380" s="59">
        <v>24</v>
      </c>
      <c r="G2380" s="59">
        <v>235</v>
      </c>
    </row>
    <row r="2381" spans="1:7" x14ac:dyDescent="0.25">
      <c r="A2381" s="59">
        <v>-6</v>
      </c>
      <c r="B2381" s="59">
        <v>41</v>
      </c>
      <c r="C2381" s="59">
        <v>79</v>
      </c>
      <c r="D2381" s="59">
        <v>33</v>
      </c>
      <c r="E2381" s="59">
        <v>45</v>
      </c>
      <c r="F2381" s="59">
        <v>12</v>
      </c>
      <c r="G2381" s="59">
        <v>193</v>
      </c>
    </row>
    <row r="2382" spans="1:7" x14ac:dyDescent="0.25">
      <c r="A2382" s="59">
        <v>16</v>
      </c>
      <c r="B2382" s="59">
        <v>27</v>
      </c>
      <c r="C2382" s="59">
        <v>48</v>
      </c>
      <c r="D2382" s="59">
        <v>18</v>
      </c>
      <c r="E2382" s="59">
        <v>16</v>
      </c>
      <c r="F2382" s="59">
        <v>5</v>
      </c>
      <c r="G2382" s="59">
        <v>818</v>
      </c>
    </row>
    <row r="2383" spans="1:7" x14ac:dyDescent="0.25">
      <c r="A2383" s="59">
        <v>47</v>
      </c>
      <c r="B2383" s="59">
        <v>43</v>
      </c>
      <c r="C2383" s="59">
        <v>46</v>
      </c>
      <c r="D2383" s="59">
        <v>0</v>
      </c>
      <c r="E2383" s="59">
        <v>11</v>
      </c>
      <c r="F2383" s="59">
        <v>0</v>
      </c>
      <c r="G2383" s="59">
        <v>774</v>
      </c>
    </row>
    <row r="2384" spans="1:7" x14ac:dyDescent="0.25">
      <c r="A2384" s="59">
        <v>-10</v>
      </c>
      <c r="B2384" s="59">
        <v>61</v>
      </c>
      <c r="C2384" s="59">
        <v>111</v>
      </c>
      <c r="D2384" s="59">
        <v>43</v>
      </c>
      <c r="E2384" s="59">
        <v>68</v>
      </c>
      <c r="F2384" s="59">
        <v>39</v>
      </c>
      <c r="G2384" s="59">
        <v>256</v>
      </c>
    </row>
    <row r="2385" spans="1:7" x14ac:dyDescent="0.25">
      <c r="A2385" s="59">
        <v>-9</v>
      </c>
      <c r="B2385" s="59">
        <v>38</v>
      </c>
      <c r="C2385" s="59">
        <v>72</v>
      </c>
      <c r="D2385" s="59">
        <v>30</v>
      </c>
      <c r="E2385" s="59">
        <v>44</v>
      </c>
      <c r="F2385" s="59">
        <v>11</v>
      </c>
      <c r="G2385" s="59">
        <v>165</v>
      </c>
    </row>
    <row r="2386" spans="1:7" x14ac:dyDescent="0.25">
      <c r="A2386" s="59">
        <v>37</v>
      </c>
      <c r="B2386" s="59">
        <v>60</v>
      </c>
      <c r="C2386" s="59">
        <v>108</v>
      </c>
      <c r="D2386" s="59">
        <v>41</v>
      </c>
      <c r="E2386" s="59">
        <v>35</v>
      </c>
      <c r="F2386" s="59">
        <v>13</v>
      </c>
      <c r="G2386" s="59">
        <v>236</v>
      </c>
    </row>
    <row r="2387" spans="1:7" x14ac:dyDescent="0.25">
      <c r="A2387" s="59">
        <v>34</v>
      </c>
      <c r="B2387" s="59">
        <v>69</v>
      </c>
      <c r="C2387" s="59">
        <v>121</v>
      </c>
      <c r="D2387" s="59">
        <v>45</v>
      </c>
      <c r="E2387" s="59">
        <v>46</v>
      </c>
      <c r="F2387" s="59">
        <v>14</v>
      </c>
      <c r="G2387" s="59">
        <v>366</v>
      </c>
    </row>
    <row r="2388" spans="1:7" x14ac:dyDescent="0.25">
      <c r="A2388" s="59">
        <v>194</v>
      </c>
      <c r="B2388" s="59">
        <v>255</v>
      </c>
      <c r="C2388" s="59">
        <v>528</v>
      </c>
      <c r="D2388" s="59">
        <v>266</v>
      </c>
      <c r="E2388" s="59">
        <v>124</v>
      </c>
      <c r="F2388" s="59">
        <v>91</v>
      </c>
      <c r="G2388" s="59">
        <v>1454</v>
      </c>
    </row>
    <row r="2389" spans="1:7" x14ac:dyDescent="0.25">
      <c r="A2389" s="59">
        <v>-178</v>
      </c>
      <c r="B2389" s="59">
        <v>-33</v>
      </c>
      <c r="C2389" s="59">
        <v>192</v>
      </c>
      <c r="D2389" s="59">
        <v>258</v>
      </c>
      <c r="E2389" s="59">
        <v>87</v>
      </c>
      <c r="F2389" s="59">
        <v>66</v>
      </c>
      <c r="G2389" s="59">
        <v>1214</v>
      </c>
    </row>
    <row r="2390" spans="1:7" x14ac:dyDescent="0.25">
      <c r="A2390" s="59">
        <v>148</v>
      </c>
      <c r="B2390" s="59">
        <v>137</v>
      </c>
      <c r="C2390" s="59">
        <v>247</v>
      </c>
      <c r="D2390" s="59">
        <v>95</v>
      </c>
      <c r="E2390" s="59">
        <v>37</v>
      </c>
      <c r="F2390" s="59">
        <v>26</v>
      </c>
      <c r="G2390" s="59">
        <v>809</v>
      </c>
    </row>
    <row r="2391" spans="1:7" x14ac:dyDescent="0.25">
      <c r="A2391" s="59">
        <v>156</v>
      </c>
      <c r="B2391" s="59">
        <v>144</v>
      </c>
      <c r="C2391" s="59">
        <v>259</v>
      </c>
      <c r="D2391" s="59">
        <v>99</v>
      </c>
      <c r="E2391" s="59">
        <v>39</v>
      </c>
      <c r="F2391" s="59">
        <v>27</v>
      </c>
      <c r="G2391" s="59">
        <v>766</v>
      </c>
    </row>
    <row r="2392" spans="1:7" x14ac:dyDescent="0.25">
      <c r="A2392" s="59">
        <v>117</v>
      </c>
      <c r="B2392" s="59">
        <v>112</v>
      </c>
      <c r="C2392" s="59">
        <v>201</v>
      </c>
      <c r="D2392" s="59">
        <v>77</v>
      </c>
      <c r="E2392" s="59">
        <v>33</v>
      </c>
      <c r="F2392" s="59">
        <v>21</v>
      </c>
      <c r="G2392" s="59">
        <v>449</v>
      </c>
    </row>
    <row r="2393" spans="1:7" x14ac:dyDescent="0.25">
      <c r="A2393" s="59">
        <v>-301</v>
      </c>
      <c r="B2393" s="59">
        <v>-60</v>
      </c>
      <c r="C2393" s="59">
        <v>65</v>
      </c>
      <c r="D2393" s="59">
        <v>146</v>
      </c>
      <c r="E2393" s="59">
        <v>143</v>
      </c>
      <c r="F2393" s="59">
        <v>110</v>
      </c>
      <c r="G2393" s="59">
        <v>901</v>
      </c>
    </row>
    <row r="2394" spans="1:7" x14ac:dyDescent="0.25">
      <c r="A2394" s="59">
        <v>392</v>
      </c>
      <c r="B2394" s="59">
        <v>352</v>
      </c>
      <c r="C2394" s="59">
        <v>618</v>
      </c>
      <c r="D2394" s="59">
        <v>236</v>
      </c>
      <c r="E2394" s="59">
        <v>88</v>
      </c>
      <c r="F2394" s="59">
        <v>63</v>
      </c>
      <c r="G2394" s="59">
        <v>1402</v>
      </c>
    </row>
    <row r="2395" spans="1:7" x14ac:dyDescent="0.25">
      <c r="A2395" s="59">
        <v>364</v>
      </c>
      <c r="B2395" s="59">
        <v>387</v>
      </c>
      <c r="C2395" s="59">
        <v>687</v>
      </c>
      <c r="D2395" s="59">
        <v>306</v>
      </c>
      <c r="E2395" s="59">
        <v>142</v>
      </c>
      <c r="F2395" s="59">
        <v>90</v>
      </c>
      <c r="G2395" s="59">
        <v>2067</v>
      </c>
    </row>
    <row r="2396" spans="1:7" x14ac:dyDescent="0.25">
      <c r="A2396" s="59">
        <v>52</v>
      </c>
      <c r="B2396" s="59">
        <v>63</v>
      </c>
      <c r="C2396" s="59">
        <v>119</v>
      </c>
      <c r="D2396" s="59">
        <v>49</v>
      </c>
      <c r="E2396" s="59">
        <v>28</v>
      </c>
      <c r="F2396" s="59">
        <v>16</v>
      </c>
      <c r="G2396" s="59">
        <v>617</v>
      </c>
    </row>
    <row r="2397" spans="1:7" x14ac:dyDescent="0.25">
      <c r="A2397" s="59">
        <v>62</v>
      </c>
      <c r="B2397" s="59">
        <v>107</v>
      </c>
      <c r="C2397" s="59">
        <v>206</v>
      </c>
      <c r="D2397" s="59">
        <v>86</v>
      </c>
      <c r="E2397" s="59">
        <v>65</v>
      </c>
      <c r="F2397" s="59">
        <v>32</v>
      </c>
      <c r="G2397" s="59">
        <v>484</v>
      </c>
    </row>
    <row r="2398" spans="1:7" x14ac:dyDescent="0.25">
      <c r="A2398" s="59">
        <v>50</v>
      </c>
      <c r="B2398" s="59">
        <v>56</v>
      </c>
      <c r="C2398" s="59">
        <v>100</v>
      </c>
      <c r="D2398" s="59">
        <v>38</v>
      </c>
      <c r="E2398" s="59">
        <v>22</v>
      </c>
      <c r="F2398" s="59">
        <v>10</v>
      </c>
      <c r="G2398" s="59">
        <v>772</v>
      </c>
    </row>
    <row r="2399" spans="1:7" x14ac:dyDescent="0.25">
      <c r="A2399" s="59">
        <v>65</v>
      </c>
      <c r="B2399" s="59">
        <v>68</v>
      </c>
      <c r="C2399" s="59">
        <v>123</v>
      </c>
      <c r="D2399" s="59">
        <v>47</v>
      </c>
      <c r="E2399" s="59">
        <v>24</v>
      </c>
      <c r="F2399" s="59">
        <v>13</v>
      </c>
      <c r="G2399" s="59">
        <v>772</v>
      </c>
    </row>
    <row r="2400" spans="1:7" x14ac:dyDescent="0.25">
      <c r="A2400" s="59">
        <v>3</v>
      </c>
      <c r="B2400" s="59">
        <v>90</v>
      </c>
      <c r="C2400" s="59">
        <v>165</v>
      </c>
      <c r="D2400" s="59">
        <v>65</v>
      </c>
      <c r="E2400" s="59">
        <v>88</v>
      </c>
      <c r="F2400" s="59">
        <v>58</v>
      </c>
      <c r="G2400" s="59">
        <v>342</v>
      </c>
    </row>
    <row r="2401" spans="1:7" x14ac:dyDescent="0.25">
      <c r="A2401" s="59">
        <v>96</v>
      </c>
      <c r="B2401" s="59">
        <v>109</v>
      </c>
      <c r="C2401" s="59">
        <v>185</v>
      </c>
      <c r="D2401" s="59">
        <v>65</v>
      </c>
      <c r="E2401" s="59">
        <v>44</v>
      </c>
      <c r="F2401" s="59">
        <v>20</v>
      </c>
      <c r="G2401" s="59">
        <v>372</v>
      </c>
    </row>
    <row r="2402" spans="1:7" x14ac:dyDescent="0.25">
      <c r="A2402" s="59">
        <v>61</v>
      </c>
      <c r="B2402" s="59">
        <v>81</v>
      </c>
      <c r="C2402" s="59">
        <v>146</v>
      </c>
      <c r="D2402" s="59">
        <v>56</v>
      </c>
      <c r="E2402" s="59">
        <v>40</v>
      </c>
      <c r="F2402" s="59">
        <v>17</v>
      </c>
      <c r="G2402" s="59">
        <v>382</v>
      </c>
    </row>
    <row r="2403" spans="1:7" x14ac:dyDescent="0.25">
      <c r="A2403" s="59">
        <v>15</v>
      </c>
      <c r="B2403" s="59">
        <v>27</v>
      </c>
      <c r="C2403" s="59">
        <v>48</v>
      </c>
      <c r="D2403" s="59">
        <v>18</v>
      </c>
      <c r="E2403" s="59">
        <v>17</v>
      </c>
      <c r="F2403" s="59">
        <v>5</v>
      </c>
      <c r="G2403" s="59">
        <v>818</v>
      </c>
    </row>
    <row r="2404" spans="1:7" x14ac:dyDescent="0.25">
      <c r="A2404" s="59">
        <v>7</v>
      </c>
      <c r="B2404" s="59">
        <v>35</v>
      </c>
      <c r="C2404" s="59">
        <v>67</v>
      </c>
      <c r="D2404" s="59">
        <v>28</v>
      </c>
      <c r="E2404" s="59">
        <v>30</v>
      </c>
      <c r="F2404" s="59">
        <v>8</v>
      </c>
      <c r="G2404" s="59">
        <v>961</v>
      </c>
    </row>
    <row r="2405" spans="1:7" x14ac:dyDescent="0.25">
      <c r="A2405" s="59">
        <v>36</v>
      </c>
      <c r="B2405" s="59">
        <v>69</v>
      </c>
      <c r="C2405" s="59">
        <v>121</v>
      </c>
      <c r="D2405" s="59">
        <v>45</v>
      </c>
      <c r="E2405" s="59">
        <v>45</v>
      </c>
      <c r="F2405" s="59">
        <v>14</v>
      </c>
      <c r="G2405" s="59">
        <v>366</v>
      </c>
    </row>
    <row r="2406" spans="1:7" x14ac:dyDescent="0.25">
      <c r="A2406" s="59">
        <v>-46</v>
      </c>
      <c r="B2406" s="59">
        <v>18</v>
      </c>
      <c r="C2406" s="59">
        <v>109</v>
      </c>
      <c r="D2406" s="59">
        <v>84</v>
      </c>
      <c r="E2406" s="59">
        <v>49</v>
      </c>
      <c r="F2406" s="59">
        <v>26</v>
      </c>
      <c r="G2406" s="59">
        <v>625</v>
      </c>
    </row>
    <row r="2407" spans="1:7" x14ac:dyDescent="0.25">
      <c r="A2407" s="59">
        <v>-10</v>
      </c>
      <c r="B2407" s="59">
        <v>38</v>
      </c>
      <c r="C2407" s="59">
        <v>72</v>
      </c>
      <c r="D2407" s="59">
        <v>30</v>
      </c>
      <c r="E2407" s="59">
        <v>45</v>
      </c>
      <c r="F2407" s="59">
        <v>11</v>
      </c>
      <c r="G2407" s="59">
        <v>104</v>
      </c>
    </row>
    <row r="2408" spans="1:7" x14ac:dyDescent="0.25">
      <c r="A2408" s="59">
        <v>-10</v>
      </c>
      <c r="B2408" s="59">
        <v>61</v>
      </c>
      <c r="C2408" s="59">
        <v>111</v>
      </c>
      <c r="D2408" s="59">
        <v>43</v>
      </c>
      <c r="E2408" s="59">
        <v>68</v>
      </c>
      <c r="F2408" s="59">
        <v>39</v>
      </c>
      <c r="G2408" s="59">
        <v>256</v>
      </c>
    </row>
    <row r="2409" spans="1:7" x14ac:dyDescent="0.25">
      <c r="A2409" s="59">
        <v>12</v>
      </c>
      <c r="B2409" s="59">
        <v>47</v>
      </c>
      <c r="C2409" s="59">
        <v>87</v>
      </c>
      <c r="D2409" s="59">
        <v>35</v>
      </c>
      <c r="E2409" s="59">
        <v>39</v>
      </c>
      <c r="F2409" s="59">
        <v>11</v>
      </c>
      <c r="G2409" s="59">
        <v>191</v>
      </c>
    </row>
    <row r="2410" spans="1:7" x14ac:dyDescent="0.25">
      <c r="A2410" s="59">
        <v>16</v>
      </c>
      <c r="B2410" s="59">
        <v>65</v>
      </c>
      <c r="C2410" s="59">
        <v>126</v>
      </c>
      <c r="D2410" s="59">
        <v>53</v>
      </c>
      <c r="E2410" s="59">
        <v>54</v>
      </c>
      <c r="F2410" s="59">
        <v>20</v>
      </c>
      <c r="G2410" s="59">
        <v>306</v>
      </c>
    </row>
    <row r="2411" spans="1:7" x14ac:dyDescent="0.25">
      <c r="A2411" s="59">
        <v>22</v>
      </c>
      <c r="B2411" s="59">
        <v>128</v>
      </c>
      <c r="C2411" s="59">
        <v>234</v>
      </c>
      <c r="D2411" s="59">
        <v>92</v>
      </c>
      <c r="E2411" s="59">
        <v>113</v>
      </c>
      <c r="F2411" s="59">
        <v>83</v>
      </c>
      <c r="G2411" s="59">
        <v>541</v>
      </c>
    </row>
    <row r="2412" spans="1:7" x14ac:dyDescent="0.25">
      <c r="A2412" s="59">
        <v>43</v>
      </c>
      <c r="B2412" s="59">
        <v>56</v>
      </c>
      <c r="C2412" s="59">
        <v>107</v>
      </c>
      <c r="D2412" s="59">
        <v>44</v>
      </c>
      <c r="E2412" s="59">
        <v>27</v>
      </c>
      <c r="F2412" s="59">
        <v>14</v>
      </c>
      <c r="G2412" s="59">
        <v>618</v>
      </c>
    </row>
    <row r="2413" spans="1:7" x14ac:dyDescent="0.25">
      <c r="A2413" s="59">
        <v>43</v>
      </c>
      <c r="B2413" s="59">
        <v>48</v>
      </c>
      <c r="C2413" s="59">
        <v>85</v>
      </c>
      <c r="D2413" s="59">
        <v>32</v>
      </c>
      <c r="E2413" s="59">
        <v>19</v>
      </c>
      <c r="F2413" s="59">
        <v>8</v>
      </c>
      <c r="G2413" s="59">
        <v>817</v>
      </c>
    </row>
    <row r="2414" spans="1:7" x14ac:dyDescent="0.25">
      <c r="A2414" s="59">
        <v>104</v>
      </c>
      <c r="B2414" s="59">
        <v>120</v>
      </c>
      <c r="C2414" s="59">
        <v>220</v>
      </c>
      <c r="D2414" s="59">
        <v>86</v>
      </c>
      <c r="E2414" s="59">
        <v>50</v>
      </c>
      <c r="F2414" s="59">
        <v>26</v>
      </c>
      <c r="G2414" s="59">
        <v>300</v>
      </c>
    </row>
    <row r="2415" spans="1:7" x14ac:dyDescent="0.25">
      <c r="A2415" s="59">
        <v>25</v>
      </c>
      <c r="B2415" s="59">
        <v>34</v>
      </c>
      <c r="C2415" s="59">
        <v>60</v>
      </c>
      <c r="D2415" s="59">
        <v>22</v>
      </c>
      <c r="E2415" s="59">
        <v>17</v>
      </c>
      <c r="F2415" s="59">
        <v>6</v>
      </c>
      <c r="G2415" s="59">
        <v>452</v>
      </c>
    </row>
    <row r="2416" spans="1:7" x14ac:dyDescent="0.25">
      <c r="A2416" s="59">
        <v>93</v>
      </c>
      <c r="B2416" s="59">
        <v>120</v>
      </c>
      <c r="C2416" s="59">
        <v>213</v>
      </c>
      <c r="D2416" s="59">
        <v>80</v>
      </c>
      <c r="E2416" s="59">
        <v>57</v>
      </c>
      <c r="F2416" s="59">
        <v>26</v>
      </c>
      <c r="G2416" s="59">
        <v>640</v>
      </c>
    </row>
    <row r="2417" spans="1:7" x14ac:dyDescent="0.25">
      <c r="A2417" s="59">
        <v>49</v>
      </c>
      <c r="B2417" s="59">
        <v>80</v>
      </c>
      <c r="C2417" s="59">
        <v>149</v>
      </c>
      <c r="D2417" s="59">
        <v>60</v>
      </c>
      <c r="E2417" s="59">
        <v>47</v>
      </c>
      <c r="F2417" s="59">
        <v>19</v>
      </c>
      <c r="G2417" s="59">
        <v>329</v>
      </c>
    </row>
    <row r="2418" spans="1:7" x14ac:dyDescent="0.25">
      <c r="A2418" s="59">
        <v>56</v>
      </c>
      <c r="B2418" s="59">
        <v>76</v>
      </c>
      <c r="C2418" s="59">
        <v>136</v>
      </c>
      <c r="D2418" s="59">
        <v>52</v>
      </c>
      <c r="E2418" s="59">
        <v>38</v>
      </c>
      <c r="F2418" s="59">
        <v>16</v>
      </c>
      <c r="G2418" s="59">
        <v>357</v>
      </c>
    </row>
    <row r="2419" spans="1:7" x14ac:dyDescent="0.25">
      <c r="A2419" s="59">
        <v>243</v>
      </c>
      <c r="B2419" s="59">
        <v>252</v>
      </c>
      <c r="C2419" s="59">
        <v>496</v>
      </c>
      <c r="D2419" s="59">
        <v>180</v>
      </c>
      <c r="E2419" s="59">
        <v>88</v>
      </c>
      <c r="F2419" s="59">
        <v>66</v>
      </c>
      <c r="G2419" s="59">
        <v>942</v>
      </c>
    </row>
    <row r="2420" spans="1:7" x14ac:dyDescent="0.25">
      <c r="A2420" s="59">
        <v>101</v>
      </c>
      <c r="B2420" s="59">
        <v>107</v>
      </c>
      <c r="C2420" s="59">
        <v>202</v>
      </c>
      <c r="D2420" s="59">
        <v>83</v>
      </c>
      <c r="E2420" s="59">
        <v>39</v>
      </c>
      <c r="F2420" s="59">
        <v>27</v>
      </c>
      <c r="G2420" s="59">
        <v>613</v>
      </c>
    </row>
    <row r="2421" spans="1:7" x14ac:dyDescent="0.25">
      <c r="A2421" s="59">
        <v>86</v>
      </c>
      <c r="B2421" s="59">
        <v>114</v>
      </c>
      <c r="C2421" s="59">
        <v>201</v>
      </c>
      <c r="D2421" s="59">
        <v>75</v>
      </c>
      <c r="E2421" s="59">
        <v>56</v>
      </c>
      <c r="F2421" s="59">
        <v>24</v>
      </c>
      <c r="G2421" s="59">
        <v>378</v>
      </c>
    </row>
    <row r="2422" spans="1:7" x14ac:dyDescent="0.25">
      <c r="A2422" s="59">
        <v>157</v>
      </c>
      <c r="B2422" s="59">
        <v>144</v>
      </c>
      <c r="C2422" s="59">
        <v>259</v>
      </c>
      <c r="D2422" s="59">
        <v>99</v>
      </c>
      <c r="E2422" s="59">
        <v>38</v>
      </c>
      <c r="F2422" s="59">
        <v>27</v>
      </c>
      <c r="G2422" s="59">
        <v>766</v>
      </c>
    </row>
    <row r="2423" spans="1:7" x14ac:dyDescent="0.25">
      <c r="A2423" s="59">
        <v>119</v>
      </c>
      <c r="B2423" s="59">
        <v>112</v>
      </c>
      <c r="C2423" s="59">
        <v>201</v>
      </c>
      <c r="D2423" s="59">
        <v>77</v>
      </c>
      <c r="E2423" s="59">
        <v>32</v>
      </c>
      <c r="F2423" s="59">
        <v>21</v>
      </c>
      <c r="G2423" s="59">
        <v>449</v>
      </c>
    </row>
    <row r="2424" spans="1:7" x14ac:dyDescent="0.25">
      <c r="A2424" s="59">
        <v>36</v>
      </c>
      <c r="B2424" s="59">
        <v>60</v>
      </c>
      <c r="C2424" s="59">
        <v>108</v>
      </c>
      <c r="D2424" s="59">
        <v>41</v>
      </c>
      <c r="E2424" s="59">
        <v>36</v>
      </c>
      <c r="F2424" s="59">
        <v>13</v>
      </c>
      <c r="G2424" s="59">
        <v>236</v>
      </c>
    </row>
    <row r="2425" spans="1:7" x14ac:dyDescent="0.25">
      <c r="A2425" s="59">
        <v>36</v>
      </c>
      <c r="B2425" s="59">
        <v>69</v>
      </c>
      <c r="C2425" s="59">
        <v>121</v>
      </c>
      <c r="D2425" s="59">
        <v>45</v>
      </c>
      <c r="E2425" s="59">
        <v>45</v>
      </c>
      <c r="F2425" s="59">
        <v>14</v>
      </c>
      <c r="G2425" s="59">
        <v>366</v>
      </c>
    </row>
    <row r="2426" spans="1:7" x14ac:dyDescent="0.25">
      <c r="A2426" s="59">
        <v>-46</v>
      </c>
      <c r="B2426" s="59">
        <v>18</v>
      </c>
      <c r="C2426" s="59">
        <v>109</v>
      </c>
      <c r="D2426" s="59">
        <v>84</v>
      </c>
      <c r="E2426" s="59">
        <v>49</v>
      </c>
      <c r="F2426" s="59">
        <v>26</v>
      </c>
      <c r="G2426" s="59">
        <v>625</v>
      </c>
    </row>
    <row r="2427" spans="1:7" x14ac:dyDescent="0.25">
      <c r="A2427" s="59">
        <v>-10</v>
      </c>
      <c r="B2427" s="59">
        <v>61</v>
      </c>
      <c r="C2427" s="59">
        <v>111</v>
      </c>
      <c r="D2427" s="59">
        <v>43</v>
      </c>
      <c r="E2427" s="59">
        <v>68</v>
      </c>
      <c r="F2427" s="59">
        <v>39</v>
      </c>
      <c r="G2427" s="59">
        <v>256</v>
      </c>
    </row>
    <row r="2428" spans="1:7" x14ac:dyDescent="0.25">
      <c r="A2428" s="59">
        <v>13</v>
      </c>
      <c r="B2428" s="59">
        <v>47</v>
      </c>
      <c r="C2428" s="59">
        <v>87</v>
      </c>
      <c r="D2428" s="59">
        <v>35</v>
      </c>
      <c r="E2428" s="59">
        <v>38</v>
      </c>
      <c r="F2428" s="59">
        <v>11</v>
      </c>
      <c r="G2428" s="59">
        <v>191</v>
      </c>
    </row>
    <row r="2429" spans="1:7" x14ac:dyDescent="0.25">
      <c r="A2429" s="59">
        <v>-9</v>
      </c>
      <c r="B2429" s="59">
        <v>38</v>
      </c>
      <c r="C2429" s="59">
        <v>72</v>
      </c>
      <c r="D2429" s="59">
        <v>30</v>
      </c>
      <c r="E2429" s="59">
        <v>44</v>
      </c>
      <c r="F2429" s="59">
        <v>11</v>
      </c>
      <c r="G2429" s="59">
        <v>165</v>
      </c>
    </row>
    <row r="2430" spans="1:7" x14ac:dyDescent="0.25">
      <c r="A2430" s="59">
        <v>71</v>
      </c>
      <c r="B2430" s="59">
        <v>73</v>
      </c>
      <c r="C2430" s="59">
        <v>131</v>
      </c>
      <c r="D2430" s="59">
        <v>50</v>
      </c>
      <c r="E2430" s="59">
        <v>25</v>
      </c>
      <c r="F2430" s="59">
        <v>14</v>
      </c>
      <c r="G2430" s="59">
        <v>814</v>
      </c>
    </row>
    <row r="2431" spans="1:7" x14ac:dyDescent="0.25">
      <c r="A2431" s="59">
        <v>68</v>
      </c>
      <c r="B2431" s="59">
        <v>90</v>
      </c>
      <c r="C2431" s="59">
        <v>176</v>
      </c>
      <c r="D2431" s="59">
        <v>75</v>
      </c>
      <c r="E2431" s="59">
        <v>44</v>
      </c>
      <c r="F2431" s="59">
        <v>23</v>
      </c>
      <c r="G2431" s="59">
        <v>956</v>
      </c>
    </row>
    <row r="2432" spans="1:7" x14ac:dyDescent="0.25">
      <c r="A2432" s="59">
        <v>45</v>
      </c>
      <c r="B2432" s="59">
        <v>75</v>
      </c>
      <c r="C2432" s="59">
        <v>139</v>
      </c>
      <c r="D2432" s="59">
        <v>55</v>
      </c>
      <c r="E2432" s="59">
        <v>45</v>
      </c>
      <c r="F2432" s="59">
        <v>18</v>
      </c>
      <c r="G2432" s="59">
        <v>305</v>
      </c>
    </row>
    <row r="2433" spans="1:7" x14ac:dyDescent="0.25">
      <c r="A2433" s="59">
        <v>61</v>
      </c>
      <c r="B2433" s="59">
        <v>107</v>
      </c>
      <c r="C2433" s="59">
        <v>206</v>
      </c>
      <c r="D2433" s="59">
        <v>86</v>
      </c>
      <c r="E2433" s="59">
        <v>66</v>
      </c>
      <c r="F2433" s="59">
        <v>32</v>
      </c>
      <c r="G2433" s="59">
        <v>484</v>
      </c>
    </row>
    <row r="2434" spans="1:7" x14ac:dyDescent="0.25">
      <c r="A2434" s="59">
        <v>56</v>
      </c>
      <c r="B2434" s="59">
        <v>61</v>
      </c>
      <c r="C2434" s="59">
        <v>110</v>
      </c>
      <c r="D2434" s="59">
        <v>42</v>
      </c>
      <c r="E2434" s="59">
        <v>23</v>
      </c>
      <c r="F2434" s="59">
        <v>11</v>
      </c>
      <c r="G2434" s="59">
        <v>771</v>
      </c>
    </row>
    <row r="2435" spans="1:7" x14ac:dyDescent="0.25">
      <c r="A2435" s="59">
        <v>52</v>
      </c>
      <c r="B2435" s="59">
        <v>63</v>
      </c>
      <c r="C2435" s="59">
        <v>119</v>
      </c>
      <c r="D2435" s="59">
        <v>49</v>
      </c>
      <c r="E2435" s="59">
        <v>28</v>
      </c>
      <c r="F2435" s="59">
        <v>16</v>
      </c>
      <c r="G2435" s="59">
        <v>617</v>
      </c>
    </row>
    <row r="2436" spans="1:7" x14ac:dyDescent="0.25">
      <c r="A2436" s="59">
        <v>148</v>
      </c>
      <c r="B2436" s="59">
        <v>137</v>
      </c>
      <c r="C2436" s="59">
        <v>247</v>
      </c>
      <c r="D2436" s="59">
        <v>95</v>
      </c>
      <c r="E2436" s="59">
        <v>37</v>
      </c>
      <c r="F2436" s="59">
        <v>26</v>
      </c>
      <c r="G2436" s="59">
        <v>809</v>
      </c>
    </row>
    <row r="2437" spans="1:7" x14ac:dyDescent="0.25">
      <c r="A2437" s="59">
        <v>243</v>
      </c>
      <c r="B2437" s="59">
        <v>252</v>
      </c>
      <c r="C2437" s="59">
        <v>496</v>
      </c>
      <c r="D2437" s="59">
        <v>257</v>
      </c>
      <c r="E2437" s="59">
        <v>88</v>
      </c>
      <c r="F2437" s="59">
        <v>66</v>
      </c>
      <c r="G2437" s="59">
        <v>942</v>
      </c>
    </row>
    <row r="2438" spans="1:7" x14ac:dyDescent="0.25">
      <c r="A2438" s="59">
        <v>101</v>
      </c>
      <c r="B2438" s="59">
        <v>107</v>
      </c>
      <c r="C2438" s="59">
        <v>202</v>
      </c>
      <c r="D2438" s="59">
        <v>83</v>
      </c>
      <c r="E2438" s="59">
        <v>39</v>
      </c>
      <c r="F2438" s="59">
        <v>27</v>
      </c>
      <c r="G2438" s="59">
        <v>613</v>
      </c>
    </row>
    <row r="2439" spans="1:7" x14ac:dyDescent="0.25">
      <c r="A2439" s="59">
        <v>157</v>
      </c>
      <c r="B2439" s="59">
        <v>144</v>
      </c>
      <c r="C2439" s="59">
        <v>259</v>
      </c>
      <c r="D2439" s="59">
        <v>99</v>
      </c>
      <c r="E2439" s="59">
        <v>38</v>
      </c>
      <c r="F2439" s="59">
        <v>27</v>
      </c>
      <c r="G2439" s="59">
        <v>766</v>
      </c>
    </row>
    <row r="2440" spans="1:7" x14ac:dyDescent="0.25">
      <c r="A2440" s="59">
        <v>119</v>
      </c>
      <c r="B2440" s="59">
        <v>112</v>
      </c>
      <c r="C2440" s="59">
        <v>201</v>
      </c>
      <c r="D2440" s="59">
        <v>77</v>
      </c>
      <c r="E2440" s="59">
        <v>32</v>
      </c>
      <c r="F2440" s="59">
        <v>21</v>
      </c>
      <c r="G2440" s="59">
        <v>449</v>
      </c>
    </row>
    <row r="2441" spans="1:7" x14ac:dyDescent="0.25">
      <c r="A2441" s="59">
        <v>86</v>
      </c>
      <c r="B2441" s="59">
        <v>114</v>
      </c>
      <c r="C2441" s="59">
        <v>201</v>
      </c>
      <c r="D2441" s="59">
        <v>75</v>
      </c>
      <c r="E2441" s="59">
        <v>56</v>
      </c>
      <c r="F2441" s="59">
        <v>24</v>
      </c>
      <c r="G2441" s="59">
        <v>549</v>
      </c>
    </row>
    <row r="2442" spans="1:7" x14ac:dyDescent="0.25">
      <c r="A2442" s="59">
        <v>300</v>
      </c>
      <c r="B2442" s="59">
        <v>311</v>
      </c>
      <c r="C2442" s="59">
        <v>581</v>
      </c>
      <c r="D2442" s="59">
        <v>203</v>
      </c>
      <c r="E2442" s="59">
        <v>109</v>
      </c>
      <c r="F2442" s="59">
        <v>77</v>
      </c>
      <c r="G2442" s="59">
        <v>1282</v>
      </c>
    </row>
    <row r="2443" spans="1:7" x14ac:dyDescent="0.25">
      <c r="A2443" s="59">
        <v>-40</v>
      </c>
      <c r="B2443" s="59">
        <v>28</v>
      </c>
      <c r="C2443" s="59">
        <v>141</v>
      </c>
      <c r="D2443" s="59">
        <v>150</v>
      </c>
      <c r="E2443" s="59">
        <v>55</v>
      </c>
      <c r="F2443" s="59">
        <v>33</v>
      </c>
      <c r="G2443" s="59">
        <v>685</v>
      </c>
    </row>
    <row r="2444" spans="1:7" x14ac:dyDescent="0.25">
      <c r="A2444" s="59">
        <v>364</v>
      </c>
      <c r="B2444" s="59">
        <v>387</v>
      </c>
      <c r="C2444" s="59">
        <v>687</v>
      </c>
      <c r="D2444" s="59">
        <v>274</v>
      </c>
      <c r="E2444" s="59">
        <v>142</v>
      </c>
      <c r="F2444" s="59">
        <v>90</v>
      </c>
      <c r="G2444" s="59">
        <v>2067</v>
      </c>
    </row>
    <row r="2445" spans="1:7" x14ac:dyDescent="0.25">
      <c r="A2445" s="59">
        <v>-174</v>
      </c>
      <c r="B2445" s="59">
        <v>-26</v>
      </c>
      <c r="C2445" s="59">
        <v>130</v>
      </c>
      <c r="D2445" s="59">
        <v>109</v>
      </c>
      <c r="E2445" s="59">
        <v>91</v>
      </c>
      <c r="F2445" s="59">
        <v>48</v>
      </c>
      <c r="G2445" s="59">
        <v>1071</v>
      </c>
    </row>
    <row r="2446" spans="1:7" x14ac:dyDescent="0.25">
      <c r="A2446" s="59">
        <v>211</v>
      </c>
      <c r="B2446" s="59">
        <v>229</v>
      </c>
      <c r="C2446" s="59">
        <v>487</v>
      </c>
      <c r="D2446" s="59">
        <v>214</v>
      </c>
      <c r="E2446" s="59">
        <v>87</v>
      </c>
      <c r="F2446" s="59">
        <v>63</v>
      </c>
      <c r="G2446" s="59">
        <v>1436</v>
      </c>
    </row>
    <row r="2447" spans="1:7" x14ac:dyDescent="0.25">
      <c r="A2447" s="59">
        <v>39</v>
      </c>
      <c r="B2447" s="59">
        <v>169</v>
      </c>
      <c r="C2447" s="59">
        <v>309</v>
      </c>
      <c r="D2447" s="59">
        <v>155</v>
      </c>
      <c r="E2447" s="59">
        <v>143</v>
      </c>
      <c r="F2447" s="59">
        <v>110</v>
      </c>
      <c r="G2447" s="59">
        <v>712</v>
      </c>
    </row>
    <row r="2448" spans="1:7" x14ac:dyDescent="0.25">
      <c r="A2448" s="59">
        <v>39</v>
      </c>
      <c r="B2448" s="59">
        <v>169</v>
      </c>
      <c r="C2448" s="59">
        <v>309</v>
      </c>
      <c r="D2448" s="59">
        <v>99</v>
      </c>
      <c r="E2448" s="59">
        <v>143</v>
      </c>
      <c r="F2448" s="59">
        <v>110</v>
      </c>
      <c r="G2448" s="59">
        <v>712</v>
      </c>
    </row>
    <row r="2449" spans="1:7" x14ac:dyDescent="0.25">
      <c r="A2449" s="59">
        <v>171</v>
      </c>
      <c r="B2449" s="59">
        <v>206</v>
      </c>
      <c r="C2449" s="59">
        <v>377</v>
      </c>
      <c r="D2449" s="59">
        <v>119</v>
      </c>
      <c r="E2449" s="59">
        <v>91</v>
      </c>
      <c r="F2449" s="59">
        <v>48</v>
      </c>
      <c r="G2449" s="59">
        <v>844</v>
      </c>
    </row>
    <row r="2450" spans="1:7" x14ac:dyDescent="0.25">
      <c r="A2450" s="59">
        <v>140</v>
      </c>
      <c r="B2450" s="59">
        <v>150</v>
      </c>
      <c r="C2450" s="59">
        <v>271</v>
      </c>
      <c r="D2450" s="59">
        <v>95</v>
      </c>
      <c r="E2450" s="59">
        <v>56</v>
      </c>
      <c r="F2450" s="59">
        <v>33</v>
      </c>
      <c r="G2450" s="59">
        <v>596</v>
      </c>
    </row>
    <row r="2451" spans="1:7" x14ac:dyDescent="0.25">
      <c r="A2451" s="59">
        <v>300</v>
      </c>
      <c r="B2451" s="59">
        <v>311</v>
      </c>
      <c r="C2451" s="59">
        <v>581</v>
      </c>
      <c r="D2451" s="59">
        <v>247</v>
      </c>
      <c r="E2451" s="59">
        <v>109</v>
      </c>
      <c r="F2451" s="59">
        <v>77</v>
      </c>
      <c r="G2451" s="59">
        <v>1282</v>
      </c>
    </row>
    <row r="2452" spans="1:7" x14ac:dyDescent="0.25">
      <c r="A2452" s="59">
        <v>211</v>
      </c>
      <c r="B2452" s="59">
        <v>229</v>
      </c>
      <c r="C2452" s="59">
        <v>487</v>
      </c>
      <c r="D2452" s="59">
        <v>235</v>
      </c>
      <c r="E2452" s="59">
        <v>87</v>
      </c>
      <c r="F2452" s="59">
        <v>63</v>
      </c>
      <c r="G2452" s="59">
        <v>1436</v>
      </c>
    </row>
    <row r="2453" spans="1:7" x14ac:dyDescent="0.25">
      <c r="A2453" s="59">
        <v>-508</v>
      </c>
      <c r="B2453" s="59">
        <v>-240</v>
      </c>
      <c r="C2453" s="59">
        <v>25</v>
      </c>
      <c r="D2453" s="59">
        <v>208</v>
      </c>
      <c r="E2453" s="59">
        <v>125</v>
      </c>
      <c r="F2453" s="59">
        <v>91</v>
      </c>
      <c r="G2453" s="59">
        <v>1937</v>
      </c>
    </row>
    <row r="2454" spans="1:7" x14ac:dyDescent="0.25">
      <c r="A2454" s="59">
        <v>16</v>
      </c>
      <c r="B2454" s="59">
        <v>28</v>
      </c>
      <c r="C2454" s="59">
        <v>50</v>
      </c>
      <c r="D2454" s="59">
        <v>19</v>
      </c>
      <c r="E2454" s="59">
        <v>17</v>
      </c>
      <c r="F2454" s="59">
        <v>5</v>
      </c>
      <c r="G2454" s="59">
        <v>774</v>
      </c>
    </row>
    <row r="2455" spans="1:7" x14ac:dyDescent="0.25">
      <c r="A2455" s="59">
        <v>-7</v>
      </c>
      <c r="B2455" s="59">
        <v>41</v>
      </c>
      <c r="C2455" s="59">
        <v>79</v>
      </c>
      <c r="D2455" s="59">
        <v>33</v>
      </c>
      <c r="E2455" s="59">
        <v>46</v>
      </c>
      <c r="F2455" s="59">
        <v>12</v>
      </c>
      <c r="G2455" s="59">
        <v>193</v>
      </c>
    </row>
    <row r="2456" spans="1:7" x14ac:dyDescent="0.25">
      <c r="A2456" s="59">
        <v>9</v>
      </c>
      <c r="B2456" s="59">
        <v>35</v>
      </c>
      <c r="C2456" s="59">
        <v>67</v>
      </c>
      <c r="D2456" s="59">
        <v>28</v>
      </c>
      <c r="E2456" s="59">
        <v>29</v>
      </c>
      <c r="F2456" s="59">
        <v>8</v>
      </c>
      <c r="G2456" s="59">
        <v>961</v>
      </c>
    </row>
    <row r="2457" spans="1:7" x14ac:dyDescent="0.25">
      <c r="A2457" s="59">
        <v>46</v>
      </c>
      <c r="B2457" s="59">
        <v>43</v>
      </c>
      <c r="C2457" s="59">
        <v>46</v>
      </c>
      <c r="D2457" s="59">
        <v>0</v>
      </c>
      <c r="E2457" s="59">
        <v>12</v>
      </c>
      <c r="F2457" s="59">
        <v>0</v>
      </c>
      <c r="G2457" s="59">
        <v>774</v>
      </c>
    </row>
    <row r="2458" spans="1:7" x14ac:dyDescent="0.25">
      <c r="A2458" s="59">
        <v>15</v>
      </c>
      <c r="B2458" s="59">
        <v>27</v>
      </c>
      <c r="C2458" s="59">
        <v>48</v>
      </c>
      <c r="D2458" s="59">
        <v>18</v>
      </c>
      <c r="E2458" s="59">
        <v>17</v>
      </c>
      <c r="F2458" s="59">
        <v>5</v>
      </c>
      <c r="G2458" s="59">
        <v>818</v>
      </c>
    </row>
    <row r="2459" spans="1:7" x14ac:dyDescent="0.25">
      <c r="A2459" s="59">
        <v>42</v>
      </c>
      <c r="B2459" s="59">
        <v>48</v>
      </c>
      <c r="C2459" s="59">
        <v>86</v>
      </c>
      <c r="D2459" s="59">
        <v>33</v>
      </c>
      <c r="E2459" s="59">
        <v>20</v>
      </c>
      <c r="F2459" s="59">
        <v>9</v>
      </c>
      <c r="G2459" s="59">
        <v>772</v>
      </c>
    </row>
    <row r="2460" spans="1:7" x14ac:dyDescent="0.25">
      <c r="A2460" s="59">
        <v>45</v>
      </c>
      <c r="B2460" s="59">
        <v>56</v>
      </c>
      <c r="C2460" s="59">
        <v>107</v>
      </c>
      <c r="D2460" s="59">
        <v>44</v>
      </c>
      <c r="E2460" s="59">
        <v>26</v>
      </c>
      <c r="F2460" s="59">
        <v>14</v>
      </c>
      <c r="G2460" s="59">
        <v>618</v>
      </c>
    </row>
    <row r="2461" spans="1:7" x14ac:dyDescent="0.25">
      <c r="A2461" s="59">
        <v>25</v>
      </c>
      <c r="B2461" s="59">
        <v>34</v>
      </c>
      <c r="C2461" s="59">
        <v>60</v>
      </c>
      <c r="D2461" s="59">
        <v>22</v>
      </c>
      <c r="E2461" s="59">
        <v>17</v>
      </c>
      <c r="F2461" s="59">
        <v>6</v>
      </c>
      <c r="G2461" s="59">
        <v>452</v>
      </c>
    </row>
    <row r="2462" spans="1:7" x14ac:dyDescent="0.25">
      <c r="A2462" s="59">
        <v>92</v>
      </c>
      <c r="B2462" s="59">
        <v>120</v>
      </c>
      <c r="C2462" s="59">
        <v>213</v>
      </c>
      <c r="D2462" s="59">
        <v>80</v>
      </c>
      <c r="E2462" s="59">
        <v>58</v>
      </c>
      <c r="F2462" s="59">
        <v>26</v>
      </c>
      <c r="G2462" s="59">
        <v>640</v>
      </c>
    </row>
    <row r="2463" spans="1:7" x14ac:dyDescent="0.25">
      <c r="A2463" s="59">
        <v>105</v>
      </c>
      <c r="B2463" s="59">
        <v>120</v>
      </c>
      <c r="C2463" s="59">
        <v>220</v>
      </c>
      <c r="D2463" s="59">
        <v>86</v>
      </c>
      <c r="E2463" s="59">
        <v>49</v>
      </c>
      <c r="F2463" s="59">
        <v>26</v>
      </c>
      <c r="G2463" s="59">
        <v>490</v>
      </c>
    </row>
    <row r="2464" spans="1:7" x14ac:dyDescent="0.25">
      <c r="A2464" s="59">
        <v>147</v>
      </c>
      <c r="B2464" s="59">
        <v>170</v>
      </c>
      <c r="C2464" s="59">
        <v>362</v>
      </c>
      <c r="D2464" s="59">
        <v>148</v>
      </c>
      <c r="E2464" s="59">
        <v>71</v>
      </c>
      <c r="F2464" s="59">
        <v>47</v>
      </c>
      <c r="G2464" s="59">
        <v>1073</v>
      </c>
    </row>
    <row r="2465" spans="1:7" x14ac:dyDescent="0.25">
      <c r="A2465" s="59">
        <v>-6</v>
      </c>
      <c r="B2465" s="59">
        <v>75</v>
      </c>
      <c r="C2465" s="59">
        <v>137</v>
      </c>
      <c r="D2465" s="59">
        <v>54</v>
      </c>
      <c r="E2465" s="59">
        <v>79</v>
      </c>
      <c r="F2465" s="59">
        <v>49</v>
      </c>
      <c r="G2465" s="59">
        <v>427</v>
      </c>
    </row>
    <row r="2466" spans="1:7" x14ac:dyDescent="0.25">
      <c r="A2466" s="59">
        <v>37</v>
      </c>
      <c r="B2466" s="59">
        <v>90</v>
      </c>
      <c r="C2466" s="59">
        <v>165</v>
      </c>
      <c r="D2466" s="59">
        <v>65</v>
      </c>
      <c r="E2466" s="59">
        <v>65</v>
      </c>
      <c r="F2466" s="59">
        <v>21</v>
      </c>
      <c r="G2466" s="59">
        <v>392</v>
      </c>
    </row>
    <row r="2467" spans="1:7" x14ac:dyDescent="0.25">
      <c r="A2467" s="59">
        <v>56</v>
      </c>
      <c r="B2467" s="59">
        <v>76</v>
      </c>
      <c r="C2467" s="59">
        <v>136</v>
      </c>
      <c r="D2467" s="59">
        <v>52</v>
      </c>
      <c r="E2467" s="59">
        <v>38</v>
      </c>
      <c r="F2467" s="59">
        <v>16</v>
      </c>
      <c r="G2467" s="59">
        <v>357</v>
      </c>
    </row>
    <row r="2468" spans="1:7" x14ac:dyDescent="0.25">
      <c r="A2468" s="59">
        <v>27</v>
      </c>
      <c r="B2468" s="59">
        <v>73</v>
      </c>
      <c r="C2468" s="59">
        <v>141</v>
      </c>
      <c r="D2468" s="59">
        <v>59</v>
      </c>
      <c r="E2468" s="59">
        <v>55</v>
      </c>
      <c r="F2468" s="59">
        <v>22</v>
      </c>
      <c r="G2468" s="59">
        <v>331</v>
      </c>
    </row>
    <row r="2469" spans="1:7" x14ac:dyDescent="0.25">
      <c r="A2469" s="59">
        <v>49</v>
      </c>
      <c r="B2469" s="59">
        <v>80</v>
      </c>
      <c r="C2469" s="59">
        <v>149</v>
      </c>
      <c r="D2469" s="59">
        <v>60</v>
      </c>
      <c r="E2469" s="59">
        <v>47</v>
      </c>
      <c r="F2469" s="59">
        <v>19</v>
      </c>
      <c r="G2469" s="59">
        <v>329</v>
      </c>
    </row>
    <row r="2470" spans="1:7" x14ac:dyDescent="0.25">
      <c r="A2470" s="59">
        <v>180</v>
      </c>
      <c r="B2470" s="59">
        <v>195</v>
      </c>
      <c r="C2470" s="59">
        <v>346</v>
      </c>
      <c r="D2470" s="59">
        <v>82</v>
      </c>
      <c r="E2470" s="59">
        <v>74</v>
      </c>
      <c r="F2470" s="59">
        <v>42</v>
      </c>
      <c r="G2470" s="59">
        <v>945</v>
      </c>
    </row>
    <row r="2471" spans="1:7" x14ac:dyDescent="0.25">
      <c r="A2471" s="59">
        <v>50</v>
      </c>
      <c r="B2471" s="59">
        <v>56</v>
      </c>
      <c r="C2471" s="59">
        <v>100</v>
      </c>
      <c r="D2471" s="59">
        <v>38</v>
      </c>
      <c r="E2471" s="59">
        <v>22</v>
      </c>
      <c r="F2471" s="59">
        <v>10</v>
      </c>
      <c r="G2471" s="59">
        <v>772</v>
      </c>
    </row>
    <row r="2472" spans="1:7" x14ac:dyDescent="0.25">
      <c r="A2472" s="59">
        <v>98</v>
      </c>
      <c r="B2472" s="59">
        <v>109</v>
      </c>
      <c r="C2472" s="59">
        <v>185</v>
      </c>
      <c r="D2472" s="59">
        <v>65</v>
      </c>
      <c r="E2472" s="59">
        <v>43</v>
      </c>
      <c r="F2472" s="59">
        <v>20</v>
      </c>
      <c r="G2472" s="59">
        <v>372</v>
      </c>
    </row>
    <row r="2473" spans="1:7" x14ac:dyDescent="0.25">
      <c r="A2473" s="59">
        <v>61</v>
      </c>
      <c r="B2473" s="59">
        <v>81</v>
      </c>
      <c r="C2473" s="59">
        <v>146</v>
      </c>
      <c r="D2473" s="59">
        <v>56</v>
      </c>
      <c r="E2473" s="59">
        <v>40</v>
      </c>
      <c r="F2473" s="59">
        <v>17</v>
      </c>
      <c r="G2473" s="59">
        <v>382</v>
      </c>
    </row>
    <row r="2474" spans="1:7" x14ac:dyDescent="0.25">
      <c r="A2474" s="59">
        <v>4</v>
      </c>
      <c r="B2474" s="59">
        <v>90</v>
      </c>
      <c r="C2474" s="59">
        <v>165</v>
      </c>
      <c r="D2474" s="59">
        <v>65</v>
      </c>
      <c r="E2474" s="59">
        <v>87</v>
      </c>
      <c r="F2474" s="59">
        <v>58</v>
      </c>
      <c r="G2474" s="59">
        <v>513</v>
      </c>
    </row>
    <row r="2475" spans="1:7" x14ac:dyDescent="0.25">
      <c r="A2475" s="59">
        <v>52</v>
      </c>
      <c r="B2475" s="59">
        <v>62</v>
      </c>
      <c r="C2475" s="59">
        <v>117</v>
      </c>
      <c r="D2475" s="59">
        <v>48</v>
      </c>
      <c r="E2475" s="59">
        <v>27</v>
      </c>
      <c r="F2475" s="59">
        <v>15</v>
      </c>
      <c r="G2475" s="59">
        <v>617</v>
      </c>
    </row>
    <row r="2476" spans="1:7" x14ac:dyDescent="0.25">
      <c r="A2476" s="59">
        <v>18</v>
      </c>
      <c r="B2476" s="59">
        <v>65</v>
      </c>
      <c r="C2476" s="59">
        <v>126</v>
      </c>
      <c r="D2476" s="59">
        <v>53</v>
      </c>
      <c r="E2476" s="59">
        <v>53</v>
      </c>
      <c r="F2476" s="59">
        <v>20</v>
      </c>
      <c r="G2476" s="59">
        <v>306</v>
      </c>
    </row>
    <row r="2477" spans="1:7" x14ac:dyDescent="0.25">
      <c r="A2477" s="59">
        <v>61</v>
      </c>
      <c r="B2477" s="59">
        <v>84</v>
      </c>
      <c r="C2477" s="59">
        <v>164</v>
      </c>
      <c r="D2477" s="59">
        <v>70</v>
      </c>
      <c r="E2477" s="59">
        <v>43</v>
      </c>
      <c r="F2477" s="59">
        <v>21</v>
      </c>
      <c r="G2477" s="59">
        <v>957</v>
      </c>
    </row>
    <row r="2478" spans="1:7" x14ac:dyDescent="0.25">
      <c r="A2478" s="59">
        <v>65</v>
      </c>
      <c r="B2478" s="59">
        <v>84</v>
      </c>
      <c r="C2478" s="59">
        <v>151</v>
      </c>
      <c r="D2478" s="59">
        <v>58</v>
      </c>
      <c r="E2478" s="59">
        <v>40</v>
      </c>
      <c r="F2478" s="59">
        <v>18</v>
      </c>
      <c r="G2478" s="59">
        <v>331</v>
      </c>
    </row>
    <row r="2479" spans="1:7" x14ac:dyDescent="0.25">
      <c r="A2479" s="59">
        <v>22</v>
      </c>
      <c r="B2479" s="59">
        <v>128</v>
      </c>
      <c r="C2479" s="59">
        <v>234</v>
      </c>
      <c r="D2479" s="59">
        <v>92</v>
      </c>
      <c r="E2479" s="59">
        <v>113</v>
      </c>
      <c r="F2479" s="59">
        <v>83</v>
      </c>
      <c r="G2479" s="59">
        <v>541</v>
      </c>
    </row>
    <row r="2480" spans="1:7" x14ac:dyDescent="0.25">
      <c r="A2480" s="59">
        <v>140</v>
      </c>
      <c r="B2480" s="59">
        <v>163</v>
      </c>
      <c r="C2480" s="59">
        <v>346</v>
      </c>
      <c r="D2480" s="59">
        <v>191</v>
      </c>
      <c r="E2480" s="59">
        <v>69</v>
      </c>
      <c r="F2480" s="59">
        <v>45</v>
      </c>
      <c r="G2480" s="59">
        <v>1059</v>
      </c>
    </row>
    <row r="2481" spans="1:7" x14ac:dyDescent="0.25">
      <c r="A2481" s="59">
        <v>-6</v>
      </c>
      <c r="B2481" s="59">
        <v>73</v>
      </c>
      <c r="C2481" s="59">
        <v>133</v>
      </c>
      <c r="D2481" s="59">
        <v>52</v>
      </c>
      <c r="E2481" s="59">
        <v>77</v>
      </c>
      <c r="F2481" s="59">
        <v>47</v>
      </c>
      <c r="G2481" s="59">
        <v>421</v>
      </c>
    </row>
    <row r="2482" spans="1:7" x14ac:dyDescent="0.25">
      <c r="A2482" s="59">
        <v>46</v>
      </c>
      <c r="B2482" s="59">
        <v>77</v>
      </c>
      <c r="C2482" s="59">
        <v>143</v>
      </c>
      <c r="D2482" s="59">
        <v>57</v>
      </c>
      <c r="E2482" s="59">
        <v>46</v>
      </c>
      <c r="F2482" s="59">
        <v>18</v>
      </c>
      <c r="G2482" s="59">
        <v>323</v>
      </c>
    </row>
    <row r="2483" spans="1:7" x14ac:dyDescent="0.25">
      <c r="A2483" s="59">
        <v>24</v>
      </c>
      <c r="B2483" s="59">
        <v>71</v>
      </c>
      <c r="C2483" s="59">
        <v>137</v>
      </c>
      <c r="D2483" s="59">
        <v>58</v>
      </c>
      <c r="E2483" s="59">
        <v>55</v>
      </c>
      <c r="F2483" s="59">
        <v>22</v>
      </c>
      <c r="G2483" s="59">
        <v>325</v>
      </c>
    </row>
    <row r="2484" spans="1:7" x14ac:dyDescent="0.25">
      <c r="A2484" s="59">
        <v>47</v>
      </c>
      <c r="B2484" s="59">
        <v>73</v>
      </c>
      <c r="C2484" s="59">
        <v>144</v>
      </c>
      <c r="D2484" s="59">
        <v>62</v>
      </c>
      <c r="E2484" s="59">
        <v>41</v>
      </c>
      <c r="F2484" s="59">
        <v>19</v>
      </c>
      <c r="G2484" s="59">
        <v>952</v>
      </c>
    </row>
    <row r="2485" spans="1:7" x14ac:dyDescent="0.25">
      <c r="A2485" s="59">
        <v>43</v>
      </c>
      <c r="B2485" s="59">
        <v>55</v>
      </c>
      <c r="C2485" s="59">
        <v>104</v>
      </c>
      <c r="D2485" s="59">
        <v>43</v>
      </c>
      <c r="E2485" s="59">
        <v>26</v>
      </c>
      <c r="F2485" s="59">
        <v>14</v>
      </c>
      <c r="G2485" s="59">
        <v>613</v>
      </c>
    </row>
    <row r="2486" spans="1:7" x14ac:dyDescent="0.25">
      <c r="A2486" s="59">
        <v>125</v>
      </c>
      <c r="B2486" s="59">
        <v>117</v>
      </c>
      <c r="C2486" s="59">
        <v>211</v>
      </c>
      <c r="D2486" s="59">
        <v>81</v>
      </c>
      <c r="E2486" s="59">
        <v>33</v>
      </c>
      <c r="F2486" s="59">
        <v>22</v>
      </c>
      <c r="G2486" s="59">
        <v>441</v>
      </c>
    </row>
    <row r="2487" spans="1:7" x14ac:dyDescent="0.25">
      <c r="A2487" s="59">
        <v>80</v>
      </c>
      <c r="B2487" s="59">
        <v>108</v>
      </c>
      <c r="C2487" s="59">
        <v>192</v>
      </c>
      <c r="D2487" s="59">
        <v>72</v>
      </c>
      <c r="E2487" s="59">
        <v>54</v>
      </c>
      <c r="F2487" s="59">
        <v>23</v>
      </c>
      <c r="G2487" s="59">
        <v>541</v>
      </c>
    </row>
    <row r="2488" spans="1:7" x14ac:dyDescent="0.25">
      <c r="A2488" s="59">
        <v>134</v>
      </c>
      <c r="B2488" s="59">
        <v>126</v>
      </c>
      <c r="C2488" s="59">
        <v>227</v>
      </c>
      <c r="D2488" s="59">
        <v>87</v>
      </c>
      <c r="E2488" s="59">
        <v>36</v>
      </c>
      <c r="F2488" s="59">
        <v>24</v>
      </c>
      <c r="G2488" s="59">
        <v>756</v>
      </c>
    </row>
    <row r="2489" spans="1:7" x14ac:dyDescent="0.25">
      <c r="A2489" s="59">
        <v>102</v>
      </c>
      <c r="B2489" s="59">
        <v>109</v>
      </c>
      <c r="C2489" s="59">
        <v>206</v>
      </c>
      <c r="D2489" s="59">
        <v>84</v>
      </c>
      <c r="E2489" s="59">
        <v>40</v>
      </c>
      <c r="F2489" s="59">
        <v>27</v>
      </c>
      <c r="G2489" s="59">
        <v>603</v>
      </c>
    </row>
    <row r="2490" spans="1:7" x14ac:dyDescent="0.25">
      <c r="A2490" s="59">
        <v>150</v>
      </c>
      <c r="B2490" s="59">
        <v>139</v>
      </c>
      <c r="C2490" s="59">
        <v>249</v>
      </c>
      <c r="D2490" s="59">
        <v>95</v>
      </c>
      <c r="E2490" s="59">
        <v>38</v>
      </c>
      <c r="F2490" s="59">
        <v>26</v>
      </c>
      <c r="G2490" s="59">
        <v>799</v>
      </c>
    </row>
    <row r="2491" spans="1:7" x14ac:dyDescent="0.25">
      <c r="A2491" s="59">
        <v>135</v>
      </c>
      <c r="B2491" s="59">
        <v>126</v>
      </c>
      <c r="C2491" s="59">
        <v>227</v>
      </c>
      <c r="D2491" s="59">
        <v>87</v>
      </c>
      <c r="E2491" s="59">
        <v>35</v>
      </c>
      <c r="F2491" s="59">
        <v>24</v>
      </c>
      <c r="G2491" s="59">
        <v>756</v>
      </c>
    </row>
    <row r="2492" spans="1:7" x14ac:dyDescent="0.25">
      <c r="A2492" s="59">
        <v>104</v>
      </c>
      <c r="B2492" s="59">
        <v>109</v>
      </c>
      <c r="C2492" s="59">
        <v>206</v>
      </c>
      <c r="D2492" s="59">
        <v>84</v>
      </c>
      <c r="E2492" s="59">
        <v>39</v>
      </c>
      <c r="F2492" s="59">
        <v>27</v>
      </c>
      <c r="G2492" s="59">
        <v>603</v>
      </c>
    </row>
    <row r="2493" spans="1:7" x14ac:dyDescent="0.25">
      <c r="A2493" s="59">
        <v>151</v>
      </c>
      <c r="B2493" s="59">
        <v>139</v>
      </c>
      <c r="C2493" s="59">
        <v>249</v>
      </c>
      <c r="D2493" s="59">
        <v>95</v>
      </c>
      <c r="E2493" s="59">
        <v>37</v>
      </c>
      <c r="F2493" s="59">
        <v>26</v>
      </c>
      <c r="G2493" s="59">
        <v>799</v>
      </c>
    </row>
    <row r="2494" spans="1:7" x14ac:dyDescent="0.25">
      <c r="A2494" s="59">
        <v>125</v>
      </c>
      <c r="B2494" s="59">
        <v>117</v>
      </c>
      <c r="C2494" s="59">
        <v>211</v>
      </c>
      <c r="D2494" s="59">
        <v>81</v>
      </c>
      <c r="E2494" s="59">
        <v>33</v>
      </c>
      <c r="F2494" s="59">
        <v>22</v>
      </c>
      <c r="G2494" s="59">
        <v>441</v>
      </c>
    </row>
    <row r="2495" spans="1:7" x14ac:dyDescent="0.25">
      <c r="A2495" s="59">
        <v>79</v>
      </c>
      <c r="B2495" s="59">
        <v>108</v>
      </c>
      <c r="C2495" s="59">
        <v>192</v>
      </c>
      <c r="D2495" s="59">
        <v>72</v>
      </c>
      <c r="E2495" s="59">
        <v>55</v>
      </c>
      <c r="F2495" s="59">
        <v>23</v>
      </c>
      <c r="G2495" s="59">
        <v>541</v>
      </c>
    </row>
    <row r="2496" spans="1:7" x14ac:dyDescent="0.25">
      <c r="A2496" s="59">
        <v>313</v>
      </c>
      <c r="B2496" s="59">
        <v>324</v>
      </c>
      <c r="C2496" s="59">
        <v>604</v>
      </c>
      <c r="D2496" s="59">
        <v>214</v>
      </c>
      <c r="E2496" s="59">
        <v>113</v>
      </c>
      <c r="F2496" s="59">
        <v>80</v>
      </c>
      <c r="G2496" s="59">
        <v>1260</v>
      </c>
    </row>
    <row r="2497" spans="1:7" x14ac:dyDescent="0.25">
      <c r="A2497" s="59">
        <v>220</v>
      </c>
      <c r="B2497" s="59">
        <v>239</v>
      </c>
      <c r="C2497" s="59">
        <v>509</v>
      </c>
      <c r="D2497" s="59">
        <v>177</v>
      </c>
      <c r="E2497" s="59">
        <v>91</v>
      </c>
      <c r="F2497" s="59">
        <v>66</v>
      </c>
      <c r="G2497" s="59">
        <v>1417</v>
      </c>
    </row>
    <row r="2498" spans="1:7" x14ac:dyDescent="0.25">
      <c r="A2498" s="59">
        <v>177</v>
      </c>
      <c r="B2498" s="59">
        <v>213</v>
      </c>
      <c r="C2498" s="59">
        <v>391</v>
      </c>
      <c r="D2498" s="59">
        <v>154</v>
      </c>
      <c r="E2498" s="59">
        <v>94</v>
      </c>
      <c r="F2498" s="59">
        <v>50</v>
      </c>
      <c r="G2498" s="59">
        <v>829</v>
      </c>
    </row>
    <row r="2499" spans="1:7" x14ac:dyDescent="0.25">
      <c r="A2499" s="59">
        <v>151</v>
      </c>
      <c r="B2499" s="59">
        <v>158</v>
      </c>
      <c r="C2499" s="59">
        <v>285</v>
      </c>
      <c r="D2499" s="59">
        <v>119</v>
      </c>
      <c r="E2499" s="59">
        <v>56</v>
      </c>
      <c r="F2499" s="59">
        <v>34</v>
      </c>
      <c r="G2499" s="59">
        <v>585</v>
      </c>
    </row>
    <row r="2500" spans="1:7" x14ac:dyDescent="0.25">
      <c r="A2500" s="59">
        <v>315</v>
      </c>
      <c r="B2500" s="59">
        <v>324</v>
      </c>
      <c r="C2500" s="59">
        <v>604</v>
      </c>
      <c r="D2500" s="59">
        <v>249</v>
      </c>
      <c r="E2500" s="59">
        <v>112</v>
      </c>
      <c r="F2500" s="59">
        <v>80</v>
      </c>
      <c r="G2500" s="59">
        <v>1260</v>
      </c>
    </row>
    <row r="2501" spans="1:7" x14ac:dyDescent="0.25">
      <c r="A2501" s="59">
        <v>151</v>
      </c>
      <c r="B2501" s="59">
        <v>158</v>
      </c>
      <c r="C2501" s="59">
        <v>285</v>
      </c>
      <c r="D2501" s="59">
        <v>121</v>
      </c>
      <c r="E2501" s="59">
        <v>56</v>
      </c>
      <c r="F2501" s="59">
        <v>34</v>
      </c>
      <c r="G2501" s="59">
        <v>585</v>
      </c>
    </row>
    <row r="2502" spans="1:7" x14ac:dyDescent="0.25">
      <c r="A2502" s="59">
        <v>220</v>
      </c>
      <c r="B2502" s="59">
        <v>239</v>
      </c>
      <c r="C2502" s="59">
        <v>509</v>
      </c>
      <c r="D2502" s="59">
        <v>189</v>
      </c>
      <c r="E2502" s="59">
        <v>91</v>
      </c>
      <c r="F2502" s="59">
        <v>66</v>
      </c>
      <c r="G2502" s="59">
        <v>1417</v>
      </c>
    </row>
    <row r="2503" spans="1:7" x14ac:dyDescent="0.25">
      <c r="A2503" s="59">
        <v>260</v>
      </c>
      <c r="B2503" s="59">
        <v>301</v>
      </c>
      <c r="C2503" s="59">
        <v>582</v>
      </c>
      <c r="D2503" s="59">
        <v>307</v>
      </c>
      <c r="E2503" s="59">
        <v>126</v>
      </c>
      <c r="F2503" s="59">
        <v>93</v>
      </c>
      <c r="G2503" s="59">
        <v>1369</v>
      </c>
    </row>
    <row r="2504" spans="1:7" x14ac:dyDescent="0.25">
      <c r="A2504" s="59">
        <v>13</v>
      </c>
      <c r="B2504" s="59">
        <v>25</v>
      </c>
      <c r="C2504" s="59">
        <v>44</v>
      </c>
      <c r="D2504" s="59">
        <v>16</v>
      </c>
      <c r="E2504" s="59">
        <v>16</v>
      </c>
      <c r="F2504" s="59">
        <v>4</v>
      </c>
      <c r="G2504" s="59">
        <v>772</v>
      </c>
    </row>
    <row r="2505" spans="1:7" x14ac:dyDescent="0.25">
      <c r="A2505" s="59">
        <v>47</v>
      </c>
      <c r="B2505" s="59">
        <v>43</v>
      </c>
      <c r="C2505" s="59">
        <v>46</v>
      </c>
      <c r="D2505" s="59">
        <v>0</v>
      </c>
      <c r="E2505" s="59">
        <v>11</v>
      </c>
      <c r="F2505" s="59">
        <v>0</v>
      </c>
      <c r="G2505" s="59">
        <v>731</v>
      </c>
    </row>
    <row r="2506" spans="1:7" x14ac:dyDescent="0.25">
      <c r="A2506" s="59">
        <v>15</v>
      </c>
      <c r="B2506" s="59">
        <v>27</v>
      </c>
      <c r="C2506" s="59">
        <v>48</v>
      </c>
      <c r="D2506" s="59">
        <v>18</v>
      </c>
      <c r="E2506" s="59">
        <v>17</v>
      </c>
      <c r="F2506" s="59">
        <v>5</v>
      </c>
      <c r="G2506" s="59">
        <v>816</v>
      </c>
    </row>
    <row r="2507" spans="1:7" x14ac:dyDescent="0.25">
      <c r="A2507" s="59">
        <v>9</v>
      </c>
      <c r="B2507" s="59">
        <v>35</v>
      </c>
      <c r="C2507" s="59">
        <v>67</v>
      </c>
      <c r="D2507" s="59">
        <v>28</v>
      </c>
      <c r="E2507" s="59">
        <v>29</v>
      </c>
      <c r="F2507" s="59">
        <v>8</v>
      </c>
      <c r="G2507" s="59">
        <v>958</v>
      </c>
    </row>
    <row r="2508" spans="1:7" x14ac:dyDescent="0.25">
      <c r="A2508" s="59">
        <v>18</v>
      </c>
      <c r="B2508" s="59">
        <v>31</v>
      </c>
      <c r="C2508" s="59">
        <v>58</v>
      </c>
      <c r="D2508" s="59">
        <v>23</v>
      </c>
      <c r="E2508" s="59">
        <v>19</v>
      </c>
      <c r="F2508" s="59">
        <v>7</v>
      </c>
      <c r="G2508" s="59">
        <v>617</v>
      </c>
    </row>
    <row r="2509" spans="1:7" x14ac:dyDescent="0.25">
      <c r="A2509" s="59">
        <v>-9</v>
      </c>
      <c r="B2509" s="59">
        <v>63</v>
      </c>
      <c r="C2509" s="59">
        <v>114</v>
      </c>
      <c r="D2509" s="59">
        <v>44</v>
      </c>
      <c r="E2509" s="59">
        <v>69</v>
      </c>
      <c r="F2509" s="59">
        <v>40</v>
      </c>
      <c r="G2509" s="59">
        <v>251</v>
      </c>
    </row>
    <row r="2510" spans="1:7" x14ac:dyDescent="0.25">
      <c r="A2510" s="59">
        <v>-47</v>
      </c>
      <c r="B2510" s="59">
        <v>18</v>
      </c>
      <c r="C2510" s="59">
        <v>113</v>
      </c>
      <c r="D2510" s="59">
        <v>88</v>
      </c>
      <c r="E2510" s="59">
        <v>50</v>
      </c>
      <c r="F2510" s="59">
        <v>27</v>
      </c>
      <c r="G2510" s="59">
        <v>715</v>
      </c>
    </row>
    <row r="2511" spans="1:7" x14ac:dyDescent="0.25">
      <c r="A2511" s="59">
        <v>16</v>
      </c>
      <c r="B2511" s="59">
        <v>49</v>
      </c>
      <c r="C2511" s="59">
        <v>91</v>
      </c>
      <c r="D2511" s="59">
        <v>36</v>
      </c>
      <c r="E2511" s="59">
        <v>38</v>
      </c>
      <c r="F2511" s="59">
        <v>11</v>
      </c>
      <c r="G2511" s="59">
        <v>187</v>
      </c>
    </row>
    <row r="2512" spans="1:7" x14ac:dyDescent="0.25">
      <c r="A2512" s="59">
        <v>-4</v>
      </c>
      <c r="B2512" s="59">
        <v>42</v>
      </c>
      <c r="C2512" s="59">
        <v>80</v>
      </c>
      <c r="D2512" s="59">
        <v>33</v>
      </c>
      <c r="E2512" s="59">
        <v>45</v>
      </c>
      <c r="F2512" s="59">
        <v>12</v>
      </c>
      <c r="G2512" s="59">
        <v>162</v>
      </c>
    </row>
    <row r="2513" spans="1:7" x14ac:dyDescent="0.25">
      <c r="A2513" s="59">
        <v>-6</v>
      </c>
      <c r="B2513" s="59">
        <v>42</v>
      </c>
      <c r="C2513" s="59">
        <v>80</v>
      </c>
      <c r="D2513" s="59">
        <v>33</v>
      </c>
      <c r="E2513" s="59">
        <v>46</v>
      </c>
      <c r="F2513" s="59">
        <v>12</v>
      </c>
      <c r="G2513" s="59">
        <v>190</v>
      </c>
    </row>
    <row r="2514" spans="1:7" x14ac:dyDescent="0.25">
      <c r="A2514" s="59">
        <v>70</v>
      </c>
      <c r="B2514" s="59">
        <v>72</v>
      </c>
      <c r="C2514" s="59">
        <v>129</v>
      </c>
      <c r="D2514" s="59">
        <v>49</v>
      </c>
      <c r="E2514" s="59">
        <v>25</v>
      </c>
      <c r="F2514" s="59">
        <v>13</v>
      </c>
      <c r="G2514" s="59">
        <v>809</v>
      </c>
    </row>
    <row r="2515" spans="1:7" x14ac:dyDescent="0.25">
      <c r="A2515" s="59">
        <v>67</v>
      </c>
      <c r="B2515" s="59">
        <v>70</v>
      </c>
      <c r="C2515" s="59">
        <v>126</v>
      </c>
      <c r="D2515" s="59">
        <v>48</v>
      </c>
      <c r="E2515" s="59">
        <v>25</v>
      </c>
      <c r="F2515" s="59">
        <v>13</v>
      </c>
      <c r="G2515" s="59">
        <v>766</v>
      </c>
    </row>
    <row r="2516" spans="1:7" x14ac:dyDescent="0.25">
      <c r="A2516" s="59">
        <v>58</v>
      </c>
      <c r="B2516" s="59">
        <v>104</v>
      </c>
      <c r="C2516" s="59">
        <v>201</v>
      </c>
      <c r="D2516" s="59">
        <v>85</v>
      </c>
      <c r="E2516" s="59">
        <v>65</v>
      </c>
      <c r="F2516" s="59">
        <v>32</v>
      </c>
      <c r="G2516" s="59">
        <v>476</v>
      </c>
    </row>
    <row r="2517" spans="1:7" x14ac:dyDescent="0.25">
      <c r="A2517" s="59">
        <v>67</v>
      </c>
      <c r="B2517" s="59">
        <v>89</v>
      </c>
      <c r="C2517" s="59">
        <v>174</v>
      </c>
      <c r="D2517" s="59">
        <v>74</v>
      </c>
      <c r="E2517" s="59">
        <v>44</v>
      </c>
      <c r="F2517" s="59">
        <v>22</v>
      </c>
      <c r="G2517" s="59">
        <v>949</v>
      </c>
    </row>
    <row r="2518" spans="1:7" x14ac:dyDescent="0.25">
      <c r="A2518" s="59">
        <v>22</v>
      </c>
      <c r="B2518" s="59">
        <v>32</v>
      </c>
      <c r="C2518" s="59">
        <v>56</v>
      </c>
      <c r="D2518" s="59">
        <v>21</v>
      </c>
      <c r="E2518" s="59">
        <v>17</v>
      </c>
      <c r="F2518" s="59">
        <v>5</v>
      </c>
      <c r="G2518" s="59">
        <v>449</v>
      </c>
    </row>
    <row r="2519" spans="1:7" x14ac:dyDescent="0.25">
      <c r="A2519" s="59">
        <v>42</v>
      </c>
      <c r="B2519" s="59">
        <v>47</v>
      </c>
      <c r="C2519" s="59">
        <v>84</v>
      </c>
      <c r="D2519" s="59">
        <v>32</v>
      </c>
      <c r="E2519" s="59">
        <v>19</v>
      </c>
      <c r="F2519" s="59">
        <v>8</v>
      </c>
      <c r="G2519" s="59">
        <v>813</v>
      </c>
    </row>
    <row r="2520" spans="1:7" x14ac:dyDescent="0.25">
      <c r="A2520" s="59">
        <v>101</v>
      </c>
      <c r="B2520" s="59">
        <v>126</v>
      </c>
      <c r="C2520" s="59">
        <v>224</v>
      </c>
      <c r="D2520" s="59">
        <v>84</v>
      </c>
      <c r="E2520" s="59">
        <v>58</v>
      </c>
      <c r="F2520" s="59">
        <v>27</v>
      </c>
      <c r="G2520" s="59">
        <v>632</v>
      </c>
    </row>
    <row r="2521" spans="1:7" x14ac:dyDescent="0.25">
      <c r="A2521" s="59">
        <v>110</v>
      </c>
      <c r="B2521" s="59">
        <v>125</v>
      </c>
      <c r="C2521" s="59">
        <v>228</v>
      </c>
      <c r="D2521" s="59">
        <v>89</v>
      </c>
      <c r="E2521" s="59">
        <v>51</v>
      </c>
      <c r="F2521" s="59">
        <v>27</v>
      </c>
      <c r="G2521" s="59">
        <v>481</v>
      </c>
    </row>
    <row r="2522" spans="1:7" x14ac:dyDescent="0.25">
      <c r="A2522" s="59">
        <v>140</v>
      </c>
      <c r="B2522" s="59">
        <v>163</v>
      </c>
      <c r="C2522" s="59">
        <v>346</v>
      </c>
      <c r="D2522" s="59">
        <v>193</v>
      </c>
      <c r="E2522" s="59">
        <v>69</v>
      </c>
      <c r="F2522" s="59">
        <v>45</v>
      </c>
      <c r="G2522" s="59">
        <v>1059</v>
      </c>
    </row>
    <row r="2523" spans="1:7" x14ac:dyDescent="0.25">
      <c r="A2523" s="59">
        <v>22</v>
      </c>
      <c r="B2523" s="59">
        <v>71</v>
      </c>
      <c r="C2523" s="59">
        <v>137</v>
      </c>
      <c r="D2523" s="59">
        <v>58</v>
      </c>
      <c r="E2523" s="59">
        <v>56</v>
      </c>
      <c r="F2523" s="59">
        <v>22</v>
      </c>
      <c r="G2523" s="59">
        <v>325</v>
      </c>
    </row>
    <row r="2524" spans="1:7" x14ac:dyDescent="0.25">
      <c r="A2524" s="59">
        <v>47</v>
      </c>
      <c r="B2524" s="59">
        <v>77</v>
      </c>
      <c r="C2524" s="59">
        <v>143</v>
      </c>
      <c r="D2524" s="59">
        <v>57</v>
      </c>
      <c r="E2524" s="59">
        <v>45</v>
      </c>
      <c r="F2524" s="59">
        <v>18</v>
      </c>
      <c r="G2524" s="59">
        <v>323</v>
      </c>
    </row>
    <row r="2525" spans="1:7" x14ac:dyDescent="0.25">
      <c r="A2525" s="59">
        <v>52</v>
      </c>
      <c r="B2525" s="59">
        <v>72</v>
      </c>
      <c r="C2525" s="59">
        <v>129</v>
      </c>
      <c r="D2525" s="59">
        <v>49</v>
      </c>
      <c r="E2525" s="59">
        <v>37</v>
      </c>
      <c r="F2525" s="59">
        <v>15</v>
      </c>
      <c r="G2525" s="59">
        <v>351</v>
      </c>
    </row>
    <row r="2526" spans="1:7" x14ac:dyDescent="0.25">
      <c r="A2526" s="59">
        <v>-6</v>
      </c>
      <c r="B2526" s="59">
        <v>73</v>
      </c>
      <c r="C2526" s="59">
        <v>133</v>
      </c>
      <c r="D2526" s="59">
        <v>52</v>
      </c>
      <c r="E2526" s="59">
        <v>77</v>
      </c>
      <c r="F2526" s="59">
        <v>47</v>
      </c>
      <c r="G2526" s="59">
        <v>421</v>
      </c>
    </row>
    <row r="2527" spans="1:7" x14ac:dyDescent="0.25">
      <c r="A2527" s="59">
        <v>93</v>
      </c>
      <c r="B2527" s="59">
        <v>105</v>
      </c>
      <c r="C2527" s="59">
        <v>178</v>
      </c>
      <c r="D2527" s="59">
        <v>62</v>
      </c>
      <c r="E2527" s="59">
        <v>42</v>
      </c>
      <c r="F2527" s="59">
        <v>19</v>
      </c>
      <c r="G2527" s="59">
        <v>346</v>
      </c>
    </row>
    <row r="2528" spans="1:7" x14ac:dyDescent="0.25">
      <c r="A2528" s="59">
        <v>70</v>
      </c>
      <c r="B2528" s="59">
        <v>72</v>
      </c>
      <c r="C2528" s="59">
        <v>129</v>
      </c>
      <c r="D2528" s="59">
        <v>49</v>
      </c>
      <c r="E2528" s="59">
        <v>25</v>
      </c>
      <c r="F2528" s="59">
        <v>13</v>
      </c>
      <c r="G2528" s="59">
        <v>767</v>
      </c>
    </row>
    <row r="2529" spans="1:7" x14ac:dyDescent="0.25">
      <c r="A2529" s="59">
        <v>56</v>
      </c>
      <c r="B2529" s="59">
        <v>77</v>
      </c>
      <c r="C2529" s="59">
        <v>137</v>
      </c>
      <c r="D2529" s="59">
        <v>52</v>
      </c>
      <c r="E2529" s="59">
        <v>39</v>
      </c>
      <c r="F2529" s="59">
        <v>16</v>
      </c>
      <c r="G2529" s="59">
        <v>376</v>
      </c>
    </row>
    <row r="2530" spans="1:7" x14ac:dyDescent="0.25">
      <c r="A2530" s="59">
        <v>1</v>
      </c>
      <c r="B2530" s="59">
        <v>87</v>
      </c>
      <c r="C2530" s="59">
        <v>160</v>
      </c>
      <c r="D2530" s="59">
        <v>63</v>
      </c>
      <c r="E2530" s="59">
        <v>86</v>
      </c>
      <c r="F2530" s="59">
        <v>57</v>
      </c>
      <c r="G2530" s="59">
        <v>506</v>
      </c>
    </row>
    <row r="2531" spans="1:7" x14ac:dyDescent="0.25">
      <c r="A2531" s="59">
        <v>61</v>
      </c>
      <c r="B2531" s="59">
        <v>84</v>
      </c>
      <c r="C2531" s="59">
        <v>165</v>
      </c>
      <c r="D2531" s="59">
        <v>71</v>
      </c>
      <c r="E2531" s="59">
        <v>43</v>
      </c>
      <c r="F2531" s="59">
        <v>22</v>
      </c>
      <c r="G2531" s="59">
        <v>950</v>
      </c>
    </row>
    <row r="2532" spans="1:7" x14ac:dyDescent="0.25">
      <c r="A2532" s="59">
        <v>50</v>
      </c>
      <c r="B2532" s="59">
        <v>63</v>
      </c>
      <c r="C2532" s="59">
        <v>119</v>
      </c>
      <c r="D2532" s="59">
        <v>49</v>
      </c>
      <c r="E2532" s="59">
        <v>29</v>
      </c>
      <c r="F2532" s="59">
        <v>16</v>
      </c>
      <c r="G2532" s="59">
        <v>611</v>
      </c>
    </row>
    <row r="2533" spans="1:7" x14ac:dyDescent="0.25">
      <c r="A2533" s="59">
        <v>19</v>
      </c>
      <c r="B2533" s="59">
        <v>66</v>
      </c>
      <c r="C2533" s="59">
        <v>128</v>
      </c>
      <c r="D2533" s="59">
        <v>54</v>
      </c>
      <c r="E2533" s="59">
        <v>53</v>
      </c>
      <c r="F2533" s="59">
        <v>20</v>
      </c>
      <c r="G2533" s="59">
        <v>301</v>
      </c>
    </row>
    <row r="2534" spans="1:7" x14ac:dyDescent="0.25">
      <c r="A2534" s="59">
        <v>25</v>
      </c>
      <c r="B2534" s="59">
        <v>132</v>
      </c>
      <c r="C2534" s="59">
        <v>242</v>
      </c>
      <c r="D2534" s="59">
        <v>95</v>
      </c>
      <c r="E2534" s="59">
        <v>115</v>
      </c>
      <c r="F2534" s="59">
        <v>86</v>
      </c>
      <c r="G2534" s="59">
        <v>532</v>
      </c>
    </row>
    <row r="2535" spans="1:7" x14ac:dyDescent="0.25">
      <c r="A2535" s="59">
        <v>82</v>
      </c>
      <c r="B2535" s="59">
        <v>108</v>
      </c>
      <c r="C2535" s="59">
        <v>200</v>
      </c>
      <c r="D2535" s="59">
        <v>80</v>
      </c>
      <c r="E2535" s="59">
        <v>53</v>
      </c>
      <c r="F2535" s="59">
        <v>26</v>
      </c>
      <c r="G2535" s="59">
        <v>415</v>
      </c>
    </row>
    <row r="2536" spans="1:7" x14ac:dyDescent="0.25">
      <c r="A2536" s="59">
        <v>58</v>
      </c>
      <c r="B2536" s="59">
        <v>104</v>
      </c>
      <c r="C2536" s="59">
        <v>201</v>
      </c>
      <c r="D2536" s="59">
        <v>85</v>
      </c>
      <c r="E2536" s="59">
        <v>65</v>
      </c>
      <c r="F2536" s="59">
        <v>32</v>
      </c>
      <c r="G2536" s="59">
        <v>476</v>
      </c>
    </row>
    <row r="2537" spans="1:7" x14ac:dyDescent="0.25">
      <c r="A2537" s="59">
        <v>68</v>
      </c>
      <c r="B2537" s="59">
        <v>89</v>
      </c>
      <c r="C2537" s="59">
        <v>174</v>
      </c>
      <c r="D2537" s="59">
        <v>74</v>
      </c>
      <c r="E2537" s="59">
        <v>43</v>
      </c>
      <c r="F2537" s="59">
        <v>22</v>
      </c>
      <c r="G2537" s="59">
        <v>949</v>
      </c>
    </row>
    <row r="2538" spans="1:7" x14ac:dyDescent="0.25">
      <c r="A2538" s="59">
        <v>70</v>
      </c>
      <c r="B2538" s="59">
        <v>72</v>
      </c>
      <c r="C2538" s="59">
        <v>129</v>
      </c>
      <c r="D2538" s="59">
        <v>49</v>
      </c>
      <c r="E2538" s="59">
        <v>25</v>
      </c>
      <c r="F2538" s="59">
        <v>13</v>
      </c>
      <c r="G2538" s="59">
        <v>809</v>
      </c>
    </row>
    <row r="2539" spans="1:7" x14ac:dyDescent="0.25">
      <c r="A2539" s="59">
        <v>27</v>
      </c>
      <c r="B2539" s="59">
        <v>37</v>
      </c>
      <c r="C2539" s="59">
        <v>66</v>
      </c>
      <c r="D2539" s="59">
        <v>25</v>
      </c>
      <c r="E2539" s="59">
        <v>19</v>
      </c>
      <c r="F2539" s="59">
        <v>7</v>
      </c>
      <c r="G2539" s="59">
        <v>769</v>
      </c>
    </row>
    <row r="2540" spans="1:7" x14ac:dyDescent="0.25">
      <c r="A2540" s="59">
        <v>0</v>
      </c>
      <c r="B2540" s="59">
        <v>87</v>
      </c>
      <c r="C2540" s="59">
        <v>160</v>
      </c>
      <c r="D2540" s="59">
        <v>63</v>
      </c>
      <c r="E2540" s="59">
        <v>87</v>
      </c>
      <c r="F2540" s="59">
        <v>57</v>
      </c>
      <c r="G2540" s="59">
        <v>506</v>
      </c>
    </row>
    <row r="2541" spans="1:7" x14ac:dyDescent="0.25">
      <c r="A2541" s="59">
        <v>39</v>
      </c>
      <c r="B2541" s="59">
        <v>71</v>
      </c>
      <c r="C2541" s="59">
        <v>132</v>
      </c>
      <c r="D2541" s="59">
        <v>53</v>
      </c>
      <c r="E2541" s="59">
        <v>45</v>
      </c>
      <c r="F2541" s="59">
        <v>17</v>
      </c>
      <c r="G2541" s="59">
        <v>299</v>
      </c>
    </row>
    <row r="2542" spans="1:7" x14ac:dyDescent="0.25">
      <c r="A2542" s="59">
        <v>169</v>
      </c>
      <c r="B2542" s="59">
        <v>186</v>
      </c>
      <c r="C2542" s="59">
        <v>329</v>
      </c>
      <c r="D2542" s="59">
        <v>150</v>
      </c>
      <c r="E2542" s="59">
        <v>72</v>
      </c>
      <c r="F2542" s="59">
        <v>40</v>
      </c>
      <c r="G2542" s="59">
        <v>932</v>
      </c>
    </row>
    <row r="2543" spans="1:7" x14ac:dyDescent="0.25">
      <c r="A2543" s="59">
        <v>52</v>
      </c>
      <c r="B2543" s="59">
        <v>63</v>
      </c>
      <c r="C2543" s="59">
        <v>119</v>
      </c>
      <c r="D2543" s="59">
        <v>49</v>
      </c>
      <c r="E2543" s="59">
        <v>28</v>
      </c>
      <c r="F2543" s="59">
        <v>16</v>
      </c>
      <c r="G2543" s="59">
        <v>611</v>
      </c>
    </row>
    <row r="2544" spans="1:7" x14ac:dyDescent="0.25">
      <c r="A2544" s="59">
        <v>18</v>
      </c>
      <c r="B2544" s="59">
        <v>66</v>
      </c>
      <c r="C2544" s="59">
        <v>128</v>
      </c>
      <c r="D2544" s="59">
        <v>54</v>
      </c>
      <c r="E2544" s="59">
        <v>54</v>
      </c>
      <c r="F2544" s="59">
        <v>20</v>
      </c>
      <c r="G2544" s="59">
        <v>301</v>
      </c>
    </row>
    <row r="2545" spans="1:7" x14ac:dyDescent="0.25">
      <c r="A2545" s="59">
        <v>59</v>
      </c>
      <c r="B2545" s="59">
        <v>84</v>
      </c>
      <c r="C2545" s="59">
        <v>165</v>
      </c>
      <c r="D2545" s="59">
        <v>71</v>
      </c>
      <c r="E2545" s="59">
        <v>44</v>
      </c>
      <c r="F2545" s="59">
        <v>22</v>
      </c>
      <c r="G2545" s="59">
        <v>950</v>
      </c>
    </row>
    <row r="2546" spans="1:7" x14ac:dyDescent="0.25">
      <c r="A2546" s="59">
        <v>40</v>
      </c>
      <c r="B2546" s="59">
        <v>48</v>
      </c>
      <c r="C2546" s="59">
        <v>86</v>
      </c>
      <c r="D2546" s="59">
        <v>33</v>
      </c>
      <c r="E2546" s="59">
        <v>21</v>
      </c>
      <c r="F2546" s="59">
        <v>9</v>
      </c>
      <c r="G2546" s="59">
        <v>813</v>
      </c>
    </row>
    <row r="2547" spans="1:7" x14ac:dyDescent="0.25">
      <c r="A2547" s="59">
        <v>70</v>
      </c>
      <c r="B2547" s="59">
        <v>72</v>
      </c>
      <c r="C2547" s="59">
        <v>129</v>
      </c>
      <c r="D2547" s="59">
        <v>49</v>
      </c>
      <c r="E2547" s="59">
        <v>25</v>
      </c>
      <c r="F2547" s="59">
        <v>13</v>
      </c>
      <c r="G2547" s="59">
        <v>767</v>
      </c>
    </row>
    <row r="2548" spans="1:7" x14ac:dyDescent="0.25">
      <c r="A2548" s="59">
        <v>110</v>
      </c>
      <c r="B2548" s="59">
        <v>125</v>
      </c>
      <c r="C2548" s="59">
        <v>228</v>
      </c>
      <c r="D2548" s="59">
        <v>89</v>
      </c>
      <c r="E2548" s="59">
        <v>51</v>
      </c>
      <c r="F2548" s="59">
        <v>27</v>
      </c>
      <c r="G2548" s="59">
        <v>481</v>
      </c>
    </row>
    <row r="2549" spans="1:7" x14ac:dyDescent="0.25">
      <c r="A2549" s="59">
        <v>25</v>
      </c>
      <c r="B2549" s="59">
        <v>132</v>
      </c>
      <c r="C2549" s="59">
        <v>242</v>
      </c>
      <c r="D2549" s="59">
        <v>95</v>
      </c>
      <c r="E2549" s="59">
        <v>115</v>
      </c>
      <c r="F2549" s="59">
        <v>86</v>
      </c>
      <c r="G2549" s="59">
        <v>532</v>
      </c>
    </row>
    <row r="2550" spans="1:7" x14ac:dyDescent="0.25">
      <c r="A2550" s="59">
        <v>80</v>
      </c>
      <c r="B2550" s="59">
        <v>108</v>
      </c>
      <c r="C2550" s="59">
        <v>200</v>
      </c>
      <c r="D2550" s="59">
        <v>80</v>
      </c>
      <c r="E2550" s="59">
        <v>54</v>
      </c>
      <c r="F2550" s="59">
        <v>26</v>
      </c>
      <c r="G2550" s="59">
        <v>415</v>
      </c>
    </row>
    <row r="2551" spans="1:7" x14ac:dyDescent="0.25">
      <c r="A2551" s="59">
        <v>99</v>
      </c>
      <c r="B2551" s="59">
        <v>126</v>
      </c>
      <c r="C2551" s="59">
        <v>224</v>
      </c>
      <c r="D2551" s="59">
        <v>84</v>
      </c>
      <c r="E2551" s="59">
        <v>59</v>
      </c>
      <c r="F2551" s="59">
        <v>27</v>
      </c>
      <c r="G2551" s="59">
        <v>632</v>
      </c>
    </row>
    <row r="2552" spans="1:7" x14ac:dyDescent="0.25">
      <c r="A2552" s="59">
        <v>24</v>
      </c>
      <c r="B2552" s="59">
        <v>71</v>
      </c>
      <c r="C2552" s="59">
        <v>137</v>
      </c>
      <c r="D2552" s="59">
        <v>58</v>
      </c>
      <c r="E2552" s="59">
        <v>55</v>
      </c>
      <c r="F2552" s="59">
        <v>22</v>
      </c>
      <c r="G2552" s="59">
        <v>325</v>
      </c>
    </row>
    <row r="2553" spans="1:7" x14ac:dyDescent="0.25">
      <c r="A2553" s="59">
        <v>42</v>
      </c>
      <c r="B2553" s="59">
        <v>47</v>
      </c>
      <c r="C2553" s="59">
        <v>84</v>
      </c>
      <c r="D2553" s="59">
        <v>32</v>
      </c>
      <c r="E2553" s="59">
        <v>19</v>
      </c>
      <c r="F2553" s="59">
        <v>8</v>
      </c>
      <c r="G2553" s="59">
        <v>813</v>
      </c>
    </row>
    <row r="2554" spans="1:7" x14ac:dyDescent="0.25">
      <c r="A2554" s="59">
        <v>22</v>
      </c>
      <c r="B2554" s="59">
        <v>32</v>
      </c>
      <c r="C2554" s="59">
        <v>56</v>
      </c>
      <c r="D2554" s="59">
        <v>21</v>
      </c>
      <c r="E2554" s="59">
        <v>17</v>
      </c>
      <c r="F2554" s="59">
        <v>5</v>
      </c>
      <c r="G2554" s="59">
        <v>449</v>
      </c>
    </row>
    <row r="2555" spans="1:7" x14ac:dyDescent="0.25">
      <c r="A2555" s="59">
        <v>-6</v>
      </c>
      <c r="B2555" s="59">
        <v>73</v>
      </c>
      <c r="C2555" s="59">
        <v>133</v>
      </c>
      <c r="D2555" s="59">
        <v>52</v>
      </c>
      <c r="E2555" s="59">
        <v>77</v>
      </c>
      <c r="F2555" s="59">
        <v>47</v>
      </c>
      <c r="G2555" s="59">
        <v>446</v>
      </c>
    </row>
    <row r="2556" spans="1:7" x14ac:dyDescent="0.25">
      <c r="A2556" s="59">
        <v>140</v>
      </c>
      <c r="B2556" s="59">
        <v>163</v>
      </c>
      <c r="C2556" s="59">
        <v>346</v>
      </c>
      <c r="D2556" s="59">
        <v>194</v>
      </c>
      <c r="E2556" s="59">
        <v>69</v>
      </c>
      <c r="F2556" s="59">
        <v>45</v>
      </c>
      <c r="G2556" s="59">
        <v>1059</v>
      </c>
    </row>
    <row r="2557" spans="1:7" x14ac:dyDescent="0.25">
      <c r="A2557" s="59">
        <v>543</v>
      </c>
      <c r="B2557" s="59">
        <v>420</v>
      </c>
      <c r="C2557" s="59">
        <v>524</v>
      </c>
      <c r="D2557" s="59">
        <v>72</v>
      </c>
      <c r="E2557" s="59">
        <v>54</v>
      </c>
      <c r="F2557" s="59">
        <v>23</v>
      </c>
      <c r="G2557" s="59">
        <v>-54</v>
      </c>
    </row>
    <row r="2558" spans="1:7" x14ac:dyDescent="0.25">
      <c r="A2558" s="59">
        <v>-4</v>
      </c>
      <c r="B2558" s="59">
        <v>42</v>
      </c>
      <c r="C2558" s="59">
        <v>80</v>
      </c>
      <c r="D2558" s="59">
        <v>33</v>
      </c>
      <c r="E2558" s="59">
        <v>45</v>
      </c>
      <c r="F2558" s="59">
        <v>12</v>
      </c>
      <c r="G2558" s="59">
        <v>190</v>
      </c>
    </row>
    <row r="2559" spans="1:7" x14ac:dyDescent="0.25">
      <c r="A2559" s="59">
        <v>16</v>
      </c>
      <c r="B2559" s="59">
        <v>27</v>
      </c>
      <c r="C2559" s="59">
        <v>48</v>
      </c>
      <c r="D2559" s="59">
        <v>18</v>
      </c>
      <c r="E2559" s="59">
        <v>16</v>
      </c>
      <c r="F2559" s="59">
        <v>5</v>
      </c>
      <c r="G2559" s="59">
        <v>816</v>
      </c>
    </row>
    <row r="2560" spans="1:7" x14ac:dyDescent="0.25">
      <c r="A2560" s="59">
        <v>47</v>
      </c>
      <c r="B2560" s="59">
        <v>43</v>
      </c>
      <c r="C2560" s="59">
        <v>46</v>
      </c>
      <c r="D2560" s="59">
        <v>0</v>
      </c>
      <c r="E2560" s="59">
        <v>11</v>
      </c>
      <c r="F2560" s="59">
        <v>0</v>
      </c>
      <c r="G2560" s="59">
        <v>731</v>
      </c>
    </row>
    <row r="2561" spans="1:7" x14ac:dyDescent="0.25">
      <c r="A2561" s="59">
        <v>-10</v>
      </c>
      <c r="B2561" s="59">
        <v>63</v>
      </c>
      <c r="C2561" s="59">
        <v>114</v>
      </c>
      <c r="D2561" s="59">
        <v>44</v>
      </c>
      <c r="E2561" s="59">
        <v>70</v>
      </c>
      <c r="F2561" s="59">
        <v>40</v>
      </c>
      <c r="G2561" s="59">
        <v>251</v>
      </c>
    </row>
    <row r="2562" spans="1:7" x14ac:dyDescent="0.25">
      <c r="A2562" s="59">
        <v>-6</v>
      </c>
      <c r="B2562" s="59">
        <v>42</v>
      </c>
      <c r="C2562" s="59">
        <v>80</v>
      </c>
      <c r="D2562" s="59">
        <v>33</v>
      </c>
      <c r="E2562" s="59">
        <v>46</v>
      </c>
      <c r="F2562" s="59">
        <v>12</v>
      </c>
      <c r="G2562" s="59">
        <v>162</v>
      </c>
    </row>
    <row r="2563" spans="1:7" x14ac:dyDescent="0.25">
      <c r="A2563" s="59">
        <v>43</v>
      </c>
      <c r="B2563" s="59">
        <v>64</v>
      </c>
      <c r="C2563" s="59">
        <v>114</v>
      </c>
      <c r="D2563" s="59">
        <v>43</v>
      </c>
      <c r="E2563" s="59">
        <v>35</v>
      </c>
      <c r="F2563" s="59">
        <v>13</v>
      </c>
      <c r="G2563" s="59">
        <v>231</v>
      </c>
    </row>
    <row r="2564" spans="1:7" x14ac:dyDescent="0.25">
      <c r="A2564" s="59">
        <v>39</v>
      </c>
      <c r="B2564" s="59">
        <v>72</v>
      </c>
      <c r="C2564" s="59">
        <v>127</v>
      </c>
      <c r="D2564" s="59">
        <v>47</v>
      </c>
      <c r="E2564" s="59">
        <v>46</v>
      </c>
      <c r="F2564" s="59">
        <v>15</v>
      </c>
      <c r="G2564" s="59">
        <v>361</v>
      </c>
    </row>
    <row r="2565" spans="1:7" x14ac:dyDescent="0.25">
      <c r="A2565" s="59">
        <v>209</v>
      </c>
      <c r="B2565" s="59">
        <v>268</v>
      </c>
      <c r="C2565" s="59">
        <v>547</v>
      </c>
      <c r="D2565" s="59">
        <v>231</v>
      </c>
      <c r="E2565" s="59">
        <v>127</v>
      </c>
      <c r="F2565" s="59">
        <v>93</v>
      </c>
      <c r="G2565" s="59">
        <v>1471</v>
      </c>
    </row>
    <row r="2566" spans="1:7" x14ac:dyDescent="0.25">
      <c r="A2566" s="59">
        <v>-177</v>
      </c>
      <c r="B2566" s="59">
        <v>-32</v>
      </c>
      <c r="C2566" s="59">
        <v>194</v>
      </c>
      <c r="D2566" s="59">
        <v>185</v>
      </c>
      <c r="E2566" s="59">
        <v>87</v>
      </c>
      <c r="F2566" s="59">
        <v>66</v>
      </c>
      <c r="G2566" s="59">
        <v>1480</v>
      </c>
    </row>
    <row r="2567" spans="1:7" x14ac:dyDescent="0.25">
      <c r="A2567" s="59">
        <v>151</v>
      </c>
      <c r="B2567" s="59">
        <v>139</v>
      </c>
      <c r="C2567" s="59">
        <v>249</v>
      </c>
      <c r="D2567" s="59">
        <v>95</v>
      </c>
      <c r="E2567" s="59">
        <v>37</v>
      </c>
      <c r="F2567" s="59">
        <v>26</v>
      </c>
      <c r="G2567" s="59">
        <v>799</v>
      </c>
    </row>
    <row r="2568" spans="1:7" x14ac:dyDescent="0.25">
      <c r="A2568" s="59">
        <v>135</v>
      </c>
      <c r="B2568" s="59">
        <v>126</v>
      </c>
      <c r="C2568" s="59">
        <v>227</v>
      </c>
      <c r="D2568" s="59">
        <v>87</v>
      </c>
      <c r="E2568" s="59">
        <v>35</v>
      </c>
      <c r="F2568" s="59">
        <v>24</v>
      </c>
      <c r="G2568" s="59">
        <v>756</v>
      </c>
    </row>
    <row r="2569" spans="1:7" x14ac:dyDescent="0.25">
      <c r="A2569" s="59">
        <v>123</v>
      </c>
      <c r="B2569" s="59">
        <v>117</v>
      </c>
      <c r="C2569" s="59">
        <v>211</v>
      </c>
      <c r="D2569" s="59">
        <v>81</v>
      </c>
      <c r="E2569" s="59">
        <v>34</v>
      </c>
      <c r="F2569" s="59">
        <v>22</v>
      </c>
      <c r="G2569" s="59">
        <v>441</v>
      </c>
    </row>
    <row r="2570" spans="1:7" x14ac:dyDescent="0.25">
      <c r="A2570" s="59">
        <v>-309</v>
      </c>
      <c r="B2570" s="59">
        <v>-62</v>
      </c>
      <c r="C2570" s="59">
        <v>67</v>
      </c>
      <c r="D2570" s="59">
        <v>112</v>
      </c>
      <c r="E2570" s="59">
        <v>146</v>
      </c>
      <c r="F2570" s="59">
        <v>113</v>
      </c>
      <c r="G2570" s="59">
        <v>1118</v>
      </c>
    </row>
    <row r="2571" spans="1:7" x14ac:dyDescent="0.25">
      <c r="A2571" s="59">
        <v>288</v>
      </c>
      <c r="B2571" s="59">
        <v>284</v>
      </c>
      <c r="C2571" s="59">
        <v>557</v>
      </c>
      <c r="D2571" s="59">
        <v>274</v>
      </c>
      <c r="E2571" s="59">
        <v>90</v>
      </c>
      <c r="F2571" s="59">
        <v>66</v>
      </c>
      <c r="G2571" s="59">
        <v>1260</v>
      </c>
    </row>
    <row r="2572" spans="1:7" x14ac:dyDescent="0.25">
      <c r="A2572" s="59">
        <v>384</v>
      </c>
      <c r="B2572" s="59">
        <v>405</v>
      </c>
      <c r="C2572" s="59">
        <v>719</v>
      </c>
      <c r="D2572" s="59">
        <v>231</v>
      </c>
      <c r="E2572" s="59">
        <v>146</v>
      </c>
      <c r="F2572" s="59">
        <v>94</v>
      </c>
      <c r="G2572" s="59">
        <v>2041</v>
      </c>
    </row>
    <row r="2573" spans="1:7" x14ac:dyDescent="0.25">
      <c r="A2573" s="59">
        <v>50</v>
      </c>
      <c r="B2573" s="59">
        <v>62</v>
      </c>
      <c r="C2573" s="59">
        <v>117</v>
      </c>
      <c r="D2573" s="59">
        <v>48</v>
      </c>
      <c r="E2573" s="59">
        <v>28</v>
      </c>
      <c r="F2573" s="59">
        <v>15</v>
      </c>
      <c r="G2573" s="59">
        <v>611</v>
      </c>
    </row>
    <row r="2574" spans="1:7" x14ac:dyDescent="0.25">
      <c r="A2574" s="59">
        <v>58</v>
      </c>
      <c r="B2574" s="59">
        <v>104</v>
      </c>
      <c r="C2574" s="59">
        <v>201</v>
      </c>
      <c r="D2574" s="59">
        <v>85</v>
      </c>
      <c r="E2574" s="59">
        <v>65</v>
      </c>
      <c r="F2574" s="59">
        <v>32</v>
      </c>
      <c r="G2574" s="59">
        <v>476</v>
      </c>
    </row>
    <row r="2575" spans="1:7" x14ac:dyDescent="0.25">
      <c r="A2575" s="59">
        <v>43</v>
      </c>
      <c r="B2575" s="59">
        <v>49</v>
      </c>
      <c r="C2575" s="59">
        <v>87</v>
      </c>
      <c r="D2575" s="59">
        <v>33</v>
      </c>
      <c r="E2575" s="59">
        <v>20</v>
      </c>
      <c r="F2575" s="59">
        <v>9</v>
      </c>
      <c r="G2575" s="59">
        <v>768</v>
      </c>
    </row>
    <row r="2576" spans="1:7" x14ac:dyDescent="0.25">
      <c r="A2576" s="59">
        <v>70</v>
      </c>
      <c r="B2576" s="59">
        <v>72</v>
      </c>
      <c r="C2576" s="59">
        <v>129</v>
      </c>
      <c r="D2576" s="59">
        <v>49</v>
      </c>
      <c r="E2576" s="59">
        <v>25</v>
      </c>
      <c r="F2576" s="59">
        <v>13</v>
      </c>
      <c r="G2576" s="59">
        <v>767</v>
      </c>
    </row>
    <row r="2577" spans="1:7" x14ac:dyDescent="0.25">
      <c r="A2577" s="59">
        <v>1</v>
      </c>
      <c r="B2577" s="59">
        <v>87</v>
      </c>
      <c r="C2577" s="59">
        <v>160</v>
      </c>
      <c r="D2577" s="59">
        <v>63</v>
      </c>
      <c r="E2577" s="59">
        <v>86</v>
      </c>
      <c r="F2577" s="59">
        <v>57</v>
      </c>
      <c r="G2577" s="59">
        <v>187</v>
      </c>
    </row>
    <row r="2578" spans="1:7" x14ac:dyDescent="0.25">
      <c r="A2578" s="59">
        <v>93</v>
      </c>
      <c r="B2578" s="59">
        <v>105</v>
      </c>
      <c r="C2578" s="59">
        <v>178</v>
      </c>
      <c r="D2578" s="59">
        <v>62</v>
      </c>
      <c r="E2578" s="59">
        <v>42</v>
      </c>
      <c r="F2578" s="59">
        <v>19</v>
      </c>
      <c r="G2578" s="59">
        <v>346</v>
      </c>
    </row>
    <row r="2579" spans="1:7" x14ac:dyDescent="0.25">
      <c r="A2579" s="59">
        <v>56</v>
      </c>
      <c r="B2579" s="59">
        <v>77</v>
      </c>
      <c r="C2579" s="59">
        <v>137</v>
      </c>
      <c r="D2579" s="59">
        <v>52</v>
      </c>
      <c r="E2579" s="59">
        <v>39</v>
      </c>
      <c r="F2579" s="59">
        <v>16</v>
      </c>
      <c r="G2579" s="59">
        <v>376</v>
      </c>
    </row>
    <row r="2580" spans="1:7" x14ac:dyDescent="0.25">
      <c r="A2580" s="59">
        <v>15</v>
      </c>
      <c r="B2580" s="59">
        <v>27</v>
      </c>
      <c r="C2580" s="59">
        <v>48</v>
      </c>
      <c r="D2580" s="59">
        <v>18</v>
      </c>
      <c r="E2580" s="59">
        <v>17</v>
      </c>
      <c r="F2580" s="59">
        <v>5</v>
      </c>
      <c r="G2580" s="59">
        <v>816</v>
      </c>
    </row>
    <row r="2581" spans="1:7" x14ac:dyDescent="0.25">
      <c r="A2581" s="59">
        <v>7</v>
      </c>
      <c r="B2581" s="59">
        <v>35</v>
      </c>
      <c r="C2581" s="59">
        <v>67</v>
      </c>
      <c r="D2581" s="59">
        <v>28</v>
      </c>
      <c r="E2581" s="59">
        <v>30</v>
      </c>
      <c r="F2581" s="59">
        <v>8</v>
      </c>
      <c r="G2581" s="59">
        <v>958</v>
      </c>
    </row>
    <row r="2582" spans="1:7" x14ac:dyDescent="0.25">
      <c r="A2582" s="59">
        <v>39</v>
      </c>
      <c r="B2582" s="59">
        <v>72</v>
      </c>
      <c r="C2582" s="59">
        <v>127</v>
      </c>
      <c r="D2582" s="59">
        <v>47</v>
      </c>
      <c r="E2582" s="59">
        <v>46</v>
      </c>
      <c r="F2582" s="59">
        <v>15</v>
      </c>
      <c r="G2582" s="59">
        <v>361</v>
      </c>
    </row>
    <row r="2583" spans="1:7" x14ac:dyDescent="0.25">
      <c r="A2583" s="59">
        <v>-49</v>
      </c>
      <c r="B2583" s="59">
        <v>18</v>
      </c>
      <c r="C2583" s="59">
        <v>113</v>
      </c>
      <c r="D2583" s="59">
        <v>88</v>
      </c>
      <c r="E2583" s="59">
        <v>51</v>
      </c>
      <c r="F2583" s="59">
        <v>27</v>
      </c>
      <c r="G2583" s="59">
        <v>715</v>
      </c>
    </row>
    <row r="2584" spans="1:7" x14ac:dyDescent="0.25">
      <c r="A2584" s="59">
        <v>-4</v>
      </c>
      <c r="B2584" s="59">
        <v>42</v>
      </c>
      <c r="C2584" s="59">
        <v>80</v>
      </c>
      <c r="D2584" s="59">
        <v>33</v>
      </c>
      <c r="E2584" s="59">
        <v>45</v>
      </c>
      <c r="F2584" s="59">
        <v>12</v>
      </c>
      <c r="G2584" s="59">
        <v>36</v>
      </c>
    </row>
    <row r="2585" spans="1:7" x14ac:dyDescent="0.25">
      <c r="A2585" s="59">
        <v>-10</v>
      </c>
      <c r="B2585" s="59">
        <v>63</v>
      </c>
      <c r="C2585" s="59">
        <v>114</v>
      </c>
      <c r="D2585" s="59">
        <v>44</v>
      </c>
      <c r="E2585" s="59">
        <v>70</v>
      </c>
      <c r="F2585" s="59">
        <v>40</v>
      </c>
      <c r="G2585" s="59">
        <v>251</v>
      </c>
    </row>
    <row r="2586" spans="1:7" x14ac:dyDescent="0.25">
      <c r="A2586" s="59">
        <v>16</v>
      </c>
      <c r="B2586" s="59">
        <v>49</v>
      </c>
      <c r="C2586" s="59">
        <v>91</v>
      </c>
      <c r="D2586" s="59">
        <v>36</v>
      </c>
      <c r="E2586" s="59">
        <v>38</v>
      </c>
      <c r="F2586" s="59">
        <v>11</v>
      </c>
      <c r="G2586" s="59">
        <v>187</v>
      </c>
    </row>
    <row r="2587" spans="1:7" x14ac:dyDescent="0.25">
      <c r="A2587" s="59">
        <v>19</v>
      </c>
      <c r="B2587" s="59">
        <v>66</v>
      </c>
      <c r="C2587" s="59">
        <v>128</v>
      </c>
      <c r="D2587" s="59">
        <v>54</v>
      </c>
      <c r="E2587" s="59">
        <v>53</v>
      </c>
      <c r="F2587" s="59">
        <v>20</v>
      </c>
      <c r="G2587" s="59">
        <v>301</v>
      </c>
    </row>
    <row r="2588" spans="1:7" x14ac:dyDescent="0.25">
      <c r="A2588" s="59">
        <v>25</v>
      </c>
      <c r="B2588" s="59">
        <v>132</v>
      </c>
      <c r="C2588" s="59">
        <v>242</v>
      </c>
      <c r="D2588" s="59">
        <v>95</v>
      </c>
      <c r="E2588" s="59">
        <v>115</v>
      </c>
      <c r="F2588" s="59">
        <v>86</v>
      </c>
      <c r="G2588" s="59">
        <v>532</v>
      </c>
    </row>
    <row r="2589" spans="1:7" x14ac:dyDescent="0.25">
      <c r="A2589" s="59">
        <v>43</v>
      </c>
      <c r="B2589" s="59">
        <v>55</v>
      </c>
      <c r="C2589" s="59">
        <v>104</v>
      </c>
      <c r="D2589" s="59">
        <v>43</v>
      </c>
      <c r="E2589" s="59">
        <v>26</v>
      </c>
      <c r="F2589" s="59">
        <v>14</v>
      </c>
      <c r="G2589" s="59">
        <v>613</v>
      </c>
    </row>
    <row r="2590" spans="1:7" x14ac:dyDescent="0.25">
      <c r="A2590" s="59">
        <v>40</v>
      </c>
      <c r="B2590" s="59">
        <v>47</v>
      </c>
      <c r="C2590" s="59">
        <v>84</v>
      </c>
      <c r="D2590" s="59">
        <v>32</v>
      </c>
      <c r="E2590" s="59">
        <v>20</v>
      </c>
      <c r="F2590" s="59">
        <v>8</v>
      </c>
      <c r="G2590" s="59">
        <v>813</v>
      </c>
    </row>
    <row r="2591" spans="1:7" x14ac:dyDescent="0.25">
      <c r="A2591" s="59">
        <v>110</v>
      </c>
      <c r="B2591" s="59">
        <v>125</v>
      </c>
      <c r="C2591" s="59">
        <v>228</v>
      </c>
      <c r="D2591" s="59">
        <v>89</v>
      </c>
      <c r="E2591" s="59">
        <v>51</v>
      </c>
      <c r="F2591" s="59">
        <v>27</v>
      </c>
      <c r="G2591" s="59">
        <v>94</v>
      </c>
    </row>
    <row r="2592" spans="1:7" x14ac:dyDescent="0.25">
      <c r="A2592" s="59">
        <v>22</v>
      </c>
      <c r="B2592" s="59">
        <v>32</v>
      </c>
      <c r="C2592" s="59">
        <v>56</v>
      </c>
      <c r="D2592" s="59">
        <v>21</v>
      </c>
      <c r="E2592" s="59">
        <v>17</v>
      </c>
      <c r="F2592" s="59">
        <v>5</v>
      </c>
      <c r="G2592" s="59">
        <v>449</v>
      </c>
    </row>
    <row r="2593" spans="1:7" x14ac:dyDescent="0.25">
      <c r="A2593" s="59">
        <v>101</v>
      </c>
      <c r="B2593" s="59">
        <v>126</v>
      </c>
      <c r="C2593" s="59">
        <v>224</v>
      </c>
      <c r="D2593" s="59">
        <v>84</v>
      </c>
      <c r="E2593" s="59">
        <v>58</v>
      </c>
      <c r="F2593" s="59">
        <v>27</v>
      </c>
      <c r="G2593" s="59">
        <v>632</v>
      </c>
    </row>
    <row r="2594" spans="1:7" x14ac:dyDescent="0.25">
      <c r="A2594" s="59">
        <v>46</v>
      </c>
      <c r="B2594" s="59">
        <v>77</v>
      </c>
      <c r="C2594" s="59">
        <v>143</v>
      </c>
      <c r="D2594" s="59">
        <v>57</v>
      </c>
      <c r="E2594" s="59">
        <v>46</v>
      </c>
      <c r="F2594" s="59">
        <v>18</v>
      </c>
      <c r="G2594" s="59">
        <v>323</v>
      </c>
    </row>
    <row r="2595" spans="1:7" x14ac:dyDescent="0.25">
      <c r="A2595" s="59">
        <v>52</v>
      </c>
      <c r="B2595" s="59">
        <v>72</v>
      </c>
      <c r="C2595" s="59">
        <v>129</v>
      </c>
      <c r="D2595" s="59">
        <v>49</v>
      </c>
      <c r="E2595" s="59">
        <v>37</v>
      </c>
      <c r="F2595" s="59">
        <v>15</v>
      </c>
      <c r="G2595" s="59">
        <v>351</v>
      </c>
    </row>
    <row r="2596" spans="1:7" x14ac:dyDescent="0.25">
      <c r="A2596" s="59">
        <v>246</v>
      </c>
      <c r="B2596" s="59">
        <v>253</v>
      </c>
      <c r="C2596" s="59">
        <v>498</v>
      </c>
      <c r="D2596" s="59">
        <v>255</v>
      </c>
      <c r="E2596" s="59">
        <v>87</v>
      </c>
      <c r="F2596" s="59">
        <v>66</v>
      </c>
      <c r="G2596" s="59">
        <v>923</v>
      </c>
    </row>
    <row r="2597" spans="1:7" x14ac:dyDescent="0.25">
      <c r="A2597" s="59">
        <v>104</v>
      </c>
      <c r="B2597" s="59">
        <v>109</v>
      </c>
      <c r="C2597" s="59">
        <v>206</v>
      </c>
      <c r="D2597" s="59">
        <v>84</v>
      </c>
      <c r="E2597" s="59">
        <v>39</v>
      </c>
      <c r="F2597" s="59">
        <v>27</v>
      </c>
      <c r="G2597" s="59">
        <v>603</v>
      </c>
    </row>
    <row r="2598" spans="1:7" x14ac:dyDescent="0.25">
      <c r="A2598" s="59">
        <v>80</v>
      </c>
      <c r="B2598" s="59">
        <v>108</v>
      </c>
      <c r="C2598" s="59">
        <v>192</v>
      </c>
      <c r="D2598" s="59">
        <v>72</v>
      </c>
      <c r="E2598" s="59">
        <v>54</v>
      </c>
      <c r="F2598" s="59">
        <v>23</v>
      </c>
      <c r="G2598" s="59">
        <v>189</v>
      </c>
    </row>
    <row r="2599" spans="1:7" x14ac:dyDescent="0.25">
      <c r="A2599" s="59">
        <v>135</v>
      </c>
      <c r="B2599" s="59">
        <v>126</v>
      </c>
      <c r="C2599" s="59">
        <v>227</v>
      </c>
      <c r="D2599" s="59">
        <v>87</v>
      </c>
      <c r="E2599" s="59">
        <v>35</v>
      </c>
      <c r="F2599" s="59">
        <v>24</v>
      </c>
      <c r="G2599" s="59">
        <v>756</v>
      </c>
    </row>
    <row r="2600" spans="1:7" x14ac:dyDescent="0.25">
      <c r="A2600" s="59">
        <v>125</v>
      </c>
      <c r="B2600" s="59">
        <v>117</v>
      </c>
      <c r="C2600" s="59">
        <v>211</v>
      </c>
      <c r="D2600" s="59">
        <v>81</v>
      </c>
      <c r="E2600" s="59">
        <v>33</v>
      </c>
      <c r="F2600" s="59">
        <v>22</v>
      </c>
      <c r="G2600" s="59">
        <v>441</v>
      </c>
    </row>
    <row r="2601" spans="1:7" x14ac:dyDescent="0.25">
      <c r="A2601" s="59">
        <v>42</v>
      </c>
      <c r="B2601" s="59">
        <v>64</v>
      </c>
      <c r="C2601" s="59">
        <v>114</v>
      </c>
      <c r="D2601" s="59">
        <v>43</v>
      </c>
      <c r="E2601" s="59">
        <v>36</v>
      </c>
      <c r="F2601" s="59">
        <v>13</v>
      </c>
      <c r="G2601" s="59">
        <v>231</v>
      </c>
    </row>
    <row r="2602" spans="1:7" x14ac:dyDescent="0.25">
      <c r="A2602" s="59">
        <v>39</v>
      </c>
      <c r="B2602" s="59">
        <v>72</v>
      </c>
      <c r="C2602" s="59">
        <v>127</v>
      </c>
      <c r="D2602" s="59">
        <v>47</v>
      </c>
      <c r="E2602" s="59">
        <v>46</v>
      </c>
      <c r="F2602" s="59">
        <v>15</v>
      </c>
      <c r="G2602" s="59">
        <v>361</v>
      </c>
    </row>
    <row r="2603" spans="1:7" x14ac:dyDescent="0.25">
      <c r="A2603" s="59">
        <v>-47</v>
      </c>
      <c r="B2603" s="59">
        <v>18</v>
      </c>
      <c r="C2603" s="59">
        <v>113</v>
      </c>
      <c r="D2603" s="59">
        <v>88</v>
      </c>
      <c r="E2603" s="59">
        <v>50</v>
      </c>
      <c r="F2603" s="59">
        <v>27</v>
      </c>
      <c r="G2603" s="59">
        <v>715</v>
      </c>
    </row>
    <row r="2604" spans="1:7" x14ac:dyDescent="0.25">
      <c r="A2604" s="59">
        <v>-10</v>
      </c>
      <c r="B2604" s="59">
        <v>63</v>
      </c>
      <c r="C2604" s="59">
        <v>114</v>
      </c>
      <c r="D2604" s="59">
        <v>44</v>
      </c>
      <c r="E2604" s="59">
        <v>70</v>
      </c>
      <c r="F2604" s="59">
        <v>40</v>
      </c>
      <c r="G2604" s="59">
        <v>251</v>
      </c>
    </row>
    <row r="2605" spans="1:7" x14ac:dyDescent="0.25">
      <c r="A2605" s="59">
        <v>15</v>
      </c>
      <c r="B2605" s="59">
        <v>49</v>
      </c>
      <c r="C2605" s="59">
        <v>91</v>
      </c>
      <c r="D2605" s="59">
        <v>36</v>
      </c>
      <c r="E2605" s="59">
        <v>39</v>
      </c>
      <c r="F2605" s="59">
        <v>11</v>
      </c>
      <c r="G2605" s="59">
        <v>187</v>
      </c>
    </row>
    <row r="2606" spans="1:7" x14ac:dyDescent="0.25">
      <c r="A2606" s="59">
        <v>-6</v>
      </c>
      <c r="B2606" s="59">
        <v>42</v>
      </c>
      <c r="C2606" s="59">
        <v>80</v>
      </c>
      <c r="D2606" s="59">
        <v>33</v>
      </c>
      <c r="E2606" s="59">
        <v>46</v>
      </c>
      <c r="F2606" s="59">
        <v>12</v>
      </c>
      <c r="G2606" s="59">
        <v>162</v>
      </c>
    </row>
    <row r="2607" spans="1:7" x14ac:dyDescent="0.25">
      <c r="A2607" s="59">
        <v>50</v>
      </c>
      <c r="B2607" s="59">
        <v>62</v>
      </c>
      <c r="C2607" s="59">
        <v>117</v>
      </c>
      <c r="D2607" s="59">
        <v>48</v>
      </c>
      <c r="E2607" s="59">
        <v>28</v>
      </c>
      <c r="F2607" s="59">
        <v>15</v>
      </c>
      <c r="G2607" s="59">
        <v>611</v>
      </c>
    </row>
    <row r="2608" spans="1:7" x14ac:dyDescent="0.25">
      <c r="A2608" s="59">
        <v>70</v>
      </c>
      <c r="B2608" s="59">
        <v>72</v>
      </c>
      <c r="C2608" s="59">
        <v>129</v>
      </c>
      <c r="D2608" s="59">
        <v>49</v>
      </c>
      <c r="E2608" s="59">
        <v>25</v>
      </c>
      <c r="F2608" s="59">
        <v>13</v>
      </c>
      <c r="G2608" s="59">
        <v>809</v>
      </c>
    </row>
    <row r="2609" spans="1:7" x14ac:dyDescent="0.25">
      <c r="A2609" s="59">
        <v>67</v>
      </c>
      <c r="B2609" s="59">
        <v>89</v>
      </c>
      <c r="C2609" s="59">
        <v>174</v>
      </c>
      <c r="D2609" s="59">
        <v>74</v>
      </c>
      <c r="E2609" s="59">
        <v>44</v>
      </c>
      <c r="F2609" s="59">
        <v>22</v>
      </c>
      <c r="G2609" s="59">
        <v>949</v>
      </c>
    </row>
    <row r="2610" spans="1:7" x14ac:dyDescent="0.25">
      <c r="A2610" s="59">
        <v>39</v>
      </c>
      <c r="B2610" s="59">
        <v>71</v>
      </c>
      <c r="C2610" s="59">
        <v>132</v>
      </c>
      <c r="D2610" s="59">
        <v>53</v>
      </c>
      <c r="E2610" s="59">
        <v>45</v>
      </c>
      <c r="F2610" s="59">
        <v>17</v>
      </c>
      <c r="G2610" s="59">
        <v>299</v>
      </c>
    </row>
    <row r="2611" spans="1:7" x14ac:dyDescent="0.25">
      <c r="A2611" s="59">
        <v>56</v>
      </c>
      <c r="B2611" s="59">
        <v>104</v>
      </c>
      <c r="C2611" s="59">
        <v>201</v>
      </c>
      <c r="D2611" s="59">
        <v>85</v>
      </c>
      <c r="E2611" s="59">
        <v>66</v>
      </c>
      <c r="F2611" s="59">
        <v>32</v>
      </c>
      <c r="G2611" s="59">
        <v>476</v>
      </c>
    </row>
    <row r="2612" spans="1:7" x14ac:dyDescent="0.25">
      <c r="A2612" s="59">
        <v>67</v>
      </c>
      <c r="B2612" s="59">
        <v>70</v>
      </c>
      <c r="C2612" s="59">
        <v>126</v>
      </c>
      <c r="D2612" s="59">
        <v>48</v>
      </c>
      <c r="E2612" s="59">
        <v>25</v>
      </c>
      <c r="F2612" s="59">
        <v>13</v>
      </c>
      <c r="G2612" s="59">
        <v>766</v>
      </c>
    </row>
    <row r="2613" spans="1:7" x14ac:dyDescent="0.25">
      <c r="A2613" s="59">
        <v>150</v>
      </c>
      <c r="B2613" s="59">
        <v>139</v>
      </c>
      <c r="C2613" s="59">
        <v>249</v>
      </c>
      <c r="D2613" s="59">
        <v>95</v>
      </c>
      <c r="E2613" s="59">
        <v>38</v>
      </c>
      <c r="F2613" s="59">
        <v>26</v>
      </c>
      <c r="G2613" s="59">
        <v>799</v>
      </c>
    </row>
    <row r="2614" spans="1:7" x14ac:dyDescent="0.25">
      <c r="A2614" s="59">
        <v>245</v>
      </c>
      <c r="B2614" s="59">
        <v>253</v>
      </c>
      <c r="C2614" s="59">
        <v>498</v>
      </c>
      <c r="D2614" s="59">
        <v>202</v>
      </c>
      <c r="E2614" s="59">
        <v>88</v>
      </c>
      <c r="F2614" s="59">
        <v>66</v>
      </c>
      <c r="G2614" s="59">
        <v>923</v>
      </c>
    </row>
    <row r="2615" spans="1:7" x14ac:dyDescent="0.25">
      <c r="A2615" s="59">
        <v>102</v>
      </c>
      <c r="B2615" s="59">
        <v>109</v>
      </c>
      <c r="C2615" s="59">
        <v>206</v>
      </c>
      <c r="D2615" s="59">
        <v>84</v>
      </c>
      <c r="E2615" s="59">
        <v>40</v>
      </c>
      <c r="F2615" s="59">
        <v>27</v>
      </c>
      <c r="G2615" s="59">
        <v>603</v>
      </c>
    </row>
    <row r="2616" spans="1:7" x14ac:dyDescent="0.25">
      <c r="A2616" s="59">
        <v>135</v>
      </c>
      <c r="B2616" s="59">
        <v>126</v>
      </c>
      <c r="C2616" s="59">
        <v>227</v>
      </c>
      <c r="D2616" s="59">
        <v>87</v>
      </c>
      <c r="E2616" s="59">
        <v>35</v>
      </c>
      <c r="F2616" s="59">
        <v>24</v>
      </c>
      <c r="G2616" s="59">
        <v>756</v>
      </c>
    </row>
    <row r="2617" spans="1:7" x14ac:dyDescent="0.25">
      <c r="A2617" s="59">
        <v>125</v>
      </c>
      <c r="B2617" s="59">
        <v>117</v>
      </c>
      <c r="C2617" s="59">
        <v>211</v>
      </c>
      <c r="D2617" s="59">
        <v>81</v>
      </c>
      <c r="E2617" s="59">
        <v>33</v>
      </c>
      <c r="F2617" s="59">
        <v>22</v>
      </c>
      <c r="G2617" s="59">
        <v>441</v>
      </c>
    </row>
    <row r="2618" spans="1:7" x14ac:dyDescent="0.25">
      <c r="A2618" s="59">
        <v>80</v>
      </c>
      <c r="B2618" s="59">
        <v>108</v>
      </c>
      <c r="C2618" s="59">
        <v>192</v>
      </c>
      <c r="D2618" s="59">
        <v>72</v>
      </c>
      <c r="E2618" s="59">
        <v>54</v>
      </c>
      <c r="F2618" s="59">
        <v>23</v>
      </c>
      <c r="G2618" s="59">
        <v>541</v>
      </c>
    </row>
    <row r="2619" spans="1:7" x14ac:dyDescent="0.25">
      <c r="A2619" s="59">
        <v>40</v>
      </c>
      <c r="B2619" s="59">
        <v>173</v>
      </c>
      <c r="C2619" s="59">
        <v>318</v>
      </c>
      <c r="D2619" s="59">
        <v>120</v>
      </c>
      <c r="E2619" s="59">
        <v>146</v>
      </c>
      <c r="F2619" s="59">
        <v>113</v>
      </c>
      <c r="G2619" s="59">
        <v>700</v>
      </c>
    </row>
    <row r="2620" spans="1:7" x14ac:dyDescent="0.25">
      <c r="A2620" s="59">
        <v>313</v>
      </c>
      <c r="B2620" s="59">
        <v>324</v>
      </c>
      <c r="C2620" s="59">
        <v>604</v>
      </c>
      <c r="D2620" s="59">
        <v>273</v>
      </c>
      <c r="E2620" s="59">
        <v>113</v>
      </c>
      <c r="F2620" s="59">
        <v>80</v>
      </c>
      <c r="G2620" s="59">
        <v>1260</v>
      </c>
    </row>
    <row r="2621" spans="1:7" x14ac:dyDescent="0.25">
      <c r="A2621" s="59">
        <v>-61</v>
      </c>
      <c r="B2621" s="59">
        <v>16</v>
      </c>
      <c r="C2621" s="59">
        <v>133</v>
      </c>
      <c r="D2621" s="59">
        <v>150</v>
      </c>
      <c r="E2621" s="59">
        <v>57</v>
      </c>
      <c r="F2621" s="59">
        <v>34</v>
      </c>
      <c r="G2621" s="59">
        <v>796</v>
      </c>
    </row>
    <row r="2622" spans="1:7" x14ac:dyDescent="0.25">
      <c r="A2622" s="59">
        <v>384</v>
      </c>
      <c r="B2622" s="59">
        <v>405</v>
      </c>
      <c r="C2622" s="59">
        <v>719</v>
      </c>
      <c r="D2622" s="59">
        <v>259</v>
      </c>
      <c r="E2622" s="59">
        <v>146</v>
      </c>
      <c r="F2622" s="59">
        <v>94</v>
      </c>
      <c r="G2622" s="59">
        <v>2041</v>
      </c>
    </row>
    <row r="2623" spans="1:7" x14ac:dyDescent="0.25">
      <c r="A2623" s="59">
        <v>-180</v>
      </c>
      <c r="B2623" s="59">
        <v>-27</v>
      </c>
      <c r="C2623" s="59">
        <v>135</v>
      </c>
      <c r="D2623" s="59">
        <v>95</v>
      </c>
      <c r="E2623" s="59">
        <v>94</v>
      </c>
      <c r="F2623" s="59">
        <v>50</v>
      </c>
      <c r="G2623" s="59">
        <v>1288</v>
      </c>
    </row>
    <row r="2624" spans="1:7" x14ac:dyDescent="0.25">
      <c r="A2624" s="59">
        <v>221</v>
      </c>
      <c r="B2624" s="59">
        <v>239</v>
      </c>
      <c r="C2624" s="59">
        <v>509</v>
      </c>
      <c r="D2624" s="59">
        <v>227</v>
      </c>
      <c r="E2624" s="59">
        <v>90</v>
      </c>
      <c r="F2624" s="59">
        <v>66</v>
      </c>
      <c r="G2624" s="59">
        <v>1417</v>
      </c>
    </row>
    <row r="2625" spans="1:7" x14ac:dyDescent="0.25">
      <c r="A2625" s="59">
        <v>40</v>
      </c>
      <c r="B2625" s="59">
        <v>173</v>
      </c>
      <c r="C2625" s="59">
        <v>318</v>
      </c>
      <c r="D2625" s="59">
        <v>181</v>
      </c>
      <c r="E2625" s="59">
        <v>146</v>
      </c>
      <c r="F2625" s="59">
        <v>113</v>
      </c>
      <c r="G2625" s="59">
        <v>700</v>
      </c>
    </row>
    <row r="2626" spans="1:7" x14ac:dyDescent="0.25">
      <c r="A2626" s="59">
        <v>177</v>
      </c>
      <c r="B2626" s="59">
        <v>213</v>
      </c>
      <c r="C2626" s="59">
        <v>391</v>
      </c>
      <c r="D2626" s="59">
        <v>207</v>
      </c>
      <c r="E2626" s="59">
        <v>94</v>
      </c>
      <c r="F2626" s="59">
        <v>50</v>
      </c>
      <c r="G2626" s="59">
        <v>829</v>
      </c>
    </row>
    <row r="2627" spans="1:7" x14ac:dyDescent="0.25">
      <c r="A2627" s="59">
        <v>151</v>
      </c>
      <c r="B2627" s="59">
        <v>158</v>
      </c>
      <c r="C2627" s="59">
        <v>285</v>
      </c>
      <c r="D2627" s="59">
        <v>91</v>
      </c>
      <c r="E2627" s="59">
        <v>56</v>
      </c>
      <c r="F2627" s="59">
        <v>34</v>
      </c>
      <c r="G2627" s="59">
        <v>585</v>
      </c>
    </row>
    <row r="2628" spans="1:7" x14ac:dyDescent="0.25">
      <c r="A2628" s="59">
        <v>315</v>
      </c>
      <c r="B2628" s="59">
        <v>324</v>
      </c>
      <c r="C2628" s="59">
        <v>604</v>
      </c>
      <c r="D2628" s="59">
        <v>234</v>
      </c>
      <c r="E2628" s="59">
        <v>112</v>
      </c>
      <c r="F2628" s="59">
        <v>80</v>
      </c>
      <c r="G2628" s="59">
        <v>1260</v>
      </c>
    </row>
    <row r="2629" spans="1:7" x14ac:dyDescent="0.25">
      <c r="A2629" s="59">
        <v>220</v>
      </c>
      <c r="B2629" s="59">
        <v>239</v>
      </c>
      <c r="C2629" s="59">
        <v>509</v>
      </c>
      <c r="D2629" s="59">
        <v>178</v>
      </c>
      <c r="E2629" s="59">
        <v>91</v>
      </c>
      <c r="F2629" s="59">
        <v>66</v>
      </c>
      <c r="G2629" s="59">
        <v>1417</v>
      </c>
    </row>
    <row r="2630" spans="1:7" x14ac:dyDescent="0.25">
      <c r="A2630" s="59">
        <v>-505</v>
      </c>
      <c r="B2630" s="59">
        <v>-245</v>
      </c>
      <c r="C2630" s="59">
        <v>34</v>
      </c>
      <c r="D2630" s="59">
        <v>298</v>
      </c>
      <c r="E2630" s="59">
        <v>127</v>
      </c>
      <c r="F2630" s="59">
        <v>93</v>
      </c>
      <c r="G2630" s="59">
        <v>2449</v>
      </c>
    </row>
    <row r="2631" spans="1:7" x14ac:dyDescent="0.25">
      <c r="A2631" s="59">
        <v>46</v>
      </c>
      <c r="B2631" s="59">
        <v>43</v>
      </c>
      <c r="C2631" s="59">
        <v>46</v>
      </c>
      <c r="D2631" s="59">
        <v>0</v>
      </c>
      <c r="E2631" s="59">
        <v>12</v>
      </c>
      <c r="F2631" s="59">
        <v>0</v>
      </c>
      <c r="G2631" s="59">
        <v>731</v>
      </c>
    </row>
    <row r="2632" spans="1:7" x14ac:dyDescent="0.25">
      <c r="A2632" s="59">
        <v>15</v>
      </c>
      <c r="B2632" s="59">
        <v>27</v>
      </c>
      <c r="C2632" s="59">
        <v>48</v>
      </c>
      <c r="D2632" s="59">
        <v>18</v>
      </c>
      <c r="E2632" s="59">
        <v>17</v>
      </c>
      <c r="F2632" s="59">
        <v>5</v>
      </c>
      <c r="G2632" s="59">
        <v>816</v>
      </c>
    </row>
    <row r="2633" spans="1:7" x14ac:dyDescent="0.25">
      <c r="A2633" s="59">
        <v>15</v>
      </c>
      <c r="B2633" s="59">
        <v>25</v>
      </c>
      <c r="C2633" s="59">
        <v>44</v>
      </c>
      <c r="D2633" s="59">
        <v>16</v>
      </c>
      <c r="E2633" s="59">
        <v>15</v>
      </c>
      <c r="F2633" s="59">
        <v>4</v>
      </c>
      <c r="G2633" s="59">
        <v>772</v>
      </c>
    </row>
    <row r="2634" spans="1:7" x14ac:dyDescent="0.25">
      <c r="A2634" s="59">
        <v>-6</v>
      </c>
      <c r="B2634" s="59">
        <v>42</v>
      </c>
      <c r="C2634" s="59">
        <v>80</v>
      </c>
      <c r="D2634" s="59">
        <v>33</v>
      </c>
      <c r="E2634" s="59">
        <v>46</v>
      </c>
      <c r="F2634" s="59">
        <v>12</v>
      </c>
      <c r="G2634" s="59">
        <v>190</v>
      </c>
    </row>
    <row r="2635" spans="1:7" x14ac:dyDescent="0.25">
      <c r="A2635" s="59">
        <v>9</v>
      </c>
      <c r="B2635" s="59">
        <v>35</v>
      </c>
      <c r="C2635" s="59">
        <v>67</v>
      </c>
      <c r="D2635" s="59">
        <v>28</v>
      </c>
      <c r="E2635" s="59">
        <v>29</v>
      </c>
      <c r="F2635" s="59">
        <v>8</v>
      </c>
      <c r="G2635" s="59">
        <v>958</v>
      </c>
    </row>
    <row r="2636" spans="1:7" x14ac:dyDescent="0.25">
      <c r="A2636" s="59">
        <v>49</v>
      </c>
      <c r="B2636" s="59">
        <v>55</v>
      </c>
      <c r="C2636" s="59">
        <v>98</v>
      </c>
      <c r="D2636" s="59">
        <v>37</v>
      </c>
      <c r="E2636" s="59">
        <v>22</v>
      </c>
      <c r="F2636" s="59">
        <v>10</v>
      </c>
      <c r="G2636" s="59">
        <v>768</v>
      </c>
    </row>
    <row r="2637" spans="1:7" x14ac:dyDescent="0.25">
      <c r="A2637" s="59">
        <v>43</v>
      </c>
      <c r="B2637" s="59">
        <v>55</v>
      </c>
      <c r="C2637" s="59">
        <v>104</v>
      </c>
      <c r="D2637" s="59">
        <v>43</v>
      </c>
      <c r="E2637" s="59">
        <v>26</v>
      </c>
      <c r="F2637" s="59">
        <v>14</v>
      </c>
      <c r="G2637" s="59">
        <v>613</v>
      </c>
    </row>
    <row r="2638" spans="1:7" x14ac:dyDescent="0.25">
      <c r="A2638" s="59">
        <v>24</v>
      </c>
      <c r="B2638" s="59">
        <v>32</v>
      </c>
      <c r="C2638" s="59">
        <v>56</v>
      </c>
      <c r="D2638" s="59">
        <v>21</v>
      </c>
      <c r="E2638" s="59">
        <v>16</v>
      </c>
      <c r="F2638" s="59">
        <v>5</v>
      </c>
      <c r="G2638" s="59">
        <v>449</v>
      </c>
    </row>
    <row r="2639" spans="1:7" x14ac:dyDescent="0.25">
      <c r="A2639" s="59">
        <v>101</v>
      </c>
      <c r="B2639" s="59">
        <v>126</v>
      </c>
      <c r="C2639" s="59">
        <v>224</v>
      </c>
      <c r="D2639" s="59">
        <v>84</v>
      </c>
      <c r="E2639" s="59">
        <v>58</v>
      </c>
      <c r="F2639" s="59">
        <v>27</v>
      </c>
      <c r="G2639" s="59">
        <v>632</v>
      </c>
    </row>
    <row r="2640" spans="1:7" x14ac:dyDescent="0.25">
      <c r="A2640" s="59">
        <v>110</v>
      </c>
      <c r="B2640" s="59">
        <v>125</v>
      </c>
      <c r="C2640" s="59">
        <v>228</v>
      </c>
      <c r="D2640" s="59">
        <v>89</v>
      </c>
      <c r="E2640" s="59">
        <v>51</v>
      </c>
      <c r="F2640" s="59">
        <v>27</v>
      </c>
      <c r="G2640" s="59">
        <v>481</v>
      </c>
    </row>
    <row r="2641" spans="1:7" x14ac:dyDescent="0.25">
      <c r="A2641" s="59">
        <v>22</v>
      </c>
      <c r="B2641" s="59">
        <v>71</v>
      </c>
      <c r="C2641" s="59">
        <v>137</v>
      </c>
      <c r="D2641" s="59">
        <v>58</v>
      </c>
      <c r="E2641" s="59">
        <v>56</v>
      </c>
      <c r="F2641" s="59">
        <v>22</v>
      </c>
      <c r="G2641" s="59">
        <v>325</v>
      </c>
    </row>
    <row r="2642" spans="1:7" x14ac:dyDescent="0.25">
      <c r="A2642" s="59">
        <v>47</v>
      </c>
      <c r="B2642" s="59">
        <v>77</v>
      </c>
      <c r="C2642" s="59">
        <v>143</v>
      </c>
      <c r="D2642" s="59">
        <v>57</v>
      </c>
      <c r="E2642" s="59">
        <v>45</v>
      </c>
      <c r="F2642" s="59">
        <v>18</v>
      </c>
      <c r="G2642" s="59">
        <v>323</v>
      </c>
    </row>
    <row r="2643" spans="1:7" x14ac:dyDescent="0.25">
      <c r="A2643" s="59">
        <v>140</v>
      </c>
      <c r="B2643" s="59">
        <v>163</v>
      </c>
      <c r="C2643" s="59">
        <v>346</v>
      </c>
      <c r="D2643" s="59">
        <v>216</v>
      </c>
      <c r="E2643" s="59">
        <v>69</v>
      </c>
      <c r="F2643" s="59">
        <v>45</v>
      </c>
      <c r="G2643" s="59">
        <v>1059</v>
      </c>
    </row>
    <row r="2644" spans="1:7" x14ac:dyDescent="0.25">
      <c r="A2644" s="59">
        <v>-4</v>
      </c>
      <c r="B2644" s="59">
        <v>73</v>
      </c>
      <c r="C2644" s="59">
        <v>133</v>
      </c>
      <c r="D2644" s="59">
        <v>52</v>
      </c>
      <c r="E2644" s="59">
        <v>76</v>
      </c>
      <c r="F2644" s="59">
        <v>47</v>
      </c>
      <c r="G2644" s="59">
        <v>421</v>
      </c>
    </row>
    <row r="2645" spans="1:7" x14ac:dyDescent="0.25">
      <c r="A2645" s="59">
        <v>36</v>
      </c>
      <c r="B2645" s="59">
        <v>87</v>
      </c>
      <c r="C2645" s="59">
        <v>159</v>
      </c>
      <c r="D2645" s="59">
        <v>62</v>
      </c>
      <c r="E2645" s="59">
        <v>63</v>
      </c>
      <c r="F2645" s="59">
        <v>20</v>
      </c>
      <c r="G2645" s="59">
        <v>385</v>
      </c>
    </row>
    <row r="2646" spans="1:7" x14ac:dyDescent="0.25">
      <c r="A2646" s="59">
        <v>50</v>
      </c>
      <c r="B2646" s="59">
        <v>72</v>
      </c>
      <c r="C2646" s="59">
        <v>129</v>
      </c>
      <c r="D2646" s="59">
        <v>49</v>
      </c>
      <c r="E2646" s="59">
        <v>38</v>
      </c>
      <c r="F2646" s="59">
        <v>15</v>
      </c>
      <c r="G2646" s="59">
        <v>351</v>
      </c>
    </row>
    <row r="2647" spans="1:7" x14ac:dyDescent="0.25">
      <c r="A2647" s="59">
        <v>171</v>
      </c>
      <c r="B2647" s="59">
        <v>186</v>
      </c>
      <c r="C2647" s="59">
        <v>329</v>
      </c>
      <c r="D2647" s="59">
        <v>113</v>
      </c>
      <c r="E2647" s="59">
        <v>71</v>
      </c>
      <c r="F2647" s="59">
        <v>40</v>
      </c>
      <c r="G2647" s="59">
        <v>932</v>
      </c>
    </row>
    <row r="2648" spans="1:7" x14ac:dyDescent="0.25">
      <c r="A2648" s="59">
        <v>43</v>
      </c>
      <c r="B2648" s="59">
        <v>49</v>
      </c>
      <c r="C2648" s="59">
        <v>87</v>
      </c>
      <c r="D2648" s="59">
        <v>33</v>
      </c>
      <c r="E2648" s="59">
        <v>20</v>
      </c>
      <c r="F2648" s="59">
        <v>9</v>
      </c>
      <c r="G2648" s="59">
        <v>768</v>
      </c>
    </row>
    <row r="2649" spans="1:7" x14ac:dyDescent="0.25">
      <c r="A2649" s="59">
        <v>92</v>
      </c>
      <c r="B2649" s="59">
        <v>105</v>
      </c>
      <c r="C2649" s="59">
        <v>178</v>
      </c>
      <c r="D2649" s="59">
        <v>62</v>
      </c>
      <c r="E2649" s="59">
        <v>43</v>
      </c>
      <c r="F2649" s="59">
        <v>19</v>
      </c>
      <c r="G2649" s="59">
        <v>346</v>
      </c>
    </row>
    <row r="2650" spans="1:7" x14ac:dyDescent="0.25">
      <c r="A2650" s="59">
        <v>56</v>
      </c>
      <c r="B2650" s="59">
        <v>77</v>
      </c>
      <c r="C2650" s="59">
        <v>137</v>
      </c>
      <c r="D2650" s="59">
        <v>52</v>
      </c>
      <c r="E2650" s="59">
        <v>39</v>
      </c>
      <c r="F2650" s="59">
        <v>16</v>
      </c>
      <c r="G2650" s="59">
        <v>376</v>
      </c>
    </row>
    <row r="2651" spans="1:7" x14ac:dyDescent="0.25">
      <c r="A2651" s="59">
        <v>0</v>
      </c>
      <c r="B2651" s="59">
        <v>87</v>
      </c>
      <c r="C2651" s="59">
        <v>160</v>
      </c>
      <c r="D2651" s="59">
        <v>63</v>
      </c>
      <c r="E2651" s="59">
        <v>87</v>
      </c>
      <c r="F2651" s="59">
        <v>57</v>
      </c>
      <c r="G2651" s="59">
        <v>506</v>
      </c>
    </row>
    <row r="2652" spans="1:7" x14ac:dyDescent="0.25">
      <c r="A2652" s="59">
        <v>52</v>
      </c>
      <c r="B2652" s="59">
        <v>63</v>
      </c>
      <c r="C2652" s="59">
        <v>119</v>
      </c>
      <c r="D2652" s="59">
        <v>49</v>
      </c>
      <c r="E2652" s="59">
        <v>28</v>
      </c>
      <c r="F2652" s="59">
        <v>16</v>
      </c>
      <c r="G2652" s="59">
        <v>611</v>
      </c>
    </row>
    <row r="2653" spans="1:7" x14ac:dyDescent="0.25">
      <c r="A2653" s="59">
        <v>18</v>
      </c>
      <c r="B2653" s="59">
        <v>66</v>
      </c>
      <c r="C2653" s="59">
        <v>128</v>
      </c>
      <c r="D2653" s="59">
        <v>54</v>
      </c>
      <c r="E2653" s="59">
        <v>54</v>
      </c>
      <c r="F2653" s="59">
        <v>20</v>
      </c>
      <c r="G2653" s="59">
        <v>301</v>
      </c>
    </row>
    <row r="2654" spans="1:7" x14ac:dyDescent="0.25">
      <c r="A2654" s="59">
        <v>59</v>
      </c>
      <c r="B2654" s="59">
        <v>84</v>
      </c>
      <c r="C2654" s="59">
        <v>165</v>
      </c>
      <c r="D2654" s="59">
        <v>71</v>
      </c>
      <c r="E2654" s="59">
        <v>44</v>
      </c>
      <c r="F2654" s="59">
        <v>22</v>
      </c>
      <c r="G2654" s="59">
        <v>950</v>
      </c>
    </row>
    <row r="2655" spans="1:7" x14ac:dyDescent="0.25">
      <c r="A2655" s="59">
        <v>71</v>
      </c>
      <c r="B2655" s="59">
        <v>89</v>
      </c>
      <c r="C2655" s="59">
        <v>160</v>
      </c>
      <c r="D2655" s="59">
        <v>61</v>
      </c>
      <c r="E2655" s="59">
        <v>41</v>
      </c>
      <c r="F2655" s="59">
        <v>19</v>
      </c>
      <c r="G2655" s="59">
        <v>325</v>
      </c>
    </row>
    <row r="2656" spans="1:7" x14ac:dyDescent="0.25">
      <c r="A2656" s="59">
        <v>24</v>
      </c>
      <c r="B2656" s="59">
        <v>132</v>
      </c>
      <c r="C2656" s="59">
        <v>242</v>
      </c>
      <c r="D2656" s="59">
        <v>95</v>
      </c>
      <c r="E2656" s="59">
        <v>116</v>
      </c>
      <c r="F2656" s="59">
        <v>86</v>
      </c>
      <c r="G2656" s="59">
        <v>532</v>
      </c>
    </row>
    <row r="2657" spans="1:7" x14ac:dyDescent="0.25">
      <c r="A2657" s="59">
        <v>140</v>
      </c>
      <c r="B2657" s="59">
        <v>163</v>
      </c>
      <c r="C2657" s="59">
        <v>346</v>
      </c>
      <c r="D2657" s="59">
        <v>116</v>
      </c>
      <c r="E2657" s="59">
        <v>69</v>
      </c>
      <c r="F2657" s="59">
        <v>45</v>
      </c>
      <c r="G2657" s="59">
        <v>1091</v>
      </c>
    </row>
    <row r="2658" spans="1:7" x14ac:dyDescent="0.25">
      <c r="A2658" s="59">
        <v>-6</v>
      </c>
      <c r="B2658" s="59">
        <v>73</v>
      </c>
      <c r="C2658" s="59">
        <v>133</v>
      </c>
      <c r="D2658" s="59">
        <v>52</v>
      </c>
      <c r="E2658" s="59">
        <v>77</v>
      </c>
      <c r="F2658" s="59">
        <v>47</v>
      </c>
      <c r="G2658" s="59">
        <v>433</v>
      </c>
    </row>
    <row r="2659" spans="1:7" x14ac:dyDescent="0.25">
      <c r="A2659" s="59">
        <v>43</v>
      </c>
      <c r="B2659" s="59">
        <v>74</v>
      </c>
      <c r="C2659" s="59">
        <v>137</v>
      </c>
      <c r="D2659" s="59">
        <v>55</v>
      </c>
      <c r="E2659" s="59">
        <v>45</v>
      </c>
      <c r="F2659" s="59">
        <v>18</v>
      </c>
      <c r="G2659" s="59">
        <v>336</v>
      </c>
    </row>
    <row r="2660" spans="1:7" x14ac:dyDescent="0.25">
      <c r="A2660" s="59">
        <v>19</v>
      </c>
      <c r="B2660" s="59">
        <v>67</v>
      </c>
      <c r="C2660" s="59">
        <v>129</v>
      </c>
      <c r="D2660" s="59">
        <v>54</v>
      </c>
      <c r="E2660" s="59">
        <v>54</v>
      </c>
      <c r="F2660" s="59">
        <v>20</v>
      </c>
      <c r="G2660" s="59">
        <v>337</v>
      </c>
    </row>
    <row r="2661" spans="1:7" x14ac:dyDescent="0.25">
      <c r="A2661" s="59">
        <v>50</v>
      </c>
      <c r="B2661" s="59">
        <v>75</v>
      </c>
      <c r="C2661" s="59">
        <v>147</v>
      </c>
      <c r="D2661" s="59">
        <v>63</v>
      </c>
      <c r="E2661" s="59">
        <v>41</v>
      </c>
      <c r="F2661" s="59">
        <v>19</v>
      </c>
      <c r="G2661" s="59">
        <v>965</v>
      </c>
    </row>
    <row r="2662" spans="1:7" x14ac:dyDescent="0.25">
      <c r="A2662" s="59">
        <v>47</v>
      </c>
      <c r="B2662" s="59">
        <v>60</v>
      </c>
      <c r="C2662" s="59">
        <v>113</v>
      </c>
      <c r="D2662" s="59">
        <v>46</v>
      </c>
      <c r="E2662" s="59">
        <v>28</v>
      </c>
      <c r="F2662" s="59">
        <v>15</v>
      </c>
      <c r="G2662" s="59">
        <v>608</v>
      </c>
    </row>
    <row r="2663" spans="1:7" x14ac:dyDescent="0.25">
      <c r="A2663" s="59">
        <v>125</v>
      </c>
      <c r="B2663" s="59">
        <v>117</v>
      </c>
      <c r="C2663" s="59">
        <v>211</v>
      </c>
      <c r="D2663" s="59">
        <v>81</v>
      </c>
      <c r="E2663" s="59">
        <v>33</v>
      </c>
      <c r="F2663" s="59">
        <v>22</v>
      </c>
      <c r="G2663" s="59">
        <v>460</v>
      </c>
    </row>
    <row r="2664" spans="1:7" x14ac:dyDescent="0.25">
      <c r="A2664" s="59">
        <v>71</v>
      </c>
      <c r="B2664" s="59">
        <v>102</v>
      </c>
      <c r="C2664" s="59">
        <v>181</v>
      </c>
      <c r="D2664" s="59">
        <v>68</v>
      </c>
      <c r="E2664" s="59">
        <v>54</v>
      </c>
      <c r="F2664" s="59">
        <v>22</v>
      </c>
      <c r="G2664" s="59">
        <v>559</v>
      </c>
    </row>
    <row r="2665" spans="1:7" x14ac:dyDescent="0.25">
      <c r="A2665" s="59">
        <v>142</v>
      </c>
      <c r="B2665" s="59">
        <v>132</v>
      </c>
      <c r="C2665" s="59">
        <v>238</v>
      </c>
      <c r="D2665" s="59">
        <v>91</v>
      </c>
      <c r="E2665" s="59">
        <v>36</v>
      </c>
      <c r="F2665" s="59">
        <v>25</v>
      </c>
      <c r="G2665" s="59">
        <v>777</v>
      </c>
    </row>
    <row r="2666" spans="1:7" x14ac:dyDescent="0.25">
      <c r="A2666" s="59">
        <v>93</v>
      </c>
      <c r="B2666" s="59">
        <v>100</v>
      </c>
      <c r="C2666" s="59">
        <v>190</v>
      </c>
      <c r="D2666" s="59">
        <v>78</v>
      </c>
      <c r="E2666" s="59">
        <v>37</v>
      </c>
      <c r="F2666" s="59">
        <v>25</v>
      </c>
      <c r="G2666" s="59">
        <v>593</v>
      </c>
    </row>
    <row r="2667" spans="1:7" x14ac:dyDescent="0.25">
      <c r="A2667" s="59">
        <v>156</v>
      </c>
      <c r="B2667" s="59">
        <v>145</v>
      </c>
      <c r="C2667" s="59">
        <v>261</v>
      </c>
      <c r="D2667" s="59">
        <v>112</v>
      </c>
      <c r="E2667" s="59">
        <v>40</v>
      </c>
      <c r="F2667" s="59">
        <v>28</v>
      </c>
      <c r="G2667" s="59">
        <v>822</v>
      </c>
    </row>
    <row r="2668" spans="1:7" x14ac:dyDescent="0.25">
      <c r="A2668" s="59">
        <v>141</v>
      </c>
      <c r="B2668" s="59">
        <v>132</v>
      </c>
      <c r="C2668" s="59">
        <v>238</v>
      </c>
      <c r="D2668" s="59">
        <v>91</v>
      </c>
      <c r="E2668" s="59">
        <v>37</v>
      </c>
      <c r="F2668" s="59">
        <v>25</v>
      </c>
      <c r="G2668" s="59">
        <v>777</v>
      </c>
    </row>
    <row r="2669" spans="1:7" x14ac:dyDescent="0.25">
      <c r="A2669" s="59">
        <v>92</v>
      </c>
      <c r="B2669" s="59">
        <v>100</v>
      </c>
      <c r="C2669" s="59">
        <v>190</v>
      </c>
      <c r="D2669" s="59">
        <v>78</v>
      </c>
      <c r="E2669" s="59">
        <v>38</v>
      </c>
      <c r="F2669" s="59">
        <v>25</v>
      </c>
      <c r="G2669" s="59">
        <v>593</v>
      </c>
    </row>
    <row r="2670" spans="1:7" x14ac:dyDescent="0.25">
      <c r="A2670" s="59">
        <v>157</v>
      </c>
      <c r="B2670" s="59">
        <v>145</v>
      </c>
      <c r="C2670" s="59">
        <v>261</v>
      </c>
      <c r="D2670" s="59">
        <v>99</v>
      </c>
      <c r="E2670" s="59">
        <v>39</v>
      </c>
      <c r="F2670" s="59">
        <v>28</v>
      </c>
      <c r="G2670" s="59">
        <v>822</v>
      </c>
    </row>
    <row r="2671" spans="1:7" x14ac:dyDescent="0.25">
      <c r="A2671" s="59">
        <v>123</v>
      </c>
      <c r="B2671" s="59">
        <v>117</v>
      </c>
      <c r="C2671" s="59">
        <v>211</v>
      </c>
      <c r="D2671" s="59">
        <v>81</v>
      </c>
      <c r="E2671" s="59">
        <v>34</v>
      </c>
      <c r="F2671" s="59">
        <v>22</v>
      </c>
      <c r="G2671" s="59">
        <v>460</v>
      </c>
    </row>
    <row r="2672" spans="1:7" x14ac:dyDescent="0.25">
      <c r="A2672" s="59">
        <v>73</v>
      </c>
      <c r="B2672" s="59">
        <v>102</v>
      </c>
      <c r="C2672" s="59">
        <v>181</v>
      </c>
      <c r="D2672" s="59">
        <v>68</v>
      </c>
      <c r="E2672" s="59">
        <v>53</v>
      </c>
      <c r="F2672" s="59">
        <v>22</v>
      </c>
      <c r="G2672" s="59">
        <v>559</v>
      </c>
    </row>
    <row r="2673" spans="1:7" x14ac:dyDescent="0.25">
      <c r="A2673" s="59">
        <v>326</v>
      </c>
      <c r="B2673" s="59">
        <v>335</v>
      </c>
      <c r="C2673" s="59">
        <v>626</v>
      </c>
      <c r="D2673" s="59">
        <v>252</v>
      </c>
      <c r="E2673" s="59">
        <v>115</v>
      </c>
      <c r="F2673" s="59">
        <v>83</v>
      </c>
      <c r="G2673" s="59">
        <v>1316</v>
      </c>
    </row>
    <row r="2674" spans="1:7" x14ac:dyDescent="0.25">
      <c r="A2674" s="59">
        <v>221</v>
      </c>
      <c r="B2674" s="59">
        <v>239</v>
      </c>
      <c r="C2674" s="59">
        <v>509</v>
      </c>
      <c r="D2674" s="59">
        <v>230</v>
      </c>
      <c r="E2674" s="59">
        <v>90</v>
      </c>
      <c r="F2674" s="59">
        <v>66</v>
      </c>
      <c r="G2674" s="59">
        <v>1464</v>
      </c>
    </row>
    <row r="2675" spans="1:7" x14ac:dyDescent="0.25">
      <c r="A2675" s="59">
        <v>232</v>
      </c>
      <c r="B2675" s="59">
        <v>265</v>
      </c>
      <c r="C2675" s="59">
        <v>486</v>
      </c>
      <c r="D2675" s="59">
        <v>167</v>
      </c>
      <c r="E2675" s="59">
        <v>109</v>
      </c>
      <c r="F2675" s="59">
        <v>63</v>
      </c>
      <c r="G2675" s="59">
        <v>865</v>
      </c>
    </row>
    <row r="2676" spans="1:7" x14ac:dyDescent="0.25">
      <c r="A2676" s="59">
        <v>172</v>
      </c>
      <c r="B2676" s="59">
        <v>178</v>
      </c>
      <c r="C2676" s="59">
        <v>321</v>
      </c>
      <c r="D2676" s="59">
        <v>113</v>
      </c>
      <c r="E2676" s="59">
        <v>62</v>
      </c>
      <c r="F2676" s="59">
        <v>39</v>
      </c>
      <c r="G2676" s="59">
        <v>611</v>
      </c>
    </row>
    <row r="2677" spans="1:7" x14ac:dyDescent="0.25">
      <c r="A2677" s="59">
        <v>326</v>
      </c>
      <c r="B2677" s="59">
        <v>335</v>
      </c>
      <c r="C2677" s="59">
        <v>626</v>
      </c>
      <c r="D2677" s="59">
        <v>268</v>
      </c>
      <c r="E2677" s="59">
        <v>115</v>
      </c>
      <c r="F2677" s="59">
        <v>83</v>
      </c>
      <c r="G2677" s="59">
        <v>1316</v>
      </c>
    </row>
    <row r="2678" spans="1:7" x14ac:dyDescent="0.25">
      <c r="A2678" s="59">
        <v>171</v>
      </c>
      <c r="B2678" s="59">
        <v>178</v>
      </c>
      <c r="C2678" s="59">
        <v>321</v>
      </c>
      <c r="D2678" s="59">
        <v>95</v>
      </c>
      <c r="E2678" s="59">
        <v>63</v>
      </c>
      <c r="F2678" s="59">
        <v>39</v>
      </c>
      <c r="G2678" s="59">
        <v>611</v>
      </c>
    </row>
    <row r="2679" spans="1:7" x14ac:dyDescent="0.25">
      <c r="A2679" s="59">
        <v>220</v>
      </c>
      <c r="B2679" s="59">
        <v>239</v>
      </c>
      <c r="C2679" s="59">
        <v>509</v>
      </c>
      <c r="D2679" s="59">
        <v>282</v>
      </c>
      <c r="E2679" s="59">
        <v>91</v>
      </c>
      <c r="F2679" s="59">
        <v>66</v>
      </c>
      <c r="G2679" s="59">
        <v>1464</v>
      </c>
    </row>
    <row r="2680" spans="1:7" x14ac:dyDescent="0.25">
      <c r="A2680" s="59">
        <v>276</v>
      </c>
      <c r="B2680" s="59">
        <v>318</v>
      </c>
      <c r="C2680" s="59">
        <v>616</v>
      </c>
      <c r="D2680" s="59">
        <v>265</v>
      </c>
      <c r="E2680" s="59">
        <v>132</v>
      </c>
      <c r="F2680" s="59">
        <v>98</v>
      </c>
      <c r="G2680" s="59">
        <v>1423</v>
      </c>
    </row>
    <row r="2681" spans="1:7" x14ac:dyDescent="0.25">
      <c r="A2681" s="59">
        <v>15</v>
      </c>
      <c r="B2681" s="59">
        <v>26</v>
      </c>
      <c r="C2681" s="59">
        <v>46</v>
      </c>
      <c r="D2681" s="59">
        <v>17</v>
      </c>
      <c r="E2681" s="59">
        <v>16</v>
      </c>
      <c r="F2681" s="59">
        <v>4</v>
      </c>
      <c r="G2681" s="59">
        <v>776</v>
      </c>
    </row>
    <row r="2682" spans="1:7" x14ac:dyDescent="0.25">
      <c r="A2682" s="59">
        <v>47</v>
      </c>
      <c r="B2682" s="59">
        <v>43</v>
      </c>
      <c r="C2682" s="59">
        <v>46</v>
      </c>
      <c r="D2682" s="59">
        <v>0</v>
      </c>
      <c r="E2682" s="59">
        <v>11</v>
      </c>
      <c r="F2682" s="59">
        <v>0</v>
      </c>
      <c r="G2682" s="59">
        <v>688</v>
      </c>
    </row>
    <row r="2683" spans="1:7" x14ac:dyDescent="0.25">
      <c r="A2683" s="59">
        <v>16</v>
      </c>
      <c r="B2683" s="59">
        <v>28</v>
      </c>
      <c r="C2683" s="59">
        <v>50</v>
      </c>
      <c r="D2683" s="59">
        <v>19</v>
      </c>
      <c r="E2683" s="59">
        <v>17</v>
      </c>
      <c r="F2683" s="59">
        <v>5</v>
      </c>
      <c r="G2683" s="59">
        <v>820</v>
      </c>
    </row>
    <row r="2684" spans="1:7" x14ac:dyDescent="0.25">
      <c r="A2684" s="59">
        <v>4</v>
      </c>
      <c r="B2684" s="59">
        <v>33</v>
      </c>
      <c r="C2684" s="59">
        <v>65</v>
      </c>
      <c r="D2684" s="59">
        <v>28</v>
      </c>
      <c r="E2684" s="59">
        <v>30</v>
      </c>
      <c r="F2684" s="59">
        <v>8</v>
      </c>
      <c r="G2684" s="59">
        <v>964</v>
      </c>
    </row>
    <row r="2685" spans="1:7" x14ac:dyDescent="0.25">
      <c r="A2685" s="59">
        <v>13</v>
      </c>
      <c r="B2685" s="59">
        <v>28</v>
      </c>
      <c r="C2685" s="59">
        <v>52</v>
      </c>
      <c r="D2685" s="59">
        <v>21</v>
      </c>
      <c r="E2685" s="59">
        <v>19</v>
      </c>
      <c r="F2685" s="59">
        <v>6</v>
      </c>
      <c r="G2685" s="59">
        <v>614</v>
      </c>
    </row>
    <row r="2686" spans="1:7" x14ac:dyDescent="0.25">
      <c r="A2686" s="59">
        <v>-9</v>
      </c>
      <c r="B2686" s="59">
        <v>63</v>
      </c>
      <c r="C2686" s="59">
        <v>114</v>
      </c>
      <c r="D2686" s="59">
        <v>44</v>
      </c>
      <c r="E2686" s="59">
        <v>69</v>
      </c>
      <c r="F2686" s="59">
        <v>40</v>
      </c>
      <c r="G2686" s="59">
        <v>261</v>
      </c>
    </row>
    <row r="2687" spans="1:7" x14ac:dyDescent="0.25">
      <c r="A2687" s="59">
        <v>-18</v>
      </c>
      <c r="B2687" s="59">
        <v>40</v>
      </c>
      <c r="C2687" s="59">
        <v>142</v>
      </c>
      <c r="D2687" s="59">
        <v>93</v>
      </c>
      <c r="E2687" s="59">
        <v>52</v>
      </c>
      <c r="F2687" s="59">
        <v>28</v>
      </c>
      <c r="G2687" s="59">
        <v>840</v>
      </c>
    </row>
    <row r="2688" spans="1:7" x14ac:dyDescent="0.25">
      <c r="A2688" s="59">
        <v>16</v>
      </c>
      <c r="B2688" s="59">
        <v>51</v>
      </c>
      <c r="C2688" s="59">
        <v>94</v>
      </c>
      <c r="D2688" s="59">
        <v>37</v>
      </c>
      <c r="E2688" s="59">
        <v>40</v>
      </c>
      <c r="F2688" s="59">
        <v>12</v>
      </c>
      <c r="G2688" s="59">
        <v>195</v>
      </c>
    </row>
    <row r="2689" spans="1:7" x14ac:dyDescent="0.25">
      <c r="A2689" s="59">
        <v>-13</v>
      </c>
      <c r="B2689" s="59">
        <v>36</v>
      </c>
      <c r="C2689" s="59">
        <v>69</v>
      </c>
      <c r="D2689" s="59">
        <v>29</v>
      </c>
      <c r="E2689" s="59">
        <v>45</v>
      </c>
      <c r="F2689" s="59">
        <v>11</v>
      </c>
      <c r="G2689" s="59">
        <v>169</v>
      </c>
    </row>
    <row r="2690" spans="1:7" x14ac:dyDescent="0.25">
      <c r="A2690" s="59">
        <v>-3</v>
      </c>
      <c r="B2690" s="59">
        <v>44</v>
      </c>
      <c r="C2690" s="59">
        <v>84</v>
      </c>
      <c r="D2690" s="59">
        <v>35</v>
      </c>
      <c r="E2690" s="59">
        <v>46</v>
      </c>
      <c r="F2690" s="59">
        <v>13</v>
      </c>
      <c r="G2690" s="59">
        <v>197</v>
      </c>
    </row>
    <row r="2691" spans="1:7" x14ac:dyDescent="0.25">
      <c r="A2691" s="59">
        <v>64</v>
      </c>
      <c r="B2691" s="59">
        <v>68</v>
      </c>
      <c r="C2691" s="59">
        <v>123</v>
      </c>
      <c r="D2691" s="59">
        <v>47</v>
      </c>
      <c r="E2691" s="59">
        <v>25</v>
      </c>
      <c r="F2691" s="59">
        <v>13</v>
      </c>
      <c r="G2691" s="59">
        <v>821</v>
      </c>
    </row>
    <row r="2692" spans="1:7" x14ac:dyDescent="0.25">
      <c r="A2692" s="59">
        <v>65</v>
      </c>
      <c r="B2692" s="59">
        <v>67</v>
      </c>
      <c r="C2692" s="59">
        <v>119</v>
      </c>
      <c r="D2692" s="59">
        <v>45</v>
      </c>
      <c r="E2692" s="59">
        <v>23</v>
      </c>
      <c r="F2692" s="59">
        <v>12</v>
      </c>
      <c r="G2692" s="59">
        <v>777</v>
      </c>
    </row>
    <row r="2693" spans="1:7" x14ac:dyDescent="0.25">
      <c r="A2693" s="59">
        <v>52</v>
      </c>
      <c r="B2693" s="59">
        <v>98</v>
      </c>
      <c r="C2693" s="59">
        <v>190</v>
      </c>
      <c r="D2693" s="59">
        <v>80</v>
      </c>
      <c r="E2693" s="59">
        <v>63</v>
      </c>
      <c r="F2693" s="59">
        <v>30</v>
      </c>
      <c r="G2693" s="59">
        <v>494</v>
      </c>
    </row>
    <row r="2694" spans="1:7" x14ac:dyDescent="0.25">
      <c r="A2694" s="59">
        <v>70</v>
      </c>
      <c r="B2694" s="59">
        <v>91</v>
      </c>
      <c r="C2694" s="59">
        <v>178</v>
      </c>
      <c r="D2694" s="59">
        <v>76</v>
      </c>
      <c r="E2694" s="59">
        <v>44</v>
      </c>
      <c r="F2694" s="59">
        <v>23</v>
      </c>
      <c r="G2694" s="59">
        <v>965</v>
      </c>
    </row>
    <row r="2695" spans="1:7" x14ac:dyDescent="0.25">
      <c r="A2695" s="59">
        <v>24</v>
      </c>
      <c r="B2695" s="59">
        <v>32</v>
      </c>
      <c r="C2695" s="59">
        <v>56</v>
      </c>
      <c r="D2695" s="59">
        <v>21</v>
      </c>
      <c r="E2695" s="59">
        <v>16</v>
      </c>
      <c r="F2695" s="59">
        <v>5</v>
      </c>
      <c r="G2695" s="59">
        <v>454</v>
      </c>
    </row>
    <row r="2696" spans="1:7" x14ac:dyDescent="0.25">
      <c r="A2696" s="59">
        <v>39</v>
      </c>
      <c r="B2696" s="59">
        <v>45</v>
      </c>
      <c r="C2696" s="59">
        <v>80</v>
      </c>
      <c r="D2696" s="59">
        <v>30</v>
      </c>
      <c r="E2696" s="59">
        <v>19</v>
      </c>
      <c r="F2696" s="59">
        <v>8</v>
      </c>
      <c r="G2696" s="59">
        <v>820</v>
      </c>
    </row>
    <row r="2697" spans="1:7" x14ac:dyDescent="0.25">
      <c r="A2697" s="59">
        <v>108</v>
      </c>
      <c r="B2697" s="59">
        <v>134</v>
      </c>
      <c r="C2697" s="59">
        <v>237</v>
      </c>
      <c r="D2697" s="59">
        <v>88</v>
      </c>
      <c r="E2697" s="59">
        <v>61</v>
      </c>
      <c r="F2697" s="59">
        <v>29</v>
      </c>
      <c r="G2697" s="59">
        <v>653</v>
      </c>
    </row>
    <row r="2698" spans="1:7" x14ac:dyDescent="0.25">
      <c r="A2698" s="59">
        <v>144</v>
      </c>
      <c r="B2698" s="59">
        <v>155</v>
      </c>
      <c r="C2698" s="59">
        <v>285</v>
      </c>
      <c r="D2698" s="59">
        <v>140</v>
      </c>
      <c r="E2698" s="59">
        <v>58</v>
      </c>
      <c r="F2698" s="59">
        <v>34</v>
      </c>
      <c r="G2698" s="59">
        <v>502</v>
      </c>
    </row>
    <row r="2699" spans="1:7" x14ac:dyDescent="0.25">
      <c r="A2699" s="59">
        <v>138</v>
      </c>
      <c r="B2699" s="59">
        <v>163</v>
      </c>
      <c r="C2699" s="59">
        <v>346</v>
      </c>
      <c r="D2699" s="59">
        <v>160</v>
      </c>
      <c r="E2699" s="59">
        <v>70</v>
      </c>
      <c r="F2699" s="59">
        <v>45</v>
      </c>
      <c r="G2699" s="59">
        <v>1091</v>
      </c>
    </row>
    <row r="2700" spans="1:7" x14ac:dyDescent="0.25">
      <c r="A2700" s="59">
        <v>19</v>
      </c>
      <c r="B2700" s="59">
        <v>67</v>
      </c>
      <c r="C2700" s="59">
        <v>129</v>
      </c>
      <c r="D2700" s="59">
        <v>54</v>
      </c>
      <c r="E2700" s="59">
        <v>54</v>
      </c>
      <c r="F2700" s="59">
        <v>20</v>
      </c>
      <c r="G2700" s="59">
        <v>337</v>
      </c>
    </row>
    <row r="2701" spans="1:7" x14ac:dyDescent="0.25">
      <c r="A2701" s="59">
        <v>42</v>
      </c>
      <c r="B2701" s="59">
        <v>74</v>
      </c>
      <c r="C2701" s="59">
        <v>137</v>
      </c>
      <c r="D2701" s="59">
        <v>55</v>
      </c>
      <c r="E2701" s="59">
        <v>46</v>
      </c>
      <c r="F2701" s="59">
        <v>18</v>
      </c>
      <c r="G2701" s="59">
        <v>336</v>
      </c>
    </row>
    <row r="2702" spans="1:7" x14ac:dyDescent="0.25">
      <c r="A2702" s="59">
        <v>40</v>
      </c>
      <c r="B2702" s="59">
        <v>64</v>
      </c>
      <c r="C2702" s="59">
        <v>114</v>
      </c>
      <c r="D2702" s="59">
        <v>43</v>
      </c>
      <c r="E2702" s="59">
        <v>37</v>
      </c>
      <c r="F2702" s="59">
        <v>13</v>
      </c>
      <c r="G2702" s="59">
        <v>363</v>
      </c>
    </row>
    <row r="2703" spans="1:7" x14ac:dyDescent="0.25">
      <c r="A2703" s="59">
        <v>-4</v>
      </c>
      <c r="B2703" s="59">
        <v>73</v>
      </c>
      <c r="C2703" s="59">
        <v>133</v>
      </c>
      <c r="D2703" s="59">
        <v>52</v>
      </c>
      <c r="E2703" s="59">
        <v>76</v>
      </c>
      <c r="F2703" s="59">
        <v>47</v>
      </c>
      <c r="G2703" s="59">
        <v>433</v>
      </c>
    </row>
    <row r="2704" spans="1:7" x14ac:dyDescent="0.25">
      <c r="A2704" s="59">
        <v>68</v>
      </c>
      <c r="B2704" s="59">
        <v>84</v>
      </c>
      <c r="C2704" s="59">
        <v>142</v>
      </c>
      <c r="D2704" s="59">
        <v>49</v>
      </c>
      <c r="E2704" s="59">
        <v>38</v>
      </c>
      <c r="F2704" s="59">
        <v>15</v>
      </c>
      <c r="G2704" s="59">
        <v>342</v>
      </c>
    </row>
    <row r="2705" spans="1:7" x14ac:dyDescent="0.25">
      <c r="A2705" s="59">
        <v>70</v>
      </c>
      <c r="B2705" s="59">
        <v>72</v>
      </c>
      <c r="C2705" s="59">
        <v>129</v>
      </c>
      <c r="D2705" s="59">
        <v>49</v>
      </c>
      <c r="E2705" s="59">
        <v>25</v>
      </c>
      <c r="F2705" s="59">
        <v>13</v>
      </c>
      <c r="G2705" s="59">
        <v>779</v>
      </c>
    </row>
    <row r="2706" spans="1:7" x14ac:dyDescent="0.25">
      <c r="A2706" s="59">
        <v>46</v>
      </c>
      <c r="B2706" s="59">
        <v>68</v>
      </c>
      <c r="C2706" s="59">
        <v>121</v>
      </c>
      <c r="D2706" s="59">
        <v>46</v>
      </c>
      <c r="E2706" s="59">
        <v>37</v>
      </c>
      <c r="F2706" s="59">
        <v>14</v>
      </c>
      <c r="G2706" s="59">
        <v>388</v>
      </c>
    </row>
    <row r="2707" spans="1:7" x14ac:dyDescent="0.25">
      <c r="A2707" s="59">
        <v>1</v>
      </c>
      <c r="B2707" s="59">
        <v>87</v>
      </c>
      <c r="C2707" s="59">
        <v>160</v>
      </c>
      <c r="D2707" s="59">
        <v>63</v>
      </c>
      <c r="E2707" s="59">
        <v>86</v>
      </c>
      <c r="F2707" s="59">
        <v>57</v>
      </c>
      <c r="G2707" s="59">
        <v>521</v>
      </c>
    </row>
    <row r="2708" spans="1:7" x14ac:dyDescent="0.25">
      <c r="A2708" s="59">
        <v>58</v>
      </c>
      <c r="B2708" s="59">
        <v>82</v>
      </c>
      <c r="C2708" s="59">
        <v>161</v>
      </c>
      <c r="D2708" s="59">
        <v>69</v>
      </c>
      <c r="E2708" s="59">
        <v>43</v>
      </c>
      <c r="F2708" s="59">
        <v>21</v>
      </c>
      <c r="G2708" s="59">
        <v>965</v>
      </c>
    </row>
    <row r="2709" spans="1:7" x14ac:dyDescent="0.25">
      <c r="A2709" s="59">
        <v>47</v>
      </c>
      <c r="B2709" s="59">
        <v>58</v>
      </c>
      <c r="C2709" s="59">
        <v>110</v>
      </c>
      <c r="D2709" s="59">
        <v>45</v>
      </c>
      <c r="E2709" s="59">
        <v>26</v>
      </c>
      <c r="F2709" s="59">
        <v>14</v>
      </c>
      <c r="G2709" s="59">
        <v>605</v>
      </c>
    </row>
    <row r="2710" spans="1:7" x14ac:dyDescent="0.25">
      <c r="A2710" s="59">
        <v>24</v>
      </c>
      <c r="B2710" s="59">
        <v>70</v>
      </c>
      <c r="C2710" s="59">
        <v>135</v>
      </c>
      <c r="D2710" s="59">
        <v>57</v>
      </c>
      <c r="E2710" s="59">
        <v>54</v>
      </c>
      <c r="F2710" s="59">
        <v>21</v>
      </c>
      <c r="G2710" s="59">
        <v>313</v>
      </c>
    </row>
    <row r="2711" spans="1:7" x14ac:dyDescent="0.25">
      <c r="A2711" s="59">
        <v>25</v>
      </c>
      <c r="B2711" s="59">
        <v>132</v>
      </c>
      <c r="C2711" s="59">
        <v>242</v>
      </c>
      <c r="D2711" s="59">
        <v>95</v>
      </c>
      <c r="E2711" s="59">
        <v>115</v>
      </c>
      <c r="F2711" s="59">
        <v>86</v>
      </c>
      <c r="G2711" s="59">
        <v>554</v>
      </c>
    </row>
    <row r="2712" spans="1:7" x14ac:dyDescent="0.25">
      <c r="A2712" s="59">
        <v>86</v>
      </c>
      <c r="B2712" s="59">
        <v>112</v>
      </c>
      <c r="C2712" s="59">
        <v>208</v>
      </c>
      <c r="D2712" s="59">
        <v>83</v>
      </c>
      <c r="E2712" s="59">
        <v>54</v>
      </c>
      <c r="F2712" s="59">
        <v>27</v>
      </c>
      <c r="G2712" s="59">
        <v>433</v>
      </c>
    </row>
    <row r="2713" spans="1:7" x14ac:dyDescent="0.25">
      <c r="A2713" s="59">
        <v>50</v>
      </c>
      <c r="B2713" s="59">
        <v>98</v>
      </c>
      <c r="C2713" s="59">
        <v>190</v>
      </c>
      <c r="D2713" s="59">
        <v>80</v>
      </c>
      <c r="E2713" s="59">
        <v>64</v>
      </c>
      <c r="F2713" s="59">
        <v>30</v>
      </c>
      <c r="G2713" s="59">
        <v>494</v>
      </c>
    </row>
    <row r="2714" spans="1:7" x14ac:dyDescent="0.25">
      <c r="A2714" s="59">
        <v>68</v>
      </c>
      <c r="B2714" s="59">
        <v>91</v>
      </c>
      <c r="C2714" s="59">
        <v>178</v>
      </c>
      <c r="D2714" s="59">
        <v>76</v>
      </c>
      <c r="E2714" s="59">
        <v>45</v>
      </c>
      <c r="F2714" s="59">
        <v>23</v>
      </c>
      <c r="G2714" s="59">
        <v>965</v>
      </c>
    </row>
    <row r="2715" spans="1:7" x14ac:dyDescent="0.25">
      <c r="A2715" s="59">
        <v>64</v>
      </c>
      <c r="B2715" s="59">
        <v>68</v>
      </c>
      <c r="C2715" s="59">
        <v>123</v>
      </c>
      <c r="D2715" s="59">
        <v>47</v>
      </c>
      <c r="E2715" s="59">
        <v>25</v>
      </c>
      <c r="F2715" s="59">
        <v>13</v>
      </c>
      <c r="G2715" s="59">
        <v>821</v>
      </c>
    </row>
    <row r="2716" spans="1:7" x14ac:dyDescent="0.25">
      <c r="A2716" s="59">
        <v>27</v>
      </c>
      <c r="B2716" s="59">
        <v>37</v>
      </c>
      <c r="C2716" s="59">
        <v>66</v>
      </c>
      <c r="D2716" s="59">
        <v>25</v>
      </c>
      <c r="E2716" s="59">
        <v>19</v>
      </c>
      <c r="F2716" s="59">
        <v>7</v>
      </c>
      <c r="G2716" s="59">
        <v>775</v>
      </c>
    </row>
    <row r="2717" spans="1:7" x14ac:dyDescent="0.25">
      <c r="A2717" s="59">
        <v>159</v>
      </c>
      <c r="B2717" s="59">
        <v>176</v>
      </c>
      <c r="C2717" s="59">
        <v>311</v>
      </c>
      <c r="D2717" s="59">
        <v>69</v>
      </c>
      <c r="E2717" s="59">
        <v>69</v>
      </c>
      <c r="F2717" s="59">
        <v>38</v>
      </c>
      <c r="G2717" s="59">
        <v>962</v>
      </c>
    </row>
    <row r="2718" spans="1:7" x14ac:dyDescent="0.25">
      <c r="A2718" s="59">
        <v>0</v>
      </c>
      <c r="B2718" s="59">
        <v>87</v>
      </c>
      <c r="C2718" s="59">
        <v>160</v>
      </c>
      <c r="D2718" s="59">
        <v>63</v>
      </c>
      <c r="E2718" s="59">
        <v>87</v>
      </c>
      <c r="F2718" s="59">
        <v>57</v>
      </c>
      <c r="G2718" s="59">
        <v>521</v>
      </c>
    </row>
    <row r="2719" spans="1:7" x14ac:dyDescent="0.25">
      <c r="A2719" s="59">
        <v>36</v>
      </c>
      <c r="B2719" s="59">
        <v>68</v>
      </c>
      <c r="C2719" s="59">
        <v>127</v>
      </c>
      <c r="D2719" s="59">
        <v>51</v>
      </c>
      <c r="E2719" s="59">
        <v>44</v>
      </c>
      <c r="F2719" s="59">
        <v>16</v>
      </c>
      <c r="G2719" s="59">
        <v>311</v>
      </c>
    </row>
    <row r="2720" spans="1:7" x14ac:dyDescent="0.25">
      <c r="A2720" s="59">
        <v>46</v>
      </c>
      <c r="B2720" s="59">
        <v>58</v>
      </c>
      <c r="C2720" s="59">
        <v>110</v>
      </c>
      <c r="D2720" s="59">
        <v>45</v>
      </c>
      <c r="E2720" s="59">
        <v>27</v>
      </c>
      <c r="F2720" s="59">
        <v>14</v>
      </c>
      <c r="G2720" s="59">
        <v>605</v>
      </c>
    </row>
    <row r="2721" spans="1:7" x14ac:dyDescent="0.25">
      <c r="A2721" s="59">
        <v>22</v>
      </c>
      <c r="B2721" s="59">
        <v>70</v>
      </c>
      <c r="C2721" s="59">
        <v>135</v>
      </c>
      <c r="D2721" s="59">
        <v>57</v>
      </c>
      <c r="E2721" s="59">
        <v>55</v>
      </c>
      <c r="F2721" s="59">
        <v>21</v>
      </c>
      <c r="G2721" s="59">
        <v>313</v>
      </c>
    </row>
    <row r="2722" spans="1:7" x14ac:dyDescent="0.25">
      <c r="A2722" s="59">
        <v>58</v>
      </c>
      <c r="B2722" s="59">
        <v>82</v>
      </c>
      <c r="C2722" s="59">
        <v>161</v>
      </c>
      <c r="D2722" s="59">
        <v>69</v>
      </c>
      <c r="E2722" s="59">
        <v>43</v>
      </c>
      <c r="F2722" s="59">
        <v>21</v>
      </c>
      <c r="G2722" s="59">
        <v>965</v>
      </c>
    </row>
    <row r="2723" spans="1:7" x14ac:dyDescent="0.25">
      <c r="A2723" s="59">
        <v>45</v>
      </c>
      <c r="B2723" s="59">
        <v>51</v>
      </c>
      <c r="C2723" s="59">
        <v>91</v>
      </c>
      <c r="D2723" s="59">
        <v>34</v>
      </c>
      <c r="E2723" s="59">
        <v>21</v>
      </c>
      <c r="F2723" s="59">
        <v>9</v>
      </c>
      <c r="G2723" s="59">
        <v>821</v>
      </c>
    </row>
    <row r="2724" spans="1:7" x14ac:dyDescent="0.25">
      <c r="A2724" s="59">
        <v>70</v>
      </c>
      <c r="B2724" s="59">
        <v>72</v>
      </c>
      <c r="C2724" s="59">
        <v>129</v>
      </c>
      <c r="D2724" s="59">
        <v>49</v>
      </c>
      <c r="E2724" s="59">
        <v>25</v>
      </c>
      <c r="F2724" s="59">
        <v>13</v>
      </c>
      <c r="G2724" s="59">
        <v>779</v>
      </c>
    </row>
    <row r="2725" spans="1:7" x14ac:dyDescent="0.25">
      <c r="A2725" s="59">
        <v>108</v>
      </c>
      <c r="B2725" s="59">
        <v>134</v>
      </c>
      <c r="C2725" s="59">
        <v>237</v>
      </c>
      <c r="D2725" s="59">
        <v>88</v>
      </c>
      <c r="E2725" s="59">
        <v>61</v>
      </c>
      <c r="F2725" s="59">
        <v>29</v>
      </c>
      <c r="G2725" s="59">
        <v>653</v>
      </c>
    </row>
    <row r="2726" spans="1:7" x14ac:dyDescent="0.25">
      <c r="A2726" s="59">
        <v>145</v>
      </c>
      <c r="B2726" s="59">
        <v>155</v>
      </c>
      <c r="C2726" s="59">
        <v>285</v>
      </c>
      <c r="D2726" s="59">
        <v>90</v>
      </c>
      <c r="E2726" s="59">
        <v>57</v>
      </c>
      <c r="F2726" s="59">
        <v>34</v>
      </c>
      <c r="G2726" s="59">
        <v>502</v>
      </c>
    </row>
    <row r="2727" spans="1:7" x14ac:dyDescent="0.25">
      <c r="A2727" s="59">
        <v>25</v>
      </c>
      <c r="B2727" s="59">
        <v>132</v>
      </c>
      <c r="C2727" s="59">
        <v>242</v>
      </c>
      <c r="D2727" s="59">
        <v>95</v>
      </c>
      <c r="E2727" s="59">
        <v>115</v>
      </c>
      <c r="F2727" s="59">
        <v>86</v>
      </c>
      <c r="G2727" s="59">
        <v>554</v>
      </c>
    </row>
    <row r="2728" spans="1:7" x14ac:dyDescent="0.25">
      <c r="A2728" s="59">
        <v>86</v>
      </c>
      <c r="B2728" s="59">
        <v>112</v>
      </c>
      <c r="C2728" s="59">
        <v>208</v>
      </c>
      <c r="D2728" s="59">
        <v>83</v>
      </c>
      <c r="E2728" s="59">
        <v>54</v>
      </c>
      <c r="F2728" s="59">
        <v>27</v>
      </c>
      <c r="G2728" s="59">
        <v>433</v>
      </c>
    </row>
    <row r="2729" spans="1:7" x14ac:dyDescent="0.25">
      <c r="A2729" s="59">
        <v>19</v>
      </c>
      <c r="B2729" s="59">
        <v>67</v>
      </c>
      <c r="C2729" s="59">
        <v>129</v>
      </c>
      <c r="D2729" s="59">
        <v>54</v>
      </c>
      <c r="E2729" s="59">
        <v>54</v>
      </c>
      <c r="F2729" s="59">
        <v>20</v>
      </c>
      <c r="G2729" s="59">
        <v>337</v>
      </c>
    </row>
    <row r="2730" spans="1:7" x14ac:dyDescent="0.25">
      <c r="A2730" s="59">
        <v>39</v>
      </c>
      <c r="B2730" s="59">
        <v>45</v>
      </c>
      <c r="C2730" s="59">
        <v>80</v>
      </c>
      <c r="D2730" s="59">
        <v>30</v>
      </c>
      <c r="E2730" s="59">
        <v>19</v>
      </c>
      <c r="F2730" s="59">
        <v>8</v>
      </c>
      <c r="G2730" s="59">
        <v>820</v>
      </c>
    </row>
    <row r="2731" spans="1:7" x14ac:dyDescent="0.25">
      <c r="A2731" s="59">
        <v>24</v>
      </c>
      <c r="B2731" s="59">
        <v>32</v>
      </c>
      <c r="C2731" s="59">
        <v>56</v>
      </c>
      <c r="D2731" s="59">
        <v>21</v>
      </c>
      <c r="E2731" s="59">
        <v>16</v>
      </c>
      <c r="F2731" s="59">
        <v>5</v>
      </c>
      <c r="G2731" s="59">
        <v>454</v>
      </c>
    </row>
    <row r="2732" spans="1:7" x14ac:dyDescent="0.25">
      <c r="A2732" s="59">
        <v>589</v>
      </c>
      <c r="B2732" s="59">
        <v>451</v>
      </c>
      <c r="C2732" s="59">
        <v>553</v>
      </c>
      <c r="D2732" s="59">
        <v>68</v>
      </c>
      <c r="E2732" s="59">
        <v>54</v>
      </c>
      <c r="F2732" s="59">
        <v>22</v>
      </c>
      <c r="G2732" s="59">
        <v>-348</v>
      </c>
    </row>
    <row r="2733" spans="1:7" x14ac:dyDescent="0.25">
      <c r="A2733" s="59">
        <v>-18</v>
      </c>
      <c r="B2733" s="59">
        <v>65</v>
      </c>
      <c r="C2733" s="59">
        <v>125</v>
      </c>
      <c r="D2733" s="59">
        <v>52</v>
      </c>
      <c r="E2733" s="59">
        <v>77</v>
      </c>
      <c r="F2733" s="59">
        <v>47</v>
      </c>
      <c r="G2733" s="59">
        <v>458</v>
      </c>
    </row>
    <row r="2734" spans="1:7" x14ac:dyDescent="0.25">
      <c r="A2734" s="59">
        <v>140</v>
      </c>
      <c r="B2734" s="59">
        <v>163</v>
      </c>
      <c r="C2734" s="59">
        <v>346</v>
      </c>
      <c r="D2734" s="59">
        <v>164</v>
      </c>
      <c r="E2734" s="59">
        <v>69</v>
      </c>
      <c r="F2734" s="59">
        <v>45</v>
      </c>
      <c r="G2734" s="59">
        <v>1091</v>
      </c>
    </row>
    <row r="2735" spans="1:7" x14ac:dyDescent="0.25">
      <c r="A2735" s="59">
        <v>-4</v>
      </c>
      <c r="B2735" s="59">
        <v>44</v>
      </c>
      <c r="C2735" s="59">
        <v>84</v>
      </c>
      <c r="D2735" s="59">
        <v>35</v>
      </c>
      <c r="E2735" s="59">
        <v>47</v>
      </c>
      <c r="F2735" s="59">
        <v>13</v>
      </c>
      <c r="G2735" s="59">
        <v>197</v>
      </c>
    </row>
    <row r="2736" spans="1:7" x14ac:dyDescent="0.25">
      <c r="A2736" s="59">
        <v>18</v>
      </c>
      <c r="B2736" s="59">
        <v>28</v>
      </c>
      <c r="C2736" s="59">
        <v>50</v>
      </c>
      <c r="D2736" s="59">
        <v>19</v>
      </c>
      <c r="E2736" s="59">
        <v>16</v>
      </c>
      <c r="F2736" s="59">
        <v>5</v>
      </c>
      <c r="G2736" s="59">
        <v>820</v>
      </c>
    </row>
    <row r="2737" spans="1:7" x14ac:dyDescent="0.25">
      <c r="A2737" s="59">
        <v>47</v>
      </c>
      <c r="B2737" s="59">
        <v>43</v>
      </c>
      <c r="C2737" s="59">
        <v>46</v>
      </c>
      <c r="D2737" s="59">
        <v>0</v>
      </c>
      <c r="E2737" s="59">
        <v>11</v>
      </c>
      <c r="F2737" s="59">
        <v>0</v>
      </c>
      <c r="G2737" s="59">
        <v>688</v>
      </c>
    </row>
    <row r="2738" spans="1:7" x14ac:dyDescent="0.25">
      <c r="A2738" s="59">
        <v>49</v>
      </c>
      <c r="B2738" s="59">
        <v>72</v>
      </c>
      <c r="C2738" s="59">
        <v>129</v>
      </c>
      <c r="D2738" s="59">
        <v>49</v>
      </c>
      <c r="E2738" s="59">
        <v>39</v>
      </c>
      <c r="F2738" s="59">
        <v>15</v>
      </c>
      <c r="G2738" s="59">
        <v>241</v>
      </c>
    </row>
    <row r="2739" spans="1:7" x14ac:dyDescent="0.25">
      <c r="A2739" s="59">
        <v>40</v>
      </c>
      <c r="B2739" s="59">
        <v>75</v>
      </c>
      <c r="C2739" s="59">
        <v>133</v>
      </c>
      <c r="D2739" s="59">
        <v>50</v>
      </c>
      <c r="E2739" s="59">
        <v>48</v>
      </c>
      <c r="F2739" s="59">
        <v>16</v>
      </c>
      <c r="G2739" s="59">
        <v>372</v>
      </c>
    </row>
    <row r="2740" spans="1:7" x14ac:dyDescent="0.25">
      <c r="A2740" s="59">
        <v>-9</v>
      </c>
      <c r="B2740" s="59">
        <v>63</v>
      </c>
      <c r="C2740" s="59">
        <v>114</v>
      </c>
      <c r="D2740" s="59">
        <v>44</v>
      </c>
      <c r="E2740" s="59">
        <v>69</v>
      </c>
      <c r="F2740" s="59">
        <v>40</v>
      </c>
      <c r="G2740" s="59">
        <v>261</v>
      </c>
    </row>
    <row r="2741" spans="1:7" x14ac:dyDescent="0.25">
      <c r="A2741" s="59">
        <v>-13</v>
      </c>
      <c r="B2741" s="59">
        <v>36</v>
      </c>
      <c r="C2741" s="59">
        <v>69</v>
      </c>
      <c r="D2741" s="59">
        <v>29</v>
      </c>
      <c r="E2741" s="59">
        <v>45</v>
      </c>
      <c r="F2741" s="59">
        <v>11</v>
      </c>
      <c r="G2741" s="59">
        <v>169</v>
      </c>
    </row>
    <row r="2742" spans="1:7" x14ac:dyDescent="0.25">
      <c r="A2742" s="59">
        <v>123</v>
      </c>
      <c r="B2742" s="59">
        <v>117</v>
      </c>
      <c r="C2742" s="59">
        <v>211</v>
      </c>
      <c r="D2742" s="59">
        <v>81</v>
      </c>
      <c r="E2742" s="59">
        <v>34</v>
      </c>
      <c r="F2742" s="59">
        <v>22</v>
      </c>
      <c r="G2742" s="59">
        <v>460</v>
      </c>
    </row>
    <row r="2743" spans="1:7" x14ac:dyDescent="0.25">
      <c r="A2743" s="59">
        <v>367</v>
      </c>
      <c r="B2743" s="59">
        <v>378</v>
      </c>
      <c r="C2743" s="59">
        <v>680</v>
      </c>
      <c r="D2743" s="59">
        <v>252</v>
      </c>
      <c r="E2743" s="59">
        <v>131</v>
      </c>
      <c r="F2743" s="59">
        <v>98</v>
      </c>
      <c r="G2743" s="59">
        <v>1558</v>
      </c>
    </row>
    <row r="2744" spans="1:7" x14ac:dyDescent="0.25">
      <c r="A2744" s="59">
        <v>-156</v>
      </c>
      <c r="B2744" s="59">
        <v>-20</v>
      </c>
      <c r="C2744" s="59">
        <v>201</v>
      </c>
      <c r="D2744" s="59">
        <v>179</v>
      </c>
      <c r="E2744" s="59">
        <v>85</v>
      </c>
      <c r="F2744" s="59">
        <v>64</v>
      </c>
      <c r="G2744" s="59">
        <v>1811</v>
      </c>
    </row>
    <row r="2745" spans="1:7" x14ac:dyDescent="0.25">
      <c r="A2745" s="59">
        <v>156</v>
      </c>
      <c r="B2745" s="59">
        <v>145</v>
      </c>
      <c r="C2745" s="59">
        <v>261</v>
      </c>
      <c r="D2745" s="59">
        <v>84</v>
      </c>
      <c r="E2745" s="59">
        <v>40</v>
      </c>
      <c r="F2745" s="59">
        <v>28</v>
      </c>
      <c r="G2745" s="59">
        <v>822</v>
      </c>
    </row>
    <row r="2746" spans="1:7" x14ac:dyDescent="0.25">
      <c r="A2746" s="59">
        <v>141</v>
      </c>
      <c r="B2746" s="59">
        <v>132</v>
      </c>
      <c r="C2746" s="59">
        <v>238</v>
      </c>
      <c r="D2746" s="59">
        <v>91</v>
      </c>
      <c r="E2746" s="59">
        <v>37</v>
      </c>
      <c r="F2746" s="59">
        <v>25</v>
      </c>
      <c r="G2746" s="59">
        <v>777</v>
      </c>
    </row>
    <row r="2747" spans="1:7" x14ac:dyDescent="0.25">
      <c r="A2747" s="59">
        <v>410</v>
      </c>
      <c r="B2747" s="59">
        <v>428</v>
      </c>
      <c r="C2747" s="59">
        <v>759</v>
      </c>
      <c r="D2747" s="59">
        <v>289</v>
      </c>
      <c r="E2747" s="59">
        <v>152</v>
      </c>
      <c r="F2747" s="59">
        <v>99</v>
      </c>
      <c r="G2747" s="59">
        <v>2108</v>
      </c>
    </row>
    <row r="2748" spans="1:7" x14ac:dyDescent="0.25">
      <c r="A2748" s="59">
        <v>-304</v>
      </c>
      <c r="B2748" s="59">
        <v>-59</v>
      </c>
      <c r="C2748" s="59">
        <v>70</v>
      </c>
      <c r="D2748" s="59">
        <v>88</v>
      </c>
      <c r="E2748" s="59">
        <v>146</v>
      </c>
      <c r="F2748" s="59">
        <v>113</v>
      </c>
      <c r="G2748" s="59">
        <v>1382</v>
      </c>
    </row>
    <row r="2749" spans="1:7" x14ac:dyDescent="0.25">
      <c r="A2749" s="59">
        <v>349</v>
      </c>
      <c r="B2749" s="59">
        <v>325</v>
      </c>
      <c r="C2749" s="59">
        <v>601</v>
      </c>
      <c r="D2749" s="59">
        <v>190</v>
      </c>
      <c r="E2749" s="59">
        <v>90</v>
      </c>
      <c r="F2749" s="59">
        <v>66</v>
      </c>
      <c r="G2749" s="59">
        <v>1262</v>
      </c>
    </row>
    <row r="2750" spans="1:7" x14ac:dyDescent="0.25">
      <c r="A2750" s="59">
        <v>56</v>
      </c>
      <c r="B2750" s="59">
        <v>67</v>
      </c>
      <c r="C2750" s="59">
        <v>127</v>
      </c>
      <c r="D2750" s="59">
        <v>52</v>
      </c>
      <c r="E2750" s="59">
        <v>29</v>
      </c>
      <c r="F2750" s="59">
        <v>17</v>
      </c>
      <c r="G2750" s="59">
        <v>605</v>
      </c>
    </row>
    <row r="2751" spans="1:7" x14ac:dyDescent="0.25">
      <c r="A2751" s="59">
        <v>52</v>
      </c>
      <c r="B2751" s="59">
        <v>98</v>
      </c>
      <c r="C2751" s="59">
        <v>190</v>
      </c>
      <c r="D2751" s="59">
        <v>80</v>
      </c>
      <c r="E2751" s="59">
        <v>63</v>
      </c>
      <c r="F2751" s="59">
        <v>30</v>
      </c>
      <c r="G2751" s="59">
        <v>494</v>
      </c>
    </row>
    <row r="2752" spans="1:7" x14ac:dyDescent="0.25">
      <c r="A2752" s="59">
        <v>45</v>
      </c>
      <c r="B2752" s="59">
        <v>51</v>
      </c>
      <c r="C2752" s="59">
        <v>92</v>
      </c>
      <c r="D2752" s="59">
        <v>35</v>
      </c>
      <c r="E2752" s="59">
        <v>21</v>
      </c>
      <c r="F2752" s="59">
        <v>9</v>
      </c>
      <c r="G2752" s="59">
        <v>776</v>
      </c>
    </row>
    <row r="2753" spans="1:7" x14ac:dyDescent="0.25">
      <c r="A2753" s="59">
        <v>71</v>
      </c>
      <c r="B2753" s="59">
        <v>72</v>
      </c>
      <c r="C2753" s="59">
        <v>129</v>
      </c>
      <c r="D2753" s="59">
        <v>49</v>
      </c>
      <c r="E2753" s="59">
        <v>24</v>
      </c>
      <c r="F2753" s="59">
        <v>13</v>
      </c>
      <c r="G2753" s="59">
        <v>779</v>
      </c>
    </row>
    <row r="2754" spans="1:7" x14ac:dyDescent="0.25">
      <c r="A2754" s="59">
        <v>1</v>
      </c>
      <c r="B2754" s="59">
        <v>87</v>
      </c>
      <c r="C2754" s="59">
        <v>160</v>
      </c>
      <c r="D2754" s="59">
        <v>63</v>
      </c>
      <c r="E2754" s="59">
        <v>86</v>
      </c>
      <c r="F2754" s="59">
        <v>57</v>
      </c>
      <c r="G2754" s="59">
        <v>37</v>
      </c>
    </row>
    <row r="2755" spans="1:7" x14ac:dyDescent="0.25">
      <c r="A2755" s="59">
        <v>67</v>
      </c>
      <c r="B2755" s="59">
        <v>84</v>
      </c>
      <c r="C2755" s="59">
        <v>142</v>
      </c>
      <c r="D2755" s="59">
        <v>49</v>
      </c>
      <c r="E2755" s="59">
        <v>39</v>
      </c>
      <c r="F2755" s="59">
        <v>15</v>
      </c>
      <c r="G2755" s="59">
        <v>342</v>
      </c>
    </row>
    <row r="2756" spans="1:7" x14ac:dyDescent="0.25">
      <c r="A2756" s="59">
        <v>46</v>
      </c>
      <c r="B2756" s="59">
        <v>68</v>
      </c>
      <c r="C2756" s="59">
        <v>121</v>
      </c>
      <c r="D2756" s="59">
        <v>46</v>
      </c>
      <c r="E2756" s="59">
        <v>37</v>
      </c>
      <c r="F2756" s="59">
        <v>14</v>
      </c>
      <c r="G2756" s="59">
        <v>388</v>
      </c>
    </row>
    <row r="2757" spans="1:7" x14ac:dyDescent="0.25">
      <c r="A2757" s="59">
        <v>18</v>
      </c>
      <c r="B2757" s="59">
        <v>28</v>
      </c>
      <c r="C2757" s="59">
        <v>50</v>
      </c>
      <c r="D2757" s="59">
        <v>19</v>
      </c>
      <c r="E2757" s="59">
        <v>16</v>
      </c>
      <c r="F2757" s="59">
        <v>5</v>
      </c>
      <c r="G2757" s="59">
        <v>820</v>
      </c>
    </row>
    <row r="2758" spans="1:7" x14ac:dyDescent="0.25">
      <c r="A2758" s="59">
        <v>4</v>
      </c>
      <c r="B2758" s="59">
        <v>33</v>
      </c>
      <c r="C2758" s="59">
        <v>65</v>
      </c>
      <c r="D2758" s="59">
        <v>28</v>
      </c>
      <c r="E2758" s="59">
        <v>30</v>
      </c>
      <c r="F2758" s="59">
        <v>8</v>
      </c>
      <c r="G2758" s="59">
        <v>964</v>
      </c>
    </row>
    <row r="2759" spans="1:7" x14ac:dyDescent="0.25">
      <c r="A2759" s="59">
        <v>40</v>
      </c>
      <c r="B2759" s="59">
        <v>75</v>
      </c>
      <c r="C2759" s="59">
        <v>133</v>
      </c>
      <c r="D2759" s="59">
        <v>50</v>
      </c>
      <c r="E2759" s="59">
        <v>48</v>
      </c>
      <c r="F2759" s="59">
        <v>16</v>
      </c>
      <c r="G2759" s="59">
        <v>372</v>
      </c>
    </row>
    <row r="2760" spans="1:7" x14ac:dyDescent="0.25">
      <c r="A2760" s="59">
        <v>-16</v>
      </c>
      <c r="B2760" s="59">
        <v>40</v>
      </c>
      <c r="C2760" s="59">
        <v>142</v>
      </c>
      <c r="D2760" s="59">
        <v>93</v>
      </c>
      <c r="E2760" s="59">
        <v>51</v>
      </c>
      <c r="F2760" s="59">
        <v>28</v>
      </c>
      <c r="G2760" s="59">
        <v>840</v>
      </c>
    </row>
    <row r="2761" spans="1:7" x14ac:dyDescent="0.25">
      <c r="A2761" s="59">
        <v>-13</v>
      </c>
      <c r="B2761" s="59">
        <v>36</v>
      </c>
      <c r="C2761" s="59">
        <v>69</v>
      </c>
      <c r="D2761" s="59">
        <v>29</v>
      </c>
      <c r="E2761" s="59">
        <v>45</v>
      </c>
      <c r="F2761" s="59">
        <v>11</v>
      </c>
      <c r="G2761" s="59">
        <v>-39</v>
      </c>
    </row>
    <row r="2762" spans="1:7" x14ac:dyDescent="0.25">
      <c r="A2762" s="59">
        <v>-9</v>
      </c>
      <c r="B2762" s="59">
        <v>63</v>
      </c>
      <c r="C2762" s="59">
        <v>114</v>
      </c>
      <c r="D2762" s="59">
        <v>44</v>
      </c>
      <c r="E2762" s="59">
        <v>69</v>
      </c>
      <c r="F2762" s="59">
        <v>40</v>
      </c>
      <c r="G2762" s="59">
        <v>261</v>
      </c>
    </row>
    <row r="2763" spans="1:7" x14ac:dyDescent="0.25">
      <c r="A2763" s="59">
        <v>18</v>
      </c>
      <c r="B2763" s="59">
        <v>51</v>
      </c>
      <c r="C2763" s="59">
        <v>94</v>
      </c>
      <c r="D2763" s="59">
        <v>37</v>
      </c>
      <c r="E2763" s="59">
        <v>39</v>
      </c>
      <c r="F2763" s="59">
        <v>12</v>
      </c>
      <c r="G2763" s="59">
        <v>195</v>
      </c>
    </row>
    <row r="2764" spans="1:7" x14ac:dyDescent="0.25">
      <c r="A2764" s="59">
        <v>22</v>
      </c>
      <c r="B2764" s="59">
        <v>70</v>
      </c>
      <c r="C2764" s="59">
        <v>135</v>
      </c>
      <c r="D2764" s="59">
        <v>57</v>
      </c>
      <c r="E2764" s="59">
        <v>55</v>
      </c>
      <c r="F2764" s="59">
        <v>21</v>
      </c>
      <c r="G2764" s="59">
        <v>313</v>
      </c>
    </row>
    <row r="2765" spans="1:7" x14ac:dyDescent="0.25">
      <c r="A2765" s="59">
        <v>24</v>
      </c>
      <c r="B2765" s="59">
        <v>132</v>
      </c>
      <c r="C2765" s="59">
        <v>242</v>
      </c>
      <c r="D2765" s="59">
        <v>95</v>
      </c>
      <c r="E2765" s="59">
        <v>116</v>
      </c>
      <c r="F2765" s="59">
        <v>86</v>
      </c>
      <c r="G2765" s="59">
        <v>554</v>
      </c>
    </row>
    <row r="2766" spans="1:7" x14ac:dyDescent="0.25">
      <c r="A2766" s="59">
        <v>49</v>
      </c>
      <c r="B2766" s="59">
        <v>60</v>
      </c>
      <c r="C2766" s="59">
        <v>113</v>
      </c>
      <c r="D2766" s="59">
        <v>46</v>
      </c>
      <c r="E2766" s="59">
        <v>27</v>
      </c>
      <c r="F2766" s="59">
        <v>15</v>
      </c>
      <c r="G2766" s="59">
        <v>608</v>
      </c>
    </row>
    <row r="2767" spans="1:7" x14ac:dyDescent="0.25">
      <c r="A2767" s="59">
        <v>37</v>
      </c>
      <c r="B2767" s="59">
        <v>45</v>
      </c>
      <c r="C2767" s="59">
        <v>80</v>
      </c>
      <c r="D2767" s="59">
        <v>30</v>
      </c>
      <c r="E2767" s="59">
        <v>20</v>
      </c>
      <c r="F2767" s="59">
        <v>8</v>
      </c>
      <c r="G2767" s="59">
        <v>820</v>
      </c>
    </row>
    <row r="2768" spans="1:7" x14ac:dyDescent="0.25">
      <c r="A2768" s="59">
        <v>145</v>
      </c>
      <c r="B2768" s="59">
        <v>155</v>
      </c>
      <c r="C2768" s="59">
        <v>285</v>
      </c>
      <c r="D2768" s="59">
        <v>132</v>
      </c>
      <c r="E2768" s="59">
        <v>57</v>
      </c>
      <c r="F2768" s="59">
        <v>34</v>
      </c>
      <c r="G2768" s="59">
        <v>-120</v>
      </c>
    </row>
    <row r="2769" spans="1:7" x14ac:dyDescent="0.25">
      <c r="A2769" s="59">
        <v>24</v>
      </c>
      <c r="B2769" s="59">
        <v>32</v>
      </c>
      <c r="C2769" s="59">
        <v>56</v>
      </c>
      <c r="D2769" s="59">
        <v>21</v>
      </c>
      <c r="E2769" s="59">
        <v>16</v>
      </c>
      <c r="F2769" s="59">
        <v>5</v>
      </c>
      <c r="G2769" s="59">
        <v>454</v>
      </c>
    </row>
    <row r="2770" spans="1:7" x14ac:dyDescent="0.25">
      <c r="A2770" s="59">
        <v>110</v>
      </c>
      <c r="B2770" s="59">
        <v>134</v>
      </c>
      <c r="C2770" s="59">
        <v>237</v>
      </c>
      <c r="D2770" s="59">
        <v>88</v>
      </c>
      <c r="E2770" s="59">
        <v>60</v>
      </c>
      <c r="F2770" s="59">
        <v>29</v>
      </c>
      <c r="G2770" s="59">
        <v>653</v>
      </c>
    </row>
    <row r="2771" spans="1:7" x14ac:dyDescent="0.25">
      <c r="A2771" s="59">
        <v>42</v>
      </c>
      <c r="B2771" s="59">
        <v>74</v>
      </c>
      <c r="C2771" s="59">
        <v>137</v>
      </c>
      <c r="D2771" s="59">
        <v>55</v>
      </c>
      <c r="E2771" s="59">
        <v>46</v>
      </c>
      <c r="F2771" s="59">
        <v>18</v>
      </c>
      <c r="G2771" s="59">
        <v>336</v>
      </c>
    </row>
    <row r="2772" spans="1:7" x14ac:dyDescent="0.25">
      <c r="A2772" s="59">
        <v>40</v>
      </c>
      <c r="B2772" s="59">
        <v>64</v>
      </c>
      <c r="C2772" s="59">
        <v>114</v>
      </c>
      <c r="D2772" s="59">
        <v>43</v>
      </c>
      <c r="E2772" s="59">
        <v>37</v>
      </c>
      <c r="F2772" s="59">
        <v>13</v>
      </c>
      <c r="G2772" s="59">
        <v>363</v>
      </c>
    </row>
    <row r="2773" spans="1:7" x14ac:dyDescent="0.25">
      <c r="A2773" s="59">
        <v>239</v>
      </c>
      <c r="B2773" s="59">
        <v>247</v>
      </c>
      <c r="C2773" s="59">
        <v>486</v>
      </c>
      <c r="D2773" s="59">
        <v>233</v>
      </c>
      <c r="E2773" s="59">
        <v>86</v>
      </c>
      <c r="F2773" s="59">
        <v>64</v>
      </c>
      <c r="G2773" s="59">
        <v>969</v>
      </c>
    </row>
    <row r="2774" spans="1:7" x14ac:dyDescent="0.25">
      <c r="A2774" s="59">
        <v>93</v>
      </c>
      <c r="B2774" s="59">
        <v>100</v>
      </c>
      <c r="C2774" s="59">
        <v>190</v>
      </c>
      <c r="D2774" s="59">
        <v>78</v>
      </c>
      <c r="E2774" s="59">
        <v>37</v>
      </c>
      <c r="F2774" s="59">
        <v>25</v>
      </c>
      <c r="G2774" s="59">
        <v>593</v>
      </c>
    </row>
    <row r="2775" spans="1:7" x14ac:dyDescent="0.25">
      <c r="A2775" s="59">
        <v>71</v>
      </c>
      <c r="B2775" s="59">
        <v>102</v>
      </c>
      <c r="C2775" s="59">
        <v>181</v>
      </c>
      <c r="D2775" s="59">
        <v>68</v>
      </c>
      <c r="E2775" s="59">
        <v>54</v>
      </c>
      <c r="F2775" s="59">
        <v>22</v>
      </c>
      <c r="G2775" s="59">
        <v>9</v>
      </c>
    </row>
    <row r="2776" spans="1:7" x14ac:dyDescent="0.25">
      <c r="A2776" s="59">
        <v>142</v>
      </c>
      <c r="B2776" s="59">
        <v>132</v>
      </c>
      <c r="C2776" s="59">
        <v>238</v>
      </c>
      <c r="D2776" s="59">
        <v>91</v>
      </c>
      <c r="E2776" s="59">
        <v>36</v>
      </c>
      <c r="F2776" s="59">
        <v>25</v>
      </c>
      <c r="G2776" s="59">
        <v>777</v>
      </c>
    </row>
    <row r="2777" spans="1:7" x14ac:dyDescent="0.25">
      <c r="A2777" s="59">
        <v>125</v>
      </c>
      <c r="B2777" s="59">
        <v>117</v>
      </c>
      <c r="C2777" s="59">
        <v>211</v>
      </c>
      <c r="D2777" s="59">
        <v>81</v>
      </c>
      <c r="E2777" s="59">
        <v>33</v>
      </c>
      <c r="F2777" s="59">
        <v>22</v>
      </c>
      <c r="G2777" s="59">
        <v>460</v>
      </c>
    </row>
    <row r="2778" spans="1:7" x14ac:dyDescent="0.25">
      <c r="A2778" s="59">
        <v>50</v>
      </c>
      <c r="B2778" s="59">
        <v>72</v>
      </c>
      <c r="C2778" s="59">
        <v>129</v>
      </c>
      <c r="D2778" s="59">
        <v>49</v>
      </c>
      <c r="E2778" s="59">
        <v>38</v>
      </c>
      <c r="F2778" s="59">
        <v>15</v>
      </c>
      <c r="G2778" s="59">
        <v>241</v>
      </c>
    </row>
    <row r="2779" spans="1:7" x14ac:dyDescent="0.25">
      <c r="A2779" s="59">
        <v>42</v>
      </c>
      <c r="B2779" s="59">
        <v>75</v>
      </c>
      <c r="C2779" s="59">
        <v>133</v>
      </c>
      <c r="D2779" s="59">
        <v>50</v>
      </c>
      <c r="E2779" s="59">
        <v>47</v>
      </c>
      <c r="F2779" s="59">
        <v>16</v>
      </c>
      <c r="G2779" s="59">
        <v>372</v>
      </c>
    </row>
    <row r="2780" spans="1:7" x14ac:dyDescent="0.25">
      <c r="A2780" s="59">
        <v>-16</v>
      </c>
      <c r="B2780" s="59">
        <v>40</v>
      </c>
      <c r="C2780" s="59">
        <v>142</v>
      </c>
      <c r="D2780" s="59">
        <v>93</v>
      </c>
      <c r="E2780" s="59">
        <v>51</v>
      </c>
      <c r="F2780" s="59">
        <v>28</v>
      </c>
      <c r="G2780" s="59">
        <v>840</v>
      </c>
    </row>
    <row r="2781" spans="1:7" x14ac:dyDescent="0.25">
      <c r="A2781" s="59">
        <v>-9</v>
      </c>
      <c r="B2781" s="59">
        <v>63</v>
      </c>
      <c r="C2781" s="59">
        <v>114</v>
      </c>
      <c r="D2781" s="59">
        <v>44</v>
      </c>
      <c r="E2781" s="59">
        <v>69</v>
      </c>
      <c r="F2781" s="59">
        <v>40</v>
      </c>
      <c r="G2781" s="59">
        <v>261</v>
      </c>
    </row>
    <row r="2782" spans="1:7" x14ac:dyDescent="0.25">
      <c r="A2782" s="59">
        <v>16</v>
      </c>
      <c r="B2782" s="59">
        <v>51</v>
      </c>
      <c r="C2782" s="59">
        <v>94</v>
      </c>
      <c r="D2782" s="59">
        <v>37</v>
      </c>
      <c r="E2782" s="59">
        <v>40</v>
      </c>
      <c r="F2782" s="59">
        <v>12</v>
      </c>
      <c r="G2782" s="59">
        <v>195</v>
      </c>
    </row>
    <row r="2783" spans="1:7" x14ac:dyDescent="0.25">
      <c r="A2783" s="59">
        <v>-12</v>
      </c>
      <c r="B2783" s="59">
        <v>36</v>
      </c>
      <c r="C2783" s="59">
        <v>69</v>
      </c>
      <c r="D2783" s="59">
        <v>29</v>
      </c>
      <c r="E2783" s="59">
        <v>44</v>
      </c>
      <c r="F2783" s="59">
        <v>11</v>
      </c>
      <c r="G2783" s="59">
        <v>169</v>
      </c>
    </row>
    <row r="2784" spans="1:7" x14ac:dyDescent="0.25">
      <c r="A2784" s="59">
        <v>64</v>
      </c>
      <c r="B2784" s="59">
        <v>67</v>
      </c>
      <c r="C2784" s="59">
        <v>119</v>
      </c>
      <c r="D2784" s="59">
        <v>45</v>
      </c>
      <c r="E2784" s="59">
        <v>24</v>
      </c>
      <c r="F2784" s="59">
        <v>12</v>
      </c>
      <c r="G2784" s="59">
        <v>777</v>
      </c>
    </row>
    <row r="2785" spans="1:7" x14ac:dyDescent="0.25">
      <c r="A2785" s="59">
        <v>55</v>
      </c>
      <c r="B2785" s="59">
        <v>67</v>
      </c>
      <c r="C2785" s="59">
        <v>127</v>
      </c>
      <c r="D2785" s="59">
        <v>52</v>
      </c>
      <c r="E2785" s="59">
        <v>30</v>
      </c>
      <c r="F2785" s="59">
        <v>17</v>
      </c>
      <c r="G2785" s="59">
        <v>605</v>
      </c>
    </row>
    <row r="2786" spans="1:7" x14ac:dyDescent="0.25">
      <c r="A2786" s="59">
        <v>64</v>
      </c>
      <c r="B2786" s="59">
        <v>68</v>
      </c>
      <c r="C2786" s="59">
        <v>123</v>
      </c>
      <c r="D2786" s="59">
        <v>47</v>
      </c>
      <c r="E2786" s="59">
        <v>25</v>
      </c>
      <c r="F2786" s="59">
        <v>13</v>
      </c>
      <c r="G2786" s="59">
        <v>821</v>
      </c>
    </row>
    <row r="2787" spans="1:7" x14ac:dyDescent="0.25">
      <c r="A2787" s="59">
        <v>70</v>
      </c>
      <c r="B2787" s="59">
        <v>91</v>
      </c>
      <c r="C2787" s="59">
        <v>178</v>
      </c>
      <c r="D2787" s="59">
        <v>76</v>
      </c>
      <c r="E2787" s="59">
        <v>44</v>
      </c>
      <c r="F2787" s="59">
        <v>23</v>
      </c>
      <c r="G2787" s="59">
        <v>965</v>
      </c>
    </row>
    <row r="2788" spans="1:7" x14ac:dyDescent="0.25">
      <c r="A2788" s="59">
        <v>37</v>
      </c>
      <c r="B2788" s="59">
        <v>68</v>
      </c>
      <c r="C2788" s="59">
        <v>127</v>
      </c>
      <c r="D2788" s="59">
        <v>51</v>
      </c>
      <c r="E2788" s="59">
        <v>43</v>
      </c>
      <c r="F2788" s="59">
        <v>16</v>
      </c>
      <c r="G2788" s="59">
        <v>311</v>
      </c>
    </row>
    <row r="2789" spans="1:7" x14ac:dyDescent="0.25">
      <c r="A2789" s="59">
        <v>50</v>
      </c>
      <c r="B2789" s="59">
        <v>98</v>
      </c>
      <c r="C2789" s="59">
        <v>190</v>
      </c>
      <c r="D2789" s="59">
        <v>80</v>
      </c>
      <c r="E2789" s="59">
        <v>64</v>
      </c>
      <c r="F2789" s="59">
        <v>30</v>
      </c>
      <c r="G2789" s="59">
        <v>494</v>
      </c>
    </row>
    <row r="2790" spans="1:7" x14ac:dyDescent="0.25">
      <c r="A2790" s="59">
        <v>157</v>
      </c>
      <c r="B2790" s="59">
        <v>145</v>
      </c>
      <c r="C2790" s="59">
        <v>261</v>
      </c>
      <c r="D2790" s="59">
        <v>99</v>
      </c>
      <c r="E2790" s="59">
        <v>39</v>
      </c>
      <c r="F2790" s="59">
        <v>28</v>
      </c>
      <c r="G2790" s="59">
        <v>822</v>
      </c>
    </row>
    <row r="2791" spans="1:7" x14ac:dyDescent="0.25">
      <c r="A2791" s="59">
        <v>240</v>
      </c>
      <c r="B2791" s="59">
        <v>247</v>
      </c>
      <c r="C2791" s="59">
        <v>486</v>
      </c>
      <c r="D2791" s="59">
        <v>149</v>
      </c>
      <c r="E2791" s="59">
        <v>85</v>
      </c>
      <c r="F2791" s="59">
        <v>64</v>
      </c>
      <c r="G2791" s="59">
        <v>969</v>
      </c>
    </row>
    <row r="2792" spans="1:7" x14ac:dyDescent="0.25">
      <c r="A2792" s="59">
        <v>92</v>
      </c>
      <c r="B2792" s="59">
        <v>100</v>
      </c>
      <c r="C2792" s="59">
        <v>190</v>
      </c>
      <c r="D2792" s="59">
        <v>78</v>
      </c>
      <c r="E2792" s="59">
        <v>38</v>
      </c>
      <c r="F2792" s="59">
        <v>25</v>
      </c>
      <c r="G2792" s="59">
        <v>593</v>
      </c>
    </row>
    <row r="2793" spans="1:7" x14ac:dyDescent="0.25">
      <c r="A2793" s="59">
        <v>142</v>
      </c>
      <c r="B2793" s="59">
        <v>132</v>
      </c>
      <c r="C2793" s="59">
        <v>238</v>
      </c>
      <c r="D2793" s="59">
        <v>91</v>
      </c>
      <c r="E2793" s="59">
        <v>36</v>
      </c>
      <c r="F2793" s="59">
        <v>25</v>
      </c>
      <c r="G2793" s="59">
        <v>777</v>
      </c>
    </row>
    <row r="2794" spans="1:7" x14ac:dyDescent="0.25">
      <c r="A2794" s="59">
        <v>123</v>
      </c>
      <c r="B2794" s="59">
        <v>117</v>
      </c>
      <c r="C2794" s="59">
        <v>211</v>
      </c>
      <c r="D2794" s="59">
        <v>81</v>
      </c>
      <c r="E2794" s="59">
        <v>34</v>
      </c>
      <c r="F2794" s="59">
        <v>22</v>
      </c>
      <c r="G2794" s="59">
        <v>460</v>
      </c>
    </row>
    <row r="2795" spans="1:7" x14ac:dyDescent="0.25">
      <c r="A2795" s="59">
        <v>71</v>
      </c>
      <c r="B2795" s="59">
        <v>102</v>
      </c>
      <c r="C2795" s="59">
        <v>181</v>
      </c>
      <c r="D2795" s="59">
        <v>68</v>
      </c>
      <c r="E2795" s="59">
        <v>54</v>
      </c>
      <c r="F2795" s="59">
        <v>22</v>
      </c>
      <c r="G2795" s="59">
        <v>559</v>
      </c>
    </row>
    <row r="2796" spans="1:7" x14ac:dyDescent="0.25">
      <c r="A2796" s="59">
        <v>220</v>
      </c>
      <c r="B2796" s="59">
        <v>239</v>
      </c>
      <c r="C2796" s="59">
        <v>509</v>
      </c>
      <c r="D2796" s="59">
        <v>230</v>
      </c>
      <c r="E2796" s="59">
        <v>91</v>
      </c>
      <c r="F2796" s="59">
        <v>66</v>
      </c>
      <c r="G2796" s="59">
        <v>1464</v>
      </c>
    </row>
    <row r="2797" spans="1:7" x14ac:dyDescent="0.25">
      <c r="A2797" s="59">
        <v>39</v>
      </c>
      <c r="B2797" s="59">
        <v>173</v>
      </c>
      <c r="C2797" s="59">
        <v>318</v>
      </c>
      <c r="D2797" s="59">
        <v>118</v>
      </c>
      <c r="E2797" s="59">
        <v>147</v>
      </c>
      <c r="F2797" s="59">
        <v>113</v>
      </c>
      <c r="G2797" s="59">
        <v>729</v>
      </c>
    </row>
    <row r="2798" spans="1:7" x14ac:dyDescent="0.25">
      <c r="A2798" s="59">
        <v>326</v>
      </c>
      <c r="B2798" s="59">
        <v>335</v>
      </c>
      <c r="C2798" s="59">
        <v>626</v>
      </c>
      <c r="D2798" s="59">
        <v>304</v>
      </c>
      <c r="E2798" s="59">
        <v>115</v>
      </c>
      <c r="F2798" s="59">
        <v>83</v>
      </c>
      <c r="G2798" s="59">
        <v>1316</v>
      </c>
    </row>
    <row r="2799" spans="1:7" x14ac:dyDescent="0.25">
      <c r="A2799" s="59">
        <v>-113</v>
      </c>
      <c r="B2799" s="59">
        <v>-13</v>
      </c>
      <c r="C2799" s="59">
        <v>117</v>
      </c>
      <c r="D2799" s="59">
        <v>117</v>
      </c>
      <c r="E2799" s="59">
        <v>63</v>
      </c>
      <c r="F2799" s="59">
        <v>39</v>
      </c>
      <c r="G2799" s="59">
        <v>964</v>
      </c>
    </row>
    <row r="2800" spans="1:7" x14ac:dyDescent="0.25">
      <c r="A2800" s="59">
        <v>410</v>
      </c>
      <c r="B2800" s="59">
        <v>428</v>
      </c>
      <c r="C2800" s="59">
        <v>759</v>
      </c>
      <c r="D2800" s="59">
        <v>280</v>
      </c>
      <c r="E2800" s="59">
        <v>152</v>
      </c>
      <c r="F2800" s="59">
        <v>99</v>
      </c>
      <c r="G2800" s="59">
        <v>2108</v>
      </c>
    </row>
    <row r="2801" spans="1:7" x14ac:dyDescent="0.25">
      <c r="A2801" s="59">
        <v>-209</v>
      </c>
      <c r="B2801" s="59">
        <v>-32</v>
      </c>
      <c r="C2801" s="59">
        <v>169</v>
      </c>
      <c r="D2801" s="59">
        <v>164</v>
      </c>
      <c r="E2801" s="59">
        <v>109</v>
      </c>
      <c r="F2801" s="59">
        <v>63</v>
      </c>
      <c r="G2801" s="59">
        <v>1564</v>
      </c>
    </row>
    <row r="2802" spans="1:7" x14ac:dyDescent="0.25">
      <c r="A2802" s="59">
        <v>40</v>
      </c>
      <c r="B2802" s="59">
        <v>173</v>
      </c>
      <c r="C2802" s="59">
        <v>318</v>
      </c>
      <c r="D2802" s="59">
        <v>131</v>
      </c>
      <c r="E2802" s="59">
        <v>146</v>
      </c>
      <c r="F2802" s="59">
        <v>113</v>
      </c>
      <c r="G2802" s="59">
        <v>729</v>
      </c>
    </row>
    <row r="2803" spans="1:7" x14ac:dyDescent="0.25">
      <c r="A2803" s="59">
        <v>232</v>
      </c>
      <c r="B2803" s="59">
        <v>265</v>
      </c>
      <c r="C2803" s="59">
        <v>486</v>
      </c>
      <c r="D2803" s="59">
        <v>162</v>
      </c>
      <c r="E2803" s="59">
        <v>109</v>
      </c>
      <c r="F2803" s="59">
        <v>63</v>
      </c>
      <c r="G2803" s="59">
        <v>865</v>
      </c>
    </row>
    <row r="2804" spans="1:7" x14ac:dyDescent="0.25">
      <c r="A2804" s="59">
        <v>171</v>
      </c>
      <c r="B2804" s="59">
        <v>178</v>
      </c>
      <c r="C2804" s="59">
        <v>321</v>
      </c>
      <c r="D2804" s="59">
        <v>120</v>
      </c>
      <c r="E2804" s="59">
        <v>63</v>
      </c>
      <c r="F2804" s="59">
        <v>39</v>
      </c>
      <c r="G2804" s="59">
        <v>611</v>
      </c>
    </row>
    <row r="2805" spans="1:7" x14ac:dyDescent="0.25">
      <c r="A2805" s="59">
        <v>325</v>
      </c>
      <c r="B2805" s="59">
        <v>335</v>
      </c>
      <c r="C2805" s="59">
        <v>626</v>
      </c>
      <c r="D2805" s="59">
        <v>214</v>
      </c>
      <c r="E2805" s="59">
        <v>116</v>
      </c>
      <c r="F2805" s="59">
        <v>83</v>
      </c>
      <c r="G2805" s="59">
        <v>1316</v>
      </c>
    </row>
    <row r="2806" spans="1:7" x14ac:dyDescent="0.25">
      <c r="A2806" s="59">
        <v>221</v>
      </c>
      <c r="B2806" s="59">
        <v>239</v>
      </c>
      <c r="C2806" s="59">
        <v>509</v>
      </c>
      <c r="D2806" s="59">
        <v>194</v>
      </c>
      <c r="E2806" s="59">
        <v>90</v>
      </c>
      <c r="F2806" s="59">
        <v>66</v>
      </c>
      <c r="G2806" s="59">
        <v>1464</v>
      </c>
    </row>
    <row r="2807" spans="1:7" x14ac:dyDescent="0.25">
      <c r="A2807" s="59">
        <v>-542</v>
      </c>
      <c r="B2807" s="59">
        <v>-260</v>
      </c>
      <c r="C2807" s="59">
        <v>28</v>
      </c>
      <c r="D2807" s="59">
        <v>266</v>
      </c>
      <c r="E2807" s="59">
        <v>131</v>
      </c>
      <c r="F2807" s="59">
        <v>98</v>
      </c>
      <c r="G2807" s="59">
        <v>3049</v>
      </c>
    </row>
    <row r="2808" spans="1:7" x14ac:dyDescent="0.25">
      <c r="A2808" s="59">
        <v>47</v>
      </c>
      <c r="B2808" s="59">
        <v>43</v>
      </c>
      <c r="C2808" s="59">
        <v>46</v>
      </c>
      <c r="D2808" s="59">
        <v>0</v>
      </c>
      <c r="E2808" s="59">
        <v>11</v>
      </c>
      <c r="F2808" s="59">
        <v>0</v>
      </c>
      <c r="G2808" s="59">
        <v>688</v>
      </c>
    </row>
    <row r="2809" spans="1:7" x14ac:dyDescent="0.25">
      <c r="A2809" s="59">
        <v>16</v>
      </c>
      <c r="B2809" s="59">
        <v>28</v>
      </c>
      <c r="C2809" s="59">
        <v>50</v>
      </c>
      <c r="D2809" s="59">
        <v>19</v>
      </c>
      <c r="E2809" s="59">
        <v>17</v>
      </c>
      <c r="F2809" s="59">
        <v>5</v>
      </c>
      <c r="G2809" s="59">
        <v>820</v>
      </c>
    </row>
    <row r="2810" spans="1:7" x14ac:dyDescent="0.25">
      <c r="A2810" s="59">
        <v>15</v>
      </c>
      <c r="B2810" s="59">
        <v>26</v>
      </c>
      <c r="C2810" s="59">
        <v>46</v>
      </c>
      <c r="D2810" s="59">
        <v>17</v>
      </c>
      <c r="E2810" s="59">
        <v>16</v>
      </c>
      <c r="F2810" s="59">
        <v>4</v>
      </c>
      <c r="G2810" s="59">
        <v>776</v>
      </c>
    </row>
    <row r="2811" spans="1:7" x14ac:dyDescent="0.25">
      <c r="A2811" s="59">
        <v>-3</v>
      </c>
      <c r="B2811" s="59">
        <v>44</v>
      </c>
      <c r="C2811" s="59">
        <v>84</v>
      </c>
      <c r="D2811" s="59">
        <v>35</v>
      </c>
      <c r="E2811" s="59">
        <v>46</v>
      </c>
      <c r="F2811" s="59">
        <v>13</v>
      </c>
      <c r="G2811" s="59">
        <v>197</v>
      </c>
    </row>
    <row r="2812" spans="1:7" x14ac:dyDescent="0.25">
      <c r="A2812" s="59">
        <v>6</v>
      </c>
      <c r="B2812" s="59">
        <v>33</v>
      </c>
      <c r="C2812" s="59">
        <v>65</v>
      </c>
      <c r="D2812" s="59">
        <v>28</v>
      </c>
      <c r="E2812" s="59">
        <v>29</v>
      </c>
      <c r="F2812" s="59">
        <v>8</v>
      </c>
      <c r="G2812" s="59">
        <v>964</v>
      </c>
    </row>
    <row r="2813" spans="1:7" x14ac:dyDescent="0.25">
      <c r="A2813" s="59">
        <v>46</v>
      </c>
      <c r="B2813" s="59">
        <v>52</v>
      </c>
      <c r="C2813" s="59">
        <v>93</v>
      </c>
      <c r="D2813" s="59">
        <v>35</v>
      </c>
      <c r="E2813" s="59">
        <v>21</v>
      </c>
      <c r="F2813" s="59">
        <v>9</v>
      </c>
      <c r="G2813" s="59">
        <v>777</v>
      </c>
    </row>
    <row r="2814" spans="1:7" x14ac:dyDescent="0.25">
      <c r="A2814" s="59">
        <v>47</v>
      </c>
      <c r="B2814" s="59">
        <v>60</v>
      </c>
      <c r="C2814" s="59">
        <v>113</v>
      </c>
      <c r="D2814" s="59">
        <v>46</v>
      </c>
      <c r="E2814" s="59">
        <v>28</v>
      </c>
      <c r="F2814" s="59">
        <v>15</v>
      </c>
      <c r="G2814" s="59">
        <v>608</v>
      </c>
    </row>
    <row r="2815" spans="1:7" x14ac:dyDescent="0.25">
      <c r="A2815" s="59">
        <v>22</v>
      </c>
      <c r="B2815" s="59">
        <v>32</v>
      </c>
      <c r="C2815" s="59">
        <v>56</v>
      </c>
      <c r="D2815" s="59">
        <v>21</v>
      </c>
      <c r="E2815" s="59">
        <v>17</v>
      </c>
      <c r="F2815" s="59">
        <v>5</v>
      </c>
      <c r="G2815" s="59">
        <v>454</v>
      </c>
    </row>
    <row r="2816" spans="1:7" x14ac:dyDescent="0.25">
      <c r="A2816" s="59">
        <v>108</v>
      </c>
      <c r="B2816" s="59">
        <v>134</v>
      </c>
      <c r="C2816" s="59">
        <v>237</v>
      </c>
      <c r="D2816" s="59">
        <v>88</v>
      </c>
      <c r="E2816" s="59">
        <v>61</v>
      </c>
      <c r="F2816" s="59">
        <v>29</v>
      </c>
      <c r="G2816" s="59">
        <v>653</v>
      </c>
    </row>
    <row r="2817" spans="1:7" x14ac:dyDescent="0.25">
      <c r="A2817" s="59">
        <v>145</v>
      </c>
      <c r="B2817" s="59">
        <v>155</v>
      </c>
      <c r="C2817" s="59">
        <v>285</v>
      </c>
      <c r="D2817" s="59">
        <v>80</v>
      </c>
      <c r="E2817" s="59">
        <v>57</v>
      </c>
      <c r="F2817" s="59">
        <v>34</v>
      </c>
      <c r="G2817" s="59">
        <v>502</v>
      </c>
    </row>
    <row r="2818" spans="1:7" x14ac:dyDescent="0.25">
      <c r="A2818" s="59">
        <v>19</v>
      </c>
      <c r="B2818" s="59">
        <v>67</v>
      </c>
      <c r="C2818" s="59">
        <v>129</v>
      </c>
      <c r="D2818" s="59">
        <v>54</v>
      </c>
      <c r="E2818" s="59">
        <v>54</v>
      </c>
      <c r="F2818" s="59">
        <v>20</v>
      </c>
      <c r="G2818" s="59">
        <v>337</v>
      </c>
    </row>
    <row r="2819" spans="1:7" x14ac:dyDescent="0.25">
      <c r="A2819" s="59">
        <v>42</v>
      </c>
      <c r="B2819" s="59">
        <v>74</v>
      </c>
      <c r="C2819" s="59">
        <v>137</v>
      </c>
      <c r="D2819" s="59">
        <v>55</v>
      </c>
      <c r="E2819" s="59">
        <v>46</v>
      </c>
      <c r="F2819" s="59">
        <v>18</v>
      </c>
      <c r="G2819" s="59">
        <v>336</v>
      </c>
    </row>
    <row r="2820" spans="1:7" x14ac:dyDescent="0.25">
      <c r="A2820" s="59">
        <v>138</v>
      </c>
      <c r="B2820" s="59">
        <v>163</v>
      </c>
      <c r="C2820" s="59">
        <v>346</v>
      </c>
      <c r="D2820" s="59">
        <v>157</v>
      </c>
      <c r="E2820" s="59">
        <v>70</v>
      </c>
      <c r="F2820" s="59">
        <v>45</v>
      </c>
      <c r="G2820" s="59">
        <v>1091</v>
      </c>
    </row>
    <row r="2821" spans="1:7" x14ac:dyDescent="0.25">
      <c r="A2821" s="59">
        <v>-4</v>
      </c>
      <c r="B2821" s="59">
        <v>73</v>
      </c>
      <c r="C2821" s="59">
        <v>133</v>
      </c>
      <c r="D2821" s="59">
        <v>52</v>
      </c>
      <c r="E2821" s="59">
        <v>76</v>
      </c>
      <c r="F2821" s="59">
        <v>47</v>
      </c>
      <c r="G2821" s="59">
        <v>433</v>
      </c>
    </row>
    <row r="2822" spans="1:7" x14ac:dyDescent="0.25">
      <c r="A2822" s="59">
        <v>12</v>
      </c>
      <c r="B2822" s="59">
        <v>70</v>
      </c>
      <c r="C2822" s="59">
        <v>127</v>
      </c>
      <c r="D2822" s="59">
        <v>49</v>
      </c>
      <c r="E2822" s="59">
        <v>62</v>
      </c>
      <c r="F2822" s="59">
        <v>16</v>
      </c>
      <c r="G2822" s="59">
        <v>399</v>
      </c>
    </row>
    <row r="2823" spans="1:7" x14ac:dyDescent="0.25">
      <c r="A2823" s="59">
        <v>42</v>
      </c>
      <c r="B2823" s="59">
        <v>64</v>
      </c>
      <c r="C2823" s="59">
        <v>114</v>
      </c>
      <c r="D2823" s="59">
        <v>43</v>
      </c>
      <c r="E2823" s="59">
        <v>36</v>
      </c>
      <c r="F2823" s="59">
        <v>13</v>
      </c>
      <c r="G2823" s="59">
        <v>363</v>
      </c>
    </row>
    <row r="2824" spans="1:7" x14ac:dyDescent="0.25">
      <c r="A2824" s="59">
        <v>157</v>
      </c>
      <c r="B2824" s="59">
        <v>176</v>
      </c>
      <c r="C2824" s="59">
        <v>311</v>
      </c>
      <c r="D2824" s="59">
        <v>170</v>
      </c>
      <c r="E2824" s="59">
        <v>70</v>
      </c>
      <c r="F2824" s="59">
        <v>38</v>
      </c>
      <c r="G2824" s="59">
        <v>962</v>
      </c>
    </row>
    <row r="2825" spans="1:7" x14ac:dyDescent="0.25">
      <c r="A2825" s="59">
        <v>45</v>
      </c>
      <c r="B2825" s="59">
        <v>51</v>
      </c>
      <c r="C2825" s="59">
        <v>92</v>
      </c>
      <c r="D2825" s="59">
        <v>35</v>
      </c>
      <c r="E2825" s="59">
        <v>21</v>
      </c>
      <c r="F2825" s="59">
        <v>9</v>
      </c>
      <c r="G2825" s="59">
        <v>776</v>
      </c>
    </row>
    <row r="2826" spans="1:7" x14ac:dyDescent="0.25">
      <c r="A2826" s="59">
        <v>67</v>
      </c>
      <c r="B2826" s="59">
        <v>84</v>
      </c>
      <c r="C2826" s="59">
        <v>142</v>
      </c>
      <c r="D2826" s="59">
        <v>49</v>
      </c>
      <c r="E2826" s="59">
        <v>39</v>
      </c>
      <c r="F2826" s="59">
        <v>15</v>
      </c>
      <c r="G2826" s="59">
        <v>342</v>
      </c>
    </row>
    <row r="2827" spans="1:7" x14ac:dyDescent="0.25">
      <c r="A2827" s="59">
        <v>45</v>
      </c>
      <c r="B2827" s="59">
        <v>68</v>
      </c>
      <c r="C2827" s="59">
        <v>121</v>
      </c>
      <c r="D2827" s="59">
        <v>46</v>
      </c>
      <c r="E2827" s="59">
        <v>38</v>
      </c>
      <c r="F2827" s="59">
        <v>14</v>
      </c>
      <c r="G2827" s="59">
        <v>388</v>
      </c>
    </row>
    <row r="2828" spans="1:7" x14ac:dyDescent="0.25">
      <c r="A2828" s="59">
        <v>0</v>
      </c>
      <c r="B2828" s="59">
        <v>87</v>
      </c>
      <c r="C2828" s="59">
        <v>160</v>
      </c>
      <c r="D2828" s="59">
        <v>63</v>
      </c>
      <c r="E2828" s="59">
        <v>87</v>
      </c>
      <c r="F2828" s="59">
        <v>57</v>
      </c>
      <c r="G2828" s="59">
        <v>521</v>
      </c>
    </row>
    <row r="2829" spans="1:7" x14ac:dyDescent="0.25">
      <c r="A2829" s="59">
        <v>47</v>
      </c>
      <c r="B2829" s="59">
        <v>58</v>
      </c>
      <c r="C2829" s="59">
        <v>110</v>
      </c>
      <c r="D2829" s="59">
        <v>45</v>
      </c>
      <c r="E2829" s="59">
        <v>26</v>
      </c>
      <c r="F2829" s="59">
        <v>14</v>
      </c>
      <c r="G2829" s="59">
        <v>605</v>
      </c>
    </row>
    <row r="2830" spans="1:7" x14ac:dyDescent="0.25">
      <c r="A2830" s="59">
        <v>22</v>
      </c>
      <c r="B2830" s="59">
        <v>70</v>
      </c>
      <c r="C2830" s="59">
        <v>135</v>
      </c>
      <c r="D2830" s="59">
        <v>57</v>
      </c>
      <c r="E2830" s="59">
        <v>55</v>
      </c>
      <c r="F2830" s="59">
        <v>21</v>
      </c>
      <c r="G2830" s="59">
        <v>313</v>
      </c>
    </row>
    <row r="2831" spans="1:7" x14ac:dyDescent="0.25">
      <c r="A2831" s="59">
        <v>58</v>
      </c>
      <c r="B2831" s="59">
        <v>82</v>
      </c>
      <c r="C2831" s="59">
        <v>161</v>
      </c>
      <c r="D2831" s="59">
        <v>69</v>
      </c>
      <c r="E2831" s="59">
        <v>43</v>
      </c>
      <c r="F2831" s="59">
        <v>21</v>
      </c>
      <c r="G2831" s="59">
        <v>965</v>
      </c>
    </row>
    <row r="2832" spans="1:7" x14ac:dyDescent="0.25">
      <c r="A2832" s="59">
        <v>80</v>
      </c>
      <c r="B2832" s="59">
        <v>100</v>
      </c>
      <c r="C2832" s="59">
        <v>180</v>
      </c>
      <c r="D2832" s="59">
        <v>69</v>
      </c>
      <c r="E2832" s="59">
        <v>46</v>
      </c>
      <c r="F2832" s="59">
        <v>22</v>
      </c>
      <c r="G2832" s="59">
        <v>340</v>
      </c>
    </row>
    <row r="2833" spans="1:7" x14ac:dyDescent="0.25">
      <c r="A2833" s="59">
        <v>25</v>
      </c>
      <c r="B2833" s="59">
        <v>132</v>
      </c>
      <c r="C2833" s="59">
        <v>242</v>
      </c>
      <c r="D2833" s="59">
        <v>95</v>
      </c>
      <c r="E2833" s="59">
        <v>115</v>
      </c>
      <c r="F2833" s="59">
        <v>86</v>
      </c>
      <c r="G2833" s="59">
        <v>554</v>
      </c>
    </row>
    <row r="2834" spans="1:7" x14ac:dyDescent="0.25">
      <c r="A2834" s="59">
        <v>115</v>
      </c>
      <c r="B2834" s="59">
        <v>149</v>
      </c>
      <c r="C2834" s="59">
        <v>295</v>
      </c>
      <c r="D2834" s="59">
        <v>106</v>
      </c>
      <c r="E2834" s="59">
        <v>61</v>
      </c>
      <c r="F2834" s="59">
        <v>41</v>
      </c>
      <c r="G2834" s="59">
        <v>1156</v>
      </c>
    </row>
    <row r="2835" spans="1:7" x14ac:dyDescent="0.25">
      <c r="A2835" s="59">
        <v>-4</v>
      </c>
      <c r="B2835" s="59">
        <v>75</v>
      </c>
      <c r="C2835" s="59">
        <v>127</v>
      </c>
      <c r="D2835" s="59">
        <v>53</v>
      </c>
      <c r="E2835" s="59">
        <v>73</v>
      </c>
      <c r="F2835" s="59">
        <v>48</v>
      </c>
      <c r="G2835" s="59">
        <v>458</v>
      </c>
    </row>
    <row r="2836" spans="1:7" x14ac:dyDescent="0.25">
      <c r="A2836" s="59">
        <v>36</v>
      </c>
      <c r="B2836" s="59">
        <v>71</v>
      </c>
      <c r="C2836" s="59">
        <v>122</v>
      </c>
      <c r="D2836" s="59">
        <v>52</v>
      </c>
      <c r="E2836" s="59">
        <v>42</v>
      </c>
      <c r="F2836" s="59">
        <v>17</v>
      </c>
      <c r="G2836" s="59">
        <v>361</v>
      </c>
    </row>
    <row r="2837" spans="1:7" x14ac:dyDescent="0.25">
      <c r="A2837" s="59">
        <v>17</v>
      </c>
      <c r="B2837" s="59">
        <v>65</v>
      </c>
      <c r="C2837" s="59">
        <v>117</v>
      </c>
      <c r="D2837" s="59">
        <v>53</v>
      </c>
      <c r="E2837" s="59">
        <v>49</v>
      </c>
      <c r="F2837" s="59">
        <v>20</v>
      </c>
      <c r="G2837" s="59">
        <v>361</v>
      </c>
    </row>
    <row r="2838" spans="1:7" x14ac:dyDescent="0.25">
      <c r="A2838" s="59">
        <v>37</v>
      </c>
      <c r="B2838" s="59">
        <v>66</v>
      </c>
      <c r="C2838" s="59">
        <v>121</v>
      </c>
      <c r="D2838" s="59">
        <v>56</v>
      </c>
      <c r="E2838" s="59">
        <v>36</v>
      </c>
      <c r="F2838" s="59">
        <v>17</v>
      </c>
      <c r="G2838" s="59">
        <v>992</v>
      </c>
    </row>
    <row r="2839" spans="1:7" x14ac:dyDescent="0.25">
      <c r="A2839" s="59">
        <v>41</v>
      </c>
      <c r="B2839" s="59">
        <v>56</v>
      </c>
      <c r="C2839" s="59">
        <v>98</v>
      </c>
      <c r="D2839" s="59">
        <v>43</v>
      </c>
      <c r="E2839" s="59">
        <v>24</v>
      </c>
      <c r="F2839" s="59">
        <v>14</v>
      </c>
      <c r="G2839" s="59">
        <v>602</v>
      </c>
    </row>
    <row r="2840" spans="1:7" x14ac:dyDescent="0.25">
      <c r="A2840" s="59">
        <v>121</v>
      </c>
      <c r="B2840" s="59">
        <v>124</v>
      </c>
      <c r="C2840" s="59">
        <v>208</v>
      </c>
      <c r="D2840" s="59">
        <v>86</v>
      </c>
      <c r="E2840" s="59">
        <v>33</v>
      </c>
      <c r="F2840" s="59">
        <v>24</v>
      </c>
      <c r="G2840" s="59">
        <v>499</v>
      </c>
    </row>
    <row r="2841" spans="1:7" x14ac:dyDescent="0.25">
      <c r="A2841" s="59">
        <v>61</v>
      </c>
      <c r="B2841" s="59">
        <v>96</v>
      </c>
      <c r="C2841" s="59">
        <v>159</v>
      </c>
      <c r="D2841" s="59">
        <v>64</v>
      </c>
      <c r="E2841" s="59">
        <v>48</v>
      </c>
      <c r="F2841" s="59">
        <v>21</v>
      </c>
      <c r="G2841" s="59">
        <v>593</v>
      </c>
    </row>
    <row r="2842" spans="1:7" x14ac:dyDescent="0.25">
      <c r="A2842" s="59">
        <v>153</v>
      </c>
      <c r="B2842" s="59">
        <v>152</v>
      </c>
      <c r="C2842" s="59">
        <v>254</v>
      </c>
      <c r="D2842" s="59">
        <v>88</v>
      </c>
      <c r="E2842" s="59">
        <v>38</v>
      </c>
      <c r="F2842" s="59">
        <v>29</v>
      </c>
      <c r="G2842" s="59">
        <v>821</v>
      </c>
    </row>
    <row r="2843" spans="1:7" x14ac:dyDescent="0.25">
      <c r="A2843" s="59">
        <v>94</v>
      </c>
      <c r="B2843" s="59">
        <v>107</v>
      </c>
      <c r="C2843" s="59">
        <v>188</v>
      </c>
      <c r="D2843" s="59">
        <v>83</v>
      </c>
      <c r="E2843" s="59">
        <v>36</v>
      </c>
      <c r="F2843" s="59">
        <v>27</v>
      </c>
      <c r="G2843" s="59">
        <v>584</v>
      </c>
    </row>
    <row r="2844" spans="1:7" x14ac:dyDescent="0.25">
      <c r="A2844" s="59">
        <v>155</v>
      </c>
      <c r="B2844" s="59">
        <v>152</v>
      </c>
      <c r="C2844" s="59">
        <v>254</v>
      </c>
      <c r="D2844" s="59">
        <v>85</v>
      </c>
      <c r="E2844" s="59">
        <v>37</v>
      </c>
      <c r="F2844" s="59">
        <v>29</v>
      </c>
      <c r="G2844" s="59">
        <v>871</v>
      </c>
    </row>
    <row r="2845" spans="1:7" x14ac:dyDescent="0.25">
      <c r="A2845" s="59">
        <v>155</v>
      </c>
      <c r="B2845" s="59">
        <v>152</v>
      </c>
      <c r="C2845" s="59">
        <v>254</v>
      </c>
      <c r="D2845" s="59">
        <v>133</v>
      </c>
      <c r="E2845" s="59">
        <v>37</v>
      </c>
      <c r="F2845" s="59">
        <v>29</v>
      </c>
      <c r="G2845" s="59">
        <v>821</v>
      </c>
    </row>
    <row r="2846" spans="1:7" x14ac:dyDescent="0.25">
      <c r="A2846" s="59">
        <v>94</v>
      </c>
      <c r="B2846" s="59">
        <v>107</v>
      </c>
      <c r="C2846" s="59">
        <v>188</v>
      </c>
      <c r="D2846" s="59">
        <v>83</v>
      </c>
      <c r="E2846" s="59">
        <v>36</v>
      </c>
      <c r="F2846" s="59">
        <v>27</v>
      </c>
      <c r="G2846" s="59">
        <v>584</v>
      </c>
    </row>
    <row r="2847" spans="1:7" x14ac:dyDescent="0.25">
      <c r="A2847" s="59">
        <v>155</v>
      </c>
      <c r="B2847" s="59">
        <v>152</v>
      </c>
      <c r="C2847" s="59">
        <v>254</v>
      </c>
      <c r="D2847" s="59">
        <v>86</v>
      </c>
      <c r="E2847" s="59">
        <v>37</v>
      </c>
      <c r="F2847" s="59">
        <v>29</v>
      </c>
      <c r="G2847" s="59">
        <v>871</v>
      </c>
    </row>
    <row r="2848" spans="1:7" x14ac:dyDescent="0.25">
      <c r="A2848" s="59">
        <v>121</v>
      </c>
      <c r="B2848" s="59">
        <v>124</v>
      </c>
      <c r="C2848" s="59">
        <v>208</v>
      </c>
      <c r="D2848" s="59">
        <v>86</v>
      </c>
      <c r="E2848" s="59">
        <v>33</v>
      </c>
      <c r="F2848" s="59">
        <v>24</v>
      </c>
      <c r="G2848" s="59">
        <v>499</v>
      </c>
    </row>
    <row r="2849" spans="1:7" x14ac:dyDescent="0.25">
      <c r="A2849" s="59">
        <v>61</v>
      </c>
      <c r="B2849" s="59">
        <v>96</v>
      </c>
      <c r="C2849" s="59">
        <v>159</v>
      </c>
      <c r="D2849" s="59">
        <v>64</v>
      </c>
      <c r="E2849" s="59">
        <v>48</v>
      </c>
      <c r="F2849" s="59">
        <v>21</v>
      </c>
      <c r="G2849" s="59">
        <v>593</v>
      </c>
    </row>
    <row r="2850" spans="1:7" x14ac:dyDescent="0.25">
      <c r="A2850" s="59">
        <v>317</v>
      </c>
      <c r="B2850" s="59">
        <v>349</v>
      </c>
      <c r="C2850" s="59">
        <v>607</v>
      </c>
      <c r="D2850" s="59">
        <v>214</v>
      </c>
      <c r="E2850" s="59">
        <v>111</v>
      </c>
      <c r="F2850" s="59">
        <v>86</v>
      </c>
      <c r="G2850" s="59">
        <v>1433</v>
      </c>
    </row>
    <row r="2851" spans="1:7" x14ac:dyDescent="0.25">
      <c r="A2851" s="59">
        <v>228</v>
      </c>
      <c r="B2851" s="59">
        <v>261</v>
      </c>
      <c r="C2851" s="59">
        <v>516</v>
      </c>
      <c r="D2851" s="59">
        <v>221</v>
      </c>
      <c r="E2851" s="59">
        <v>89</v>
      </c>
      <c r="F2851" s="59">
        <v>72</v>
      </c>
      <c r="G2851" s="59">
        <v>1559</v>
      </c>
    </row>
    <row r="2852" spans="1:7" x14ac:dyDescent="0.25">
      <c r="A2852" s="59">
        <v>222</v>
      </c>
      <c r="B2852" s="59">
        <v>270</v>
      </c>
      <c r="C2852" s="59">
        <v>461</v>
      </c>
      <c r="D2852" s="59">
        <v>193</v>
      </c>
      <c r="E2852" s="59">
        <v>101</v>
      </c>
      <c r="F2852" s="59">
        <v>64</v>
      </c>
      <c r="G2852" s="59">
        <v>956</v>
      </c>
    </row>
    <row r="2853" spans="1:7" x14ac:dyDescent="0.25">
      <c r="A2853" s="59">
        <v>168</v>
      </c>
      <c r="B2853" s="59">
        <v>185</v>
      </c>
      <c r="C2853" s="59">
        <v>309</v>
      </c>
      <c r="D2853" s="59">
        <v>190</v>
      </c>
      <c r="E2853" s="59">
        <v>59</v>
      </c>
      <c r="F2853" s="59">
        <v>40</v>
      </c>
      <c r="G2853" s="59">
        <v>671</v>
      </c>
    </row>
    <row r="2854" spans="1:7" x14ac:dyDescent="0.25">
      <c r="A2854" s="59">
        <v>319</v>
      </c>
      <c r="B2854" s="59">
        <v>349</v>
      </c>
      <c r="C2854" s="59">
        <v>607</v>
      </c>
      <c r="D2854" s="59">
        <v>209</v>
      </c>
      <c r="E2854" s="59">
        <v>110</v>
      </c>
      <c r="F2854" s="59">
        <v>86</v>
      </c>
      <c r="G2854" s="59">
        <v>1433</v>
      </c>
    </row>
    <row r="2855" spans="1:7" x14ac:dyDescent="0.25">
      <c r="A2855" s="59">
        <v>168</v>
      </c>
      <c r="B2855" s="59">
        <v>185</v>
      </c>
      <c r="C2855" s="59">
        <v>309</v>
      </c>
      <c r="D2855" s="59">
        <v>133</v>
      </c>
      <c r="E2855" s="59">
        <v>59</v>
      </c>
      <c r="F2855" s="59">
        <v>40</v>
      </c>
      <c r="G2855" s="59">
        <v>671</v>
      </c>
    </row>
    <row r="2856" spans="1:7" x14ac:dyDescent="0.25">
      <c r="A2856" s="59">
        <v>228</v>
      </c>
      <c r="B2856" s="59">
        <v>261</v>
      </c>
      <c r="C2856" s="59">
        <v>516</v>
      </c>
      <c r="D2856" s="59">
        <v>246</v>
      </c>
      <c r="E2856" s="59">
        <v>89</v>
      </c>
      <c r="F2856" s="59">
        <v>72</v>
      </c>
      <c r="G2856" s="59">
        <v>1559</v>
      </c>
    </row>
    <row r="2857" spans="1:7" x14ac:dyDescent="0.25">
      <c r="A2857" s="59">
        <v>262</v>
      </c>
      <c r="B2857" s="59">
        <v>324</v>
      </c>
      <c r="C2857" s="59">
        <v>584</v>
      </c>
      <c r="D2857" s="59">
        <v>230</v>
      </c>
      <c r="E2857" s="59">
        <v>125</v>
      </c>
      <c r="F2857" s="59">
        <v>100</v>
      </c>
      <c r="G2857" s="59">
        <v>1538</v>
      </c>
    </row>
    <row r="2858" spans="1:7" x14ac:dyDescent="0.25">
      <c r="A2858" s="59">
        <v>17</v>
      </c>
      <c r="B2858" s="59">
        <v>29</v>
      </c>
      <c r="C2858" s="59">
        <v>49</v>
      </c>
      <c r="D2858" s="59">
        <v>20</v>
      </c>
      <c r="E2858" s="59">
        <v>16</v>
      </c>
      <c r="F2858" s="59">
        <v>5</v>
      </c>
      <c r="G2858" s="59">
        <v>784</v>
      </c>
    </row>
    <row r="2859" spans="1:7" x14ac:dyDescent="0.25">
      <c r="A2859" s="59">
        <v>43</v>
      </c>
      <c r="B2859" s="59">
        <v>43</v>
      </c>
      <c r="C2859" s="59">
        <v>43</v>
      </c>
      <c r="D2859" s="59">
        <v>0</v>
      </c>
      <c r="E2859" s="59">
        <v>11</v>
      </c>
      <c r="F2859" s="59">
        <v>0</v>
      </c>
      <c r="G2859" s="59">
        <v>645</v>
      </c>
    </row>
    <row r="2860" spans="1:7" x14ac:dyDescent="0.25">
      <c r="A2860" s="59">
        <v>17</v>
      </c>
      <c r="B2860" s="59">
        <v>29</v>
      </c>
      <c r="C2860" s="59">
        <v>49</v>
      </c>
      <c r="D2860" s="59">
        <v>20</v>
      </c>
      <c r="E2860" s="59">
        <v>16</v>
      </c>
      <c r="F2860" s="59">
        <v>5</v>
      </c>
      <c r="G2860" s="59">
        <v>829</v>
      </c>
    </row>
    <row r="2861" spans="1:7" x14ac:dyDescent="0.25">
      <c r="A2861" s="59">
        <v>10</v>
      </c>
      <c r="B2861" s="59">
        <v>37</v>
      </c>
      <c r="C2861" s="59">
        <v>67</v>
      </c>
      <c r="D2861" s="59">
        <v>31</v>
      </c>
      <c r="E2861" s="59">
        <v>28</v>
      </c>
      <c r="F2861" s="59">
        <v>9</v>
      </c>
      <c r="G2861" s="59">
        <v>976</v>
      </c>
    </row>
    <row r="2862" spans="1:7" x14ac:dyDescent="0.25">
      <c r="A2862" s="59">
        <v>15</v>
      </c>
      <c r="B2862" s="59">
        <v>30</v>
      </c>
      <c r="C2862" s="59">
        <v>52</v>
      </c>
      <c r="D2862" s="59">
        <v>22</v>
      </c>
      <c r="E2862" s="59">
        <v>18</v>
      </c>
      <c r="F2862" s="59">
        <v>7</v>
      </c>
      <c r="G2862" s="59">
        <v>611</v>
      </c>
    </row>
    <row r="2863" spans="1:7" x14ac:dyDescent="0.25">
      <c r="A2863" s="59">
        <v>-11</v>
      </c>
      <c r="B2863" s="59">
        <v>61</v>
      </c>
      <c r="C2863" s="59">
        <v>103</v>
      </c>
      <c r="D2863" s="59">
        <v>43</v>
      </c>
      <c r="E2863" s="59">
        <v>64</v>
      </c>
      <c r="F2863" s="59">
        <v>39</v>
      </c>
      <c r="G2863" s="59">
        <v>282</v>
      </c>
    </row>
    <row r="2864" spans="1:7" x14ac:dyDescent="0.25">
      <c r="A2864" s="59">
        <v>-21</v>
      </c>
      <c r="B2864" s="59">
        <v>38</v>
      </c>
      <c r="C2864" s="59">
        <v>135</v>
      </c>
      <c r="D2864" s="59">
        <v>98</v>
      </c>
      <c r="E2864" s="59">
        <v>49</v>
      </c>
      <c r="F2864" s="59">
        <v>30</v>
      </c>
      <c r="G2864" s="59">
        <v>973</v>
      </c>
    </row>
    <row r="2865" spans="1:7" x14ac:dyDescent="0.25">
      <c r="A2865" s="59">
        <v>19</v>
      </c>
      <c r="B2865" s="59">
        <v>53</v>
      </c>
      <c r="C2865" s="59">
        <v>91</v>
      </c>
      <c r="D2865" s="59">
        <v>39</v>
      </c>
      <c r="E2865" s="59">
        <v>36</v>
      </c>
      <c r="F2865" s="59">
        <v>12</v>
      </c>
      <c r="G2865" s="59">
        <v>212</v>
      </c>
    </row>
    <row r="2866" spans="1:7" x14ac:dyDescent="0.25">
      <c r="A2866" s="59">
        <v>-6</v>
      </c>
      <c r="B2866" s="59">
        <v>42</v>
      </c>
      <c r="C2866" s="59">
        <v>75</v>
      </c>
      <c r="D2866" s="59">
        <v>34</v>
      </c>
      <c r="E2866" s="59">
        <v>43</v>
      </c>
      <c r="F2866" s="59">
        <v>12</v>
      </c>
      <c r="G2866" s="59">
        <v>182</v>
      </c>
    </row>
    <row r="2867" spans="1:7" x14ac:dyDescent="0.25">
      <c r="A2867" s="59">
        <v>-3</v>
      </c>
      <c r="B2867" s="59">
        <v>45</v>
      </c>
      <c r="C2867" s="59">
        <v>80</v>
      </c>
      <c r="D2867" s="59">
        <v>36</v>
      </c>
      <c r="E2867" s="59">
        <v>44</v>
      </c>
      <c r="F2867" s="59">
        <v>13</v>
      </c>
      <c r="G2867" s="59">
        <v>212</v>
      </c>
    </row>
    <row r="2868" spans="1:7" x14ac:dyDescent="0.25">
      <c r="A2868" s="59">
        <v>57</v>
      </c>
      <c r="B2868" s="59">
        <v>65</v>
      </c>
      <c r="C2868" s="59">
        <v>108</v>
      </c>
      <c r="D2868" s="59">
        <v>44</v>
      </c>
      <c r="E2868" s="59">
        <v>22</v>
      </c>
      <c r="F2868" s="59">
        <v>12</v>
      </c>
      <c r="G2868" s="59">
        <v>844</v>
      </c>
    </row>
    <row r="2869" spans="1:7" x14ac:dyDescent="0.25">
      <c r="A2869" s="59">
        <v>50</v>
      </c>
      <c r="B2869" s="59">
        <v>58</v>
      </c>
      <c r="C2869" s="59">
        <v>96</v>
      </c>
      <c r="D2869" s="59">
        <v>39</v>
      </c>
      <c r="E2869" s="59">
        <v>20</v>
      </c>
      <c r="F2869" s="59">
        <v>10</v>
      </c>
      <c r="G2869" s="59">
        <v>799</v>
      </c>
    </row>
    <row r="2870" spans="1:7" x14ac:dyDescent="0.25">
      <c r="A2870" s="59">
        <v>46</v>
      </c>
      <c r="B2870" s="59">
        <v>96</v>
      </c>
      <c r="C2870" s="59">
        <v>171</v>
      </c>
      <c r="D2870" s="59">
        <v>77</v>
      </c>
      <c r="E2870" s="59">
        <v>59</v>
      </c>
      <c r="F2870" s="59">
        <v>29</v>
      </c>
      <c r="G2870" s="59">
        <v>529</v>
      </c>
    </row>
    <row r="2871" spans="1:7" x14ac:dyDescent="0.25">
      <c r="A2871" s="59">
        <v>52</v>
      </c>
      <c r="B2871" s="59">
        <v>80</v>
      </c>
      <c r="C2871" s="59">
        <v>147</v>
      </c>
      <c r="D2871" s="59">
        <v>68</v>
      </c>
      <c r="E2871" s="59">
        <v>39</v>
      </c>
      <c r="F2871" s="59">
        <v>21</v>
      </c>
      <c r="G2871" s="59">
        <v>998</v>
      </c>
    </row>
    <row r="2872" spans="1:7" x14ac:dyDescent="0.25">
      <c r="A2872" s="59">
        <v>17</v>
      </c>
      <c r="B2872" s="59">
        <v>29</v>
      </c>
      <c r="C2872" s="59">
        <v>49</v>
      </c>
      <c r="D2872" s="59">
        <v>20</v>
      </c>
      <c r="E2872" s="59">
        <v>16</v>
      </c>
      <c r="F2872" s="59">
        <v>5</v>
      </c>
      <c r="G2872" s="59">
        <v>464</v>
      </c>
    </row>
    <row r="2873" spans="1:7" x14ac:dyDescent="0.25">
      <c r="A2873" s="59">
        <v>32</v>
      </c>
      <c r="B2873" s="59">
        <v>42</v>
      </c>
      <c r="C2873" s="59">
        <v>70</v>
      </c>
      <c r="D2873" s="59">
        <v>29</v>
      </c>
      <c r="E2873" s="59">
        <v>18</v>
      </c>
      <c r="F2873" s="59">
        <v>8</v>
      </c>
      <c r="G2873" s="59">
        <v>835</v>
      </c>
    </row>
    <row r="2874" spans="1:7" x14ac:dyDescent="0.25">
      <c r="A2874" s="59">
        <v>109</v>
      </c>
      <c r="B2874" s="59">
        <v>141</v>
      </c>
      <c r="C2874" s="59">
        <v>233</v>
      </c>
      <c r="D2874" s="59">
        <v>94</v>
      </c>
      <c r="E2874" s="59">
        <v>58</v>
      </c>
      <c r="F2874" s="59">
        <v>31</v>
      </c>
      <c r="G2874" s="59">
        <v>697</v>
      </c>
    </row>
    <row r="2875" spans="1:7" x14ac:dyDescent="0.25">
      <c r="A2875" s="59">
        <v>139</v>
      </c>
      <c r="B2875" s="59">
        <v>159</v>
      </c>
      <c r="C2875" s="59">
        <v>271</v>
      </c>
      <c r="D2875" s="59">
        <v>154</v>
      </c>
      <c r="E2875" s="59">
        <v>54</v>
      </c>
      <c r="F2875" s="59">
        <v>35</v>
      </c>
      <c r="G2875" s="59">
        <v>555</v>
      </c>
    </row>
    <row r="2876" spans="1:7" x14ac:dyDescent="0.25">
      <c r="A2876" s="59">
        <v>116</v>
      </c>
      <c r="B2876" s="59">
        <v>149</v>
      </c>
      <c r="C2876" s="59">
        <v>295</v>
      </c>
      <c r="D2876" s="59">
        <v>139</v>
      </c>
      <c r="E2876" s="59">
        <v>60</v>
      </c>
      <c r="F2876" s="59">
        <v>41</v>
      </c>
      <c r="G2876" s="59">
        <v>1156</v>
      </c>
    </row>
    <row r="2877" spans="1:7" x14ac:dyDescent="0.25">
      <c r="A2877" s="59">
        <v>15</v>
      </c>
      <c r="B2877" s="59">
        <v>65</v>
      </c>
      <c r="C2877" s="59">
        <v>117</v>
      </c>
      <c r="D2877" s="59">
        <v>53</v>
      </c>
      <c r="E2877" s="59">
        <v>50</v>
      </c>
      <c r="F2877" s="59">
        <v>20</v>
      </c>
      <c r="G2877" s="59">
        <v>361</v>
      </c>
    </row>
    <row r="2878" spans="1:7" x14ac:dyDescent="0.25">
      <c r="A2878" s="59">
        <v>37</v>
      </c>
      <c r="B2878" s="59">
        <v>71</v>
      </c>
      <c r="C2878" s="59">
        <v>122</v>
      </c>
      <c r="D2878" s="59">
        <v>52</v>
      </c>
      <c r="E2878" s="59">
        <v>41</v>
      </c>
      <c r="F2878" s="59">
        <v>17</v>
      </c>
      <c r="G2878" s="59">
        <v>361</v>
      </c>
    </row>
    <row r="2879" spans="1:7" x14ac:dyDescent="0.25">
      <c r="A2879" s="59">
        <v>33</v>
      </c>
      <c r="B2879" s="59">
        <v>61</v>
      </c>
      <c r="C2879" s="59">
        <v>102</v>
      </c>
      <c r="D2879" s="59">
        <v>42</v>
      </c>
      <c r="E2879" s="59">
        <v>34</v>
      </c>
      <c r="F2879" s="59">
        <v>13</v>
      </c>
      <c r="G2879" s="59">
        <v>384</v>
      </c>
    </row>
    <row r="2880" spans="1:7" x14ac:dyDescent="0.25">
      <c r="A2880" s="59">
        <v>-3</v>
      </c>
      <c r="B2880" s="59">
        <v>75</v>
      </c>
      <c r="C2880" s="59">
        <v>127</v>
      </c>
      <c r="D2880" s="59">
        <v>53</v>
      </c>
      <c r="E2880" s="59">
        <v>72</v>
      </c>
      <c r="F2880" s="59">
        <v>48</v>
      </c>
      <c r="G2880" s="59">
        <v>458</v>
      </c>
    </row>
    <row r="2881" spans="1:7" x14ac:dyDescent="0.25">
      <c r="A2881" s="59">
        <v>62</v>
      </c>
      <c r="B2881" s="59">
        <v>82</v>
      </c>
      <c r="C2881" s="59">
        <v>129</v>
      </c>
      <c r="D2881" s="59">
        <v>48</v>
      </c>
      <c r="E2881" s="59">
        <v>34</v>
      </c>
      <c r="F2881" s="59">
        <v>14</v>
      </c>
      <c r="G2881" s="59">
        <v>351</v>
      </c>
    </row>
    <row r="2882" spans="1:7" x14ac:dyDescent="0.25">
      <c r="A2882" s="59">
        <v>70</v>
      </c>
      <c r="B2882" s="59">
        <v>77</v>
      </c>
      <c r="C2882" s="59">
        <v>129</v>
      </c>
      <c r="D2882" s="59">
        <v>53</v>
      </c>
      <c r="E2882" s="59">
        <v>24</v>
      </c>
      <c r="F2882" s="59">
        <v>14</v>
      </c>
      <c r="G2882" s="59">
        <v>803</v>
      </c>
    </row>
    <row r="2883" spans="1:7" x14ac:dyDescent="0.25">
      <c r="A2883" s="59">
        <v>37</v>
      </c>
      <c r="B2883" s="59">
        <v>65</v>
      </c>
      <c r="C2883" s="59">
        <v>109</v>
      </c>
      <c r="D2883" s="59">
        <v>45</v>
      </c>
      <c r="E2883" s="59">
        <v>35</v>
      </c>
      <c r="F2883" s="59">
        <v>14</v>
      </c>
      <c r="G2883" s="59">
        <v>410</v>
      </c>
    </row>
    <row r="2884" spans="1:7" x14ac:dyDescent="0.25">
      <c r="A2884" s="59">
        <v>3</v>
      </c>
      <c r="B2884" s="59">
        <v>90</v>
      </c>
      <c r="C2884" s="59">
        <v>153</v>
      </c>
      <c r="D2884" s="59">
        <v>64</v>
      </c>
      <c r="E2884" s="59">
        <v>82</v>
      </c>
      <c r="F2884" s="59">
        <v>58</v>
      </c>
      <c r="G2884" s="59">
        <v>551</v>
      </c>
    </row>
    <row r="2885" spans="1:7" x14ac:dyDescent="0.25">
      <c r="A2885" s="59">
        <v>65</v>
      </c>
      <c r="B2885" s="59">
        <v>92</v>
      </c>
      <c r="C2885" s="59">
        <v>168</v>
      </c>
      <c r="D2885" s="59">
        <v>78</v>
      </c>
      <c r="E2885" s="59">
        <v>42</v>
      </c>
      <c r="F2885" s="59">
        <v>24</v>
      </c>
      <c r="G2885" s="59">
        <v>995</v>
      </c>
    </row>
    <row r="2886" spans="1:7" x14ac:dyDescent="0.25">
      <c r="A2886" s="59">
        <v>48</v>
      </c>
      <c r="B2886" s="59">
        <v>62</v>
      </c>
      <c r="C2886" s="59">
        <v>109</v>
      </c>
      <c r="D2886" s="59">
        <v>48</v>
      </c>
      <c r="E2886" s="59">
        <v>25</v>
      </c>
      <c r="F2886" s="59">
        <v>15</v>
      </c>
      <c r="G2886" s="59">
        <v>599</v>
      </c>
    </row>
    <row r="2887" spans="1:7" x14ac:dyDescent="0.25">
      <c r="A2887" s="59">
        <v>23</v>
      </c>
      <c r="B2887" s="59">
        <v>72</v>
      </c>
      <c r="C2887" s="59">
        <v>129</v>
      </c>
      <c r="D2887" s="59">
        <v>58</v>
      </c>
      <c r="E2887" s="59">
        <v>51</v>
      </c>
      <c r="F2887" s="59">
        <v>22</v>
      </c>
      <c r="G2887" s="59">
        <v>338</v>
      </c>
    </row>
    <row r="2888" spans="1:7" x14ac:dyDescent="0.25">
      <c r="A2888" s="59">
        <v>23</v>
      </c>
      <c r="B2888" s="59">
        <v>129</v>
      </c>
      <c r="C2888" s="59">
        <v>219</v>
      </c>
      <c r="D2888" s="59">
        <v>92</v>
      </c>
      <c r="E2888" s="59">
        <v>104</v>
      </c>
      <c r="F2888" s="59">
        <v>83</v>
      </c>
      <c r="G2888" s="59">
        <v>599</v>
      </c>
    </row>
    <row r="2889" spans="1:7" x14ac:dyDescent="0.25">
      <c r="A2889" s="59">
        <v>86</v>
      </c>
      <c r="B2889" s="59">
        <v>117</v>
      </c>
      <c r="C2889" s="59">
        <v>202</v>
      </c>
      <c r="D2889" s="59">
        <v>87</v>
      </c>
      <c r="E2889" s="59">
        <v>51</v>
      </c>
      <c r="F2889" s="59">
        <v>28</v>
      </c>
      <c r="G2889" s="59">
        <v>472</v>
      </c>
    </row>
    <row r="2890" spans="1:7" x14ac:dyDescent="0.25">
      <c r="A2890" s="59">
        <v>46</v>
      </c>
      <c r="B2890" s="59">
        <v>96</v>
      </c>
      <c r="C2890" s="59">
        <v>171</v>
      </c>
      <c r="D2890" s="59">
        <v>77</v>
      </c>
      <c r="E2890" s="59">
        <v>59</v>
      </c>
      <c r="F2890" s="59">
        <v>29</v>
      </c>
      <c r="G2890" s="59">
        <v>529</v>
      </c>
    </row>
    <row r="2891" spans="1:7" x14ac:dyDescent="0.25">
      <c r="A2891" s="59">
        <v>52</v>
      </c>
      <c r="B2891" s="59">
        <v>80</v>
      </c>
      <c r="C2891" s="59">
        <v>147</v>
      </c>
      <c r="D2891" s="59">
        <v>68</v>
      </c>
      <c r="E2891" s="59">
        <v>39</v>
      </c>
      <c r="F2891" s="59">
        <v>21</v>
      </c>
      <c r="G2891" s="59">
        <v>998</v>
      </c>
    </row>
    <row r="2892" spans="1:7" x14ac:dyDescent="0.25">
      <c r="A2892" s="59">
        <v>58</v>
      </c>
      <c r="B2892" s="59">
        <v>65</v>
      </c>
      <c r="C2892" s="59">
        <v>108</v>
      </c>
      <c r="D2892" s="59">
        <v>44</v>
      </c>
      <c r="E2892" s="59">
        <v>21</v>
      </c>
      <c r="F2892" s="59">
        <v>12</v>
      </c>
      <c r="G2892" s="59">
        <v>844</v>
      </c>
    </row>
    <row r="2893" spans="1:7" x14ac:dyDescent="0.25">
      <c r="A2893" s="59">
        <v>23</v>
      </c>
      <c r="B2893" s="59">
        <v>34</v>
      </c>
      <c r="C2893" s="59">
        <v>56</v>
      </c>
      <c r="D2893" s="59">
        <v>23</v>
      </c>
      <c r="E2893" s="59">
        <v>16</v>
      </c>
      <c r="F2893" s="59">
        <v>6</v>
      </c>
      <c r="G2893" s="59">
        <v>787</v>
      </c>
    </row>
    <row r="2894" spans="1:7" x14ac:dyDescent="0.25">
      <c r="A2894" s="59">
        <v>135</v>
      </c>
      <c r="B2894" s="59">
        <v>165</v>
      </c>
      <c r="C2894" s="59">
        <v>273</v>
      </c>
      <c r="D2894" s="59">
        <v>173</v>
      </c>
      <c r="E2894" s="59">
        <v>62</v>
      </c>
      <c r="F2894" s="59">
        <v>36</v>
      </c>
      <c r="G2894" s="59">
        <v>1020</v>
      </c>
    </row>
    <row r="2895" spans="1:7" x14ac:dyDescent="0.25">
      <c r="A2895" s="59">
        <v>4</v>
      </c>
      <c r="B2895" s="59">
        <v>90</v>
      </c>
      <c r="C2895" s="59">
        <v>153</v>
      </c>
      <c r="D2895" s="59">
        <v>64</v>
      </c>
      <c r="E2895" s="59">
        <v>81</v>
      </c>
      <c r="F2895" s="59">
        <v>58</v>
      </c>
      <c r="G2895" s="59">
        <v>551</v>
      </c>
    </row>
    <row r="2896" spans="1:7" x14ac:dyDescent="0.25">
      <c r="A2896" s="59">
        <v>30</v>
      </c>
      <c r="B2896" s="59">
        <v>65</v>
      </c>
      <c r="C2896" s="59">
        <v>112</v>
      </c>
      <c r="D2896" s="59">
        <v>48</v>
      </c>
      <c r="E2896" s="59">
        <v>40</v>
      </c>
      <c r="F2896" s="59">
        <v>15</v>
      </c>
      <c r="G2896" s="59">
        <v>334</v>
      </c>
    </row>
    <row r="2897" spans="1:7" x14ac:dyDescent="0.25">
      <c r="A2897" s="59">
        <v>48</v>
      </c>
      <c r="B2897" s="59">
        <v>62</v>
      </c>
      <c r="C2897" s="59">
        <v>109</v>
      </c>
      <c r="D2897" s="59">
        <v>48</v>
      </c>
      <c r="E2897" s="59">
        <v>25</v>
      </c>
      <c r="F2897" s="59">
        <v>15</v>
      </c>
      <c r="G2897" s="59">
        <v>599</v>
      </c>
    </row>
    <row r="2898" spans="1:7" x14ac:dyDescent="0.25">
      <c r="A2898" s="59">
        <v>23</v>
      </c>
      <c r="B2898" s="59">
        <v>72</v>
      </c>
      <c r="C2898" s="59">
        <v>129</v>
      </c>
      <c r="D2898" s="59">
        <v>58</v>
      </c>
      <c r="E2898" s="59">
        <v>51</v>
      </c>
      <c r="F2898" s="59">
        <v>22</v>
      </c>
      <c r="G2898" s="59">
        <v>338</v>
      </c>
    </row>
    <row r="2899" spans="1:7" x14ac:dyDescent="0.25">
      <c r="A2899" s="59">
        <v>65</v>
      </c>
      <c r="B2899" s="59">
        <v>92</v>
      </c>
      <c r="C2899" s="59">
        <v>168</v>
      </c>
      <c r="D2899" s="59">
        <v>78</v>
      </c>
      <c r="E2899" s="59">
        <v>42</v>
      </c>
      <c r="F2899" s="59">
        <v>24</v>
      </c>
      <c r="G2899" s="59">
        <v>995</v>
      </c>
    </row>
    <row r="2900" spans="1:7" x14ac:dyDescent="0.25">
      <c r="A2900" s="59">
        <v>44</v>
      </c>
      <c r="B2900" s="59">
        <v>53</v>
      </c>
      <c r="C2900" s="59">
        <v>88</v>
      </c>
      <c r="D2900" s="59">
        <v>36</v>
      </c>
      <c r="E2900" s="59">
        <v>20</v>
      </c>
      <c r="F2900" s="59">
        <v>10</v>
      </c>
      <c r="G2900" s="59">
        <v>838</v>
      </c>
    </row>
    <row r="2901" spans="1:7" x14ac:dyDescent="0.25">
      <c r="A2901" s="59">
        <v>72</v>
      </c>
      <c r="B2901" s="59">
        <v>77</v>
      </c>
      <c r="C2901" s="59">
        <v>129</v>
      </c>
      <c r="D2901" s="59">
        <v>53</v>
      </c>
      <c r="E2901" s="59">
        <v>23</v>
      </c>
      <c r="F2901" s="59">
        <v>14</v>
      </c>
      <c r="G2901" s="59">
        <v>803</v>
      </c>
    </row>
    <row r="2902" spans="1:7" x14ac:dyDescent="0.25">
      <c r="A2902" s="59">
        <v>108</v>
      </c>
      <c r="B2902" s="59">
        <v>141</v>
      </c>
      <c r="C2902" s="59">
        <v>233</v>
      </c>
      <c r="D2902" s="59">
        <v>94</v>
      </c>
      <c r="E2902" s="59">
        <v>59</v>
      </c>
      <c r="F2902" s="59">
        <v>31</v>
      </c>
      <c r="G2902" s="59">
        <v>697</v>
      </c>
    </row>
    <row r="2903" spans="1:7" x14ac:dyDescent="0.25">
      <c r="A2903" s="59">
        <v>138</v>
      </c>
      <c r="B2903" s="59">
        <v>159</v>
      </c>
      <c r="C2903" s="59">
        <v>271</v>
      </c>
      <c r="D2903" s="59">
        <v>60</v>
      </c>
      <c r="E2903" s="59">
        <v>55</v>
      </c>
      <c r="F2903" s="59">
        <v>35</v>
      </c>
      <c r="G2903" s="59">
        <v>555</v>
      </c>
    </row>
    <row r="2904" spans="1:7" x14ac:dyDescent="0.25">
      <c r="A2904" s="59">
        <v>23</v>
      </c>
      <c r="B2904" s="59">
        <v>129</v>
      </c>
      <c r="C2904" s="59">
        <v>219</v>
      </c>
      <c r="D2904" s="59">
        <v>92</v>
      </c>
      <c r="E2904" s="59">
        <v>104</v>
      </c>
      <c r="F2904" s="59">
        <v>83</v>
      </c>
      <c r="G2904" s="59">
        <v>599</v>
      </c>
    </row>
    <row r="2905" spans="1:7" x14ac:dyDescent="0.25">
      <c r="A2905" s="59">
        <v>86</v>
      </c>
      <c r="B2905" s="59">
        <v>117</v>
      </c>
      <c r="C2905" s="59">
        <v>202</v>
      </c>
      <c r="D2905" s="59">
        <v>87</v>
      </c>
      <c r="E2905" s="59">
        <v>51</v>
      </c>
      <c r="F2905" s="59">
        <v>28</v>
      </c>
      <c r="G2905" s="59">
        <v>472</v>
      </c>
    </row>
    <row r="2906" spans="1:7" x14ac:dyDescent="0.25">
      <c r="A2906" s="59">
        <v>17</v>
      </c>
      <c r="B2906" s="59">
        <v>65</v>
      </c>
      <c r="C2906" s="59">
        <v>117</v>
      </c>
      <c r="D2906" s="59">
        <v>53</v>
      </c>
      <c r="E2906" s="59">
        <v>49</v>
      </c>
      <c r="F2906" s="59">
        <v>20</v>
      </c>
      <c r="G2906" s="59">
        <v>361</v>
      </c>
    </row>
    <row r="2907" spans="1:7" x14ac:dyDescent="0.25">
      <c r="A2907" s="59">
        <v>30</v>
      </c>
      <c r="B2907" s="59">
        <v>42</v>
      </c>
      <c r="C2907" s="59">
        <v>70</v>
      </c>
      <c r="D2907" s="59">
        <v>29</v>
      </c>
      <c r="E2907" s="59">
        <v>19</v>
      </c>
      <c r="F2907" s="59">
        <v>8</v>
      </c>
      <c r="G2907" s="59">
        <v>835</v>
      </c>
    </row>
    <row r="2908" spans="1:7" x14ac:dyDescent="0.25">
      <c r="A2908" s="59">
        <v>17</v>
      </c>
      <c r="B2908" s="59">
        <v>29</v>
      </c>
      <c r="C2908" s="59">
        <v>49</v>
      </c>
      <c r="D2908" s="59">
        <v>20</v>
      </c>
      <c r="E2908" s="59">
        <v>16</v>
      </c>
      <c r="F2908" s="59">
        <v>5</v>
      </c>
      <c r="G2908" s="59">
        <v>464</v>
      </c>
    </row>
    <row r="2909" spans="1:7" x14ac:dyDescent="0.25">
      <c r="A2909" s="59">
        <v>599</v>
      </c>
      <c r="B2909" s="59">
        <v>487</v>
      </c>
      <c r="C2909" s="59">
        <v>546</v>
      </c>
      <c r="D2909" s="59">
        <v>64</v>
      </c>
      <c r="E2909" s="59">
        <v>49</v>
      </c>
      <c r="F2909" s="59">
        <v>21</v>
      </c>
      <c r="G2909" s="59">
        <v>-663</v>
      </c>
    </row>
    <row r="2910" spans="1:7" x14ac:dyDescent="0.25">
      <c r="A2910" s="59">
        <v>-22</v>
      </c>
      <c r="B2910" s="59">
        <v>61</v>
      </c>
      <c r="C2910" s="59">
        <v>113</v>
      </c>
      <c r="D2910" s="59">
        <v>53</v>
      </c>
      <c r="E2910" s="59">
        <v>72</v>
      </c>
      <c r="F2910" s="59">
        <v>48</v>
      </c>
      <c r="G2910" s="59">
        <v>491</v>
      </c>
    </row>
    <row r="2911" spans="1:7" x14ac:dyDescent="0.25">
      <c r="A2911" s="59">
        <v>116</v>
      </c>
      <c r="B2911" s="59">
        <v>149</v>
      </c>
      <c r="C2911" s="59">
        <v>295</v>
      </c>
      <c r="D2911" s="59">
        <v>140</v>
      </c>
      <c r="E2911" s="59">
        <v>60</v>
      </c>
      <c r="F2911" s="59">
        <v>41</v>
      </c>
      <c r="G2911" s="59">
        <v>1156</v>
      </c>
    </row>
    <row r="2912" spans="1:7" x14ac:dyDescent="0.25">
      <c r="A2912" s="59">
        <v>44</v>
      </c>
      <c r="B2912" s="59">
        <v>43</v>
      </c>
      <c r="C2912" s="59">
        <v>43</v>
      </c>
      <c r="D2912" s="59">
        <v>0</v>
      </c>
      <c r="E2912" s="59">
        <v>10</v>
      </c>
      <c r="F2912" s="59">
        <v>0</v>
      </c>
      <c r="G2912" s="59">
        <v>645</v>
      </c>
    </row>
    <row r="2913" spans="1:7" x14ac:dyDescent="0.25">
      <c r="A2913" s="59">
        <v>-1</v>
      </c>
      <c r="B2913" s="59">
        <v>45</v>
      </c>
      <c r="C2913" s="59">
        <v>80</v>
      </c>
      <c r="D2913" s="59">
        <v>36</v>
      </c>
      <c r="E2913" s="59">
        <v>43</v>
      </c>
      <c r="F2913" s="59">
        <v>13</v>
      </c>
      <c r="G2913" s="59">
        <v>212</v>
      </c>
    </row>
    <row r="2914" spans="1:7" x14ac:dyDescent="0.25">
      <c r="A2914" s="59">
        <v>17</v>
      </c>
      <c r="B2914" s="59">
        <v>29</v>
      </c>
      <c r="C2914" s="59">
        <v>49</v>
      </c>
      <c r="D2914" s="59">
        <v>20</v>
      </c>
      <c r="E2914" s="59">
        <v>16</v>
      </c>
      <c r="F2914" s="59">
        <v>5</v>
      </c>
      <c r="G2914" s="59">
        <v>829</v>
      </c>
    </row>
    <row r="2915" spans="1:7" x14ac:dyDescent="0.25">
      <c r="A2915" s="59">
        <v>48</v>
      </c>
      <c r="B2915" s="59">
        <v>74</v>
      </c>
      <c r="C2915" s="59">
        <v>124</v>
      </c>
      <c r="D2915" s="59">
        <v>51</v>
      </c>
      <c r="E2915" s="59">
        <v>36</v>
      </c>
      <c r="F2915" s="59">
        <v>16</v>
      </c>
      <c r="G2915" s="59">
        <v>265</v>
      </c>
    </row>
    <row r="2916" spans="1:7" x14ac:dyDescent="0.25">
      <c r="A2916" s="59">
        <v>43</v>
      </c>
      <c r="B2916" s="59">
        <v>80</v>
      </c>
      <c r="C2916" s="59">
        <v>131</v>
      </c>
      <c r="D2916" s="59">
        <v>52</v>
      </c>
      <c r="E2916" s="59">
        <v>46</v>
      </c>
      <c r="F2916" s="59">
        <v>17</v>
      </c>
      <c r="G2916" s="59">
        <v>397</v>
      </c>
    </row>
    <row r="2917" spans="1:7" x14ac:dyDescent="0.25">
      <c r="A2917" s="59">
        <v>-10</v>
      </c>
      <c r="B2917" s="59">
        <v>61</v>
      </c>
      <c r="C2917" s="59">
        <v>103</v>
      </c>
      <c r="D2917" s="59">
        <v>43</v>
      </c>
      <c r="E2917" s="59">
        <v>63</v>
      </c>
      <c r="F2917" s="59">
        <v>39</v>
      </c>
      <c r="G2917" s="59">
        <v>282</v>
      </c>
    </row>
    <row r="2918" spans="1:7" x14ac:dyDescent="0.25">
      <c r="A2918" s="59">
        <v>-4</v>
      </c>
      <c r="B2918" s="59">
        <v>42</v>
      </c>
      <c r="C2918" s="59">
        <v>75</v>
      </c>
      <c r="D2918" s="59">
        <v>34</v>
      </c>
      <c r="E2918" s="59">
        <v>42</v>
      </c>
      <c r="F2918" s="59">
        <v>12</v>
      </c>
      <c r="G2918" s="59">
        <v>182</v>
      </c>
    </row>
    <row r="2919" spans="1:7" x14ac:dyDescent="0.25">
      <c r="A2919" s="59">
        <v>123</v>
      </c>
      <c r="B2919" s="59">
        <v>124</v>
      </c>
      <c r="C2919" s="59">
        <v>208</v>
      </c>
      <c r="D2919" s="59">
        <v>86</v>
      </c>
      <c r="E2919" s="59">
        <v>33</v>
      </c>
      <c r="F2919" s="59">
        <v>24</v>
      </c>
      <c r="G2919" s="59">
        <v>499</v>
      </c>
    </row>
    <row r="2920" spans="1:7" x14ac:dyDescent="0.25">
      <c r="A2920" s="59">
        <v>348</v>
      </c>
      <c r="B2920" s="59">
        <v>386</v>
      </c>
      <c r="C2920" s="59">
        <v>645</v>
      </c>
      <c r="D2920" s="59">
        <v>255</v>
      </c>
      <c r="E2920" s="59">
        <v>125</v>
      </c>
      <c r="F2920" s="59">
        <v>100</v>
      </c>
      <c r="G2920" s="59">
        <v>1613</v>
      </c>
    </row>
    <row r="2921" spans="1:7" x14ac:dyDescent="0.25">
      <c r="A2921" s="59">
        <v>-181</v>
      </c>
      <c r="B2921" s="59">
        <v>-37</v>
      </c>
      <c r="C2921" s="59">
        <v>196</v>
      </c>
      <c r="D2921" s="59">
        <v>218</v>
      </c>
      <c r="E2921" s="59">
        <v>87</v>
      </c>
      <c r="F2921" s="59">
        <v>72</v>
      </c>
      <c r="G2921" s="59">
        <v>2169</v>
      </c>
    </row>
    <row r="2922" spans="1:7" x14ac:dyDescent="0.25">
      <c r="A2922" s="59">
        <v>155</v>
      </c>
      <c r="B2922" s="59">
        <v>152</v>
      </c>
      <c r="C2922" s="59">
        <v>254</v>
      </c>
      <c r="D2922" s="59">
        <v>101</v>
      </c>
      <c r="E2922" s="59">
        <v>37</v>
      </c>
      <c r="F2922" s="59">
        <v>29</v>
      </c>
      <c r="G2922" s="59">
        <v>871</v>
      </c>
    </row>
    <row r="2923" spans="1:7" x14ac:dyDescent="0.25">
      <c r="A2923" s="59">
        <v>153</v>
      </c>
      <c r="B2923" s="59">
        <v>152</v>
      </c>
      <c r="C2923" s="59">
        <v>254</v>
      </c>
      <c r="D2923" s="59">
        <v>97</v>
      </c>
      <c r="E2923" s="59">
        <v>38</v>
      </c>
      <c r="F2923" s="59">
        <v>29</v>
      </c>
      <c r="G2923" s="59">
        <v>821</v>
      </c>
    </row>
    <row r="2924" spans="1:7" x14ac:dyDescent="0.25">
      <c r="A2924" s="59">
        <v>407</v>
      </c>
      <c r="B2924" s="59">
        <v>454</v>
      </c>
      <c r="C2924" s="59">
        <v>749</v>
      </c>
      <c r="D2924" s="59">
        <v>296</v>
      </c>
      <c r="E2924" s="59">
        <v>148</v>
      </c>
      <c r="F2924" s="59">
        <v>105</v>
      </c>
      <c r="G2924" s="59">
        <v>2250</v>
      </c>
    </row>
    <row r="2925" spans="1:7" x14ac:dyDescent="0.25">
      <c r="A2925" s="59">
        <v>-269</v>
      </c>
      <c r="B2925" s="59">
        <v>-52</v>
      </c>
      <c r="C2925" s="59">
        <v>68</v>
      </c>
      <c r="D2925" s="59">
        <v>100</v>
      </c>
      <c r="E2925" s="59">
        <v>133</v>
      </c>
      <c r="F2925" s="59">
        <v>109</v>
      </c>
      <c r="G2925" s="59">
        <v>1673</v>
      </c>
    </row>
    <row r="2926" spans="1:7" x14ac:dyDescent="0.25">
      <c r="A2926" s="59">
        <v>258</v>
      </c>
      <c r="B2926" s="59">
        <v>283</v>
      </c>
      <c r="C2926" s="59">
        <v>538</v>
      </c>
      <c r="D2926" s="59">
        <v>229</v>
      </c>
      <c r="E2926" s="59">
        <v>89</v>
      </c>
      <c r="F2926" s="59">
        <v>72</v>
      </c>
      <c r="G2926" s="59">
        <v>1271</v>
      </c>
    </row>
    <row r="2927" spans="1:7" x14ac:dyDescent="0.25">
      <c r="A2927" s="59">
        <v>48</v>
      </c>
      <c r="B2927" s="59">
        <v>63</v>
      </c>
      <c r="C2927" s="59">
        <v>110</v>
      </c>
      <c r="D2927" s="59">
        <v>48</v>
      </c>
      <c r="E2927" s="59">
        <v>26</v>
      </c>
      <c r="F2927" s="59">
        <v>15</v>
      </c>
      <c r="G2927" s="59">
        <v>599</v>
      </c>
    </row>
    <row r="2928" spans="1:7" x14ac:dyDescent="0.25">
      <c r="A2928" s="59">
        <v>46</v>
      </c>
      <c r="B2928" s="59">
        <v>96</v>
      </c>
      <c r="C2928" s="59">
        <v>171</v>
      </c>
      <c r="D2928" s="59">
        <v>77</v>
      </c>
      <c r="E2928" s="59">
        <v>59</v>
      </c>
      <c r="F2928" s="59">
        <v>29</v>
      </c>
      <c r="G2928" s="59">
        <v>529</v>
      </c>
    </row>
    <row r="2929" spans="1:7" x14ac:dyDescent="0.25">
      <c r="A2929" s="59">
        <v>50</v>
      </c>
      <c r="B2929" s="59">
        <v>59</v>
      </c>
      <c r="C2929" s="59">
        <v>98</v>
      </c>
      <c r="D2929" s="59">
        <v>40</v>
      </c>
      <c r="E2929" s="59">
        <v>21</v>
      </c>
      <c r="F2929" s="59">
        <v>11</v>
      </c>
      <c r="G2929" s="59">
        <v>793</v>
      </c>
    </row>
    <row r="2930" spans="1:7" x14ac:dyDescent="0.25">
      <c r="A2930" s="59">
        <v>72</v>
      </c>
      <c r="B2930" s="59">
        <v>77</v>
      </c>
      <c r="C2930" s="59">
        <v>129</v>
      </c>
      <c r="D2930" s="59">
        <v>53</v>
      </c>
      <c r="E2930" s="59">
        <v>23</v>
      </c>
      <c r="F2930" s="59">
        <v>14</v>
      </c>
      <c r="G2930" s="59">
        <v>803</v>
      </c>
    </row>
    <row r="2931" spans="1:7" x14ac:dyDescent="0.25">
      <c r="A2931" s="59">
        <v>4</v>
      </c>
      <c r="B2931" s="59">
        <v>90</v>
      </c>
      <c r="C2931" s="59">
        <v>153</v>
      </c>
      <c r="D2931" s="59">
        <v>64</v>
      </c>
      <c r="E2931" s="59">
        <v>81</v>
      </c>
      <c r="F2931" s="59">
        <v>58</v>
      </c>
      <c r="G2931" s="59">
        <v>-113</v>
      </c>
    </row>
    <row r="2932" spans="1:7" x14ac:dyDescent="0.25">
      <c r="A2932" s="59">
        <v>61</v>
      </c>
      <c r="B2932" s="59">
        <v>82</v>
      </c>
      <c r="C2932" s="59">
        <v>129</v>
      </c>
      <c r="D2932" s="59">
        <v>48</v>
      </c>
      <c r="E2932" s="59">
        <v>35</v>
      </c>
      <c r="F2932" s="59">
        <v>14</v>
      </c>
      <c r="G2932" s="59">
        <v>351</v>
      </c>
    </row>
    <row r="2933" spans="1:7" x14ac:dyDescent="0.25">
      <c r="A2933" s="59">
        <v>39</v>
      </c>
      <c r="B2933" s="59">
        <v>65</v>
      </c>
      <c r="C2933" s="59">
        <v>109</v>
      </c>
      <c r="D2933" s="59">
        <v>45</v>
      </c>
      <c r="E2933" s="59">
        <v>34</v>
      </c>
      <c r="F2933" s="59">
        <v>14</v>
      </c>
      <c r="G2933" s="59">
        <v>410</v>
      </c>
    </row>
    <row r="2934" spans="1:7" x14ac:dyDescent="0.25">
      <c r="A2934" s="59">
        <v>17</v>
      </c>
      <c r="B2934" s="59">
        <v>29</v>
      </c>
      <c r="C2934" s="59">
        <v>49</v>
      </c>
      <c r="D2934" s="59">
        <v>20</v>
      </c>
      <c r="E2934" s="59">
        <v>16</v>
      </c>
      <c r="F2934" s="59">
        <v>5</v>
      </c>
      <c r="G2934" s="59">
        <v>829</v>
      </c>
    </row>
    <row r="2935" spans="1:7" x14ac:dyDescent="0.25">
      <c r="A2935" s="59">
        <v>10</v>
      </c>
      <c r="B2935" s="59">
        <v>37</v>
      </c>
      <c r="C2935" s="59">
        <v>67</v>
      </c>
      <c r="D2935" s="59">
        <v>31</v>
      </c>
      <c r="E2935" s="59">
        <v>28</v>
      </c>
      <c r="F2935" s="59">
        <v>9</v>
      </c>
      <c r="G2935" s="59">
        <v>976</v>
      </c>
    </row>
    <row r="2936" spans="1:7" x14ac:dyDescent="0.25">
      <c r="A2936" s="59">
        <v>43</v>
      </c>
      <c r="B2936" s="59">
        <v>80</v>
      </c>
      <c r="C2936" s="59">
        <v>131</v>
      </c>
      <c r="D2936" s="59">
        <v>52</v>
      </c>
      <c r="E2936" s="59">
        <v>46</v>
      </c>
      <c r="F2936" s="59">
        <v>17</v>
      </c>
      <c r="G2936" s="59">
        <v>397</v>
      </c>
    </row>
    <row r="2937" spans="1:7" x14ac:dyDescent="0.25">
      <c r="A2937" s="59">
        <v>-21</v>
      </c>
      <c r="B2937" s="59">
        <v>38</v>
      </c>
      <c r="C2937" s="59">
        <v>135</v>
      </c>
      <c r="D2937" s="59">
        <v>98</v>
      </c>
      <c r="E2937" s="59">
        <v>49</v>
      </c>
      <c r="F2937" s="59">
        <v>30</v>
      </c>
      <c r="G2937" s="59">
        <v>973</v>
      </c>
    </row>
    <row r="2938" spans="1:7" x14ac:dyDescent="0.25">
      <c r="A2938" s="59">
        <v>-6</v>
      </c>
      <c r="B2938" s="59">
        <v>42</v>
      </c>
      <c r="C2938" s="59">
        <v>75</v>
      </c>
      <c r="D2938" s="59">
        <v>34</v>
      </c>
      <c r="E2938" s="59">
        <v>43</v>
      </c>
      <c r="F2938" s="59">
        <v>12</v>
      </c>
      <c r="G2938" s="59">
        <v>-104</v>
      </c>
    </row>
    <row r="2939" spans="1:7" x14ac:dyDescent="0.25">
      <c r="A2939" s="59">
        <v>-10</v>
      </c>
      <c r="B2939" s="59">
        <v>61</v>
      </c>
      <c r="C2939" s="59">
        <v>103</v>
      </c>
      <c r="D2939" s="59">
        <v>43</v>
      </c>
      <c r="E2939" s="59">
        <v>63</v>
      </c>
      <c r="F2939" s="59">
        <v>39</v>
      </c>
      <c r="G2939" s="59">
        <v>282</v>
      </c>
    </row>
    <row r="2940" spans="1:7" x14ac:dyDescent="0.25">
      <c r="A2940" s="59">
        <v>19</v>
      </c>
      <c r="B2940" s="59">
        <v>53</v>
      </c>
      <c r="C2940" s="59">
        <v>91</v>
      </c>
      <c r="D2940" s="59">
        <v>39</v>
      </c>
      <c r="E2940" s="59">
        <v>36</v>
      </c>
      <c r="F2940" s="59">
        <v>12</v>
      </c>
      <c r="G2940" s="59">
        <v>212</v>
      </c>
    </row>
    <row r="2941" spans="1:7" x14ac:dyDescent="0.25">
      <c r="A2941" s="59">
        <v>23</v>
      </c>
      <c r="B2941" s="59">
        <v>72</v>
      </c>
      <c r="C2941" s="59">
        <v>129</v>
      </c>
      <c r="D2941" s="59">
        <v>58</v>
      </c>
      <c r="E2941" s="59">
        <v>51</v>
      </c>
      <c r="F2941" s="59">
        <v>22</v>
      </c>
      <c r="G2941" s="59">
        <v>338</v>
      </c>
    </row>
    <row r="2942" spans="1:7" x14ac:dyDescent="0.25">
      <c r="A2942" s="59">
        <v>23</v>
      </c>
      <c r="B2942" s="59">
        <v>129</v>
      </c>
      <c r="C2942" s="59">
        <v>219</v>
      </c>
      <c r="D2942" s="59">
        <v>92</v>
      </c>
      <c r="E2942" s="59">
        <v>104</v>
      </c>
      <c r="F2942" s="59">
        <v>83</v>
      </c>
      <c r="G2942" s="59">
        <v>599</v>
      </c>
    </row>
    <row r="2943" spans="1:7" x14ac:dyDescent="0.25">
      <c r="A2943" s="59">
        <v>41</v>
      </c>
      <c r="B2943" s="59">
        <v>56</v>
      </c>
      <c r="C2943" s="59">
        <v>98</v>
      </c>
      <c r="D2943" s="59">
        <v>43</v>
      </c>
      <c r="E2943" s="59">
        <v>24</v>
      </c>
      <c r="F2943" s="59">
        <v>14</v>
      </c>
      <c r="G2943" s="59">
        <v>602</v>
      </c>
    </row>
    <row r="2944" spans="1:7" x14ac:dyDescent="0.25">
      <c r="A2944" s="59">
        <v>30</v>
      </c>
      <c r="B2944" s="59">
        <v>42</v>
      </c>
      <c r="C2944" s="59">
        <v>70</v>
      </c>
      <c r="D2944" s="59">
        <v>29</v>
      </c>
      <c r="E2944" s="59">
        <v>19</v>
      </c>
      <c r="F2944" s="59">
        <v>8</v>
      </c>
      <c r="G2944" s="59">
        <v>835</v>
      </c>
    </row>
    <row r="2945" spans="1:7" x14ac:dyDescent="0.25">
      <c r="A2945" s="59">
        <v>139</v>
      </c>
      <c r="B2945" s="59">
        <v>159</v>
      </c>
      <c r="C2945" s="59">
        <v>271</v>
      </c>
      <c r="D2945" s="59">
        <v>129</v>
      </c>
      <c r="E2945" s="59">
        <v>54</v>
      </c>
      <c r="F2945" s="59">
        <v>35</v>
      </c>
      <c r="G2945" s="59">
        <v>-387</v>
      </c>
    </row>
    <row r="2946" spans="1:7" x14ac:dyDescent="0.25">
      <c r="A2946" s="59">
        <v>18</v>
      </c>
      <c r="B2946" s="59">
        <v>29</v>
      </c>
      <c r="C2946" s="59">
        <v>49</v>
      </c>
      <c r="D2946" s="59">
        <v>20</v>
      </c>
      <c r="E2946" s="59">
        <v>15</v>
      </c>
      <c r="F2946" s="59">
        <v>5</v>
      </c>
      <c r="G2946" s="59">
        <v>464</v>
      </c>
    </row>
    <row r="2947" spans="1:7" x14ac:dyDescent="0.25">
      <c r="A2947" s="59">
        <v>109</v>
      </c>
      <c r="B2947" s="59">
        <v>141</v>
      </c>
      <c r="C2947" s="59">
        <v>233</v>
      </c>
      <c r="D2947" s="59">
        <v>94</v>
      </c>
      <c r="E2947" s="59">
        <v>58</v>
      </c>
      <c r="F2947" s="59">
        <v>31</v>
      </c>
      <c r="G2947" s="59">
        <v>697</v>
      </c>
    </row>
    <row r="2948" spans="1:7" x14ac:dyDescent="0.25">
      <c r="A2948" s="59">
        <v>37</v>
      </c>
      <c r="B2948" s="59">
        <v>71</v>
      </c>
      <c r="C2948" s="59">
        <v>122</v>
      </c>
      <c r="D2948" s="59">
        <v>52</v>
      </c>
      <c r="E2948" s="59">
        <v>41</v>
      </c>
      <c r="F2948" s="59">
        <v>17</v>
      </c>
      <c r="G2948" s="59">
        <v>361</v>
      </c>
    </row>
    <row r="2949" spans="1:7" x14ac:dyDescent="0.25">
      <c r="A2949" s="59">
        <v>35</v>
      </c>
      <c r="B2949" s="59">
        <v>61</v>
      </c>
      <c r="C2949" s="59">
        <v>102</v>
      </c>
      <c r="D2949" s="59">
        <v>42</v>
      </c>
      <c r="E2949" s="59">
        <v>33</v>
      </c>
      <c r="F2949" s="59">
        <v>13</v>
      </c>
      <c r="G2949" s="59">
        <v>384</v>
      </c>
    </row>
    <row r="2950" spans="1:7" x14ac:dyDescent="0.25">
      <c r="A2950" s="59">
        <v>253</v>
      </c>
      <c r="B2950" s="59">
        <v>277</v>
      </c>
      <c r="C2950" s="59">
        <v>507</v>
      </c>
      <c r="D2950" s="59">
        <v>254</v>
      </c>
      <c r="E2950" s="59">
        <v>87</v>
      </c>
      <c r="F2950" s="59">
        <v>72</v>
      </c>
      <c r="G2950" s="59">
        <v>1060</v>
      </c>
    </row>
    <row r="2951" spans="1:7" x14ac:dyDescent="0.25">
      <c r="A2951" s="59">
        <v>94</v>
      </c>
      <c r="B2951" s="59">
        <v>107</v>
      </c>
      <c r="C2951" s="59">
        <v>188</v>
      </c>
      <c r="D2951" s="59">
        <v>83</v>
      </c>
      <c r="E2951" s="59">
        <v>36</v>
      </c>
      <c r="F2951" s="59">
        <v>27</v>
      </c>
      <c r="G2951" s="59">
        <v>584</v>
      </c>
    </row>
    <row r="2952" spans="1:7" x14ac:dyDescent="0.25">
      <c r="A2952" s="59">
        <v>61</v>
      </c>
      <c r="B2952" s="59">
        <v>96</v>
      </c>
      <c r="C2952" s="59">
        <v>159</v>
      </c>
      <c r="D2952" s="59">
        <v>64</v>
      </c>
      <c r="E2952" s="59">
        <v>48</v>
      </c>
      <c r="F2952" s="59">
        <v>21</v>
      </c>
      <c r="G2952" s="59">
        <v>-161</v>
      </c>
    </row>
    <row r="2953" spans="1:7" x14ac:dyDescent="0.25">
      <c r="A2953" s="59">
        <v>155</v>
      </c>
      <c r="B2953" s="59">
        <v>152</v>
      </c>
      <c r="C2953" s="59">
        <v>254</v>
      </c>
      <c r="D2953" s="59">
        <v>91</v>
      </c>
      <c r="E2953" s="59">
        <v>37</v>
      </c>
      <c r="F2953" s="59">
        <v>29</v>
      </c>
      <c r="G2953" s="59">
        <v>821</v>
      </c>
    </row>
    <row r="2954" spans="1:7" x14ac:dyDescent="0.25">
      <c r="A2954" s="59">
        <v>121</v>
      </c>
      <c r="B2954" s="59">
        <v>124</v>
      </c>
      <c r="C2954" s="59">
        <v>208</v>
      </c>
      <c r="D2954" s="59">
        <v>86</v>
      </c>
      <c r="E2954" s="59">
        <v>33</v>
      </c>
      <c r="F2954" s="59">
        <v>24</v>
      </c>
      <c r="G2954" s="59">
        <v>499</v>
      </c>
    </row>
    <row r="2955" spans="1:7" x14ac:dyDescent="0.25">
      <c r="A2955" s="59">
        <v>47</v>
      </c>
      <c r="B2955" s="59">
        <v>74</v>
      </c>
      <c r="C2955" s="59">
        <v>124</v>
      </c>
      <c r="D2955" s="59">
        <v>51</v>
      </c>
      <c r="E2955" s="59">
        <v>37</v>
      </c>
      <c r="F2955" s="59">
        <v>16</v>
      </c>
      <c r="G2955" s="59">
        <v>265</v>
      </c>
    </row>
    <row r="2956" spans="1:7" x14ac:dyDescent="0.25">
      <c r="A2956" s="59">
        <v>44</v>
      </c>
      <c r="B2956" s="59">
        <v>80</v>
      </c>
      <c r="C2956" s="59">
        <v>131</v>
      </c>
      <c r="D2956" s="59">
        <v>52</v>
      </c>
      <c r="E2956" s="59">
        <v>45</v>
      </c>
      <c r="F2956" s="59">
        <v>17</v>
      </c>
      <c r="G2956" s="59">
        <v>397</v>
      </c>
    </row>
    <row r="2957" spans="1:7" x14ac:dyDescent="0.25">
      <c r="A2957" s="59">
        <v>-21</v>
      </c>
      <c r="B2957" s="59">
        <v>38</v>
      </c>
      <c r="C2957" s="59">
        <v>135</v>
      </c>
      <c r="D2957" s="59">
        <v>98</v>
      </c>
      <c r="E2957" s="59">
        <v>49</v>
      </c>
      <c r="F2957" s="59">
        <v>30</v>
      </c>
      <c r="G2957" s="59">
        <v>973</v>
      </c>
    </row>
    <row r="2958" spans="1:7" x14ac:dyDescent="0.25">
      <c r="A2958" s="59">
        <v>-11</v>
      </c>
      <c r="B2958" s="59">
        <v>61</v>
      </c>
      <c r="C2958" s="59">
        <v>103</v>
      </c>
      <c r="D2958" s="59">
        <v>43</v>
      </c>
      <c r="E2958" s="59">
        <v>64</v>
      </c>
      <c r="F2958" s="59">
        <v>39</v>
      </c>
      <c r="G2958" s="59">
        <v>282</v>
      </c>
    </row>
    <row r="2959" spans="1:7" x14ac:dyDescent="0.25">
      <c r="A2959" s="59">
        <v>19</v>
      </c>
      <c r="B2959" s="59">
        <v>53</v>
      </c>
      <c r="C2959" s="59">
        <v>91</v>
      </c>
      <c r="D2959" s="59">
        <v>39</v>
      </c>
      <c r="E2959" s="59">
        <v>36</v>
      </c>
      <c r="F2959" s="59">
        <v>12</v>
      </c>
      <c r="G2959" s="59">
        <v>212</v>
      </c>
    </row>
    <row r="2960" spans="1:7" x14ac:dyDescent="0.25">
      <c r="A2960" s="59">
        <v>-4</v>
      </c>
      <c r="B2960" s="59">
        <v>42</v>
      </c>
      <c r="C2960" s="59">
        <v>75</v>
      </c>
      <c r="D2960" s="59">
        <v>34</v>
      </c>
      <c r="E2960" s="59">
        <v>42</v>
      </c>
      <c r="F2960" s="59">
        <v>12</v>
      </c>
      <c r="G2960" s="59">
        <v>182</v>
      </c>
    </row>
    <row r="2961" spans="1:7" x14ac:dyDescent="0.25">
      <c r="A2961" s="59">
        <v>50</v>
      </c>
      <c r="B2961" s="59">
        <v>58</v>
      </c>
      <c r="C2961" s="59">
        <v>96</v>
      </c>
      <c r="D2961" s="59">
        <v>39</v>
      </c>
      <c r="E2961" s="59">
        <v>20</v>
      </c>
      <c r="F2961" s="59">
        <v>10</v>
      </c>
      <c r="G2961" s="59">
        <v>799</v>
      </c>
    </row>
    <row r="2962" spans="1:7" x14ac:dyDescent="0.25">
      <c r="A2962" s="59">
        <v>50</v>
      </c>
      <c r="B2962" s="59">
        <v>63</v>
      </c>
      <c r="C2962" s="59">
        <v>110</v>
      </c>
      <c r="D2962" s="59">
        <v>48</v>
      </c>
      <c r="E2962" s="59">
        <v>25</v>
      </c>
      <c r="F2962" s="59">
        <v>15</v>
      </c>
      <c r="G2962" s="59">
        <v>599</v>
      </c>
    </row>
    <row r="2963" spans="1:7" x14ac:dyDescent="0.25">
      <c r="A2963" s="59">
        <v>58</v>
      </c>
      <c r="B2963" s="59">
        <v>65</v>
      </c>
      <c r="C2963" s="59">
        <v>108</v>
      </c>
      <c r="D2963" s="59">
        <v>44</v>
      </c>
      <c r="E2963" s="59">
        <v>21</v>
      </c>
      <c r="F2963" s="59">
        <v>12</v>
      </c>
      <c r="G2963" s="59">
        <v>844</v>
      </c>
    </row>
    <row r="2964" spans="1:7" x14ac:dyDescent="0.25">
      <c r="A2964" s="59">
        <v>52</v>
      </c>
      <c r="B2964" s="59">
        <v>80</v>
      </c>
      <c r="C2964" s="59">
        <v>147</v>
      </c>
      <c r="D2964" s="59">
        <v>68</v>
      </c>
      <c r="E2964" s="59">
        <v>39</v>
      </c>
      <c r="F2964" s="59">
        <v>21</v>
      </c>
      <c r="G2964" s="59">
        <v>998</v>
      </c>
    </row>
    <row r="2965" spans="1:7" x14ac:dyDescent="0.25">
      <c r="A2965" s="59">
        <v>30</v>
      </c>
      <c r="B2965" s="59">
        <v>65</v>
      </c>
      <c r="C2965" s="59">
        <v>112</v>
      </c>
      <c r="D2965" s="59">
        <v>48</v>
      </c>
      <c r="E2965" s="59">
        <v>40</v>
      </c>
      <c r="F2965" s="59">
        <v>15</v>
      </c>
      <c r="G2965" s="59">
        <v>334</v>
      </c>
    </row>
    <row r="2966" spans="1:7" x14ac:dyDescent="0.25">
      <c r="A2966" s="59">
        <v>47</v>
      </c>
      <c r="B2966" s="59">
        <v>96</v>
      </c>
      <c r="C2966" s="59">
        <v>171</v>
      </c>
      <c r="D2966" s="59">
        <v>77</v>
      </c>
      <c r="E2966" s="59">
        <v>58</v>
      </c>
      <c r="F2966" s="59">
        <v>29</v>
      </c>
      <c r="G2966" s="59">
        <v>529</v>
      </c>
    </row>
    <row r="2967" spans="1:7" x14ac:dyDescent="0.25">
      <c r="A2967" s="59">
        <v>153</v>
      </c>
      <c r="B2967" s="59">
        <v>152</v>
      </c>
      <c r="C2967" s="59">
        <v>254</v>
      </c>
      <c r="D2967" s="59">
        <v>120</v>
      </c>
      <c r="E2967" s="59">
        <v>38</v>
      </c>
      <c r="F2967" s="59">
        <v>29</v>
      </c>
      <c r="G2967" s="59">
        <v>871</v>
      </c>
    </row>
    <row r="2968" spans="1:7" x14ac:dyDescent="0.25">
      <c r="A2968" s="59">
        <v>253</v>
      </c>
      <c r="B2968" s="59">
        <v>277</v>
      </c>
      <c r="C2968" s="59">
        <v>507</v>
      </c>
      <c r="D2968" s="59">
        <v>272</v>
      </c>
      <c r="E2968" s="59">
        <v>87</v>
      </c>
      <c r="F2968" s="59">
        <v>72</v>
      </c>
      <c r="G2968" s="59">
        <v>1060</v>
      </c>
    </row>
    <row r="2969" spans="1:7" x14ac:dyDescent="0.25">
      <c r="A2969" s="59">
        <v>92</v>
      </c>
      <c r="B2969" s="59">
        <v>107</v>
      </c>
      <c r="C2969" s="59">
        <v>188</v>
      </c>
      <c r="D2969" s="59">
        <v>83</v>
      </c>
      <c r="E2969" s="59">
        <v>37</v>
      </c>
      <c r="F2969" s="59">
        <v>27</v>
      </c>
      <c r="G2969" s="59">
        <v>584</v>
      </c>
    </row>
    <row r="2970" spans="1:7" x14ac:dyDescent="0.25">
      <c r="A2970" s="59">
        <v>153</v>
      </c>
      <c r="B2970" s="59">
        <v>152</v>
      </c>
      <c r="C2970" s="59">
        <v>254</v>
      </c>
      <c r="D2970" s="59">
        <v>110</v>
      </c>
      <c r="E2970" s="59">
        <v>38</v>
      </c>
      <c r="F2970" s="59">
        <v>29</v>
      </c>
      <c r="G2970" s="59">
        <v>821</v>
      </c>
    </row>
    <row r="2971" spans="1:7" x14ac:dyDescent="0.25">
      <c r="A2971" s="59">
        <v>123</v>
      </c>
      <c r="B2971" s="59">
        <v>124</v>
      </c>
      <c r="C2971" s="59">
        <v>208</v>
      </c>
      <c r="D2971" s="59">
        <v>86</v>
      </c>
      <c r="E2971" s="59">
        <v>33</v>
      </c>
      <c r="F2971" s="59">
        <v>24</v>
      </c>
      <c r="G2971" s="59">
        <v>499</v>
      </c>
    </row>
    <row r="2972" spans="1:7" x14ac:dyDescent="0.25">
      <c r="A2972" s="59">
        <v>59</v>
      </c>
      <c r="B2972" s="59">
        <v>96</v>
      </c>
      <c r="C2972" s="59">
        <v>159</v>
      </c>
      <c r="D2972" s="59">
        <v>64</v>
      </c>
      <c r="E2972" s="59">
        <v>49</v>
      </c>
      <c r="F2972" s="59">
        <v>21</v>
      </c>
      <c r="G2972" s="59">
        <v>593</v>
      </c>
    </row>
    <row r="2973" spans="1:7" x14ac:dyDescent="0.25">
      <c r="A2973" s="59">
        <v>228</v>
      </c>
      <c r="B2973" s="59">
        <v>261</v>
      </c>
      <c r="C2973" s="59">
        <v>516</v>
      </c>
      <c r="D2973" s="59">
        <v>234</v>
      </c>
      <c r="E2973" s="59">
        <v>89</v>
      </c>
      <c r="F2973" s="59">
        <v>72</v>
      </c>
      <c r="G2973" s="59">
        <v>1559</v>
      </c>
    </row>
    <row r="2974" spans="1:7" x14ac:dyDescent="0.25">
      <c r="A2974" s="59">
        <v>35</v>
      </c>
      <c r="B2974" s="59">
        <v>168</v>
      </c>
      <c r="C2974" s="59">
        <v>286</v>
      </c>
      <c r="D2974" s="59">
        <v>83</v>
      </c>
      <c r="E2974" s="59">
        <v>133</v>
      </c>
      <c r="F2974" s="59">
        <v>109</v>
      </c>
      <c r="G2974" s="59">
        <v>788</v>
      </c>
    </row>
    <row r="2975" spans="1:7" x14ac:dyDescent="0.25">
      <c r="A2975" s="59">
        <v>317</v>
      </c>
      <c r="B2975" s="59">
        <v>349</v>
      </c>
      <c r="C2975" s="59">
        <v>607</v>
      </c>
      <c r="D2975" s="59">
        <v>209</v>
      </c>
      <c r="E2975" s="59">
        <v>111</v>
      </c>
      <c r="F2975" s="59">
        <v>86</v>
      </c>
      <c r="G2975" s="59">
        <v>1433</v>
      </c>
    </row>
    <row r="2976" spans="1:7" x14ac:dyDescent="0.25">
      <c r="A2976" s="59">
        <v>-116</v>
      </c>
      <c r="B2976" s="59">
        <v>-21</v>
      </c>
      <c r="C2976" s="59">
        <v>105</v>
      </c>
      <c r="D2976" s="59">
        <v>94</v>
      </c>
      <c r="E2976" s="59">
        <v>59</v>
      </c>
      <c r="F2976" s="59">
        <v>40</v>
      </c>
      <c r="G2976" s="59">
        <v>1215</v>
      </c>
    </row>
    <row r="2977" spans="1:7" x14ac:dyDescent="0.25">
      <c r="A2977" s="59">
        <v>407</v>
      </c>
      <c r="B2977" s="59">
        <v>454</v>
      </c>
      <c r="C2977" s="59">
        <v>749</v>
      </c>
      <c r="D2977" s="59">
        <v>259</v>
      </c>
      <c r="E2977" s="59">
        <v>148</v>
      </c>
      <c r="F2977" s="59">
        <v>105</v>
      </c>
      <c r="G2977" s="59">
        <v>2250</v>
      </c>
    </row>
    <row r="2978" spans="1:7" x14ac:dyDescent="0.25">
      <c r="A2978" s="59">
        <v>-196</v>
      </c>
      <c r="B2978" s="59">
        <v>-32</v>
      </c>
      <c r="C2978" s="59">
        <v>162</v>
      </c>
      <c r="D2978" s="59">
        <v>174</v>
      </c>
      <c r="E2978" s="59">
        <v>102</v>
      </c>
      <c r="F2978" s="59">
        <v>64</v>
      </c>
      <c r="G2978" s="59">
        <v>1952</v>
      </c>
    </row>
    <row r="2979" spans="1:7" x14ac:dyDescent="0.25">
      <c r="A2979" s="59">
        <v>35</v>
      </c>
      <c r="B2979" s="59">
        <v>168</v>
      </c>
      <c r="C2979" s="59">
        <v>286</v>
      </c>
      <c r="D2979" s="59">
        <v>131</v>
      </c>
      <c r="E2979" s="59">
        <v>133</v>
      </c>
      <c r="F2979" s="59">
        <v>109</v>
      </c>
      <c r="G2979" s="59">
        <v>788</v>
      </c>
    </row>
    <row r="2980" spans="1:7" x14ac:dyDescent="0.25">
      <c r="A2980" s="59">
        <v>221</v>
      </c>
      <c r="B2980" s="59">
        <v>270</v>
      </c>
      <c r="C2980" s="59">
        <v>461</v>
      </c>
      <c r="D2980" s="59">
        <v>152</v>
      </c>
      <c r="E2980" s="59">
        <v>102</v>
      </c>
      <c r="F2980" s="59">
        <v>64</v>
      </c>
      <c r="G2980" s="59">
        <v>956</v>
      </c>
    </row>
    <row r="2981" spans="1:7" x14ac:dyDescent="0.25">
      <c r="A2981" s="59">
        <v>167</v>
      </c>
      <c r="B2981" s="59">
        <v>185</v>
      </c>
      <c r="C2981" s="59">
        <v>309</v>
      </c>
      <c r="D2981" s="59">
        <v>135</v>
      </c>
      <c r="E2981" s="59">
        <v>60</v>
      </c>
      <c r="F2981" s="59">
        <v>40</v>
      </c>
      <c r="G2981" s="59">
        <v>671</v>
      </c>
    </row>
    <row r="2982" spans="1:7" x14ac:dyDescent="0.25">
      <c r="A2982" s="59">
        <v>319</v>
      </c>
      <c r="B2982" s="59">
        <v>349</v>
      </c>
      <c r="C2982" s="59">
        <v>607</v>
      </c>
      <c r="D2982" s="59">
        <v>275</v>
      </c>
      <c r="E2982" s="59">
        <v>110</v>
      </c>
      <c r="F2982" s="59">
        <v>86</v>
      </c>
      <c r="G2982" s="59">
        <v>1433</v>
      </c>
    </row>
    <row r="2983" spans="1:7" x14ac:dyDescent="0.25">
      <c r="A2983" s="59">
        <v>226</v>
      </c>
      <c r="B2983" s="59">
        <v>261</v>
      </c>
      <c r="C2983" s="59">
        <v>516</v>
      </c>
      <c r="D2983" s="59">
        <v>324</v>
      </c>
      <c r="E2983" s="59">
        <v>90</v>
      </c>
      <c r="F2983" s="59">
        <v>72</v>
      </c>
      <c r="G2983" s="59">
        <v>1559</v>
      </c>
    </row>
    <row r="2984" spans="1:7" x14ac:dyDescent="0.25">
      <c r="A2984" s="59">
        <v>-524</v>
      </c>
      <c r="B2984" s="59">
        <v>-265</v>
      </c>
      <c r="C2984" s="59">
        <v>18</v>
      </c>
      <c r="D2984" s="59">
        <v>291</v>
      </c>
      <c r="E2984" s="59">
        <v>124</v>
      </c>
      <c r="F2984" s="59">
        <v>100</v>
      </c>
      <c r="G2984" s="59">
        <v>3742</v>
      </c>
    </row>
    <row r="2985" spans="1:7" x14ac:dyDescent="0.25">
      <c r="A2985" s="59">
        <v>43</v>
      </c>
      <c r="B2985" s="59">
        <v>43</v>
      </c>
      <c r="C2985" s="59">
        <v>43</v>
      </c>
      <c r="D2985" s="59">
        <v>0</v>
      </c>
      <c r="E2985" s="59">
        <v>11</v>
      </c>
      <c r="F2985" s="59">
        <v>0</v>
      </c>
      <c r="G2985" s="59">
        <v>645</v>
      </c>
    </row>
    <row r="2986" spans="1:7" x14ac:dyDescent="0.25">
      <c r="A2986" s="59">
        <v>18</v>
      </c>
      <c r="B2986" s="59">
        <v>29</v>
      </c>
      <c r="C2986" s="59">
        <v>49</v>
      </c>
      <c r="D2986" s="59">
        <v>20</v>
      </c>
      <c r="E2986" s="59">
        <v>15</v>
      </c>
      <c r="F2986" s="59">
        <v>5</v>
      </c>
      <c r="G2986" s="59">
        <v>829</v>
      </c>
    </row>
    <row r="2987" spans="1:7" x14ac:dyDescent="0.25">
      <c r="A2987" s="59">
        <v>18</v>
      </c>
      <c r="B2987" s="59">
        <v>29</v>
      </c>
      <c r="C2987" s="59">
        <v>49</v>
      </c>
      <c r="D2987" s="59">
        <v>20</v>
      </c>
      <c r="E2987" s="59">
        <v>15</v>
      </c>
      <c r="F2987" s="59">
        <v>5</v>
      </c>
      <c r="G2987" s="59">
        <v>784</v>
      </c>
    </row>
    <row r="2988" spans="1:7" x14ac:dyDescent="0.25">
      <c r="A2988" s="59">
        <v>-1</v>
      </c>
      <c r="B2988" s="59">
        <v>45</v>
      </c>
      <c r="C2988" s="59">
        <v>80</v>
      </c>
      <c r="D2988" s="59">
        <v>36</v>
      </c>
      <c r="E2988" s="59">
        <v>43</v>
      </c>
      <c r="F2988" s="59">
        <v>13</v>
      </c>
      <c r="G2988" s="59">
        <v>212</v>
      </c>
    </row>
    <row r="2989" spans="1:7" x14ac:dyDescent="0.25">
      <c r="A2989" s="59">
        <v>8</v>
      </c>
      <c r="B2989" s="59">
        <v>37</v>
      </c>
      <c r="C2989" s="59">
        <v>67</v>
      </c>
      <c r="D2989" s="59">
        <v>31</v>
      </c>
      <c r="E2989" s="59">
        <v>29</v>
      </c>
      <c r="F2989" s="59">
        <v>9</v>
      </c>
      <c r="G2989" s="59">
        <v>976</v>
      </c>
    </row>
    <row r="2990" spans="1:7" x14ac:dyDescent="0.25">
      <c r="A2990" s="59">
        <v>36</v>
      </c>
      <c r="B2990" s="59">
        <v>45</v>
      </c>
      <c r="C2990" s="59">
        <v>74</v>
      </c>
      <c r="D2990" s="59">
        <v>30</v>
      </c>
      <c r="E2990" s="59">
        <v>18</v>
      </c>
      <c r="F2990" s="59">
        <v>8</v>
      </c>
      <c r="G2990" s="59">
        <v>794</v>
      </c>
    </row>
    <row r="2991" spans="1:7" x14ac:dyDescent="0.25">
      <c r="A2991" s="59">
        <v>41</v>
      </c>
      <c r="B2991" s="59">
        <v>56</v>
      </c>
      <c r="C2991" s="59">
        <v>98</v>
      </c>
      <c r="D2991" s="59">
        <v>43</v>
      </c>
      <c r="E2991" s="59">
        <v>24</v>
      </c>
      <c r="F2991" s="59">
        <v>14</v>
      </c>
      <c r="G2991" s="59">
        <v>602</v>
      </c>
    </row>
    <row r="2992" spans="1:7" x14ac:dyDescent="0.25">
      <c r="A2992" s="59">
        <v>17</v>
      </c>
      <c r="B2992" s="59">
        <v>29</v>
      </c>
      <c r="C2992" s="59">
        <v>49</v>
      </c>
      <c r="D2992" s="59">
        <v>20</v>
      </c>
      <c r="E2992" s="59">
        <v>16</v>
      </c>
      <c r="F2992" s="59">
        <v>5</v>
      </c>
      <c r="G2992" s="59">
        <v>464</v>
      </c>
    </row>
    <row r="2993" spans="1:7" x14ac:dyDescent="0.25">
      <c r="A2993" s="59">
        <v>109</v>
      </c>
      <c r="B2993" s="59">
        <v>141</v>
      </c>
      <c r="C2993" s="59">
        <v>233</v>
      </c>
      <c r="D2993" s="59">
        <v>94</v>
      </c>
      <c r="E2993" s="59">
        <v>58</v>
      </c>
      <c r="F2993" s="59">
        <v>31</v>
      </c>
      <c r="G2993" s="59">
        <v>697</v>
      </c>
    </row>
    <row r="2994" spans="1:7" x14ac:dyDescent="0.25">
      <c r="A2994" s="59">
        <v>139</v>
      </c>
      <c r="B2994" s="59">
        <v>159</v>
      </c>
      <c r="C2994" s="59">
        <v>271</v>
      </c>
      <c r="D2994" s="59">
        <v>106</v>
      </c>
      <c r="E2994" s="59">
        <v>54</v>
      </c>
      <c r="F2994" s="59">
        <v>35</v>
      </c>
      <c r="G2994" s="59">
        <v>555</v>
      </c>
    </row>
    <row r="2995" spans="1:7" x14ac:dyDescent="0.25">
      <c r="A2995" s="59">
        <v>15</v>
      </c>
      <c r="B2995" s="59">
        <v>65</v>
      </c>
      <c r="C2995" s="59">
        <v>117</v>
      </c>
      <c r="D2995" s="59">
        <v>53</v>
      </c>
      <c r="E2995" s="59">
        <v>50</v>
      </c>
      <c r="F2995" s="59">
        <v>20</v>
      </c>
      <c r="G2995" s="59">
        <v>361</v>
      </c>
    </row>
    <row r="2996" spans="1:7" x14ac:dyDescent="0.25">
      <c r="A2996" s="59">
        <v>37</v>
      </c>
      <c r="B2996" s="59">
        <v>71</v>
      </c>
      <c r="C2996" s="59">
        <v>122</v>
      </c>
      <c r="D2996" s="59">
        <v>52</v>
      </c>
      <c r="E2996" s="59">
        <v>41</v>
      </c>
      <c r="F2996" s="59">
        <v>17</v>
      </c>
      <c r="G2996" s="59">
        <v>361</v>
      </c>
    </row>
    <row r="2997" spans="1:7" x14ac:dyDescent="0.25">
      <c r="A2997" s="59">
        <v>115</v>
      </c>
      <c r="B2997" s="59">
        <v>149</v>
      </c>
      <c r="C2997" s="59">
        <v>295</v>
      </c>
      <c r="D2997" s="59">
        <v>165</v>
      </c>
      <c r="E2997" s="59">
        <v>61</v>
      </c>
      <c r="F2997" s="59">
        <v>41</v>
      </c>
      <c r="G2997" s="59">
        <v>1156</v>
      </c>
    </row>
    <row r="2998" spans="1:7" x14ac:dyDescent="0.25">
      <c r="A2998" s="59">
        <v>-3</v>
      </c>
      <c r="B2998" s="59">
        <v>75</v>
      </c>
      <c r="C2998" s="59">
        <v>127</v>
      </c>
      <c r="D2998" s="59">
        <v>53</v>
      </c>
      <c r="E2998" s="59">
        <v>72</v>
      </c>
      <c r="F2998" s="59">
        <v>48</v>
      </c>
      <c r="G2998" s="59">
        <v>458</v>
      </c>
    </row>
    <row r="2999" spans="1:7" x14ac:dyDescent="0.25">
      <c r="A2999" s="59">
        <v>11</v>
      </c>
      <c r="B2999" s="59">
        <v>68</v>
      </c>
      <c r="C2999" s="59">
        <v>115</v>
      </c>
      <c r="D2999" s="59">
        <v>48</v>
      </c>
      <c r="E2999" s="59">
        <v>56</v>
      </c>
      <c r="F2999" s="59">
        <v>15</v>
      </c>
      <c r="G2999" s="59">
        <v>422</v>
      </c>
    </row>
    <row r="3000" spans="1:7" x14ac:dyDescent="0.25">
      <c r="A3000" s="59">
        <v>35</v>
      </c>
      <c r="B3000" s="59">
        <v>61</v>
      </c>
      <c r="C3000" s="59">
        <v>102</v>
      </c>
      <c r="D3000" s="59">
        <v>42</v>
      </c>
      <c r="E3000" s="59">
        <v>33</v>
      </c>
      <c r="F3000" s="59">
        <v>13</v>
      </c>
      <c r="G3000" s="59">
        <v>384</v>
      </c>
    </row>
    <row r="3001" spans="1:7" x14ac:dyDescent="0.25">
      <c r="A3001" s="59">
        <v>135</v>
      </c>
      <c r="B3001" s="59">
        <v>165</v>
      </c>
      <c r="C3001" s="59">
        <v>273</v>
      </c>
      <c r="D3001" s="59">
        <v>128</v>
      </c>
      <c r="E3001" s="59">
        <v>62</v>
      </c>
      <c r="F3001" s="59">
        <v>36</v>
      </c>
      <c r="G3001" s="59">
        <v>1020</v>
      </c>
    </row>
    <row r="3002" spans="1:7" x14ac:dyDescent="0.25">
      <c r="A3002" s="59">
        <v>50</v>
      </c>
      <c r="B3002" s="59">
        <v>59</v>
      </c>
      <c r="C3002" s="59">
        <v>98</v>
      </c>
      <c r="D3002" s="59">
        <v>40</v>
      </c>
      <c r="E3002" s="59">
        <v>21</v>
      </c>
      <c r="F3002" s="59">
        <v>11</v>
      </c>
      <c r="G3002" s="59">
        <v>793</v>
      </c>
    </row>
    <row r="3003" spans="1:7" x14ac:dyDescent="0.25">
      <c r="A3003" s="59">
        <v>61</v>
      </c>
      <c r="B3003" s="59">
        <v>82</v>
      </c>
      <c r="C3003" s="59">
        <v>129</v>
      </c>
      <c r="D3003" s="59">
        <v>48</v>
      </c>
      <c r="E3003" s="59">
        <v>35</v>
      </c>
      <c r="F3003" s="59">
        <v>14</v>
      </c>
      <c r="G3003" s="59">
        <v>351</v>
      </c>
    </row>
    <row r="3004" spans="1:7" x14ac:dyDescent="0.25">
      <c r="A3004" s="59">
        <v>37</v>
      </c>
      <c r="B3004" s="59">
        <v>65</v>
      </c>
      <c r="C3004" s="59">
        <v>109</v>
      </c>
      <c r="D3004" s="59">
        <v>45</v>
      </c>
      <c r="E3004" s="59">
        <v>35</v>
      </c>
      <c r="F3004" s="59">
        <v>14</v>
      </c>
      <c r="G3004" s="59">
        <v>410</v>
      </c>
    </row>
    <row r="3005" spans="1:7" x14ac:dyDescent="0.25">
      <c r="A3005" s="59">
        <v>3</v>
      </c>
      <c r="B3005" s="59">
        <v>90</v>
      </c>
      <c r="C3005" s="59">
        <v>153</v>
      </c>
      <c r="D3005" s="59">
        <v>64</v>
      </c>
      <c r="E3005" s="59">
        <v>82</v>
      </c>
      <c r="F3005" s="59">
        <v>58</v>
      </c>
      <c r="G3005" s="59">
        <v>551</v>
      </c>
    </row>
    <row r="3006" spans="1:7" x14ac:dyDescent="0.25">
      <c r="A3006" s="59">
        <v>47</v>
      </c>
      <c r="B3006" s="59">
        <v>62</v>
      </c>
      <c r="C3006" s="59">
        <v>109</v>
      </c>
      <c r="D3006" s="59">
        <v>48</v>
      </c>
      <c r="E3006" s="59">
        <v>26</v>
      </c>
      <c r="F3006" s="59">
        <v>15</v>
      </c>
      <c r="G3006" s="59">
        <v>599</v>
      </c>
    </row>
    <row r="3007" spans="1:7" x14ac:dyDescent="0.25">
      <c r="A3007" s="59">
        <v>22</v>
      </c>
      <c r="B3007" s="59">
        <v>72</v>
      </c>
      <c r="C3007" s="59">
        <v>129</v>
      </c>
      <c r="D3007" s="59">
        <v>58</v>
      </c>
      <c r="E3007" s="59">
        <v>52</v>
      </c>
      <c r="F3007" s="59">
        <v>22</v>
      </c>
      <c r="G3007" s="59">
        <v>338</v>
      </c>
    </row>
    <row r="3008" spans="1:7" x14ac:dyDescent="0.25">
      <c r="A3008" s="59">
        <v>65</v>
      </c>
      <c r="B3008" s="59">
        <v>92</v>
      </c>
      <c r="C3008" s="59">
        <v>168</v>
      </c>
      <c r="D3008" s="59">
        <v>78</v>
      </c>
      <c r="E3008" s="59">
        <v>42</v>
      </c>
      <c r="F3008" s="59">
        <v>24</v>
      </c>
      <c r="G3008" s="59">
        <v>995</v>
      </c>
    </row>
    <row r="3009" spans="1:7" x14ac:dyDescent="0.25">
      <c r="A3009" s="59">
        <v>80</v>
      </c>
      <c r="B3009" s="59">
        <v>104</v>
      </c>
      <c r="C3009" s="59">
        <v>173</v>
      </c>
      <c r="D3009" s="59">
        <v>71</v>
      </c>
      <c r="E3009" s="59">
        <v>43</v>
      </c>
      <c r="F3009" s="59">
        <v>22</v>
      </c>
      <c r="G3009" s="59">
        <v>373</v>
      </c>
    </row>
    <row r="3010" spans="1:7" x14ac:dyDescent="0.25">
      <c r="A3010" s="59">
        <v>22</v>
      </c>
      <c r="B3010" s="59">
        <v>129</v>
      </c>
      <c r="C3010" s="59">
        <v>219</v>
      </c>
      <c r="D3010" s="59">
        <v>92</v>
      </c>
      <c r="E3010" s="59">
        <v>105</v>
      </c>
      <c r="F3010" s="59">
        <v>83</v>
      </c>
      <c r="G3010" s="59">
        <v>599</v>
      </c>
    </row>
    <row r="3011" spans="1:7" x14ac:dyDescent="0.25">
      <c r="A3011" s="59">
        <v>115</v>
      </c>
      <c r="B3011" s="59">
        <v>149</v>
      </c>
      <c r="C3011" s="59">
        <v>295</v>
      </c>
      <c r="D3011" s="59">
        <v>116</v>
      </c>
      <c r="E3011" s="59">
        <v>61</v>
      </c>
      <c r="F3011" s="59">
        <v>41</v>
      </c>
      <c r="G3011" s="59">
        <v>1245</v>
      </c>
    </row>
    <row r="3012" spans="1:7" x14ac:dyDescent="0.25">
      <c r="A3012" s="59">
        <v>-10</v>
      </c>
      <c r="B3012" s="59">
        <v>63</v>
      </c>
      <c r="C3012" s="59">
        <v>106</v>
      </c>
      <c r="D3012" s="59">
        <v>44</v>
      </c>
      <c r="E3012" s="59">
        <v>65</v>
      </c>
      <c r="F3012" s="59">
        <v>40</v>
      </c>
      <c r="G3012" s="59">
        <v>496</v>
      </c>
    </row>
    <row r="3013" spans="1:7" x14ac:dyDescent="0.25">
      <c r="A3013" s="59">
        <v>33</v>
      </c>
      <c r="B3013" s="59">
        <v>68</v>
      </c>
      <c r="C3013" s="59">
        <v>117</v>
      </c>
      <c r="D3013" s="59">
        <v>50</v>
      </c>
      <c r="E3013" s="59">
        <v>41</v>
      </c>
      <c r="F3013" s="59">
        <v>16</v>
      </c>
      <c r="G3013" s="59">
        <v>397</v>
      </c>
    </row>
    <row r="3014" spans="1:7" x14ac:dyDescent="0.25">
      <c r="A3014" s="59">
        <v>15</v>
      </c>
      <c r="B3014" s="59">
        <v>64</v>
      </c>
      <c r="C3014" s="59">
        <v>114</v>
      </c>
      <c r="D3014" s="59">
        <v>51</v>
      </c>
      <c r="E3014" s="59">
        <v>49</v>
      </c>
      <c r="F3014" s="59">
        <v>19</v>
      </c>
      <c r="G3014" s="59">
        <v>396</v>
      </c>
    </row>
    <row r="3015" spans="1:7" x14ac:dyDescent="0.25">
      <c r="A3015" s="59">
        <v>37</v>
      </c>
      <c r="B3015" s="59">
        <v>64</v>
      </c>
      <c r="C3015" s="59">
        <v>116</v>
      </c>
      <c r="D3015" s="59">
        <v>53</v>
      </c>
      <c r="E3015" s="59">
        <v>34</v>
      </c>
      <c r="F3015" s="59">
        <v>16</v>
      </c>
      <c r="G3015" s="59">
        <v>1028</v>
      </c>
    </row>
    <row r="3016" spans="1:7" x14ac:dyDescent="0.25">
      <c r="A3016" s="59">
        <v>40</v>
      </c>
      <c r="B3016" s="59">
        <v>56</v>
      </c>
      <c r="C3016" s="59">
        <v>98</v>
      </c>
      <c r="D3016" s="59">
        <v>43</v>
      </c>
      <c r="E3016" s="59">
        <v>25</v>
      </c>
      <c r="F3016" s="59">
        <v>14</v>
      </c>
      <c r="G3016" s="59">
        <v>597</v>
      </c>
    </row>
    <row r="3017" spans="1:7" x14ac:dyDescent="0.25">
      <c r="A3017" s="59">
        <v>137</v>
      </c>
      <c r="B3017" s="59">
        <v>136</v>
      </c>
      <c r="C3017" s="59">
        <v>228</v>
      </c>
      <c r="D3017" s="59">
        <v>94</v>
      </c>
      <c r="E3017" s="59">
        <v>34</v>
      </c>
      <c r="F3017" s="59">
        <v>26</v>
      </c>
      <c r="G3017" s="59">
        <v>562</v>
      </c>
    </row>
    <row r="3018" spans="1:7" x14ac:dyDescent="0.25">
      <c r="A3018" s="59">
        <v>46</v>
      </c>
      <c r="B3018" s="59">
        <v>81</v>
      </c>
      <c r="C3018" s="59">
        <v>134</v>
      </c>
      <c r="D3018" s="59">
        <v>54</v>
      </c>
      <c r="E3018" s="59">
        <v>45</v>
      </c>
      <c r="F3018" s="59">
        <v>17</v>
      </c>
      <c r="G3018" s="59">
        <v>641</v>
      </c>
    </row>
    <row r="3019" spans="1:7" x14ac:dyDescent="0.25">
      <c r="A3019" s="59">
        <v>167</v>
      </c>
      <c r="B3019" s="59">
        <v>163</v>
      </c>
      <c r="C3019" s="59">
        <v>274</v>
      </c>
      <c r="D3019" s="59">
        <v>143</v>
      </c>
      <c r="E3019" s="59">
        <v>39</v>
      </c>
      <c r="F3019" s="59">
        <v>31</v>
      </c>
      <c r="G3019" s="59">
        <v>897</v>
      </c>
    </row>
    <row r="3020" spans="1:7" x14ac:dyDescent="0.25">
      <c r="A3020" s="59">
        <v>94</v>
      </c>
      <c r="B3020" s="59">
        <v>107</v>
      </c>
      <c r="C3020" s="59">
        <v>188</v>
      </c>
      <c r="D3020" s="59">
        <v>83</v>
      </c>
      <c r="E3020" s="59">
        <v>36</v>
      </c>
      <c r="F3020" s="59">
        <v>27</v>
      </c>
      <c r="G3020" s="59">
        <v>574</v>
      </c>
    </row>
    <row r="3021" spans="1:7" x14ac:dyDescent="0.25">
      <c r="A3021" s="59">
        <v>182</v>
      </c>
      <c r="B3021" s="59">
        <v>178</v>
      </c>
      <c r="C3021" s="59">
        <v>298</v>
      </c>
      <c r="D3021" s="59">
        <v>180</v>
      </c>
      <c r="E3021" s="59">
        <v>43</v>
      </c>
      <c r="F3021" s="59">
        <v>34</v>
      </c>
      <c r="G3021" s="59">
        <v>947</v>
      </c>
    </row>
    <row r="3022" spans="1:7" x14ac:dyDescent="0.25">
      <c r="A3022" s="59">
        <v>167</v>
      </c>
      <c r="B3022" s="59">
        <v>163</v>
      </c>
      <c r="C3022" s="59">
        <v>274</v>
      </c>
      <c r="D3022" s="59">
        <v>89</v>
      </c>
      <c r="E3022" s="59">
        <v>39</v>
      </c>
      <c r="F3022" s="59">
        <v>31</v>
      </c>
      <c r="G3022" s="59">
        <v>897</v>
      </c>
    </row>
    <row r="3023" spans="1:7" x14ac:dyDescent="0.25">
      <c r="A3023" s="59">
        <v>92</v>
      </c>
      <c r="B3023" s="59">
        <v>107</v>
      </c>
      <c r="C3023" s="59">
        <v>188</v>
      </c>
      <c r="D3023" s="59">
        <v>83</v>
      </c>
      <c r="E3023" s="59">
        <v>37</v>
      </c>
      <c r="F3023" s="59">
        <v>27</v>
      </c>
      <c r="G3023" s="59">
        <v>574</v>
      </c>
    </row>
    <row r="3024" spans="1:7" x14ac:dyDescent="0.25">
      <c r="A3024" s="59">
        <v>184</v>
      </c>
      <c r="B3024" s="59">
        <v>178</v>
      </c>
      <c r="C3024" s="59">
        <v>298</v>
      </c>
      <c r="D3024" s="59">
        <v>81</v>
      </c>
      <c r="E3024" s="59">
        <v>42</v>
      </c>
      <c r="F3024" s="59">
        <v>34</v>
      </c>
      <c r="G3024" s="59">
        <v>947</v>
      </c>
    </row>
    <row r="3025" spans="1:7" x14ac:dyDescent="0.25">
      <c r="A3025" s="59">
        <v>137</v>
      </c>
      <c r="B3025" s="59">
        <v>136</v>
      </c>
      <c r="C3025" s="59">
        <v>228</v>
      </c>
      <c r="D3025" s="59">
        <v>94</v>
      </c>
      <c r="E3025" s="59">
        <v>34</v>
      </c>
      <c r="F3025" s="59">
        <v>26</v>
      </c>
      <c r="G3025" s="59">
        <v>562</v>
      </c>
    </row>
    <row r="3026" spans="1:7" x14ac:dyDescent="0.25">
      <c r="A3026" s="59">
        <v>46</v>
      </c>
      <c r="B3026" s="59">
        <v>81</v>
      </c>
      <c r="C3026" s="59">
        <v>134</v>
      </c>
      <c r="D3026" s="59">
        <v>54</v>
      </c>
      <c r="E3026" s="59">
        <v>45</v>
      </c>
      <c r="F3026" s="59">
        <v>17</v>
      </c>
      <c r="G3026" s="59">
        <v>641</v>
      </c>
    </row>
    <row r="3027" spans="1:7" x14ac:dyDescent="0.25">
      <c r="A3027" s="59">
        <v>333</v>
      </c>
      <c r="B3027" s="59">
        <v>362</v>
      </c>
      <c r="C3027" s="59">
        <v>628</v>
      </c>
      <c r="D3027" s="59">
        <v>291</v>
      </c>
      <c r="E3027" s="59">
        <v>113</v>
      </c>
      <c r="F3027" s="59">
        <v>89</v>
      </c>
      <c r="G3027" s="59">
        <v>1616</v>
      </c>
    </row>
    <row r="3028" spans="1:7" x14ac:dyDescent="0.25">
      <c r="A3028" s="59">
        <v>226</v>
      </c>
      <c r="B3028" s="59">
        <v>261</v>
      </c>
      <c r="C3028" s="59">
        <v>516</v>
      </c>
      <c r="D3028" s="59">
        <v>260</v>
      </c>
      <c r="E3028" s="59">
        <v>90</v>
      </c>
      <c r="F3028" s="59">
        <v>72</v>
      </c>
      <c r="G3028" s="59">
        <v>1715</v>
      </c>
    </row>
    <row r="3029" spans="1:7" x14ac:dyDescent="0.25">
      <c r="A3029" s="59">
        <v>230</v>
      </c>
      <c r="B3029" s="59">
        <v>278</v>
      </c>
      <c r="C3029" s="59">
        <v>474</v>
      </c>
      <c r="D3029" s="59">
        <v>229</v>
      </c>
      <c r="E3029" s="59">
        <v>103</v>
      </c>
      <c r="F3029" s="59">
        <v>66</v>
      </c>
      <c r="G3029" s="59">
        <v>1095</v>
      </c>
    </row>
    <row r="3030" spans="1:7" x14ac:dyDescent="0.25">
      <c r="A3030" s="59">
        <v>186</v>
      </c>
      <c r="B3030" s="59">
        <v>204</v>
      </c>
      <c r="C3030" s="59">
        <v>342</v>
      </c>
      <c r="D3030" s="59">
        <v>154</v>
      </c>
      <c r="E3030" s="59">
        <v>64</v>
      </c>
      <c r="F3030" s="59">
        <v>45</v>
      </c>
      <c r="G3030" s="59">
        <v>764</v>
      </c>
    </row>
    <row r="3031" spans="1:7" x14ac:dyDescent="0.25">
      <c r="A3031" s="59">
        <v>333</v>
      </c>
      <c r="B3031" s="59">
        <v>362</v>
      </c>
      <c r="C3031" s="59">
        <v>628</v>
      </c>
      <c r="D3031" s="59">
        <v>218</v>
      </c>
      <c r="E3031" s="59">
        <v>113</v>
      </c>
      <c r="F3031" s="59">
        <v>89</v>
      </c>
      <c r="G3031" s="59">
        <v>1616</v>
      </c>
    </row>
    <row r="3032" spans="1:7" x14ac:dyDescent="0.25">
      <c r="A3032" s="59">
        <v>188</v>
      </c>
      <c r="B3032" s="59">
        <v>204</v>
      </c>
      <c r="C3032" s="59">
        <v>342</v>
      </c>
      <c r="D3032" s="59">
        <v>140</v>
      </c>
      <c r="E3032" s="59">
        <v>63</v>
      </c>
      <c r="F3032" s="59">
        <v>45</v>
      </c>
      <c r="G3032" s="59">
        <v>764</v>
      </c>
    </row>
    <row r="3033" spans="1:7" x14ac:dyDescent="0.25">
      <c r="A3033" s="59">
        <v>226</v>
      </c>
      <c r="B3033" s="59">
        <v>261</v>
      </c>
      <c r="C3033" s="59">
        <v>516</v>
      </c>
      <c r="D3033" s="59">
        <v>238</v>
      </c>
      <c r="E3033" s="59">
        <v>90</v>
      </c>
      <c r="F3033" s="59">
        <v>72</v>
      </c>
      <c r="G3033" s="59">
        <v>1715</v>
      </c>
    </row>
    <row r="3034" spans="1:7" x14ac:dyDescent="0.25">
      <c r="A3034" s="59">
        <v>272</v>
      </c>
      <c r="B3034" s="59">
        <v>332</v>
      </c>
      <c r="C3034" s="59">
        <v>598</v>
      </c>
      <c r="D3034" s="59">
        <v>221</v>
      </c>
      <c r="E3034" s="59">
        <v>126</v>
      </c>
      <c r="F3034" s="59">
        <v>102</v>
      </c>
      <c r="G3034" s="59">
        <v>1714</v>
      </c>
    </row>
    <row r="3035" spans="1:7" x14ac:dyDescent="0.25">
      <c r="A3035" s="59">
        <v>21</v>
      </c>
      <c r="B3035" s="59">
        <v>32</v>
      </c>
      <c r="C3035" s="59">
        <v>53</v>
      </c>
      <c r="D3035" s="59">
        <v>21</v>
      </c>
      <c r="E3035" s="59">
        <v>16</v>
      </c>
      <c r="F3035" s="59">
        <v>5</v>
      </c>
      <c r="G3035" s="59">
        <v>798</v>
      </c>
    </row>
    <row r="3036" spans="1:7" x14ac:dyDescent="0.25">
      <c r="A3036" s="59">
        <v>43</v>
      </c>
      <c r="B3036" s="59">
        <v>43</v>
      </c>
      <c r="C3036" s="59">
        <v>43</v>
      </c>
      <c r="D3036" s="59">
        <v>0</v>
      </c>
      <c r="E3036" s="59">
        <v>11</v>
      </c>
      <c r="F3036" s="59">
        <v>0</v>
      </c>
      <c r="G3036" s="59">
        <v>602</v>
      </c>
    </row>
    <row r="3037" spans="1:7" x14ac:dyDescent="0.25">
      <c r="A3037" s="59">
        <v>25</v>
      </c>
      <c r="B3037" s="59">
        <v>35</v>
      </c>
      <c r="C3037" s="59">
        <v>57</v>
      </c>
      <c r="D3037" s="59">
        <v>23</v>
      </c>
      <c r="E3037" s="59">
        <v>16</v>
      </c>
      <c r="F3037" s="59">
        <v>6</v>
      </c>
      <c r="G3037" s="59">
        <v>843</v>
      </c>
    </row>
    <row r="3038" spans="1:7" x14ac:dyDescent="0.25">
      <c r="A3038" s="59">
        <v>11</v>
      </c>
      <c r="B3038" s="59">
        <v>38</v>
      </c>
      <c r="C3038" s="59">
        <v>69</v>
      </c>
      <c r="D3038" s="59">
        <v>32</v>
      </c>
      <c r="E3038" s="59">
        <v>28</v>
      </c>
      <c r="F3038" s="59">
        <v>9</v>
      </c>
      <c r="G3038" s="59">
        <v>996</v>
      </c>
    </row>
    <row r="3039" spans="1:7" x14ac:dyDescent="0.25">
      <c r="A3039" s="59">
        <v>15</v>
      </c>
      <c r="B3039" s="59">
        <v>30</v>
      </c>
      <c r="C3039" s="59">
        <v>52</v>
      </c>
      <c r="D3039" s="59">
        <v>22</v>
      </c>
      <c r="E3039" s="59">
        <v>18</v>
      </c>
      <c r="F3039" s="59">
        <v>7</v>
      </c>
      <c r="G3039" s="59">
        <v>608</v>
      </c>
    </row>
    <row r="3040" spans="1:7" x14ac:dyDescent="0.25">
      <c r="A3040" s="59">
        <v>-6</v>
      </c>
      <c r="B3040" s="59">
        <v>73</v>
      </c>
      <c r="C3040" s="59">
        <v>124</v>
      </c>
      <c r="D3040" s="59">
        <v>52</v>
      </c>
      <c r="E3040" s="59">
        <v>72</v>
      </c>
      <c r="F3040" s="59">
        <v>47</v>
      </c>
      <c r="G3040" s="59">
        <v>313</v>
      </c>
    </row>
    <row r="3041" spans="1:7" x14ac:dyDescent="0.25">
      <c r="A3041" s="59">
        <v>-46</v>
      </c>
      <c r="B3041" s="59">
        <v>25</v>
      </c>
      <c r="C3041" s="59">
        <v>140</v>
      </c>
      <c r="D3041" s="59">
        <v>56</v>
      </c>
      <c r="E3041" s="59">
        <v>54</v>
      </c>
      <c r="F3041" s="59">
        <v>35</v>
      </c>
      <c r="G3041" s="59">
        <v>1142</v>
      </c>
    </row>
    <row r="3042" spans="1:7" x14ac:dyDescent="0.25">
      <c r="A3042" s="59">
        <v>19</v>
      </c>
      <c r="B3042" s="59">
        <v>55</v>
      </c>
      <c r="C3042" s="59">
        <v>95</v>
      </c>
      <c r="D3042" s="59">
        <v>41</v>
      </c>
      <c r="E3042" s="59">
        <v>38</v>
      </c>
      <c r="F3042" s="59">
        <v>13</v>
      </c>
      <c r="G3042" s="59">
        <v>239</v>
      </c>
    </row>
    <row r="3043" spans="1:7" x14ac:dyDescent="0.25">
      <c r="A3043" s="59">
        <v>-4</v>
      </c>
      <c r="B3043" s="59">
        <v>43</v>
      </c>
      <c r="C3043" s="59">
        <v>77</v>
      </c>
      <c r="D3043" s="59">
        <v>35</v>
      </c>
      <c r="E3043" s="59">
        <v>43</v>
      </c>
      <c r="F3043" s="59">
        <v>13</v>
      </c>
      <c r="G3043" s="59">
        <v>204</v>
      </c>
    </row>
    <row r="3044" spans="1:7" x14ac:dyDescent="0.25">
      <c r="A3044" s="59">
        <v>0</v>
      </c>
      <c r="B3044" s="59">
        <v>46</v>
      </c>
      <c r="C3044" s="59">
        <v>81</v>
      </c>
      <c r="D3044" s="59">
        <v>36</v>
      </c>
      <c r="E3044" s="59">
        <v>43</v>
      </c>
      <c r="F3044" s="59">
        <v>13</v>
      </c>
      <c r="G3044" s="59">
        <v>236</v>
      </c>
    </row>
    <row r="3045" spans="1:7" x14ac:dyDescent="0.25">
      <c r="A3045" s="59">
        <v>46</v>
      </c>
      <c r="B3045" s="59">
        <v>55</v>
      </c>
      <c r="C3045" s="59">
        <v>91</v>
      </c>
      <c r="D3045" s="59">
        <v>37</v>
      </c>
      <c r="E3045" s="59">
        <v>20</v>
      </c>
      <c r="F3045" s="59">
        <v>10</v>
      </c>
      <c r="G3045" s="59">
        <v>876</v>
      </c>
    </row>
    <row r="3046" spans="1:7" x14ac:dyDescent="0.25">
      <c r="A3046" s="59">
        <v>43</v>
      </c>
      <c r="B3046" s="59">
        <v>53</v>
      </c>
      <c r="C3046" s="59">
        <v>88</v>
      </c>
      <c r="D3046" s="59">
        <v>36</v>
      </c>
      <c r="E3046" s="59">
        <v>20</v>
      </c>
      <c r="F3046" s="59">
        <v>10</v>
      </c>
      <c r="G3046" s="59">
        <v>828</v>
      </c>
    </row>
    <row r="3047" spans="1:7" x14ac:dyDescent="0.25">
      <c r="A3047" s="59">
        <v>43</v>
      </c>
      <c r="B3047" s="59">
        <v>93</v>
      </c>
      <c r="C3047" s="59">
        <v>167</v>
      </c>
      <c r="D3047" s="59">
        <v>76</v>
      </c>
      <c r="E3047" s="59">
        <v>58</v>
      </c>
      <c r="F3047" s="59">
        <v>28</v>
      </c>
      <c r="G3047" s="59">
        <v>580</v>
      </c>
    </row>
    <row r="3048" spans="1:7" x14ac:dyDescent="0.25">
      <c r="A3048" s="59">
        <v>48</v>
      </c>
      <c r="B3048" s="59">
        <v>77</v>
      </c>
      <c r="C3048" s="59">
        <v>141</v>
      </c>
      <c r="D3048" s="59">
        <v>65</v>
      </c>
      <c r="E3048" s="59">
        <v>39</v>
      </c>
      <c r="F3048" s="59">
        <v>20</v>
      </c>
      <c r="G3048" s="59">
        <v>1042</v>
      </c>
    </row>
    <row r="3049" spans="1:7" x14ac:dyDescent="0.25">
      <c r="A3049" s="59">
        <v>12</v>
      </c>
      <c r="B3049" s="59">
        <v>26</v>
      </c>
      <c r="C3049" s="59">
        <v>44</v>
      </c>
      <c r="D3049" s="59">
        <v>18</v>
      </c>
      <c r="E3049" s="59">
        <v>16</v>
      </c>
      <c r="F3049" s="59">
        <v>5</v>
      </c>
      <c r="G3049" s="59">
        <v>478</v>
      </c>
    </row>
    <row r="3050" spans="1:7" x14ac:dyDescent="0.25">
      <c r="A3050" s="59">
        <v>25</v>
      </c>
      <c r="B3050" s="59">
        <v>36</v>
      </c>
      <c r="C3050" s="59">
        <v>59</v>
      </c>
      <c r="D3050" s="59">
        <v>24</v>
      </c>
      <c r="E3050" s="59">
        <v>17</v>
      </c>
      <c r="F3050" s="59">
        <v>6</v>
      </c>
      <c r="G3050" s="59">
        <v>856</v>
      </c>
    </row>
    <row r="3051" spans="1:7" x14ac:dyDescent="0.25">
      <c r="A3051" s="59">
        <v>137</v>
      </c>
      <c r="B3051" s="59">
        <v>167</v>
      </c>
      <c r="C3051" s="59">
        <v>276</v>
      </c>
      <c r="D3051" s="59">
        <v>92</v>
      </c>
      <c r="E3051" s="59">
        <v>63</v>
      </c>
      <c r="F3051" s="59">
        <v>36</v>
      </c>
      <c r="G3051" s="59">
        <v>767</v>
      </c>
    </row>
    <row r="3052" spans="1:7" x14ac:dyDescent="0.25">
      <c r="A3052" s="59">
        <v>145</v>
      </c>
      <c r="B3052" s="59">
        <v>164</v>
      </c>
      <c r="C3052" s="59">
        <v>279</v>
      </c>
      <c r="D3052" s="59">
        <v>124</v>
      </c>
      <c r="E3052" s="59">
        <v>55</v>
      </c>
      <c r="F3052" s="59">
        <v>36</v>
      </c>
      <c r="G3052" s="59">
        <v>636</v>
      </c>
    </row>
    <row r="3053" spans="1:7" x14ac:dyDescent="0.25">
      <c r="A3053" s="59">
        <v>115</v>
      </c>
      <c r="B3053" s="59">
        <v>149</v>
      </c>
      <c r="C3053" s="59">
        <v>295</v>
      </c>
      <c r="D3053" s="59">
        <v>130</v>
      </c>
      <c r="E3053" s="59">
        <v>61</v>
      </c>
      <c r="F3053" s="59">
        <v>41</v>
      </c>
      <c r="G3053" s="59">
        <v>1245</v>
      </c>
    </row>
    <row r="3054" spans="1:7" x14ac:dyDescent="0.25">
      <c r="A3054" s="59">
        <v>17</v>
      </c>
      <c r="B3054" s="59">
        <v>64</v>
      </c>
      <c r="C3054" s="59">
        <v>114</v>
      </c>
      <c r="D3054" s="59">
        <v>51</v>
      </c>
      <c r="E3054" s="59">
        <v>48</v>
      </c>
      <c r="F3054" s="59">
        <v>19</v>
      </c>
      <c r="G3054" s="59">
        <v>396</v>
      </c>
    </row>
    <row r="3055" spans="1:7" x14ac:dyDescent="0.25">
      <c r="A3055" s="59">
        <v>33</v>
      </c>
      <c r="B3055" s="59">
        <v>68</v>
      </c>
      <c r="C3055" s="59">
        <v>117</v>
      </c>
      <c r="D3055" s="59">
        <v>50</v>
      </c>
      <c r="E3055" s="59">
        <v>41</v>
      </c>
      <c r="F3055" s="59">
        <v>16</v>
      </c>
      <c r="G3055" s="59">
        <v>397</v>
      </c>
    </row>
    <row r="3056" spans="1:7" x14ac:dyDescent="0.25">
      <c r="A3056" s="59">
        <v>26</v>
      </c>
      <c r="B3056" s="59">
        <v>55</v>
      </c>
      <c r="C3056" s="59">
        <v>92</v>
      </c>
      <c r="D3056" s="59">
        <v>38</v>
      </c>
      <c r="E3056" s="59">
        <v>33</v>
      </c>
      <c r="F3056" s="59">
        <v>12</v>
      </c>
      <c r="G3056" s="59">
        <v>414</v>
      </c>
    </row>
    <row r="3057" spans="1:7" x14ac:dyDescent="0.25">
      <c r="A3057" s="59">
        <v>-8</v>
      </c>
      <c r="B3057" s="59">
        <v>63</v>
      </c>
      <c r="C3057" s="59">
        <v>106</v>
      </c>
      <c r="D3057" s="59">
        <v>44</v>
      </c>
      <c r="E3057" s="59">
        <v>64</v>
      </c>
      <c r="F3057" s="59">
        <v>40</v>
      </c>
      <c r="G3057" s="59">
        <v>496</v>
      </c>
    </row>
    <row r="3058" spans="1:7" x14ac:dyDescent="0.25">
      <c r="A3058" s="59">
        <v>55</v>
      </c>
      <c r="B3058" s="59">
        <v>78</v>
      </c>
      <c r="C3058" s="59">
        <v>124</v>
      </c>
      <c r="D3058" s="59">
        <v>47</v>
      </c>
      <c r="E3058" s="59">
        <v>35</v>
      </c>
      <c r="F3058" s="59">
        <v>14</v>
      </c>
      <c r="G3058" s="59">
        <v>371</v>
      </c>
    </row>
    <row r="3059" spans="1:7" x14ac:dyDescent="0.25">
      <c r="A3059" s="59">
        <v>80</v>
      </c>
      <c r="B3059" s="59">
        <v>85</v>
      </c>
      <c r="C3059" s="59">
        <v>143</v>
      </c>
      <c r="D3059" s="59">
        <v>59</v>
      </c>
      <c r="E3059" s="59">
        <v>25</v>
      </c>
      <c r="F3059" s="59">
        <v>16</v>
      </c>
      <c r="G3059" s="59">
        <v>842</v>
      </c>
    </row>
    <row r="3060" spans="1:7" x14ac:dyDescent="0.25">
      <c r="A3060" s="59">
        <v>33</v>
      </c>
      <c r="B3060" s="59">
        <v>59</v>
      </c>
      <c r="C3060" s="59">
        <v>98</v>
      </c>
      <c r="D3060" s="59">
        <v>40</v>
      </c>
      <c r="E3060" s="59">
        <v>33</v>
      </c>
      <c r="F3060" s="59">
        <v>12</v>
      </c>
      <c r="G3060" s="59">
        <v>443</v>
      </c>
    </row>
    <row r="3061" spans="1:7" x14ac:dyDescent="0.25">
      <c r="A3061" s="59">
        <v>-3</v>
      </c>
      <c r="B3061" s="59">
        <v>75</v>
      </c>
      <c r="C3061" s="59">
        <v>127</v>
      </c>
      <c r="D3061" s="59">
        <v>53</v>
      </c>
      <c r="E3061" s="59">
        <v>72</v>
      </c>
      <c r="F3061" s="59">
        <v>48</v>
      </c>
      <c r="G3061" s="59">
        <v>597</v>
      </c>
    </row>
    <row r="3062" spans="1:7" x14ac:dyDescent="0.25">
      <c r="A3062" s="59">
        <v>69</v>
      </c>
      <c r="B3062" s="59">
        <v>96</v>
      </c>
      <c r="C3062" s="59">
        <v>175</v>
      </c>
      <c r="D3062" s="59">
        <v>81</v>
      </c>
      <c r="E3062" s="59">
        <v>43</v>
      </c>
      <c r="F3062" s="59">
        <v>25</v>
      </c>
      <c r="G3062" s="59">
        <v>1046</v>
      </c>
    </row>
    <row r="3063" spans="1:7" x14ac:dyDescent="0.25">
      <c r="A3063" s="59">
        <v>47</v>
      </c>
      <c r="B3063" s="59">
        <v>62</v>
      </c>
      <c r="C3063" s="59">
        <v>109</v>
      </c>
      <c r="D3063" s="59">
        <v>48</v>
      </c>
      <c r="E3063" s="59">
        <v>26</v>
      </c>
      <c r="F3063" s="59">
        <v>15</v>
      </c>
      <c r="G3063" s="59">
        <v>593</v>
      </c>
    </row>
    <row r="3064" spans="1:7" x14ac:dyDescent="0.25">
      <c r="A3064" s="59">
        <v>26</v>
      </c>
      <c r="B3064" s="59">
        <v>74</v>
      </c>
      <c r="C3064" s="59">
        <v>132</v>
      </c>
      <c r="D3064" s="59">
        <v>59</v>
      </c>
      <c r="E3064" s="59">
        <v>51</v>
      </c>
      <c r="F3064" s="59">
        <v>22</v>
      </c>
      <c r="G3064" s="59">
        <v>377</v>
      </c>
    </row>
    <row r="3065" spans="1:7" x14ac:dyDescent="0.25">
      <c r="A3065" s="59">
        <v>33</v>
      </c>
      <c r="B3065" s="59">
        <v>154</v>
      </c>
      <c r="C3065" s="59">
        <v>262</v>
      </c>
      <c r="D3065" s="59">
        <v>92</v>
      </c>
      <c r="E3065" s="59">
        <v>121</v>
      </c>
      <c r="F3065" s="59">
        <v>100</v>
      </c>
      <c r="G3065" s="59">
        <v>665</v>
      </c>
    </row>
    <row r="3066" spans="1:7" x14ac:dyDescent="0.25">
      <c r="A3066" s="59">
        <v>87</v>
      </c>
      <c r="B3066" s="59">
        <v>121</v>
      </c>
      <c r="C3066" s="59">
        <v>210</v>
      </c>
      <c r="D3066" s="59">
        <v>91</v>
      </c>
      <c r="E3066" s="59">
        <v>54</v>
      </c>
      <c r="F3066" s="59">
        <v>30</v>
      </c>
      <c r="G3066" s="59">
        <v>533</v>
      </c>
    </row>
    <row r="3067" spans="1:7" x14ac:dyDescent="0.25">
      <c r="A3067" s="59">
        <v>21</v>
      </c>
      <c r="B3067" s="59">
        <v>31</v>
      </c>
      <c r="C3067" s="59">
        <v>51</v>
      </c>
      <c r="D3067" s="59">
        <v>20</v>
      </c>
      <c r="E3067" s="59">
        <v>15</v>
      </c>
      <c r="F3067" s="59">
        <v>5</v>
      </c>
      <c r="G3067" s="59">
        <v>804</v>
      </c>
    </row>
    <row r="3068" spans="1:7" x14ac:dyDescent="0.25">
      <c r="A3068" s="59">
        <v>44</v>
      </c>
      <c r="B3068" s="59">
        <v>93</v>
      </c>
      <c r="C3068" s="59">
        <v>167</v>
      </c>
      <c r="D3068" s="59">
        <v>76</v>
      </c>
      <c r="E3068" s="59">
        <v>57</v>
      </c>
      <c r="F3068" s="59">
        <v>28</v>
      </c>
      <c r="G3068" s="59">
        <v>580</v>
      </c>
    </row>
    <row r="3069" spans="1:7" x14ac:dyDescent="0.25">
      <c r="A3069" s="59">
        <v>50</v>
      </c>
      <c r="B3069" s="59">
        <v>77</v>
      </c>
      <c r="C3069" s="59">
        <v>141</v>
      </c>
      <c r="D3069" s="59">
        <v>65</v>
      </c>
      <c r="E3069" s="59">
        <v>38</v>
      </c>
      <c r="F3069" s="59">
        <v>20</v>
      </c>
      <c r="G3069" s="59">
        <v>1042</v>
      </c>
    </row>
    <row r="3070" spans="1:7" x14ac:dyDescent="0.25">
      <c r="A3070" s="59">
        <v>46</v>
      </c>
      <c r="B3070" s="59">
        <v>55</v>
      </c>
      <c r="C3070" s="59">
        <v>91</v>
      </c>
      <c r="D3070" s="59">
        <v>37</v>
      </c>
      <c r="E3070" s="59">
        <v>20</v>
      </c>
      <c r="F3070" s="59">
        <v>10</v>
      </c>
      <c r="G3070" s="59">
        <v>876</v>
      </c>
    </row>
    <row r="3071" spans="1:7" x14ac:dyDescent="0.25">
      <c r="A3071" s="59">
        <v>109</v>
      </c>
      <c r="B3071" s="59">
        <v>140</v>
      </c>
      <c r="C3071" s="59">
        <v>230</v>
      </c>
      <c r="D3071" s="59">
        <v>92</v>
      </c>
      <c r="E3071" s="59">
        <v>57</v>
      </c>
      <c r="F3071" s="59">
        <v>30</v>
      </c>
      <c r="G3071" s="59">
        <v>1102</v>
      </c>
    </row>
    <row r="3072" spans="1:7" x14ac:dyDescent="0.25">
      <c r="A3072" s="59">
        <v>-3</v>
      </c>
      <c r="B3072" s="59">
        <v>75</v>
      </c>
      <c r="C3072" s="59">
        <v>127</v>
      </c>
      <c r="D3072" s="59">
        <v>53</v>
      </c>
      <c r="E3072" s="59">
        <v>72</v>
      </c>
      <c r="F3072" s="59">
        <v>48</v>
      </c>
      <c r="G3072" s="59">
        <v>597</v>
      </c>
    </row>
    <row r="3073" spans="1:7" x14ac:dyDescent="0.25">
      <c r="A3073" s="59">
        <v>26</v>
      </c>
      <c r="B3073" s="59">
        <v>62</v>
      </c>
      <c r="C3073" s="59">
        <v>107</v>
      </c>
      <c r="D3073" s="59">
        <v>46</v>
      </c>
      <c r="E3073" s="59">
        <v>40</v>
      </c>
      <c r="F3073" s="59">
        <v>15</v>
      </c>
      <c r="G3073" s="59">
        <v>367</v>
      </c>
    </row>
    <row r="3074" spans="1:7" x14ac:dyDescent="0.25">
      <c r="A3074" s="59">
        <v>80</v>
      </c>
      <c r="B3074" s="59">
        <v>85</v>
      </c>
      <c r="C3074" s="59">
        <v>143</v>
      </c>
      <c r="D3074" s="59">
        <v>59</v>
      </c>
      <c r="E3074" s="59">
        <v>25</v>
      </c>
      <c r="F3074" s="59">
        <v>16</v>
      </c>
      <c r="G3074" s="59">
        <v>842</v>
      </c>
    </row>
    <row r="3075" spans="1:7" x14ac:dyDescent="0.25">
      <c r="A3075" s="59">
        <v>48</v>
      </c>
      <c r="B3075" s="59">
        <v>62</v>
      </c>
      <c r="C3075" s="59">
        <v>109</v>
      </c>
      <c r="D3075" s="59">
        <v>48</v>
      </c>
      <c r="E3075" s="59">
        <v>25</v>
      </c>
      <c r="F3075" s="59">
        <v>15</v>
      </c>
      <c r="G3075" s="59">
        <v>593</v>
      </c>
    </row>
    <row r="3076" spans="1:7" x14ac:dyDescent="0.25">
      <c r="A3076" s="59">
        <v>26</v>
      </c>
      <c r="B3076" s="59">
        <v>74</v>
      </c>
      <c r="C3076" s="59">
        <v>132</v>
      </c>
      <c r="D3076" s="59">
        <v>59</v>
      </c>
      <c r="E3076" s="59">
        <v>51</v>
      </c>
      <c r="F3076" s="59">
        <v>22</v>
      </c>
      <c r="G3076" s="59">
        <v>377</v>
      </c>
    </row>
    <row r="3077" spans="1:7" x14ac:dyDescent="0.25">
      <c r="A3077" s="59">
        <v>68</v>
      </c>
      <c r="B3077" s="59">
        <v>96</v>
      </c>
      <c r="C3077" s="59">
        <v>175</v>
      </c>
      <c r="D3077" s="59">
        <v>81</v>
      </c>
      <c r="E3077" s="59">
        <v>44</v>
      </c>
      <c r="F3077" s="59">
        <v>25</v>
      </c>
      <c r="G3077" s="59">
        <v>1046</v>
      </c>
    </row>
    <row r="3078" spans="1:7" x14ac:dyDescent="0.25">
      <c r="A3078" s="59">
        <v>52</v>
      </c>
      <c r="B3078" s="59">
        <v>62</v>
      </c>
      <c r="C3078" s="59">
        <v>104</v>
      </c>
      <c r="D3078" s="59">
        <v>43</v>
      </c>
      <c r="E3078" s="59">
        <v>22</v>
      </c>
      <c r="F3078" s="59">
        <v>12</v>
      </c>
      <c r="G3078" s="59">
        <v>864</v>
      </c>
    </row>
    <row r="3079" spans="1:7" x14ac:dyDescent="0.25">
      <c r="A3079" s="59">
        <v>137</v>
      </c>
      <c r="B3079" s="59">
        <v>167</v>
      </c>
      <c r="C3079" s="59">
        <v>276</v>
      </c>
      <c r="D3079" s="59">
        <v>153</v>
      </c>
      <c r="E3079" s="59">
        <v>63</v>
      </c>
      <c r="F3079" s="59">
        <v>36</v>
      </c>
      <c r="G3079" s="59">
        <v>767</v>
      </c>
    </row>
    <row r="3080" spans="1:7" x14ac:dyDescent="0.25">
      <c r="A3080" s="59">
        <v>145</v>
      </c>
      <c r="B3080" s="59">
        <v>164</v>
      </c>
      <c r="C3080" s="59">
        <v>279</v>
      </c>
      <c r="D3080" s="59">
        <v>143</v>
      </c>
      <c r="E3080" s="59">
        <v>55</v>
      </c>
      <c r="F3080" s="59">
        <v>36</v>
      </c>
      <c r="G3080" s="59">
        <v>636</v>
      </c>
    </row>
    <row r="3081" spans="1:7" x14ac:dyDescent="0.25">
      <c r="A3081" s="59">
        <v>35</v>
      </c>
      <c r="B3081" s="59">
        <v>154</v>
      </c>
      <c r="C3081" s="59">
        <v>262</v>
      </c>
      <c r="D3081" s="59">
        <v>130</v>
      </c>
      <c r="E3081" s="59">
        <v>120</v>
      </c>
      <c r="F3081" s="59">
        <v>100</v>
      </c>
      <c r="G3081" s="59">
        <v>665</v>
      </c>
    </row>
    <row r="3082" spans="1:7" x14ac:dyDescent="0.25">
      <c r="A3082" s="59">
        <v>87</v>
      </c>
      <c r="B3082" s="59">
        <v>121</v>
      </c>
      <c r="C3082" s="59">
        <v>210</v>
      </c>
      <c r="D3082" s="59">
        <v>91</v>
      </c>
      <c r="E3082" s="59">
        <v>54</v>
      </c>
      <c r="F3082" s="59">
        <v>30</v>
      </c>
      <c r="G3082" s="59">
        <v>533</v>
      </c>
    </row>
    <row r="3083" spans="1:7" x14ac:dyDescent="0.25">
      <c r="A3083" s="59">
        <v>14</v>
      </c>
      <c r="B3083" s="59">
        <v>26</v>
      </c>
      <c r="C3083" s="59">
        <v>44</v>
      </c>
      <c r="D3083" s="59">
        <v>18</v>
      </c>
      <c r="E3083" s="59">
        <v>15</v>
      </c>
      <c r="F3083" s="59">
        <v>5</v>
      </c>
      <c r="G3083" s="59">
        <v>478</v>
      </c>
    </row>
    <row r="3084" spans="1:7" x14ac:dyDescent="0.25">
      <c r="A3084" s="59">
        <v>17</v>
      </c>
      <c r="B3084" s="59">
        <v>64</v>
      </c>
      <c r="C3084" s="59">
        <v>114</v>
      </c>
      <c r="D3084" s="59">
        <v>51</v>
      </c>
      <c r="E3084" s="59">
        <v>48</v>
      </c>
      <c r="F3084" s="59">
        <v>19</v>
      </c>
      <c r="G3084" s="59">
        <v>396</v>
      </c>
    </row>
    <row r="3085" spans="1:7" x14ac:dyDescent="0.25">
      <c r="A3085" s="59">
        <v>26</v>
      </c>
      <c r="B3085" s="59">
        <v>36</v>
      </c>
      <c r="C3085" s="59">
        <v>59</v>
      </c>
      <c r="D3085" s="59">
        <v>24</v>
      </c>
      <c r="E3085" s="59">
        <v>16</v>
      </c>
      <c r="F3085" s="59">
        <v>6</v>
      </c>
      <c r="G3085" s="59">
        <v>856</v>
      </c>
    </row>
    <row r="3086" spans="1:7" x14ac:dyDescent="0.25">
      <c r="A3086" s="59">
        <v>755</v>
      </c>
      <c r="B3086" s="59">
        <v>595</v>
      </c>
      <c r="C3086" s="59">
        <v>643</v>
      </c>
      <c r="D3086" s="59">
        <v>54</v>
      </c>
      <c r="E3086" s="59">
        <v>45</v>
      </c>
      <c r="F3086" s="59">
        <v>17</v>
      </c>
      <c r="G3086" s="59">
        <v>-1006</v>
      </c>
    </row>
    <row r="3087" spans="1:7" x14ac:dyDescent="0.25">
      <c r="A3087" s="59">
        <v>-4</v>
      </c>
      <c r="B3087" s="59">
        <v>67</v>
      </c>
      <c r="C3087" s="59">
        <v>110</v>
      </c>
      <c r="D3087" s="59">
        <v>44</v>
      </c>
      <c r="E3087" s="59">
        <v>65</v>
      </c>
      <c r="F3087" s="59">
        <v>40</v>
      </c>
      <c r="G3087" s="59">
        <v>543</v>
      </c>
    </row>
    <row r="3088" spans="1:7" x14ac:dyDescent="0.25">
      <c r="A3088" s="59">
        <v>115</v>
      </c>
      <c r="B3088" s="59">
        <v>149</v>
      </c>
      <c r="C3088" s="59">
        <v>295</v>
      </c>
      <c r="D3088" s="59">
        <v>146</v>
      </c>
      <c r="E3088" s="59">
        <v>61</v>
      </c>
      <c r="F3088" s="59">
        <v>41</v>
      </c>
      <c r="G3088" s="59">
        <v>1245</v>
      </c>
    </row>
    <row r="3089" spans="1:7" x14ac:dyDescent="0.25">
      <c r="A3089" s="59">
        <v>44</v>
      </c>
      <c r="B3089" s="59">
        <v>43</v>
      </c>
      <c r="C3089" s="59">
        <v>43</v>
      </c>
      <c r="D3089" s="59">
        <v>0</v>
      </c>
      <c r="E3089" s="59">
        <v>10</v>
      </c>
      <c r="F3089" s="59">
        <v>0</v>
      </c>
      <c r="G3089" s="59">
        <v>602</v>
      </c>
    </row>
    <row r="3090" spans="1:7" x14ac:dyDescent="0.25">
      <c r="A3090" s="59">
        <v>0</v>
      </c>
      <c r="B3090" s="59">
        <v>46</v>
      </c>
      <c r="C3090" s="59">
        <v>81</v>
      </c>
      <c r="D3090" s="59">
        <v>36</v>
      </c>
      <c r="E3090" s="59">
        <v>43</v>
      </c>
      <c r="F3090" s="59">
        <v>13</v>
      </c>
      <c r="G3090" s="59">
        <v>236</v>
      </c>
    </row>
    <row r="3091" spans="1:7" x14ac:dyDescent="0.25">
      <c r="A3091" s="59">
        <v>23</v>
      </c>
      <c r="B3091" s="59">
        <v>35</v>
      </c>
      <c r="C3091" s="59">
        <v>57</v>
      </c>
      <c r="D3091" s="59">
        <v>23</v>
      </c>
      <c r="E3091" s="59">
        <v>17</v>
      </c>
      <c r="F3091" s="59">
        <v>6</v>
      </c>
      <c r="G3091" s="59">
        <v>843</v>
      </c>
    </row>
    <row r="3092" spans="1:7" x14ac:dyDescent="0.25">
      <c r="A3092" s="59">
        <v>57</v>
      </c>
      <c r="B3092" s="59">
        <v>82</v>
      </c>
      <c r="C3092" s="59">
        <v>137</v>
      </c>
      <c r="D3092" s="59">
        <v>56</v>
      </c>
      <c r="E3092" s="59">
        <v>38</v>
      </c>
      <c r="F3092" s="59">
        <v>17</v>
      </c>
      <c r="G3092" s="59">
        <v>302</v>
      </c>
    </row>
    <row r="3093" spans="1:7" x14ac:dyDescent="0.25">
      <c r="A3093" s="59">
        <v>58</v>
      </c>
      <c r="B3093" s="59">
        <v>94</v>
      </c>
      <c r="C3093" s="59">
        <v>155</v>
      </c>
      <c r="D3093" s="59">
        <v>62</v>
      </c>
      <c r="E3093" s="59">
        <v>48</v>
      </c>
      <c r="F3093" s="59">
        <v>20</v>
      </c>
      <c r="G3093" s="59">
        <v>436</v>
      </c>
    </row>
    <row r="3094" spans="1:7" x14ac:dyDescent="0.25">
      <c r="A3094" s="59">
        <v>-6</v>
      </c>
      <c r="B3094" s="59">
        <v>73</v>
      </c>
      <c r="C3094" s="59">
        <v>124</v>
      </c>
      <c r="D3094" s="59">
        <v>52</v>
      </c>
      <c r="E3094" s="59">
        <v>72</v>
      </c>
      <c r="F3094" s="59">
        <v>47</v>
      </c>
      <c r="G3094" s="59">
        <v>313</v>
      </c>
    </row>
    <row r="3095" spans="1:7" x14ac:dyDescent="0.25">
      <c r="A3095" s="59">
        <v>-4</v>
      </c>
      <c r="B3095" s="59">
        <v>43</v>
      </c>
      <c r="C3095" s="59">
        <v>77</v>
      </c>
      <c r="D3095" s="59">
        <v>35</v>
      </c>
      <c r="E3095" s="59">
        <v>43</v>
      </c>
      <c r="F3095" s="59">
        <v>13</v>
      </c>
      <c r="G3095" s="59">
        <v>204</v>
      </c>
    </row>
    <row r="3096" spans="1:7" x14ac:dyDescent="0.25">
      <c r="A3096" s="59">
        <v>137</v>
      </c>
      <c r="B3096" s="59">
        <v>136</v>
      </c>
      <c r="C3096" s="59">
        <v>228</v>
      </c>
      <c r="D3096" s="59">
        <v>94</v>
      </c>
      <c r="E3096" s="59">
        <v>34</v>
      </c>
      <c r="F3096" s="59">
        <v>26</v>
      </c>
      <c r="G3096" s="59">
        <v>562</v>
      </c>
    </row>
    <row r="3097" spans="1:7" x14ac:dyDescent="0.25">
      <c r="A3097" s="59">
        <v>363</v>
      </c>
      <c r="B3097" s="59">
        <v>398</v>
      </c>
      <c r="C3097" s="59">
        <v>663</v>
      </c>
      <c r="D3097" s="59">
        <v>237</v>
      </c>
      <c r="E3097" s="59">
        <v>126</v>
      </c>
      <c r="F3097" s="59">
        <v>102</v>
      </c>
      <c r="G3097" s="59">
        <v>1727</v>
      </c>
    </row>
    <row r="3098" spans="1:7" x14ac:dyDescent="0.25">
      <c r="A3098" s="59">
        <v>-197</v>
      </c>
      <c r="B3098" s="59">
        <v>-46</v>
      </c>
      <c r="C3098" s="59">
        <v>196</v>
      </c>
      <c r="D3098" s="59">
        <v>247</v>
      </c>
      <c r="E3098" s="59">
        <v>90</v>
      </c>
      <c r="F3098" s="59">
        <v>75</v>
      </c>
      <c r="G3098" s="59">
        <v>2636</v>
      </c>
    </row>
    <row r="3099" spans="1:7" x14ac:dyDescent="0.25">
      <c r="A3099" s="59">
        <v>184</v>
      </c>
      <c r="B3099" s="59">
        <v>178</v>
      </c>
      <c r="C3099" s="59">
        <v>298</v>
      </c>
      <c r="D3099" s="59">
        <v>99</v>
      </c>
      <c r="E3099" s="59">
        <v>42</v>
      </c>
      <c r="F3099" s="59">
        <v>34</v>
      </c>
      <c r="G3099" s="59">
        <v>947</v>
      </c>
    </row>
    <row r="3100" spans="1:7" x14ac:dyDescent="0.25">
      <c r="A3100" s="59">
        <v>167</v>
      </c>
      <c r="B3100" s="59">
        <v>163</v>
      </c>
      <c r="C3100" s="59">
        <v>274</v>
      </c>
      <c r="D3100" s="59">
        <v>101</v>
      </c>
      <c r="E3100" s="59">
        <v>39</v>
      </c>
      <c r="F3100" s="59">
        <v>31</v>
      </c>
      <c r="G3100" s="59">
        <v>897</v>
      </c>
    </row>
    <row r="3101" spans="1:7" x14ac:dyDescent="0.25">
      <c r="A3101" s="59">
        <v>493</v>
      </c>
      <c r="B3101" s="59">
        <v>534</v>
      </c>
      <c r="C3101" s="59">
        <v>882</v>
      </c>
      <c r="D3101" s="59">
        <v>307</v>
      </c>
      <c r="E3101" s="59">
        <v>165</v>
      </c>
      <c r="F3101" s="59">
        <v>124</v>
      </c>
      <c r="G3101" s="59">
        <v>2476</v>
      </c>
    </row>
    <row r="3102" spans="1:7" x14ac:dyDescent="0.25">
      <c r="A3102" s="59">
        <v>-326</v>
      </c>
      <c r="B3102" s="59">
        <v>-72</v>
      </c>
      <c r="C3102" s="59">
        <v>71</v>
      </c>
      <c r="D3102" s="59">
        <v>119</v>
      </c>
      <c r="E3102" s="59">
        <v>153</v>
      </c>
      <c r="F3102" s="59">
        <v>131</v>
      </c>
      <c r="G3102" s="59">
        <v>1979</v>
      </c>
    </row>
    <row r="3103" spans="1:7" x14ac:dyDescent="0.25">
      <c r="A3103" s="59">
        <v>439</v>
      </c>
      <c r="B3103" s="59">
        <v>415</v>
      </c>
      <c r="C3103" s="59">
        <v>669</v>
      </c>
      <c r="D3103" s="59">
        <v>250</v>
      </c>
      <c r="E3103" s="59">
        <v>90</v>
      </c>
      <c r="F3103" s="59">
        <v>72</v>
      </c>
      <c r="G3103" s="59">
        <v>1405</v>
      </c>
    </row>
    <row r="3104" spans="1:7" x14ac:dyDescent="0.25">
      <c r="A3104" s="59">
        <v>50</v>
      </c>
      <c r="B3104" s="59">
        <v>63</v>
      </c>
      <c r="C3104" s="59">
        <v>110</v>
      </c>
      <c r="D3104" s="59">
        <v>48</v>
      </c>
      <c r="E3104" s="59">
        <v>25</v>
      </c>
      <c r="F3104" s="59">
        <v>15</v>
      </c>
      <c r="G3104" s="59">
        <v>593</v>
      </c>
    </row>
    <row r="3105" spans="1:7" x14ac:dyDescent="0.25">
      <c r="A3105" s="59">
        <v>44</v>
      </c>
      <c r="B3105" s="59">
        <v>93</v>
      </c>
      <c r="C3105" s="59">
        <v>167</v>
      </c>
      <c r="D3105" s="59">
        <v>76</v>
      </c>
      <c r="E3105" s="59">
        <v>57</v>
      </c>
      <c r="F3105" s="59">
        <v>28</v>
      </c>
      <c r="G3105" s="59">
        <v>580</v>
      </c>
    </row>
    <row r="3106" spans="1:7" x14ac:dyDescent="0.25">
      <c r="A3106" s="59">
        <v>55</v>
      </c>
      <c r="B3106" s="59">
        <v>64</v>
      </c>
      <c r="C3106" s="59">
        <v>106</v>
      </c>
      <c r="D3106" s="59">
        <v>43</v>
      </c>
      <c r="E3106" s="59">
        <v>22</v>
      </c>
      <c r="F3106" s="59">
        <v>12</v>
      </c>
      <c r="G3106" s="59">
        <v>822</v>
      </c>
    </row>
    <row r="3107" spans="1:7" x14ac:dyDescent="0.25">
      <c r="A3107" s="59">
        <v>80</v>
      </c>
      <c r="B3107" s="59">
        <v>85</v>
      </c>
      <c r="C3107" s="59">
        <v>143</v>
      </c>
      <c r="D3107" s="59">
        <v>59</v>
      </c>
      <c r="E3107" s="59">
        <v>25</v>
      </c>
      <c r="F3107" s="59">
        <v>16</v>
      </c>
      <c r="G3107" s="59">
        <v>842</v>
      </c>
    </row>
    <row r="3108" spans="1:7" x14ac:dyDescent="0.25">
      <c r="A3108" s="59">
        <v>-4</v>
      </c>
      <c r="B3108" s="59">
        <v>75</v>
      </c>
      <c r="C3108" s="59">
        <v>127</v>
      </c>
      <c r="D3108" s="59">
        <v>53</v>
      </c>
      <c r="E3108" s="59">
        <v>73</v>
      </c>
      <c r="F3108" s="59">
        <v>48</v>
      </c>
      <c r="G3108" s="59">
        <v>-267</v>
      </c>
    </row>
    <row r="3109" spans="1:7" x14ac:dyDescent="0.25">
      <c r="A3109" s="59">
        <v>57</v>
      </c>
      <c r="B3109" s="59">
        <v>78</v>
      </c>
      <c r="C3109" s="59">
        <v>124</v>
      </c>
      <c r="D3109" s="59">
        <v>47</v>
      </c>
      <c r="E3109" s="59">
        <v>34</v>
      </c>
      <c r="F3109" s="59">
        <v>14</v>
      </c>
      <c r="G3109" s="59">
        <v>371</v>
      </c>
    </row>
    <row r="3110" spans="1:7" x14ac:dyDescent="0.25">
      <c r="A3110" s="59">
        <v>32</v>
      </c>
      <c r="B3110" s="59">
        <v>59</v>
      </c>
      <c r="C3110" s="59">
        <v>98</v>
      </c>
      <c r="D3110" s="59">
        <v>40</v>
      </c>
      <c r="E3110" s="59">
        <v>33</v>
      </c>
      <c r="F3110" s="59">
        <v>12</v>
      </c>
      <c r="G3110" s="59">
        <v>443</v>
      </c>
    </row>
    <row r="3111" spans="1:7" x14ac:dyDescent="0.25">
      <c r="A3111" s="59">
        <v>25</v>
      </c>
      <c r="B3111" s="59">
        <v>35</v>
      </c>
      <c r="C3111" s="59">
        <v>57</v>
      </c>
      <c r="D3111" s="59">
        <v>23</v>
      </c>
      <c r="E3111" s="59">
        <v>16</v>
      </c>
      <c r="F3111" s="59">
        <v>6</v>
      </c>
      <c r="G3111" s="59">
        <v>843</v>
      </c>
    </row>
    <row r="3112" spans="1:7" x14ac:dyDescent="0.25">
      <c r="A3112" s="59">
        <v>11</v>
      </c>
      <c r="B3112" s="59">
        <v>38</v>
      </c>
      <c r="C3112" s="59">
        <v>69</v>
      </c>
      <c r="D3112" s="59">
        <v>32</v>
      </c>
      <c r="E3112" s="59">
        <v>28</v>
      </c>
      <c r="F3112" s="59">
        <v>9</v>
      </c>
      <c r="G3112" s="59">
        <v>996</v>
      </c>
    </row>
    <row r="3113" spans="1:7" x14ac:dyDescent="0.25">
      <c r="A3113" s="59">
        <v>59</v>
      </c>
      <c r="B3113" s="59">
        <v>94</v>
      </c>
      <c r="C3113" s="59">
        <v>155</v>
      </c>
      <c r="D3113" s="59">
        <v>62</v>
      </c>
      <c r="E3113" s="59">
        <v>47</v>
      </c>
      <c r="F3113" s="59">
        <v>20</v>
      </c>
      <c r="G3113" s="59">
        <v>436</v>
      </c>
    </row>
    <row r="3114" spans="1:7" x14ac:dyDescent="0.25">
      <c r="A3114" s="59">
        <v>-47</v>
      </c>
      <c r="B3114" s="59">
        <v>25</v>
      </c>
      <c r="C3114" s="59">
        <v>140</v>
      </c>
      <c r="D3114" s="59">
        <v>114</v>
      </c>
      <c r="E3114" s="59">
        <v>55</v>
      </c>
      <c r="F3114" s="59">
        <v>35</v>
      </c>
      <c r="G3114" s="59">
        <v>1142</v>
      </c>
    </row>
    <row r="3115" spans="1:7" x14ac:dyDescent="0.25">
      <c r="A3115" s="59">
        <v>-4</v>
      </c>
      <c r="B3115" s="59">
        <v>43</v>
      </c>
      <c r="C3115" s="59">
        <v>77</v>
      </c>
      <c r="D3115" s="59">
        <v>35</v>
      </c>
      <c r="E3115" s="59">
        <v>43</v>
      </c>
      <c r="F3115" s="59">
        <v>13</v>
      </c>
      <c r="G3115" s="59">
        <v>-180</v>
      </c>
    </row>
    <row r="3116" spans="1:7" x14ac:dyDescent="0.25">
      <c r="A3116" s="59">
        <v>-4</v>
      </c>
      <c r="B3116" s="59">
        <v>73</v>
      </c>
      <c r="C3116" s="59">
        <v>124</v>
      </c>
      <c r="D3116" s="59">
        <v>52</v>
      </c>
      <c r="E3116" s="59">
        <v>71</v>
      </c>
      <c r="F3116" s="59">
        <v>47</v>
      </c>
      <c r="G3116" s="59">
        <v>313</v>
      </c>
    </row>
    <row r="3117" spans="1:7" x14ac:dyDescent="0.25">
      <c r="A3117" s="59">
        <v>19</v>
      </c>
      <c r="B3117" s="59">
        <v>55</v>
      </c>
      <c r="C3117" s="59">
        <v>95</v>
      </c>
      <c r="D3117" s="59">
        <v>41</v>
      </c>
      <c r="E3117" s="59">
        <v>38</v>
      </c>
      <c r="F3117" s="59">
        <v>13</v>
      </c>
      <c r="G3117" s="59">
        <v>239</v>
      </c>
    </row>
    <row r="3118" spans="1:7" x14ac:dyDescent="0.25">
      <c r="A3118" s="59">
        <v>26</v>
      </c>
      <c r="B3118" s="59">
        <v>74</v>
      </c>
      <c r="C3118" s="59">
        <v>132</v>
      </c>
      <c r="D3118" s="59">
        <v>59</v>
      </c>
      <c r="E3118" s="59">
        <v>51</v>
      </c>
      <c r="F3118" s="59">
        <v>22</v>
      </c>
      <c r="G3118" s="59">
        <v>377</v>
      </c>
    </row>
    <row r="3119" spans="1:7" x14ac:dyDescent="0.25">
      <c r="A3119" s="59">
        <v>35</v>
      </c>
      <c r="B3119" s="59">
        <v>154</v>
      </c>
      <c r="C3119" s="59">
        <v>262</v>
      </c>
      <c r="D3119" s="59">
        <v>95</v>
      </c>
      <c r="E3119" s="59">
        <v>120</v>
      </c>
      <c r="F3119" s="59">
        <v>100</v>
      </c>
      <c r="G3119" s="59">
        <v>665</v>
      </c>
    </row>
    <row r="3120" spans="1:7" x14ac:dyDescent="0.25">
      <c r="A3120" s="59">
        <v>40</v>
      </c>
      <c r="B3120" s="59">
        <v>56</v>
      </c>
      <c r="C3120" s="59">
        <v>98</v>
      </c>
      <c r="D3120" s="59">
        <v>43</v>
      </c>
      <c r="E3120" s="59">
        <v>25</v>
      </c>
      <c r="F3120" s="59">
        <v>14</v>
      </c>
      <c r="G3120" s="59">
        <v>597</v>
      </c>
    </row>
    <row r="3121" spans="1:7" x14ac:dyDescent="0.25">
      <c r="A3121" s="59">
        <v>26</v>
      </c>
      <c r="B3121" s="59">
        <v>36</v>
      </c>
      <c r="C3121" s="59">
        <v>59</v>
      </c>
      <c r="D3121" s="59">
        <v>24</v>
      </c>
      <c r="E3121" s="59">
        <v>16</v>
      </c>
      <c r="F3121" s="59">
        <v>6</v>
      </c>
      <c r="G3121" s="59">
        <v>856</v>
      </c>
    </row>
    <row r="3122" spans="1:7" x14ac:dyDescent="0.25">
      <c r="A3122" s="59">
        <v>145</v>
      </c>
      <c r="B3122" s="59">
        <v>164</v>
      </c>
      <c r="C3122" s="59">
        <v>279</v>
      </c>
      <c r="D3122" s="59">
        <v>93</v>
      </c>
      <c r="E3122" s="59">
        <v>55</v>
      </c>
      <c r="F3122" s="59">
        <v>36</v>
      </c>
      <c r="G3122" s="59">
        <v>-660</v>
      </c>
    </row>
    <row r="3123" spans="1:7" x14ac:dyDescent="0.25">
      <c r="A3123" s="59">
        <v>14</v>
      </c>
      <c r="B3123" s="59">
        <v>26</v>
      </c>
      <c r="C3123" s="59">
        <v>44</v>
      </c>
      <c r="D3123" s="59">
        <v>18</v>
      </c>
      <c r="E3123" s="59">
        <v>15</v>
      </c>
      <c r="F3123" s="59">
        <v>5</v>
      </c>
      <c r="G3123" s="59">
        <v>478</v>
      </c>
    </row>
    <row r="3124" spans="1:7" x14ac:dyDescent="0.25">
      <c r="A3124" s="59">
        <v>137</v>
      </c>
      <c r="B3124" s="59">
        <v>167</v>
      </c>
      <c r="C3124" s="59">
        <v>276</v>
      </c>
      <c r="D3124" s="59">
        <v>68</v>
      </c>
      <c r="E3124" s="59">
        <v>63</v>
      </c>
      <c r="F3124" s="59">
        <v>36</v>
      </c>
      <c r="G3124" s="59">
        <v>767</v>
      </c>
    </row>
    <row r="3125" spans="1:7" x14ac:dyDescent="0.25">
      <c r="A3125" s="59">
        <v>33</v>
      </c>
      <c r="B3125" s="59">
        <v>68</v>
      </c>
      <c r="C3125" s="59">
        <v>117</v>
      </c>
      <c r="D3125" s="59">
        <v>50</v>
      </c>
      <c r="E3125" s="59">
        <v>41</v>
      </c>
      <c r="F3125" s="59">
        <v>16</v>
      </c>
      <c r="G3125" s="59">
        <v>397</v>
      </c>
    </row>
    <row r="3126" spans="1:7" x14ac:dyDescent="0.25">
      <c r="A3126" s="59">
        <v>28</v>
      </c>
      <c r="B3126" s="59">
        <v>55</v>
      </c>
      <c r="C3126" s="59">
        <v>92</v>
      </c>
      <c r="D3126" s="59">
        <v>38</v>
      </c>
      <c r="E3126" s="59">
        <v>33</v>
      </c>
      <c r="F3126" s="59">
        <v>12</v>
      </c>
      <c r="G3126" s="59">
        <v>414</v>
      </c>
    </row>
    <row r="3127" spans="1:7" x14ac:dyDescent="0.25">
      <c r="A3127" s="59">
        <v>265</v>
      </c>
      <c r="B3127" s="59">
        <v>288</v>
      </c>
      <c r="C3127" s="59">
        <v>527</v>
      </c>
      <c r="D3127" s="59">
        <v>241</v>
      </c>
      <c r="E3127" s="59">
        <v>89</v>
      </c>
      <c r="F3127" s="59">
        <v>75</v>
      </c>
      <c r="G3127" s="59">
        <v>1213</v>
      </c>
    </row>
    <row r="3128" spans="1:7" x14ac:dyDescent="0.25">
      <c r="A3128" s="59">
        <v>94</v>
      </c>
      <c r="B3128" s="59">
        <v>107</v>
      </c>
      <c r="C3128" s="59">
        <v>188</v>
      </c>
      <c r="D3128" s="59">
        <v>83</v>
      </c>
      <c r="E3128" s="59">
        <v>36</v>
      </c>
      <c r="F3128" s="59">
        <v>27</v>
      </c>
      <c r="G3128" s="59">
        <v>574</v>
      </c>
    </row>
    <row r="3129" spans="1:7" x14ac:dyDescent="0.25">
      <c r="A3129" s="59">
        <v>46</v>
      </c>
      <c r="B3129" s="59">
        <v>81</v>
      </c>
      <c r="C3129" s="59">
        <v>134</v>
      </c>
      <c r="D3129" s="59">
        <v>54</v>
      </c>
      <c r="E3129" s="59">
        <v>45</v>
      </c>
      <c r="F3129" s="59">
        <v>17</v>
      </c>
      <c r="G3129" s="59">
        <v>-321</v>
      </c>
    </row>
    <row r="3130" spans="1:7" x14ac:dyDescent="0.25">
      <c r="A3130" s="59">
        <v>166</v>
      </c>
      <c r="B3130" s="59">
        <v>163</v>
      </c>
      <c r="C3130" s="59">
        <v>274</v>
      </c>
      <c r="D3130" s="59">
        <v>170</v>
      </c>
      <c r="E3130" s="59">
        <v>40</v>
      </c>
      <c r="F3130" s="59">
        <v>31</v>
      </c>
      <c r="G3130" s="59">
        <v>897</v>
      </c>
    </row>
    <row r="3131" spans="1:7" x14ac:dyDescent="0.25">
      <c r="A3131" s="59">
        <v>137</v>
      </c>
      <c r="B3131" s="59">
        <v>136</v>
      </c>
      <c r="C3131" s="59">
        <v>228</v>
      </c>
      <c r="D3131" s="59">
        <v>94</v>
      </c>
      <c r="E3131" s="59">
        <v>34</v>
      </c>
      <c r="F3131" s="59">
        <v>26</v>
      </c>
      <c r="G3131" s="59">
        <v>562</v>
      </c>
    </row>
    <row r="3132" spans="1:7" x14ac:dyDescent="0.25">
      <c r="A3132" s="59">
        <v>58</v>
      </c>
      <c r="B3132" s="59">
        <v>82</v>
      </c>
      <c r="C3132" s="59">
        <v>137</v>
      </c>
      <c r="D3132" s="59">
        <v>56</v>
      </c>
      <c r="E3132" s="59">
        <v>37</v>
      </c>
      <c r="F3132" s="59">
        <v>17</v>
      </c>
      <c r="G3132" s="59">
        <v>302</v>
      </c>
    </row>
    <row r="3133" spans="1:7" x14ac:dyDescent="0.25">
      <c r="A3133" s="59">
        <v>58</v>
      </c>
      <c r="B3133" s="59">
        <v>94</v>
      </c>
      <c r="C3133" s="59">
        <v>155</v>
      </c>
      <c r="D3133" s="59">
        <v>62</v>
      </c>
      <c r="E3133" s="59">
        <v>48</v>
      </c>
      <c r="F3133" s="59">
        <v>20</v>
      </c>
      <c r="G3133" s="59">
        <v>436</v>
      </c>
    </row>
    <row r="3134" spans="1:7" x14ac:dyDescent="0.25">
      <c r="A3134" s="59">
        <v>-46</v>
      </c>
      <c r="B3134" s="59">
        <v>25</v>
      </c>
      <c r="C3134" s="59">
        <v>140</v>
      </c>
      <c r="D3134" s="59">
        <v>137</v>
      </c>
      <c r="E3134" s="59">
        <v>54</v>
      </c>
      <c r="F3134" s="59">
        <v>35</v>
      </c>
      <c r="G3134" s="59">
        <v>1142</v>
      </c>
    </row>
    <row r="3135" spans="1:7" x14ac:dyDescent="0.25">
      <c r="A3135" s="59">
        <v>-4</v>
      </c>
      <c r="B3135" s="59">
        <v>73</v>
      </c>
      <c r="C3135" s="59">
        <v>124</v>
      </c>
      <c r="D3135" s="59">
        <v>52</v>
      </c>
      <c r="E3135" s="59">
        <v>71</v>
      </c>
      <c r="F3135" s="59">
        <v>47</v>
      </c>
      <c r="G3135" s="59">
        <v>313</v>
      </c>
    </row>
    <row r="3136" spans="1:7" x14ac:dyDescent="0.25">
      <c r="A3136" s="59">
        <v>19</v>
      </c>
      <c r="B3136" s="59">
        <v>55</v>
      </c>
      <c r="C3136" s="59">
        <v>95</v>
      </c>
      <c r="D3136" s="59">
        <v>41</v>
      </c>
      <c r="E3136" s="59">
        <v>38</v>
      </c>
      <c r="F3136" s="59">
        <v>13</v>
      </c>
      <c r="G3136" s="59">
        <v>239</v>
      </c>
    </row>
    <row r="3137" spans="1:7" x14ac:dyDescent="0.25">
      <c r="A3137" s="59">
        <v>-4</v>
      </c>
      <c r="B3137" s="59">
        <v>43</v>
      </c>
      <c r="C3137" s="59">
        <v>77</v>
      </c>
      <c r="D3137" s="59">
        <v>35</v>
      </c>
      <c r="E3137" s="59">
        <v>43</v>
      </c>
      <c r="F3137" s="59">
        <v>13</v>
      </c>
      <c r="G3137" s="59">
        <v>204</v>
      </c>
    </row>
    <row r="3138" spans="1:7" x14ac:dyDescent="0.25">
      <c r="A3138" s="59">
        <v>43</v>
      </c>
      <c r="B3138" s="59">
        <v>53</v>
      </c>
      <c r="C3138" s="59">
        <v>88</v>
      </c>
      <c r="D3138" s="59">
        <v>36</v>
      </c>
      <c r="E3138" s="59">
        <v>20</v>
      </c>
      <c r="F3138" s="59">
        <v>10</v>
      </c>
      <c r="G3138" s="59">
        <v>828</v>
      </c>
    </row>
    <row r="3139" spans="1:7" x14ac:dyDescent="0.25">
      <c r="A3139" s="59">
        <v>48</v>
      </c>
      <c r="B3139" s="59">
        <v>63</v>
      </c>
      <c r="C3139" s="59">
        <v>110</v>
      </c>
      <c r="D3139" s="59">
        <v>48</v>
      </c>
      <c r="E3139" s="59">
        <v>26</v>
      </c>
      <c r="F3139" s="59">
        <v>15</v>
      </c>
      <c r="G3139" s="59">
        <v>593</v>
      </c>
    </row>
    <row r="3140" spans="1:7" x14ac:dyDescent="0.25">
      <c r="A3140" s="59">
        <v>47</v>
      </c>
      <c r="B3140" s="59">
        <v>55</v>
      </c>
      <c r="C3140" s="59">
        <v>91</v>
      </c>
      <c r="D3140" s="59">
        <v>37</v>
      </c>
      <c r="E3140" s="59">
        <v>20</v>
      </c>
      <c r="F3140" s="59">
        <v>10</v>
      </c>
      <c r="G3140" s="59">
        <v>876</v>
      </c>
    </row>
    <row r="3141" spans="1:7" x14ac:dyDescent="0.25">
      <c r="A3141" s="59">
        <v>50</v>
      </c>
      <c r="B3141" s="59">
        <v>77</v>
      </c>
      <c r="C3141" s="59">
        <v>141</v>
      </c>
      <c r="D3141" s="59">
        <v>65</v>
      </c>
      <c r="E3141" s="59">
        <v>38</v>
      </c>
      <c r="F3141" s="59">
        <v>20</v>
      </c>
      <c r="G3141" s="59">
        <v>1042</v>
      </c>
    </row>
    <row r="3142" spans="1:7" x14ac:dyDescent="0.25">
      <c r="A3142" s="59">
        <v>26</v>
      </c>
      <c r="B3142" s="59">
        <v>62</v>
      </c>
      <c r="C3142" s="59">
        <v>107</v>
      </c>
      <c r="D3142" s="59">
        <v>46</v>
      </c>
      <c r="E3142" s="59">
        <v>40</v>
      </c>
      <c r="F3142" s="59">
        <v>15</v>
      </c>
      <c r="G3142" s="59">
        <v>367</v>
      </c>
    </row>
    <row r="3143" spans="1:7" x14ac:dyDescent="0.25">
      <c r="A3143" s="59">
        <v>44</v>
      </c>
      <c r="B3143" s="59">
        <v>93</v>
      </c>
      <c r="C3143" s="59">
        <v>167</v>
      </c>
      <c r="D3143" s="59">
        <v>76</v>
      </c>
      <c r="E3143" s="59">
        <v>57</v>
      </c>
      <c r="F3143" s="59">
        <v>28</v>
      </c>
      <c r="G3143" s="59">
        <v>580</v>
      </c>
    </row>
    <row r="3144" spans="1:7" x14ac:dyDescent="0.25">
      <c r="A3144" s="59">
        <v>184</v>
      </c>
      <c r="B3144" s="59">
        <v>178</v>
      </c>
      <c r="C3144" s="59">
        <v>298</v>
      </c>
      <c r="D3144" s="59">
        <v>115</v>
      </c>
      <c r="E3144" s="59">
        <v>42</v>
      </c>
      <c r="F3144" s="59">
        <v>34</v>
      </c>
      <c r="G3144" s="59">
        <v>947</v>
      </c>
    </row>
    <row r="3145" spans="1:7" x14ac:dyDescent="0.25">
      <c r="A3145" s="59">
        <v>265</v>
      </c>
      <c r="B3145" s="59">
        <v>288</v>
      </c>
      <c r="C3145" s="59">
        <v>527</v>
      </c>
      <c r="D3145" s="59">
        <v>294</v>
      </c>
      <c r="E3145" s="59">
        <v>89</v>
      </c>
      <c r="F3145" s="59">
        <v>75</v>
      </c>
      <c r="G3145" s="59">
        <v>1213</v>
      </c>
    </row>
    <row r="3146" spans="1:7" x14ac:dyDescent="0.25">
      <c r="A3146" s="59">
        <v>92</v>
      </c>
      <c r="B3146" s="59">
        <v>107</v>
      </c>
      <c r="C3146" s="59">
        <v>188</v>
      </c>
      <c r="D3146" s="59">
        <v>83</v>
      </c>
      <c r="E3146" s="59">
        <v>37</v>
      </c>
      <c r="F3146" s="59">
        <v>27</v>
      </c>
      <c r="G3146" s="59">
        <v>574</v>
      </c>
    </row>
    <row r="3147" spans="1:7" x14ac:dyDescent="0.25">
      <c r="A3147" s="59">
        <v>166</v>
      </c>
      <c r="B3147" s="59">
        <v>163</v>
      </c>
      <c r="C3147" s="59">
        <v>274</v>
      </c>
      <c r="D3147" s="59">
        <v>126</v>
      </c>
      <c r="E3147" s="59">
        <v>40</v>
      </c>
      <c r="F3147" s="59">
        <v>31</v>
      </c>
      <c r="G3147" s="59">
        <v>897</v>
      </c>
    </row>
    <row r="3148" spans="1:7" x14ac:dyDescent="0.25">
      <c r="A3148" s="59">
        <v>135</v>
      </c>
      <c r="B3148" s="59">
        <v>136</v>
      </c>
      <c r="C3148" s="59">
        <v>228</v>
      </c>
      <c r="D3148" s="59">
        <v>94</v>
      </c>
      <c r="E3148" s="59">
        <v>35</v>
      </c>
      <c r="F3148" s="59">
        <v>26</v>
      </c>
      <c r="G3148" s="59">
        <v>562</v>
      </c>
    </row>
    <row r="3149" spans="1:7" x14ac:dyDescent="0.25">
      <c r="A3149" s="59">
        <v>44</v>
      </c>
      <c r="B3149" s="59">
        <v>81</v>
      </c>
      <c r="C3149" s="59">
        <v>134</v>
      </c>
      <c r="D3149" s="59">
        <v>54</v>
      </c>
      <c r="E3149" s="59">
        <v>46</v>
      </c>
      <c r="F3149" s="59">
        <v>17</v>
      </c>
      <c r="G3149" s="59">
        <v>641</v>
      </c>
    </row>
    <row r="3150" spans="1:7" x14ac:dyDescent="0.25">
      <c r="A3150" s="59">
        <v>228</v>
      </c>
      <c r="B3150" s="59">
        <v>261</v>
      </c>
      <c r="C3150" s="59">
        <v>516</v>
      </c>
      <c r="D3150" s="59">
        <v>260</v>
      </c>
      <c r="E3150" s="59">
        <v>89</v>
      </c>
      <c r="F3150" s="59">
        <v>72</v>
      </c>
      <c r="G3150" s="59">
        <v>1715</v>
      </c>
    </row>
    <row r="3151" spans="1:7" x14ac:dyDescent="0.25">
      <c r="A3151" s="59">
        <v>50</v>
      </c>
      <c r="B3151" s="59">
        <v>201</v>
      </c>
      <c r="C3151" s="59">
        <v>342</v>
      </c>
      <c r="D3151" s="59">
        <v>163</v>
      </c>
      <c r="E3151" s="59">
        <v>153</v>
      </c>
      <c r="F3151" s="59">
        <v>131</v>
      </c>
      <c r="G3151" s="59">
        <v>874</v>
      </c>
    </row>
    <row r="3152" spans="1:7" x14ac:dyDescent="0.25">
      <c r="A3152" s="59">
        <v>331</v>
      </c>
      <c r="B3152" s="59">
        <v>362</v>
      </c>
      <c r="C3152" s="59">
        <v>628</v>
      </c>
      <c r="D3152" s="59">
        <v>312</v>
      </c>
      <c r="E3152" s="59">
        <v>113</v>
      </c>
      <c r="F3152" s="59">
        <v>89</v>
      </c>
      <c r="G3152" s="59">
        <v>1616</v>
      </c>
    </row>
    <row r="3153" spans="1:7" x14ac:dyDescent="0.25">
      <c r="A3153" s="59">
        <v>-156</v>
      </c>
      <c r="B3153" s="59">
        <v>-45</v>
      </c>
      <c r="C3153" s="59">
        <v>95</v>
      </c>
      <c r="D3153" s="59">
        <v>74</v>
      </c>
      <c r="E3153" s="59">
        <v>63</v>
      </c>
      <c r="F3153" s="59">
        <v>45</v>
      </c>
      <c r="G3153" s="59">
        <v>1514</v>
      </c>
    </row>
    <row r="3154" spans="1:7" x14ac:dyDescent="0.25">
      <c r="A3154" s="59">
        <v>493</v>
      </c>
      <c r="B3154" s="59">
        <v>534</v>
      </c>
      <c r="C3154" s="59">
        <v>882</v>
      </c>
      <c r="D3154" s="59">
        <v>352</v>
      </c>
      <c r="E3154" s="59">
        <v>165</v>
      </c>
      <c r="F3154" s="59">
        <v>124</v>
      </c>
      <c r="G3154" s="59">
        <v>2476</v>
      </c>
    </row>
    <row r="3155" spans="1:7" x14ac:dyDescent="0.25">
      <c r="A3155" s="59">
        <v>-196</v>
      </c>
      <c r="B3155" s="59">
        <v>-31</v>
      </c>
      <c r="C3155" s="59">
        <v>167</v>
      </c>
      <c r="D3155" s="59">
        <v>208</v>
      </c>
      <c r="E3155" s="59">
        <v>103</v>
      </c>
      <c r="F3155" s="59">
        <v>66</v>
      </c>
      <c r="G3155" s="59">
        <v>2393</v>
      </c>
    </row>
    <row r="3156" spans="1:7" x14ac:dyDescent="0.25">
      <c r="A3156" s="59">
        <v>51</v>
      </c>
      <c r="B3156" s="59">
        <v>201</v>
      </c>
      <c r="C3156" s="59">
        <v>342</v>
      </c>
      <c r="D3156" s="59">
        <v>112</v>
      </c>
      <c r="E3156" s="59">
        <v>153</v>
      </c>
      <c r="F3156" s="59">
        <v>131</v>
      </c>
      <c r="G3156" s="59">
        <v>874</v>
      </c>
    </row>
    <row r="3157" spans="1:7" x14ac:dyDescent="0.25">
      <c r="A3157" s="59">
        <v>229</v>
      </c>
      <c r="B3157" s="59">
        <v>278</v>
      </c>
      <c r="C3157" s="59">
        <v>474</v>
      </c>
      <c r="D3157" s="59">
        <v>236</v>
      </c>
      <c r="E3157" s="59">
        <v>104</v>
      </c>
      <c r="F3157" s="59">
        <v>66</v>
      </c>
      <c r="G3157" s="59">
        <v>1095</v>
      </c>
    </row>
    <row r="3158" spans="1:7" x14ac:dyDescent="0.25">
      <c r="A3158" s="59">
        <v>188</v>
      </c>
      <c r="B3158" s="59">
        <v>204</v>
      </c>
      <c r="C3158" s="59">
        <v>342</v>
      </c>
      <c r="D3158" s="59">
        <v>163</v>
      </c>
      <c r="E3158" s="59">
        <v>63</v>
      </c>
      <c r="F3158" s="59">
        <v>45</v>
      </c>
      <c r="G3158" s="59">
        <v>764</v>
      </c>
    </row>
    <row r="3159" spans="1:7" x14ac:dyDescent="0.25">
      <c r="A3159" s="59">
        <v>333</v>
      </c>
      <c r="B3159" s="59">
        <v>362</v>
      </c>
      <c r="C3159" s="59">
        <v>628</v>
      </c>
      <c r="D3159" s="59">
        <v>235</v>
      </c>
      <c r="E3159" s="59">
        <v>113</v>
      </c>
      <c r="F3159" s="59">
        <v>89</v>
      </c>
      <c r="G3159" s="59">
        <v>1616</v>
      </c>
    </row>
    <row r="3160" spans="1:7" x14ac:dyDescent="0.25">
      <c r="A3160" s="59">
        <v>228</v>
      </c>
      <c r="B3160" s="59">
        <v>261</v>
      </c>
      <c r="C3160" s="59">
        <v>516</v>
      </c>
      <c r="D3160" s="59">
        <v>258</v>
      </c>
      <c r="E3160" s="59">
        <v>89</v>
      </c>
      <c r="F3160" s="59">
        <v>72</v>
      </c>
      <c r="G3160" s="59">
        <v>1715</v>
      </c>
    </row>
    <row r="3161" spans="1:7" x14ac:dyDescent="0.25">
      <c r="A3161" s="59">
        <v>-509</v>
      </c>
      <c r="B3161" s="59">
        <v>-271</v>
      </c>
      <c r="C3161" s="59">
        <v>37</v>
      </c>
      <c r="D3161" s="59">
        <v>216</v>
      </c>
      <c r="E3161" s="59">
        <v>126</v>
      </c>
      <c r="F3161" s="59">
        <v>102</v>
      </c>
      <c r="G3161" s="59">
        <v>4507</v>
      </c>
    </row>
    <row r="3162" spans="1:7" x14ac:dyDescent="0.25">
      <c r="A3162" s="59">
        <v>43</v>
      </c>
      <c r="B3162" s="59">
        <v>43</v>
      </c>
      <c r="C3162" s="59">
        <v>43</v>
      </c>
      <c r="D3162" s="59">
        <v>0</v>
      </c>
      <c r="E3162" s="59">
        <v>11</v>
      </c>
      <c r="F3162" s="59">
        <v>0</v>
      </c>
      <c r="G3162" s="59">
        <v>602</v>
      </c>
    </row>
    <row r="3163" spans="1:7" x14ac:dyDescent="0.25">
      <c r="A3163" s="59">
        <v>25</v>
      </c>
      <c r="B3163" s="59">
        <v>35</v>
      </c>
      <c r="C3163" s="59">
        <v>57</v>
      </c>
      <c r="D3163" s="59">
        <v>23</v>
      </c>
      <c r="E3163" s="59">
        <v>16</v>
      </c>
      <c r="F3163" s="59">
        <v>6</v>
      </c>
      <c r="G3163" s="59">
        <v>843</v>
      </c>
    </row>
    <row r="3164" spans="1:7" x14ac:dyDescent="0.25">
      <c r="A3164" s="59">
        <v>21</v>
      </c>
      <c r="B3164" s="59">
        <v>32</v>
      </c>
      <c r="C3164" s="59">
        <v>53</v>
      </c>
      <c r="D3164" s="59">
        <v>21</v>
      </c>
      <c r="E3164" s="59">
        <v>16</v>
      </c>
      <c r="F3164" s="59">
        <v>5</v>
      </c>
      <c r="G3164" s="59">
        <v>798</v>
      </c>
    </row>
    <row r="3165" spans="1:7" x14ac:dyDescent="0.25">
      <c r="A3165" s="59">
        <v>0</v>
      </c>
      <c r="B3165" s="59">
        <v>46</v>
      </c>
      <c r="C3165" s="59">
        <v>81</v>
      </c>
      <c r="D3165" s="59">
        <v>36</v>
      </c>
      <c r="E3165" s="59">
        <v>43</v>
      </c>
      <c r="F3165" s="59">
        <v>13</v>
      </c>
      <c r="G3165" s="59">
        <v>236</v>
      </c>
    </row>
    <row r="3166" spans="1:7" x14ac:dyDescent="0.25">
      <c r="A3166" s="59">
        <v>11</v>
      </c>
      <c r="B3166" s="59">
        <v>38</v>
      </c>
      <c r="C3166" s="59">
        <v>69</v>
      </c>
      <c r="D3166" s="59">
        <v>32</v>
      </c>
      <c r="E3166" s="59">
        <v>28</v>
      </c>
      <c r="F3166" s="59">
        <v>9</v>
      </c>
      <c r="G3166" s="59">
        <v>996</v>
      </c>
    </row>
    <row r="3167" spans="1:7" x14ac:dyDescent="0.25">
      <c r="A3167" s="59">
        <v>30</v>
      </c>
      <c r="B3167" s="59">
        <v>41</v>
      </c>
      <c r="C3167" s="59">
        <v>68</v>
      </c>
      <c r="D3167" s="59">
        <v>28</v>
      </c>
      <c r="E3167" s="59">
        <v>18</v>
      </c>
      <c r="F3167" s="59">
        <v>7</v>
      </c>
      <c r="G3167" s="59">
        <v>816</v>
      </c>
    </row>
    <row r="3168" spans="1:7" x14ac:dyDescent="0.25">
      <c r="A3168" s="59">
        <v>41</v>
      </c>
      <c r="B3168" s="59">
        <v>56</v>
      </c>
      <c r="C3168" s="59">
        <v>98</v>
      </c>
      <c r="D3168" s="59">
        <v>43</v>
      </c>
      <c r="E3168" s="59">
        <v>24</v>
      </c>
      <c r="F3168" s="59">
        <v>14</v>
      </c>
      <c r="G3168" s="59">
        <v>597</v>
      </c>
    </row>
    <row r="3169" spans="1:7" x14ac:dyDescent="0.25">
      <c r="A3169" s="59">
        <v>12</v>
      </c>
      <c r="B3169" s="59">
        <v>26</v>
      </c>
      <c r="C3169" s="59">
        <v>44</v>
      </c>
      <c r="D3169" s="59">
        <v>18</v>
      </c>
      <c r="E3169" s="59">
        <v>16</v>
      </c>
      <c r="F3169" s="59">
        <v>5</v>
      </c>
      <c r="G3169" s="59">
        <v>478</v>
      </c>
    </row>
    <row r="3170" spans="1:7" x14ac:dyDescent="0.25">
      <c r="A3170" s="59">
        <v>138</v>
      </c>
      <c r="B3170" s="59">
        <v>167</v>
      </c>
      <c r="C3170" s="59">
        <v>276</v>
      </c>
      <c r="D3170" s="59">
        <v>162</v>
      </c>
      <c r="E3170" s="59">
        <v>62</v>
      </c>
      <c r="F3170" s="59">
        <v>36</v>
      </c>
      <c r="G3170" s="59">
        <v>767</v>
      </c>
    </row>
    <row r="3171" spans="1:7" x14ac:dyDescent="0.25">
      <c r="A3171" s="59">
        <v>145</v>
      </c>
      <c r="B3171" s="59">
        <v>164</v>
      </c>
      <c r="C3171" s="59">
        <v>279</v>
      </c>
      <c r="D3171" s="59">
        <v>110</v>
      </c>
      <c r="E3171" s="59">
        <v>55</v>
      </c>
      <c r="F3171" s="59">
        <v>36</v>
      </c>
      <c r="G3171" s="59">
        <v>636</v>
      </c>
    </row>
    <row r="3172" spans="1:7" x14ac:dyDescent="0.25">
      <c r="A3172" s="59">
        <v>15</v>
      </c>
      <c r="B3172" s="59">
        <v>64</v>
      </c>
      <c r="C3172" s="59">
        <v>114</v>
      </c>
      <c r="D3172" s="59">
        <v>51</v>
      </c>
      <c r="E3172" s="59">
        <v>49</v>
      </c>
      <c r="F3172" s="59">
        <v>19</v>
      </c>
      <c r="G3172" s="59">
        <v>396</v>
      </c>
    </row>
    <row r="3173" spans="1:7" x14ac:dyDescent="0.25">
      <c r="A3173" s="59">
        <v>33</v>
      </c>
      <c r="B3173" s="59">
        <v>68</v>
      </c>
      <c r="C3173" s="59">
        <v>117</v>
      </c>
      <c r="D3173" s="59">
        <v>50</v>
      </c>
      <c r="E3173" s="59">
        <v>41</v>
      </c>
      <c r="F3173" s="59">
        <v>16</v>
      </c>
      <c r="G3173" s="59">
        <v>397</v>
      </c>
    </row>
    <row r="3174" spans="1:7" x14ac:dyDescent="0.25">
      <c r="A3174" s="59">
        <v>115</v>
      </c>
      <c r="B3174" s="59">
        <v>149</v>
      </c>
      <c r="C3174" s="59">
        <v>295</v>
      </c>
      <c r="D3174" s="59">
        <v>195</v>
      </c>
      <c r="E3174" s="59">
        <v>61</v>
      </c>
      <c r="F3174" s="59">
        <v>41</v>
      </c>
      <c r="G3174" s="59">
        <v>1245</v>
      </c>
    </row>
    <row r="3175" spans="1:7" x14ac:dyDescent="0.25">
      <c r="A3175" s="59">
        <v>-8</v>
      </c>
      <c r="B3175" s="59">
        <v>63</v>
      </c>
      <c r="C3175" s="59">
        <v>106</v>
      </c>
      <c r="D3175" s="59">
        <v>44</v>
      </c>
      <c r="E3175" s="59">
        <v>64</v>
      </c>
      <c r="F3175" s="59">
        <v>40</v>
      </c>
      <c r="G3175" s="59">
        <v>496</v>
      </c>
    </row>
    <row r="3176" spans="1:7" x14ac:dyDescent="0.25">
      <c r="A3176" s="59">
        <v>6</v>
      </c>
      <c r="B3176" s="59">
        <v>65</v>
      </c>
      <c r="C3176" s="59">
        <v>111</v>
      </c>
      <c r="D3176" s="59">
        <v>47</v>
      </c>
      <c r="E3176" s="59">
        <v>57</v>
      </c>
      <c r="F3176" s="59">
        <v>15</v>
      </c>
      <c r="G3176" s="59">
        <v>456</v>
      </c>
    </row>
    <row r="3177" spans="1:7" x14ac:dyDescent="0.25">
      <c r="A3177" s="59">
        <v>28</v>
      </c>
      <c r="B3177" s="59">
        <v>55</v>
      </c>
      <c r="C3177" s="59">
        <v>92</v>
      </c>
      <c r="D3177" s="59">
        <v>38</v>
      </c>
      <c r="E3177" s="59">
        <v>33</v>
      </c>
      <c r="F3177" s="59">
        <v>12</v>
      </c>
      <c r="G3177" s="59">
        <v>414</v>
      </c>
    </row>
    <row r="3178" spans="1:7" x14ac:dyDescent="0.25">
      <c r="A3178" s="59">
        <v>109</v>
      </c>
      <c r="B3178" s="59">
        <v>140</v>
      </c>
      <c r="C3178" s="59">
        <v>230</v>
      </c>
      <c r="D3178" s="59">
        <v>92</v>
      </c>
      <c r="E3178" s="59">
        <v>57</v>
      </c>
      <c r="F3178" s="59">
        <v>30</v>
      </c>
      <c r="G3178" s="59">
        <v>1102</v>
      </c>
    </row>
    <row r="3179" spans="1:7" x14ac:dyDescent="0.25">
      <c r="A3179" s="59">
        <v>55</v>
      </c>
      <c r="B3179" s="59">
        <v>64</v>
      </c>
      <c r="C3179" s="59">
        <v>106</v>
      </c>
      <c r="D3179" s="59">
        <v>43</v>
      </c>
      <c r="E3179" s="59">
        <v>22</v>
      </c>
      <c r="F3179" s="59">
        <v>12</v>
      </c>
      <c r="G3179" s="59">
        <v>822</v>
      </c>
    </row>
    <row r="3180" spans="1:7" x14ac:dyDescent="0.25">
      <c r="A3180" s="59">
        <v>57</v>
      </c>
      <c r="B3180" s="59">
        <v>78</v>
      </c>
      <c r="C3180" s="59">
        <v>124</v>
      </c>
      <c r="D3180" s="59">
        <v>47</v>
      </c>
      <c r="E3180" s="59">
        <v>34</v>
      </c>
      <c r="F3180" s="59">
        <v>14</v>
      </c>
      <c r="G3180" s="59">
        <v>371</v>
      </c>
    </row>
    <row r="3181" spans="1:7" x14ac:dyDescent="0.25">
      <c r="A3181" s="59">
        <v>33</v>
      </c>
      <c r="B3181" s="59">
        <v>59</v>
      </c>
      <c r="C3181" s="59">
        <v>98</v>
      </c>
      <c r="D3181" s="59">
        <v>40</v>
      </c>
      <c r="E3181" s="59">
        <v>33</v>
      </c>
      <c r="F3181" s="59">
        <v>12</v>
      </c>
      <c r="G3181" s="59">
        <v>443</v>
      </c>
    </row>
    <row r="3182" spans="1:7" x14ac:dyDescent="0.25">
      <c r="A3182" s="59">
        <v>-4</v>
      </c>
      <c r="B3182" s="59">
        <v>75</v>
      </c>
      <c r="C3182" s="59">
        <v>127</v>
      </c>
      <c r="D3182" s="59">
        <v>53</v>
      </c>
      <c r="E3182" s="59">
        <v>73</v>
      </c>
      <c r="F3182" s="59">
        <v>48</v>
      </c>
      <c r="G3182" s="59">
        <v>597</v>
      </c>
    </row>
    <row r="3183" spans="1:7" x14ac:dyDescent="0.25">
      <c r="A3183" s="59">
        <v>47</v>
      </c>
      <c r="B3183" s="59">
        <v>62</v>
      </c>
      <c r="C3183" s="59">
        <v>109</v>
      </c>
      <c r="D3183" s="59">
        <v>48</v>
      </c>
      <c r="E3183" s="59">
        <v>26</v>
      </c>
      <c r="F3183" s="59">
        <v>15</v>
      </c>
      <c r="G3183" s="59">
        <v>593</v>
      </c>
    </row>
    <row r="3184" spans="1:7" x14ac:dyDescent="0.25">
      <c r="A3184" s="59">
        <v>25</v>
      </c>
      <c r="B3184" s="59">
        <v>74</v>
      </c>
      <c r="C3184" s="59">
        <v>132</v>
      </c>
      <c r="D3184" s="59">
        <v>59</v>
      </c>
      <c r="E3184" s="59">
        <v>52</v>
      </c>
      <c r="F3184" s="59">
        <v>22</v>
      </c>
      <c r="G3184" s="59">
        <v>377</v>
      </c>
    </row>
    <row r="3185" spans="1:7" x14ac:dyDescent="0.25">
      <c r="A3185" s="59">
        <v>68</v>
      </c>
      <c r="B3185" s="59">
        <v>96</v>
      </c>
      <c r="C3185" s="59">
        <v>175</v>
      </c>
      <c r="D3185" s="59">
        <v>81</v>
      </c>
      <c r="E3185" s="59">
        <v>44</v>
      </c>
      <c r="F3185" s="59">
        <v>25</v>
      </c>
      <c r="G3185" s="59">
        <v>1046</v>
      </c>
    </row>
    <row r="3186" spans="1:7" x14ac:dyDescent="0.25">
      <c r="A3186" s="59">
        <v>91</v>
      </c>
      <c r="B3186" s="59">
        <v>114</v>
      </c>
      <c r="C3186" s="59">
        <v>191</v>
      </c>
      <c r="D3186" s="59">
        <v>79</v>
      </c>
      <c r="E3186" s="59">
        <v>45</v>
      </c>
      <c r="F3186" s="59">
        <v>25</v>
      </c>
      <c r="G3186" s="59">
        <v>425</v>
      </c>
    </row>
    <row r="3187" spans="1:7" x14ac:dyDescent="0.25">
      <c r="A3187" s="59">
        <v>33</v>
      </c>
      <c r="B3187" s="59">
        <v>154</v>
      </c>
      <c r="C3187" s="59">
        <v>262</v>
      </c>
      <c r="D3187" s="59">
        <v>117</v>
      </c>
      <c r="E3187" s="59">
        <v>121</v>
      </c>
      <c r="F3187" s="59">
        <v>100</v>
      </c>
      <c r="G3187" s="59">
        <v>665</v>
      </c>
    </row>
    <row r="3188" spans="1:7" x14ac:dyDescent="0.25">
      <c r="A3188" s="59">
        <v>112</v>
      </c>
      <c r="B3188" s="59">
        <v>146</v>
      </c>
      <c r="C3188" s="59">
        <v>288</v>
      </c>
      <c r="D3188" s="59">
        <v>131</v>
      </c>
      <c r="E3188" s="59">
        <v>60</v>
      </c>
      <c r="F3188" s="59">
        <v>40</v>
      </c>
      <c r="G3188" s="59">
        <v>1304</v>
      </c>
    </row>
    <row r="3189" spans="1:7" x14ac:dyDescent="0.25">
      <c r="A3189" s="59">
        <v>-14</v>
      </c>
      <c r="B3189" s="59">
        <v>56</v>
      </c>
      <c r="C3189" s="59">
        <v>94</v>
      </c>
      <c r="D3189" s="59">
        <v>39</v>
      </c>
      <c r="E3189" s="59">
        <v>61</v>
      </c>
      <c r="F3189" s="59">
        <v>36</v>
      </c>
      <c r="G3189" s="59">
        <v>517</v>
      </c>
    </row>
    <row r="3190" spans="1:7" x14ac:dyDescent="0.25">
      <c r="A3190" s="59">
        <v>29</v>
      </c>
      <c r="B3190" s="59">
        <v>63</v>
      </c>
      <c r="C3190" s="59">
        <v>109</v>
      </c>
      <c r="D3190" s="59">
        <v>47</v>
      </c>
      <c r="E3190" s="59">
        <v>39</v>
      </c>
      <c r="F3190" s="59">
        <v>15</v>
      </c>
      <c r="G3190" s="59">
        <v>420</v>
      </c>
    </row>
    <row r="3191" spans="1:7" x14ac:dyDescent="0.25">
      <c r="A3191" s="59">
        <v>17</v>
      </c>
      <c r="B3191" s="59">
        <v>64</v>
      </c>
      <c r="C3191" s="59">
        <v>114</v>
      </c>
      <c r="D3191" s="59">
        <v>51</v>
      </c>
      <c r="E3191" s="59">
        <v>48</v>
      </c>
      <c r="F3191" s="59">
        <v>19</v>
      </c>
      <c r="G3191" s="59">
        <v>419</v>
      </c>
    </row>
    <row r="3192" spans="1:7" x14ac:dyDescent="0.25">
      <c r="A3192" s="59">
        <v>32</v>
      </c>
      <c r="B3192" s="59">
        <v>59</v>
      </c>
      <c r="C3192" s="59">
        <v>108</v>
      </c>
      <c r="D3192" s="59">
        <v>50</v>
      </c>
      <c r="E3192" s="59">
        <v>33</v>
      </c>
      <c r="F3192" s="59">
        <v>15</v>
      </c>
      <c r="G3192" s="59">
        <v>1051</v>
      </c>
    </row>
    <row r="3193" spans="1:7" x14ac:dyDescent="0.25">
      <c r="A3193" s="59">
        <v>37</v>
      </c>
      <c r="B3193" s="59">
        <v>53</v>
      </c>
      <c r="C3193" s="59">
        <v>93</v>
      </c>
      <c r="D3193" s="59">
        <v>41</v>
      </c>
      <c r="E3193" s="59">
        <v>24</v>
      </c>
      <c r="F3193" s="59">
        <v>13</v>
      </c>
      <c r="G3193" s="59">
        <v>592</v>
      </c>
    </row>
    <row r="3194" spans="1:7" x14ac:dyDescent="0.25">
      <c r="A3194" s="59">
        <v>153</v>
      </c>
      <c r="B3194" s="59">
        <v>152</v>
      </c>
      <c r="C3194" s="59">
        <v>254</v>
      </c>
      <c r="D3194" s="59">
        <v>92</v>
      </c>
      <c r="E3194" s="59">
        <v>38</v>
      </c>
      <c r="F3194" s="59">
        <v>29</v>
      </c>
      <c r="G3194" s="59">
        <v>952</v>
      </c>
    </row>
    <row r="3195" spans="1:7" x14ac:dyDescent="0.25">
      <c r="A3195" s="59">
        <v>98</v>
      </c>
      <c r="B3195" s="59">
        <v>112</v>
      </c>
      <c r="C3195" s="59">
        <v>197</v>
      </c>
      <c r="D3195" s="59">
        <v>87</v>
      </c>
      <c r="E3195" s="59">
        <v>38</v>
      </c>
      <c r="F3195" s="59">
        <v>28</v>
      </c>
      <c r="G3195" s="59">
        <v>564</v>
      </c>
    </row>
    <row r="3196" spans="1:7" x14ac:dyDescent="0.25">
      <c r="A3196" s="59">
        <v>192</v>
      </c>
      <c r="B3196" s="59">
        <v>185</v>
      </c>
      <c r="C3196" s="59">
        <v>309</v>
      </c>
      <c r="D3196" s="59">
        <v>114</v>
      </c>
      <c r="E3196" s="59">
        <v>43</v>
      </c>
      <c r="F3196" s="59">
        <v>35</v>
      </c>
      <c r="G3196" s="59">
        <v>1007</v>
      </c>
    </row>
    <row r="3197" spans="1:7" x14ac:dyDescent="0.25">
      <c r="A3197" s="59">
        <v>135</v>
      </c>
      <c r="B3197" s="59">
        <v>136</v>
      </c>
      <c r="C3197" s="59">
        <v>228</v>
      </c>
      <c r="D3197" s="59">
        <v>94</v>
      </c>
      <c r="E3197" s="59">
        <v>35</v>
      </c>
      <c r="F3197" s="59">
        <v>26</v>
      </c>
      <c r="G3197" s="59">
        <v>608</v>
      </c>
    </row>
    <row r="3198" spans="1:7" x14ac:dyDescent="0.25">
      <c r="A3198" s="59">
        <v>43</v>
      </c>
      <c r="B3198" s="59">
        <v>79</v>
      </c>
      <c r="C3198" s="59">
        <v>130</v>
      </c>
      <c r="D3198" s="59">
        <v>52</v>
      </c>
      <c r="E3198" s="59">
        <v>45</v>
      </c>
      <c r="F3198" s="59">
        <v>17</v>
      </c>
      <c r="G3198" s="59">
        <v>668</v>
      </c>
    </row>
    <row r="3199" spans="1:7" x14ac:dyDescent="0.25">
      <c r="A3199" s="59">
        <v>153</v>
      </c>
      <c r="B3199" s="59">
        <v>152</v>
      </c>
      <c r="C3199" s="59">
        <v>254</v>
      </c>
      <c r="D3199" s="59">
        <v>101</v>
      </c>
      <c r="E3199" s="59">
        <v>38</v>
      </c>
      <c r="F3199" s="59">
        <v>29</v>
      </c>
      <c r="G3199" s="59">
        <v>952</v>
      </c>
    </row>
    <row r="3200" spans="1:7" x14ac:dyDescent="0.25">
      <c r="A3200" s="59">
        <v>99</v>
      </c>
      <c r="B3200" s="59">
        <v>112</v>
      </c>
      <c r="C3200" s="59">
        <v>197</v>
      </c>
      <c r="D3200" s="59">
        <v>87</v>
      </c>
      <c r="E3200" s="59">
        <v>37</v>
      </c>
      <c r="F3200" s="59">
        <v>28</v>
      </c>
      <c r="G3200" s="59">
        <v>564</v>
      </c>
    </row>
    <row r="3201" spans="1:7" x14ac:dyDescent="0.25">
      <c r="A3201" s="59">
        <v>192</v>
      </c>
      <c r="B3201" s="59">
        <v>185</v>
      </c>
      <c r="C3201" s="59">
        <v>309</v>
      </c>
      <c r="D3201" s="59">
        <v>179</v>
      </c>
      <c r="E3201" s="59">
        <v>43</v>
      </c>
      <c r="F3201" s="59">
        <v>35</v>
      </c>
      <c r="G3201" s="59">
        <v>1007</v>
      </c>
    </row>
    <row r="3202" spans="1:7" x14ac:dyDescent="0.25">
      <c r="A3202" s="59">
        <v>137</v>
      </c>
      <c r="B3202" s="59">
        <v>136</v>
      </c>
      <c r="C3202" s="59">
        <v>228</v>
      </c>
      <c r="D3202" s="59">
        <v>94</v>
      </c>
      <c r="E3202" s="59">
        <v>34</v>
      </c>
      <c r="F3202" s="59">
        <v>26</v>
      </c>
      <c r="G3202" s="59">
        <v>608</v>
      </c>
    </row>
    <row r="3203" spans="1:7" x14ac:dyDescent="0.25">
      <c r="A3203" s="59">
        <v>43</v>
      </c>
      <c r="B3203" s="59">
        <v>79</v>
      </c>
      <c r="C3203" s="59">
        <v>130</v>
      </c>
      <c r="D3203" s="59">
        <v>52</v>
      </c>
      <c r="E3203" s="59">
        <v>45</v>
      </c>
      <c r="F3203" s="59">
        <v>17</v>
      </c>
      <c r="G3203" s="59">
        <v>668</v>
      </c>
    </row>
    <row r="3204" spans="1:7" x14ac:dyDescent="0.25">
      <c r="A3204" s="59">
        <v>287</v>
      </c>
      <c r="B3204" s="59">
        <v>329</v>
      </c>
      <c r="C3204" s="59">
        <v>562</v>
      </c>
      <c r="D3204" s="59">
        <v>187</v>
      </c>
      <c r="E3204" s="59">
        <v>113</v>
      </c>
      <c r="F3204" s="59">
        <v>78</v>
      </c>
      <c r="G3204" s="59">
        <v>1190</v>
      </c>
    </row>
    <row r="3205" spans="1:7" x14ac:dyDescent="0.25">
      <c r="A3205" s="59">
        <v>207</v>
      </c>
      <c r="B3205" s="59">
        <v>222</v>
      </c>
      <c r="C3205" s="59">
        <v>373</v>
      </c>
      <c r="D3205" s="59">
        <v>169</v>
      </c>
      <c r="E3205" s="59">
        <v>67</v>
      </c>
      <c r="F3205" s="59">
        <v>49</v>
      </c>
      <c r="G3205" s="59">
        <v>833</v>
      </c>
    </row>
    <row r="3206" spans="1:7" x14ac:dyDescent="0.25">
      <c r="A3206" s="59">
        <v>357</v>
      </c>
      <c r="B3206" s="59">
        <v>387</v>
      </c>
      <c r="C3206" s="59">
        <v>672</v>
      </c>
      <c r="D3206" s="59">
        <v>336</v>
      </c>
      <c r="E3206" s="59">
        <v>119</v>
      </c>
      <c r="F3206" s="59">
        <v>96</v>
      </c>
      <c r="G3206" s="59">
        <v>1742</v>
      </c>
    </row>
    <row r="3207" spans="1:7" x14ac:dyDescent="0.25">
      <c r="A3207" s="59">
        <v>232</v>
      </c>
      <c r="B3207" s="59">
        <v>266</v>
      </c>
      <c r="C3207" s="59">
        <v>527</v>
      </c>
      <c r="D3207" s="59">
        <v>300</v>
      </c>
      <c r="E3207" s="59">
        <v>91</v>
      </c>
      <c r="F3207" s="59">
        <v>74</v>
      </c>
      <c r="G3207" s="59">
        <v>1819</v>
      </c>
    </row>
    <row r="3208" spans="1:7" x14ac:dyDescent="0.25">
      <c r="A3208" s="59">
        <v>356</v>
      </c>
      <c r="B3208" s="59">
        <v>387</v>
      </c>
      <c r="C3208" s="59">
        <v>672</v>
      </c>
      <c r="D3208" s="59">
        <v>247</v>
      </c>
      <c r="E3208" s="59">
        <v>120</v>
      </c>
      <c r="F3208" s="59">
        <v>96</v>
      </c>
      <c r="G3208" s="59">
        <v>1742</v>
      </c>
    </row>
    <row r="3209" spans="1:7" x14ac:dyDescent="0.25">
      <c r="A3209" s="59">
        <v>207</v>
      </c>
      <c r="B3209" s="59">
        <v>222</v>
      </c>
      <c r="C3209" s="59">
        <v>373</v>
      </c>
      <c r="D3209" s="59">
        <v>125</v>
      </c>
      <c r="E3209" s="59">
        <v>67</v>
      </c>
      <c r="F3209" s="59">
        <v>49</v>
      </c>
      <c r="G3209" s="59">
        <v>833</v>
      </c>
    </row>
    <row r="3210" spans="1:7" x14ac:dyDescent="0.25">
      <c r="A3210" s="59">
        <v>230</v>
      </c>
      <c r="B3210" s="59">
        <v>266</v>
      </c>
      <c r="C3210" s="59">
        <v>527</v>
      </c>
      <c r="D3210" s="59">
        <v>321</v>
      </c>
      <c r="E3210" s="59">
        <v>92</v>
      </c>
      <c r="F3210" s="59">
        <v>74</v>
      </c>
      <c r="G3210" s="59">
        <v>1819</v>
      </c>
    </row>
    <row r="3211" spans="1:7" x14ac:dyDescent="0.25">
      <c r="A3211" s="59">
        <v>272</v>
      </c>
      <c r="B3211" s="59">
        <v>332</v>
      </c>
      <c r="C3211" s="59">
        <v>597</v>
      </c>
      <c r="D3211" s="59">
        <v>329</v>
      </c>
      <c r="E3211" s="59">
        <v>126</v>
      </c>
      <c r="F3211" s="59">
        <v>102</v>
      </c>
      <c r="G3211" s="59">
        <v>1834</v>
      </c>
    </row>
    <row r="3212" spans="1:7" x14ac:dyDescent="0.25">
      <c r="A3212" s="59">
        <v>23</v>
      </c>
      <c r="B3212" s="59">
        <v>36</v>
      </c>
      <c r="C3212" s="59">
        <v>60</v>
      </c>
      <c r="D3212" s="59">
        <v>25</v>
      </c>
      <c r="E3212" s="59">
        <v>18</v>
      </c>
      <c r="F3212" s="59">
        <v>7</v>
      </c>
      <c r="G3212" s="59">
        <v>854</v>
      </c>
    </row>
    <row r="3213" spans="1:7" x14ac:dyDescent="0.25">
      <c r="A3213" s="59">
        <v>12</v>
      </c>
      <c r="B3213" s="59">
        <v>41</v>
      </c>
      <c r="C3213" s="59">
        <v>74</v>
      </c>
      <c r="D3213" s="59">
        <v>34</v>
      </c>
      <c r="E3213" s="59">
        <v>30</v>
      </c>
      <c r="F3213" s="59">
        <v>10</v>
      </c>
      <c r="G3213" s="59">
        <v>1010</v>
      </c>
    </row>
    <row r="3214" spans="1:7" x14ac:dyDescent="0.25">
      <c r="A3214" s="59">
        <v>17</v>
      </c>
      <c r="B3214" s="59">
        <v>31</v>
      </c>
      <c r="C3214" s="59">
        <v>54</v>
      </c>
      <c r="D3214" s="59">
        <v>23</v>
      </c>
      <c r="E3214" s="59">
        <v>18</v>
      </c>
      <c r="F3214" s="59">
        <v>7</v>
      </c>
      <c r="G3214" s="59">
        <v>605</v>
      </c>
    </row>
    <row r="3215" spans="1:7" x14ac:dyDescent="0.25">
      <c r="A3215" s="59">
        <v>18</v>
      </c>
      <c r="B3215" s="59">
        <v>29</v>
      </c>
      <c r="C3215" s="59">
        <v>49</v>
      </c>
      <c r="D3215" s="59">
        <v>20</v>
      </c>
      <c r="E3215" s="59">
        <v>15</v>
      </c>
      <c r="F3215" s="59">
        <v>5</v>
      </c>
      <c r="G3215" s="59">
        <v>808</v>
      </c>
    </row>
    <row r="3216" spans="1:7" x14ac:dyDescent="0.25">
      <c r="A3216" s="59">
        <v>43</v>
      </c>
      <c r="B3216" s="59">
        <v>43</v>
      </c>
      <c r="C3216" s="59">
        <v>43</v>
      </c>
      <c r="D3216" s="59">
        <v>0</v>
      </c>
      <c r="E3216" s="59">
        <v>11</v>
      </c>
      <c r="F3216" s="59">
        <v>0</v>
      </c>
      <c r="G3216" s="59">
        <v>559</v>
      </c>
    </row>
    <row r="3217" spans="1:7" x14ac:dyDescent="0.25">
      <c r="A3217" s="59">
        <v>-1</v>
      </c>
      <c r="B3217" s="59">
        <v>82</v>
      </c>
      <c r="C3217" s="59">
        <v>140</v>
      </c>
      <c r="D3217" s="59">
        <v>59</v>
      </c>
      <c r="E3217" s="59">
        <v>77</v>
      </c>
      <c r="F3217" s="59">
        <v>53</v>
      </c>
      <c r="G3217" s="59">
        <v>338</v>
      </c>
    </row>
    <row r="3218" spans="1:7" x14ac:dyDescent="0.25">
      <c r="A3218" s="59">
        <v>-17</v>
      </c>
      <c r="B3218" s="59">
        <v>49</v>
      </c>
      <c r="C3218" s="59">
        <v>167</v>
      </c>
      <c r="D3218" s="59">
        <v>111</v>
      </c>
      <c r="E3218" s="59">
        <v>57</v>
      </c>
      <c r="F3218" s="59">
        <v>37</v>
      </c>
      <c r="G3218" s="59">
        <v>1334</v>
      </c>
    </row>
    <row r="3219" spans="1:7" x14ac:dyDescent="0.25">
      <c r="A3219" s="59">
        <v>23</v>
      </c>
      <c r="B3219" s="59">
        <v>59</v>
      </c>
      <c r="C3219" s="59">
        <v>102</v>
      </c>
      <c r="D3219" s="59">
        <v>44</v>
      </c>
      <c r="E3219" s="59">
        <v>39</v>
      </c>
      <c r="F3219" s="59">
        <v>14</v>
      </c>
      <c r="G3219" s="59">
        <v>258</v>
      </c>
    </row>
    <row r="3220" spans="1:7" x14ac:dyDescent="0.25">
      <c r="A3220" s="59">
        <v>1</v>
      </c>
      <c r="B3220" s="59">
        <v>49</v>
      </c>
      <c r="C3220" s="59">
        <v>88</v>
      </c>
      <c r="D3220" s="59">
        <v>40</v>
      </c>
      <c r="E3220" s="59">
        <v>45</v>
      </c>
      <c r="F3220" s="59">
        <v>15</v>
      </c>
      <c r="G3220" s="59">
        <v>219</v>
      </c>
    </row>
    <row r="3221" spans="1:7" x14ac:dyDescent="0.25">
      <c r="A3221" s="59">
        <v>0</v>
      </c>
      <c r="B3221" s="59">
        <v>46</v>
      </c>
      <c r="C3221" s="59">
        <v>81</v>
      </c>
      <c r="D3221" s="59">
        <v>36</v>
      </c>
      <c r="E3221" s="59">
        <v>43</v>
      </c>
      <c r="F3221" s="59">
        <v>13</v>
      </c>
      <c r="G3221" s="59">
        <v>252</v>
      </c>
    </row>
    <row r="3222" spans="1:7" x14ac:dyDescent="0.25">
      <c r="A3222" s="59">
        <v>43</v>
      </c>
      <c r="B3222" s="59">
        <v>93</v>
      </c>
      <c r="C3222" s="59">
        <v>167</v>
      </c>
      <c r="D3222" s="59">
        <v>76</v>
      </c>
      <c r="E3222" s="59">
        <v>58</v>
      </c>
      <c r="F3222" s="59">
        <v>28</v>
      </c>
      <c r="G3222" s="59">
        <v>613</v>
      </c>
    </row>
    <row r="3223" spans="1:7" x14ac:dyDescent="0.25">
      <c r="A3223" s="59">
        <v>44</v>
      </c>
      <c r="B3223" s="59">
        <v>72</v>
      </c>
      <c r="C3223" s="59">
        <v>131</v>
      </c>
      <c r="D3223" s="59">
        <v>60</v>
      </c>
      <c r="E3223" s="59">
        <v>37</v>
      </c>
      <c r="F3223" s="59">
        <v>18</v>
      </c>
      <c r="G3223" s="59">
        <v>1070</v>
      </c>
    </row>
    <row r="3224" spans="1:7" x14ac:dyDescent="0.25">
      <c r="A3224" s="59">
        <v>44</v>
      </c>
      <c r="B3224" s="59">
        <v>52</v>
      </c>
      <c r="C3224" s="59">
        <v>86</v>
      </c>
      <c r="D3224" s="59">
        <v>35</v>
      </c>
      <c r="E3224" s="59">
        <v>19</v>
      </c>
      <c r="F3224" s="59">
        <v>9</v>
      </c>
      <c r="G3224" s="59">
        <v>894</v>
      </c>
    </row>
    <row r="3225" spans="1:7" x14ac:dyDescent="0.25">
      <c r="A3225" s="59">
        <v>48</v>
      </c>
      <c r="B3225" s="59">
        <v>57</v>
      </c>
      <c r="C3225" s="59">
        <v>95</v>
      </c>
      <c r="D3225" s="59">
        <v>39</v>
      </c>
      <c r="E3225" s="59">
        <v>20</v>
      </c>
      <c r="F3225" s="59">
        <v>10</v>
      </c>
      <c r="G3225" s="59">
        <v>845</v>
      </c>
    </row>
    <row r="3226" spans="1:7" x14ac:dyDescent="0.25">
      <c r="A3226" s="59">
        <v>12</v>
      </c>
      <c r="B3226" s="59">
        <v>26</v>
      </c>
      <c r="C3226" s="59">
        <v>44</v>
      </c>
      <c r="D3226" s="59">
        <v>18</v>
      </c>
      <c r="E3226" s="59">
        <v>16</v>
      </c>
      <c r="F3226" s="59">
        <v>5</v>
      </c>
      <c r="G3226" s="59">
        <v>486</v>
      </c>
    </row>
    <row r="3227" spans="1:7" x14ac:dyDescent="0.25">
      <c r="A3227" s="59">
        <v>22</v>
      </c>
      <c r="B3227" s="59">
        <v>34</v>
      </c>
      <c r="C3227" s="59">
        <v>56</v>
      </c>
      <c r="D3227" s="59">
        <v>23</v>
      </c>
      <c r="E3227" s="59">
        <v>17</v>
      </c>
      <c r="F3227" s="59">
        <v>6</v>
      </c>
      <c r="G3227" s="59">
        <v>868</v>
      </c>
    </row>
    <row r="3228" spans="1:7" x14ac:dyDescent="0.25">
      <c r="A3228" s="59">
        <v>144</v>
      </c>
      <c r="B3228" s="59">
        <v>172</v>
      </c>
      <c r="C3228" s="59">
        <v>283</v>
      </c>
      <c r="D3228" s="59">
        <v>148</v>
      </c>
      <c r="E3228" s="59">
        <v>63</v>
      </c>
      <c r="F3228" s="59">
        <v>37</v>
      </c>
      <c r="G3228" s="59">
        <v>822</v>
      </c>
    </row>
    <row r="3229" spans="1:7" x14ac:dyDescent="0.25">
      <c r="A3229" s="59">
        <v>177</v>
      </c>
      <c r="B3229" s="59">
        <v>195</v>
      </c>
      <c r="C3229" s="59">
        <v>333</v>
      </c>
      <c r="D3229" s="59">
        <v>156</v>
      </c>
      <c r="E3229" s="59">
        <v>62</v>
      </c>
      <c r="F3229" s="59">
        <v>43</v>
      </c>
      <c r="G3229" s="59">
        <v>692</v>
      </c>
    </row>
    <row r="3230" spans="1:7" x14ac:dyDescent="0.25">
      <c r="A3230" s="59">
        <v>15</v>
      </c>
      <c r="B3230" s="59">
        <v>64</v>
      </c>
      <c r="C3230" s="59">
        <v>114</v>
      </c>
      <c r="D3230" s="59">
        <v>51</v>
      </c>
      <c r="E3230" s="59">
        <v>49</v>
      </c>
      <c r="F3230" s="59">
        <v>19</v>
      </c>
      <c r="G3230" s="59">
        <v>419</v>
      </c>
    </row>
    <row r="3231" spans="1:7" x14ac:dyDescent="0.25">
      <c r="A3231" s="59">
        <v>28</v>
      </c>
      <c r="B3231" s="59">
        <v>63</v>
      </c>
      <c r="C3231" s="59">
        <v>109</v>
      </c>
      <c r="D3231" s="59">
        <v>47</v>
      </c>
      <c r="E3231" s="59">
        <v>40</v>
      </c>
      <c r="F3231" s="59">
        <v>15</v>
      </c>
      <c r="G3231" s="59">
        <v>420</v>
      </c>
    </row>
    <row r="3232" spans="1:7" x14ac:dyDescent="0.25">
      <c r="A3232" s="59">
        <v>25</v>
      </c>
      <c r="B3232" s="59">
        <v>51</v>
      </c>
      <c r="C3232" s="59">
        <v>84</v>
      </c>
      <c r="D3232" s="59">
        <v>34</v>
      </c>
      <c r="E3232" s="59">
        <v>31</v>
      </c>
      <c r="F3232" s="59">
        <v>10</v>
      </c>
      <c r="G3232" s="59">
        <v>432</v>
      </c>
    </row>
    <row r="3233" spans="1:7" x14ac:dyDescent="0.25">
      <c r="A3233" s="59">
        <v>-12</v>
      </c>
      <c r="B3233" s="59">
        <v>56</v>
      </c>
      <c r="C3233" s="59">
        <v>94</v>
      </c>
      <c r="D3233" s="59">
        <v>39</v>
      </c>
      <c r="E3233" s="59">
        <v>60</v>
      </c>
      <c r="F3233" s="59">
        <v>36</v>
      </c>
      <c r="G3233" s="59">
        <v>517</v>
      </c>
    </row>
    <row r="3234" spans="1:7" x14ac:dyDescent="0.25">
      <c r="A3234" s="59">
        <v>112</v>
      </c>
      <c r="B3234" s="59">
        <v>146</v>
      </c>
      <c r="C3234" s="59">
        <v>288</v>
      </c>
      <c r="D3234" s="59">
        <v>158</v>
      </c>
      <c r="E3234" s="59">
        <v>60</v>
      </c>
      <c r="F3234" s="59">
        <v>40</v>
      </c>
      <c r="G3234" s="59">
        <v>1304</v>
      </c>
    </row>
    <row r="3235" spans="1:7" x14ac:dyDescent="0.25">
      <c r="A3235" s="59">
        <v>40</v>
      </c>
      <c r="B3235" s="59">
        <v>65</v>
      </c>
      <c r="C3235" s="59">
        <v>103</v>
      </c>
      <c r="D3235" s="59">
        <v>39</v>
      </c>
      <c r="E3235" s="59">
        <v>33</v>
      </c>
      <c r="F3235" s="59">
        <v>12</v>
      </c>
      <c r="G3235" s="59">
        <v>380</v>
      </c>
    </row>
    <row r="3236" spans="1:7" x14ac:dyDescent="0.25">
      <c r="A3236" s="59">
        <v>80</v>
      </c>
      <c r="B3236" s="59">
        <v>85</v>
      </c>
      <c r="C3236" s="59">
        <v>143</v>
      </c>
      <c r="D3236" s="59">
        <v>59</v>
      </c>
      <c r="E3236" s="59">
        <v>25</v>
      </c>
      <c r="F3236" s="59">
        <v>16</v>
      </c>
      <c r="G3236" s="59">
        <v>870</v>
      </c>
    </row>
    <row r="3237" spans="1:7" x14ac:dyDescent="0.25">
      <c r="A3237" s="59">
        <v>29</v>
      </c>
      <c r="B3237" s="59">
        <v>54</v>
      </c>
      <c r="C3237" s="59">
        <v>89</v>
      </c>
      <c r="D3237" s="59">
        <v>36</v>
      </c>
      <c r="E3237" s="59">
        <v>31</v>
      </c>
      <c r="F3237" s="59">
        <v>11</v>
      </c>
      <c r="G3237" s="59">
        <v>462</v>
      </c>
    </row>
    <row r="3238" spans="1:7" x14ac:dyDescent="0.25">
      <c r="A3238" s="59">
        <v>-8</v>
      </c>
      <c r="B3238" s="59">
        <v>66</v>
      </c>
      <c r="C3238" s="59">
        <v>112</v>
      </c>
      <c r="D3238" s="59">
        <v>47</v>
      </c>
      <c r="E3238" s="59">
        <v>67</v>
      </c>
      <c r="F3238" s="59">
        <v>42</v>
      </c>
      <c r="G3238" s="59">
        <v>622</v>
      </c>
    </row>
    <row r="3239" spans="1:7" x14ac:dyDescent="0.25">
      <c r="A3239" s="59">
        <v>50</v>
      </c>
      <c r="B3239" s="59">
        <v>65</v>
      </c>
      <c r="C3239" s="59">
        <v>114</v>
      </c>
      <c r="D3239" s="59">
        <v>50</v>
      </c>
      <c r="E3239" s="59">
        <v>27</v>
      </c>
      <c r="F3239" s="59">
        <v>16</v>
      </c>
      <c r="G3239" s="59">
        <v>587</v>
      </c>
    </row>
    <row r="3240" spans="1:7" x14ac:dyDescent="0.25">
      <c r="A3240" s="59">
        <v>25</v>
      </c>
      <c r="B3240" s="59">
        <v>74</v>
      </c>
      <c r="C3240" s="59">
        <v>132</v>
      </c>
      <c r="D3240" s="59">
        <v>59</v>
      </c>
      <c r="E3240" s="59">
        <v>52</v>
      </c>
      <c r="F3240" s="59">
        <v>22</v>
      </c>
      <c r="G3240" s="59">
        <v>403</v>
      </c>
    </row>
    <row r="3241" spans="1:7" x14ac:dyDescent="0.25">
      <c r="A3241" s="59">
        <v>44</v>
      </c>
      <c r="B3241" s="59">
        <v>173</v>
      </c>
      <c r="C3241" s="59">
        <v>294</v>
      </c>
      <c r="D3241" s="59">
        <v>111</v>
      </c>
      <c r="E3241" s="59">
        <v>131</v>
      </c>
      <c r="F3241" s="59">
        <v>112</v>
      </c>
      <c r="G3241" s="59">
        <v>717</v>
      </c>
    </row>
    <row r="3242" spans="1:7" x14ac:dyDescent="0.25">
      <c r="A3242" s="59">
        <v>98</v>
      </c>
      <c r="B3242" s="59">
        <v>130</v>
      </c>
      <c r="C3242" s="59">
        <v>225</v>
      </c>
      <c r="D3242" s="59">
        <v>97</v>
      </c>
      <c r="E3242" s="59">
        <v>55</v>
      </c>
      <c r="F3242" s="59">
        <v>32</v>
      </c>
      <c r="G3242" s="59">
        <v>575</v>
      </c>
    </row>
    <row r="3243" spans="1:7" x14ac:dyDescent="0.25">
      <c r="A3243" s="59">
        <v>77</v>
      </c>
      <c r="B3243" s="59">
        <v>103</v>
      </c>
      <c r="C3243" s="59">
        <v>187</v>
      </c>
      <c r="D3243" s="59">
        <v>86</v>
      </c>
      <c r="E3243" s="59">
        <v>44</v>
      </c>
      <c r="F3243" s="59">
        <v>26</v>
      </c>
      <c r="G3243" s="59">
        <v>1081</v>
      </c>
    </row>
    <row r="3244" spans="1:7" x14ac:dyDescent="0.25">
      <c r="A3244" s="59">
        <v>44</v>
      </c>
      <c r="B3244" s="59">
        <v>93</v>
      </c>
      <c r="C3244" s="59">
        <v>167</v>
      </c>
      <c r="D3244" s="59">
        <v>76</v>
      </c>
      <c r="E3244" s="59">
        <v>57</v>
      </c>
      <c r="F3244" s="59">
        <v>28</v>
      </c>
      <c r="G3244" s="59">
        <v>613</v>
      </c>
    </row>
    <row r="3245" spans="1:7" x14ac:dyDescent="0.25">
      <c r="A3245" s="59">
        <v>46</v>
      </c>
      <c r="B3245" s="59">
        <v>72</v>
      </c>
      <c r="C3245" s="59">
        <v>131</v>
      </c>
      <c r="D3245" s="59">
        <v>60</v>
      </c>
      <c r="E3245" s="59">
        <v>36</v>
      </c>
      <c r="F3245" s="59">
        <v>18</v>
      </c>
      <c r="G3245" s="59">
        <v>1070</v>
      </c>
    </row>
    <row r="3246" spans="1:7" x14ac:dyDescent="0.25">
      <c r="A3246" s="59">
        <v>44</v>
      </c>
      <c r="B3246" s="59">
        <v>52</v>
      </c>
      <c r="C3246" s="59">
        <v>86</v>
      </c>
      <c r="D3246" s="59">
        <v>35</v>
      </c>
      <c r="E3246" s="59">
        <v>19</v>
      </c>
      <c r="F3246" s="59">
        <v>9</v>
      </c>
      <c r="G3246" s="59">
        <v>894</v>
      </c>
    </row>
    <row r="3247" spans="1:7" x14ac:dyDescent="0.25">
      <c r="A3247" s="59">
        <v>21</v>
      </c>
      <c r="B3247" s="59">
        <v>31</v>
      </c>
      <c r="C3247" s="59">
        <v>51</v>
      </c>
      <c r="D3247" s="59">
        <v>20</v>
      </c>
      <c r="E3247" s="59">
        <v>15</v>
      </c>
      <c r="F3247" s="59">
        <v>5</v>
      </c>
      <c r="G3247" s="59">
        <v>814</v>
      </c>
    </row>
    <row r="3248" spans="1:7" x14ac:dyDescent="0.25">
      <c r="A3248" s="59">
        <v>-7</v>
      </c>
      <c r="B3248" s="59">
        <v>66</v>
      </c>
      <c r="C3248" s="59">
        <v>112</v>
      </c>
      <c r="D3248" s="59">
        <v>47</v>
      </c>
      <c r="E3248" s="59">
        <v>66</v>
      </c>
      <c r="F3248" s="59">
        <v>42</v>
      </c>
      <c r="G3248" s="59">
        <v>622</v>
      </c>
    </row>
    <row r="3249" spans="1:7" x14ac:dyDescent="0.25">
      <c r="A3249" s="59">
        <v>22</v>
      </c>
      <c r="B3249" s="59">
        <v>57</v>
      </c>
      <c r="C3249" s="59">
        <v>99</v>
      </c>
      <c r="D3249" s="59">
        <v>43</v>
      </c>
      <c r="E3249" s="59">
        <v>38</v>
      </c>
      <c r="F3249" s="59">
        <v>14</v>
      </c>
      <c r="G3249" s="59">
        <v>388</v>
      </c>
    </row>
    <row r="3250" spans="1:7" x14ac:dyDescent="0.25">
      <c r="A3250" s="59">
        <v>104</v>
      </c>
      <c r="B3250" s="59">
        <v>135</v>
      </c>
      <c r="C3250" s="59">
        <v>223</v>
      </c>
      <c r="D3250" s="59">
        <v>90</v>
      </c>
      <c r="E3250" s="59">
        <v>56</v>
      </c>
      <c r="F3250" s="59">
        <v>29</v>
      </c>
      <c r="G3250" s="59">
        <v>1148</v>
      </c>
    </row>
    <row r="3251" spans="1:7" x14ac:dyDescent="0.25">
      <c r="A3251" s="59">
        <v>50</v>
      </c>
      <c r="B3251" s="59">
        <v>65</v>
      </c>
      <c r="C3251" s="59">
        <v>114</v>
      </c>
      <c r="D3251" s="59">
        <v>50</v>
      </c>
      <c r="E3251" s="59">
        <v>27</v>
      </c>
      <c r="F3251" s="59">
        <v>16</v>
      </c>
      <c r="G3251" s="59">
        <v>587</v>
      </c>
    </row>
    <row r="3252" spans="1:7" x14ac:dyDescent="0.25">
      <c r="A3252" s="59">
        <v>26</v>
      </c>
      <c r="B3252" s="59">
        <v>74</v>
      </c>
      <c r="C3252" s="59">
        <v>132</v>
      </c>
      <c r="D3252" s="59">
        <v>59</v>
      </c>
      <c r="E3252" s="59">
        <v>51</v>
      </c>
      <c r="F3252" s="59">
        <v>22</v>
      </c>
      <c r="G3252" s="59">
        <v>403</v>
      </c>
    </row>
    <row r="3253" spans="1:7" x14ac:dyDescent="0.25">
      <c r="A3253" s="59">
        <v>76</v>
      </c>
      <c r="B3253" s="59">
        <v>103</v>
      </c>
      <c r="C3253" s="59">
        <v>187</v>
      </c>
      <c r="D3253" s="59">
        <v>86</v>
      </c>
      <c r="E3253" s="59">
        <v>45</v>
      </c>
      <c r="F3253" s="59">
        <v>26</v>
      </c>
      <c r="G3253" s="59">
        <v>1081</v>
      </c>
    </row>
    <row r="3254" spans="1:7" x14ac:dyDescent="0.25">
      <c r="A3254" s="59">
        <v>57</v>
      </c>
      <c r="B3254" s="59">
        <v>65</v>
      </c>
      <c r="C3254" s="59">
        <v>109</v>
      </c>
      <c r="D3254" s="59">
        <v>45</v>
      </c>
      <c r="E3254" s="59">
        <v>22</v>
      </c>
      <c r="F3254" s="59">
        <v>12</v>
      </c>
      <c r="G3254" s="59">
        <v>885</v>
      </c>
    </row>
    <row r="3255" spans="1:7" x14ac:dyDescent="0.25">
      <c r="A3255" s="59">
        <v>80</v>
      </c>
      <c r="B3255" s="59">
        <v>85</v>
      </c>
      <c r="C3255" s="59">
        <v>143</v>
      </c>
      <c r="D3255" s="59">
        <v>59</v>
      </c>
      <c r="E3255" s="59">
        <v>25</v>
      </c>
      <c r="F3255" s="59">
        <v>16</v>
      </c>
      <c r="G3255" s="59">
        <v>870</v>
      </c>
    </row>
    <row r="3256" spans="1:7" x14ac:dyDescent="0.25">
      <c r="A3256" s="59">
        <v>44</v>
      </c>
      <c r="B3256" s="59">
        <v>173</v>
      </c>
      <c r="C3256" s="59">
        <v>294</v>
      </c>
      <c r="D3256" s="59">
        <v>102</v>
      </c>
      <c r="E3256" s="59">
        <v>131</v>
      </c>
      <c r="F3256" s="59">
        <v>112</v>
      </c>
      <c r="G3256" s="59">
        <v>717</v>
      </c>
    </row>
    <row r="3257" spans="1:7" x14ac:dyDescent="0.25">
      <c r="A3257" s="59">
        <v>98</v>
      </c>
      <c r="B3257" s="59">
        <v>130</v>
      </c>
      <c r="C3257" s="59">
        <v>225</v>
      </c>
      <c r="D3257" s="59">
        <v>97</v>
      </c>
      <c r="E3257" s="59">
        <v>55</v>
      </c>
      <c r="F3257" s="59">
        <v>32</v>
      </c>
      <c r="G3257" s="59">
        <v>575</v>
      </c>
    </row>
    <row r="3258" spans="1:7" x14ac:dyDescent="0.25">
      <c r="A3258" s="59">
        <v>144</v>
      </c>
      <c r="B3258" s="59">
        <v>172</v>
      </c>
      <c r="C3258" s="59">
        <v>283</v>
      </c>
      <c r="D3258" s="59">
        <v>112</v>
      </c>
      <c r="E3258" s="59">
        <v>63</v>
      </c>
      <c r="F3258" s="59">
        <v>37</v>
      </c>
      <c r="G3258" s="59">
        <v>822</v>
      </c>
    </row>
    <row r="3259" spans="1:7" x14ac:dyDescent="0.25">
      <c r="A3259" s="59">
        <v>178</v>
      </c>
      <c r="B3259" s="59">
        <v>195</v>
      </c>
      <c r="C3259" s="59">
        <v>333</v>
      </c>
      <c r="D3259" s="59">
        <v>197</v>
      </c>
      <c r="E3259" s="59">
        <v>61</v>
      </c>
      <c r="F3259" s="59">
        <v>43</v>
      </c>
      <c r="G3259" s="59">
        <v>692</v>
      </c>
    </row>
    <row r="3260" spans="1:7" x14ac:dyDescent="0.25">
      <c r="A3260" s="59">
        <v>15</v>
      </c>
      <c r="B3260" s="59">
        <v>64</v>
      </c>
      <c r="C3260" s="59">
        <v>114</v>
      </c>
      <c r="D3260" s="59">
        <v>51</v>
      </c>
      <c r="E3260" s="59">
        <v>49</v>
      </c>
      <c r="F3260" s="59">
        <v>19</v>
      </c>
      <c r="G3260" s="59">
        <v>419</v>
      </c>
    </row>
    <row r="3261" spans="1:7" x14ac:dyDescent="0.25">
      <c r="A3261" s="59">
        <v>22</v>
      </c>
      <c r="B3261" s="59">
        <v>34</v>
      </c>
      <c r="C3261" s="59">
        <v>56</v>
      </c>
      <c r="D3261" s="59">
        <v>23</v>
      </c>
      <c r="E3261" s="59">
        <v>17</v>
      </c>
      <c r="F3261" s="59">
        <v>6</v>
      </c>
      <c r="G3261" s="59">
        <v>868</v>
      </c>
    </row>
    <row r="3262" spans="1:7" x14ac:dyDescent="0.25">
      <c r="A3262" s="59">
        <v>12</v>
      </c>
      <c r="B3262" s="59">
        <v>26</v>
      </c>
      <c r="C3262" s="59">
        <v>44</v>
      </c>
      <c r="D3262" s="59">
        <v>18</v>
      </c>
      <c r="E3262" s="59">
        <v>16</v>
      </c>
      <c r="F3262" s="59">
        <v>5</v>
      </c>
      <c r="G3262" s="59">
        <v>486</v>
      </c>
    </row>
    <row r="3263" spans="1:7" x14ac:dyDescent="0.25">
      <c r="A3263" s="59">
        <v>10</v>
      </c>
      <c r="B3263" s="59">
        <v>72</v>
      </c>
      <c r="C3263" s="59">
        <v>110</v>
      </c>
      <c r="D3263" s="59">
        <v>39</v>
      </c>
      <c r="E3263" s="59">
        <v>60</v>
      </c>
      <c r="F3263" s="59">
        <v>36</v>
      </c>
      <c r="G3263" s="59">
        <v>560</v>
      </c>
    </row>
    <row r="3264" spans="1:7" x14ac:dyDescent="0.25">
      <c r="A3264" s="59">
        <v>112</v>
      </c>
      <c r="B3264" s="59">
        <v>146</v>
      </c>
      <c r="C3264" s="59">
        <v>288</v>
      </c>
      <c r="D3264" s="59">
        <v>172</v>
      </c>
      <c r="E3264" s="59">
        <v>60</v>
      </c>
      <c r="F3264" s="59">
        <v>40</v>
      </c>
      <c r="G3264" s="59">
        <v>1304</v>
      </c>
    </row>
    <row r="3265" spans="1:7" x14ac:dyDescent="0.25">
      <c r="A3265" s="59">
        <v>778</v>
      </c>
      <c r="B3265" s="59">
        <v>613</v>
      </c>
      <c r="C3265" s="59">
        <v>659</v>
      </c>
      <c r="D3265" s="59">
        <v>52</v>
      </c>
      <c r="E3265" s="59">
        <v>46</v>
      </c>
      <c r="F3265" s="59">
        <v>17</v>
      </c>
      <c r="G3265" s="59">
        <v>-1493</v>
      </c>
    </row>
    <row r="3266" spans="1:7" x14ac:dyDescent="0.25">
      <c r="A3266" s="59">
        <v>0</v>
      </c>
      <c r="B3266" s="59">
        <v>46</v>
      </c>
      <c r="C3266" s="59">
        <v>81</v>
      </c>
      <c r="D3266" s="59">
        <v>36</v>
      </c>
      <c r="E3266" s="59">
        <v>43</v>
      </c>
      <c r="F3266" s="59">
        <v>13</v>
      </c>
      <c r="G3266" s="59">
        <v>252</v>
      </c>
    </row>
    <row r="3267" spans="1:7" x14ac:dyDescent="0.25">
      <c r="A3267" s="59">
        <v>23</v>
      </c>
      <c r="B3267" s="59">
        <v>36</v>
      </c>
      <c r="C3267" s="59">
        <v>60</v>
      </c>
      <c r="D3267" s="59">
        <v>25</v>
      </c>
      <c r="E3267" s="59">
        <v>18</v>
      </c>
      <c r="F3267" s="59">
        <v>7</v>
      </c>
      <c r="G3267" s="59">
        <v>854</v>
      </c>
    </row>
    <row r="3268" spans="1:7" x14ac:dyDescent="0.25">
      <c r="A3268" s="59">
        <v>43</v>
      </c>
      <c r="B3268" s="59">
        <v>43</v>
      </c>
      <c r="C3268" s="59">
        <v>43</v>
      </c>
      <c r="D3268" s="59">
        <v>0</v>
      </c>
      <c r="E3268" s="59">
        <v>11</v>
      </c>
      <c r="F3268" s="59">
        <v>0</v>
      </c>
      <c r="G3268" s="59">
        <v>559</v>
      </c>
    </row>
    <row r="3269" spans="1:7" x14ac:dyDescent="0.25">
      <c r="A3269" s="59">
        <v>-1</v>
      </c>
      <c r="B3269" s="59">
        <v>82</v>
      </c>
      <c r="C3269" s="59">
        <v>140</v>
      </c>
      <c r="D3269" s="59">
        <v>59</v>
      </c>
      <c r="E3269" s="59">
        <v>77</v>
      </c>
      <c r="F3269" s="59">
        <v>53</v>
      </c>
      <c r="G3269" s="59">
        <v>338</v>
      </c>
    </row>
    <row r="3270" spans="1:7" x14ac:dyDescent="0.25">
      <c r="A3270" s="59">
        <v>0</v>
      </c>
      <c r="B3270" s="59">
        <v>49</v>
      </c>
      <c r="C3270" s="59">
        <v>88</v>
      </c>
      <c r="D3270" s="59">
        <v>40</v>
      </c>
      <c r="E3270" s="59">
        <v>46</v>
      </c>
      <c r="F3270" s="59">
        <v>15</v>
      </c>
      <c r="G3270" s="59">
        <v>219</v>
      </c>
    </row>
    <row r="3271" spans="1:7" x14ac:dyDescent="0.25">
      <c r="A3271" s="59">
        <v>68</v>
      </c>
      <c r="B3271" s="59">
        <v>90</v>
      </c>
      <c r="C3271" s="59">
        <v>150</v>
      </c>
      <c r="D3271" s="59">
        <v>61</v>
      </c>
      <c r="E3271" s="59">
        <v>38</v>
      </c>
      <c r="F3271" s="59">
        <v>19</v>
      </c>
      <c r="G3271" s="59">
        <v>329</v>
      </c>
    </row>
    <row r="3272" spans="1:7" x14ac:dyDescent="0.25">
      <c r="A3272" s="59">
        <v>59</v>
      </c>
      <c r="B3272" s="59">
        <v>96</v>
      </c>
      <c r="C3272" s="59">
        <v>159</v>
      </c>
      <c r="D3272" s="59">
        <v>64</v>
      </c>
      <c r="E3272" s="59">
        <v>49</v>
      </c>
      <c r="F3272" s="59">
        <v>21</v>
      </c>
      <c r="G3272" s="59">
        <v>467</v>
      </c>
    </row>
    <row r="3273" spans="1:7" x14ac:dyDescent="0.25">
      <c r="A3273" s="59">
        <v>536</v>
      </c>
      <c r="B3273" s="59">
        <v>523</v>
      </c>
      <c r="C3273" s="59">
        <v>786</v>
      </c>
      <c r="D3273" s="59">
        <v>263</v>
      </c>
      <c r="E3273" s="59">
        <v>126</v>
      </c>
      <c r="F3273" s="59">
        <v>102</v>
      </c>
      <c r="G3273" s="59">
        <v>1781</v>
      </c>
    </row>
    <row r="3274" spans="1:7" x14ac:dyDescent="0.25">
      <c r="A3274" s="59">
        <v>-226</v>
      </c>
      <c r="B3274" s="59">
        <v>-62</v>
      </c>
      <c r="C3274" s="59">
        <v>196</v>
      </c>
      <c r="D3274" s="59">
        <v>290</v>
      </c>
      <c r="E3274" s="59">
        <v>95</v>
      </c>
      <c r="F3274" s="59">
        <v>80</v>
      </c>
      <c r="G3274" s="59">
        <v>3076</v>
      </c>
    </row>
    <row r="3275" spans="1:7" x14ac:dyDescent="0.25">
      <c r="A3275" s="59">
        <v>190</v>
      </c>
      <c r="B3275" s="59">
        <v>185</v>
      </c>
      <c r="C3275" s="59">
        <v>309</v>
      </c>
      <c r="D3275" s="59">
        <v>156</v>
      </c>
      <c r="E3275" s="59">
        <v>44</v>
      </c>
      <c r="F3275" s="59">
        <v>35</v>
      </c>
      <c r="G3275" s="59">
        <v>1007</v>
      </c>
    </row>
    <row r="3276" spans="1:7" x14ac:dyDescent="0.25">
      <c r="A3276" s="59">
        <v>153</v>
      </c>
      <c r="B3276" s="59">
        <v>152</v>
      </c>
      <c r="C3276" s="59">
        <v>254</v>
      </c>
      <c r="D3276" s="59">
        <v>87</v>
      </c>
      <c r="E3276" s="59">
        <v>38</v>
      </c>
      <c r="F3276" s="59">
        <v>29</v>
      </c>
      <c r="G3276" s="59">
        <v>952</v>
      </c>
    </row>
    <row r="3277" spans="1:7" x14ac:dyDescent="0.25">
      <c r="A3277" s="59">
        <v>135</v>
      </c>
      <c r="B3277" s="59">
        <v>136</v>
      </c>
      <c r="C3277" s="59">
        <v>228</v>
      </c>
      <c r="D3277" s="59">
        <v>94</v>
      </c>
      <c r="E3277" s="59">
        <v>35</v>
      </c>
      <c r="F3277" s="59">
        <v>26</v>
      </c>
      <c r="G3277" s="59">
        <v>608</v>
      </c>
    </row>
    <row r="3278" spans="1:7" x14ac:dyDescent="0.25">
      <c r="A3278" s="59">
        <v>-367</v>
      </c>
      <c r="B3278" s="59">
        <v>-85</v>
      </c>
      <c r="C3278" s="59">
        <v>76</v>
      </c>
      <c r="D3278" s="59">
        <v>187</v>
      </c>
      <c r="E3278" s="59">
        <v>168</v>
      </c>
      <c r="F3278" s="59">
        <v>147</v>
      </c>
      <c r="G3278" s="59">
        <v>2321</v>
      </c>
    </row>
    <row r="3279" spans="1:7" x14ac:dyDescent="0.25">
      <c r="A3279" s="59">
        <v>251</v>
      </c>
      <c r="B3279" s="59">
        <v>280</v>
      </c>
      <c r="C3279" s="59">
        <v>541</v>
      </c>
      <c r="D3279" s="59">
        <v>281</v>
      </c>
      <c r="E3279" s="59">
        <v>91</v>
      </c>
      <c r="F3279" s="59">
        <v>74</v>
      </c>
      <c r="G3279" s="59">
        <v>1355</v>
      </c>
    </row>
    <row r="3280" spans="1:7" x14ac:dyDescent="0.25">
      <c r="A3280" s="59">
        <v>511</v>
      </c>
      <c r="B3280" s="59">
        <v>548</v>
      </c>
      <c r="C3280" s="59">
        <v>904</v>
      </c>
      <c r="D3280" s="59">
        <v>398</v>
      </c>
      <c r="E3280" s="59">
        <v>166</v>
      </c>
      <c r="F3280" s="59">
        <v>127</v>
      </c>
      <c r="G3280" s="59">
        <v>2654</v>
      </c>
    </row>
    <row r="3281" spans="1:7" x14ac:dyDescent="0.25">
      <c r="A3281" s="59">
        <v>44</v>
      </c>
      <c r="B3281" s="59">
        <v>60</v>
      </c>
      <c r="C3281" s="59">
        <v>105</v>
      </c>
      <c r="D3281" s="59">
        <v>46</v>
      </c>
      <c r="E3281" s="59">
        <v>26</v>
      </c>
      <c r="F3281" s="59">
        <v>15</v>
      </c>
      <c r="G3281" s="59">
        <v>587</v>
      </c>
    </row>
    <row r="3282" spans="1:7" x14ac:dyDescent="0.25">
      <c r="A3282" s="59">
        <v>43</v>
      </c>
      <c r="B3282" s="59">
        <v>93</v>
      </c>
      <c r="C3282" s="59">
        <v>167</v>
      </c>
      <c r="D3282" s="59">
        <v>76</v>
      </c>
      <c r="E3282" s="59">
        <v>58</v>
      </c>
      <c r="F3282" s="59">
        <v>28</v>
      </c>
      <c r="G3282" s="59">
        <v>613</v>
      </c>
    </row>
    <row r="3283" spans="1:7" x14ac:dyDescent="0.25">
      <c r="A3283" s="59">
        <v>50</v>
      </c>
      <c r="B3283" s="59">
        <v>59</v>
      </c>
      <c r="C3283" s="59">
        <v>98</v>
      </c>
      <c r="D3283" s="59">
        <v>40</v>
      </c>
      <c r="E3283" s="59">
        <v>21</v>
      </c>
      <c r="F3283" s="59">
        <v>11</v>
      </c>
      <c r="G3283" s="59">
        <v>843</v>
      </c>
    </row>
    <row r="3284" spans="1:7" x14ac:dyDescent="0.25">
      <c r="A3284" s="59">
        <v>80</v>
      </c>
      <c r="B3284" s="59">
        <v>85</v>
      </c>
      <c r="C3284" s="59">
        <v>143</v>
      </c>
      <c r="D3284" s="59">
        <v>59</v>
      </c>
      <c r="E3284" s="59">
        <v>25</v>
      </c>
      <c r="F3284" s="59">
        <v>16</v>
      </c>
      <c r="G3284" s="59">
        <v>870</v>
      </c>
    </row>
    <row r="3285" spans="1:7" x14ac:dyDescent="0.25">
      <c r="A3285" s="59">
        <v>-8</v>
      </c>
      <c r="B3285" s="59">
        <v>66</v>
      </c>
      <c r="C3285" s="59">
        <v>112</v>
      </c>
      <c r="D3285" s="59">
        <v>47</v>
      </c>
      <c r="E3285" s="59">
        <v>67</v>
      </c>
      <c r="F3285" s="59">
        <v>42</v>
      </c>
      <c r="G3285" s="59">
        <v>-395</v>
      </c>
    </row>
    <row r="3286" spans="1:7" x14ac:dyDescent="0.25">
      <c r="A3286" s="59">
        <v>41</v>
      </c>
      <c r="B3286" s="59">
        <v>65</v>
      </c>
      <c r="C3286" s="59">
        <v>103</v>
      </c>
      <c r="D3286" s="59">
        <v>39</v>
      </c>
      <c r="E3286" s="59">
        <v>33</v>
      </c>
      <c r="F3286" s="59">
        <v>12</v>
      </c>
      <c r="G3286" s="59">
        <v>380</v>
      </c>
    </row>
    <row r="3287" spans="1:7" x14ac:dyDescent="0.25">
      <c r="A3287" s="59">
        <v>29</v>
      </c>
      <c r="B3287" s="59">
        <v>54</v>
      </c>
      <c r="C3287" s="59">
        <v>89</v>
      </c>
      <c r="D3287" s="59">
        <v>36</v>
      </c>
      <c r="E3287" s="59">
        <v>31</v>
      </c>
      <c r="F3287" s="59">
        <v>11</v>
      </c>
      <c r="G3287" s="59">
        <v>462</v>
      </c>
    </row>
    <row r="3288" spans="1:7" x14ac:dyDescent="0.25">
      <c r="A3288" s="59">
        <v>23</v>
      </c>
      <c r="B3288" s="59">
        <v>36</v>
      </c>
      <c r="C3288" s="59">
        <v>60</v>
      </c>
      <c r="D3288" s="59">
        <v>25</v>
      </c>
      <c r="E3288" s="59">
        <v>18</v>
      </c>
      <c r="F3288" s="59">
        <v>7</v>
      </c>
      <c r="G3288" s="59">
        <v>854</v>
      </c>
    </row>
    <row r="3289" spans="1:7" x14ac:dyDescent="0.25">
      <c r="A3289" s="59">
        <v>14</v>
      </c>
      <c r="B3289" s="59">
        <v>41</v>
      </c>
      <c r="C3289" s="59">
        <v>74</v>
      </c>
      <c r="D3289" s="59">
        <v>34</v>
      </c>
      <c r="E3289" s="59">
        <v>29</v>
      </c>
      <c r="F3289" s="59">
        <v>10</v>
      </c>
      <c r="G3289" s="59">
        <v>1010</v>
      </c>
    </row>
    <row r="3290" spans="1:7" x14ac:dyDescent="0.25">
      <c r="A3290" s="59">
        <v>61</v>
      </c>
      <c r="B3290" s="59">
        <v>96</v>
      </c>
      <c r="C3290" s="59">
        <v>159</v>
      </c>
      <c r="D3290" s="59">
        <v>64</v>
      </c>
      <c r="E3290" s="59">
        <v>48</v>
      </c>
      <c r="F3290" s="59">
        <v>21</v>
      </c>
      <c r="G3290" s="59">
        <v>467</v>
      </c>
    </row>
    <row r="3291" spans="1:7" x14ac:dyDescent="0.25">
      <c r="A3291" s="59">
        <v>-15</v>
      </c>
      <c r="B3291" s="59">
        <v>49</v>
      </c>
      <c r="C3291" s="59">
        <v>167</v>
      </c>
      <c r="D3291" s="59">
        <v>152</v>
      </c>
      <c r="E3291" s="59">
        <v>56</v>
      </c>
      <c r="F3291" s="59">
        <v>37</v>
      </c>
      <c r="G3291" s="59">
        <v>1334</v>
      </c>
    </row>
    <row r="3292" spans="1:7" x14ac:dyDescent="0.25">
      <c r="A3292" s="59">
        <v>1</v>
      </c>
      <c r="B3292" s="59">
        <v>49</v>
      </c>
      <c r="C3292" s="59">
        <v>88</v>
      </c>
      <c r="D3292" s="59">
        <v>40</v>
      </c>
      <c r="E3292" s="59">
        <v>45</v>
      </c>
      <c r="F3292" s="59">
        <v>15</v>
      </c>
      <c r="G3292" s="59">
        <v>-258</v>
      </c>
    </row>
    <row r="3293" spans="1:7" x14ac:dyDescent="0.25">
      <c r="A3293" s="59">
        <v>-1</v>
      </c>
      <c r="B3293" s="59">
        <v>82</v>
      </c>
      <c r="C3293" s="59">
        <v>140</v>
      </c>
      <c r="D3293" s="59">
        <v>59</v>
      </c>
      <c r="E3293" s="59">
        <v>77</v>
      </c>
      <c r="F3293" s="59">
        <v>53</v>
      </c>
      <c r="G3293" s="59">
        <v>338</v>
      </c>
    </row>
    <row r="3294" spans="1:7" x14ac:dyDescent="0.25">
      <c r="A3294" s="59">
        <v>25</v>
      </c>
      <c r="B3294" s="59">
        <v>59</v>
      </c>
      <c r="C3294" s="59">
        <v>102</v>
      </c>
      <c r="D3294" s="59">
        <v>44</v>
      </c>
      <c r="E3294" s="59">
        <v>38</v>
      </c>
      <c r="F3294" s="59">
        <v>14</v>
      </c>
      <c r="G3294" s="59">
        <v>258</v>
      </c>
    </row>
    <row r="3295" spans="1:7" x14ac:dyDescent="0.25">
      <c r="A3295" s="59">
        <v>26</v>
      </c>
      <c r="B3295" s="59">
        <v>74</v>
      </c>
      <c r="C3295" s="59">
        <v>132</v>
      </c>
      <c r="D3295" s="59">
        <v>59</v>
      </c>
      <c r="E3295" s="59">
        <v>51</v>
      </c>
      <c r="F3295" s="59">
        <v>22</v>
      </c>
      <c r="G3295" s="59">
        <v>403</v>
      </c>
    </row>
    <row r="3296" spans="1:7" x14ac:dyDescent="0.25">
      <c r="A3296" s="59">
        <v>44</v>
      </c>
      <c r="B3296" s="59">
        <v>173</v>
      </c>
      <c r="C3296" s="59">
        <v>294</v>
      </c>
      <c r="D3296" s="59">
        <v>132</v>
      </c>
      <c r="E3296" s="59">
        <v>131</v>
      </c>
      <c r="F3296" s="59">
        <v>112</v>
      </c>
      <c r="G3296" s="59">
        <v>717</v>
      </c>
    </row>
    <row r="3297" spans="1:7" x14ac:dyDescent="0.25">
      <c r="A3297" s="59">
        <v>39</v>
      </c>
      <c r="B3297" s="59">
        <v>53</v>
      </c>
      <c r="C3297" s="59">
        <v>93</v>
      </c>
      <c r="D3297" s="59">
        <v>41</v>
      </c>
      <c r="E3297" s="59">
        <v>23</v>
      </c>
      <c r="F3297" s="59">
        <v>13</v>
      </c>
      <c r="G3297" s="59">
        <v>592</v>
      </c>
    </row>
    <row r="3298" spans="1:7" x14ac:dyDescent="0.25">
      <c r="A3298" s="59">
        <v>22</v>
      </c>
      <c r="B3298" s="59">
        <v>34</v>
      </c>
      <c r="C3298" s="59">
        <v>56</v>
      </c>
      <c r="D3298" s="59">
        <v>23</v>
      </c>
      <c r="E3298" s="59">
        <v>17</v>
      </c>
      <c r="F3298" s="59">
        <v>6</v>
      </c>
      <c r="G3298" s="59">
        <v>868</v>
      </c>
    </row>
    <row r="3299" spans="1:7" x14ac:dyDescent="0.25">
      <c r="A3299" s="59">
        <v>177</v>
      </c>
      <c r="B3299" s="59">
        <v>195</v>
      </c>
      <c r="C3299" s="59">
        <v>333</v>
      </c>
      <c r="D3299" s="59">
        <v>142</v>
      </c>
      <c r="E3299" s="59">
        <v>62</v>
      </c>
      <c r="F3299" s="59">
        <v>43</v>
      </c>
      <c r="G3299" s="59">
        <v>-942</v>
      </c>
    </row>
    <row r="3300" spans="1:7" x14ac:dyDescent="0.25">
      <c r="A3300" s="59">
        <v>12</v>
      </c>
      <c r="B3300" s="59">
        <v>26</v>
      </c>
      <c r="C3300" s="59">
        <v>44</v>
      </c>
      <c r="D3300" s="59">
        <v>18</v>
      </c>
      <c r="E3300" s="59">
        <v>16</v>
      </c>
      <c r="F3300" s="59">
        <v>5</v>
      </c>
      <c r="G3300" s="59">
        <v>486</v>
      </c>
    </row>
    <row r="3301" spans="1:7" x14ac:dyDescent="0.25">
      <c r="A3301" s="59">
        <v>142</v>
      </c>
      <c r="B3301" s="59">
        <v>172</v>
      </c>
      <c r="C3301" s="59">
        <v>283</v>
      </c>
      <c r="D3301" s="59">
        <v>127</v>
      </c>
      <c r="E3301" s="59">
        <v>64</v>
      </c>
      <c r="F3301" s="59">
        <v>37</v>
      </c>
      <c r="G3301" s="59">
        <v>822</v>
      </c>
    </row>
    <row r="3302" spans="1:7" x14ac:dyDescent="0.25">
      <c r="A3302" s="59">
        <v>28</v>
      </c>
      <c r="B3302" s="59">
        <v>63</v>
      </c>
      <c r="C3302" s="59">
        <v>109</v>
      </c>
      <c r="D3302" s="59">
        <v>47</v>
      </c>
      <c r="E3302" s="59">
        <v>40</v>
      </c>
      <c r="F3302" s="59">
        <v>15</v>
      </c>
      <c r="G3302" s="59">
        <v>420</v>
      </c>
    </row>
    <row r="3303" spans="1:7" x14ac:dyDescent="0.25">
      <c r="A3303" s="59">
        <v>26</v>
      </c>
      <c r="B3303" s="59">
        <v>51</v>
      </c>
      <c r="C3303" s="59">
        <v>84</v>
      </c>
      <c r="D3303" s="59">
        <v>34</v>
      </c>
      <c r="E3303" s="59">
        <v>30</v>
      </c>
      <c r="F3303" s="59">
        <v>10</v>
      </c>
      <c r="G3303" s="59">
        <v>432</v>
      </c>
    </row>
    <row r="3304" spans="1:7" x14ac:dyDescent="0.25">
      <c r="A3304" s="59">
        <v>284</v>
      </c>
      <c r="B3304" s="59">
        <v>307</v>
      </c>
      <c r="C3304" s="59">
        <v>562</v>
      </c>
      <c r="D3304" s="59">
        <v>241</v>
      </c>
      <c r="E3304" s="59">
        <v>94</v>
      </c>
      <c r="F3304" s="59">
        <v>80</v>
      </c>
      <c r="G3304" s="59">
        <v>1319</v>
      </c>
    </row>
    <row r="3305" spans="1:7" x14ac:dyDescent="0.25">
      <c r="A3305" s="59">
        <v>98</v>
      </c>
      <c r="B3305" s="59">
        <v>112</v>
      </c>
      <c r="C3305" s="59">
        <v>197</v>
      </c>
      <c r="D3305" s="59">
        <v>87</v>
      </c>
      <c r="E3305" s="59">
        <v>38</v>
      </c>
      <c r="F3305" s="59">
        <v>28</v>
      </c>
      <c r="G3305" s="59">
        <v>564</v>
      </c>
    </row>
    <row r="3306" spans="1:7" x14ac:dyDescent="0.25">
      <c r="A3306" s="59">
        <v>41</v>
      </c>
      <c r="B3306" s="59">
        <v>79</v>
      </c>
      <c r="C3306" s="59">
        <v>130</v>
      </c>
      <c r="D3306" s="59">
        <v>52</v>
      </c>
      <c r="E3306" s="59">
        <v>46</v>
      </c>
      <c r="F3306" s="59">
        <v>17</v>
      </c>
      <c r="G3306" s="59">
        <v>-456</v>
      </c>
    </row>
    <row r="3307" spans="1:7" x14ac:dyDescent="0.25">
      <c r="A3307" s="59">
        <v>155</v>
      </c>
      <c r="B3307" s="59">
        <v>152</v>
      </c>
      <c r="C3307" s="59">
        <v>254</v>
      </c>
      <c r="D3307" s="59">
        <v>91</v>
      </c>
      <c r="E3307" s="59">
        <v>37</v>
      </c>
      <c r="F3307" s="59">
        <v>29</v>
      </c>
      <c r="G3307" s="59">
        <v>952</v>
      </c>
    </row>
    <row r="3308" spans="1:7" x14ac:dyDescent="0.25">
      <c r="A3308" s="59">
        <v>135</v>
      </c>
      <c r="B3308" s="59">
        <v>136</v>
      </c>
      <c r="C3308" s="59">
        <v>228</v>
      </c>
      <c r="D3308" s="59">
        <v>94</v>
      </c>
      <c r="E3308" s="59">
        <v>35</v>
      </c>
      <c r="F3308" s="59">
        <v>26</v>
      </c>
      <c r="G3308" s="59">
        <v>608</v>
      </c>
    </row>
    <row r="3309" spans="1:7" x14ac:dyDescent="0.25">
      <c r="A3309" s="59">
        <v>23</v>
      </c>
      <c r="B3309" s="59">
        <v>59</v>
      </c>
      <c r="C3309" s="59">
        <v>102</v>
      </c>
      <c r="D3309" s="59">
        <v>44</v>
      </c>
      <c r="E3309" s="59">
        <v>39</v>
      </c>
      <c r="F3309" s="59">
        <v>14</v>
      </c>
      <c r="G3309" s="59">
        <v>258</v>
      </c>
    </row>
    <row r="3310" spans="1:7" x14ac:dyDescent="0.25">
      <c r="A3310" s="59">
        <v>1</v>
      </c>
      <c r="B3310" s="59">
        <v>49</v>
      </c>
      <c r="C3310" s="59">
        <v>88</v>
      </c>
      <c r="D3310" s="59">
        <v>40</v>
      </c>
      <c r="E3310" s="59">
        <v>45</v>
      </c>
      <c r="F3310" s="59">
        <v>15</v>
      </c>
      <c r="G3310" s="59">
        <v>219</v>
      </c>
    </row>
    <row r="3311" spans="1:7" x14ac:dyDescent="0.25">
      <c r="A3311" s="59">
        <v>66</v>
      </c>
      <c r="B3311" s="59">
        <v>90</v>
      </c>
      <c r="C3311" s="59">
        <v>150</v>
      </c>
      <c r="D3311" s="59">
        <v>61</v>
      </c>
      <c r="E3311" s="59">
        <v>39</v>
      </c>
      <c r="F3311" s="59">
        <v>19</v>
      </c>
      <c r="G3311" s="59">
        <v>329</v>
      </c>
    </row>
    <row r="3312" spans="1:7" x14ac:dyDescent="0.25">
      <c r="A3312" s="59">
        <v>61</v>
      </c>
      <c r="B3312" s="59">
        <v>96</v>
      </c>
      <c r="C3312" s="59">
        <v>159</v>
      </c>
      <c r="D3312" s="59">
        <v>64</v>
      </c>
      <c r="E3312" s="59">
        <v>48</v>
      </c>
      <c r="F3312" s="59">
        <v>21</v>
      </c>
      <c r="G3312" s="59">
        <v>467</v>
      </c>
    </row>
    <row r="3313" spans="1:7" x14ac:dyDescent="0.25">
      <c r="A3313" s="59">
        <v>-17</v>
      </c>
      <c r="B3313" s="59">
        <v>49</v>
      </c>
      <c r="C3313" s="59">
        <v>167</v>
      </c>
      <c r="D3313" s="59">
        <v>139</v>
      </c>
      <c r="E3313" s="59">
        <v>57</v>
      </c>
      <c r="F3313" s="59">
        <v>37</v>
      </c>
      <c r="G3313" s="59">
        <v>1334</v>
      </c>
    </row>
    <row r="3314" spans="1:7" x14ac:dyDescent="0.25">
      <c r="A3314" s="59">
        <v>0</v>
      </c>
      <c r="B3314" s="59">
        <v>82</v>
      </c>
      <c r="C3314" s="59">
        <v>140</v>
      </c>
      <c r="D3314" s="59">
        <v>59</v>
      </c>
      <c r="E3314" s="59">
        <v>76</v>
      </c>
      <c r="F3314" s="59">
        <v>53</v>
      </c>
      <c r="G3314" s="59">
        <v>338</v>
      </c>
    </row>
    <row r="3315" spans="1:7" x14ac:dyDescent="0.25">
      <c r="A3315" s="59">
        <v>44</v>
      </c>
      <c r="B3315" s="59">
        <v>72</v>
      </c>
      <c r="C3315" s="59">
        <v>131</v>
      </c>
      <c r="D3315" s="59">
        <v>60</v>
      </c>
      <c r="E3315" s="59">
        <v>37</v>
      </c>
      <c r="F3315" s="59">
        <v>18</v>
      </c>
      <c r="G3315" s="59">
        <v>1070</v>
      </c>
    </row>
    <row r="3316" spans="1:7" x14ac:dyDescent="0.25">
      <c r="A3316" s="59">
        <v>22</v>
      </c>
      <c r="B3316" s="59">
        <v>57</v>
      </c>
      <c r="C3316" s="59">
        <v>99</v>
      </c>
      <c r="D3316" s="59">
        <v>43</v>
      </c>
      <c r="E3316" s="59">
        <v>38</v>
      </c>
      <c r="F3316" s="59">
        <v>14</v>
      </c>
      <c r="G3316" s="59">
        <v>388</v>
      </c>
    </row>
    <row r="3317" spans="1:7" x14ac:dyDescent="0.25">
      <c r="A3317" s="59">
        <v>43</v>
      </c>
      <c r="B3317" s="59">
        <v>93</v>
      </c>
      <c r="C3317" s="59">
        <v>167</v>
      </c>
      <c r="D3317" s="59">
        <v>76</v>
      </c>
      <c r="E3317" s="59">
        <v>58</v>
      </c>
      <c r="F3317" s="59">
        <v>28</v>
      </c>
      <c r="G3317" s="59">
        <v>613</v>
      </c>
    </row>
    <row r="3318" spans="1:7" x14ac:dyDescent="0.25">
      <c r="A3318" s="59">
        <v>50</v>
      </c>
      <c r="B3318" s="59">
        <v>57</v>
      </c>
      <c r="C3318" s="59">
        <v>95</v>
      </c>
      <c r="D3318" s="59">
        <v>39</v>
      </c>
      <c r="E3318" s="59">
        <v>20</v>
      </c>
      <c r="F3318" s="59">
        <v>10</v>
      </c>
      <c r="G3318" s="59">
        <v>845</v>
      </c>
    </row>
    <row r="3319" spans="1:7" x14ac:dyDescent="0.25">
      <c r="A3319" s="59">
        <v>44</v>
      </c>
      <c r="B3319" s="59">
        <v>60</v>
      </c>
      <c r="C3319" s="59">
        <v>105</v>
      </c>
      <c r="D3319" s="59">
        <v>46</v>
      </c>
      <c r="E3319" s="59">
        <v>26</v>
      </c>
      <c r="F3319" s="59">
        <v>15</v>
      </c>
      <c r="G3319" s="59">
        <v>587</v>
      </c>
    </row>
    <row r="3320" spans="1:7" x14ac:dyDescent="0.25">
      <c r="A3320" s="59">
        <v>43</v>
      </c>
      <c r="B3320" s="59">
        <v>52</v>
      </c>
      <c r="C3320" s="59">
        <v>86</v>
      </c>
      <c r="D3320" s="59">
        <v>35</v>
      </c>
      <c r="E3320" s="59">
        <v>20</v>
      </c>
      <c r="F3320" s="59">
        <v>9</v>
      </c>
      <c r="G3320" s="59">
        <v>894</v>
      </c>
    </row>
    <row r="3321" spans="1:7" x14ac:dyDescent="0.25">
      <c r="A3321" s="59">
        <v>135</v>
      </c>
      <c r="B3321" s="59">
        <v>136</v>
      </c>
      <c r="C3321" s="59">
        <v>228</v>
      </c>
      <c r="D3321" s="59">
        <v>94</v>
      </c>
      <c r="E3321" s="59">
        <v>35</v>
      </c>
      <c r="F3321" s="59">
        <v>26</v>
      </c>
      <c r="G3321" s="59">
        <v>608</v>
      </c>
    </row>
    <row r="3322" spans="1:7" x14ac:dyDescent="0.25">
      <c r="A3322" s="59">
        <v>41</v>
      </c>
      <c r="B3322" s="59">
        <v>79</v>
      </c>
      <c r="C3322" s="59">
        <v>130</v>
      </c>
      <c r="D3322" s="59">
        <v>52</v>
      </c>
      <c r="E3322" s="59">
        <v>46</v>
      </c>
      <c r="F3322" s="59">
        <v>17</v>
      </c>
      <c r="G3322" s="59">
        <v>668</v>
      </c>
    </row>
    <row r="3323" spans="1:7" x14ac:dyDescent="0.25">
      <c r="A3323" s="59">
        <v>192</v>
      </c>
      <c r="B3323" s="59">
        <v>185</v>
      </c>
      <c r="C3323" s="59">
        <v>309</v>
      </c>
      <c r="D3323" s="59">
        <v>124</v>
      </c>
      <c r="E3323" s="59">
        <v>43</v>
      </c>
      <c r="F3323" s="59">
        <v>35</v>
      </c>
      <c r="G3323" s="59">
        <v>1007</v>
      </c>
    </row>
    <row r="3324" spans="1:7" x14ac:dyDescent="0.25">
      <c r="A3324" s="59">
        <v>283</v>
      </c>
      <c r="B3324" s="59">
        <v>307</v>
      </c>
      <c r="C3324" s="59">
        <v>562</v>
      </c>
      <c r="D3324" s="59">
        <v>262</v>
      </c>
      <c r="E3324" s="59">
        <v>95</v>
      </c>
      <c r="F3324" s="59">
        <v>80</v>
      </c>
      <c r="G3324" s="59">
        <v>1319</v>
      </c>
    </row>
    <row r="3325" spans="1:7" x14ac:dyDescent="0.25">
      <c r="A3325" s="59">
        <v>99</v>
      </c>
      <c r="B3325" s="59">
        <v>112</v>
      </c>
      <c r="C3325" s="59">
        <v>197</v>
      </c>
      <c r="D3325" s="59">
        <v>87</v>
      </c>
      <c r="E3325" s="59">
        <v>37</v>
      </c>
      <c r="F3325" s="59">
        <v>28</v>
      </c>
      <c r="G3325" s="59">
        <v>564</v>
      </c>
    </row>
    <row r="3326" spans="1:7" x14ac:dyDescent="0.25">
      <c r="A3326" s="59">
        <v>155</v>
      </c>
      <c r="B3326" s="59">
        <v>152</v>
      </c>
      <c r="C3326" s="59">
        <v>254</v>
      </c>
      <c r="D3326" s="59">
        <v>92</v>
      </c>
      <c r="E3326" s="59">
        <v>37</v>
      </c>
      <c r="F3326" s="59">
        <v>29</v>
      </c>
      <c r="G3326" s="59">
        <v>952</v>
      </c>
    </row>
    <row r="3327" spans="1:7" x14ac:dyDescent="0.25">
      <c r="A3327" s="59">
        <v>-190</v>
      </c>
      <c r="B3327" s="59">
        <v>-67</v>
      </c>
      <c r="C3327" s="59">
        <v>86</v>
      </c>
      <c r="D3327" s="59">
        <v>209</v>
      </c>
      <c r="E3327" s="59">
        <v>66</v>
      </c>
      <c r="F3327" s="59">
        <v>49</v>
      </c>
      <c r="G3327" s="59">
        <v>1832</v>
      </c>
    </row>
    <row r="3328" spans="1:7" x14ac:dyDescent="0.25">
      <c r="A3328" s="59">
        <v>511</v>
      </c>
      <c r="B3328" s="59">
        <v>548</v>
      </c>
      <c r="C3328" s="59">
        <v>904</v>
      </c>
      <c r="D3328" s="59">
        <v>346</v>
      </c>
      <c r="E3328" s="59">
        <v>166</v>
      </c>
      <c r="F3328" s="59">
        <v>127</v>
      </c>
      <c r="G3328" s="59">
        <v>2654</v>
      </c>
    </row>
    <row r="3329" spans="1:7" x14ac:dyDescent="0.25">
      <c r="A3329" s="59">
        <v>-217</v>
      </c>
      <c r="B3329" s="59">
        <v>-36</v>
      </c>
      <c r="C3329" s="59">
        <v>200</v>
      </c>
      <c r="D3329" s="59">
        <v>232</v>
      </c>
      <c r="E3329" s="59">
        <v>113</v>
      </c>
      <c r="F3329" s="59">
        <v>78</v>
      </c>
      <c r="G3329" s="59">
        <v>2797</v>
      </c>
    </row>
    <row r="3330" spans="1:7" x14ac:dyDescent="0.25">
      <c r="A3330" s="59">
        <v>230</v>
      </c>
      <c r="B3330" s="59">
        <v>266</v>
      </c>
      <c r="C3330" s="59">
        <v>527</v>
      </c>
      <c r="D3330" s="59">
        <v>251</v>
      </c>
      <c r="E3330" s="59">
        <v>92</v>
      </c>
      <c r="F3330" s="59">
        <v>74</v>
      </c>
      <c r="G3330" s="59">
        <v>1819</v>
      </c>
    </row>
    <row r="3331" spans="1:7" x14ac:dyDescent="0.25">
      <c r="A3331" s="59">
        <v>62</v>
      </c>
      <c r="B3331" s="59">
        <v>225</v>
      </c>
      <c r="C3331" s="59">
        <v>384</v>
      </c>
      <c r="D3331" s="59">
        <v>165</v>
      </c>
      <c r="E3331" s="59">
        <v>167</v>
      </c>
      <c r="F3331" s="59">
        <v>147</v>
      </c>
      <c r="G3331" s="59">
        <v>943</v>
      </c>
    </row>
    <row r="3332" spans="1:7" x14ac:dyDescent="0.25">
      <c r="A3332" s="59">
        <v>357</v>
      </c>
      <c r="B3332" s="59">
        <v>387</v>
      </c>
      <c r="C3332" s="59">
        <v>672</v>
      </c>
      <c r="D3332" s="59">
        <v>254</v>
      </c>
      <c r="E3332" s="59">
        <v>119</v>
      </c>
      <c r="F3332" s="59">
        <v>96</v>
      </c>
      <c r="G3332" s="59">
        <v>1742</v>
      </c>
    </row>
    <row r="3333" spans="1:7" x14ac:dyDescent="0.25">
      <c r="A3333" s="59">
        <v>356</v>
      </c>
      <c r="B3333" s="59">
        <v>387</v>
      </c>
      <c r="C3333" s="59">
        <v>672</v>
      </c>
      <c r="D3333" s="59">
        <v>267</v>
      </c>
      <c r="E3333" s="59">
        <v>120</v>
      </c>
      <c r="F3333" s="59">
        <v>96</v>
      </c>
      <c r="G3333" s="59">
        <v>1742</v>
      </c>
    </row>
    <row r="3334" spans="1:7" x14ac:dyDescent="0.25">
      <c r="A3334" s="59">
        <v>232</v>
      </c>
      <c r="B3334" s="59">
        <v>266</v>
      </c>
      <c r="C3334" s="59">
        <v>527</v>
      </c>
      <c r="D3334" s="59">
        <v>260</v>
      </c>
      <c r="E3334" s="59">
        <v>91</v>
      </c>
      <c r="F3334" s="59">
        <v>74</v>
      </c>
      <c r="G3334" s="59">
        <v>1819</v>
      </c>
    </row>
    <row r="3335" spans="1:7" x14ac:dyDescent="0.25">
      <c r="A3335" s="59">
        <v>-522</v>
      </c>
      <c r="B3335" s="59">
        <v>-270</v>
      </c>
      <c r="C3335" s="59">
        <v>27</v>
      </c>
      <c r="D3335" s="59">
        <v>241</v>
      </c>
      <c r="E3335" s="59">
        <v>126</v>
      </c>
      <c r="F3335" s="59">
        <v>102</v>
      </c>
      <c r="G3335" s="59">
        <v>5230</v>
      </c>
    </row>
    <row r="3336" spans="1:7" x14ac:dyDescent="0.25">
      <c r="A3336" s="59">
        <v>62</v>
      </c>
      <c r="B3336" s="59">
        <v>225</v>
      </c>
      <c r="C3336" s="59">
        <v>384</v>
      </c>
      <c r="D3336" s="59">
        <v>164</v>
      </c>
      <c r="E3336" s="59">
        <v>167</v>
      </c>
      <c r="F3336" s="59">
        <v>147</v>
      </c>
      <c r="G3336" s="59">
        <v>943</v>
      </c>
    </row>
    <row r="3337" spans="1:7" x14ac:dyDescent="0.25">
      <c r="A3337" s="59">
        <v>287</v>
      </c>
      <c r="B3337" s="59">
        <v>329</v>
      </c>
      <c r="C3337" s="59">
        <v>562</v>
      </c>
      <c r="D3337" s="59">
        <v>254</v>
      </c>
      <c r="E3337" s="59">
        <v>113</v>
      </c>
      <c r="F3337" s="59">
        <v>78</v>
      </c>
      <c r="G3337" s="59">
        <v>1190</v>
      </c>
    </row>
    <row r="3338" spans="1:7" x14ac:dyDescent="0.25">
      <c r="A3338" s="59">
        <v>207</v>
      </c>
      <c r="B3338" s="59">
        <v>222</v>
      </c>
      <c r="C3338" s="59">
        <v>373</v>
      </c>
      <c r="D3338" s="59">
        <v>171</v>
      </c>
      <c r="E3338" s="59">
        <v>67</v>
      </c>
      <c r="F3338" s="59">
        <v>49</v>
      </c>
      <c r="G3338" s="59">
        <v>833</v>
      </c>
    </row>
    <row r="3339" spans="1:7" x14ac:dyDescent="0.25">
      <c r="A3339" s="59">
        <v>-1</v>
      </c>
      <c r="B3339" s="59">
        <v>46</v>
      </c>
      <c r="C3339" s="59">
        <v>81</v>
      </c>
      <c r="D3339" s="59">
        <v>36</v>
      </c>
      <c r="E3339" s="59">
        <v>44</v>
      </c>
      <c r="F3339" s="59">
        <v>13</v>
      </c>
      <c r="G3339" s="59">
        <v>252</v>
      </c>
    </row>
    <row r="3340" spans="1:7" x14ac:dyDescent="0.25">
      <c r="A3340" s="59">
        <v>12</v>
      </c>
      <c r="B3340" s="59">
        <v>41</v>
      </c>
      <c r="C3340" s="59">
        <v>74</v>
      </c>
      <c r="D3340" s="59">
        <v>34</v>
      </c>
      <c r="E3340" s="59">
        <v>30</v>
      </c>
      <c r="F3340" s="59">
        <v>10</v>
      </c>
      <c r="G3340" s="59">
        <v>1010</v>
      </c>
    </row>
    <row r="3341" spans="1:7" x14ac:dyDescent="0.25">
      <c r="A3341" s="59">
        <v>44</v>
      </c>
      <c r="B3341" s="59">
        <v>43</v>
      </c>
      <c r="C3341" s="59">
        <v>43</v>
      </c>
      <c r="D3341" s="59">
        <v>0</v>
      </c>
      <c r="E3341" s="59">
        <v>10</v>
      </c>
      <c r="F3341" s="59">
        <v>0</v>
      </c>
      <c r="G3341" s="59">
        <v>559</v>
      </c>
    </row>
    <row r="3342" spans="1:7" x14ac:dyDescent="0.25">
      <c r="A3342" s="59">
        <v>23</v>
      </c>
      <c r="B3342" s="59">
        <v>36</v>
      </c>
      <c r="C3342" s="59">
        <v>60</v>
      </c>
      <c r="D3342" s="59">
        <v>25</v>
      </c>
      <c r="E3342" s="59">
        <v>18</v>
      </c>
      <c r="F3342" s="59">
        <v>7</v>
      </c>
      <c r="G3342" s="59">
        <v>854</v>
      </c>
    </row>
    <row r="3343" spans="1:7" x14ac:dyDescent="0.25">
      <c r="A3343" s="59">
        <v>17</v>
      </c>
      <c r="B3343" s="59">
        <v>29</v>
      </c>
      <c r="C3343" s="59">
        <v>49</v>
      </c>
      <c r="D3343" s="59">
        <v>20</v>
      </c>
      <c r="E3343" s="59">
        <v>16</v>
      </c>
      <c r="F3343" s="59">
        <v>5</v>
      </c>
      <c r="G3343" s="59">
        <v>808</v>
      </c>
    </row>
    <row r="3344" spans="1:7" x14ac:dyDescent="0.25">
      <c r="A3344" s="59">
        <v>12</v>
      </c>
      <c r="B3344" s="59">
        <v>26</v>
      </c>
      <c r="C3344" s="59">
        <v>44</v>
      </c>
      <c r="D3344" s="59">
        <v>18</v>
      </c>
      <c r="E3344" s="59">
        <v>16</v>
      </c>
      <c r="F3344" s="59">
        <v>5</v>
      </c>
      <c r="G3344" s="59">
        <v>486</v>
      </c>
    </row>
    <row r="3345" spans="1:7" x14ac:dyDescent="0.25">
      <c r="A3345" s="59">
        <v>144</v>
      </c>
      <c r="B3345" s="59">
        <v>172</v>
      </c>
      <c r="C3345" s="59">
        <v>283</v>
      </c>
      <c r="D3345" s="59">
        <v>141</v>
      </c>
      <c r="E3345" s="59">
        <v>63</v>
      </c>
      <c r="F3345" s="59">
        <v>37</v>
      </c>
      <c r="G3345" s="59">
        <v>822</v>
      </c>
    </row>
    <row r="3346" spans="1:7" x14ac:dyDescent="0.25">
      <c r="A3346" s="59">
        <v>178</v>
      </c>
      <c r="B3346" s="59">
        <v>195</v>
      </c>
      <c r="C3346" s="59">
        <v>333</v>
      </c>
      <c r="D3346" s="59">
        <v>105</v>
      </c>
      <c r="E3346" s="59">
        <v>61</v>
      </c>
      <c r="F3346" s="59">
        <v>43</v>
      </c>
      <c r="G3346" s="59">
        <v>692</v>
      </c>
    </row>
    <row r="3347" spans="1:7" x14ac:dyDescent="0.25">
      <c r="A3347" s="59">
        <v>33</v>
      </c>
      <c r="B3347" s="59">
        <v>44</v>
      </c>
      <c r="C3347" s="59">
        <v>73</v>
      </c>
      <c r="D3347" s="59">
        <v>30</v>
      </c>
      <c r="E3347" s="59">
        <v>19</v>
      </c>
      <c r="F3347" s="59">
        <v>8</v>
      </c>
      <c r="G3347" s="59">
        <v>829</v>
      </c>
    </row>
    <row r="3348" spans="1:7" x14ac:dyDescent="0.25">
      <c r="A3348" s="59">
        <v>37</v>
      </c>
      <c r="B3348" s="59">
        <v>53</v>
      </c>
      <c r="C3348" s="59">
        <v>93</v>
      </c>
      <c r="D3348" s="59">
        <v>41</v>
      </c>
      <c r="E3348" s="59">
        <v>24</v>
      </c>
      <c r="F3348" s="59">
        <v>13</v>
      </c>
      <c r="G3348" s="59">
        <v>592</v>
      </c>
    </row>
    <row r="3349" spans="1:7" x14ac:dyDescent="0.25">
      <c r="A3349" s="59">
        <v>-14</v>
      </c>
      <c r="B3349" s="59">
        <v>56</v>
      </c>
      <c r="C3349" s="59">
        <v>94</v>
      </c>
      <c r="D3349" s="59">
        <v>39</v>
      </c>
      <c r="E3349" s="59">
        <v>61</v>
      </c>
      <c r="F3349" s="59">
        <v>36</v>
      </c>
      <c r="G3349" s="59">
        <v>517</v>
      </c>
    </row>
    <row r="3350" spans="1:7" x14ac:dyDescent="0.25">
      <c r="A3350" s="59">
        <v>0</v>
      </c>
      <c r="B3350" s="59">
        <v>55</v>
      </c>
      <c r="C3350" s="59">
        <v>93</v>
      </c>
      <c r="D3350" s="59">
        <v>39</v>
      </c>
      <c r="E3350" s="59">
        <v>51</v>
      </c>
      <c r="F3350" s="59">
        <v>12</v>
      </c>
      <c r="G3350" s="59">
        <v>478</v>
      </c>
    </row>
    <row r="3351" spans="1:7" x14ac:dyDescent="0.25">
      <c r="A3351" s="59">
        <v>25</v>
      </c>
      <c r="B3351" s="59">
        <v>51</v>
      </c>
      <c r="C3351" s="59">
        <v>84</v>
      </c>
      <c r="D3351" s="59">
        <v>34</v>
      </c>
      <c r="E3351" s="59">
        <v>31</v>
      </c>
      <c r="F3351" s="59">
        <v>10</v>
      </c>
      <c r="G3351" s="59">
        <v>432</v>
      </c>
    </row>
    <row r="3352" spans="1:7" x14ac:dyDescent="0.25">
      <c r="A3352" s="59">
        <v>17</v>
      </c>
      <c r="B3352" s="59">
        <v>64</v>
      </c>
      <c r="C3352" s="59">
        <v>114</v>
      </c>
      <c r="D3352" s="59">
        <v>51</v>
      </c>
      <c r="E3352" s="59">
        <v>48</v>
      </c>
      <c r="F3352" s="59">
        <v>19</v>
      </c>
      <c r="G3352" s="59">
        <v>419</v>
      </c>
    </row>
    <row r="3353" spans="1:7" x14ac:dyDescent="0.25">
      <c r="A3353" s="59">
        <v>28</v>
      </c>
      <c r="B3353" s="59">
        <v>63</v>
      </c>
      <c r="C3353" s="59">
        <v>109</v>
      </c>
      <c r="D3353" s="59">
        <v>47</v>
      </c>
      <c r="E3353" s="59">
        <v>40</v>
      </c>
      <c r="F3353" s="59">
        <v>15</v>
      </c>
      <c r="G3353" s="59">
        <v>420</v>
      </c>
    </row>
    <row r="3354" spans="1:7" x14ac:dyDescent="0.25">
      <c r="A3354" s="59">
        <v>112</v>
      </c>
      <c r="B3354" s="59">
        <v>146</v>
      </c>
      <c r="C3354" s="59">
        <v>288</v>
      </c>
      <c r="D3354" s="59">
        <v>191</v>
      </c>
      <c r="E3354" s="59">
        <v>60</v>
      </c>
      <c r="F3354" s="59">
        <v>40</v>
      </c>
      <c r="G3354" s="59">
        <v>1304</v>
      </c>
    </row>
    <row r="3355" spans="1:7" x14ac:dyDescent="0.25">
      <c r="A3355" s="59">
        <v>40</v>
      </c>
      <c r="B3355" s="59">
        <v>65</v>
      </c>
      <c r="C3355" s="59">
        <v>103</v>
      </c>
      <c r="D3355" s="59">
        <v>39</v>
      </c>
      <c r="E3355" s="59">
        <v>33</v>
      </c>
      <c r="F3355" s="59">
        <v>12</v>
      </c>
      <c r="G3355" s="59">
        <v>380</v>
      </c>
    </row>
    <row r="3356" spans="1:7" x14ac:dyDescent="0.25">
      <c r="A3356" s="59">
        <v>28</v>
      </c>
      <c r="B3356" s="59">
        <v>54</v>
      </c>
      <c r="C3356" s="59">
        <v>89</v>
      </c>
      <c r="D3356" s="59">
        <v>36</v>
      </c>
      <c r="E3356" s="59">
        <v>32</v>
      </c>
      <c r="F3356" s="59">
        <v>11</v>
      </c>
      <c r="G3356" s="59">
        <v>462</v>
      </c>
    </row>
    <row r="3357" spans="1:7" x14ac:dyDescent="0.25">
      <c r="A3357" s="59">
        <v>-7</v>
      </c>
      <c r="B3357" s="59">
        <v>66</v>
      </c>
      <c r="C3357" s="59">
        <v>112</v>
      </c>
      <c r="D3357" s="59">
        <v>47</v>
      </c>
      <c r="E3357" s="59">
        <v>66</v>
      </c>
      <c r="F3357" s="59">
        <v>42</v>
      </c>
      <c r="G3357" s="59">
        <v>622</v>
      </c>
    </row>
    <row r="3358" spans="1:7" x14ac:dyDescent="0.25">
      <c r="A3358" s="59">
        <v>104</v>
      </c>
      <c r="B3358" s="59">
        <v>135</v>
      </c>
      <c r="C3358" s="59">
        <v>223</v>
      </c>
      <c r="D3358" s="59">
        <v>90</v>
      </c>
      <c r="E3358" s="59">
        <v>56</v>
      </c>
      <c r="F3358" s="59">
        <v>29</v>
      </c>
      <c r="G3358" s="59">
        <v>1148</v>
      </c>
    </row>
    <row r="3359" spans="1:7" x14ac:dyDescent="0.25">
      <c r="A3359" s="59">
        <v>51</v>
      </c>
      <c r="B3359" s="59">
        <v>59</v>
      </c>
      <c r="C3359" s="59">
        <v>98</v>
      </c>
      <c r="D3359" s="59">
        <v>40</v>
      </c>
      <c r="E3359" s="59">
        <v>20</v>
      </c>
      <c r="F3359" s="59">
        <v>11</v>
      </c>
      <c r="G3359" s="59">
        <v>843</v>
      </c>
    </row>
    <row r="3360" spans="1:7" x14ac:dyDescent="0.25">
      <c r="A3360" s="59">
        <v>104</v>
      </c>
      <c r="B3360" s="59">
        <v>125</v>
      </c>
      <c r="C3360" s="59">
        <v>209</v>
      </c>
      <c r="D3360" s="59">
        <v>86</v>
      </c>
      <c r="E3360" s="59">
        <v>46</v>
      </c>
      <c r="F3360" s="59">
        <v>27</v>
      </c>
      <c r="G3360" s="59">
        <v>463</v>
      </c>
    </row>
    <row r="3361" spans="1:7" x14ac:dyDescent="0.25">
      <c r="A3361" s="59">
        <v>43</v>
      </c>
      <c r="B3361" s="59">
        <v>173</v>
      </c>
      <c r="C3361" s="59">
        <v>294</v>
      </c>
      <c r="D3361" s="59">
        <v>146</v>
      </c>
      <c r="E3361" s="59">
        <v>132</v>
      </c>
      <c r="F3361" s="59">
        <v>112</v>
      </c>
      <c r="G3361" s="59">
        <v>717</v>
      </c>
    </row>
    <row r="3362" spans="1:7" x14ac:dyDescent="0.25">
      <c r="A3362" s="59">
        <v>50</v>
      </c>
      <c r="B3362" s="59">
        <v>65</v>
      </c>
      <c r="C3362" s="59">
        <v>114</v>
      </c>
      <c r="D3362" s="59">
        <v>50</v>
      </c>
      <c r="E3362" s="59">
        <v>27</v>
      </c>
      <c r="F3362" s="59">
        <v>16</v>
      </c>
      <c r="G3362" s="59">
        <v>587</v>
      </c>
    </row>
    <row r="3363" spans="1:7" x14ac:dyDescent="0.25">
      <c r="A3363" s="59">
        <v>25</v>
      </c>
      <c r="B3363" s="59">
        <v>74</v>
      </c>
      <c r="C3363" s="59">
        <v>132</v>
      </c>
      <c r="D3363" s="59">
        <v>59</v>
      </c>
      <c r="E3363" s="59">
        <v>52</v>
      </c>
      <c r="F3363" s="59">
        <v>22</v>
      </c>
      <c r="G3363" s="59">
        <v>403</v>
      </c>
    </row>
    <row r="3364" spans="1:7" x14ac:dyDescent="0.25">
      <c r="A3364" s="59">
        <v>77</v>
      </c>
      <c r="B3364" s="59">
        <v>103</v>
      </c>
      <c r="C3364" s="59">
        <v>187</v>
      </c>
      <c r="D3364" s="59">
        <v>86</v>
      </c>
      <c r="E3364" s="59">
        <v>44</v>
      </c>
      <c r="F3364" s="59">
        <v>26</v>
      </c>
      <c r="G3364" s="59">
        <v>1081</v>
      </c>
    </row>
    <row r="3365" spans="1:7" x14ac:dyDescent="0.25">
      <c r="A3365" s="59">
        <v>113</v>
      </c>
      <c r="B3365" s="59">
        <v>146</v>
      </c>
      <c r="C3365" s="59">
        <v>288</v>
      </c>
      <c r="D3365" s="59">
        <v>205</v>
      </c>
      <c r="E3365" s="59">
        <v>60</v>
      </c>
      <c r="F3365" s="59">
        <v>40</v>
      </c>
      <c r="G3365" s="59">
        <v>1292</v>
      </c>
    </row>
    <row r="3366" spans="1:7" x14ac:dyDescent="0.25">
      <c r="A3366" s="59">
        <v>-14</v>
      </c>
      <c r="B3366" s="59">
        <v>52</v>
      </c>
      <c r="C3366" s="59">
        <v>88</v>
      </c>
      <c r="D3366" s="59">
        <v>37</v>
      </c>
      <c r="E3366" s="59">
        <v>58</v>
      </c>
      <c r="F3366" s="59">
        <v>33</v>
      </c>
      <c r="G3366" s="59">
        <v>513</v>
      </c>
    </row>
    <row r="3367" spans="1:7" x14ac:dyDescent="0.25">
      <c r="A3367" s="59">
        <v>28</v>
      </c>
      <c r="B3367" s="59">
        <v>62</v>
      </c>
      <c r="C3367" s="59">
        <v>107</v>
      </c>
      <c r="D3367" s="59">
        <v>46</v>
      </c>
      <c r="E3367" s="59">
        <v>39</v>
      </c>
      <c r="F3367" s="59">
        <v>15</v>
      </c>
      <c r="G3367" s="59">
        <v>415</v>
      </c>
    </row>
    <row r="3368" spans="1:7" x14ac:dyDescent="0.25">
      <c r="A3368" s="59">
        <v>12</v>
      </c>
      <c r="B3368" s="59">
        <v>60</v>
      </c>
      <c r="C3368" s="59">
        <v>108</v>
      </c>
      <c r="D3368" s="59">
        <v>49</v>
      </c>
      <c r="E3368" s="59">
        <v>47</v>
      </c>
      <c r="F3368" s="59">
        <v>18</v>
      </c>
      <c r="G3368" s="59">
        <v>414</v>
      </c>
    </row>
    <row r="3369" spans="1:7" x14ac:dyDescent="0.25">
      <c r="A3369" s="59">
        <v>22</v>
      </c>
      <c r="B3369" s="59">
        <v>50</v>
      </c>
      <c r="C3369" s="59">
        <v>90</v>
      </c>
      <c r="D3369" s="59">
        <v>41</v>
      </c>
      <c r="E3369" s="59">
        <v>32</v>
      </c>
      <c r="F3369" s="59">
        <v>12</v>
      </c>
      <c r="G3369" s="59">
        <v>1046</v>
      </c>
    </row>
    <row r="3370" spans="1:7" x14ac:dyDescent="0.25">
      <c r="A3370" s="59">
        <v>73</v>
      </c>
      <c r="B3370" s="59">
        <v>87</v>
      </c>
      <c r="C3370" s="59">
        <v>154</v>
      </c>
      <c r="D3370" s="59">
        <v>68</v>
      </c>
      <c r="E3370" s="59">
        <v>32</v>
      </c>
      <c r="F3370" s="59">
        <v>22</v>
      </c>
      <c r="G3370" s="59">
        <v>587</v>
      </c>
    </row>
    <row r="3371" spans="1:7" x14ac:dyDescent="0.25">
      <c r="A3371" s="59">
        <v>184</v>
      </c>
      <c r="B3371" s="59">
        <v>178</v>
      </c>
      <c r="C3371" s="59">
        <v>298</v>
      </c>
      <c r="D3371" s="59">
        <v>138</v>
      </c>
      <c r="E3371" s="59">
        <v>42</v>
      </c>
      <c r="F3371" s="59">
        <v>34</v>
      </c>
      <c r="G3371" s="59">
        <v>941</v>
      </c>
    </row>
    <row r="3372" spans="1:7" x14ac:dyDescent="0.25">
      <c r="A3372" s="59">
        <v>54</v>
      </c>
      <c r="B3372" s="59">
        <v>68</v>
      </c>
      <c r="C3372" s="59">
        <v>119</v>
      </c>
      <c r="D3372" s="59">
        <v>52</v>
      </c>
      <c r="E3372" s="59">
        <v>27</v>
      </c>
      <c r="F3372" s="59">
        <v>17</v>
      </c>
      <c r="G3372" s="59">
        <v>554</v>
      </c>
    </row>
    <row r="3373" spans="1:7" x14ac:dyDescent="0.25">
      <c r="A3373" s="59">
        <v>199</v>
      </c>
      <c r="B3373" s="59">
        <v>191</v>
      </c>
      <c r="C3373" s="59">
        <v>320</v>
      </c>
      <c r="D3373" s="59">
        <v>185</v>
      </c>
      <c r="E3373" s="59">
        <v>44</v>
      </c>
      <c r="F3373" s="59">
        <v>36</v>
      </c>
      <c r="G3373" s="59">
        <v>994</v>
      </c>
    </row>
    <row r="3374" spans="1:7" x14ac:dyDescent="0.25">
      <c r="A3374" s="59">
        <v>145</v>
      </c>
      <c r="B3374" s="59">
        <v>145</v>
      </c>
      <c r="C3374" s="59">
        <v>243</v>
      </c>
      <c r="D3374" s="59">
        <v>99</v>
      </c>
      <c r="E3374" s="59">
        <v>37</v>
      </c>
      <c r="F3374" s="59">
        <v>28</v>
      </c>
      <c r="G3374" s="59">
        <v>598</v>
      </c>
    </row>
    <row r="3375" spans="1:7" x14ac:dyDescent="0.25">
      <c r="A3375" s="59">
        <v>41</v>
      </c>
      <c r="B3375" s="59">
        <v>79</v>
      </c>
      <c r="C3375" s="59">
        <v>130</v>
      </c>
      <c r="D3375" s="59">
        <v>52</v>
      </c>
      <c r="E3375" s="59">
        <v>46</v>
      </c>
      <c r="F3375" s="59">
        <v>17</v>
      </c>
      <c r="G3375" s="59">
        <v>662</v>
      </c>
    </row>
    <row r="3376" spans="1:7" x14ac:dyDescent="0.25">
      <c r="A3376" s="59">
        <v>182</v>
      </c>
      <c r="B3376" s="59">
        <v>178</v>
      </c>
      <c r="C3376" s="59">
        <v>298</v>
      </c>
      <c r="D3376" s="59">
        <v>101</v>
      </c>
      <c r="E3376" s="59">
        <v>43</v>
      </c>
      <c r="F3376" s="59">
        <v>34</v>
      </c>
      <c r="G3376" s="59">
        <v>941</v>
      </c>
    </row>
    <row r="3377" spans="1:7" x14ac:dyDescent="0.25">
      <c r="A3377" s="59">
        <v>54</v>
      </c>
      <c r="B3377" s="59">
        <v>68</v>
      </c>
      <c r="C3377" s="59">
        <v>119</v>
      </c>
      <c r="D3377" s="59">
        <v>52</v>
      </c>
      <c r="E3377" s="59">
        <v>27</v>
      </c>
      <c r="F3377" s="59">
        <v>17</v>
      </c>
      <c r="G3377" s="59">
        <v>554</v>
      </c>
    </row>
    <row r="3378" spans="1:7" x14ac:dyDescent="0.25">
      <c r="A3378" s="59">
        <v>197</v>
      </c>
      <c r="B3378" s="59">
        <v>191</v>
      </c>
      <c r="C3378" s="59">
        <v>320</v>
      </c>
      <c r="D3378" s="59">
        <v>77</v>
      </c>
      <c r="E3378" s="59">
        <v>45</v>
      </c>
      <c r="F3378" s="59">
        <v>36</v>
      </c>
      <c r="G3378" s="59">
        <v>994</v>
      </c>
    </row>
    <row r="3379" spans="1:7" x14ac:dyDescent="0.25">
      <c r="A3379" s="59">
        <v>145</v>
      </c>
      <c r="B3379" s="59">
        <v>145</v>
      </c>
      <c r="C3379" s="59">
        <v>243</v>
      </c>
      <c r="D3379" s="59">
        <v>81</v>
      </c>
      <c r="E3379" s="59">
        <v>37</v>
      </c>
      <c r="F3379" s="59">
        <v>28</v>
      </c>
      <c r="G3379" s="59">
        <v>598</v>
      </c>
    </row>
    <row r="3380" spans="1:7" x14ac:dyDescent="0.25">
      <c r="A3380" s="59">
        <v>41</v>
      </c>
      <c r="B3380" s="59">
        <v>79</v>
      </c>
      <c r="C3380" s="59">
        <v>130</v>
      </c>
      <c r="D3380" s="59">
        <v>52</v>
      </c>
      <c r="E3380" s="59">
        <v>46</v>
      </c>
      <c r="F3380" s="59">
        <v>17</v>
      </c>
      <c r="G3380" s="59">
        <v>662</v>
      </c>
    </row>
    <row r="3381" spans="1:7" x14ac:dyDescent="0.25">
      <c r="A3381" s="59">
        <v>225</v>
      </c>
      <c r="B3381" s="59">
        <v>271</v>
      </c>
      <c r="C3381" s="59">
        <v>463</v>
      </c>
      <c r="D3381" s="59">
        <v>234</v>
      </c>
      <c r="E3381" s="59">
        <v>100</v>
      </c>
      <c r="F3381" s="59">
        <v>64</v>
      </c>
      <c r="G3381" s="59">
        <v>1167</v>
      </c>
    </row>
    <row r="3382" spans="1:7" x14ac:dyDescent="0.25">
      <c r="A3382" s="59">
        <v>207</v>
      </c>
      <c r="B3382" s="59">
        <v>222</v>
      </c>
      <c r="C3382" s="59">
        <v>373</v>
      </c>
      <c r="D3382" s="59">
        <v>150</v>
      </c>
      <c r="E3382" s="59">
        <v>67</v>
      </c>
      <c r="F3382" s="59">
        <v>49</v>
      </c>
      <c r="G3382" s="59">
        <v>817</v>
      </c>
    </row>
    <row r="3383" spans="1:7" x14ac:dyDescent="0.25">
      <c r="A3383" s="59">
        <v>362</v>
      </c>
      <c r="B3383" s="59">
        <v>392</v>
      </c>
      <c r="C3383" s="59">
        <v>681</v>
      </c>
      <c r="D3383" s="59">
        <v>312</v>
      </c>
      <c r="E3383" s="59">
        <v>121</v>
      </c>
      <c r="F3383" s="59">
        <v>97</v>
      </c>
      <c r="G3383" s="59">
        <v>1714</v>
      </c>
    </row>
    <row r="3384" spans="1:7" x14ac:dyDescent="0.25">
      <c r="A3384" s="59">
        <v>230</v>
      </c>
      <c r="B3384" s="59">
        <v>266</v>
      </c>
      <c r="C3384" s="59">
        <v>527</v>
      </c>
      <c r="D3384" s="59">
        <v>225</v>
      </c>
      <c r="E3384" s="59">
        <v>92</v>
      </c>
      <c r="F3384" s="59">
        <v>74</v>
      </c>
      <c r="G3384" s="59">
        <v>1797</v>
      </c>
    </row>
    <row r="3385" spans="1:7" x14ac:dyDescent="0.25">
      <c r="A3385" s="59">
        <v>362</v>
      </c>
      <c r="B3385" s="59">
        <v>392</v>
      </c>
      <c r="C3385" s="59">
        <v>681</v>
      </c>
      <c r="D3385" s="59">
        <v>284</v>
      </c>
      <c r="E3385" s="59">
        <v>121</v>
      </c>
      <c r="F3385" s="59">
        <v>97</v>
      </c>
      <c r="G3385" s="59">
        <v>1714</v>
      </c>
    </row>
    <row r="3386" spans="1:7" x14ac:dyDescent="0.25">
      <c r="A3386" s="59">
        <v>208</v>
      </c>
      <c r="B3386" s="59">
        <v>222</v>
      </c>
      <c r="C3386" s="59">
        <v>373</v>
      </c>
      <c r="D3386" s="59">
        <v>206</v>
      </c>
      <c r="E3386" s="59">
        <v>66</v>
      </c>
      <c r="F3386" s="59">
        <v>49</v>
      </c>
      <c r="G3386" s="59">
        <v>817</v>
      </c>
    </row>
    <row r="3387" spans="1:7" x14ac:dyDescent="0.25">
      <c r="A3387" s="59">
        <v>230</v>
      </c>
      <c r="B3387" s="59">
        <v>266</v>
      </c>
      <c r="C3387" s="59">
        <v>527</v>
      </c>
      <c r="D3387" s="59">
        <v>301</v>
      </c>
      <c r="E3387" s="59">
        <v>92</v>
      </c>
      <c r="F3387" s="59">
        <v>74</v>
      </c>
      <c r="G3387" s="59">
        <v>1797</v>
      </c>
    </row>
    <row r="3388" spans="1:7" x14ac:dyDescent="0.25">
      <c r="A3388" s="59">
        <v>286</v>
      </c>
      <c r="B3388" s="59">
        <v>348</v>
      </c>
      <c r="C3388" s="59">
        <v>626</v>
      </c>
      <c r="D3388" s="59">
        <v>325</v>
      </c>
      <c r="E3388" s="59">
        <v>131</v>
      </c>
      <c r="F3388" s="59">
        <v>107</v>
      </c>
      <c r="G3388" s="59">
        <v>1809</v>
      </c>
    </row>
    <row r="3389" spans="1:7" x14ac:dyDescent="0.25">
      <c r="A3389" s="59">
        <v>26</v>
      </c>
      <c r="B3389" s="59">
        <v>38</v>
      </c>
      <c r="C3389" s="59">
        <v>62</v>
      </c>
      <c r="D3389" s="59">
        <v>25</v>
      </c>
      <c r="E3389" s="59">
        <v>18</v>
      </c>
      <c r="F3389" s="59">
        <v>7</v>
      </c>
      <c r="G3389" s="59">
        <v>851</v>
      </c>
    </row>
    <row r="3390" spans="1:7" x14ac:dyDescent="0.25">
      <c r="A3390" s="59">
        <v>21</v>
      </c>
      <c r="B3390" s="59">
        <v>49</v>
      </c>
      <c r="C3390" s="59">
        <v>89</v>
      </c>
      <c r="D3390" s="59">
        <v>41</v>
      </c>
      <c r="E3390" s="59">
        <v>32</v>
      </c>
      <c r="F3390" s="59">
        <v>12</v>
      </c>
      <c r="G3390" s="59">
        <v>1007</v>
      </c>
    </row>
    <row r="3391" spans="1:7" x14ac:dyDescent="0.25">
      <c r="A3391" s="59">
        <v>1</v>
      </c>
      <c r="B3391" s="59">
        <v>18</v>
      </c>
      <c r="C3391" s="59">
        <v>32</v>
      </c>
      <c r="D3391" s="59">
        <v>14</v>
      </c>
      <c r="E3391" s="59">
        <v>16</v>
      </c>
      <c r="F3391" s="59">
        <v>4</v>
      </c>
      <c r="G3391" s="59">
        <v>602</v>
      </c>
    </row>
    <row r="3392" spans="1:7" x14ac:dyDescent="0.25">
      <c r="A3392" s="59">
        <v>25</v>
      </c>
      <c r="B3392" s="59">
        <v>35</v>
      </c>
      <c r="C3392" s="59">
        <v>57</v>
      </c>
      <c r="D3392" s="59">
        <v>23</v>
      </c>
      <c r="E3392" s="59">
        <v>16</v>
      </c>
      <c r="F3392" s="59">
        <v>6</v>
      </c>
      <c r="G3392" s="59">
        <v>806</v>
      </c>
    </row>
    <row r="3393" spans="1:7" x14ac:dyDescent="0.25">
      <c r="A3393" s="59">
        <v>43</v>
      </c>
      <c r="B3393" s="59">
        <v>43</v>
      </c>
      <c r="C3393" s="59">
        <v>43</v>
      </c>
      <c r="D3393" s="59">
        <v>0</v>
      </c>
      <c r="E3393" s="59">
        <v>11</v>
      </c>
      <c r="F3393" s="59">
        <v>0</v>
      </c>
      <c r="G3393" s="59">
        <v>516</v>
      </c>
    </row>
    <row r="3394" spans="1:7" x14ac:dyDescent="0.25">
      <c r="A3394" s="59">
        <v>3</v>
      </c>
      <c r="B3394" s="59">
        <v>88</v>
      </c>
      <c r="C3394" s="59">
        <v>150</v>
      </c>
      <c r="D3394" s="59">
        <v>63</v>
      </c>
      <c r="E3394" s="59">
        <v>80</v>
      </c>
      <c r="F3394" s="59">
        <v>57</v>
      </c>
      <c r="G3394" s="59">
        <v>332</v>
      </c>
    </row>
    <row r="3395" spans="1:7" x14ac:dyDescent="0.25">
      <c r="A3395" s="59">
        <v>-57</v>
      </c>
      <c r="B3395" s="59">
        <v>19</v>
      </c>
      <c r="C3395" s="59">
        <v>138</v>
      </c>
      <c r="D3395" s="59">
        <v>105</v>
      </c>
      <c r="E3395" s="59">
        <v>56</v>
      </c>
      <c r="F3395" s="59">
        <v>37</v>
      </c>
      <c r="G3395" s="59">
        <v>1439</v>
      </c>
    </row>
    <row r="3396" spans="1:7" x14ac:dyDescent="0.25">
      <c r="A3396" s="59">
        <v>26</v>
      </c>
      <c r="B3396" s="59">
        <v>60</v>
      </c>
      <c r="C3396" s="59">
        <v>104</v>
      </c>
      <c r="D3396" s="59">
        <v>45</v>
      </c>
      <c r="E3396" s="59">
        <v>38</v>
      </c>
      <c r="F3396" s="59">
        <v>14</v>
      </c>
      <c r="G3396" s="59">
        <v>253</v>
      </c>
    </row>
    <row r="3397" spans="1:7" x14ac:dyDescent="0.25">
      <c r="A3397" s="59">
        <v>-12</v>
      </c>
      <c r="B3397" s="59">
        <v>36</v>
      </c>
      <c r="C3397" s="59">
        <v>64</v>
      </c>
      <c r="D3397" s="59">
        <v>29</v>
      </c>
      <c r="E3397" s="59">
        <v>42</v>
      </c>
      <c r="F3397" s="59">
        <v>11</v>
      </c>
      <c r="G3397" s="59">
        <v>215</v>
      </c>
    </row>
    <row r="3398" spans="1:7" x14ac:dyDescent="0.25">
      <c r="A3398" s="59">
        <v>1</v>
      </c>
      <c r="B3398" s="59">
        <v>48</v>
      </c>
      <c r="C3398" s="59">
        <v>85</v>
      </c>
      <c r="D3398" s="59">
        <v>38</v>
      </c>
      <c r="E3398" s="59">
        <v>44</v>
      </c>
      <c r="F3398" s="59">
        <v>14</v>
      </c>
      <c r="G3398" s="59">
        <v>248</v>
      </c>
    </row>
    <row r="3399" spans="1:7" x14ac:dyDescent="0.25">
      <c r="A3399" s="59">
        <v>37</v>
      </c>
      <c r="B3399" s="59">
        <v>88</v>
      </c>
      <c r="C3399" s="59">
        <v>159</v>
      </c>
      <c r="D3399" s="59">
        <v>72</v>
      </c>
      <c r="E3399" s="59">
        <v>57</v>
      </c>
      <c r="F3399" s="59">
        <v>27</v>
      </c>
      <c r="G3399" s="59">
        <v>606</v>
      </c>
    </row>
    <row r="3400" spans="1:7" x14ac:dyDescent="0.25">
      <c r="A3400" s="59">
        <v>33</v>
      </c>
      <c r="B3400" s="59">
        <v>60</v>
      </c>
      <c r="C3400" s="59">
        <v>109</v>
      </c>
      <c r="D3400" s="59">
        <v>50</v>
      </c>
      <c r="E3400" s="59">
        <v>33</v>
      </c>
      <c r="F3400" s="59">
        <v>15</v>
      </c>
      <c r="G3400" s="59">
        <v>1064</v>
      </c>
    </row>
    <row r="3401" spans="1:7" x14ac:dyDescent="0.25">
      <c r="A3401" s="59">
        <v>40</v>
      </c>
      <c r="B3401" s="59">
        <v>49</v>
      </c>
      <c r="C3401" s="59">
        <v>82</v>
      </c>
      <c r="D3401" s="59">
        <v>34</v>
      </c>
      <c r="E3401" s="59">
        <v>19</v>
      </c>
      <c r="F3401" s="59">
        <v>9</v>
      </c>
      <c r="G3401" s="59">
        <v>890</v>
      </c>
    </row>
    <row r="3402" spans="1:7" x14ac:dyDescent="0.25">
      <c r="A3402" s="59">
        <v>39</v>
      </c>
      <c r="B3402" s="59">
        <v>48</v>
      </c>
      <c r="C3402" s="59">
        <v>79</v>
      </c>
      <c r="D3402" s="59">
        <v>32</v>
      </c>
      <c r="E3402" s="59">
        <v>19</v>
      </c>
      <c r="F3402" s="59">
        <v>8</v>
      </c>
      <c r="G3402" s="59">
        <v>841</v>
      </c>
    </row>
    <row r="3403" spans="1:7" x14ac:dyDescent="0.25">
      <c r="A3403" s="59">
        <v>12</v>
      </c>
      <c r="B3403" s="59">
        <v>25</v>
      </c>
      <c r="C3403" s="59">
        <v>41</v>
      </c>
      <c r="D3403" s="59">
        <v>16</v>
      </c>
      <c r="E3403" s="59">
        <v>15</v>
      </c>
      <c r="F3403" s="59">
        <v>4</v>
      </c>
      <c r="G3403" s="59">
        <v>484</v>
      </c>
    </row>
    <row r="3404" spans="1:7" x14ac:dyDescent="0.25">
      <c r="A3404" s="59">
        <v>22</v>
      </c>
      <c r="B3404" s="59">
        <v>33</v>
      </c>
      <c r="C3404" s="59">
        <v>55</v>
      </c>
      <c r="D3404" s="59">
        <v>22</v>
      </c>
      <c r="E3404" s="59">
        <v>16</v>
      </c>
      <c r="F3404" s="59">
        <v>6</v>
      </c>
      <c r="G3404" s="59">
        <v>865</v>
      </c>
    </row>
    <row r="3405" spans="1:7" x14ac:dyDescent="0.25">
      <c r="A3405" s="59">
        <v>142</v>
      </c>
      <c r="B3405" s="59">
        <v>172</v>
      </c>
      <c r="C3405" s="59">
        <v>283</v>
      </c>
      <c r="D3405" s="59">
        <v>93</v>
      </c>
      <c r="E3405" s="59">
        <v>64</v>
      </c>
      <c r="F3405" s="59">
        <v>37</v>
      </c>
      <c r="G3405" s="59">
        <v>810</v>
      </c>
    </row>
    <row r="3406" spans="1:7" x14ac:dyDescent="0.25">
      <c r="A3406" s="59">
        <v>142</v>
      </c>
      <c r="B3406" s="59">
        <v>161</v>
      </c>
      <c r="C3406" s="59">
        <v>275</v>
      </c>
      <c r="D3406" s="59">
        <v>70</v>
      </c>
      <c r="E3406" s="59">
        <v>54</v>
      </c>
      <c r="F3406" s="59">
        <v>35</v>
      </c>
      <c r="G3406" s="59">
        <v>678</v>
      </c>
    </row>
    <row r="3407" spans="1:7" x14ac:dyDescent="0.25">
      <c r="A3407" s="59">
        <v>11</v>
      </c>
      <c r="B3407" s="59">
        <v>60</v>
      </c>
      <c r="C3407" s="59">
        <v>108</v>
      </c>
      <c r="D3407" s="59">
        <v>49</v>
      </c>
      <c r="E3407" s="59">
        <v>48</v>
      </c>
      <c r="F3407" s="59">
        <v>18</v>
      </c>
      <c r="G3407" s="59">
        <v>414</v>
      </c>
    </row>
    <row r="3408" spans="1:7" x14ac:dyDescent="0.25">
      <c r="A3408" s="59">
        <v>26</v>
      </c>
      <c r="B3408" s="59">
        <v>62</v>
      </c>
      <c r="C3408" s="59">
        <v>107</v>
      </c>
      <c r="D3408" s="59">
        <v>46</v>
      </c>
      <c r="E3408" s="59">
        <v>40</v>
      </c>
      <c r="F3408" s="59">
        <v>15</v>
      </c>
      <c r="G3408" s="59">
        <v>415</v>
      </c>
    </row>
    <row r="3409" spans="1:7" x14ac:dyDescent="0.25">
      <c r="A3409" s="59">
        <v>26</v>
      </c>
      <c r="B3409" s="59">
        <v>51</v>
      </c>
      <c r="C3409" s="59">
        <v>84</v>
      </c>
      <c r="D3409" s="59">
        <v>34</v>
      </c>
      <c r="E3409" s="59">
        <v>30</v>
      </c>
      <c r="F3409" s="59">
        <v>10</v>
      </c>
      <c r="G3409" s="59">
        <v>428</v>
      </c>
    </row>
    <row r="3410" spans="1:7" x14ac:dyDescent="0.25">
      <c r="A3410" s="59">
        <v>-15</v>
      </c>
      <c r="B3410" s="59">
        <v>52</v>
      </c>
      <c r="C3410" s="59">
        <v>88</v>
      </c>
      <c r="D3410" s="59">
        <v>37</v>
      </c>
      <c r="E3410" s="59">
        <v>59</v>
      </c>
      <c r="F3410" s="59">
        <v>33</v>
      </c>
      <c r="G3410" s="59">
        <v>513</v>
      </c>
    </row>
    <row r="3411" spans="1:7" x14ac:dyDescent="0.25">
      <c r="A3411" s="59">
        <v>112</v>
      </c>
      <c r="B3411" s="59">
        <v>146</v>
      </c>
      <c r="C3411" s="59">
        <v>288</v>
      </c>
      <c r="D3411" s="59">
        <v>100</v>
      </c>
      <c r="E3411" s="59">
        <v>60</v>
      </c>
      <c r="F3411" s="59">
        <v>40</v>
      </c>
      <c r="G3411" s="59">
        <v>1292</v>
      </c>
    </row>
    <row r="3412" spans="1:7" x14ac:dyDescent="0.25">
      <c r="A3412" s="59">
        <v>57</v>
      </c>
      <c r="B3412" s="59">
        <v>79</v>
      </c>
      <c r="C3412" s="59">
        <v>125</v>
      </c>
      <c r="D3412" s="59">
        <v>47</v>
      </c>
      <c r="E3412" s="59">
        <v>35</v>
      </c>
      <c r="F3412" s="59">
        <v>14</v>
      </c>
      <c r="G3412" s="59">
        <v>366</v>
      </c>
    </row>
    <row r="3413" spans="1:7" x14ac:dyDescent="0.25">
      <c r="A3413" s="59">
        <v>87</v>
      </c>
      <c r="B3413" s="59">
        <v>91</v>
      </c>
      <c r="C3413" s="59">
        <v>153</v>
      </c>
      <c r="D3413" s="59">
        <v>63</v>
      </c>
      <c r="E3413" s="59">
        <v>26</v>
      </c>
      <c r="F3413" s="59">
        <v>17</v>
      </c>
      <c r="G3413" s="59">
        <v>864</v>
      </c>
    </row>
    <row r="3414" spans="1:7" x14ac:dyDescent="0.25">
      <c r="A3414" s="59">
        <v>28</v>
      </c>
      <c r="B3414" s="59">
        <v>54</v>
      </c>
      <c r="C3414" s="59">
        <v>89</v>
      </c>
      <c r="D3414" s="59">
        <v>36</v>
      </c>
      <c r="E3414" s="59">
        <v>32</v>
      </c>
      <c r="F3414" s="59">
        <v>11</v>
      </c>
      <c r="G3414" s="59">
        <v>458</v>
      </c>
    </row>
    <row r="3415" spans="1:7" x14ac:dyDescent="0.25">
      <c r="A3415" s="59">
        <v>-10</v>
      </c>
      <c r="B3415" s="59">
        <v>61</v>
      </c>
      <c r="C3415" s="59">
        <v>104</v>
      </c>
      <c r="D3415" s="59">
        <v>44</v>
      </c>
      <c r="E3415" s="59">
        <v>63</v>
      </c>
      <c r="F3415" s="59">
        <v>39</v>
      </c>
      <c r="G3415" s="59">
        <v>617</v>
      </c>
    </row>
    <row r="3416" spans="1:7" x14ac:dyDescent="0.25">
      <c r="A3416" s="59">
        <v>25</v>
      </c>
      <c r="B3416" s="59">
        <v>39</v>
      </c>
      <c r="C3416" s="59">
        <v>68</v>
      </c>
      <c r="D3416" s="59">
        <v>30</v>
      </c>
      <c r="E3416" s="59">
        <v>20</v>
      </c>
      <c r="F3416" s="59">
        <v>9</v>
      </c>
      <c r="G3416" s="59">
        <v>581</v>
      </c>
    </row>
    <row r="3417" spans="1:7" x14ac:dyDescent="0.25">
      <c r="A3417" s="59">
        <v>29</v>
      </c>
      <c r="B3417" s="59">
        <v>77</v>
      </c>
      <c r="C3417" s="59">
        <v>139</v>
      </c>
      <c r="D3417" s="59">
        <v>63</v>
      </c>
      <c r="E3417" s="59">
        <v>52</v>
      </c>
      <c r="F3417" s="59">
        <v>23</v>
      </c>
      <c r="G3417" s="59">
        <v>397</v>
      </c>
    </row>
    <row r="3418" spans="1:7" x14ac:dyDescent="0.25">
      <c r="A3418" s="59">
        <v>48</v>
      </c>
      <c r="B3418" s="59">
        <v>184</v>
      </c>
      <c r="C3418" s="59">
        <v>314</v>
      </c>
      <c r="D3418" s="59">
        <v>147</v>
      </c>
      <c r="E3418" s="59">
        <v>139</v>
      </c>
      <c r="F3418" s="59">
        <v>120</v>
      </c>
      <c r="G3418" s="59">
        <v>705</v>
      </c>
    </row>
    <row r="3419" spans="1:7" x14ac:dyDescent="0.25">
      <c r="A3419" s="59">
        <v>101</v>
      </c>
      <c r="B3419" s="59">
        <v>132</v>
      </c>
      <c r="C3419" s="59">
        <v>229</v>
      </c>
      <c r="D3419" s="59">
        <v>99</v>
      </c>
      <c r="E3419" s="59">
        <v>55</v>
      </c>
      <c r="F3419" s="59">
        <v>32</v>
      </c>
      <c r="G3419" s="59">
        <v>565</v>
      </c>
    </row>
    <row r="3420" spans="1:7" x14ac:dyDescent="0.25">
      <c r="A3420" s="59">
        <v>97</v>
      </c>
      <c r="B3420" s="59">
        <v>123</v>
      </c>
      <c r="C3420" s="59">
        <v>224</v>
      </c>
      <c r="D3420" s="59">
        <v>83</v>
      </c>
      <c r="E3420" s="59">
        <v>49</v>
      </c>
      <c r="F3420" s="59">
        <v>31</v>
      </c>
      <c r="G3420" s="59">
        <v>1073</v>
      </c>
    </row>
    <row r="3421" spans="1:7" x14ac:dyDescent="0.25">
      <c r="A3421" s="59">
        <v>39</v>
      </c>
      <c r="B3421" s="59">
        <v>88</v>
      </c>
      <c r="C3421" s="59">
        <v>159</v>
      </c>
      <c r="D3421" s="59">
        <v>72</v>
      </c>
      <c r="E3421" s="59">
        <v>56</v>
      </c>
      <c r="F3421" s="59">
        <v>27</v>
      </c>
      <c r="G3421" s="59">
        <v>606</v>
      </c>
    </row>
    <row r="3422" spans="1:7" x14ac:dyDescent="0.25">
      <c r="A3422" s="59">
        <v>33</v>
      </c>
      <c r="B3422" s="59">
        <v>60</v>
      </c>
      <c r="C3422" s="59">
        <v>109</v>
      </c>
      <c r="D3422" s="59">
        <v>50</v>
      </c>
      <c r="E3422" s="59">
        <v>33</v>
      </c>
      <c r="F3422" s="59">
        <v>15</v>
      </c>
      <c r="G3422" s="59">
        <v>1064</v>
      </c>
    </row>
    <row r="3423" spans="1:7" x14ac:dyDescent="0.25">
      <c r="A3423" s="59">
        <v>39</v>
      </c>
      <c r="B3423" s="59">
        <v>49</v>
      </c>
      <c r="C3423" s="59">
        <v>82</v>
      </c>
      <c r="D3423" s="59">
        <v>34</v>
      </c>
      <c r="E3423" s="59">
        <v>20</v>
      </c>
      <c r="F3423" s="59">
        <v>9</v>
      </c>
      <c r="G3423" s="59">
        <v>890</v>
      </c>
    </row>
    <row r="3424" spans="1:7" x14ac:dyDescent="0.25">
      <c r="A3424" s="59">
        <v>17</v>
      </c>
      <c r="B3424" s="59">
        <v>28</v>
      </c>
      <c r="C3424" s="59">
        <v>47</v>
      </c>
      <c r="D3424" s="59">
        <v>19</v>
      </c>
      <c r="E3424" s="59">
        <v>15</v>
      </c>
      <c r="F3424" s="59">
        <v>5</v>
      </c>
      <c r="G3424" s="59">
        <v>811</v>
      </c>
    </row>
    <row r="3425" spans="1:7" x14ac:dyDescent="0.25">
      <c r="A3425" s="59">
        <v>-11</v>
      </c>
      <c r="B3425" s="59">
        <v>61</v>
      </c>
      <c r="C3425" s="59">
        <v>104</v>
      </c>
      <c r="D3425" s="59">
        <v>44</v>
      </c>
      <c r="E3425" s="59">
        <v>64</v>
      </c>
      <c r="F3425" s="59">
        <v>39</v>
      </c>
      <c r="G3425" s="59">
        <v>617</v>
      </c>
    </row>
    <row r="3426" spans="1:7" x14ac:dyDescent="0.25">
      <c r="A3426" s="59">
        <v>22</v>
      </c>
      <c r="B3426" s="59">
        <v>56</v>
      </c>
      <c r="C3426" s="59">
        <v>97</v>
      </c>
      <c r="D3426" s="59">
        <v>42</v>
      </c>
      <c r="E3426" s="59">
        <v>37</v>
      </c>
      <c r="F3426" s="59">
        <v>13</v>
      </c>
      <c r="G3426" s="59">
        <v>384</v>
      </c>
    </row>
    <row r="3427" spans="1:7" x14ac:dyDescent="0.25">
      <c r="A3427" s="59">
        <v>104</v>
      </c>
      <c r="B3427" s="59">
        <v>135</v>
      </c>
      <c r="C3427" s="59">
        <v>223</v>
      </c>
      <c r="D3427" s="59">
        <v>90</v>
      </c>
      <c r="E3427" s="59">
        <v>56</v>
      </c>
      <c r="F3427" s="59">
        <v>29</v>
      </c>
      <c r="G3427" s="59">
        <v>1139</v>
      </c>
    </row>
    <row r="3428" spans="1:7" x14ac:dyDescent="0.25">
      <c r="A3428" s="59">
        <v>25</v>
      </c>
      <c r="B3428" s="59">
        <v>39</v>
      </c>
      <c r="C3428" s="59">
        <v>68</v>
      </c>
      <c r="D3428" s="59">
        <v>30</v>
      </c>
      <c r="E3428" s="59">
        <v>20</v>
      </c>
      <c r="F3428" s="59">
        <v>9</v>
      </c>
      <c r="G3428" s="59">
        <v>581</v>
      </c>
    </row>
    <row r="3429" spans="1:7" x14ac:dyDescent="0.25">
      <c r="A3429" s="59">
        <v>28</v>
      </c>
      <c r="B3429" s="59">
        <v>77</v>
      </c>
      <c r="C3429" s="59">
        <v>139</v>
      </c>
      <c r="D3429" s="59">
        <v>63</v>
      </c>
      <c r="E3429" s="59">
        <v>53</v>
      </c>
      <c r="F3429" s="59">
        <v>23</v>
      </c>
      <c r="G3429" s="59">
        <v>397</v>
      </c>
    </row>
    <row r="3430" spans="1:7" x14ac:dyDescent="0.25">
      <c r="A3430" s="59">
        <v>97</v>
      </c>
      <c r="B3430" s="59">
        <v>123</v>
      </c>
      <c r="C3430" s="59">
        <v>224</v>
      </c>
      <c r="D3430" s="59">
        <v>66</v>
      </c>
      <c r="E3430" s="59">
        <v>49</v>
      </c>
      <c r="F3430" s="59">
        <v>31</v>
      </c>
      <c r="G3430" s="59">
        <v>1073</v>
      </c>
    </row>
    <row r="3431" spans="1:7" x14ac:dyDescent="0.25">
      <c r="A3431" s="59">
        <v>61</v>
      </c>
      <c r="B3431" s="59">
        <v>68</v>
      </c>
      <c r="C3431" s="59">
        <v>113</v>
      </c>
      <c r="D3431" s="59">
        <v>46</v>
      </c>
      <c r="E3431" s="59">
        <v>22</v>
      </c>
      <c r="F3431" s="59">
        <v>12</v>
      </c>
      <c r="G3431" s="59">
        <v>880</v>
      </c>
    </row>
    <row r="3432" spans="1:7" x14ac:dyDescent="0.25">
      <c r="A3432" s="59">
        <v>87</v>
      </c>
      <c r="B3432" s="59">
        <v>91</v>
      </c>
      <c r="C3432" s="59">
        <v>153</v>
      </c>
      <c r="D3432" s="59">
        <v>63</v>
      </c>
      <c r="E3432" s="59">
        <v>26</v>
      </c>
      <c r="F3432" s="59">
        <v>17</v>
      </c>
      <c r="G3432" s="59">
        <v>864</v>
      </c>
    </row>
    <row r="3433" spans="1:7" x14ac:dyDescent="0.25">
      <c r="A3433" s="59">
        <v>48</v>
      </c>
      <c r="B3433" s="59">
        <v>184</v>
      </c>
      <c r="C3433" s="59">
        <v>314</v>
      </c>
      <c r="D3433" s="59">
        <v>182</v>
      </c>
      <c r="E3433" s="59">
        <v>139</v>
      </c>
      <c r="F3433" s="59">
        <v>120</v>
      </c>
      <c r="G3433" s="59">
        <v>705</v>
      </c>
    </row>
    <row r="3434" spans="1:7" x14ac:dyDescent="0.25">
      <c r="A3434" s="59">
        <v>101</v>
      </c>
      <c r="B3434" s="59">
        <v>132</v>
      </c>
      <c r="C3434" s="59">
        <v>229</v>
      </c>
      <c r="D3434" s="59">
        <v>99</v>
      </c>
      <c r="E3434" s="59">
        <v>55</v>
      </c>
      <c r="F3434" s="59">
        <v>32</v>
      </c>
      <c r="G3434" s="59">
        <v>565</v>
      </c>
    </row>
    <row r="3435" spans="1:7" x14ac:dyDescent="0.25">
      <c r="A3435" s="59">
        <v>144</v>
      </c>
      <c r="B3435" s="59">
        <v>172</v>
      </c>
      <c r="C3435" s="59">
        <v>283</v>
      </c>
      <c r="D3435" s="59">
        <v>153</v>
      </c>
      <c r="E3435" s="59">
        <v>63</v>
      </c>
      <c r="F3435" s="59">
        <v>37</v>
      </c>
      <c r="G3435" s="59">
        <v>810</v>
      </c>
    </row>
    <row r="3436" spans="1:7" x14ac:dyDescent="0.25">
      <c r="A3436" s="59">
        <v>141</v>
      </c>
      <c r="B3436" s="59">
        <v>161</v>
      </c>
      <c r="C3436" s="59">
        <v>275</v>
      </c>
      <c r="D3436" s="59">
        <v>129</v>
      </c>
      <c r="E3436" s="59">
        <v>55</v>
      </c>
      <c r="F3436" s="59">
        <v>35</v>
      </c>
      <c r="G3436" s="59">
        <v>678</v>
      </c>
    </row>
    <row r="3437" spans="1:7" x14ac:dyDescent="0.25">
      <c r="A3437" s="59">
        <v>12</v>
      </c>
      <c r="B3437" s="59">
        <v>60</v>
      </c>
      <c r="C3437" s="59">
        <v>108</v>
      </c>
      <c r="D3437" s="59">
        <v>49</v>
      </c>
      <c r="E3437" s="59">
        <v>47</v>
      </c>
      <c r="F3437" s="59">
        <v>18</v>
      </c>
      <c r="G3437" s="59">
        <v>414</v>
      </c>
    </row>
    <row r="3438" spans="1:7" x14ac:dyDescent="0.25">
      <c r="A3438" s="59">
        <v>22</v>
      </c>
      <c r="B3438" s="59">
        <v>33</v>
      </c>
      <c r="C3438" s="59">
        <v>55</v>
      </c>
      <c r="D3438" s="59">
        <v>22</v>
      </c>
      <c r="E3438" s="59">
        <v>16</v>
      </c>
      <c r="F3438" s="59">
        <v>6</v>
      </c>
      <c r="G3438" s="59">
        <v>865</v>
      </c>
    </row>
    <row r="3439" spans="1:7" x14ac:dyDescent="0.25">
      <c r="A3439" s="59">
        <v>12</v>
      </c>
      <c r="B3439" s="59">
        <v>25</v>
      </c>
      <c r="C3439" s="59">
        <v>41</v>
      </c>
      <c r="D3439" s="59">
        <v>16</v>
      </c>
      <c r="E3439" s="59">
        <v>15</v>
      </c>
      <c r="F3439" s="59">
        <v>4</v>
      </c>
      <c r="G3439" s="59">
        <v>484</v>
      </c>
    </row>
    <row r="3440" spans="1:7" x14ac:dyDescent="0.25">
      <c r="A3440" s="59">
        <v>8</v>
      </c>
      <c r="B3440" s="59">
        <v>68</v>
      </c>
      <c r="C3440" s="59">
        <v>104</v>
      </c>
      <c r="D3440" s="59">
        <v>37</v>
      </c>
      <c r="E3440" s="59">
        <v>58</v>
      </c>
      <c r="F3440" s="59">
        <v>33</v>
      </c>
      <c r="G3440" s="59">
        <v>540</v>
      </c>
    </row>
    <row r="3441" spans="1:7" x14ac:dyDescent="0.25">
      <c r="A3441" s="59">
        <v>113</v>
      </c>
      <c r="B3441" s="59">
        <v>146</v>
      </c>
      <c r="C3441" s="59">
        <v>288</v>
      </c>
      <c r="D3441" s="59">
        <v>103</v>
      </c>
      <c r="E3441" s="59">
        <v>60</v>
      </c>
      <c r="F3441" s="59">
        <v>40</v>
      </c>
      <c r="G3441" s="59">
        <v>1292</v>
      </c>
    </row>
    <row r="3442" spans="1:7" x14ac:dyDescent="0.25">
      <c r="A3442" s="59">
        <v>777</v>
      </c>
      <c r="B3442" s="59">
        <v>612</v>
      </c>
      <c r="C3442" s="59">
        <v>658</v>
      </c>
      <c r="D3442" s="59">
        <v>52</v>
      </c>
      <c r="E3442" s="59">
        <v>46</v>
      </c>
      <c r="F3442" s="59">
        <v>17</v>
      </c>
      <c r="G3442" s="59">
        <v>-2033</v>
      </c>
    </row>
    <row r="3443" spans="1:7" x14ac:dyDescent="0.25">
      <c r="A3443" s="59">
        <v>1</v>
      </c>
      <c r="B3443" s="59">
        <v>48</v>
      </c>
      <c r="C3443" s="59">
        <v>85</v>
      </c>
      <c r="D3443" s="59">
        <v>38</v>
      </c>
      <c r="E3443" s="59">
        <v>44</v>
      </c>
      <c r="F3443" s="59">
        <v>14</v>
      </c>
      <c r="G3443" s="59">
        <v>248</v>
      </c>
    </row>
    <row r="3444" spans="1:7" x14ac:dyDescent="0.25">
      <c r="A3444" s="59">
        <v>28</v>
      </c>
      <c r="B3444" s="59">
        <v>38</v>
      </c>
      <c r="C3444" s="59">
        <v>62</v>
      </c>
      <c r="D3444" s="59">
        <v>25</v>
      </c>
      <c r="E3444" s="59">
        <v>17</v>
      </c>
      <c r="F3444" s="59">
        <v>7</v>
      </c>
      <c r="G3444" s="59">
        <v>851</v>
      </c>
    </row>
    <row r="3445" spans="1:7" x14ac:dyDescent="0.25">
      <c r="A3445" s="59">
        <v>43</v>
      </c>
      <c r="B3445" s="59">
        <v>43</v>
      </c>
      <c r="C3445" s="59">
        <v>43</v>
      </c>
      <c r="D3445" s="59">
        <v>0</v>
      </c>
      <c r="E3445" s="59">
        <v>11</v>
      </c>
      <c r="F3445" s="59">
        <v>0</v>
      </c>
      <c r="G3445" s="59">
        <v>516</v>
      </c>
    </row>
    <row r="3446" spans="1:7" x14ac:dyDescent="0.25">
      <c r="A3446" s="59">
        <v>1</v>
      </c>
      <c r="B3446" s="59">
        <v>88</v>
      </c>
      <c r="C3446" s="59">
        <v>150</v>
      </c>
      <c r="D3446" s="59">
        <v>63</v>
      </c>
      <c r="E3446" s="59">
        <v>81</v>
      </c>
      <c r="F3446" s="59">
        <v>57</v>
      </c>
      <c r="G3446" s="59">
        <v>332</v>
      </c>
    </row>
    <row r="3447" spans="1:7" x14ac:dyDescent="0.25">
      <c r="A3447" s="59">
        <v>-12</v>
      </c>
      <c r="B3447" s="59">
        <v>36</v>
      </c>
      <c r="C3447" s="59">
        <v>64</v>
      </c>
      <c r="D3447" s="59">
        <v>29</v>
      </c>
      <c r="E3447" s="59">
        <v>42</v>
      </c>
      <c r="F3447" s="59">
        <v>11</v>
      </c>
      <c r="G3447" s="59">
        <v>215</v>
      </c>
    </row>
    <row r="3448" spans="1:7" x14ac:dyDescent="0.25">
      <c r="A3448" s="59">
        <v>66</v>
      </c>
      <c r="B3448" s="59">
        <v>90</v>
      </c>
      <c r="C3448" s="59">
        <v>150</v>
      </c>
      <c r="D3448" s="59">
        <v>61</v>
      </c>
      <c r="E3448" s="59">
        <v>39</v>
      </c>
      <c r="F3448" s="59">
        <v>19</v>
      </c>
      <c r="G3448" s="59">
        <v>322</v>
      </c>
    </row>
    <row r="3449" spans="1:7" x14ac:dyDescent="0.25">
      <c r="A3449" s="59">
        <v>61</v>
      </c>
      <c r="B3449" s="59">
        <v>96</v>
      </c>
      <c r="C3449" s="59">
        <v>159</v>
      </c>
      <c r="D3449" s="59">
        <v>64</v>
      </c>
      <c r="E3449" s="59">
        <v>48</v>
      </c>
      <c r="F3449" s="59">
        <v>21</v>
      </c>
      <c r="G3449" s="59">
        <v>460</v>
      </c>
    </row>
    <row r="3450" spans="1:7" x14ac:dyDescent="0.25">
      <c r="A3450" s="59">
        <v>316</v>
      </c>
      <c r="B3450" s="59">
        <v>369</v>
      </c>
      <c r="C3450" s="59">
        <v>647</v>
      </c>
      <c r="D3450" s="59">
        <v>236</v>
      </c>
      <c r="E3450" s="59">
        <v>130</v>
      </c>
      <c r="F3450" s="59">
        <v>107</v>
      </c>
      <c r="G3450" s="59">
        <v>1565</v>
      </c>
    </row>
    <row r="3451" spans="1:7" x14ac:dyDescent="0.25">
      <c r="A3451" s="59">
        <v>-420</v>
      </c>
      <c r="B3451" s="59">
        <v>-187</v>
      </c>
      <c r="C3451" s="59">
        <v>123</v>
      </c>
      <c r="D3451" s="59">
        <v>326</v>
      </c>
      <c r="E3451" s="59">
        <v>109</v>
      </c>
      <c r="F3451" s="59">
        <v>96</v>
      </c>
      <c r="G3451" s="59">
        <v>3422</v>
      </c>
    </row>
    <row r="3452" spans="1:7" x14ac:dyDescent="0.25">
      <c r="A3452" s="59">
        <v>199</v>
      </c>
      <c r="B3452" s="59">
        <v>191</v>
      </c>
      <c r="C3452" s="59">
        <v>320</v>
      </c>
      <c r="D3452" s="59">
        <v>98</v>
      </c>
      <c r="E3452" s="59">
        <v>44</v>
      </c>
      <c r="F3452" s="59">
        <v>36</v>
      </c>
      <c r="G3452" s="59">
        <v>994</v>
      </c>
    </row>
    <row r="3453" spans="1:7" x14ac:dyDescent="0.25">
      <c r="A3453" s="59">
        <v>184</v>
      </c>
      <c r="B3453" s="59">
        <v>178</v>
      </c>
      <c r="C3453" s="59">
        <v>298</v>
      </c>
      <c r="D3453" s="59">
        <v>93</v>
      </c>
      <c r="E3453" s="59">
        <v>42</v>
      </c>
      <c r="F3453" s="59">
        <v>34</v>
      </c>
      <c r="G3453" s="59">
        <v>941</v>
      </c>
    </row>
    <row r="3454" spans="1:7" x14ac:dyDescent="0.25">
      <c r="A3454" s="59">
        <v>145</v>
      </c>
      <c r="B3454" s="59">
        <v>145</v>
      </c>
      <c r="C3454" s="59">
        <v>243</v>
      </c>
      <c r="D3454" s="59">
        <v>86</v>
      </c>
      <c r="E3454" s="59">
        <v>37</v>
      </c>
      <c r="F3454" s="59">
        <v>28</v>
      </c>
      <c r="G3454" s="59">
        <v>598</v>
      </c>
    </row>
    <row r="3455" spans="1:7" x14ac:dyDescent="0.25">
      <c r="A3455" s="59">
        <v>-392</v>
      </c>
      <c r="B3455" s="59">
        <v>-95</v>
      </c>
      <c r="C3455" s="59">
        <v>77</v>
      </c>
      <c r="D3455" s="59">
        <v>146</v>
      </c>
      <c r="E3455" s="59">
        <v>176</v>
      </c>
      <c r="F3455" s="59">
        <v>156</v>
      </c>
      <c r="G3455" s="59">
        <v>2615</v>
      </c>
    </row>
    <row r="3456" spans="1:7" x14ac:dyDescent="0.25">
      <c r="A3456" s="59">
        <v>247</v>
      </c>
      <c r="B3456" s="59">
        <v>277</v>
      </c>
      <c r="C3456" s="59">
        <v>538</v>
      </c>
      <c r="D3456" s="59">
        <v>239</v>
      </c>
      <c r="E3456" s="59">
        <v>91</v>
      </c>
      <c r="F3456" s="59">
        <v>74</v>
      </c>
      <c r="G3456" s="59">
        <v>1319</v>
      </c>
    </row>
    <row r="3457" spans="1:7" x14ac:dyDescent="0.25">
      <c r="A3457" s="59">
        <v>508</v>
      </c>
      <c r="B3457" s="59">
        <v>546</v>
      </c>
      <c r="C3457" s="59">
        <v>902</v>
      </c>
      <c r="D3457" s="59">
        <v>342</v>
      </c>
      <c r="E3457" s="59">
        <v>166</v>
      </c>
      <c r="F3457" s="59">
        <v>127</v>
      </c>
      <c r="G3457" s="59">
        <v>2617</v>
      </c>
    </row>
    <row r="3458" spans="1:7" x14ac:dyDescent="0.25">
      <c r="A3458" s="59">
        <v>84</v>
      </c>
      <c r="B3458" s="59">
        <v>99</v>
      </c>
      <c r="C3458" s="59">
        <v>174</v>
      </c>
      <c r="D3458" s="59">
        <v>77</v>
      </c>
      <c r="E3458" s="59">
        <v>35</v>
      </c>
      <c r="F3458" s="59">
        <v>25</v>
      </c>
      <c r="G3458" s="59">
        <v>581</v>
      </c>
    </row>
    <row r="3459" spans="1:7" x14ac:dyDescent="0.25">
      <c r="A3459" s="59">
        <v>39</v>
      </c>
      <c r="B3459" s="59">
        <v>88</v>
      </c>
      <c r="C3459" s="59">
        <v>159</v>
      </c>
      <c r="D3459" s="59">
        <v>72</v>
      </c>
      <c r="E3459" s="59">
        <v>56</v>
      </c>
      <c r="F3459" s="59">
        <v>27</v>
      </c>
      <c r="G3459" s="59">
        <v>606</v>
      </c>
    </row>
    <row r="3460" spans="1:7" x14ac:dyDescent="0.25">
      <c r="A3460" s="59">
        <v>63</v>
      </c>
      <c r="B3460" s="59">
        <v>70</v>
      </c>
      <c r="C3460" s="59">
        <v>117</v>
      </c>
      <c r="D3460" s="59">
        <v>48</v>
      </c>
      <c r="E3460" s="59">
        <v>22</v>
      </c>
      <c r="F3460" s="59">
        <v>13</v>
      </c>
      <c r="G3460" s="59">
        <v>839</v>
      </c>
    </row>
    <row r="3461" spans="1:7" x14ac:dyDescent="0.25">
      <c r="A3461" s="59">
        <v>87</v>
      </c>
      <c r="B3461" s="59">
        <v>91</v>
      </c>
      <c r="C3461" s="59">
        <v>153</v>
      </c>
      <c r="D3461" s="59">
        <v>63</v>
      </c>
      <c r="E3461" s="59">
        <v>26</v>
      </c>
      <c r="F3461" s="59">
        <v>17</v>
      </c>
      <c r="G3461" s="59">
        <v>864</v>
      </c>
    </row>
    <row r="3462" spans="1:7" x14ac:dyDescent="0.25">
      <c r="A3462" s="59">
        <v>-10</v>
      </c>
      <c r="B3462" s="59">
        <v>61</v>
      </c>
      <c r="C3462" s="59">
        <v>104</v>
      </c>
      <c r="D3462" s="59">
        <v>44</v>
      </c>
      <c r="E3462" s="59">
        <v>63</v>
      </c>
      <c r="F3462" s="59">
        <v>39</v>
      </c>
      <c r="G3462" s="59">
        <v>-508</v>
      </c>
    </row>
    <row r="3463" spans="1:7" x14ac:dyDescent="0.25">
      <c r="A3463" s="59">
        <v>57</v>
      </c>
      <c r="B3463" s="59">
        <v>79</v>
      </c>
      <c r="C3463" s="59">
        <v>125</v>
      </c>
      <c r="D3463" s="59">
        <v>47</v>
      </c>
      <c r="E3463" s="59">
        <v>35</v>
      </c>
      <c r="F3463" s="59">
        <v>14</v>
      </c>
      <c r="G3463" s="59">
        <v>366</v>
      </c>
    </row>
    <row r="3464" spans="1:7" x14ac:dyDescent="0.25">
      <c r="A3464" s="59">
        <v>29</v>
      </c>
      <c r="B3464" s="59">
        <v>54</v>
      </c>
      <c r="C3464" s="59">
        <v>89</v>
      </c>
      <c r="D3464" s="59">
        <v>36</v>
      </c>
      <c r="E3464" s="59">
        <v>31</v>
      </c>
      <c r="F3464" s="59">
        <v>11</v>
      </c>
      <c r="G3464" s="59">
        <v>458</v>
      </c>
    </row>
    <row r="3465" spans="1:7" x14ac:dyDescent="0.25">
      <c r="A3465" s="59">
        <v>26</v>
      </c>
      <c r="B3465" s="59">
        <v>38</v>
      </c>
      <c r="C3465" s="59">
        <v>62</v>
      </c>
      <c r="D3465" s="59">
        <v>25</v>
      </c>
      <c r="E3465" s="59">
        <v>18</v>
      </c>
      <c r="F3465" s="59">
        <v>7</v>
      </c>
      <c r="G3465" s="59">
        <v>851</v>
      </c>
    </row>
    <row r="3466" spans="1:7" x14ac:dyDescent="0.25">
      <c r="A3466" s="59">
        <v>21</v>
      </c>
      <c r="B3466" s="59">
        <v>49</v>
      </c>
      <c r="C3466" s="59">
        <v>89</v>
      </c>
      <c r="D3466" s="59">
        <v>41</v>
      </c>
      <c r="E3466" s="59">
        <v>32</v>
      </c>
      <c r="F3466" s="59">
        <v>12</v>
      </c>
      <c r="G3466" s="59">
        <v>1007</v>
      </c>
    </row>
    <row r="3467" spans="1:7" x14ac:dyDescent="0.25">
      <c r="A3467" s="59">
        <v>61</v>
      </c>
      <c r="B3467" s="59">
        <v>96</v>
      </c>
      <c r="C3467" s="59">
        <v>159</v>
      </c>
      <c r="D3467" s="59">
        <v>64</v>
      </c>
      <c r="E3467" s="59">
        <v>48</v>
      </c>
      <c r="F3467" s="59">
        <v>21</v>
      </c>
      <c r="G3467" s="59">
        <v>460</v>
      </c>
    </row>
    <row r="3468" spans="1:7" x14ac:dyDescent="0.25">
      <c r="A3468" s="59">
        <v>-58</v>
      </c>
      <c r="B3468" s="59">
        <v>19</v>
      </c>
      <c r="C3468" s="59">
        <v>138</v>
      </c>
      <c r="D3468" s="59">
        <v>126</v>
      </c>
      <c r="E3468" s="59">
        <v>57</v>
      </c>
      <c r="F3468" s="59">
        <v>37</v>
      </c>
      <c r="G3468" s="59">
        <v>1439</v>
      </c>
    </row>
    <row r="3469" spans="1:7" x14ac:dyDescent="0.25">
      <c r="A3469" s="59">
        <v>-11</v>
      </c>
      <c r="B3469" s="59">
        <v>36</v>
      </c>
      <c r="C3469" s="59">
        <v>64</v>
      </c>
      <c r="D3469" s="59">
        <v>29</v>
      </c>
      <c r="E3469" s="59">
        <v>41</v>
      </c>
      <c r="F3469" s="59">
        <v>11</v>
      </c>
      <c r="G3469" s="59">
        <v>-347</v>
      </c>
    </row>
    <row r="3470" spans="1:7" x14ac:dyDescent="0.25">
      <c r="A3470" s="59">
        <v>3</v>
      </c>
      <c r="B3470" s="59">
        <v>88</v>
      </c>
      <c r="C3470" s="59">
        <v>150</v>
      </c>
      <c r="D3470" s="59">
        <v>63</v>
      </c>
      <c r="E3470" s="59">
        <v>80</v>
      </c>
      <c r="F3470" s="59">
        <v>57</v>
      </c>
      <c r="G3470" s="59">
        <v>332</v>
      </c>
    </row>
    <row r="3471" spans="1:7" x14ac:dyDescent="0.25">
      <c r="A3471" s="59">
        <v>25</v>
      </c>
      <c r="B3471" s="59">
        <v>60</v>
      </c>
      <c r="C3471" s="59">
        <v>104</v>
      </c>
      <c r="D3471" s="59">
        <v>45</v>
      </c>
      <c r="E3471" s="59">
        <v>39</v>
      </c>
      <c r="F3471" s="59">
        <v>14</v>
      </c>
      <c r="G3471" s="59">
        <v>253</v>
      </c>
    </row>
    <row r="3472" spans="1:7" x14ac:dyDescent="0.25">
      <c r="A3472" s="59">
        <v>28</v>
      </c>
      <c r="B3472" s="59">
        <v>77</v>
      </c>
      <c r="C3472" s="59">
        <v>139</v>
      </c>
      <c r="D3472" s="59">
        <v>63</v>
      </c>
      <c r="E3472" s="59">
        <v>53</v>
      </c>
      <c r="F3472" s="59">
        <v>23</v>
      </c>
      <c r="G3472" s="59">
        <v>397</v>
      </c>
    </row>
    <row r="3473" spans="1:7" x14ac:dyDescent="0.25">
      <c r="A3473" s="59">
        <v>47</v>
      </c>
      <c r="B3473" s="59">
        <v>184</v>
      </c>
      <c r="C3473" s="59">
        <v>314</v>
      </c>
      <c r="D3473" s="59">
        <v>159</v>
      </c>
      <c r="E3473" s="59">
        <v>140</v>
      </c>
      <c r="F3473" s="59">
        <v>120</v>
      </c>
      <c r="G3473" s="59">
        <v>705</v>
      </c>
    </row>
    <row r="3474" spans="1:7" x14ac:dyDescent="0.25">
      <c r="A3474" s="59">
        <v>73</v>
      </c>
      <c r="B3474" s="59">
        <v>87</v>
      </c>
      <c r="C3474" s="59">
        <v>154</v>
      </c>
      <c r="D3474" s="59">
        <v>68</v>
      </c>
      <c r="E3474" s="59">
        <v>32</v>
      </c>
      <c r="F3474" s="59">
        <v>22</v>
      </c>
      <c r="G3474" s="59">
        <v>587</v>
      </c>
    </row>
    <row r="3475" spans="1:7" x14ac:dyDescent="0.25">
      <c r="A3475" s="59">
        <v>22</v>
      </c>
      <c r="B3475" s="59">
        <v>33</v>
      </c>
      <c r="C3475" s="59">
        <v>55</v>
      </c>
      <c r="D3475" s="59">
        <v>22</v>
      </c>
      <c r="E3475" s="59">
        <v>16</v>
      </c>
      <c r="F3475" s="59">
        <v>6</v>
      </c>
      <c r="G3475" s="59">
        <v>865</v>
      </c>
    </row>
    <row r="3476" spans="1:7" x14ac:dyDescent="0.25">
      <c r="A3476" s="59">
        <v>141</v>
      </c>
      <c r="B3476" s="59">
        <v>161</v>
      </c>
      <c r="C3476" s="59">
        <v>275</v>
      </c>
      <c r="D3476" s="59">
        <v>64</v>
      </c>
      <c r="E3476" s="59">
        <v>55</v>
      </c>
      <c r="F3476" s="59">
        <v>35</v>
      </c>
      <c r="G3476" s="59">
        <v>-1278</v>
      </c>
    </row>
    <row r="3477" spans="1:7" x14ac:dyDescent="0.25">
      <c r="A3477" s="59">
        <v>14</v>
      </c>
      <c r="B3477" s="59">
        <v>25</v>
      </c>
      <c r="C3477" s="59">
        <v>41</v>
      </c>
      <c r="D3477" s="59">
        <v>16</v>
      </c>
      <c r="E3477" s="59">
        <v>14</v>
      </c>
      <c r="F3477" s="59">
        <v>4</v>
      </c>
      <c r="G3477" s="59">
        <v>484</v>
      </c>
    </row>
    <row r="3478" spans="1:7" x14ac:dyDescent="0.25">
      <c r="A3478" s="59">
        <v>142</v>
      </c>
      <c r="B3478" s="59">
        <v>172</v>
      </c>
      <c r="C3478" s="59">
        <v>283</v>
      </c>
      <c r="D3478" s="59">
        <v>111</v>
      </c>
      <c r="E3478" s="59">
        <v>64</v>
      </c>
      <c r="F3478" s="59">
        <v>37</v>
      </c>
      <c r="G3478" s="59">
        <v>810</v>
      </c>
    </row>
    <row r="3479" spans="1:7" x14ac:dyDescent="0.25">
      <c r="A3479" s="59">
        <v>26</v>
      </c>
      <c r="B3479" s="59">
        <v>62</v>
      </c>
      <c r="C3479" s="59">
        <v>107</v>
      </c>
      <c r="D3479" s="59">
        <v>46</v>
      </c>
      <c r="E3479" s="59">
        <v>40</v>
      </c>
      <c r="F3479" s="59">
        <v>15</v>
      </c>
      <c r="G3479" s="59">
        <v>415</v>
      </c>
    </row>
    <row r="3480" spans="1:7" x14ac:dyDescent="0.25">
      <c r="A3480" s="59">
        <v>26</v>
      </c>
      <c r="B3480" s="59">
        <v>51</v>
      </c>
      <c r="C3480" s="59">
        <v>84</v>
      </c>
      <c r="D3480" s="59">
        <v>34</v>
      </c>
      <c r="E3480" s="59">
        <v>30</v>
      </c>
      <c r="F3480" s="59">
        <v>10</v>
      </c>
      <c r="G3480" s="59">
        <v>428</v>
      </c>
    </row>
    <row r="3481" spans="1:7" x14ac:dyDescent="0.25">
      <c r="A3481" s="59">
        <v>345</v>
      </c>
      <c r="B3481" s="59">
        <v>367</v>
      </c>
      <c r="C3481" s="59">
        <v>672</v>
      </c>
      <c r="D3481" s="59">
        <v>269</v>
      </c>
      <c r="E3481" s="59">
        <v>109</v>
      </c>
      <c r="F3481" s="59">
        <v>96</v>
      </c>
      <c r="G3481" s="59">
        <v>1296</v>
      </c>
    </row>
    <row r="3482" spans="1:7" x14ac:dyDescent="0.25">
      <c r="A3482" s="59">
        <v>54</v>
      </c>
      <c r="B3482" s="59">
        <v>68</v>
      </c>
      <c r="C3482" s="59">
        <v>119</v>
      </c>
      <c r="D3482" s="59">
        <v>52</v>
      </c>
      <c r="E3482" s="59">
        <v>27</v>
      </c>
      <c r="F3482" s="59">
        <v>17</v>
      </c>
      <c r="G3482" s="59">
        <v>554</v>
      </c>
    </row>
    <row r="3483" spans="1:7" x14ac:dyDescent="0.25">
      <c r="A3483" s="59">
        <v>41</v>
      </c>
      <c r="B3483" s="59">
        <v>79</v>
      </c>
      <c r="C3483" s="59">
        <v>130</v>
      </c>
      <c r="D3483" s="59">
        <v>52</v>
      </c>
      <c r="E3483" s="59">
        <v>46</v>
      </c>
      <c r="F3483" s="59">
        <v>17</v>
      </c>
      <c r="G3483" s="59">
        <v>-587</v>
      </c>
    </row>
    <row r="3484" spans="1:7" x14ac:dyDescent="0.25">
      <c r="A3484" s="59">
        <v>184</v>
      </c>
      <c r="B3484" s="59">
        <v>178</v>
      </c>
      <c r="C3484" s="59">
        <v>298</v>
      </c>
      <c r="D3484" s="59">
        <v>85</v>
      </c>
      <c r="E3484" s="59">
        <v>42</v>
      </c>
      <c r="F3484" s="59">
        <v>34</v>
      </c>
      <c r="G3484" s="59">
        <v>941</v>
      </c>
    </row>
    <row r="3485" spans="1:7" x14ac:dyDescent="0.25">
      <c r="A3485" s="59">
        <v>145</v>
      </c>
      <c r="B3485" s="59">
        <v>145</v>
      </c>
      <c r="C3485" s="59">
        <v>243</v>
      </c>
      <c r="D3485" s="59">
        <v>90</v>
      </c>
      <c r="E3485" s="59">
        <v>37</v>
      </c>
      <c r="F3485" s="59">
        <v>28</v>
      </c>
      <c r="G3485" s="59">
        <v>598</v>
      </c>
    </row>
    <row r="3486" spans="1:7" x14ac:dyDescent="0.25">
      <c r="A3486" s="59">
        <v>3</v>
      </c>
      <c r="B3486" s="59">
        <v>88</v>
      </c>
      <c r="C3486" s="59">
        <v>150</v>
      </c>
      <c r="D3486" s="59">
        <v>63</v>
      </c>
      <c r="E3486" s="59">
        <v>80</v>
      </c>
      <c r="F3486" s="59">
        <v>57</v>
      </c>
      <c r="G3486" s="59">
        <v>332</v>
      </c>
    </row>
    <row r="3487" spans="1:7" x14ac:dyDescent="0.25">
      <c r="A3487" s="59">
        <v>26</v>
      </c>
      <c r="B3487" s="59">
        <v>60</v>
      </c>
      <c r="C3487" s="59">
        <v>104</v>
      </c>
      <c r="D3487" s="59">
        <v>45</v>
      </c>
      <c r="E3487" s="59">
        <v>38</v>
      </c>
      <c r="F3487" s="59">
        <v>14</v>
      </c>
      <c r="G3487" s="59">
        <v>253</v>
      </c>
    </row>
    <row r="3488" spans="1:7" x14ac:dyDescent="0.25">
      <c r="A3488" s="59">
        <v>-12</v>
      </c>
      <c r="B3488" s="59">
        <v>36</v>
      </c>
      <c r="C3488" s="59">
        <v>64</v>
      </c>
      <c r="D3488" s="59">
        <v>29</v>
      </c>
      <c r="E3488" s="59">
        <v>42</v>
      </c>
      <c r="F3488" s="59">
        <v>11</v>
      </c>
      <c r="G3488" s="59">
        <v>215</v>
      </c>
    </row>
    <row r="3489" spans="1:7" x14ac:dyDescent="0.25">
      <c r="A3489" s="59">
        <v>68</v>
      </c>
      <c r="B3489" s="59">
        <v>90</v>
      </c>
      <c r="C3489" s="59">
        <v>150</v>
      </c>
      <c r="D3489" s="59">
        <v>61</v>
      </c>
      <c r="E3489" s="59">
        <v>38</v>
      </c>
      <c r="F3489" s="59">
        <v>19</v>
      </c>
      <c r="G3489" s="59">
        <v>322</v>
      </c>
    </row>
    <row r="3490" spans="1:7" x14ac:dyDescent="0.25">
      <c r="A3490" s="59">
        <v>61</v>
      </c>
      <c r="B3490" s="59">
        <v>96</v>
      </c>
      <c r="C3490" s="59">
        <v>159</v>
      </c>
      <c r="D3490" s="59">
        <v>64</v>
      </c>
      <c r="E3490" s="59">
        <v>48</v>
      </c>
      <c r="F3490" s="59">
        <v>21</v>
      </c>
      <c r="G3490" s="59">
        <v>460</v>
      </c>
    </row>
    <row r="3491" spans="1:7" x14ac:dyDescent="0.25">
      <c r="A3491" s="59">
        <v>-57</v>
      </c>
      <c r="B3491" s="59">
        <v>19</v>
      </c>
      <c r="C3491" s="59">
        <v>138</v>
      </c>
      <c r="D3491" s="59">
        <v>118</v>
      </c>
      <c r="E3491" s="59">
        <v>56</v>
      </c>
      <c r="F3491" s="59">
        <v>37</v>
      </c>
      <c r="G3491" s="59">
        <v>1439</v>
      </c>
    </row>
    <row r="3492" spans="1:7" x14ac:dyDescent="0.25">
      <c r="A3492" s="59">
        <v>33</v>
      </c>
      <c r="B3492" s="59">
        <v>60</v>
      </c>
      <c r="C3492" s="59">
        <v>109</v>
      </c>
      <c r="D3492" s="59">
        <v>50</v>
      </c>
      <c r="E3492" s="59">
        <v>33</v>
      </c>
      <c r="F3492" s="59">
        <v>15</v>
      </c>
      <c r="G3492" s="59">
        <v>1064</v>
      </c>
    </row>
    <row r="3493" spans="1:7" x14ac:dyDescent="0.25">
      <c r="A3493" s="59">
        <v>21</v>
      </c>
      <c r="B3493" s="59">
        <v>56</v>
      </c>
      <c r="C3493" s="59">
        <v>97</v>
      </c>
      <c r="D3493" s="59">
        <v>42</v>
      </c>
      <c r="E3493" s="59">
        <v>38</v>
      </c>
      <c r="F3493" s="59">
        <v>13</v>
      </c>
      <c r="G3493" s="59">
        <v>384</v>
      </c>
    </row>
    <row r="3494" spans="1:7" x14ac:dyDescent="0.25">
      <c r="A3494" s="59">
        <v>37</v>
      </c>
      <c r="B3494" s="59">
        <v>88</v>
      </c>
      <c r="C3494" s="59">
        <v>159</v>
      </c>
      <c r="D3494" s="59">
        <v>72</v>
      </c>
      <c r="E3494" s="59">
        <v>57</v>
      </c>
      <c r="F3494" s="59">
        <v>27</v>
      </c>
      <c r="G3494" s="59">
        <v>606</v>
      </c>
    </row>
    <row r="3495" spans="1:7" x14ac:dyDescent="0.25">
      <c r="A3495" s="59">
        <v>39</v>
      </c>
      <c r="B3495" s="59">
        <v>48</v>
      </c>
      <c r="C3495" s="59">
        <v>79</v>
      </c>
      <c r="D3495" s="59">
        <v>32</v>
      </c>
      <c r="E3495" s="59">
        <v>19</v>
      </c>
      <c r="F3495" s="59">
        <v>8</v>
      </c>
      <c r="G3495" s="59">
        <v>841</v>
      </c>
    </row>
    <row r="3496" spans="1:7" x14ac:dyDescent="0.25">
      <c r="A3496" s="59">
        <v>86</v>
      </c>
      <c r="B3496" s="59">
        <v>99</v>
      </c>
      <c r="C3496" s="59">
        <v>174</v>
      </c>
      <c r="D3496" s="59">
        <v>77</v>
      </c>
      <c r="E3496" s="59">
        <v>34</v>
      </c>
      <c r="F3496" s="59">
        <v>25</v>
      </c>
      <c r="G3496" s="59">
        <v>581</v>
      </c>
    </row>
    <row r="3497" spans="1:7" x14ac:dyDescent="0.25">
      <c r="A3497" s="59">
        <v>39</v>
      </c>
      <c r="B3497" s="59">
        <v>49</v>
      </c>
      <c r="C3497" s="59">
        <v>82</v>
      </c>
      <c r="D3497" s="59">
        <v>34</v>
      </c>
      <c r="E3497" s="59">
        <v>20</v>
      </c>
      <c r="F3497" s="59">
        <v>9</v>
      </c>
      <c r="G3497" s="59">
        <v>890</v>
      </c>
    </row>
    <row r="3498" spans="1:7" x14ac:dyDescent="0.25">
      <c r="A3498" s="59">
        <v>184</v>
      </c>
      <c r="B3498" s="59">
        <v>178</v>
      </c>
      <c r="C3498" s="59">
        <v>298</v>
      </c>
      <c r="D3498" s="59">
        <v>104</v>
      </c>
      <c r="E3498" s="59">
        <v>42</v>
      </c>
      <c r="F3498" s="59">
        <v>34</v>
      </c>
      <c r="G3498" s="59">
        <v>941</v>
      </c>
    </row>
    <row r="3499" spans="1:7" x14ac:dyDescent="0.25">
      <c r="A3499" s="59">
        <v>145</v>
      </c>
      <c r="B3499" s="59">
        <v>145</v>
      </c>
      <c r="C3499" s="59">
        <v>243</v>
      </c>
      <c r="D3499" s="59">
        <v>89</v>
      </c>
      <c r="E3499" s="59">
        <v>37</v>
      </c>
      <c r="F3499" s="59">
        <v>28</v>
      </c>
      <c r="G3499" s="59">
        <v>598</v>
      </c>
    </row>
    <row r="3500" spans="1:7" x14ac:dyDescent="0.25">
      <c r="A3500" s="59">
        <v>41</v>
      </c>
      <c r="B3500" s="59">
        <v>79</v>
      </c>
      <c r="C3500" s="59">
        <v>130</v>
      </c>
      <c r="D3500" s="59">
        <v>52</v>
      </c>
      <c r="E3500" s="59">
        <v>46</v>
      </c>
      <c r="F3500" s="59">
        <v>17</v>
      </c>
      <c r="G3500" s="59">
        <v>662</v>
      </c>
    </row>
    <row r="3501" spans="1:7" x14ac:dyDescent="0.25">
      <c r="A3501" s="59">
        <v>197</v>
      </c>
      <c r="B3501" s="59">
        <v>191</v>
      </c>
      <c r="C3501" s="59">
        <v>320</v>
      </c>
      <c r="D3501" s="59">
        <v>141</v>
      </c>
      <c r="E3501" s="59">
        <v>45</v>
      </c>
      <c r="F3501" s="59">
        <v>36</v>
      </c>
      <c r="G3501" s="59">
        <v>994</v>
      </c>
    </row>
    <row r="3502" spans="1:7" x14ac:dyDescent="0.25">
      <c r="A3502" s="59">
        <v>344</v>
      </c>
      <c r="B3502" s="59">
        <v>367</v>
      </c>
      <c r="C3502" s="59">
        <v>672</v>
      </c>
      <c r="D3502" s="59">
        <v>330</v>
      </c>
      <c r="E3502" s="59">
        <v>110</v>
      </c>
      <c r="F3502" s="59">
        <v>96</v>
      </c>
      <c r="G3502" s="59">
        <v>1296</v>
      </c>
    </row>
    <row r="3503" spans="1:7" x14ac:dyDescent="0.25">
      <c r="A3503" s="59">
        <v>52</v>
      </c>
      <c r="B3503" s="59">
        <v>68</v>
      </c>
      <c r="C3503" s="59">
        <v>119</v>
      </c>
      <c r="D3503" s="59">
        <v>52</v>
      </c>
      <c r="E3503" s="59">
        <v>28</v>
      </c>
      <c r="F3503" s="59">
        <v>17</v>
      </c>
      <c r="G3503" s="59">
        <v>554</v>
      </c>
    </row>
    <row r="3504" spans="1:7" x14ac:dyDescent="0.25">
      <c r="A3504" s="59">
        <v>-192</v>
      </c>
      <c r="B3504" s="59">
        <v>-67</v>
      </c>
      <c r="C3504" s="59">
        <v>86</v>
      </c>
      <c r="D3504" s="59">
        <v>118</v>
      </c>
      <c r="E3504" s="59">
        <v>67</v>
      </c>
      <c r="F3504" s="59">
        <v>49</v>
      </c>
      <c r="G3504" s="59">
        <v>2105</v>
      </c>
    </row>
    <row r="3505" spans="1:7" x14ac:dyDescent="0.25">
      <c r="A3505" s="59">
        <v>508</v>
      </c>
      <c r="B3505" s="59">
        <v>546</v>
      </c>
      <c r="C3505" s="59">
        <v>902</v>
      </c>
      <c r="D3505" s="59">
        <v>389</v>
      </c>
      <c r="E3505" s="59">
        <v>166</v>
      </c>
      <c r="F3505" s="59">
        <v>127</v>
      </c>
      <c r="G3505" s="59">
        <v>2617</v>
      </c>
    </row>
    <row r="3506" spans="1:7" x14ac:dyDescent="0.25">
      <c r="A3506" s="59">
        <v>-189</v>
      </c>
      <c r="B3506" s="59">
        <v>-30</v>
      </c>
      <c r="C3506" s="59">
        <v>165</v>
      </c>
      <c r="D3506" s="59">
        <v>218</v>
      </c>
      <c r="E3506" s="59">
        <v>100</v>
      </c>
      <c r="F3506" s="59">
        <v>64</v>
      </c>
      <c r="G3506" s="59">
        <v>3139</v>
      </c>
    </row>
    <row r="3507" spans="1:7" x14ac:dyDescent="0.25">
      <c r="A3507" s="59">
        <v>230</v>
      </c>
      <c r="B3507" s="59">
        <v>266</v>
      </c>
      <c r="C3507" s="59">
        <v>527</v>
      </c>
      <c r="D3507" s="59">
        <v>242</v>
      </c>
      <c r="E3507" s="59">
        <v>92</v>
      </c>
      <c r="F3507" s="59">
        <v>74</v>
      </c>
      <c r="G3507" s="59">
        <v>1797</v>
      </c>
    </row>
    <row r="3508" spans="1:7" x14ac:dyDescent="0.25">
      <c r="A3508" s="59">
        <v>69</v>
      </c>
      <c r="B3508" s="59">
        <v>239</v>
      </c>
      <c r="C3508" s="59">
        <v>408</v>
      </c>
      <c r="D3508" s="59">
        <v>113</v>
      </c>
      <c r="E3508" s="59">
        <v>176</v>
      </c>
      <c r="F3508" s="59">
        <v>156</v>
      </c>
      <c r="G3508" s="59">
        <v>927</v>
      </c>
    </row>
    <row r="3509" spans="1:7" x14ac:dyDescent="0.25">
      <c r="A3509" s="59">
        <v>362</v>
      </c>
      <c r="B3509" s="59">
        <v>392</v>
      </c>
      <c r="C3509" s="59">
        <v>681</v>
      </c>
      <c r="D3509" s="59">
        <v>311</v>
      </c>
      <c r="E3509" s="59">
        <v>121</v>
      </c>
      <c r="F3509" s="59">
        <v>97</v>
      </c>
      <c r="G3509" s="59">
        <v>1714</v>
      </c>
    </row>
    <row r="3510" spans="1:7" x14ac:dyDescent="0.25">
      <c r="A3510" s="59">
        <v>362</v>
      </c>
      <c r="B3510" s="59">
        <v>392</v>
      </c>
      <c r="C3510" s="59">
        <v>681</v>
      </c>
      <c r="D3510" s="59">
        <v>325</v>
      </c>
      <c r="E3510" s="59">
        <v>121</v>
      </c>
      <c r="F3510" s="59">
        <v>97</v>
      </c>
      <c r="G3510" s="59">
        <v>1714</v>
      </c>
    </row>
    <row r="3511" spans="1:7" x14ac:dyDescent="0.25">
      <c r="A3511" s="59">
        <v>230</v>
      </c>
      <c r="B3511" s="59">
        <v>266</v>
      </c>
      <c r="C3511" s="59">
        <v>527</v>
      </c>
      <c r="D3511" s="59">
        <v>213</v>
      </c>
      <c r="E3511" s="59">
        <v>92</v>
      </c>
      <c r="F3511" s="59">
        <v>74</v>
      </c>
      <c r="G3511" s="59">
        <v>1797</v>
      </c>
    </row>
    <row r="3512" spans="1:7" x14ac:dyDescent="0.25">
      <c r="A3512" s="59">
        <v>-558</v>
      </c>
      <c r="B3512" s="59">
        <v>-284</v>
      </c>
      <c r="C3512" s="59">
        <v>21</v>
      </c>
      <c r="D3512" s="59">
        <v>334</v>
      </c>
      <c r="E3512" s="59">
        <v>131</v>
      </c>
      <c r="F3512" s="59">
        <v>107</v>
      </c>
      <c r="G3512" s="59">
        <v>5807</v>
      </c>
    </row>
    <row r="3513" spans="1:7" x14ac:dyDescent="0.25">
      <c r="A3513" s="59">
        <v>68</v>
      </c>
      <c r="B3513" s="59">
        <v>239</v>
      </c>
      <c r="C3513" s="59">
        <v>408</v>
      </c>
      <c r="D3513" s="59">
        <v>125</v>
      </c>
      <c r="E3513" s="59">
        <v>177</v>
      </c>
      <c r="F3513" s="59">
        <v>156</v>
      </c>
      <c r="G3513" s="59">
        <v>927</v>
      </c>
    </row>
    <row r="3514" spans="1:7" x14ac:dyDescent="0.25">
      <c r="A3514" s="59">
        <v>225</v>
      </c>
      <c r="B3514" s="59">
        <v>271</v>
      </c>
      <c r="C3514" s="59">
        <v>463</v>
      </c>
      <c r="D3514" s="59">
        <v>218</v>
      </c>
      <c r="E3514" s="59">
        <v>100</v>
      </c>
      <c r="F3514" s="59">
        <v>64</v>
      </c>
      <c r="G3514" s="59">
        <v>1167</v>
      </c>
    </row>
    <row r="3515" spans="1:7" x14ac:dyDescent="0.25">
      <c r="A3515" s="59">
        <v>207</v>
      </c>
      <c r="B3515" s="59">
        <v>222</v>
      </c>
      <c r="C3515" s="59">
        <v>373</v>
      </c>
      <c r="D3515" s="59">
        <v>167</v>
      </c>
      <c r="E3515" s="59">
        <v>67</v>
      </c>
      <c r="F3515" s="59">
        <v>49</v>
      </c>
      <c r="G3515" s="59">
        <v>817</v>
      </c>
    </row>
    <row r="3516" spans="1:7" x14ac:dyDescent="0.25">
      <c r="A3516" s="59">
        <v>1</v>
      </c>
      <c r="B3516" s="59">
        <v>48</v>
      </c>
      <c r="C3516" s="59">
        <v>85</v>
      </c>
      <c r="D3516" s="59">
        <v>38</v>
      </c>
      <c r="E3516" s="59">
        <v>44</v>
      </c>
      <c r="F3516" s="59">
        <v>14</v>
      </c>
      <c r="G3516" s="59">
        <v>248</v>
      </c>
    </row>
    <row r="3517" spans="1:7" x14ac:dyDescent="0.25">
      <c r="A3517" s="59">
        <v>22</v>
      </c>
      <c r="B3517" s="59">
        <v>49</v>
      </c>
      <c r="C3517" s="59">
        <v>89</v>
      </c>
      <c r="D3517" s="59">
        <v>41</v>
      </c>
      <c r="E3517" s="59">
        <v>31</v>
      </c>
      <c r="F3517" s="59">
        <v>12</v>
      </c>
      <c r="G3517" s="59">
        <v>1007</v>
      </c>
    </row>
    <row r="3518" spans="1:7" x14ac:dyDescent="0.25">
      <c r="A3518" s="59">
        <v>44</v>
      </c>
      <c r="B3518" s="59">
        <v>43</v>
      </c>
      <c r="C3518" s="59">
        <v>43</v>
      </c>
      <c r="D3518" s="59">
        <v>0</v>
      </c>
      <c r="E3518" s="59">
        <v>10</v>
      </c>
      <c r="F3518" s="59">
        <v>0</v>
      </c>
      <c r="G3518" s="59">
        <v>516</v>
      </c>
    </row>
    <row r="3519" spans="1:7" x14ac:dyDescent="0.25">
      <c r="A3519" s="59">
        <v>26</v>
      </c>
      <c r="B3519" s="59">
        <v>38</v>
      </c>
      <c r="C3519" s="59">
        <v>62</v>
      </c>
      <c r="D3519" s="59">
        <v>25</v>
      </c>
      <c r="E3519" s="59">
        <v>18</v>
      </c>
      <c r="F3519" s="59">
        <v>7</v>
      </c>
      <c r="G3519" s="59">
        <v>851</v>
      </c>
    </row>
    <row r="3520" spans="1:7" x14ac:dyDescent="0.25">
      <c r="A3520" s="59">
        <v>23</v>
      </c>
      <c r="B3520" s="59">
        <v>35</v>
      </c>
      <c r="C3520" s="59">
        <v>57</v>
      </c>
      <c r="D3520" s="59">
        <v>23</v>
      </c>
      <c r="E3520" s="59">
        <v>17</v>
      </c>
      <c r="F3520" s="59">
        <v>6</v>
      </c>
      <c r="G3520" s="59">
        <v>806</v>
      </c>
    </row>
    <row r="3521" spans="1:7" x14ac:dyDescent="0.25">
      <c r="A3521" s="59">
        <v>12</v>
      </c>
      <c r="B3521" s="59">
        <v>25</v>
      </c>
      <c r="C3521" s="59">
        <v>41</v>
      </c>
      <c r="D3521" s="59">
        <v>16</v>
      </c>
      <c r="E3521" s="59">
        <v>15</v>
      </c>
      <c r="F3521" s="59">
        <v>4</v>
      </c>
      <c r="G3521" s="59">
        <v>484</v>
      </c>
    </row>
    <row r="3522" spans="1:7" x14ac:dyDescent="0.25">
      <c r="A3522" s="59">
        <v>144</v>
      </c>
      <c r="B3522" s="59">
        <v>172</v>
      </c>
      <c r="C3522" s="59">
        <v>283</v>
      </c>
      <c r="D3522" s="59">
        <v>147</v>
      </c>
      <c r="E3522" s="59">
        <v>63</v>
      </c>
      <c r="F3522" s="59">
        <v>37</v>
      </c>
      <c r="G3522" s="59">
        <v>810</v>
      </c>
    </row>
    <row r="3523" spans="1:7" x14ac:dyDescent="0.25">
      <c r="A3523" s="59">
        <v>141</v>
      </c>
      <c r="B3523" s="59">
        <v>161</v>
      </c>
      <c r="C3523" s="59">
        <v>275</v>
      </c>
      <c r="D3523" s="59">
        <v>160</v>
      </c>
      <c r="E3523" s="59">
        <v>55</v>
      </c>
      <c r="F3523" s="59">
        <v>35</v>
      </c>
      <c r="G3523" s="59">
        <v>678</v>
      </c>
    </row>
    <row r="3524" spans="1:7" x14ac:dyDescent="0.25">
      <c r="A3524" s="59">
        <v>26</v>
      </c>
      <c r="B3524" s="59">
        <v>37</v>
      </c>
      <c r="C3524" s="59">
        <v>61</v>
      </c>
      <c r="D3524" s="59">
        <v>25</v>
      </c>
      <c r="E3524" s="59">
        <v>17</v>
      </c>
      <c r="F3524" s="59">
        <v>7</v>
      </c>
      <c r="G3524" s="59">
        <v>826</v>
      </c>
    </row>
    <row r="3525" spans="1:7" x14ac:dyDescent="0.25">
      <c r="A3525" s="59">
        <v>73</v>
      </c>
      <c r="B3525" s="59">
        <v>87</v>
      </c>
      <c r="C3525" s="59">
        <v>154</v>
      </c>
      <c r="D3525" s="59">
        <v>68</v>
      </c>
      <c r="E3525" s="59">
        <v>32</v>
      </c>
      <c r="F3525" s="59">
        <v>22</v>
      </c>
      <c r="G3525" s="59">
        <v>587</v>
      </c>
    </row>
    <row r="3526" spans="1:7" x14ac:dyDescent="0.25">
      <c r="A3526" s="59">
        <v>-15</v>
      </c>
      <c r="B3526" s="59">
        <v>52</v>
      </c>
      <c r="C3526" s="59">
        <v>88</v>
      </c>
      <c r="D3526" s="59">
        <v>37</v>
      </c>
      <c r="E3526" s="59">
        <v>59</v>
      </c>
      <c r="F3526" s="59">
        <v>33</v>
      </c>
      <c r="G3526" s="59">
        <v>513</v>
      </c>
    </row>
    <row r="3527" spans="1:7" x14ac:dyDescent="0.25">
      <c r="A3527" s="59">
        <v>11</v>
      </c>
      <c r="B3527" s="59">
        <v>67</v>
      </c>
      <c r="C3527" s="59">
        <v>113</v>
      </c>
      <c r="D3527" s="59">
        <v>47</v>
      </c>
      <c r="E3527" s="59">
        <v>55</v>
      </c>
      <c r="F3527" s="59">
        <v>15</v>
      </c>
      <c r="G3527" s="59">
        <v>474</v>
      </c>
    </row>
    <row r="3528" spans="1:7" x14ac:dyDescent="0.25">
      <c r="A3528" s="59">
        <v>26</v>
      </c>
      <c r="B3528" s="59">
        <v>51</v>
      </c>
      <c r="C3528" s="59">
        <v>84</v>
      </c>
      <c r="D3528" s="59">
        <v>34</v>
      </c>
      <c r="E3528" s="59">
        <v>30</v>
      </c>
      <c r="F3528" s="59">
        <v>10</v>
      </c>
      <c r="G3528" s="59">
        <v>428</v>
      </c>
    </row>
    <row r="3529" spans="1:7" x14ac:dyDescent="0.25">
      <c r="A3529" s="59">
        <v>12</v>
      </c>
      <c r="B3529" s="59">
        <v>60</v>
      </c>
      <c r="C3529" s="59">
        <v>108</v>
      </c>
      <c r="D3529" s="59">
        <v>49</v>
      </c>
      <c r="E3529" s="59">
        <v>47</v>
      </c>
      <c r="F3529" s="59">
        <v>18</v>
      </c>
      <c r="G3529" s="59">
        <v>414</v>
      </c>
    </row>
    <row r="3530" spans="1:7" x14ac:dyDescent="0.25">
      <c r="A3530" s="59">
        <v>26</v>
      </c>
      <c r="B3530" s="59">
        <v>62</v>
      </c>
      <c r="C3530" s="59">
        <v>107</v>
      </c>
      <c r="D3530" s="59">
        <v>46</v>
      </c>
      <c r="E3530" s="59">
        <v>40</v>
      </c>
      <c r="F3530" s="59">
        <v>15</v>
      </c>
      <c r="G3530" s="59">
        <v>415</v>
      </c>
    </row>
    <row r="3531" spans="1:7" x14ac:dyDescent="0.25">
      <c r="A3531" s="59">
        <v>112</v>
      </c>
      <c r="B3531" s="59">
        <v>146</v>
      </c>
      <c r="C3531" s="59">
        <v>288</v>
      </c>
      <c r="D3531" s="59">
        <v>117</v>
      </c>
      <c r="E3531" s="59">
        <v>60</v>
      </c>
      <c r="F3531" s="59">
        <v>40</v>
      </c>
      <c r="G3531" s="59">
        <v>1292</v>
      </c>
    </row>
    <row r="3532" spans="1:7" x14ac:dyDescent="0.25">
      <c r="A3532" s="59">
        <v>58</v>
      </c>
      <c r="B3532" s="59">
        <v>79</v>
      </c>
      <c r="C3532" s="59">
        <v>125</v>
      </c>
      <c r="D3532" s="59">
        <v>47</v>
      </c>
      <c r="E3532" s="59">
        <v>34</v>
      </c>
      <c r="F3532" s="59">
        <v>14</v>
      </c>
      <c r="G3532" s="59">
        <v>366</v>
      </c>
    </row>
    <row r="3533" spans="1:7" x14ac:dyDescent="0.25">
      <c r="A3533" s="59">
        <v>28</v>
      </c>
      <c r="B3533" s="59">
        <v>54</v>
      </c>
      <c r="C3533" s="59">
        <v>89</v>
      </c>
      <c r="D3533" s="59">
        <v>36</v>
      </c>
      <c r="E3533" s="59">
        <v>32</v>
      </c>
      <c r="F3533" s="59">
        <v>11</v>
      </c>
      <c r="G3533" s="59">
        <v>458</v>
      </c>
    </row>
    <row r="3534" spans="1:7" x14ac:dyDescent="0.25">
      <c r="A3534" s="59">
        <v>-11</v>
      </c>
      <c r="B3534" s="59">
        <v>61</v>
      </c>
      <c r="C3534" s="59">
        <v>104</v>
      </c>
      <c r="D3534" s="59">
        <v>44</v>
      </c>
      <c r="E3534" s="59">
        <v>64</v>
      </c>
      <c r="F3534" s="59">
        <v>39</v>
      </c>
      <c r="G3534" s="59">
        <v>617</v>
      </c>
    </row>
    <row r="3535" spans="1:7" x14ac:dyDescent="0.25">
      <c r="A3535" s="59">
        <v>104</v>
      </c>
      <c r="B3535" s="59">
        <v>135</v>
      </c>
      <c r="C3535" s="59">
        <v>223</v>
      </c>
      <c r="D3535" s="59">
        <v>90</v>
      </c>
      <c r="E3535" s="59">
        <v>56</v>
      </c>
      <c r="F3535" s="59">
        <v>29</v>
      </c>
      <c r="G3535" s="59">
        <v>1139</v>
      </c>
    </row>
    <row r="3536" spans="1:7" x14ac:dyDescent="0.25">
      <c r="A3536" s="59">
        <v>62</v>
      </c>
      <c r="B3536" s="59">
        <v>70</v>
      </c>
      <c r="C3536" s="59">
        <v>117</v>
      </c>
      <c r="D3536" s="59">
        <v>48</v>
      </c>
      <c r="E3536" s="59">
        <v>23</v>
      </c>
      <c r="F3536" s="59">
        <v>13</v>
      </c>
      <c r="G3536" s="59">
        <v>839</v>
      </c>
    </row>
    <row r="3537" spans="1:7" x14ac:dyDescent="0.25">
      <c r="A3537" s="59">
        <v>105</v>
      </c>
      <c r="B3537" s="59">
        <v>125</v>
      </c>
      <c r="C3537" s="59">
        <v>209</v>
      </c>
      <c r="D3537" s="59">
        <v>86</v>
      </c>
      <c r="E3537" s="59">
        <v>46</v>
      </c>
      <c r="F3537" s="59">
        <v>27</v>
      </c>
      <c r="G3537" s="59">
        <v>454</v>
      </c>
    </row>
    <row r="3538" spans="1:7" x14ac:dyDescent="0.25">
      <c r="A3538" s="59">
        <v>47</v>
      </c>
      <c r="B3538" s="59">
        <v>184</v>
      </c>
      <c r="C3538" s="59">
        <v>314</v>
      </c>
      <c r="D3538" s="59">
        <v>89</v>
      </c>
      <c r="E3538" s="59">
        <v>140</v>
      </c>
      <c r="F3538" s="59">
        <v>120</v>
      </c>
      <c r="G3538" s="59">
        <v>705</v>
      </c>
    </row>
    <row r="3539" spans="1:7" x14ac:dyDescent="0.25">
      <c r="A3539" s="59">
        <v>23</v>
      </c>
      <c r="B3539" s="59">
        <v>39</v>
      </c>
      <c r="C3539" s="59">
        <v>68</v>
      </c>
      <c r="D3539" s="59">
        <v>30</v>
      </c>
      <c r="E3539" s="59">
        <v>20</v>
      </c>
      <c r="F3539" s="59">
        <v>9</v>
      </c>
      <c r="G3539" s="59">
        <v>581</v>
      </c>
    </row>
    <row r="3540" spans="1:7" x14ac:dyDescent="0.25">
      <c r="A3540" s="59">
        <v>28</v>
      </c>
      <c r="B3540" s="59">
        <v>77</v>
      </c>
      <c r="C3540" s="59">
        <v>139</v>
      </c>
      <c r="D3540" s="59">
        <v>63</v>
      </c>
      <c r="E3540" s="59">
        <v>53</v>
      </c>
      <c r="F3540" s="59">
        <v>23</v>
      </c>
      <c r="G3540" s="59">
        <v>397</v>
      </c>
    </row>
    <row r="3541" spans="1:7" x14ac:dyDescent="0.25">
      <c r="A3541" s="59">
        <v>98</v>
      </c>
      <c r="B3541" s="59">
        <v>123</v>
      </c>
      <c r="C3541" s="59">
        <v>224</v>
      </c>
      <c r="D3541" s="59">
        <v>129</v>
      </c>
      <c r="E3541" s="59">
        <v>48</v>
      </c>
      <c r="F3541" s="59">
        <v>31</v>
      </c>
      <c r="G3541" s="59">
        <v>1073</v>
      </c>
    </row>
    <row r="3542" spans="1:7" x14ac:dyDescent="0.25">
      <c r="A3542" s="59">
        <v>129</v>
      </c>
      <c r="B3542" s="59">
        <v>155</v>
      </c>
      <c r="C3542" s="59">
        <v>330</v>
      </c>
      <c r="D3542" s="59">
        <v>155</v>
      </c>
      <c r="E3542" s="59">
        <v>68</v>
      </c>
      <c r="F3542" s="59">
        <v>43</v>
      </c>
      <c r="G3542" s="59">
        <v>1280</v>
      </c>
    </row>
    <row r="3543" spans="1:7" x14ac:dyDescent="0.25">
      <c r="A3543" s="59">
        <v>-3</v>
      </c>
      <c r="B3543" s="59">
        <v>74</v>
      </c>
      <c r="C3543" s="59">
        <v>134</v>
      </c>
      <c r="D3543" s="59">
        <v>52</v>
      </c>
      <c r="E3543" s="59">
        <v>76</v>
      </c>
      <c r="F3543" s="59">
        <v>47</v>
      </c>
      <c r="G3543" s="59">
        <v>509</v>
      </c>
    </row>
    <row r="3544" spans="1:7" x14ac:dyDescent="0.25">
      <c r="A3544" s="59">
        <v>40</v>
      </c>
      <c r="B3544" s="59">
        <v>72</v>
      </c>
      <c r="C3544" s="59">
        <v>133</v>
      </c>
      <c r="D3544" s="59">
        <v>53</v>
      </c>
      <c r="E3544" s="59">
        <v>45</v>
      </c>
      <c r="F3544" s="59">
        <v>17</v>
      </c>
      <c r="G3544" s="59">
        <v>410</v>
      </c>
    </row>
    <row r="3545" spans="1:7" x14ac:dyDescent="0.25">
      <c r="A3545" s="59">
        <v>10</v>
      </c>
      <c r="B3545" s="59">
        <v>57</v>
      </c>
      <c r="C3545" s="59">
        <v>109</v>
      </c>
      <c r="D3545" s="59">
        <v>45</v>
      </c>
      <c r="E3545" s="59">
        <v>50</v>
      </c>
      <c r="F3545" s="59">
        <v>17</v>
      </c>
      <c r="G3545" s="59">
        <v>409</v>
      </c>
    </row>
    <row r="3546" spans="1:7" x14ac:dyDescent="0.25">
      <c r="A3546" s="59">
        <v>37</v>
      </c>
      <c r="B3546" s="59">
        <v>62</v>
      </c>
      <c r="C3546" s="59">
        <v>120</v>
      </c>
      <c r="D3546" s="59">
        <v>51</v>
      </c>
      <c r="E3546" s="59">
        <v>37</v>
      </c>
      <c r="F3546" s="59">
        <v>15</v>
      </c>
      <c r="G3546" s="59">
        <v>1042</v>
      </c>
    </row>
    <row r="3547" spans="1:7" x14ac:dyDescent="0.25">
      <c r="A3547" s="59">
        <v>70</v>
      </c>
      <c r="B3547" s="59">
        <v>79</v>
      </c>
      <c r="C3547" s="59">
        <v>149</v>
      </c>
      <c r="D3547" s="59">
        <v>61</v>
      </c>
      <c r="E3547" s="59">
        <v>32</v>
      </c>
      <c r="F3547" s="59">
        <v>20</v>
      </c>
      <c r="G3547" s="59">
        <v>579</v>
      </c>
    </row>
    <row r="3548" spans="1:7" x14ac:dyDescent="0.25">
      <c r="A3548" s="59">
        <v>199</v>
      </c>
      <c r="B3548" s="59">
        <v>179</v>
      </c>
      <c r="C3548" s="59">
        <v>322</v>
      </c>
      <c r="D3548" s="59">
        <v>162</v>
      </c>
      <c r="E3548" s="59">
        <v>45</v>
      </c>
      <c r="F3548" s="59">
        <v>34</v>
      </c>
      <c r="G3548" s="59">
        <v>928</v>
      </c>
    </row>
    <row r="3549" spans="1:7" x14ac:dyDescent="0.25">
      <c r="A3549" s="59">
        <v>62</v>
      </c>
      <c r="B3549" s="59">
        <v>74</v>
      </c>
      <c r="C3549" s="59">
        <v>141</v>
      </c>
      <c r="D3549" s="59">
        <v>58</v>
      </c>
      <c r="E3549" s="59">
        <v>32</v>
      </c>
      <c r="F3549" s="59">
        <v>19</v>
      </c>
      <c r="G3549" s="59">
        <v>548</v>
      </c>
    </row>
    <row r="3550" spans="1:7" x14ac:dyDescent="0.25">
      <c r="A3550" s="59">
        <v>157</v>
      </c>
      <c r="B3550" s="59">
        <v>145</v>
      </c>
      <c r="C3550" s="59">
        <v>261</v>
      </c>
      <c r="D3550" s="59">
        <v>96</v>
      </c>
      <c r="E3550" s="59">
        <v>39</v>
      </c>
      <c r="F3550" s="59">
        <v>28</v>
      </c>
      <c r="G3550" s="59">
        <v>981</v>
      </c>
    </row>
    <row r="3551" spans="1:7" x14ac:dyDescent="0.25">
      <c r="A3551" s="59">
        <v>125</v>
      </c>
      <c r="B3551" s="59">
        <v>118</v>
      </c>
      <c r="C3551" s="59">
        <v>212</v>
      </c>
      <c r="D3551" s="59">
        <v>81</v>
      </c>
      <c r="E3551" s="59">
        <v>34</v>
      </c>
      <c r="F3551" s="59">
        <v>22</v>
      </c>
      <c r="G3551" s="59">
        <v>588</v>
      </c>
    </row>
    <row r="3552" spans="1:7" x14ac:dyDescent="0.25">
      <c r="A3552" s="59">
        <v>58</v>
      </c>
      <c r="B3552" s="59">
        <v>90</v>
      </c>
      <c r="C3552" s="59">
        <v>160</v>
      </c>
      <c r="D3552" s="59">
        <v>60</v>
      </c>
      <c r="E3552" s="59">
        <v>51</v>
      </c>
      <c r="F3552" s="59">
        <v>19</v>
      </c>
      <c r="G3552" s="59">
        <v>656</v>
      </c>
    </row>
    <row r="3553" spans="1:7" x14ac:dyDescent="0.25">
      <c r="A3553" s="59">
        <v>197</v>
      </c>
      <c r="B3553" s="59">
        <v>179</v>
      </c>
      <c r="C3553" s="59">
        <v>322</v>
      </c>
      <c r="D3553" s="59">
        <v>174</v>
      </c>
      <c r="E3553" s="59">
        <v>46</v>
      </c>
      <c r="F3553" s="59">
        <v>34</v>
      </c>
      <c r="G3553" s="59">
        <v>928</v>
      </c>
    </row>
    <row r="3554" spans="1:7" x14ac:dyDescent="0.25">
      <c r="A3554" s="59">
        <v>64</v>
      </c>
      <c r="B3554" s="59">
        <v>74</v>
      </c>
      <c r="C3554" s="59">
        <v>141</v>
      </c>
      <c r="D3554" s="59">
        <v>58</v>
      </c>
      <c r="E3554" s="59">
        <v>31</v>
      </c>
      <c r="F3554" s="59">
        <v>19</v>
      </c>
      <c r="G3554" s="59">
        <v>548</v>
      </c>
    </row>
    <row r="3555" spans="1:7" x14ac:dyDescent="0.25">
      <c r="A3555" s="59">
        <v>157</v>
      </c>
      <c r="B3555" s="59">
        <v>145</v>
      </c>
      <c r="C3555" s="59">
        <v>261</v>
      </c>
      <c r="D3555" s="59">
        <v>87</v>
      </c>
      <c r="E3555" s="59">
        <v>39</v>
      </c>
      <c r="F3555" s="59">
        <v>28</v>
      </c>
      <c r="G3555" s="59">
        <v>981</v>
      </c>
    </row>
    <row r="3556" spans="1:7" x14ac:dyDescent="0.25">
      <c r="A3556" s="59">
        <v>125</v>
      </c>
      <c r="B3556" s="59">
        <v>118</v>
      </c>
      <c r="C3556" s="59">
        <v>212</v>
      </c>
      <c r="D3556" s="59">
        <v>81</v>
      </c>
      <c r="E3556" s="59">
        <v>34</v>
      </c>
      <c r="F3556" s="59">
        <v>22</v>
      </c>
      <c r="G3556" s="59">
        <v>588</v>
      </c>
    </row>
    <row r="3557" spans="1:7" x14ac:dyDescent="0.25">
      <c r="A3557" s="59">
        <v>59</v>
      </c>
      <c r="B3557" s="59">
        <v>90</v>
      </c>
      <c r="C3557" s="59">
        <v>160</v>
      </c>
      <c r="D3557" s="59">
        <v>60</v>
      </c>
      <c r="E3557" s="59">
        <v>50</v>
      </c>
      <c r="F3557" s="59">
        <v>19</v>
      </c>
      <c r="G3557" s="59">
        <v>656</v>
      </c>
    </row>
    <row r="3558" spans="1:7" x14ac:dyDescent="0.25">
      <c r="A3558" s="59">
        <v>191</v>
      </c>
      <c r="B3558" s="59">
        <v>225</v>
      </c>
      <c r="C3558" s="59">
        <v>412</v>
      </c>
      <c r="D3558" s="59">
        <v>165</v>
      </c>
      <c r="E3558" s="59">
        <v>96</v>
      </c>
      <c r="F3558" s="59">
        <v>53</v>
      </c>
      <c r="G3558" s="59">
        <v>1148</v>
      </c>
    </row>
    <row r="3559" spans="1:7" x14ac:dyDescent="0.25">
      <c r="A3559" s="59">
        <v>171</v>
      </c>
      <c r="B3559" s="59">
        <v>176</v>
      </c>
      <c r="C3559" s="59">
        <v>318</v>
      </c>
      <c r="D3559" s="59">
        <v>126</v>
      </c>
      <c r="E3559" s="59">
        <v>61</v>
      </c>
      <c r="F3559" s="59">
        <v>39</v>
      </c>
      <c r="G3559" s="59">
        <v>801</v>
      </c>
    </row>
    <row r="3560" spans="1:7" x14ac:dyDescent="0.25">
      <c r="A3560" s="59">
        <v>326</v>
      </c>
      <c r="B3560" s="59">
        <v>336</v>
      </c>
      <c r="C3560" s="59">
        <v>628</v>
      </c>
      <c r="D3560" s="59">
        <v>193</v>
      </c>
      <c r="E3560" s="59">
        <v>116</v>
      </c>
      <c r="F3560" s="59">
        <v>83</v>
      </c>
      <c r="G3560" s="59">
        <v>1686</v>
      </c>
    </row>
    <row r="3561" spans="1:7" x14ac:dyDescent="0.25">
      <c r="A3561" s="59">
        <v>230</v>
      </c>
      <c r="B3561" s="59">
        <v>249</v>
      </c>
      <c r="C3561" s="59">
        <v>531</v>
      </c>
      <c r="D3561" s="59">
        <v>262</v>
      </c>
      <c r="E3561" s="59">
        <v>94</v>
      </c>
      <c r="F3561" s="59">
        <v>69</v>
      </c>
      <c r="G3561" s="59">
        <v>1775</v>
      </c>
    </row>
    <row r="3562" spans="1:7" x14ac:dyDescent="0.25">
      <c r="A3562" s="59">
        <v>326</v>
      </c>
      <c r="B3562" s="59">
        <v>336</v>
      </c>
      <c r="C3562" s="59">
        <v>628</v>
      </c>
      <c r="D3562" s="59">
        <v>278</v>
      </c>
      <c r="E3562" s="59">
        <v>116</v>
      </c>
      <c r="F3562" s="59">
        <v>83</v>
      </c>
      <c r="G3562" s="59">
        <v>1686</v>
      </c>
    </row>
    <row r="3563" spans="1:7" x14ac:dyDescent="0.25">
      <c r="A3563" s="59">
        <v>171</v>
      </c>
      <c r="B3563" s="59">
        <v>176</v>
      </c>
      <c r="C3563" s="59">
        <v>318</v>
      </c>
      <c r="D3563" s="59">
        <v>130</v>
      </c>
      <c r="E3563" s="59">
        <v>61</v>
      </c>
      <c r="F3563" s="59">
        <v>39</v>
      </c>
      <c r="G3563" s="59">
        <v>801</v>
      </c>
    </row>
    <row r="3564" spans="1:7" x14ac:dyDescent="0.25">
      <c r="A3564" s="59">
        <v>230</v>
      </c>
      <c r="B3564" s="59">
        <v>249</v>
      </c>
      <c r="C3564" s="59">
        <v>531</v>
      </c>
      <c r="D3564" s="59">
        <v>238</v>
      </c>
      <c r="E3564" s="59">
        <v>94</v>
      </c>
      <c r="F3564" s="59">
        <v>69</v>
      </c>
      <c r="G3564" s="59">
        <v>1775</v>
      </c>
    </row>
    <row r="3565" spans="1:7" x14ac:dyDescent="0.25">
      <c r="A3565" s="59">
        <v>331</v>
      </c>
      <c r="B3565" s="59">
        <v>370</v>
      </c>
      <c r="C3565" s="59">
        <v>716</v>
      </c>
      <c r="D3565" s="59">
        <v>312</v>
      </c>
      <c r="E3565" s="59">
        <v>147</v>
      </c>
      <c r="F3565" s="59">
        <v>114</v>
      </c>
      <c r="G3565" s="59">
        <v>1783</v>
      </c>
    </row>
    <row r="3566" spans="1:7" x14ac:dyDescent="0.25">
      <c r="A3566" s="59">
        <v>47</v>
      </c>
      <c r="B3566" s="59">
        <v>43</v>
      </c>
      <c r="C3566" s="59">
        <v>46</v>
      </c>
      <c r="D3566" s="59">
        <v>0</v>
      </c>
      <c r="E3566" s="59">
        <v>11</v>
      </c>
      <c r="F3566" s="59">
        <v>0</v>
      </c>
      <c r="G3566" s="59">
        <v>473</v>
      </c>
    </row>
    <row r="3567" spans="1:7" x14ac:dyDescent="0.25">
      <c r="A3567" s="59">
        <v>19</v>
      </c>
      <c r="B3567" s="59">
        <v>29</v>
      </c>
      <c r="C3567" s="59">
        <v>51</v>
      </c>
      <c r="D3567" s="59">
        <v>19</v>
      </c>
      <c r="E3567" s="59">
        <v>16</v>
      </c>
      <c r="F3567" s="59">
        <v>5</v>
      </c>
      <c r="G3567" s="59">
        <v>848</v>
      </c>
    </row>
    <row r="3568" spans="1:7" x14ac:dyDescent="0.25">
      <c r="A3568" s="59">
        <v>10</v>
      </c>
      <c r="B3568" s="59">
        <v>39</v>
      </c>
      <c r="C3568" s="59">
        <v>77</v>
      </c>
      <c r="D3568" s="59">
        <v>33</v>
      </c>
      <c r="E3568" s="59">
        <v>32</v>
      </c>
      <c r="F3568" s="59">
        <v>10</v>
      </c>
      <c r="G3568" s="59">
        <v>1003</v>
      </c>
    </row>
    <row r="3569" spans="1:7" x14ac:dyDescent="0.25">
      <c r="A3569" s="59">
        <v>4</v>
      </c>
      <c r="B3569" s="59">
        <v>20</v>
      </c>
      <c r="C3569" s="59">
        <v>37</v>
      </c>
      <c r="D3569" s="59">
        <v>15</v>
      </c>
      <c r="E3569" s="59">
        <v>17</v>
      </c>
      <c r="F3569" s="59">
        <v>4</v>
      </c>
      <c r="G3569" s="59">
        <v>600</v>
      </c>
    </row>
    <row r="3570" spans="1:7" x14ac:dyDescent="0.25">
      <c r="A3570" s="59">
        <v>27</v>
      </c>
      <c r="B3570" s="59">
        <v>35</v>
      </c>
      <c r="C3570" s="59">
        <v>62</v>
      </c>
      <c r="D3570" s="59">
        <v>23</v>
      </c>
      <c r="E3570" s="59">
        <v>17</v>
      </c>
      <c r="F3570" s="59">
        <v>6</v>
      </c>
      <c r="G3570" s="59">
        <v>803</v>
      </c>
    </row>
    <row r="3571" spans="1:7" x14ac:dyDescent="0.25">
      <c r="A3571" s="59">
        <v>-10</v>
      </c>
      <c r="B3571" s="59">
        <v>62</v>
      </c>
      <c r="C3571" s="59">
        <v>113</v>
      </c>
      <c r="D3571" s="59">
        <v>44</v>
      </c>
      <c r="E3571" s="59">
        <v>69</v>
      </c>
      <c r="F3571" s="59">
        <v>40</v>
      </c>
      <c r="G3571" s="59">
        <v>325</v>
      </c>
    </row>
    <row r="3572" spans="1:7" x14ac:dyDescent="0.25">
      <c r="A3572" s="59">
        <v>-65</v>
      </c>
      <c r="B3572" s="59">
        <v>11</v>
      </c>
      <c r="C3572" s="59">
        <v>123</v>
      </c>
      <c r="D3572" s="59">
        <v>98</v>
      </c>
      <c r="E3572" s="59">
        <v>55</v>
      </c>
      <c r="F3572" s="59">
        <v>32</v>
      </c>
      <c r="G3572" s="59">
        <v>1574</v>
      </c>
    </row>
    <row r="3573" spans="1:7" x14ac:dyDescent="0.25">
      <c r="A3573" s="59">
        <v>19</v>
      </c>
      <c r="B3573" s="59">
        <v>52</v>
      </c>
      <c r="C3573" s="59">
        <v>97</v>
      </c>
      <c r="D3573" s="59">
        <v>39</v>
      </c>
      <c r="E3573" s="59">
        <v>39</v>
      </c>
      <c r="F3573" s="59">
        <v>12</v>
      </c>
      <c r="G3573" s="59">
        <v>248</v>
      </c>
    </row>
    <row r="3574" spans="1:7" x14ac:dyDescent="0.25">
      <c r="A3574" s="59">
        <v>-18</v>
      </c>
      <c r="B3574" s="59">
        <v>30</v>
      </c>
      <c r="C3574" s="59">
        <v>58</v>
      </c>
      <c r="D3574" s="59">
        <v>24</v>
      </c>
      <c r="E3574" s="59">
        <v>42</v>
      </c>
      <c r="F3574" s="59">
        <v>9</v>
      </c>
      <c r="G3574" s="59">
        <v>212</v>
      </c>
    </row>
    <row r="3575" spans="1:7" x14ac:dyDescent="0.25">
      <c r="A3575" s="59">
        <v>3</v>
      </c>
      <c r="B3575" s="59">
        <v>51</v>
      </c>
      <c r="C3575" s="59">
        <v>97</v>
      </c>
      <c r="D3575" s="59">
        <v>40</v>
      </c>
      <c r="E3575" s="59">
        <v>49</v>
      </c>
      <c r="F3575" s="59">
        <v>15</v>
      </c>
      <c r="G3575" s="59">
        <v>244</v>
      </c>
    </row>
    <row r="3576" spans="1:7" x14ac:dyDescent="0.25">
      <c r="A3576" s="59">
        <v>40</v>
      </c>
      <c r="B3576" s="59">
        <v>47</v>
      </c>
      <c r="C3576" s="59">
        <v>84</v>
      </c>
      <c r="D3576" s="59">
        <v>32</v>
      </c>
      <c r="E3576" s="59">
        <v>20</v>
      </c>
      <c r="F3576" s="59">
        <v>8</v>
      </c>
      <c r="G3576" s="59">
        <v>837</v>
      </c>
    </row>
    <row r="3577" spans="1:7" x14ac:dyDescent="0.25">
      <c r="A3577" s="59">
        <v>37</v>
      </c>
      <c r="B3577" s="59">
        <v>83</v>
      </c>
      <c r="C3577" s="59">
        <v>160</v>
      </c>
      <c r="D3577" s="59">
        <v>67</v>
      </c>
      <c r="E3577" s="59">
        <v>58</v>
      </c>
      <c r="F3577" s="59">
        <v>25</v>
      </c>
      <c r="G3577" s="59">
        <v>599</v>
      </c>
    </row>
    <row r="3578" spans="1:7" x14ac:dyDescent="0.25">
      <c r="A3578" s="59">
        <v>50</v>
      </c>
      <c r="B3578" s="59">
        <v>74</v>
      </c>
      <c r="C3578" s="59">
        <v>145</v>
      </c>
      <c r="D3578" s="59">
        <v>62</v>
      </c>
      <c r="E3578" s="59">
        <v>40</v>
      </c>
      <c r="F3578" s="59">
        <v>19</v>
      </c>
      <c r="G3578" s="59">
        <v>1059</v>
      </c>
    </row>
    <row r="3579" spans="1:7" x14ac:dyDescent="0.25">
      <c r="A3579" s="59">
        <v>61</v>
      </c>
      <c r="B3579" s="59">
        <v>64</v>
      </c>
      <c r="C3579" s="59">
        <v>115</v>
      </c>
      <c r="D3579" s="59">
        <v>44</v>
      </c>
      <c r="E3579" s="59">
        <v>23</v>
      </c>
      <c r="F3579" s="59">
        <v>12</v>
      </c>
      <c r="G3579" s="59">
        <v>886</v>
      </c>
    </row>
    <row r="3580" spans="1:7" x14ac:dyDescent="0.25">
      <c r="A3580" s="59">
        <v>21</v>
      </c>
      <c r="B3580" s="59">
        <v>30</v>
      </c>
      <c r="C3580" s="59">
        <v>53</v>
      </c>
      <c r="D3580" s="59">
        <v>20</v>
      </c>
      <c r="E3580" s="59">
        <v>16</v>
      </c>
      <c r="F3580" s="59">
        <v>5</v>
      </c>
      <c r="G3580" s="59">
        <v>482</v>
      </c>
    </row>
    <row r="3581" spans="1:7" x14ac:dyDescent="0.25">
      <c r="A3581" s="59">
        <v>34</v>
      </c>
      <c r="B3581" s="59">
        <v>43</v>
      </c>
      <c r="C3581" s="59">
        <v>77</v>
      </c>
      <c r="D3581" s="59">
        <v>29</v>
      </c>
      <c r="E3581" s="59">
        <v>20</v>
      </c>
      <c r="F3581" s="59">
        <v>8</v>
      </c>
      <c r="G3581" s="59">
        <v>862</v>
      </c>
    </row>
    <row r="3582" spans="1:7" x14ac:dyDescent="0.25">
      <c r="A3582" s="59">
        <v>129</v>
      </c>
      <c r="B3582" s="59">
        <v>150</v>
      </c>
      <c r="C3582" s="59">
        <v>265</v>
      </c>
      <c r="D3582" s="59">
        <v>99</v>
      </c>
      <c r="E3582" s="59">
        <v>63</v>
      </c>
      <c r="F3582" s="59">
        <v>32</v>
      </c>
      <c r="G3582" s="59">
        <v>798</v>
      </c>
    </row>
    <row r="3583" spans="1:7" x14ac:dyDescent="0.25">
      <c r="A3583" s="59">
        <v>120</v>
      </c>
      <c r="B3583" s="59">
        <v>134</v>
      </c>
      <c r="C3583" s="59">
        <v>245</v>
      </c>
      <c r="D3583" s="59">
        <v>96</v>
      </c>
      <c r="E3583" s="59">
        <v>53</v>
      </c>
      <c r="F3583" s="59">
        <v>29</v>
      </c>
      <c r="G3583" s="59">
        <v>666</v>
      </c>
    </row>
    <row r="3584" spans="1:7" x14ac:dyDescent="0.25">
      <c r="A3584" s="59">
        <v>9</v>
      </c>
      <c r="B3584" s="59">
        <v>57</v>
      </c>
      <c r="C3584" s="59">
        <v>109</v>
      </c>
      <c r="D3584" s="59">
        <v>45</v>
      </c>
      <c r="E3584" s="59">
        <v>51</v>
      </c>
      <c r="F3584" s="59">
        <v>17</v>
      </c>
      <c r="G3584" s="59">
        <v>409</v>
      </c>
    </row>
    <row r="3585" spans="1:7" x14ac:dyDescent="0.25">
      <c r="A3585" s="59">
        <v>42</v>
      </c>
      <c r="B3585" s="59">
        <v>72</v>
      </c>
      <c r="C3585" s="59">
        <v>133</v>
      </c>
      <c r="D3585" s="59">
        <v>53</v>
      </c>
      <c r="E3585" s="59">
        <v>44</v>
      </c>
      <c r="F3585" s="59">
        <v>17</v>
      </c>
      <c r="G3585" s="59">
        <v>410</v>
      </c>
    </row>
    <row r="3586" spans="1:7" x14ac:dyDescent="0.25">
      <c r="A3586" s="59">
        <v>43</v>
      </c>
      <c r="B3586" s="59">
        <v>64</v>
      </c>
      <c r="C3586" s="59">
        <v>114</v>
      </c>
      <c r="D3586" s="59">
        <v>43</v>
      </c>
      <c r="E3586" s="59">
        <v>35</v>
      </c>
      <c r="F3586" s="59">
        <v>13</v>
      </c>
      <c r="G3586" s="59">
        <v>424</v>
      </c>
    </row>
    <row r="3587" spans="1:7" x14ac:dyDescent="0.25">
      <c r="A3587" s="59">
        <v>-4</v>
      </c>
      <c r="B3587" s="59">
        <v>74</v>
      </c>
      <c r="C3587" s="59">
        <v>134</v>
      </c>
      <c r="D3587" s="59">
        <v>52</v>
      </c>
      <c r="E3587" s="59">
        <v>77</v>
      </c>
      <c r="F3587" s="59">
        <v>47</v>
      </c>
      <c r="G3587" s="59">
        <v>509</v>
      </c>
    </row>
    <row r="3588" spans="1:7" x14ac:dyDescent="0.25">
      <c r="A3588" s="59">
        <v>129</v>
      </c>
      <c r="B3588" s="59">
        <v>155</v>
      </c>
      <c r="C3588" s="59">
        <v>330</v>
      </c>
      <c r="D3588" s="59">
        <v>188</v>
      </c>
      <c r="E3588" s="59">
        <v>68</v>
      </c>
      <c r="F3588" s="59">
        <v>43</v>
      </c>
      <c r="G3588" s="59">
        <v>1280</v>
      </c>
    </row>
    <row r="3589" spans="1:7" x14ac:dyDescent="0.25">
      <c r="A3589" s="59">
        <v>79</v>
      </c>
      <c r="B3589" s="59">
        <v>94</v>
      </c>
      <c r="C3589" s="59">
        <v>161</v>
      </c>
      <c r="D3589" s="59">
        <v>57</v>
      </c>
      <c r="E3589" s="59">
        <v>41</v>
      </c>
      <c r="F3589" s="59">
        <v>17</v>
      </c>
      <c r="G3589" s="59">
        <v>349</v>
      </c>
    </row>
    <row r="3590" spans="1:7" x14ac:dyDescent="0.25">
      <c r="A3590" s="59">
        <v>74</v>
      </c>
      <c r="B3590" s="59">
        <v>75</v>
      </c>
      <c r="C3590" s="59">
        <v>134</v>
      </c>
      <c r="D3590" s="59">
        <v>51</v>
      </c>
      <c r="E3590" s="59">
        <v>25</v>
      </c>
      <c r="F3590" s="59">
        <v>14</v>
      </c>
      <c r="G3590" s="59">
        <v>857</v>
      </c>
    </row>
    <row r="3591" spans="1:7" x14ac:dyDescent="0.25">
      <c r="A3591" s="59">
        <v>46</v>
      </c>
      <c r="B3591" s="59">
        <v>67</v>
      </c>
      <c r="C3591" s="59">
        <v>120</v>
      </c>
      <c r="D3591" s="59">
        <v>46</v>
      </c>
      <c r="E3591" s="59">
        <v>36</v>
      </c>
      <c r="F3591" s="59">
        <v>14</v>
      </c>
      <c r="G3591" s="59">
        <v>454</v>
      </c>
    </row>
    <row r="3592" spans="1:7" x14ac:dyDescent="0.25">
      <c r="A3592" s="59">
        <v>3</v>
      </c>
      <c r="B3592" s="59">
        <v>87</v>
      </c>
      <c r="C3592" s="59">
        <v>159</v>
      </c>
      <c r="D3592" s="59">
        <v>62</v>
      </c>
      <c r="E3592" s="59">
        <v>85</v>
      </c>
      <c r="F3592" s="59">
        <v>56</v>
      </c>
      <c r="G3592" s="59">
        <v>612</v>
      </c>
    </row>
    <row r="3593" spans="1:7" x14ac:dyDescent="0.25">
      <c r="A3593" s="59">
        <v>31</v>
      </c>
      <c r="B3593" s="59">
        <v>43</v>
      </c>
      <c r="C3593" s="59">
        <v>81</v>
      </c>
      <c r="D3593" s="59">
        <v>33</v>
      </c>
      <c r="E3593" s="59">
        <v>22</v>
      </c>
      <c r="F3593" s="59">
        <v>10</v>
      </c>
      <c r="G3593" s="59">
        <v>577</v>
      </c>
    </row>
    <row r="3594" spans="1:7" x14ac:dyDescent="0.25">
      <c r="A3594" s="59">
        <v>34</v>
      </c>
      <c r="B3594" s="59">
        <v>82</v>
      </c>
      <c r="C3594" s="59">
        <v>159</v>
      </c>
      <c r="D3594" s="59">
        <v>67</v>
      </c>
      <c r="E3594" s="59">
        <v>59</v>
      </c>
      <c r="F3594" s="59">
        <v>25</v>
      </c>
      <c r="G3594" s="59">
        <v>391</v>
      </c>
    </row>
    <row r="3595" spans="1:7" x14ac:dyDescent="0.25">
      <c r="A3595" s="59">
        <v>24</v>
      </c>
      <c r="B3595" s="59">
        <v>130</v>
      </c>
      <c r="C3595" s="59">
        <v>238</v>
      </c>
      <c r="D3595" s="59">
        <v>93</v>
      </c>
      <c r="E3595" s="59">
        <v>114</v>
      </c>
      <c r="F3595" s="59">
        <v>84</v>
      </c>
      <c r="G3595" s="59">
        <v>692</v>
      </c>
    </row>
    <row r="3596" spans="1:7" x14ac:dyDescent="0.25">
      <c r="A3596" s="59">
        <v>86</v>
      </c>
      <c r="B3596" s="59">
        <v>114</v>
      </c>
      <c r="C3596" s="59">
        <v>212</v>
      </c>
      <c r="D3596" s="59">
        <v>85</v>
      </c>
      <c r="E3596" s="59">
        <v>56</v>
      </c>
      <c r="F3596" s="59">
        <v>28</v>
      </c>
      <c r="G3596" s="59">
        <v>555</v>
      </c>
    </row>
    <row r="3597" spans="1:7" x14ac:dyDescent="0.25">
      <c r="A3597" s="59">
        <v>79</v>
      </c>
      <c r="B3597" s="59">
        <v>99</v>
      </c>
      <c r="C3597" s="59">
        <v>194</v>
      </c>
      <c r="D3597" s="59">
        <v>83</v>
      </c>
      <c r="E3597" s="59">
        <v>46</v>
      </c>
      <c r="F3597" s="59">
        <v>25</v>
      </c>
      <c r="G3597" s="59">
        <v>1063</v>
      </c>
    </row>
    <row r="3598" spans="1:7" x14ac:dyDescent="0.25">
      <c r="A3598" s="59">
        <v>36</v>
      </c>
      <c r="B3598" s="59">
        <v>83</v>
      </c>
      <c r="C3598" s="59">
        <v>160</v>
      </c>
      <c r="D3598" s="59">
        <v>67</v>
      </c>
      <c r="E3598" s="59">
        <v>59</v>
      </c>
      <c r="F3598" s="59">
        <v>25</v>
      </c>
      <c r="G3598" s="59">
        <v>599</v>
      </c>
    </row>
    <row r="3599" spans="1:7" x14ac:dyDescent="0.25">
      <c r="A3599" s="59">
        <v>49</v>
      </c>
      <c r="B3599" s="59">
        <v>74</v>
      </c>
      <c r="C3599" s="59">
        <v>145</v>
      </c>
      <c r="D3599" s="59">
        <v>62</v>
      </c>
      <c r="E3599" s="59">
        <v>41</v>
      </c>
      <c r="F3599" s="59">
        <v>19</v>
      </c>
      <c r="G3599" s="59">
        <v>1059</v>
      </c>
    </row>
    <row r="3600" spans="1:7" x14ac:dyDescent="0.25">
      <c r="A3600" s="59">
        <v>61</v>
      </c>
      <c r="B3600" s="59">
        <v>64</v>
      </c>
      <c r="C3600" s="59">
        <v>115</v>
      </c>
      <c r="D3600" s="59">
        <v>44</v>
      </c>
      <c r="E3600" s="59">
        <v>23</v>
      </c>
      <c r="F3600" s="59">
        <v>12</v>
      </c>
      <c r="G3600" s="59">
        <v>886</v>
      </c>
    </row>
    <row r="3601" spans="1:7" x14ac:dyDescent="0.25">
      <c r="A3601" s="59">
        <v>25</v>
      </c>
      <c r="B3601" s="59">
        <v>34</v>
      </c>
      <c r="C3601" s="59">
        <v>61</v>
      </c>
      <c r="D3601" s="59">
        <v>23</v>
      </c>
      <c r="E3601" s="59">
        <v>17</v>
      </c>
      <c r="F3601" s="59">
        <v>6</v>
      </c>
      <c r="G3601" s="59">
        <v>809</v>
      </c>
    </row>
    <row r="3602" spans="1:7" x14ac:dyDescent="0.25">
      <c r="A3602" s="59">
        <v>3</v>
      </c>
      <c r="B3602" s="59">
        <v>87</v>
      </c>
      <c r="C3602" s="59">
        <v>159</v>
      </c>
      <c r="D3602" s="59">
        <v>62</v>
      </c>
      <c r="E3602" s="59">
        <v>85</v>
      </c>
      <c r="F3602" s="59">
        <v>56</v>
      </c>
      <c r="G3602" s="59">
        <v>612</v>
      </c>
    </row>
    <row r="3603" spans="1:7" x14ac:dyDescent="0.25">
      <c r="A3603" s="59">
        <v>34</v>
      </c>
      <c r="B3603" s="59">
        <v>65</v>
      </c>
      <c r="C3603" s="59">
        <v>120</v>
      </c>
      <c r="D3603" s="59">
        <v>48</v>
      </c>
      <c r="E3603" s="59">
        <v>42</v>
      </c>
      <c r="F3603" s="59">
        <v>15</v>
      </c>
      <c r="G3603" s="59">
        <v>380</v>
      </c>
    </row>
    <row r="3604" spans="1:7" x14ac:dyDescent="0.25">
      <c r="A3604" s="59">
        <v>135</v>
      </c>
      <c r="B3604" s="59">
        <v>155</v>
      </c>
      <c r="C3604" s="59">
        <v>275</v>
      </c>
      <c r="D3604" s="59">
        <v>91</v>
      </c>
      <c r="E3604" s="59">
        <v>64</v>
      </c>
      <c r="F3604" s="59">
        <v>33</v>
      </c>
      <c r="G3604" s="59">
        <v>1130</v>
      </c>
    </row>
    <row r="3605" spans="1:7" x14ac:dyDescent="0.25">
      <c r="A3605" s="59">
        <v>31</v>
      </c>
      <c r="B3605" s="59">
        <v>43</v>
      </c>
      <c r="C3605" s="59">
        <v>81</v>
      </c>
      <c r="D3605" s="59">
        <v>33</v>
      </c>
      <c r="E3605" s="59">
        <v>22</v>
      </c>
      <c r="F3605" s="59">
        <v>10</v>
      </c>
      <c r="G3605" s="59">
        <v>577</v>
      </c>
    </row>
    <row r="3606" spans="1:7" x14ac:dyDescent="0.25">
      <c r="A3606" s="59">
        <v>36</v>
      </c>
      <c r="B3606" s="59">
        <v>82</v>
      </c>
      <c r="C3606" s="59">
        <v>159</v>
      </c>
      <c r="D3606" s="59">
        <v>67</v>
      </c>
      <c r="E3606" s="59">
        <v>58</v>
      </c>
      <c r="F3606" s="59">
        <v>25</v>
      </c>
      <c r="G3606" s="59">
        <v>391</v>
      </c>
    </row>
    <row r="3607" spans="1:7" x14ac:dyDescent="0.25">
      <c r="A3607" s="59">
        <v>79</v>
      </c>
      <c r="B3607" s="59">
        <v>99</v>
      </c>
      <c r="C3607" s="59">
        <v>194</v>
      </c>
      <c r="D3607" s="59">
        <v>83</v>
      </c>
      <c r="E3607" s="59">
        <v>46</v>
      </c>
      <c r="F3607" s="59">
        <v>25</v>
      </c>
      <c r="G3607" s="59">
        <v>1063</v>
      </c>
    </row>
    <row r="3608" spans="1:7" x14ac:dyDescent="0.25">
      <c r="A3608" s="59">
        <v>47</v>
      </c>
      <c r="B3608" s="59">
        <v>52</v>
      </c>
      <c r="C3608" s="59">
        <v>93</v>
      </c>
      <c r="D3608" s="59">
        <v>35</v>
      </c>
      <c r="E3608" s="59">
        <v>20</v>
      </c>
      <c r="F3608" s="59">
        <v>9</v>
      </c>
      <c r="G3608" s="59">
        <v>875</v>
      </c>
    </row>
    <row r="3609" spans="1:7" x14ac:dyDescent="0.25">
      <c r="A3609" s="59">
        <v>73</v>
      </c>
      <c r="B3609" s="59">
        <v>75</v>
      </c>
      <c r="C3609" s="59">
        <v>134</v>
      </c>
      <c r="D3609" s="59">
        <v>51</v>
      </c>
      <c r="E3609" s="59">
        <v>26</v>
      </c>
      <c r="F3609" s="59">
        <v>14</v>
      </c>
      <c r="G3609" s="59">
        <v>857</v>
      </c>
    </row>
    <row r="3610" spans="1:7" x14ac:dyDescent="0.25">
      <c r="A3610" s="59">
        <v>25</v>
      </c>
      <c r="B3610" s="59">
        <v>130</v>
      </c>
      <c r="C3610" s="59">
        <v>238</v>
      </c>
      <c r="D3610" s="59">
        <v>93</v>
      </c>
      <c r="E3610" s="59">
        <v>113</v>
      </c>
      <c r="F3610" s="59">
        <v>84</v>
      </c>
      <c r="G3610" s="59">
        <v>692</v>
      </c>
    </row>
    <row r="3611" spans="1:7" x14ac:dyDescent="0.25">
      <c r="A3611" s="59">
        <v>86</v>
      </c>
      <c r="B3611" s="59">
        <v>114</v>
      </c>
      <c r="C3611" s="59">
        <v>212</v>
      </c>
      <c r="D3611" s="59">
        <v>85</v>
      </c>
      <c r="E3611" s="59">
        <v>56</v>
      </c>
      <c r="F3611" s="59">
        <v>28</v>
      </c>
      <c r="G3611" s="59">
        <v>555</v>
      </c>
    </row>
    <row r="3612" spans="1:7" x14ac:dyDescent="0.25">
      <c r="A3612" s="59">
        <v>128</v>
      </c>
      <c r="B3612" s="59">
        <v>150</v>
      </c>
      <c r="C3612" s="59">
        <v>265</v>
      </c>
      <c r="D3612" s="59">
        <v>99</v>
      </c>
      <c r="E3612" s="59">
        <v>64</v>
      </c>
      <c r="F3612" s="59">
        <v>32</v>
      </c>
      <c r="G3612" s="59">
        <v>798</v>
      </c>
    </row>
    <row r="3613" spans="1:7" x14ac:dyDescent="0.25">
      <c r="A3613" s="59">
        <v>120</v>
      </c>
      <c r="B3613" s="59">
        <v>134</v>
      </c>
      <c r="C3613" s="59">
        <v>245</v>
      </c>
      <c r="D3613" s="59">
        <v>96</v>
      </c>
      <c r="E3613" s="59">
        <v>53</v>
      </c>
      <c r="F3613" s="59">
        <v>29</v>
      </c>
      <c r="G3613" s="59">
        <v>666</v>
      </c>
    </row>
    <row r="3614" spans="1:7" x14ac:dyDescent="0.25">
      <c r="A3614" s="59">
        <v>9</v>
      </c>
      <c r="B3614" s="59">
        <v>57</v>
      </c>
      <c r="C3614" s="59">
        <v>109</v>
      </c>
      <c r="D3614" s="59">
        <v>45</v>
      </c>
      <c r="E3614" s="59">
        <v>51</v>
      </c>
      <c r="F3614" s="59">
        <v>17</v>
      </c>
      <c r="G3614" s="59">
        <v>409</v>
      </c>
    </row>
    <row r="3615" spans="1:7" x14ac:dyDescent="0.25">
      <c r="A3615" s="59">
        <v>34</v>
      </c>
      <c r="B3615" s="59">
        <v>43</v>
      </c>
      <c r="C3615" s="59">
        <v>77</v>
      </c>
      <c r="D3615" s="59">
        <v>29</v>
      </c>
      <c r="E3615" s="59">
        <v>20</v>
      </c>
      <c r="F3615" s="59">
        <v>8</v>
      </c>
      <c r="G3615" s="59">
        <v>862</v>
      </c>
    </row>
    <row r="3616" spans="1:7" x14ac:dyDescent="0.25">
      <c r="A3616" s="59">
        <v>19</v>
      </c>
      <c r="B3616" s="59">
        <v>30</v>
      </c>
      <c r="C3616" s="59">
        <v>53</v>
      </c>
      <c r="D3616" s="59">
        <v>20</v>
      </c>
      <c r="E3616" s="59">
        <v>17</v>
      </c>
      <c r="F3616" s="59">
        <v>5</v>
      </c>
      <c r="G3616" s="59">
        <v>482</v>
      </c>
    </row>
    <row r="3617" spans="1:7" x14ac:dyDescent="0.25">
      <c r="A3617" s="59">
        <v>-46</v>
      </c>
      <c r="B3617" s="59">
        <v>46</v>
      </c>
      <c r="C3617" s="59">
        <v>104</v>
      </c>
      <c r="D3617" s="59">
        <v>52</v>
      </c>
      <c r="E3617" s="59">
        <v>77</v>
      </c>
      <c r="F3617" s="59">
        <v>47</v>
      </c>
      <c r="G3617" s="59">
        <v>520</v>
      </c>
    </row>
    <row r="3618" spans="1:7" x14ac:dyDescent="0.25">
      <c r="A3618" s="59">
        <v>129</v>
      </c>
      <c r="B3618" s="59">
        <v>155</v>
      </c>
      <c r="C3618" s="59">
        <v>330</v>
      </c>
      <c r="D3618" s="59">
        <v>104</v>
      </c>
      <c r="E3618" s="59">
        <v>68</v>
      </c>
      <c r="F3618" s="59">
        <v>43</v>
      </c>
      <c r="G3618" s="59">
        <v>1280</v>
      </c>
    </row>
    <row r="3619" spans="1:7" x14ac:dyDescent="0.25">
      <c r="A3619" s="59">
        <v>690</v>
      </c>
      <c r="B3619" s="59">
        <v>516</v>
      </c>
      <c r="C3619" s="59">
        <v>614</v>
      </c>
      <c r="D3619" s="59">
        <v>60</v>
      </c>
      <c r="E3619" s="59">
        <v>51</v>
      </c>
      <c r="F3619" s="59">
        <v>19</v>
      </c>
      <c r="G3619" s="59">
        <v>-2572</v>
      </c>
    </row>
    <row r="3620" spans="1:7" x14ac:dyDescent="0.25">
      <c r="A3620" s="59">
        <v>3</v>
      </c>
      <c r="B3620" s="59">
        <v>51</v>
      </c>
      <c r="C3620" s="59">
        <v>97</v>
      </c>
      <c r="D3620" s="59">
        <v>40</v>
      </c>
      <c r="E3620" s="59">
        <v>49</v>
      </c>
      <c r="F3620" s="59">
        <v>15</v>
      </c>
      <c r="G3620" s="59">
        <v>244</v>
      </c>
    </row>
    <row r="3621" spans="1:7" x14ac:dyDescent="0.25">
      <c r="A3621" s="59">
        <v>18</v>
      </c>
      <c r="B3621" s="59">
        <v>29</v>
      </c>
      <c r="C3621" s="59">
        <v>51</v>
      </c>
      <c r="D3621" s="59">
        <v>19</v>
      </c>
      <c r="E3621" s="59">
        <v>17</v>
      </c>
      <c r="F3621" s="59">
        <v>5</v>
      </c>
      <c r="G3621" s="59">
        <v>848</v>
      </c>
    </row>
    <row r="3622" spans="1:7" x14ac:dyDescent="0.25">
      <c r="A3622" s="59">
        <v>46</v>
      </c>
      <c r="B3622" s="59">
        <v>43</v>
      </c>
      <c r="C3622" s="59">
        <v>46</v>
      </c>
      <c r="D3622" s="59">
        <v>0</v>
      </c>
      <c r="E3622" s="59">
        <v>12</v>
      </c>
      <c r="F3622" s="59">
        <v>0</v>
      </c>
      <c r="G3622" s="59">
        <v>473</v>
      </c>
    </row>
    <row r="3623" spans="1:7" x14ac:dyDescent="0.25">
      <c r="A3623" s="59">
        <v>-10</v>
      </c>
      <c r="B3623" s="59">
        <v>62</v>
      </c>
      <c r="C3623" s="59">
        <v>113</v>
      </c>
      <c r="D3623" s="59">
        <v>44</v>
      </c>
      <c r="E3623" s="59">
        <v>69</v>
      </c>
      <c r="F3623" s="59">
        <v>40</v>
      </c>
      <c r="G3623" s="59">
        <v>325</v>
      </c>
    </row>
    <row r="3624" spans="1:7" x14ac:dyDescent="0.25">
      <c r="A3624" s="59">
        <v>-18</v>
      </c>
      <c r="B3624" s="59">
        <v>30</v>
      </c>
      <c r="C3624" s="59">
        <v>58</v>
      </c>
      <c r="D3624" s="59">
        <v>24</v>
      </c>
      <c r="E3624" s="59">
        <v>42</v>
      </c>
      <c r="F3624" s="59">
        <v>9</v>
      </c>
      <c r="G3624" s="59">
        <v>212</v>
      </c>
    </row>
    <row r="3625" spans="1:7" x14ac:dyDescent="0.25">
      <c r="A3625" s="59">
        <v>49</v>
      </c>
      <c r="B3625" s="59">
        <v>71</v>
      </c>
      <c r="C3625" s="59">
        <v>128</v>
      </c>
      <c r="D3625" s="59">
        <v>49</v>
      </c>
      <c r="E3625" s="59">
        <v>38</v>
      </c>
      <c r="F3625" s="59">
        <v>15</v>
      </c>
      <c r="G3625" s="59">
        <v>315</v>
      </c>
    </row>
    <row r="3626" spans="1:7" x14ac:dyDescent="0.25">
      <c r="A3626" s="59">
        <v>50</v>
      </c>
      <c r="B3626" s="59">
        <v>84</v>
      </c>
      <c r="C3626" s="59">
        <v>148</v>
      </c>
      <c r="D3626" s="59">
        <v>55</v>
      </c>
      <c r="E3626" s="59">
        <v>50</v>
      </c>
      <c r="F3626" s="59">
        <v>18</v>
      </c>
      <c r="G3626" s="59">
        <v>453</v>
      </c>
    </row>
    <row r="3627" spans="1:7" x14ac:dyDescent="0.25">
      <c r="A3627" s="59">
        <v>137</v>
      </c>
      <c r="B3627" s="59">
        <v>239</v>
      </c>
      <c r="C3627" s="59">
        <v>577</v>
      </c>
      <c r="D3627" s="59">
        <v>332</v>
      </c>
      <c r="E3627" s="59">
        <v>147</v>
      </c>
      <c r="F3627" s="59">
        <v>114</v>
      </c>
      <c r="G3627" s="59">
        <v>1518</v>
      </c>
    </row>
    <row r="3628" spans="1:7" x14ac:dyDescent="0.25">
      <c r="A3628" s="59">
        <v>-353</v>
      </c>
      <c r="B3628" s="59">
        <v>-139</v>
      </c>
      <c r="C3628" s="59">
        <v>119</v>
      </c>
      <c r="D3628" s="59">
        <v>280</v>
      </c>
      <c r="E3628" s="59">
        <v>99</v>
      </c>
      <c r="F3628" s="59">
        <v>77</v>
      </c>
      <c r="G3628" s="59">
        <v>3948</v>
      </c>
    </row>
    <row r="3629" spans="1:7" x14ac:dyDescent="0.25">
      <c r="A3629" s="59">
        <v>157</v>
      </c>
      <c r="B3629" s="59">
        <v>145</v>
      </c>
      <c r="C3629" s="59">
        <v>261</v>
      </c>
      <c r="D3629" s="59">
        <v>126</v>
      </c>
      <c r="E3629" s="59">
        <v>39</v>
      </c>
      <c r="F3629" s="59">
        <v>28</v>
      </c>
      <c r="G3629" s="59">
        <v>981</v>
      </c>
    </row>
    <row r="3630" spans="1:7" x14ac:dyDescent="0.25">
      <c r="A3630" s="59">
        <v>197</v>
      </c>
      <c r="B3630" s="59">
        <v>179</v>
      </c>
      <c r="C3630" s="59">
        <v>322</v>
      </c>
      <c r="D3630" s="59">
        <v>93</v>
      </c>
      <c r="E3630" s="59">
        <v>46</v>
      </c>
      <c r="F3630" s="59">
        <v>34</v>
      </c>
      <c r="G3630" s="59">
        <v>928</v>
      </c>
    </row>
    <row r="3631" spans="1:7" x14ac:dyDescent="0.25">
      <c r="A3631" s="59">
        <v>125</v>
      </c>
      <c r="B3631" s="59">
        <v>118</v>
      </c>
      <c r="C3631" s="59">
        <v>212</v>
      </c>
      <c r="D3631" s="59">
        <v>81</v>
      </c>
      <c r="E3631" s="59">
        <v>34</v>
      </c>
      <c r="F3631" s="59">
        <v>22</v>
      </c>
      <c r="G3631" s="59">
        <v>588</v>
      </c>
    </row>
    <row r="3632" spans="1:7" x14ac:dyDescent="0.25">
      <c r="A3632" s="59">
        <v>-292</v>
      </c>
      <c r="B3632" s="59">
        <v>-53</v>
      </c>
      <c r="C3632" s="59">
        <v>72</v>
      </c>
      <c r="D3632" s="59">
        <v>150</v>
      </c>
      <c r="E3632" s="59">
        <v>144</v>
      </c>
      <c r="F3632" s="59">
        <v>110</v>
      </c>
      <c r="G3632" s="59">
        <v>2932</v>
      </c>
    </row>
    <row r="3633" spans="1:7" x14ac:dyDescent="0.25">
      <c r="A3633" s="59">
        <v>332</v>
      </c>
      <c r="B3633" s="59">
        <v>318</v>
      </c>
      <c r="C3633" s="59">
        <v>604</v>
      </c>
      <c r="D3633" s="59">
        <v>187</v>
      </c>
      <c r="E3633" s="59">
        <v>94</v>
      </c>
      <c r="F3633" s="59">
        <v>69</v>
      </c>
      <c r="G3633" s="59">
        <v>1286</v>
      </c>
    </row>
    <row r="3634" spans="1:7" x14ac:dyDescent="0.25">
      <c r="A3634" s="59">
        <v>463</v>
      </c>
      <c r="B3634" s="59">
        <v>474</v>
      </c>
      <c r="C3634" s="59">
        <v>842</v>
      </c>
      <c r="D3634" s="59">
        <v>258</v>
      </c>
      <c r="E3634" s="59">
        <v>162</v>
      </c>
      <c r="F3634" s="59">
        <v>110</v>
      </c>
      <c r="G3634" s="59">
        <v>2580</v>
      </c>
    </row>
    <row r="3635" spans="1:7" x14ac:dyDescent="0.25">
      <c r="A3635" s="59">
        <v>82</v>
      </c>
      <c r="B3635" s="59">
        <v>90</v>
      </c>
      <c r="C3635" s="59">
        <v>169</v>
      </c>
      <c r="D3635" s="59">
        <v>69</v>
      </c>
      <c r="E3635" s="59">
        <v>35</v>
      </c>
      <c r="F3635" s="59">
        <v>22</v>
      </c>
      <c r="G3635" s="59">
        <v>572</v>
      </c>
    </row>
    <row r="3636" spans="1:7" x14ac:dyDescent="0.25">
      <c r="A3636" s="59">
        <v>37</v>
      </c>
      <c r="B3636" s="59">
        <v>83</v>
      </c>
      <c r="C3636" s="59">
        <v>160</v>
      </c>
      <c r="D3636" s="59">
        <v>67</v>
      </c>
      <c r="E3636" s="59">
        <v>58</v>
      </c>
      <c r="F3636" s="59">
        <v>25</v>
      </c>
      <c r="G3636" s="59">
        <v>599</v>
      </c>
    </row>
    <row r="3637" spans="1:7" x14ac:dyDescent="0.25">
      <c r="A3637" s="59">
        <v>68</v>
      </c>
      <c r="B3637" s="59">
        <v>71</v>
      </c>
      <c r="C3637" s="59">
        <v>127</v>
      </c>
      <c r="D3637" s="59">
        <v>48</v>
      </c>
      <c r="E3637" s="59">
        <v>25</v>
      </c>
      <c r="F3637" s="59">
        <v>13</v>
      </c>
      <c r="G3637" s="59">
        <v>834</v>
      </c>
    </row>
    <row r="3638" spans="1:7" x14ac:dyDescent="0.25">
      <c r="A3638" s="59">
        <v>74</v>
      </c>
      <c r="B3638" s="59">
        <v>75</v>
      </c>
      <c r="C3638" s="59">
        <v>134</v>
      </c>
      <c r="D3638" s="59">
        <v>51</v>
      </c>
      <c r="E3638" s="59">
        <v>25</v>
      </c>
      <c r="F3638" s="59">
        <v>14</v>
      </c>
      <c r="G3638" s="59">
        <v>857</v>
      </c>
    </row>
    <row r="3639" spans="1:7" x14ac:dyDescent="0.25">
      <c r="A3639" s="59">
        <v>3</v>
      </c>
      <c r="B3639" s="59">
        <v>87</v>
      </c>
      <c r="C3639" s="59">
        <v>159</v>
      </c>
      <c r="D3639" s="59">
        <v>62</v>
      </c>
      <c r="E3639" s="59">
        <v>85</v>
      </c>
      <c r="F3639" s="59">
        <v>56</v>
      </c>
      <c r="G3639" s="59">
        <v>-613</v>
      </c>
    </row>
    <row r="3640" spans="1:7" x14ac:dyDescent="0.25">
      <c r="A3640" s="59">
        <v>79</v>
      </c>
      <c r="B3640" s="59">
        <v>94</v>
      </c>
      <c r="C3640" s="59">
        <v>161</v>
      </c>
      <c r="D3640" s="59">
        <v>57</v>
      </c>
      <c r="E3640" s="59">
        <v>41</v>
      </c>
      <c r="F3640" s="59">
        <v>17</v>
      </c>
      <c r="G3640" s="59">
        <v>349</v>
      </c>
    </row>
    <row r="3641" spans="1:7" x14ac:dyDescent="0.25">
      <c r="A3641" s="59">
        <v>46</v>
      </c>
      <c r="B3641" s="59">
        <v>67</v>
      </c>
      <c r="C3641" s="59">
        <v>120</v>
      </c>
      <c r="D3641" s="59">
        <v>46</v>
      </c>
      <c r="E3641" s="59">
        <v>36</v>
      </c>
      <c r="F3641" s="59">
        <v>14</v>
      </c>
      <c r="G3641" s="59">
        <v>454</v>
      </c>
    </row>
    <row r="3642" spans="1:7" x14ac:dyDescent="0.25">
      <c r="A3642" s="59">
        <v>19</v>
      </c>
      <c r="B3642" s="59">
        <v>29</v>
      </c>
      <c r="C3642" s="59">
        <v>51</v>
      </c>
      <c r="D3642" s="59">
        <v>19</v>
      </c>
      <c r="E3642" s="59">
        <v>16</v>
      </c>
      <c r="F3642" s="59">
        <v>5</v>
      </c>
      <c r="G3642" s="59">
        <v>848</v>
      </c>
    </row>
    <row r="3643" spans="1:7" x14ac:dyDescent="0.25">
      <c r="A3643" s="59">
        <v>12</v>
      </c>
      <c r="B3643" s="59">
        <v>39</v>
      </c>
      <c r="C3643" s="59">
        <v>77</v>
      </c>
      <c r="D3643" s="59">
        <v>33</v>
      </c>
      <c r="E3643" s="59">
        <v>31</v>
      </c>
      <c r="F3643" s="59">
        <v>10</v>
      </c>
      <c r="G3643" s="59">
        <v>1003</v>
      </c>
    </row>
    <row r="3644" spans="1:7" x14ac:dyDescent="0.25">
      <c r="A3644" s="59">
        <v>50</v>
      </c>
      <c r="B3644" s="59">
        <v>84</v>
      </c>
      <c r="C3644" s="59">
        <v>148</v>
      </c>
      <c r="D3644" s="59">
        <v>55</v>
      </c>
      <c r="E3644" s="59">
        <v>50</v>
      </c>
      <c r="F3644" s="59">
        <v>18</v>
      </c>
      <c r="G3644" s="59">
        <v>453</v>
      </c>
    </row>
    <row r="3645" spans="1:7" x14ac:dyDescent="0.25">
      <c r="A3645" s="59">
        <v>-65</v>
      </c>
      <c r="B3645" s="59">
        <v>11</v>
      </c>
      <c r="C3645" s="59">
        <v>123</v>
      </c>
      <c r="D3645" s="59">
        <v>104</v>
      </c>
      <c r="E3645" s="59">
        <v>55</v>
      </c>
      <c r="F3645" s="59">
        <v>32</v>
      </c>
      <c r="G3645" s="59">
        <v>1574</v>
      </c>
    </row>
    <row r="3646" spans="1:7" x14ac:dyDescent="0.25">
      <c r="A3646" s="59">
        <v>-18</v>
      </c>
      <c r="B3646" s="59">
        <v>30</v>
      </c>
      <c r="C3646" s="59">
        <v>58</v>
      </c>
      <c r="D3646" s="59">
        <v>24</v>
      </c>
      <c r="E3646" s="59">
        <v>42</v>
      </c>
      <c r="F3646" s="59">
        <v>9</v>
      </c>
      <c r="G3646" s="59">
        <v>-412</v>
      </c>
    </row>
    <row r="3647" spans="1:7" x14ac:dyDescent="0.25">
      <c r="A3647" s="59">
        <v>-12</v>
      </c>
      <c r="B3647" s="59">
        <v>62</v>
      </c>
      <c r="C3647" s="59">
        <v>113</v>
      </c>
      <c r="D3647" s="59">
        <v>44</v>
      </c>
      <c r="E3647" s="59">
        <v>70</v>
      </c>
      <c r="F3647" s="59">
        <v>40</v>
      </c>
      <c r="G3647" s="59">
        <v>325</v>
      </c>
    </row>
    <row r="3648" spans="1:7" x14ac:dyDescent="0.25">
      <c r="A3648" s="59">
        <v>19</v>
      </c>
      <c r="B3648" s="59">
        <v>52</v>
      </c>
      <c r="C3648" s="59">
        <v>97</v>
      </c>
      <c r="D3648" s="59">
        <v>39</v>
      </c>
      <c r="E3648" s="59">
        <v>39</v>
      </c>
      <c r="F3648" s="59">
        <v>12</v>
      </c>
      <c r="G3648" s="59">
        <v>248</v>
      </c>
    </row>
    <row r="3649" spans="1:7" x14ac:dyDescent="0.25">
      <c r="A3649" s="59">
        <v>36</v>
      </c>
      <c r="B3649" s="59">
        <v>82</v>
      </c>
      <c r="C3649" s="59">
        <v>159</v>
      </c>
      <c r="D3649" s="59">
        <v>67</v>
      </c>
      <c r="E3649" s="59">
        <v>58</v>
      </c>
      <c r="F3649" s="59">
        <v>25</v>
      </c>
      <c r="G3649" s="59">
        <v>391</v>
      </c>
    </row>
    <row r="3650" spans="1:7" x14ac:dyDescent="0.25">
      <c r="A3650" s="59">
        <v>24</v>
      </c>
      <c r="B3650" s="59">
        <v>130</v>
      </c>
      <c r="C3650" s="59">
        <v>238</v>
      </c>
      <c r="D3650" s="59">
        <v>93</v>
      </c>
      <c r="E3650" s="59">
        <v>114</v>
      </c>
      <c r="F3650" s="59">
        <v>84</v>
      </c>
      <c r="G3650" s="59">
        <v>692</v>
      </c>
    </row>
    <row r="3651" spans="1:7" x14ac:dyDescent="0.25">
      <c r="A3651" s="59">
        <v>70</v>
      </c>
      <c r="B3651" s="59">
        <v>79</v>
      </c>
      <c r="C3651" s="59">
        <v>149</v>
      </c>
      <c r="D3651" s="59">
        <v>61</v>
      </c>
      <c r="E3651" s="59">
        <v>32</v>
      </c>
      <c r="F3651" s="59">
        <v>20</v>
      </c>
      <c r="G3651" s="59">
        <v>579</v>
      </c>
    </row>
    <row r="3652" spans="1:7" x14ac:dyDescent="0.25">
      <c r="A3652" s="59">
        <v>34</v>
      </c>
      <c r="B3652" s="59">
        <v>43</v>
      </c>
      <c r="C3652" s="59">
        <v>77</v>
      </c>
      <c r="D3652" s="59">
        <v>29</v>
      </c>
      <c r="E3652" s="59">
        <v>20</v>
      </c>
      <c r="F3652" s="59">
        <v>8</v>
      </c>
      <c r="G3652" s="59">
        <v>862</v>
      </c>
    </row>
    <row r="3653" spans="1:7" x14ac:dyDescent="0.25">
      <c r="A3653" s="59">
        <v>122</v>
      </c>
      <c r="B3653" s="59">
        <v>134</v>
      </c>
      <c r="C3653" s="59">
        <v>245</v>
      </c>
      <c r="D3653" s="59">
        <v>96</v>
      </c>
      <c r="E3653" s="59">
        <v>52</v>
      </c>
      <c r="F3653" s="59">
        <v>29</v>
      </c>
      <c r="G3653" s="59">
        <v>-1555</v>
      </c>
    </row>
    <row r="3654" spans="1:7" x14ac:dyDescent="0.25">
      <c r="A3654" s="59">
        <v>19</v>
      </c>
      <c r="B3654" s="59">
        <v>30</v>
      </c>
      <c r="C3654" s="59">
        <v>53</v>
      </c>
      <c r="D3654" s="59">
        <v>20</v>
      </c>
      <c r="E3654" s="59">
        <v>17</v>
      </c>
      <c r="F3654" s="59">
        <v>5</v>
      </c>
      <c r="G3654" s="59">
        <v>482</v>
      </c>
    </row>
    <row r="3655" spans="1:7" x14ac:dyDescent="0.25">
      <c r="A3655" s="59">
        <v>129</v>
      </c>
      <c r="B3655" s="59">
        <v>150</v>
      </c>
      <c r="C3655" s="59">
        <v>265</v>
      </c>
      <c r="D3655" s="59">
        <v>99</v>
      </c>
      <c r="E3655" s="59">
        <v>63</v>
      </c>
      <c r="F3655" s="59">
        <v>32</v>
      </c>
      <c r="G3655" s="59">
        <v>798</v>
      </c>
    </row>
    <row r="3656" spans="1:7" x14ac:dyDescent="0.25">
      <c r="A3656" s="59">
        <v>40</v>
      </c>
      <c r="B3656" s="59">
        <v>72</v>
      </c>
      <c r="C3656" s="59">
        <v>133</v>
      </c>
      <c r="D3656" s="59">
        <v>53</v>
      </c>
      <c r="E3656" s="59">
        <v>45</v>
      </c>
      <c r="F3656" s="59">
        <v>17</v>
      </c>
      <c r="G3656" s="59">
        <v>410</v>
      </c>
    </row>
    <row r="3657" spans="1:7" x14ac:dyDescent="0.25">
      <c r="A3657" s="59">
        <v>42</v>
      </c>
      <c r="B3657" s="59">
        <v>64</v>
      </c>
      <c r="C3657" s="59">
        <v>114</v>
      </c>
      <c r="D3657" s="59">
        <v>43</v>
      </c>
      <c r="E3657" s="59">
        <v>36</v>
      </c>
      <c r="F3657" s="59">
        <v>13</v>
      </c>
      <c r="G3657" s="59">
        <v>424</v>
      </c>
    </row>
    <row r="3658" spans="1:7" x14ac:dyDescent="0.25">
      <c r="A3658" s="59">
        <v>292</v>
      </c>
      <c r="B3658" s="59">
        <v>295</v>
      </c>
      <c r="C3658" s="59">
        <v>582</v>
      </c>
      <c r="D3658" s="59">
        <v>280</v>
      </c>
      <c r="E3658" s="59">
        <v>98</v>
      </c>
      <c r="F3658" s="59">
        <v>77</v>
      </c>
      <c r="G3658" s="59">
        <v>1268</v>
      </c>
    </row>
    <row r="3659" spans="1:7" x14ac:dyDescent="0.25">
      <c r="A3659" s="59">
        <v>62</v>
      </c>
      <c r="B3659" s="59">
        <v>74</v>
      </c>
      <c r="C3659" s="59">
        <v>141</v>
      </c>
      <c r="D3659" s="59">
        <v>58</v>
      </c>
      <c r="E3659" s="59">
        <v>32</v>
      </c>
      <c r="F3659" s="59">
        <v>19</v>
      </c>
      <c r="G3659" s="59">
        <v>548</v>
      </c>
    </row>
    <row r="3660" spans="1:7" x14ac:dyDescent="0.25">
      <c r="A3660" s="59">
        <v>58</v>
      </c>
      <c r="B3660" s="59">
        <v>90</v>
      </c>
      <c r="C3660" s="59">
        <v>160</v>
      </c>
      <c r="D3660" s="59">
        <v>60</v>
      </c>
      <c r="E3660" s="59">
        <v>51</v>
      </c>
      <c r="F3660" s="59">
        <v>19</v>
      </c>
      <c r="G3660" s="59">
        <v>-718</v>
      </c>
    </row>
    <row r="3661" spans="1:7" x14ac:dyDescent="0.25">
      <c r="A3661" s="59">
        <v>199</v>
      </c>
      <c r="B3661" s="59">
        <v>179</v>
      </c>
      <c r="C3661" s="59">
        <v>322</v>
      </c>
      <c r="D3661" s="59">
        <v>121</v>
      </c>
      <c r="E3661" s="59">
        <v>45</v>
      </c>
      <c r="F3661" s="59">
        <v>34</v>
      </c>
      <c r="G3661" s="59">
        <v>928</v>
      </c>
    </row>
    <row r="3662" spans="1:7" x14ac:dyDescent="0.25">
      <c r="A3662" s="59">
        <v>126</v>
      </c>
      <c r="B3662" s="59">
        <v>118</v>
      </c>
      <c r="C3662" s="59">
        <v>212</v>
      </c>
      <c r="D3662" s="59">
        <v>81</v>
      </c>
      <c r="E3662" s="59">
        <v>33</v>
      </c>
      <c r="F3662" s="59">
        <v>22</v>
      </c>
      <c r="G3662" s="59">
        <v>588</v>
      </c>
    </row>
    <row r="3663" spans="1:7" x14ac:dyDescent="0.25">
      <c r="A3663" s="59">
        <v>-10</v>
      </c>
      <c r="B3663" s="59">
        <v>62</v>
      </c>
      <c r="C3663" s="59">
        <v>113</v>
      </c>
      <c r="D3663" s="59">
        <v>44</v>
      </c>
      <c r="E3663" s="59">
        <v>69</v>
      </c>
      <c r="F3663" s="59">
        <v>40</v>
      </c>
      <c r="G3663" s="59">
        <v>325</v>
      </c>
    </row>
    <row r="3664" spans="1:7" x14ac:dyDescent="0.25">
      <c r="A3664" s="59">
        <v>18</v>
      </c>
      <c r="B3664" s="59">
        <v>52</v>
      </c>
      <c r="C3664" s="59">
        <v>97</v>
      </c>
      <c r="D3664" s="59">
        <v>39</v>
      </c>
      <c r="E3664" s="59">
        <v>40</v>
      </c>
      <c r="F3664" s="59">
        <v>12</v>
      </c>
      <c r="G3664" s="59">
        <v>248</v>
      </c>
    </row>
    <row r="3665" spans="1:7" x14ac:dyDescent="0.25">
      <c r="A3665" s="59">
        <v>-19</v>
      </c>
      <c r="B3665" s="59">
        <v>30</v>
      </c>
      <c r="C3665" s="59">
        <v>58</v>
      </c>
      <c r="D3665" s="59">
        <v>24</v>
      </c>
      <c r="E3665" s="59">
        <v>43</v>
      </c>
      <c r="F3665" s="59">
        <v>9</v>
      </c>
      <c r="G3665" s="59">
        <v>212</v>
      </c>
    </row>
    <row r="3666" spans="1:7" x14ac:dyDescent="0.25">
      <c r="A3666" s="59">
        <v>50</v>
      </c>
      <c r="B3666" s="59">
        <v>71</v>
      </c>
      <c r="C3666" s="59">
        <v>128</v>
      </c>
      <c r="D3666" s="59">
        <v>49</v>
      </c>
      <c r="E3666" s="59">
        <v>37</v>
      </c>
      <c r="F3666" s="59">
        <v>15</v>
      </c>
      <c r="G3666" s="59">
        <v>315</v>
      </c>
    </row>
    <row r="3667" spans="1:7" x14ac:dyDescent="0.25">
      <c r="A3667" s="59">
        <v>50</v>
      </c>
      <c r="B3667" s="59">
        <v>84</v>
      </c>
      <c r="C3667" s="59">
        <v>148</v>
      </c>
      <c r="D3667" s="59">
        <v>55</v>
      </c>
      <c r="E3667" s="59">
        <v>50</v>
      </c>
      <c r="F3667" s="59">
        <v>18</v>
      </c>
      <c r="G3667" s="59">
        <v>453</v>
      </c>
    </row>
    <row r="3668" spans="1:7" x14ac:dyDescent="0.25">
      <c r="A3668" s="59">
        <v>-67</v>
      </c>
      <c r="B3668" s="59">
        <v>11</v>
      </c>
      <c r="C3668" s="59">
        <v>123</v>
      </c>
      <c r="D3668" s="59">
        <v>86</v>
      </c>
      <c r="E3668" s="59">
        <v>56</v>
      </c>
      <c r="F3668" s="59">
        <v>32</v>
      </c>
      <c r="G3668" s="59">
        <v>1574</v>
      </c>
    </row>
    <row r="3669" spans="1:7" x14ac:dyDescent="0.25">
      <c r="A3669" s="59">
        <v>49</v>
      </c>
      <c r="B3669" s="59">
        <v>74</v>
      </c>
      <c r="C3669" s="59">
        <v>145</v>
      </c>
      <c r="D3669" s="59">
        <v>62</v>
      </c>
      <c r="E3669" s="59">
        <v>41</v>
      </c>
      <c r="F3669" s="59">
        <v>19</v>
      </c>
      <c r="G3669" s="59">
        <v>1059</v>
      </c>
    </row>
    <row r="3670" spans="1:7" x14ac:dyDescent="0.25">
      <c r="A3670" s="59">
        <v>33</v>
      </c>
      <c r="B3670" s="59">
        <v>65</v>
      </c>
      <c r="C3670" s="59">
        <v>120</v>
      </c>
      <c r="D3670" s="59">
        <v>48</v>
      </c>
      <c r="E3670" s="59">
        <v>43</v>
      </c>
      <c r="F3670" s="59">
        <v>15</v>
      </c>
      <c r="G3670" s="59">
        <v>380</v>
      </c>
    </row>
    <row r="3671" spans="1:7" x14ac:dyDescent="0.25">
      <c r="A3671" s="59">
        <v>36</v>
      </c>
      <c r="B3671" s="59">
        <v>83</v>
      </c>
      <c r="C3671" s="59">
        <v>160</v>
      </c>
      <c r="D3671" s="59">
        <v>67</v>
      </c>
      <c r="E3671" s="59">
        <v>59</v>
      </c>
      <c r="F3671" s="59">
        <v>25</v>
      </c>
      <c r="G3671" s="59">
        <v>599</v>
      </c>
    </row>
    <row r="3672" spans="1:7" x14ac:dyDescent="0.25">
      <c r="A3672" s="59">
        <v>40</v>
      </c>
      <c r="B3672" s="59">
        <v>47</v>
      </c>
      <c r="C3672" s="59">
        <v>84</v>
      </c>
      <c r="D3672" s="59">
        <v>32</v>
      </c>
      <c r="E3672" s="59">
        <v>20</v>
      </c>
      <c r="F3672" s="59">
        <v>8</v>
      </c>
      <c r="G3672" s="59">
        <v>837</v>
      </c>
    </row>
    <row r="3673" spans="1:7" x14ac:dyDescent="0.25">
      <c r="A3673" s="59">
        <v>83</v>
      </c>
      <c r="B3673" s="59">
        <v>90</v>
      </c>
      <c r="C3673" s="59">
        <v>169</v>
      </c>
      <c r="D3673" s="59">
        <v>69</v>
      </c>
      <c r="E3673" s="59">
        <v>34</v>
      </c>
      <c r="F3673" s="59">
        <v>22</v>
      </c>
      <c r="G3673" s="59">
        <v>572</v>
      </c>
    </row>
    <row r="3674" spans="1:7" x14ac:dyDescent="0.25">
      <c r="A3674" s="59">
        <v>59</v>
      </c>
      <c r="B3674" s="59">
        <v>64</v>
      </c>
      <c r="C3674" s="59">
        <v>115</v>
      </c>
      <c r="D3674" s="59">
        <v>44</v>
      </c>
      <c r="E3674" s="59">
        <v>24</v>
      </c>
      <c r="F3674" s="59">
        <v>12</v>
      </c>
      <c r="G3674" s="59">
        <v>886</v>
      </c>
    </row>
    <row r="3675" spans="1:7" x14ac:dyDescent="0.25">
      <c r="A3675" s="59">
        <v>199</v>
      </c>
      <c r="B3675" s="59">
        <v>179</v>
      </c>
      <c r="C3675" s="59">
        <v>322</v>
      </c>
      <c r="D3675" s="59">
        <v>147</v>
      </c>
      <c r="E3675" s="59">
        <v>45</v>
      </c>
      <c r="F3675" s="59">
        <v>34</v>
      </c>
      <c r="G3675" s="59">
        <v>928</v>
      </c>
    </row>
    <row r="3676" spans="1:7" x14ac:dyDescent="0.25">
      <c r="A3676" s="59">
        <v>125</v>
      </c>
      <c r="B3676" s="59">
        <v>118</v>
      </c>
      <c r="C3676" s="59">
        <v>212</v>
      </c>
      <c r="D3676" s="59">
        <v>81</v>
      </c>
      <c r="E3676" s="59">
        <v>34</v>
      </c>
      <c r="F3676" s="59">
        <v>22</v>
      </c>
      <c r="G3676" s="59">
        <v>588</v>
      </c>
    </row>
    <row r="3677" spans="1:7" x14ac:dyDescent="0.25">
      <c r="A3677" s="59">
        <v>58</v>
      </c>
      <c r="B3677" s="59">
        <v>90</v>
      </c>
      <c r="C3677" s="59">
        <v>160</v>
      </c>
      <c r="D3677" s="59">
        <v>60</v>
      </c>
      <c r="E3677" s="59">
        <v>51</v>
      </c>
      <c r="F3677" s="59">
        <v>19</v>
      </c>
      <c r="G3677" s="59">
        <v>656</v>
      </c>
    </row>
    <row r="3678" spans="1:7" x14ac:dyDescent="0.25">
      <c r="A3678" s="59">
        <v>156</v>
      </c>
      <c r="B3678" s="59">
        <v>145</v>
      </c>
      <c r="C3678" s="59">
        <v>261</v>
      </c>
      <c r="D3678" s="59">
        <v>80</v>
      </c>
      <c r="E3678" s="59">
        <v>40</v>
      </c>
      <c r="F3678" s="59">
        <v>28</v>
      </c>
      <c r="G3678" s="59">
        <v>981</v>
      </c>
    </row>
    <row r="3679" spans="1:7" x14ac:dyDescent="0.25">
      <c r="A3679" s="59">
        <v>291</v>
      </c>
      <c r="B3679" s="59">
        <v>295</v>
      </c>
      <c r="C3679" s="59">
        <v>582</v>
      </c>
      <c r="D3679" s="59">
        <v>204</v>
      </c>
      <c r="E3679" s="59">
        <v>99</v>
      </c>
      <c r="F3679" s="59">
        <v>77</v>
      </c>
      <c r="G3679" s="59">
        <v>1268</v>
      </c>
    </row>
    <row r="3680" spans="1:7" x14ac:dyDescent="0.25">
      <c r="A3680" s="59">
        <v>64</v>
      </c>
      <c r="B3680" s="59">
        <v>74</v>
      </c>
      <c r="C3680" s="59">
        <v>141</v>
      </c>
      <c r="D3680" s="59">
        <v>58</v>
      </c>
      <c r="E3680" s="59">
        <v>31</v>
      </c>
      <c r="F3680" s="59">
        <v>19</v>
      </c>
      <c r="G3680" s="59">
        <v>548</v>
      </c>
    </row>
    <row r="3681" spans="1:7" x14ac:dyDescent="0.25">
      <c r="A3681" s="59">
        <v>-110</v>
      </c>
      <c r="B3681" s="59">
        <v>-13</v>
      </c>
      <c r="C3681" s="59">
        <v>116</v>
      </c>
      <c r="D3681" s="59">
        <v>104</v>
      </c>
      <c r="E3681" s="59">
        <v>61</v>
      </c>
      <c r="F3681" s="59">
        <v>39</v>
      </c>
      <c r="G3681" s="59">
        <v>2378</v>
      </c>
    </row>
    <row r="3682" spans="1:7" x14ac:dyDescent="0.25">
      <c r="A3682" s="59">
        <v>465</v>
      </c>
      <c r="B3682" s="59">
        <v>474</v>
      </c>
      <c r="C3682" s="59">
        <v>842</v>
      </c>
      <c r="D3682" s="59">
        <v>279</v>
      </c>
      <c r="E3682" s="59">
        <v>161</v>
      </c>
      <c r="F3682" s="59">
        <v>110</v>
      </c>
      <c r="G3682" s="59">
        <v>2580</v>
      </c>
    </row>
    <row r="3683" spans="1:7" x14ac:dyDescent="0.25">
      <c r="A3683" s="59">
        <v>-178</v>
      </c>
      <c r="B3683" s="59">
        <v>-24</v>
      </c>
      <c r="C3683" s="59">
        <v>147</v>
      </c>
      <c r="D3683" s="59">
        <v>133</v>
      </c>
      <c r="E3683" s="59">
        <v>96</v>
      </c>
      <c r="F3683" s="59">
        <v>53</v>
      </c>
      <c r="G3683" s="59">
        <v>3421</v>
      </c>
    </row>
    <row r="3684" spans="1:7" x14ac:dyDescent="0.25">
      <c r="A3684" s="59">
        <v>232</v>
      </c>
      <c r="B3684" s="59">
        <v>249</v>
      </c>
      <c r="C3684" s="59">
        <v>531</v>
      </c>
      <c r="D3684" s="59">
        <v>254</v>
      </c>
      <c r="E3684" s="59">
        <v>93</v>
      </c>
      <c r="F3684" s="59">
        <v>69</v>
      </c>
      <c r="G3684" s="59">
        <v>1775</v>
      </c>
    </row>
    <row r="3685" spans="1:7" x14ac:dyDescent="0.25">
      <c r="A3685" s="59">
        <v>39</v>
      </c>
      <c r="B3685" s="59">
        <v>169</v>
      </c>
      <c r="C3685" s="59">
        <v>309</v>
      </c>
      <c r="D3685" s="59">
        <v>113</v>
      </c>
      <c r="E3685" s="59">
        <v>143</v>
      </c>
      <c r="F3685" s="59">
        <v>110</v>
      </c>
      <c r="G3685" s="59">
        <v>910</v>
      </c>
    </row>
    <row r="3686" spans="1:7" x14ac:dyDescent="0.25">
      <c r="A3686" s="59">
        <v>326</v>
      </c>
      <c r="B3686" s="59">
        <v>336</v>
      </c>
      <c r="C3686" s="59">
        <v>628</v>
      </c>
      <c r="D3686" s="59">
        <v>289</v>
      </c>
      <c r="E3686" s="59">
        <v>116</v>
      </c>
      <c r="F3686" s="59">
        <v>83</v>
      </c>
      <c r="G3686" s="59">
        <v>1686</v>
      </c>
    </row>
    <row r="3687" spans="1:7" x14ac:dyDescent="0.25">
      <c r="A3687" s="59">
        <v>328</v>
      </c>
      <c r="B3687" s="59">
        <v>336</v>
      </c>
      <c r="C3687" s="59">
        <v>628</v>
      </c>
      <c r="D3687" s="59">
        <v>283</v>
      </c>
      <c r="E3687" s="59">
        <v>115</v>
      </c>
      <c r="F3687" s="59">
        <v>83</v>
      </c>
      <c r="G3687" s="59">
        <v>1686</v>
      </c>
    </row>
    <row r="3688" spans="1:7" x14ac:dyDescent="0.25">
      <c r="A3688" s="59">
        <v>232</v>
      </c>
      <c r="B3688" s="59">
        <v>249</v>
      </c>
      <c r="C3688" s="59">
        <v>531</v>
      </c>
      <c r="D3688" s="59">
        <v>263</v>
      </c>
      <c r="E3688" s="59">
        <v>93</v>
      </c>
      <c r="F3688" s="59">
        <v>69</v>
      </c>
      <c r="G3688" s="59">
        <v>1775</v>
      </c>
    </row>
    <row r="3689" spans="1:7" x14ac:dyDescent="0.25">
      <c r="A3689" s="59">
        <v>-638</v>
      </c>
      <c r="B3689" s="59">
        <v>-302</v>
      </c>
      <c r="C3689" s="59">
        <v>20</v>
      </c>
      <c r="D3689" s="59">
        <v>271</v>
      </c>
      <c r="E3689" s="59">
        <v>147</v>
      </c>
      <c r="F3689" s="59">
        <v>114</v>
      </c>
      <c r="G3689" s="59">
        <v>6413</v>
      </c>
    </row>
    <row r="3690" spans="1:7" x14ac:dyDescent="0.25">
      <c r="A3690" s="59">
        <v>39</v>
      </c>
      <c r="B3690" s="59">
        <v>169</v>
      </c>
      <c r="C3690" s="59">
        <v>309</v>
      </c>
      <c r="D3690" s="59">
        <v>117</v>
      </c>
      <c r="E3690" s="59">
        <v>143</v>
      </c>
      <c r="F3690" s="59">
        <v>110</v>
      </c>
      <c r="G3690" s="59">
        <v>910</v>
      </c>
    </row>
    <row r="3691" spans="1:7" x14ac:dyDescent="0.25">
      <c r="A3691" s="59">
        <v>191</v>
      </c>
      <c r="B3691" s="59">
        <v>225</v>
      </c>
      <c r="C3691" s="59">
        <v>412</v>
      </c>
      <c r="D3691" s="59">
        <v>204</v>
      </c>
      <c r="E3691" s="59">
        <v>96</v>
      </c>
      <c r="F3691" s="59">
        <v>53</v>
      </c>
      <c r="G3691" s="59">
        <v>1148</v>
      </c>
    </row>
    <row r="3692" spans="1:7" x14ac:dyDescent="0.25">
      <c r="A3692" s="59">
        <v>171</v>
      </c>
      <c r="B3692" s="59">
        <v>176</v>
      </c>
      <c r="C3692" s="59">
        <v>318</v>
      </c>
      <c r="D3692" s="59">
        <v>117</v>
      </c>
      <c r="E3692" s="59">
        <v>61</v>
      </c>
      <c r="F3692" s="59">
        <v>39</v>
      </c>
      <c r="G3692" s="59">
        <v>801</v>
      </c>
    </row>
    <row r="3693" spans="1:7" x14ac:dyDescent="0.25">
      <c r="A3693" s="59">
        <v>3</v>
      </c>
      <c r="B3693" s="59">
        <v>51</v>
      </c>
      <c r="C3693" s="59">
        <v>97</v>
      </c>
      <c r="D3693" s="59">
        <v>40</v>
      </c>
      <c r="E3693" s="59">
        <v>49</v>
      </c>
      <c r="F3693" s="59">
        <v>15</v>
      </c>
      <c r="G3693" s="59">
        <v>244</v>
      </c>
    </row>
    <row r="3694" spans="1:7" x14ac:dyDescent="0.25">
      <c r="A3694" s="59">
        <v>10</v>
      </c>
      <c r="B3694" s="59">
        <v>39</v>
      </c>
      <c r="C3694" s="59">
        <v>77</v>
      </c>
      <c r="D3694" s="59">
        <v>33</v>
      </c>
      <c r="E3694" s="59">
        <v>32</v>
      </c>
      <c r="F3694" s="59">
        <v>10</v>
      </c>
      <c r="G3694" s="59">
        <v>1003</v>
      </c>
    </row>
    <row r="3695" spans="1:7" x14ac:dyDescent="0.25">
      <c r="A3695" s="59">
        <v>47</v>
      </c>
      <c r="B3695" s="59">
        <v>43</v>
      </c>
      <c r="C3695" s="59">
        <v>46</v>
      </c>
      <c r="D3695" s="59">
        <v>0</v>
      </c>
      <c r="E3695" s="59">
        <v>11</v>
      </c>
      <c r="F3695" s="59">
        <v>0</v>
      </c>
      <c r="G3695" s="59">
        <v>473</v>
      </c>
    </row>
    <row r="3696" spans="1:7" x14ac:dyDescent="0.25">
      <c r="A3696" s="59">
        <v>18</v>
      </c>
      <c r="B3696" s="59">
        <v>29</v>
      </c>
      <c r="C3696" s="59">
        <v>51</v>
      </c>
      <c r="D3696" s="59">
        <v>19</v>
      </c>
      <c r="E3696" s="59">
        <v>17</v>
      </c>
      <c r="F3696" s="59">
        <v>5</v>
      </c>
      <c r="G3696" s="59">
        <v>848</v>
      </c>
    </row>
    <row r="3697" spans="1:7" x14ac:dyDescent="0.25">
      <c r="A3697" s="59">
        <v>25</v>
      </c>
      <c r="B3697" s="59">
        <v>35</v>
      </c>
      <c r="C3697" s="59">
        <v>62</v>
      </c>
      <c r="D3697" s="59">
        <v>23</v>
      </c>
      <c r="E3697" s="59">
        <v>18</v>
      </c>
      <c r="F3697" s="59">
        <v>6</v>
      </c>
      <c r="G3697" s="59">
        <v>803</v>
      </c>
    </row>
    <row r="3698" spans="1:7" x14ac:dyDescent="0.25">
      <c r="A3698" s="59">
        <v>19</v>
      </c>
      <c r="B3698" s="59">
        <v>30</v>
      </c>
      <c r="C3698" s="59">
        <v>53</v>
      </c>
      <c r="D3698" s="59">
        <v>20</v>
      </c>
      <c r="E3698" s="59">
        <v>17</v>
      </c>
      <c r="F3698" s="59">
        <v>5</v>
      </c>
      <c r="G3698" s="59">
        <v>482</v>
      </c>
    </row>
    <row r="3699" spans="1:7" x14ac:dyDescent="0.25">
      <c r="A3699" s="59">
        <v>129</v>
      </c>
      <c r="B3699" s="59">
        <v>150</v>
      </c>
      <c r="C3699" s="59">
        <v>265</v>
      </c>
      <c r="D3699" s="59">
        <v>99</v>
      </c>
      <c r="E3699" s="59">
        <v>63</v>
      </c>
      <c r="F3699" s="59">
        <v>32</v>
      </c>
      <c r="G3699" s="59">
        <v>798</v>
      </c>
    </row>
    <row r="3700" spans="1:7" x14ac:dyDescent="0.25">
      <c r="A3700" s="59">
        <v>120</v>
      </c>
      <c r="B3700" s="59">
        <v>134</v>
      </c>
      <c r="C3700" s="59">
        <v>245</v>
      </c>
      <c r="D3700" s="59">
        <v>96</v>
      </c>
      <c r="E3700" s="59">
        <v>53</v>
      </c>
      <c r="F3700" s="59">
        <v>29</v>
      </c>
      <c r="G3700" s="59">
        <v>666</v>
      </c>
    </row>
    <row r="3701" spans="1:7" x14ac:dyDescent="0.25">
      <c r="A3701" s="59">
        <v>25</v>
      </c>
      <c r="B3701" s="59">
        <v>36</v>
      </c>
      <c r="C3701" s="59">
        <v>65</v>
      </c>
      <c r="D3701" s="59">
        <v>25</v>
      </c>
      <c r="E3701" s="59">
        <v>19</v>
      </c>
      <c r="F3701" s="59">
        <v>7</v>
      </c>
      <c r="G3701" s="59">
        <v>823</v>
      </c>
    </row>
    <row r="3702" spans="1:7" x14ac:dyDescent="0.25">
      <c r="A3702" s="59">
        <v>70</v>
      </c>
      <c r="B3702" s="59">
        <v>79</v>
      </c>
      <c r="C3702" s="59">
        <v>149</v>
      </c>
      <c r="D3702" s="59">
        <v>61</v>
      </c>
      <c r="E3702" s="59">
        <v>32</v>
      </c>
      <c r="F3702" s="59">
        <v>20</v>
      </c>
      <c r="G3702" s="59">
        <v>579</v>
      </c>
    </row>
    <row r="3703" spans="1:7" x14ac:dyDescent="0.25">
      <c r="A3703" s="59">
        <v>-4</v>
      </c>
      <c r="B3703" s="59">
        <v>74</v>
      </c>
      <c r="C3703" s="59">
        <v>134</v>
      </c>
      <c r="D3703" s="59">
        <v>52</v>
      </c>
      <c r="E3703" s="59">
        <v>77</v>
      </c>
      <c r="F3703" s="59">
        <v>47</v>
      </c>
      <c r="G3703" s="59">
        <v>509</v>
      </c>
    </row>
    <row r="3704" spans="1:7" x14ac:dyDescent="0.25">
      <c r="A3704" s="59">
        <v>27</v>
      </c>
      <c r="B3704" s="59">
        <v>80</v>
      </c>
      <c r="C3704" s="59">
        <v>146</v>
      </c>
      <c r="D3704" s="59">
        <v>57</v>
      </c>
      <c r="E3704" s="59">
        <v>62</v>
      </c>
      <c r="F3704" s="59">
        <v>18</v>
      </c>
      <c r="G3704" s="59">
        <v>469</v>
      </c>
    </row>
    <row r="3705" spans="1:7" x14ac:dyDescent="0.25">
      <c r="A3705" s="59">
        <v>42</v>
      </c>
      <c r="B3705" s="59">
        <v>64</v>
      </c>
      <c r="C3705" s="59">
        <v>114</v>
      </c>
      <c r="D3705" s="59">
        <v>43</v>
      </c>
      <c r="E3705" s="59">
        <v>36</v>
      </c>
      <c r="F3705" s="59">
        <v>13</v>
      </c>
      <c r="G3705" s="59">
        <v>424</v>
      </c>
    </row>
    <row r="3706" spans="1:7" x14ac:dyDescent="0.25">
      <c r="A3706" s="59">
        <v>9</v>
      </c>
      <c r="B3706" s="59">
        <v>57</v>
      </c>
      <c r="C3706" s="59">
        <v>109</v>
      </c>
      <c r="D3706" s="59">
        <v>45</v>
      </c>
      <c r="E3706" s="59">
        <v>51</v>
      </c>
      <c r="F3706" s="59">
        <v>17</v>
      </c>
      <c r="G3706" s="59">
        <v>409</v>
      </c>
    </row>
    <row r="3707" spans="1:7" x14ac:dyDescent="0.25">
      <c r="A3707" s="59">
        <v>42</v>
      </c>
      <c r="B3707" s="59">
        <v>72</v>
      </c>
      <c r="C3707" s="59">
        <v>133</v>
      </c>
      <c r="D3707" s="59">
        <v>53</v>
      </c>
      <c r="E3707" s="59">
        <v>44</v>
      </c>
      <c r="F3707" s="59">
        <v>17</v>
      </c>
      <c r="G3707" s="59">
        <v>410</v>
      </c>
    </row>
    <row r="3708" spans="1:7" x14ac:dyDescent="0.25">
      <c r="A3708" s="59">
        <v>129</v>
      </c>
      <c r="B3708" s="59">
        <v>155</v>
      </c>
      <c r="C3708" s="59">
        <v>330</v>
      </c>
      <c r="D3708" s="59">
        <v>142</v>
      </c>
      <c r="E3708" s="59">
        <v>68</v>
      </c>
      <c r="F3708" s="59">
        <v>43</v>
      </c>
      <c r="G3708" s="59">
        <v>1280</v>
      </c>
    </row>
    <row r="3709" spans="1:7" x14ac:dyDescent="0.25">
      <c r="A3709" s="59">
        <v>80</v>
      </c>
      <c r="B3709" s="59">
        <v>94</v>
      </c>
      <c r="C3709" s="59">
        <v>161</v>
      </c>
      <c r="D3709" s="59">
        <v>57</v>
      </c>
      <c r="E3709" s="59">
        <v>40</v>
      </c>
      <c r="F3709" s="59">
        <v>17</v>
      </c>
      <c r="G3709" s="59">
        <v>349</v>
      </c>
    </row>
    <row r="3710" spans="1:7" x14ac:dyDescent="0.25">
      <c r="A3710" s="59">
        <v>46</v>
      </c>
      <c r="B3710" s="59">
        <v>67</v>
      </c>
      <c r="C3710" s="59">
        <v>120</v>
      </c>
      <c r="D3710" s="59">
        <v>46</v>
      </c>
      <c r="E3710" s="59">
        <v>36</v>
      </c>
      <c r="F3710" s="59">
        <v>14</v>
      </c>
      <c r="G3710" s="59">
        <v>454</v>
      </c>
    </row>
    <row r="3711" spans="1:7" x14ac:dyDescent="0.25">
      <c r="A3711" s="59">
        <v>3</v>
      </c>
      <c r="B3711" s="59">
        <v>87</v>
      </c>
      <c r="C3711" s="59">
        <v>159</v>
      </c>
      <c r="D3711" s="59">
        <v>62</v>
      </c>
      <c r="E3711" s="59">
        <v>85</v>
      </c>
      <c r="F3711" s="59">
        <v>56</v>
      </c>
      <c r="G3711" s="59">
        <v>612</v>
      </c>
    </row>
    <row r="3712" spans="1:7" x14ac:dyDescent="0.25">
      <c r="A3712" s="59">
        <v>135</v>
      </c>
      <c r="B3712" s="59">
        <v>155</v>
      </c>
      <c r="C3712" s="59">
        <v>275</v>
      </c>
      <c r="D3712" s="59">
        <v>92</v>
      </c>
      <c r="E3712" s="59">
        <v>64</v>
      </c>
      <c r="F3712" s="59">
        <v>33</v>
      </c>
      <c r="G3712" s="59">
        <v>1130</v>
      </c>
    </row>
    <row r="3713" spans="1:7" x14ac:dyDescent="0.25">
      <c r="A3713" s="59">
        <v>70</v>
      </c>
      <c r="B3713" s="59">
        <v>71</v>
      </c>
      <c r="C3713" s="59">
        <v>127</v>
      </c>
      <c r="D3713" s="59">
        <v>48</v>
      </c>
      <c r="E3713" s="59">
        <v>24</v>
      </c>
      <c r="F3713" s="59">
        <v>13</v>
      </c>
      <c r="G3713" s="59">
        <v>834</v>
      </c>
    </row>
    <row r="3714" spans="1:7" x14ac:dyDescent="0.25">
      <c r="A3714" s="59">
        <v>83</v>
      </c>
      <c r="B3714" s="59">
        <v>99</v>
      </c>
      <c r="C3714" s="59">
        <v>178</v>
      </c>
      <c r="D3714" s="59">
        <v>68</v>
      </c>
      <c r="E3714" s="59">
        <v>43</v>
      </c>
      <c r="F3714" s="59">
        <v>21</v>
      </c>
      <c r="G3714" s="59">
        <v>445</v>
      </c>
    </row>
    <row r="3715" spans="1:7" x14ac:dyDescent="0.25">
      <c r="A3715" s="59">
        <v>24</v>
      </c>
      <c r="B3715" s="59">
        <v>130</v>
      </c>
      <c r="C3715" s="59">
        <v>238</v>
      </c>
      <c r="D3715" s="59">
        <v>93</v>
      </c>
      <c r="E3715" s="59">
        <v>114</v>
      </c>
      <c r="F3715" s="59">
        <v>84</v>
      </c>
      <c r="G3715" s="59">
        <v>692</v>
      </c>
    </row>
    <row r="3716" spans="1:7" x14ac:dyDescent="0.25">
      <c r="A3716" s="59">
        <v>31</v>
      </c>
      <c r="B3716" s="59">
        <v>43</v>
      </c>
      <c r="C3716" s="59">
        <v>81</v>
      </c>
      <c r="D3716" s="59">
        <v>33</v>
      </c>
      <c r="E3716" s="59">
        <v>22</v>
      </c>
      <c r="F3716" s="59">
        <v>10</v>
      </c>
      <c r="G3716" s="59">
        <v>577</v>
      </c>
    </row>
    <row r="3717" spans="1:7" x14ac:dyDescent="0.25">
      <c r="A3717" s="59">
        <v>34</v>
      </c>
      <c r="B3717" s="59">
        <v>82</v>
      </c>
      <c r="C3717" s="59">
        <v>159</v>
      </c>
      <c r="D3717" s="59">
        <v>67</v>
      </c>
      <c r="E3717" s="59">
        <v>59</v>
      </c>
      <c r="F3717" s="59">
        <v>25</v>
      </c>
      <c r="G3717" s="59">
        <v>391</v>
      </c>
    </row>
    <row r="3718" spans="1:7" x14ac:dyDescent="0.25">
      <c r="A3718" s="59">
        <v>79</v>
      </c>
      <c r="B3718" s="59">
        <v>99</v>
      </c>
      <c r="C3718" s="59">
        <v>194</v>
      </c>
      <c r="D3718" s="59">
        <v>83</v>
      </c>
      <c r="E3718" s="59">
        <v>46</v>
      </c>
      <c r="F3718" s="59">
        <v>25</v>
      </c>
      <c r="G3718" s="59">
        <v>1063</v>
      </c>
    </row>
    <row r="3719" spans="1:7" x14ac:dyDescent="0.25">
      <c r="A3719" s="59">
        <v>137</v>
      </c>
      <c r="B3719" s="59">
        <v>161</v>
      </c>
      <c r="C3719" s="59">
        <v>343</v>
      </c>
      <c r="D3719" s="59">
        <v>173</v>
      </c>
      <c r="E3719" s="59">
        <v>69</v>
      </c>
      <c r="F3719" s="59">
        <v>45</v>
      </c>
      <c r="G3719" s="59">
        <v>1267</v>
      </c>
    </row>
    <row r="3720" spans="1:7" x14ac:dyDescent="0.25">
      <c r="A3720" s="59">
        <v>-7</v>
      </c>
      <c r="B3720" s="59">
        <v>71</v>
      </c>
      <c r="C3720" s="59">
        <v>130</v>
      </c>
      <c r="D3720" s="59">
        <v>51</v>
      </c>
      <c r="E3720" s="59">
        <v>76</v>
      </c>
      <c r="F3720" s="59">
        <v>46</v>
      </c>
      <c r="G3720" s="59">
        <v>503</v>
      </c>
    </row>
    <row r="3721" spans="1:7" x14ac:dyDescent="0.25">
      <c r="A3721" s="59">
        <v>39</v>
      </c>
      <c r="B3721" s="59">
        <v>71</v>
      </c>
      <c r="C3721" s="59">
        <v>131</v>
      </c>
      <c r="D3721" s="59">
        <v>52</v>
      </c>
      <c r="E3721" s="59">
        <v>45</v>
      </c>
      <c r="F3721" s="59">
        <v>17</v>
      </c>
      <c r="G3721" s="59">
        <v>405</v>
      </c>
    </row>
    <row r="3722" spans="1:7" x14ac:dyDescent="0.25">
      <c r="A3722" s="59">
        <v>19</v>
      </c>
      <c r="B3722" s="59">
        <v>66</v>
      </c>
      <c r="C3722" s="59">
        <v>128</v>
      </c>
      <c r="D3722" s="59">
        <v>54</v>
      </c>
      <c r="E3722" s="59">
        <v>53</v>
      </c>
      <c r="F3722" s="59">
        <v>20</v>
      </c>
      <c r="G3722" s="59">
        <v>404</v>
      </c>
    </row>
    <row r="3723" spans="1:7" x14ac:dyDescent="0.25">
      <c r="A3723" s="59">
        <v>40</v>
      </c>
      <c r="B3723" s="59">
        <v>64</v>
      </c>
      <c r="C3723" s="59">
        <v>126</v>
      </c>
      <c r="D3723" s="59">
        <v>54</v>
      </c>
      <c r="E3723" s="59">
        <v>37</v>
      </c>
      <c r="F3723" s="59">
        <v>16</v>
      </c>
      <c r="G3723" s="59">
        <v>1037</v>
      </c>
    </row>
    <row r="3724" spans="1:7" x14ac:dyDescent="0.25">
      <c r="A3724" s="59">
        <v>110</v>
      </c>
      <c r="B3724" s="59">
        <v>115</v>
      </c>
      <c r="C3724" s="59">
        <v>218</v>
      </c>
      <c r="D3724" s="59">
        <v>90</v>
      </c>
      <c r="E3724" s="59">
        <v>41</v>
      </c>
      <c r="F3724" s="59">
        <v>29</v>
      </c>
      <c r="G3724" s="59">
        <v>572</v>
      </c>
    </row>
    <row r="3725" spans="1:7" x14ac:dyDescent="0.25">
      <c r="A3725" s="59">
        <v>117</v>
      </c>
      <c r="B3725" s="59">
        <v>111</v>
      </c>
      <c r="C3725" s="59">
        <v>199</v>
      </c>
      <c r="D3725" s="59">
        <v>76</v>
      </c>
      <c r="E3725" s="59">
        <v>32</v>
      </c>
      <c r="F3725" s="59">
        <v>21</v>
      </c>
      <c r="G3725" s="59">
        <v>580</v>
      </c>
    </row>
    <row r="3726" spans="1:7" x14ac:dyDescent="0.25">
      <c r="A3726" s="59">
        <v>83</v>
      </c>
      <c r="B3726" s="59">
        <v>110</v>
      </c>
      <c r="C3726" s="59">
        <v>194</v>
      </c>
      <c r="D3726" s="59">
        <v>72</v>
      </c>
      <c r="E3726" s="59">
        <v>54</v>
      </c>
      <c r="F3726" s="59">
        <v>23</v>
      </c>
      <c r="G3726" s="59">
        <v>650</v>
      </c>
    </row>
    <row r="3727" spans="1:7" x14ac:dyDescent="0.25">
      <c r="A3727" s="59">
        <v>197</v>
      </c>
      <c r="B3727" s="59">
        <v>179</v>
      </c>
      <c r="C3727" s="59">
        <v>322</v>
      </c>
      <c r="D3727" s="59">
        <v>122</v>
      </c>
      <c r="E3727" s="59">
        <v>46</v>
      </c>
      <c r="F3727" s="59">
        <v>34</v>
      </c>
      <c r="G3727" s="59">
        <v>915</v>
      </c>
    </row>
    <row r="3728" spans="1:7" x14ac:dyDescent="0.25">
      <c r="A3728" s="59">
        <v>40</v>
      </c>
      <c r="B3728" s="59">
        <v>51</v>
      </c>
      <c r="C3728" s="59">
        <v>96</v>
      </c>
      <c r="D3728" s="59">
        <v>39</v>
      </c>
      <c r="E3728" s="59">
        <v>24</v>
      </c>
      <c r="F3728" s="59">
        <v>12</v>
      </c>
      <c r="G3728" s="59">
        <v>541</v>
      </c>
    </row>
    <row r="3729" spans="1:7" x14ac:dyDescent="0.25">
      <c r="A3729" s="59">
        <v>172</v>
      </c>
      <c r="B3729" s="59">
        <v>157</v>
      </c>
      <c r="C3729" s="59">
        <v>282</v>
      </c>
      <c r="D3729" s="59">
        <v>71</v>
      </c>
      <c r="E3729" s="59">
        <v>41</v>
      </c>
      <c r="F3729" s="59">
        <v>30</v>
      </c>
      <c r="G3729" s="59">
        <v>971</v>
      </c>
    </row>
    <row r="3730" spans="1:7" x14ac:dyDescent="0.25">
      <c r="A3730" s="59">
        <v>197</v>
      </c>
      <c r="B3730" s="59">
        <v>179</v>
      </c>
      <c r="C3730" s="59">
        <v>322</v>
      </c>
      <c r="D3730" s="59">
        <v>103</v>
      </c>
      <c r="E3730" s="59">
        <v>46</v>
      </c>
      <c r="F3730" s="59">
        <v>34</v>
      </c>
      <c r="G3730" s="59">
        <v>915</v>
      </c>
    </row>
    <row r="3731" spans="1:7" x14ac:dyDescent="0.25">
      <c r="A3731" s="59">
        <v>40</v>
      </c>
      <c r="B3731" s="59">
        <v>51</v>
      </c>
      <c r="C3731" s="59">
        <v>96</v>
      </c>
      <c r="D3731" s="59">
        <v>39</v>
      </c>
      <c r="E3731" s="59">
        <v>24</v>
      </c>
      <c r="F3731" s="59">
        <v>12</v>
      </c>
      <c r="G3731" s="59">
        <v>541</v>
      </c>
    </row>
    <row r="3732" spans="1:7" x14ac:dyDescent="0.25">
      <c r="A3732" s="59">
        <v>172</v>
      </c>
      <c r="B3732" s="59">
        <v>157</v>
      </c>
      <c r="C3732" s="59">
        <v>282</v>
      </c>
      <c r="D3732" s="59">
        <v>151</v>
      </c>
      <c r="E3732" s="59">
        <v>41</v>
      </c>
      <c r="F3732" s="59">
        <v>30</v>
      </c>
      <c r="G3732" s="59">
        <v>971</v>
      </c>
    </row>
    <row r="3733" spans="1:7" x14ac:dyDescent="0.25">
      <c r="A3733" s="59">
        <v>116</v>
      </c>
      <c r="B3733" s="59">
        <v>111</v>
      </c>
      <c r="C3733" s="59">
        <v>199</v>
      </c>
      <c r="D3733" s="59">
        <v>76</v>
      </c>
      <c r="E3733" s="59">
        <v>33</v>
      </c>
      <c r="F3733" s="59">
        <v>21</v>
      </c>
      <c r="G3733" s="59">
        <v>580</v>
      </c>
    </row>
    <row r="3734" spans="1:7" x14ac:dyDescent="0.25">
      <c r="A3734" s="59">
        <v>82</v>
      </c>
      <c r="B3734" s="59">
        <v>110</v>
      </c>
      <c r="C3734" s="59">
        <v>194</v>
      </c>
      <c r="D3734" s="59">
        <v>72</v>
      </c>
      <c r="E3734" s="59">
        <v>55</v>
      </c>
      <c r="F3734" s="59">
        <v>23</v>
      </c>
      <c r="G3734" s="59">
        <v>650</v>
      </c>
    </row>
    <row r="3735" spans="1:7" x14ac:dyDescent="0.25">
      <c r="A3735" s="59">
        <v>332</v>
      </c>
      <c r="B3735" s="59">
        <v>341</v>
      </c>
      <c r="C3735" s="59">
        <v>637</v>
      </c>
      <c r="D3735" s="59">
        <v>249</v>
      </c>
      <c r="E3735" s="59">
        <v>117</v>
      </c>
      <c r="F3735" s="59">
        <v>84</v>
      </c>
      <c r="G3735" s="59">
        <v>1662</v>
      </c>
    </row>
    <row r="3736" spans="1:7" x14ac:dyDescent="0.25">
      <c r="A3736" s="59">
        <v>221</v>
      </c>
      <c r="B3736" s="59">
        <v>239</v>
      </c>
      <c r="C3736" s="59">
        <v>509</v>
      </c>
      <c r="D3736" s="59">
        <v>273</v>
      </c>
      <c r="E3736" s="59">
        <v>90</v>
      </c>
      <c r="F3736" s="59">
        <v>66</v>
      </c>
      <c r="G3736" s="59">
        <v>1755</v>
      </c>
    </row>
    <row r="3737" spans="1:7" x14ac:dyDescent="0.25">
      <c r="A3737" s="59">
        <v>178</v>
      </c>
      <c r="B3737" s="59">
        <v>213</v>
      </c>
      <c r="C3737" s="59">
        <v>391</v>
      </c>
      <c r="D3737" s="59">
        <v>155</v>
      </c>
      <c r="E3737" s="59">
        <v>93</v>
      </c>
      <c r="F3737" s="59">
        <v>50</v>
      </c>
      <c r="G3737" s="59">
        <v>1132</v>
      </c>
    </row>
    <row r="3738" spans="1:7" x14ac:dyDescent="0.25">
      <c r="A3738" s="59">
        <v>171</v>
      </c>
      <c r="B3738" s="59">
        <v>176</v>
      </c>
      <c r="C3738" s="59">
        <v>318</v>
      </c>
      <c r="D3738" s="59">
        <v>165</v>
      </c>
      <c r="E3738" s="59">
        <v>61</v>
      </c>
      <c r="F3738" s="59">
        <v>39</v>
      </c>
      <c r="G3738" s="59">
        <v>789</v>
      </c>
    </row>
    <row r="3739" spans="1:7" x14ac:dyDescent="0.25">
      <c r="A3739" s="59">
        <v>332</v>
      </c>
      <c r="B3739" s="59">
        <v>341</v>
      </c>
      <c r="C3739" s="59">
        <v>637</v>
      </c>
      <c r="D3739" s="59">
        <v>291</v>
      </c>
      <c r="E3739" s="59">
        <v>117</v>
      </c>
      <c r="F3739" s="59">
        <v>84</v>
      </c>
      <c r="G3739" s="59">
        <v>1662</v>
      </c>
    </row>
    <row r="3740" spans="1:7" x14ac:dyDescent="0.25">
      <c r="A3740" s="59">
        <v>169</v>
      </c>
      <c r="B3740" s="59">
        <v>176</v>
      </c>
      <c r="C3740" s="59">
        <v>318</v>
      </c>
      <c r="D3740" s="59">
        <v>68</v>
      </c>
      <c r="E3740" s="59">
        <v>62</v>
      </c>
      <c r="F3740" s="59">
        <v>39</v>
      </c>
      <c r="G3740" s="59">
        <v>789</v>
      </c>
    </row>
    <row r="3741" spans="1:7" x14ac:dyDescent="0.25">
      <c r="A3741" s="59">
        <v>221</v>
      </c>
      <c r="B3741" s="59">
        <v>239</v>
      </c>
      <c r="C3741" s="59">
        <v>509</v>
      </c>
      <c r="D3741" s="59">
        <v>208</v>
      </c>
      <c r="E3741" s="59">
        <v>90</v>
      </c>
      <c r="F3741" s="59">
        <v>66</v>
      </c>
      <c r="G3741" s="59">
        <v>1755</v>
      </c>
    </row>
    <row r="3742" spans="1:7" x14ac:dyDescent="0.25">
      <c r="A3742" s="59">
        <v>272</v>
      </c>
      <c r="B3742" s="59">
        <v>312</v>
      </c>
      <c r="C3742" s="59">
        <v>604</v>
      </c>
      <c r="D3742" s="59">
        <v>276</v>
      </c>
      <c r="E3742" s="59">
        <v>129</v>
      </c>
      <c r="F3742" s="59">
        <v>96</v>
      </c>
      <c r="G3742" s="59">
        <v>1756</v>
      </c>
    </row>
    <row r="3743" spans="1:7" x14ac:dyDescent="0.25">
      <c r="A3743" s="59">
        <v>27</v>
      </c>
      <c r="B3743" s="59">
        <v>35</v>
      </c>
      <c r="C3743" s="59">
        <v>62</v>
      </c>
      <c r="D3743" s="59">
        <v>23</v>
      </c>
      <c r="E3743" s="59">
        <v>17</v>
      </c>
      <c r="F3743" s="59">
        <v>6</v>
      </c>
      <c r="G3743" s="59">
        <v>800</v>
      </c>
    </row>
    <row r="3744" spans="1:7" x14ac:dyDescent="0.25">
      <c r="A3744" s="59">
        <v>46</v>
      </c>
      <c r="B3744" s="59">
        <v>43</v>
      </c>
      <c r="C3744" s="59">
        <v>46</v>
      </c>
      <c r="D3744" s="59">
        <v>0</v>
      </c>
      <c r="E3744" s="59">
        <v>12</v>
      </c>
      <c r="F3744" s="59">
        <v>0</v>
      </c>
      <c r="G3744" s="59">
        <v>430</v>
      </c>
    </row>
    <row r="3745" spans="1:7" x14ac:dyDescent="0.25">
      <c r="A3745" s="59">
        <v>22</v>
      </c>
      <c r="B3745" s="59">
        <v>31</v>
      </c>
      <c r="C3745" s="59">
        <v>55</v>
      </c>
      <c r="D3745" s="59">
        <v>21</v>
      </c>
      <c r="E3745" s="59">
        <v>16</v>
      </c>
      <c r="F3745" s="59">
        <v>5</v>
      </c>
      <c r="G3745" s="59">
        <v>846</v>
      </c>
    </row>
    <row r="3746" spans="1:7" x14ac:dyDescent="0.25">
      <c r="A3746" s="59">
        <v>10</v>
      </c>
      <c r="B3746" s="59">
        <v>37</v>
      </c>
      <c r="C3746" s="59">
        <v>72</v>
      </c>
      <c r="D3746" s="59">
        <v>31</v>
      </c>
      <c r="E3746" s="59">
        <v>30</v>
      </c>
      <c r="F3746" s="59">
        <v>9</v>
      </c>
      <c r="G3746" s="59">
        <v>1000</v>
      </c>
    </row>
    <row r="3747" spans="1:7" x14ac:dyDescent="0.25">
      <c r="A3747" s="59">
        <v>-3</v>
      </c>
      <c r="B3747" s="59">
        <v>13</v>
      </c>
      <c r="C3747" s="59">
        <v>25</v>
      </c>
      <c r="D3747" s="59">
        <v>10</v>
      </c>
      <c r="E3747" s="59">
        <v>15</v>
      </c>
      <c r="F3747" s="59">
        <v>3</v>
      </c>
      <c r="G3747" s="59">
        <v>598</v>
      </c>
    </row>
    <row r="3748" spans="1:7" x14ac:dyDescent="0.25">
      <c r="A3748" s="59">
        <v>-9</v>
      </c>
      <c r="B3748" s="59">
        <v>64</v>
      </c>
      <c r="C3748" s="59">
        <v>116</v>
      </c>
      <c r="D3748" s="59">
        <v>45</v>
      </c>
      <c r="E3748" s="59">
        <v>70</v>
      </c>
      <c r="F3748" s="59">
        <v>41</v>
      </c>
      <c r="G3748" s="59">
        <v>320</v>
      </c>
    </row>
    <row r="3749" spans="1:7" x14ac:dyDescent="0.25">
      <c r="A3749" s="59">
        <v>-39</v>
      </c>
      <c r="B3749" s="59">
        <v>23</v>
      </c>
      <c r="C3749" s="59">
        <v>116</v>
      </c>
      <c r="D3749" s="59">
        <v>86</v>
      </c>
      <c r="E3749" s="59">
        <v>49</v>
      </c>
      <c r="F3749" s="59">
        <v>26</v>
      </c>
      <c r="G3749" s="59">
        <v>1698</v>
      </c>
    </row>
    <row r="3750" spans="1:7" x14ac:dyDescent="0.25">
      <c r="A3750" s="59">
        <v>19</v>
      </c>
      <c r="B3750" s="59">
        <v>53</v>
      </c>
      <c r="C3750" s="59">
        <v>98</v>
      </c>
      <c r="D3750" s="59">
        <v>39</v>
      </c>
      <c r="E3750" s="59">
        <v>40</v>
      </c>
      <c r="F3750" s="59">
        <v>12</v>
      </c>
      <c r="G3750" s="59">
        <v>244</v>
      </c>
    </row>
    <row r="3751" spans="1:7" x14ac:dyDescent="0.25">
      <c r="A3751" s="59">
        <v>-16</v>
      </c>
      <c r="B3751" s="59">
        <v>31</v>
      </c>
      <c r="C3751" s="59">
        <v>60</v>
      </c>
      <c r="D3751" s="59">
        <v>25</v>
      </c>
      <c r="E3751" s="59">
        <v>42</v>
      </c>
      <c r="F3751" s="59">
        <v>9</v>
      </c>
      <c r="G3751" s="59">
        <v>209</v>
      </c>
    </row>
    <row r="3752" spans="1:7" x14ac:dyDescent="0.25">
      <c r="A3752" s="59">
        <v>-4</v>
      </c>
      <c r="B3752" s="59">
        <v>43</v>
      </c>
      <c r="C3752" s="59">
        <v>82</v>
      </c>
      <c r="D3752" s="59">
        <v>34</v>
      </c>
      <c r="E3752" s="59">
        <v>46</v>
      </c>
      <c r="F3752" s="59">
        <v>12</v>
      </c>
      <c r="G3752" s="59">
        <v>240</v>
      </c>
    </row>
    <row r="3753" spans="1:7" x14ac:dyDescent="0.25">
      <c r="A3753" s="59">
        <v>53</v>
      </c>
      <c r="B3753" s="59">
        <v>59</v>
      </c>
      <c r="C3753" s="59">
        <v>106</v>
      </c>
      <c r="D3753" s="59">
        <v>40</v>
      </c>
      <c r="E3753" s="59">
        <v>23</v>
      </c>
      <c r="F3753" s="59">
        <v>11</v>
      </c>
      <c r="G3753" s="59">
        <v>881</v>
      </c>
    </row>
    <row r="3754" spans="1:7" x14ac:dyDescent="0.25">
      <c r="A3754" s="59">
        <v>42</v>
      </c>
      <c r="B3754" s="59">
        <v>47</v>
      </c>
      <c r="C3754" s="59">
        <v>84</v>
      </c>
      <c r="D3754" s="59">
        <v>32</v>
      </c>
      <c r="E3754" s="59">
        <v>19</v>
      </c>
      <c r="F3754" s="59">
        <v>8</v>
      </c>
      <c r="G3754" s="59">
        <v>833</v>
      </c>
    </row>
    <row r="3755" spans="1:7" x14ac:dyDescent="0.25">
      <c r="A3755" s="59">
        <v>52</v>
      </c>
      <c r="B3755" s="59">
        <v>98</v>
      </c>
      <c r="C3755" s="59">
        <v>189</v>
      </c>
      <c r="D3755" s="59">
        <v>79</v>
      </c>
      <c r="E3755" s="59">
        <v>63</v>
      </c>
      <c r="F3755" s="59">
        <v>30</v>
      </c>
      <c r="G3755" s="59">
        <v>593</v>
      </c>
    </row>
    <row r="3756" spans="1:7" x14ac:dyDescent="0.25">
      <c r="A3756" s="59">
        <v>52</v>
      </c>
      <c r="B3756" s="59">
        <v>77</v>
      </c>
      <c r="C3756" s="59">
        <v>151</v>
      </c>
      <c r="D3756" s="59">
        <v>65</v>
      </c>
      <c r="E3756" s="59">
        <v>42</v>
      </c>
      <c r="F3756" s="59">
        <v>20</v>
      </c>
      <c r="G3756" s="59">
        <v>1053</v>
      </c>
    </row>
    <row r="3757" spans="1:7" x14ac:dyDescent="0.25">
      <c r="A3757" s="59">
        <v>24</v>
      </c>
      <c r="B3757" s="59">
        <v>32</v>
      </c>
      <c r="C3757" s="59">
        <v>56</v>
      </c>
      <c r="D3757" s="59">
        <v>21</v>
      </c>
      <c r="E3757" s="59">
        <v>16</v>
      </c>
      <c r="F3757" s="59">
        <v>5</v>
      </c>
      <c r="G3757" s="59">
        <v>480</v>
      </c>
    </row>
    <row r="3758" spans="1:7" x14ac:dyDescent="0.25">
      <c r="A3758" s="59">
        <v>30</v>
      </c>
      <c r="B3758" s="59">
        <v>39</v>
      </c>
      <c r="C3758" s="59">
        <v>70</v>
      </c>
      <c r="D3758" s="59">
        <v>27</v>
      </c>
      <c r="E3758" s="59">
        <v>19</v>
      </c>
      <c r="F3758" s="59">
        <v>7</v>
      </c>
      <c r="G3758" s="59">
        <v>859</v>
      </c>
    </row>
    <row r="3759" spans="1:7" x14ac:dyDescent="0.25">
      <c r="A3759" s="59">
        <v>96</v>
      </c>
      <c r="B3759" s="59">
        <v>123</v>
      </c>
      <c r="C3759" s="59">
        <v>218</v>
      </c>
      <c r="D3759" s="59">
        <v>82</v>
      </c>
      <c r="E3759" s="59">
        <v>58</v>
      </c>
      <c r="F3759" s="59">
        <v>27</v>
      </c>
      <c r="G3759" s="59">
        <v>788</v>
      </c>
    </row>
    <row r="3760" spans="1:7" x14ac:dyDescent="0.25">
      <c r="A3760" s="59">
        <v>113</v>
      </c>
      <c r="B3760" s="59">
        <v>127</v>
      </c>
      <c r="C3760" s="59">
        <v>232</v>
      </c>
      <c r="D3760" s="59">
        <v>91</v>
      </c>
      <c r="E3760" s="59">
        <v>51</v>
      </c>
      <c r="F3760" s="59">
        <v>28</v>
      </c>
      <c r="G3760" s="59">
        <v>656</v>
      </c>
    </row>
    <row r="3761" spans="1:7" x14ac:dyDescent="0.25">
      <c r="A3761" s="59">
        <v>137</v>
      </c>
      <c r="B3761" s="59">
        <v>161</v>
      </c>
      <c r="C3761" s="59">
        <v>343</v>
      </c>
      <c r="D3761" s="59">
        <v>143</v>
      </c>
      <c r="E3761" s="59">
        <v>69</v>
      </c>
      <c r="F3761" s="59">
        <v>45</v>
      </c>
      <c r="G3761" s="59">
        <v>1267</v>
      </c>
    </row>
    <row r="3762" spans="1:7" x14ac:dyDescent="0.25">
      <c r="A3762" s="59">
        <v>18</v>
      </c>
      <c r="B3762" s="59">
        <v>66</v>
      </c>
      <c r="C3762" s="59">
        <v>128</v>
      </c>
      <c r="D3762" s="59">
        <v>54</v>
      </c>
      <c r="E3762" s="59">
        <v>54</v>
      </c>
      <c r="F3762" s="59">
        <v>20</v>
      </c>
      <c r="G3762" s="59">
        <v>404</v>
      </c>
    </row>
    <row r="3763" spans="1:7" x14ac:dyDescent="0.25">
      <c r="A3763" s="59">
        <v>39</v>
      </c>
      <c r="B3763" s="59">
        <v>71</v>
      </c>
      <c r="C3763" s="59">
        <v>131</v>
      </c>
      <c r="D3763" s="59">
        <v>52</v>
      </c>
      <c r="E3763" s="59">
        <v>45</v>
      </c>
      <c r="F3763" s="59">
        <v>17</v>
      </c>
      <c r="G3763" s="59">
        <v>405</v>
      </c>
    </row>
    <row r="3764" spans="1:7" x14ac:dyDescent="0.25">
      <c r="A3764" s="59">
        <v>42</v>
      </c>
      <c r="B3764" s="59">
        <v>64</v>
      </c>
      <c r="C3764" s="59">
        <v>114</v>
      </c>
      <c r="D3764" s="59">
        <v>43</v>
      </c>
      <c r="E3764" s="59">
        <v>36</v>
      </c>
      <c r="F3764" s="59">
        <v>13</v>
      </c>
      <c r="G3764" s="59">
        <v>419</v>
      </c>
    </row>
    <row r="3765" spans="1:7" x14ac:dyDescent="0.25">
      <c r="A3765" s="59">
        <v>-7</v>
      </c>
      <c r="B3765" s="59">
        <v>71</v>
      </c>
      <c r="C3765" s="59">
        <v>130</v>
      </c>
      <c r="D3765" s="59">
        <v>51</v>
      </c>
      <c r="E3765" s="59">
        <v>76</v>
      </c>
      <c r="F3765" s="59">
        <v>46</v>
      </c>
      <c r="G3765" s="59">
        <v>503</v>
      </c>
    </row>
    <row r="3766" spans="1:7" x14ac:dyDescent="0.25">
      <c r="A3766" s="59">
        <v>85</v>
      </c>
      <c r="B3766" s="59">
        <v>99</v>
      </c>
      <c r="C3766" s="59">
        <v>169</v>
      </c>
      <c r="D3766" s="59">
        <v>60</v>
      </c>
      <c r="E3766" s="59">
        <v>42</v>
      </c>
      <c r="F3766" s="59">
        <v>18</v>
      </c>
      <c r="G3766" s="59">
        <v>329</v>
      </c>
    </row>
    <row r="3767" spans="1:7" x14ac:dyDescent="0.25">
      <c r="A3767" s="59">
        <v>67</v>
      </c>
      <c r="B3767" s="59">
        <v>70</v>
      </c>
      <c r="C3767" s="59">
        <v>126</v>
      </c>
      <c r="D3767" s="59">
        <v>48</v>
      </c>
      <c r="E3767" s="59">
        <v>25</v>
      </c>
      <c r="F3767" s="59">
        <v>13</v>
      </c>
      <c r="G3767" s="59">
        <v>851</v>
      </c>
    </row>
    <row r="3768" spans="1:7" x14ac:dyDescent="0.25">
      <c r="A3768" s="59">
        <v>45</v>
      </c>
      <c r="B3768" s="59">
        <v>67</v>
      </c>
      <c r="C3768" s="59">
        <v>120</v>
      </c>
      <c r="D3768" s="59">
        <v>46</v>
      </c>
      <c r="E3768" s="59">
        <v>37</v>
      </c>
      <c r="F3768" s="59">
        <v>14</v>
      </c>
      <c r="G3768" s="59">
        <v>449</v>
      </c>
    </row>
    <row r="3769" spans="1:7" x14ac:dyDescent="0.25">
      <c r="A3769" s="59">
        <v>0</v>
      </c>
      <c r="B3769" s="59">
        <v>84</v>
      </c>
      <c r="C3769" s="59">
        <v>153</v>
      </c>
      <c r="D3769" s="59">
        <v>60</v>
      </c>
      <c r="E3769" s="59">
        <v>84</v>
      </c>
      <c r="F3769" s="59">
        <v>54</v>
      </c>
      <c r="G3769" s="59">
        <v>606</v>
      </c>
    </row>
    <row r="3770" spans="1:7" x14ac:dyDescent="0.25">
      <c r="A3770" s="59">
        <v>71</v>
      </c>
      <c r="B3770" s="59">
        <v>94</v>
      </c>
      <c r="C3770" s="59">
        <v>185</v>
      </c>
      <c r="D3770" s="59">
        <v>80</v>
      </c>
      <c r="E3770" s="59">
        <v>46</v>
      </c>
      <c r="F3770" s="59">
        <v>24</v>
      </c>
      <c r="G3770" s="59">
        <v>1055</v>
      </c>
    </row>
    <row r="3771" spans="1:7" x14ac:dyDescent="0.25">
      <c r="A3771" s="59">
        <v>15</v>
      </c>
      <c r="B3771" s="59">
        <v>29</v>
      </c>
      <c r="C3771" s="59">
        <v>54</v>
      </c>
      <c r="D3771" s="59">
        <v>22</v>
      </c>
      <c r="E3771" s="59">
        <v>19</v>
      </c>
      <c r="F3771" s="59">
        <v>7</v>
      </c>
      <c r="G3771" s="59">
        <v>573</v>
      </c>
    </row>
    <row r="3772" spans="1:7" x14ac:dyDescent="0.25">
      <c r="A3772" s="59">
        <v>22</v>
      </c>
      <c r="B3772" s="59">
        <v>70</v>
      </c>
      <c r="C3772" s="59">
        <v>134</v>
      </c>
      <c r="D3772" s="59">
        <v>56</v>
      </c>
      <c r="E3772" s="59">
        <v>55</v>
      </c>
      <c r="F3772" s="59">
        <v>21</v>
      </c>
      <c r="G3772" s="59">
        <v>385</v>
      </c>
    </row>
    <row r="3773" spans="1:7" x14ac:dyDescent="0.25">
      <c r="A3773" s="59">
        <v>27</v>
      </c>
      <c r="B3773" s="59">
        <v>134</v>
      </c>
      <c r="C3773" s="59">
        <v>245</v>
      </c>
      <c r="D3773" s="59">
        <v>96</v>
      </c>
      <c r="E3773" s="59">
        <v>116</v>
      </c>
      <c r="F3773" s="59">
        <v>87</v>
      </c>
      <c r="G3773" s="59">
        <v>683</v>
      </c>
    </row>
    <row r="3774" spans="1:7" x14ac:dyDescent="0.25">
      <c r="A3774" s="59">
        <v>91</v>
      </c>
      <c r="B3774" s="59">
        <v>116</v>
      </c>
      <c r="C3774" s="59">
        <v>215</v>
      </c>
      <c r="D3774" s="59">
        <v>86</v>
      </c>
      <c r="E3774" s="59">
        <v>55</v>
      </c>
      <c r="F3774" s="59">
        <v>28</v>
      </c>
      <c r="G3774" s="59">
        <v>547</v>
      </c>
    </row>
    <row r="3775" spans="1:7" x14ac:dyDescent="0.25">
      <c r="A3775" s="59">
        <v>50</v>
      </c>
      <c r="B3775" s="59">
        <v>98</v>
      </c>
      <c r="C3775" s="59">
        <v>189</v>
      </c>
      <c r="D3775" s="59">
        <v>79</v>
      </c>
      <c r="E3775" s="59">
        <v>64</v>
      </c>
      <c r="F3775" s="59">
        <v>30</v>
      </c>
      <c r="G3775" s="59">
        <v>593</v>
      </c>
    </row>
    <row r="3776" spans="1:7" x14ac:dyDescent="0.25">
      <c r="A3776" s="59">
        <v>52</v>
      </c>
      <c r="B3776" s="59">
        <v>77</v>
      </c>
      <c r="C3776" s="59">
        <v>151</v>
      </c>
      <c r="D3776" s="59">
        <v>65</v>
      </c>
      <c r="E3776" s="59">
        <v>42</v>
      </c>
      <c r="F3776" s="59">
        <v>20</v>
      </c>
      <c r="G3776" s="59">
        <v>1053</v>
      </c>
    </row>
    <row r="3777" spans="1:7" x14ac:dyDescent="0.25">
      <c r="A3777" s="59">
        <v>53</v>
      </c>
      <c r="B3777" s="59">
        <v>59</v>
      </c>
      <c r="C3777" s="59">
        <v>106</v>
      </c>
      <c r="D3777" s="59">
        <v>40</v>
      </c>
      <c r="E3777" s="59">
        <v>23</v>
      </c>
      <c r="F3777" s="59">
        <v>11</v>
      </c>
      <c r="G3777" s="59">
        <v>881</v>
      </c>
    </row>
    <row r="3778" spans="1:7" x14ac:dyDescent="0.25">
      <c r="A3778" s="59">
        <v>27</v>
      </c>
      <c r="B3778" s="59">
        <v>36</v>
      </c>
      <c r="C3778" s="59">
        <v>64</v>
      </c>
      <c r="D3778" s="59">
        <v>24</v>
      </c>
      <c r="E3778" s="59">
        <v>18</v>
      </c>
      <c r="F3778" s="59">
        <v>6</v>
      </c>
      <c r="G3778" s="59">
        <v>806</v>
      </c>
    </row>
    <row r="3779" spans="1:7" x14ac:dyDescent="0.25">
      <c r="A3779" s="59">
        <v>1</v>
      </c>
      <c r="B3779" s="59">
        <v>84</v>
      </c>
      <c r="C3779" s="59">
        <v>153</v>
      </c>
      <c r="D3779" s="59">
        <v>60</v>
      </c>
      <c r="E3779" s="59">
        <v>83</v>
      </c>
      <c r="F3779" s="59">
        <v>54</v>
      </c>
      <c r="G3779" s="59">
        <v>606</v>
      </c>
    </row>
    <row r="3780" spans="1:7" x14ac:dyDescent="0.25">
      <c r="A3780" s="59">
        <v>31</v>
      </c>
      <c r="B3780" s="59">
        <v>64</v>
      </c>
      <c r="C3780" s="59">
        <v>118</v>
      </c>
      <c r="D3780" s="59">
        <v>47</v>
      </c>
      <c r="E3780" s="59">
        <v>43</v>
      </c>
      <c r="F3780" s="59">
        <v>15</v>
      </c>
      <c r="G3780" s="59">
        <v>375</v>
      </c>
    </row>
    <row r="3781" spans="1:7" x14ac:dyDescent="0.25">
      <c r="A3781" s="59">
        <v>171</v>
      </c>
      <c r="B3781" s="59">
        <v>188</v>
      </c>
      <c r="C3781" s="59">
        <v>334</v>
      </c>
      <c r="D3781" s="59">
        <v>182</v>
      </c>
      <c r="E3781" s="59">
        <v>73</v>
      </c>
      <c r="F3781" s="59">
        <v>41</v>
      </c>
      <c r="G3781" s="59">
        <v>1119</v>
      </c>
    </row>
    <row r="3782" spans="1:7" x14ac:dyDescent="0.25">
      <c r="A3782" s="59">
        <v>15</v>
      </c>
      <c r="B3782" s="59">
        <v>29</v>
      </c>
      <c r="C3782" s="59">
        <v>54</v>
      </c>
      <c r="D3782" s="59">
        <v>22</v>
      </c>
      <c r="E3782" s="59">
        <v>19</v>
      </c>
      <c r="F3782" s="59">
        <v>7</v>
      </c>
      <c r="G3782" s="59">
        <v>573</v>
      </c>
    </row>
    <row r="3783" spans="1:7" x14ac:dyDescent="0.25">
      <c r="A3783" s="59">
        <v>24</v>
      </c>
      <c r="B3783" s="59">
        <v>70</v>
      </c>
      <c r="C3783" s="59">
        <v>134</v>
      </c>
      <c r="D3783" s="59">
        <v>56</v>
      </c>
      <c r="E3783" s="59">
        <v>54</v>
      </c>
      <c r="F3783" s="59">
        <v>21</v>
      </c>
      <c r="G3783" s="59">
        <v>385</v>
      </c>
    </row>
    <row r="3784" spans="1:7" x14ac:dyDescent="0.25">
      <c r="A3784" s="59">
        <v>71</v>
      </c>
      <c r="B3784" s="59">
        <v>94</v>
      </c>
      <c r="C3784" s="59">
        <v>185</v>
      </c>
      <c r="D3784" s="59">
        <v>80</v>
      </c>
      <c r="E3784" s="59">
        <v>46</v>
      </c>
      <c r="F3784" s="59">
        <v>24</v>
      </c>
      <c r="G3784" s="59">
        <v>1055</v>
      </c>
    </row>
    <row r="3785" spans="1:7" x14ac:dyDescent="0.25">
      <c r="A3785" s="59">
        <v>52</v>
      </c>
      <c r="B3785" s="59">
        <v>56</v>
      </c>
      <c r="C3785" s="59">
        <v>100</v>
      </c>
      <c r="D3785" s="59">
        <v>38</v>
      </c>
      <c r="E3785" s="59">
        <v>21</v>
      </c>
      <c r="F3785" s="59">
        <v>10</v>
      </c>
      <c r="G3785" s="59">
        <v>871</v>
      </c>
    </row>
    <row r="3786" spans="1:7" x14ac:dyDescent="0.25">
      <c r="A3786" s="59">
        <v>68</v>
      </c>
      <c r="B3786" s="59">
        <v>70</v>
      </c>
      <c r="C3786" s="59">
        <v>126</v>
      </c>
      <c r="D3786" s="59">
        <v>48</v>
      </c>
      <c r="E3786" s="59">
        <v>24</v>
      </c>
      <c r="F3786" s="59">
        <v>13</v>
      </c>
      <c r="G3786" s="59">
        <v>851</v>
      </c>
    </row>
    <row r="3787" spans="1:7" x14ac:dyDescent="0.25">
      <c r="A3787" s="59">
        <v>27</v>
      </c>
      <c r="B3787" s="59">
        <v>134</v>
      </c>
      <c r="C3787" s="59">
        <v>245</v>
      </c>
      <c r="D3787" s="59">
        <v>96</v>
      </c>
      <c r="E3787" s="59">
        <v>116</v>
      </c>
      <c r="F3787" s="59">
        <v>87</v>
      </c>
      <c r="G3787" s="59">
        <v>683</v>
      </c>
    </row>
    <row r="3788" spans="1:7" x14ac:dyDescent="0.25">
      <c r="A3788" s="59">
        <v>89</v>
      </c>
      <c r="B3788" s="59">
        <v>116</v>
      </c>
      <c r="C3788" s="59">
        <v>215</v>
      </c>
      <c r="D3788" s="59">
        <v>86</v>
      </c>
      <c r="E3788" s="59">
        <v>56</v>
      </c>
      <c r="F3788" s="59">
        <v>28</v>
      </c>
      <c r="G3788" s="59">
        <v>547</v>
      </c>
    </row>
    <row r="3789" spans="1:7" x14ac:dyDescent="0.25">
      <c r="A3789" s="59">
        <v>95</v>
      </c>
      <c r="B3789" s="59">
        <v>123</v>
      </c>
      <c r="C3789" s="59">
        <v>218</v>
      </c>
      <c r="D3789" s="59">
        <v>82</v>
      </c>
      <c r="E3789" s="59">
        <v>59</v>
      </c>
      <c r="F3789" s="59">
        <v>27</v>
      </c>
      <c r="G3789" s="59">
        <v>788</v>
      </c>
    </row>
    <row r="3790" spans="1:7" x14ac:dyDescent="0.25">
      <c r="A3790" s="59">
        <v>113</v>
      </c>
      <c r="B3790" s="59">
        <v>127</v>
      </c>
      <c r="C3790" s="59">
        <v>232</v>
      </c>
      <c r="D3790" s="59">
        <v>91</v>
      </c>
      <c r="E3790" s="59">
        <v>51</v>
      </c>
      <c r="F3790" s="59">
        <v>28</v>
      </c>
      <c r="G3790" s="59">
        <v>656</v>
      </c>
    </row>
    <row r="3791" spans="1:7" x14ac:dyDescent="0.25">
      <c r="A3791" s="59">
        <v>19</v>
      </c>
      <c r="B3791" s="59">
        <v>66</v>
      </c>
      <c r="C3791" s="59">
        <v>128</v>
      </c>
      <c r="D3791" s="59">
        <v>54</v>
      </c>
      <c r="E3791" s="59">
        <v>53</v>
      </c>
      <c r="F3791" s="59">
        <v>20</v>
      </c>
      <c r="G3791" s="59">
        <v>404</v>
      </c>
    </row>
    <row r="3792" spans="1:7" x14ac:dyDescent="0.25">
      <c r="A3792" s="59">
        <v>30</v>
      </c>
      <c r="B3792" s="59">
        <v>39</v>
      </c>
      <c r="C3792" s="59">
        <v>70</v>
      </c>
      <c r="D3792" s="59">
        <v>27</v>
      </c>
      <c r="E3792" s="59">
        <v>19</v>
      </c>
      <c r="F3792" s="59">
        <v>7</v>
      </c>
      <c r="G3792" s="59">
        <v>859</v>
      </c>
    </row>
    <row r="3793" spans="1:7" x14ac:dyDescent="0.25">
      <c r="A3793" s="59">
        <v>22</v>
      </c>
      <c r="B3793" s="59">
        <v>32</v>
      </c>
      <c r="C3793" s="59">
        <v>56</v>
      </c>
      <c r="D3793" s="59">
        <v>21</v>
      </c>
      <c r="E3793" s="59">
        <v>17</v>
      </c>
      <c r="F3793" s="59">
        <v>5</v>
      </c>
      <c r="G3793" s="59">
        <v>480</v>
      </c>
    </row>
    <row r="3794" spans="1:7" x14ac:dyDescent="0.25">
      <c r="A3794" s="59">
        <v>-16</v>
      </c>
      <c r="B3794" s="59">
        <v>65</v>
      </c>
      <c r="C3794" s="59">
        <v>124</v>
      </c>
      <c r="D3794" s="59">
        <v>51</v>
      </c>
      <c r="E3794" s="59">
        <v>76</v>
      </c>
      <c r="F3794" s="59">
        <v>46</v>
      </c>
      <c r="G3794" s="59">
        <v>542</v>
      </c>
    </row>
    <row r="3795" spans="1:7" x14ac:dyDescent="0.25">
      <c r="A3795" s="59">
        <v>137</v>
      </c>
      <c r="B3795" s="59">
        <v>161</v>
      </c>
      <c r="C3795" s="59">
        <v>343</v>
      </c>
      <c r="D3795" s="59">
        <v>175</v>
      </c>
      <c r="E3795" s="59">
        <v>69</v>
      </c>
      <c r="F3795" s="59">
        <v>45</v>
      </c>
      <c r="G3795" s="59">
        <v>1267</v>
      </c>
    </row>
    <row r="3796" spans="1:7" x14ac:dyDescent="0.25">
      <c r="A3796" s="59">
        <v>516</v>
      </c>
      <c r="B3796" s="59">
        <v>402</v>
      </c>
      <c r="C3796" s="59">
        <v>505</v>
      </c>
      <c r="D3796" s="59">
        <v>72</v>
      </c>
      <c r="E3796" s="59">
        <v>54</v>
      </c>
      <c r="F3796" s="59">
        <v>23</v>
      </c>
      <c r="G3796" s="59">
        <v>-3004</v>
      </c>
    </row>
    <row r="3797" spans="1:7" x14ac:dyDescent="0.25">
      <c r="A3797" s="59">
        <v>-4</v>
      </c>
      <c r="B3797" s="59">
        <v>43</v>
      </c>
      <c r="C3797" s="59">
        <v>82</v>
      </c>
      <c r="D3797" s="59">
        <v>34</v>
      </c>
      <c r="E3797" s="59">
        <v>46</v>
      </c>
      <c r="F3797" s="59">
        <v>12</v>
      </c>
      <c r="G3797" s="59">
        <v>240</v>
      </c>
    </row>
    <row r="3798" spans="1:7" x14ac:dyDescent="0.25">
      <c r="A3798" s="59">
        <v>21</v>
      </c>
      <c r="B3798" s="59">
        <v>31</v>
      </c>
      <c r="C3798" s="59">
        <v>55</v>
      </c>
      <c r="D3798" s="59">
        <v>21</v>
      </c>
      <c r="E3798" s="59">
        <v>17</v>
      </c>
      <c r="F3798" s="59">
        <v>5</v>
      </c>
      <c r="G3798" s="59">
        <v>846</v>
      </c>
    </row>
    <row r="3799" spans="1:7" x14ac:dyDescent="0.25">
      <c r="A3799" s="59">
        <v>47</v>
      </c>
      <c r="B3799" s="59">
        <v>43</v>
      </c>
      <c r="C3799" s="59">
        <v>46</v>
      </c>
      <c r="D3799" s="59">
        <v>0</v>
      </c>
      <c r="E3799" s="59">
        <v>11</v>
      </c>
      <c r="F3799" s="59">
        <v>0</v>
      </c>
      <c r="G3799" s="59">
        <v>430</v>
      </c>
    </row>
    <row r="3800" spans="1:7" x14ac:dyDescent="0.25">
      <c r="A3800" s="59">
        <v>-10</v>
      </c>
      <c r="B3800" s="59">
        <v>64</v>
      </c>
      <c r="C3800" s="59">
        <v>116</v>
      </c>
      <c r="D3800" s="59">
        <v>45</v>
      </c>
      <c r="E3800" s="59">
        <v>71</v>
      </c>
      <c r="F3800" s="59">
        <v>41</v>
      </c>
      <c r="G3800" s="59">
        <v>320</v>
      </c>
    </row>
    <row r="3801" spans="1:7" x14ac:dyDescent="0.25">
      <c r="A3801" s="59">
        <v>-18</v>
      </c>
      <c r="B3801" s="59">
        <v>31</v>
      </c>
      <c r="C3801" s="59">
        <v>60</v>
      </c>
      <c r="D3801" s="59">
        <v>25</v>
      </c>
      <c r="E3801" s="59">
        <v>43</v>
      </c>
      <c r="F3801" s="59">
        <v>9</v>
      </c>
      <c r="G3801" s="59">
        <v>209</v>
      </c>
    </row>
    <row r="3802" spans="1:7" x14ac:dyDescent="0.25">
      <c r="A3802" s="59">
        <v>49</v>
      </c>
      <c r="B3802" s="59">
        <v>71</v>
      </c>
      <c r="C3802" s="59">
        <v>128</v>
      </c>
      <c r="D3802" s="59">
        <v>49</v>
      </c>
      <c r="E3802" s="59">
        <v>38</v>
      </c>
      <c r="F3802" s="59">
        <v>15</v>
      </c>
      <c r="G3802" s="59">
        <v>310</v>
      </c>
    </row>
    <row r="3803" spans="1:7" x14ac:dyDescent="0.25">
      <c r="A3803" s="59">
        <v>36</v>
      </c>
      <c r="B3803" s="59">
        <v>69</v>
      </c>
      <c r="C3803" s="59">
        <v>121</v>
      </c>
      <c r="D3803" s="59">
        <v>45</v>
      </c>
      <c r="E3803" s="59">
        <v>45</v>
      </c>
      <c r="F3803" s="59">
        <v>14</v>
      </c>
      <c r="G3803" s="59">
        <v>447</v>
      </c>
    </row>
    <row r="3804" spans="1:7" x14ac:dyDescent="0.25">
      <c r="A3804" s="59">
        <v>191</v>
      </c>
      <c r="B3804" s="59">
        <v>258</v>
      </c>
      <c r="C3804" s="59">
        <v>547</v>
      </c>
      <c r="D3804" s="59">
        <v>217</v>
      </c>
      <c r="E3804" s="59">
        <v>129</v>
      </c>
      <c r="F3804" s="59">
        <v>96</v>
      </c>
      <c r="G3804" s="59">
        <v>1622</v>
      </c>
    </row>
    <row r="3805" spans="1:7" x14ac:dyDescent="0.25">
      <c r="A3805" s="59">
        <v>-252</v>
      </c>
      <c r="B3805" s="59">
        <v>-75</v>
      </c>
      <c r="C3805" s="59">
        <v>175</v>
      </c>
      <c r="D3805" s="59">
        <v>242</v>
      </c>
      <c r="E3805" s="59">
        <v>95</v>
      </c>
      <c r="F3805" s="59">
        <v>74</v>
      </c>
      <c r="G3805" s="59">
        <v>4360</v>
      </c>
    </row>
    <row r="3806" spans="1:7" x14ac:dyDescent="0.25">
      <c r="A3806" s="59">
        <v>171</v>
      </c>
      <c r="B3806" s="59">
        <v>157</v>
      </c>
      <c r="C3806" s="59">
        <v>282</v>
      </c>
      <c r="D3806" s="59">
        <v>102</v>
      </c>
      <c r="E3806" s="59">
        <v>42</v>
      </c>
      <c r="F3806" s="59">
        <v>30</v>
      </c>
      <c r="G3806" s="59">
        <v>971</v>
      </c>
    </row>
    <row r="3807" spans="1:7" x14ac:dyDescent="0.25">
      <c r="A3807" s="59">
        <v>199</v>
      </c>
      <c r="B3807" s="59">
        <v>179</v>
      </c>
      <c r="C3807" s="59">
        <v>322</v>
      </c>
      <c r="D3807" s="59">
        <v>119</v>
      </c>
      <c r="E3807" s="59">
        <v>45</v>
      </c>
      <c r="F3807" s="59">
        <v>34</v>
      </c>
      <c r="G3807" s="59">
        <v>915</v>
      </c>
    </row>
    <row r="3808" spans="1:7" x14ac:dyDescent="0.25">
      <c r="A3808" s="59">
        <v>116</v>
      </c>
      <c r="B3808" s="59">
        <v>111</v>
      </c>
      <c r="C3808" s="59">
        <v>199</v>
      </c>
      <c r="D3808" s="59">
        <v>76</v>
      </c>
      <c r="E3808" s="59">
        <v>33</v>
      </c>
      <c r="F3808" s="59">
        <v>21</v>
      </c>
      <c r="G3808" s="59">
        <v>580</v>
      </c>
    </row>
    <row r="3809" spans="1:7" x14ac:dyDescent="0.25">
      <c r="A3809" s="59">
        <v>-300</v>
      </c>
      <c r="B3809" s="59">
        <v>-56</v>
      </c>
      <c r="C3809" s="59">
        <v>74</v>
      </c>
      <c r="D3809" s="59">
        <v>114</v>
      </c>
      <c r="E3809" s="59">
        <v>146</v>
      </c>
      <c r="F3809" s="59">
        <v>113</v>
      </c>
      <c r="G3809" s="59">
        <v>3142</v>
      </c>
    </row>
    <row r="3810" spans="1:7" x14ac:dyDescent="0.25">
      <c r="A3810" s="59">
        <v>646</v>
      </c>
      <c r="B3810" s="59">
        <v>526</v>
      </c>
      <c r="C3810" s="59">
        <v>815</v>
      </c>
      <c r="D3810" s="59">
        <v>203</v>
      </c>
      <c r="E3810" s="59">
        <v>91</v>
      </c>
      <c r="F3810" s="59">
        <v>66</v>
      </c>
      <c r="G3810" s="59">
        <v>1197</v>
      </c>
    </row>
    <row r="3811" spans="1:7" x14ac:dyDescent="0.25">
      <c r="A3811" s="59">
        <v>367</v>
      </c>
      <c r="B3811" s="59">
        <v>390</v>
      </c>
      <c r="C3811" s="59">
        <v>693</v>
      </c>
      <c r="D3811" s="59">
        <v>240</v>
      </c>
      <c r="E3811" s="59">
        <v>143</v>
      </c>
      <c r="F3811" s="59">
        <v>91</v>
      </c>
      <c r="G3811" s="59">
        <v>2548</v>
      </c>
    </row>
    <row r="3812" spans="1:7" x14ac:dyDescent="0.25">
      <c r="A3812" s="59">
        <v>129</v>
      </c>
      <c r="B3812" s="59">
        <v>133</v>
      </c>
      <c r="C3812" s="59">
        <v>251</v>
      </c>
      <c r="D3812" s="59">
        <v>103</v>
      </c>
      <c r="E3812" s="59">
        <v>46</v>
      </c>
      <c r="F3812" s="59">
        <v>33</v>
      </c>
      <c r="G3812" s="59">
        <v>564</v>
      </c>
    </row>
    <row r="3813" spans="1:7" x14ac:dyDescent="0.25">
      <c r="A3813" s="59">
        <v>50</v>
      </c>
      <c r="B3813" s="59">
        <v>98</v>
      </c>
      <c r="C3813" s="59">
        <v>189</v>
      </c>
      <c r="D3813" s="59">
        <v>79</v>
      </c>
      <c r="E3813" s="59">
        <v>64</v>
      </c>
      <c r="F3813" s="59">
        <v>30</v>
      </c>
      <c r="G3813" s="59">
        <v>593</v>
      </c>
    </row>
    <row r="3814" spans="1:7" x14ac:dyDescent="0.25">
      <c r="A3814" s="59">
        <v>70</v>
      </c>
      <c r="B3814" s="59">
        <v>71</v>
      </c>
      <c r="C3814" s="59">
        <v>127</v>
      </c>
      <c r="D3814" s="59">
        <v>48</v>
      </c>
      <c r="E3814" s="59">
        <v>24</v>
      </c>
      <c r="F3814" s="59">
        <v>13</v>
      </c>
      <c r="G3814" s="59">
        <v>829</v>
      </c>
    </row>
    <row r="3815" spans="1:7" x14ac:dyDescent="0.25">
      <c r="A3815" s="59">
        <v>67</v>
      </c>
      <c r="B3815" s="59">
        <v>70</v>
      </c>
      <c r="C3815" s="59">
        <v>126</v>
      </c>
      <c r="D3815" s="59">
        <v>48</v>
      </c>
      <c r="E3815" s="59">
        <v>25</v>
      </c>
      <c r="F3815" s="59">
        <v>13</v>
      </c>
      <c r="G3815" s="59">
        <v>851</v>
      </c>
    </row>
    <row r="3816" spans="1:7" x14ac:dyDescent="0.25">
      <c r="A3816" s="59">
        <v>1</v>
      </c>
      <c r="B3816" s="59">
        <v>84</v>
      </c>
      <c r="C3816" s="59">
        <v>153</v>
      </c>
      <c r="D3816" s="59">
        <v>60</v>
      </c>
      <c r="E3816" s="59">
        <v>83</v>
      </c>
      <c r="F3816" s="59">
        <v>54</v>
      </c>
      <c r="G3816" s="59">
        <v>-762</v>
      </c>
    </row>
    <row r="3817" spans="1:7" x14ac:dyDescent="0.25">
      <c r="A3817" s="59">
        <v>86</v>
      </c>
      <c r="B3817" s="59">
        <v>99</v>
      </c>
      <c r="C3817" s="59">
        <v>169</v>
      </c>
      <c r="D3817" s="59">
        <v>60</v>
      </c>
      <c r="E3817" s="59">
        <v>41</v>
      </c>
      <c r="F3817" s="59">
        <v>18</v>
      </c>
      <c r="G3817" s="59">
        <v>329</v>
      </c>
    </row>
    <row r="3818" spans="1:7" x14ac:dyDescent="0.25">
      <c r="A3818" s="59">
        <v>45</v>
      </c>
      <c r="B3818" s="59">
        <v>67</v>
      </c>
      <c r="C3818" s="59">
        <v>120</v>
      </c>
      <c r="D3818" s="59">
        <v>46</v>
      </c>
      <c r="E3818" s="59">
        <v>37</v>
      </c>
      <c r="F3818" s="59">
        <v>14</v>
      </c>
      <c r="G3818" s="59">
        <v>449</v>
      </c>
    </row>
    <row r="3819" spans="1:7" x14ac:dyDescent="0.25">
      <c r="A3819" s="59">
        <v>21</v>
      </c>
      <c r="B3819" s="59">
        <v>31</v>
      </c>
      <c r="C3819" s="59">
        <v>55</v>
      </c>
      <c r="D3819" s="59">
        <v>21</v>
      </c>
      <c r="E3819" s="59">
        <v>17</v>
      </c>
      <c r="F3819" s="59">
        <v>5</v>
      </c>
      <c r="G3819" s="59">
        <v>846</v>
      </c>
    </row>
    <row r="3820" spans="1:7" x14ac:dyDescent="0.25">
      <c r="A3820" s="59">
        <v>9</v>
      </c>
      <c r="B3820" s="59">
        <v>37</v>
      </c>
      <c r="C3820" s="59">
        <v>72</v>
      </c>
      <c r="D3820" s="59">
        <v>31</v>
      </c>
      <c r="E3820" s="59">
        <v>31</v>
      </c>
      <c r="F3820" s="59">
        <v>9</v>
      </c>
      <c r="G3820" s="59">
        <v>1000</v>
      </c>
    </row>
    <row r="3821" spans="1:7" x14ac:dyDescent="0.25">
      <c r="A3821" s="59">
        <v>34</v>
      </c>
      <c r="B3821" s="59">
        <v>69</v>
      </c>
      <c r="C3821" s="59">
        <v>121</v>
      </c>
      <c r="D3821" s="59">
        <v>45</v>
      </c>
      <c r="E3821" s="59">
        <v>46</v>
      </c>
      <c r="F3821" s="59">
        <v>14</v>
      </c>
      <c r="G3821" s="59">
        <v>447</v>
      </c>
    </row>
    <row r="3822" spans="1:7" x14ac:dyDescent="0.25">
      <c r="A3822" s="59">
        <v>-39</v>
      </c>
      <c r="B3822" s="59">
        <v>23</v>
      </c>
      <c r="C3822" s="59">
        <v>116</v>
      </c>
      <c r="D3822" s="59">
        <v>86</v>
      </c>
      <c r="E3822" s="59">
        <v>49</v>
      </c>
      <c r="F3822" s="59">
        <v>26</v>
      </c>
      <c r="G3822" s="59">
        <v>1698</v>
      </c>
    </row>
    <row r="3823" spans="1:7" x14ac:dyDescent="0.25">
      <c r="A3823" s="59">
        <v>-18</v>
      </c>
      <c r="B3823" s="59">
        <v>31</v>
      </c>
      <c r="C3823" s="59">
        <v>60</v>
      </c>
      <c r="D3823" s="59">
        <v>25</v>
      </c>
      <c r="E3823" s="59">
        <v>43</v>
      </c>
      <c r="F3823" s="59">
        <v>9</v>
      </c>
      <c r="G3823" s="59">
        <v>-466</v>
      </c>
    </row>
    <row r="3824" spans="1:7" x14ac:dyDescent="0.25">
      <c r="A3824" s="59">
        <v>-9</v>
      </c>
      <c r="B3824" s="59">
        <v>64</v>
      </c>
      <c r="C3824" s="59">
        <v>116</v>
      </c>
      <c r="D3824" s="59">
        <v>45</v>
      </c>
      <c r="E3824" s="59">
        <v>70</v>
      </c>
      <c r="F3824" s="59">
        <v>41</v>
      </c>
      <c r="G3824" s="59">
        <v>320</v>
      </c>
    </row>
    <row r="3825" spans="1:7" x14ac:dyDescent="0.25">
      <c r="A3825" s="59">
        <v>21</v>
      </c>
      <c r="B3825" s="59">
        <v>53</v>
      </c>
      <c r="C3825" s="59">
        <v>98</v>
      </c>
      <c r="D3825" s="59">
        <v>39</v>
      </c>
      <c r="E3825" s="59">
        <v>39</v>
      </c>
      <c r="F3825" s="59">
        <v>12</v>
      </c>
      <c r="G3825" s="59">
        <v>244</v>
      </c>
    </row>
    <row r="3826" spans="1:7" x14ac:dyDescent="0.25">
      <c r="A3826" s="59">
        <v>24</v>
      </c>
      <c r="B3826" s="59">
        <v>70</v>
      </c>
      <c r="C3826" s="59">
        <v>134</v>
      </c>
      <c r="D3826" s="59">
        <v>56</v>
      </c>
      <c r="E3826" s="59">
        <v>54</v>
      </c>
      <c r="F3826" s="59">
        <v>21</v>
      </c>
      <c r="G3826" s="59">
        <v>385</v>
      </c>
    </row>
    <row r="3827" spans="1:7" x14ac:dyDescent="0.25">
      <c r="A3827" s="59">
        <v>25</v>
      </c>
      <c r="B3827" s="59">
        <v>134</v>
      </c>
      <c r="C3827" s="59">
        <v>245</v>
      </c>
      <c r="D3827" s="59">
        <v>96</v>
      </c>
      <c r="E3827" s="59">
        <v>117</v>
      </c>
      <c r="F3827" s="59">
        <v>87</v>
      </c>
      <c r="G3827" s="59">
        <v>683</v>
      </c>
    </row>
    <row r="3828" spans="1:7" x14ac:dyDescent="0.25">
      <c r="A3828" s="59">
        <v>110</v>
      </c>
      <c r="B3828" s="59">
        <v>115</v>
      </c>
      <c r="C3828" s="59">
        <v>218</v>
      </c>
      <c r="D3828" s="59">
        <v>90</v>
      </c>
      <c r="E3828" s="59">
        <v>41</v>
      </c>
      <c r="F3828" s="59">
        <v>29</v>
      </c>
      <c r="G3828" s="59">
        <v>572</v>
      </c>
    </row>
    <row r="3829" spans="1:7" x14ac:dyDescent="0.25">
      <c r="A3829" s="59">
        <v>31</v>
      </c>
      <c r="B3829" s="59">
        <v>39</v>
      </c>
      <c r="C3829" s="59">
        <v>70</v>
      </c>
      <c r="D3829" s="59">
        <v>27</v>
      </c>
      <c r="E3829" s="59">
        <v>18</v>
      </c>
      <c r="F3829" s="59">
        <v>7</v>
      </c>
      <c r="G3829" s="59">
        <v>859</v>
      </c>
    </row>
    <row r="3830" spans="1:7" x14ac:dyDescent="0.25">
      <c r="A3830" s="59">
        <v>113</v>
      </c>
      <c r="B3830" s="59">
        <v>127</v>
      </c>
      <c r="C3830" s="59">
        <v>232</v>
      </c>
      <c r="D3830" s="59">
        <v>91</v>
      </c>
      <c r="E3830" s="59">
        <v>51</v>
      </c>
      <c r="F3830" s="59">
        <v>28</v>
      </c>
      <c r="G3830" s="59">
        <v>-1785</v>
      </c>
    </row>
    <row r="3831" spans="1:7" x14ac:dyDescent="0.25">
      <c r="A3831" s="59">
        <v>22</v>
      </c>
      <c r="B3831" s="59">
        <v>32</v>
      </c>
      <c r="C3831" s="59">
        <v>56</v>
      </c>
      <c r="D3831" s="59">
        <v>21</v>
      </c>
      <c r="E3831" s="59">
        <v>17</v>
      </c>
      <c r="F3831" s="59">
        <v>5</v>
      </c>
      <c r="G3831" s="59">
        <v>480</v>
      </c>
    </row>
    <row r="3832" spans="1:7" x14ac:dyDescent="0.25">
      <c r="A3832" s="59">
        <v>96</v>
      </c>
      <c r="B3832" s="59">
        <v>123</v>
      </c>
      <c r="C3832" s="59">
        <v>218</v>
      </c>
      <c r="D3832" s="59">
        <v>82</v>
      </c>
      <c r="E3832" s="59">
        <v>58</v>
      </c>
      <c r="F3832" s="59">
        <v>27</v>
      </c>
      <c r="G3832" s="59">
        <v>788</v>
      </c>
    </row>
    <row r="3833" spans="1:7" x14ac:dyDescent="0.25">
      <c r="A3833" s="59">
        <v>39</v>
      </c>
      <c r="B3833" s="59">
        <v>71</v>
      </c>
      <c r="C3833" s="59">
        <v>131</v>
      </c>
      <c r="D3833" s="59">
        <v>52</v>
      </c>
      <c r="E3833" s="59">
        <v>45</v>
      </c>
      <c r="F3833" s="59">
        <v>17</v>
      </c>
      <c r="G3833" s="59">
        <v>405</v>
      </c>
    </row>
    <row r="3834" spans="1:7" x14ac:dyDescent="0.25">
      <c r="A3834" s="59">
        <v>42</v>
      </c>
      <c r="B3834" s="59">
        <v>64</v>
      </c>
      <c r="C3834" s="59">
        <v>114</v>
      </c>
      <c r="D3834" s="59">
        <v>43</v>
      </c>
      <c r="E3834" s="59">
        <v>36</v>
      </c>
      <c r="F3834" s="59">
        <v>13</v>
      </c>
      <c r="G3834" s="59">
        <v>419</v>
      </c>
    </row>
    <row r="3835" spans="1:7" x14ac:dyDescent="0.25">
      <c r="A3835" s="59">
        <v>275</v>
      </c>
      <c r="B3835" s="59">
        <v>281</v>
      </c>
      <c r="C3835" s="59">
        <v>554</v>
      </c>
      <c r="D3835" s="59">
        <v>293</v>
      </c>
      <c r="E3835" s="59">
        <v>96</v>
      </c>
      <c r="F3835" s="59">
        <v>74</v>
      </c>
      <c r="G3835" s="59">
        <v>1246</v>
      </c>
    </row>
    <row r="3836" spans="1:7" x14ac:dyDescent="0.25">
      <c r="A3836" s="59">
        <v>39</v>
      </c>
      <c r="B3836" s="59">
        <v>51</v>
      </c>
      <c r="C3836" s="59">
        <v>96</v>
      </c>
      <c r="D3836" s="59">
        <v>39</v>
      </c>
      <c r="E3836" s="59">
        <v>25</v>
      </c>
      <c r="F3836" s="59">
        <v>12</v>
      </c>
      <c r="G3836" s="59">
        <v>541</v>
      </c>
    </row>
    <row r="3837" spans="1:7" x14ac:dyDescent="0.25">
      <c r="A3837" s="59">
        <v>82</v>
      </c>
      <c r="B3837" s="59">
        <v>110</v>
      </c>
      <c r="C3837" s="59">
        <v>194</v>
      </c>
      <c r="D3837" s="59">
        <v>72</v>
      </c>
      <c r="E3837" s="59">
        <v>55</v>
      </c>
      <c r="F3837" s="59">
        <v>23</v>
      </c>
      <c r="G3837" s="59">
        <v>-868</v>
      </c>
    </row>
    <row r="3838" spans="1:7" x14ac:dyDescent="0.25">
      <c r="A3838" s="59">
        <v>197</v>
      </c>
      <c r="B3838" s="59">
        <v>179</v>
      </c>
      <c r="C3838" s="59">
        <v>322</v>
      </c>
      <c r="D3838" s="59">
        <v>101</v>
      </c>
      <c r="E3838" s="59">
        <v>46</v>
      </c>
      <c r="F3838" s="59">
        <v>34</v>
      </c>
      <c r="G3838" s="59">
        <v>915</v>
      </c>
    </row>
    <row r="3839" spans="1:7" x14ac:dyDescent="0.25">
      <c r="A3839" s="59">
        <v>116</v>
      </c>
      <c r="B3839" s="59">
        <v>111</v>
      </c>
      <c r="C3839" s="59">
        <v>199</v>
      </c>
      <c r="D3839" s="59">
        <v>76</v>
      </c>
      <c r="E3839" s="59">
        <v>33</v>
      </c>
      <c r="F3839" s="59">
        <v>21</v>
      </c>
      <c r="G3839" s="59">
        <v>580</v>
      </c>
    </row>
    <row r="3840" spans="1:7" x14ac:dyDescent="0.25">
      <c r="A3840" s="59">
        <v>-9</v>
      </c>
      <c r="B3840" s="59">
        <v>64</v>
      </c>
      <c r="C3840" s="59">
        <v>116</v>
      </c>
      <c r="D3840" s="59">
        <v>45</v>
      </c>
      <c r="E3840" s="59">
        <v>70</v>
      </c>
      <c r="F3840" s="59">
        <v>41</v>
      </c>
      <c r="G3840" s="59">
        <v>320</v>
      </c>
    </row>
    <row r="3841" spans="1:7" x14ac:dyDescent="0.25">
      <c r="A3841" s="59">
        <v>21</v>
      </c>
      <c r="B3841" s="59">
        <v>53</v>
      </c>
      <c r="C3841" s="59">
        <v>98</v>
      </c>
      <c r="D3841" s="59">
        <v>39</v>
      </c>
      <c r="E3841" s="59">
        <v>39</v>
      </c>
      <c r="F3841" s="59">
        <v>12</v>
      </c>
      <c r="G3841" s="59">
        <v>244</v>
      </c>
    </row>
    <row r="3842" spans="1:7" x14ac:dyDescent="0.25">
      <c r="A3842" s="59">
        <v>-18</v>
      </c>
      <c r="B3842" s="59">
        <v>31</v>
      </c>
      <c r="C3842" s="59">
        <v>60</v>
      </c>
      <c r="D3842" s="59">
        <v>25</v>
      </c>
      <c r="E3842" s="59">
        <v>43</v>
      </c>
      <c r="F3842" s="59">
        <v>9</v>
      </c>
      <c r="G3842" s="59">
        <v>209</v>
      </c>
    </row>
    <row r="3843" spans="1:7" x14ac:dyDescent="0.25">
      <c r="A3843" s="59">
        <v>49</v>
      </c>
      <c r="B3843" s="59">
        <v>71</v>
      </c>
      <c r="C3843" s="59">
        <v>128</v>
      </c>
      <c r="D3843" s="59">
        <v>49</v>
      </c>
      <c r="E3843" s="59">
        <v>38</v>
      </c>
      <c r="F3843" s="59">
        <v>15</v>
      </c>
      <c r="G3843" s="59">
        <v>310</v>
      </c>
    </row>
    <row r="3844" spans="1:7" x14ac:dyDescent="0.25">
      <c r="A3844" s="59">
        <v>34</v>
      </c>
      <c r="B3844" s="59">
        <v>69</v>
      </c>
      <c r="C3844" s="59">
        <v>121</v>
      </c>
      <c r="D3844" s="59">
        <v>45</v>
      </c>
      <c r="E3844" s="59">
        <v>46</v>
      </c>
      <c r="F3844" s="59">
        <v>14</v>
      </c>
      <c r="G3844" s="59">
        <v>447</v>
      </c>
    </row>
    <row r="3845" spans="1:7" x14ac:dyDescent="0.25">
      <c r="A3845" s="59">
        <v>-40</v>
      </c>
      <c r="B3845" s="59">
        <v>23</v>
      </c>
      <c r="C3845" s="59">
        <v>116</v>
      </c>
      <c r="D3845" s="59">
        <v>86</v>
      </c>
      <c r="E3845" s="59">
        <v>50</v>
      </c>
      <c r="F3845" s="59">
        <v>26</v>
      </c>
      <c r="G3845" s="59">
        <v>1698</v>
      </c>
    </row>
    <row r="3846" spans="1:7" x14ac:dyDescent="0.25">
      <c r="A3846" s="59">
        <v>129</v>
      </c>
      <c r="B3846" s="59">
        <v>133</v>
      </c>
      <c r="C3846" s="59">
        <v>251</v>
      </c>
      <c r="D3846" s="59">
        <v>103</v>
      </c>
      <c r="E3846" s="59">
        <v>46</v>
      </c>
      <c r="F3846" s="59">
        <v>33</v>
      </c>
      <c r="G3846" s="59">
        <v>564</v>
      </c>
    </row>
    <row r="3847" spans="1:7" x14ac:dyDescent="0.25">
      <c r="A3847" s="59">
        <v>55</v>
      </c>
      <c r="B3847" s="59">
        <v>59</v>
      </c>
      <c r="C3847" s="59">
        <v>106</v>
      </c>
      <c r="D3847" s="59">
        <v>40</v>
      </c>
      <c r="E3847" s="59">
        <v>22</v>
      </c>
      <c r="F3847" s="59">
        <v>11</v>
      </c>
      <c r="G3847" s="59">
        <v>881</v>
      </c>
    </row>
    <row r="3848" spans="1:7" x14ac:dyDescent="0.25">
      <c r="A3848" s="59">
        <v>53</v>
      </c>
      <c r="B3848" s="59">
        <v>77</v>
      </c>
      <c r="C3848" s="59">
        <v>151</v>
      </c>
      <c r="D3848" s="59">
        <v>65</v>
      </c>
      <c r="E3848" s="59">
        <v>41</v>
      </c>
      <c r="F3848" s="59">
        <v>20</v>
      </c>
      <c r="G3848" s="59">
        <v>1053</v>
      </c>
    </row>
    <row r="3849" spans="1:7" x14ac:dyDescent="0.25">
      <c r="A3849" s="59">
        <v>33</v>
      </c>
      <c r="B3849" s="59">
        <v>64</v>
      </c>
      <c r="C3849" s="59">
        <v>118</v>
      </c>
      <c r="D3849" s="59">
        <v>47</v>
      </c>
      <c r="E3849" s="59">
        <v>42</v>
      </c>
      <c r="F3849" s="59">
        <v>15</v>
      </c>
      <c r="G3849" s="59">
        <v>375</v>
      </c>
    </row>
    <row r="3850" spans="1:7" x14ac:dyDescent="0.25">
      <c r="A3850" s="59">
        <v>50</v>
      </c>
      <c r="B3850" s="59">
        <v>98</v>
      </c>
      <c r="C3850" s="59">
        <v>189</v>
      </c>
      <c r="D3850" s="59">
        <v>79</v>
      </c>
      <c r="E3850" s="59">
        <v>64</v>
      </c>
      <c r="F3850" s="59">
        <v>30</v>
      </c>
      <c r="G3850" s="59">
        <v>593</v>
      </c>
    </row>
    <row r="3851" spans="1:7" x14ac:dyDescent="0.25">
      <c r="A3851" s="59">
        <v>42</v>
      </c>
      <c r="B3851" s="59">
        <v>47</v>
      </c>
      <c r="C3851" s="59">
        <v>84</v>
      </c>
      <c r="D3851" s="59">
        <v>32</v>
      </c>
      <c r="E3851" s="59">
        <v>19</v>
      </c>
      <c r="F3851" s="59">
        <v>8</v>
      </c>
      <c r="G3851" s="59">
        <v>833</v>
      </c>
    </row>
    <row r="3852" spans="1:7" x14ac:dyDescent="0.25">
      <c r="A3852" s="59">
        <v>199</v>
      </c>
      <c r="B3852" s="59">
        <v>179</v>
      </c>
      <c r="C3852" s="59">
        <v>322</v>
      </c>
      <c r="D3852" s="59">
        <v>101</v>
      </c>
      <c r="E3852" s="59">
        <v>45</v>
      </c>
      <c r="F3852" s="59">
        <v>34</v>
      </c>
      <c r="G3852" s="59">
        <v>915</v>
      </c>
    </row>
    <row r="3853" spans="1:7" x14ac:dyDescent="0.25">
      <c r="A3853" s="59">
        <v>117</v>
      </c>
      <c r="B3853" s="59">
        <v>111</v>
      </c>
      <c r="C3853" s="59">
        <v>199</v>
      </c>
      <c r="D3853" s="59">
        <v>76</v>
      </c>
      <c r="E3853" s="59">
        <v>32</v>
      </c>
      <c r="F3853" s="59">
        <v>21</v>
      </c>
      <c r="G3853" s="59">
        <v>580</v>
      </c>
    </row>
    <row r="3854" spans="1:7" x14ac:dyDescent="0.25">
      <c r="A3854" s="59">
        <v>83</v>
      </c>
      <c r="B3854" s="59">
        <v>110</v>
      </c>
      <c r="C3854" s="59">
        <v>194</v>
      </c>
      <c r="D3854" s="59">
        <v>72</v>
      </c>
      <c r="E3854" s="59">
        <v>54</v>
      </c>
      <c r="F3854" s="59">
        <v>23</v>
      </c>
      <c r="G3854" s="59">
        <v>650</v>
      </c>
    </row>
    <row r="3855" spans="1:7" x14ac:dyDescent="0.25">
      <c r="A3855" s="59">
        <v>171</v>
      </c>
      <c r="B3855" s="59">
        <v>157</v>
      </c>
      <c r="C3855" s="59">
        <v>282</v>
      </c>
      <c r="D3855" s="59">
        <v>112</v>
      </c>
      <c r="E3855" s="59">
        <v>42</v>
      </c>
      <c r="F3855" s="59">
        <v>30</v>
      </c>
      <c r="G3855" s="59">
        <v>971</v>
      </c>
    </row>
    <row r="3856" spans="1:7" x14ac:dyDescent="0.25">
      <c r="A3856" s="59">
        <v>276</v>
      </c>
      <c r="B3856" s="59">
        <v>281</v>
      </c>
      <c r="C3856" s="59">
        <v>554</v>
      </c>
      <c r="D3856" s="59">
        <v>196</v>
      </c>
      <c r="E3856" s="59">
        <v>95</v>
      </c>
      <c r="F3856" s="59">
        <v>74</v>
      </c>
      <c r="G3856" s="59">
        <v>1246</v>
      </c>
    </row>
    <row r="3857" spans="1:7" x14ac:dyDescent="0.25">
      <c r="A3857" s="59">
        <v>39</v>
      </c>
      <c r="B3857" s="59">
        <v>51</v>
      </c>
      <c r="C3857" s="59">
        <v>96</v>
      </c>
      <c r="D3857" s="59">
        <v>39</v>
      </c>
      <c r="E3857" s="59">
        <v>25</v>
      </c>
      <c r="F3857" s="59">
        <v>12</v>
      </c>
      <c r="G3857" s="59">
        <v>541</v>
      </c>
    </row>
    <row r="3858" spans="1:7" x14ac:dyDescent="0.25">
      <c r="A3858" s="59">
        <v>40</v>
      </c>
      <c r="B3858" s="59">
        <v>173</v>
      </c>
      <c r="C3858" s="59">
        <v>318</v>
      </c>
      <c r="D3858" s="59">
        <v>170</v>
      </c>
      <c r="E3858" s="59">
        <v>146</v>
      </c>
      <c r="F3858" s="59">
        <v>113</v>
      </c>
      <c r="G3858" s="59">
        <v>898</v>
      </c>
    </row>
    <row r="3859" spans="1:7" x14ac:dyDescent="0.25">
      <c r="A3859" s="59">
        <v>334</v>
      </c>
      <c r="B3859" s="59">
        <v>341</v>
      </c>
      <c r="C3859" s="59">
        <v>637</v>
      </c>
      <c r="D3859" s="59">
        <v>265</v>
      </c>
      <c r="E3859" s="59">
        <v>116</v>
      </c>
      <c r="F3859" s="59">
        <v>84</v>
      </c>
      <c r="G3859" s="59">
        <v>1662</v>
      </c>
    </row>
    <row r="3860" spans="1:7" x14ac:dyDescent="0.25">
      <c r="A3860" s="59">
        <v>-110</v>
      </c>
      <c r="B3860" s="59">
        <v>-13</v>
      </c>
      <c r="C3860" s="59">
        <v>116</v>
      </c>
      <c r="D3860" s="59">
        <v>178</v>
      </c>
      <c r="E3860" s="59">
        <v>61</v>
      </c>
      <c r="F3860" s="59">
        <v>39</v>
      </c>
      <c r="G3860" s="59">
        <v>2555</v>
      </c>
    </row>
    <row r="3861" spans="1:7" x14ac:dyDescent="0.25">
      <c r="A3861" s="59">
        <v>367</v>
      </c>
      <c r="B3861" s="59">
        <v>390</v>
      </c>
      <c r="C3861" s="59">
        <v>693</v>
      </c>
      <c r="D3861" s="59">
        <v>215</v>
      </c>
      <c r="E3861" s="59">
        <v>143</v>
      </c>
      <c r="F3861" s="59">
        <v>91</v>
      </c>
      <c r="G3861" s="59">
        <v>2548</v>
      </c>
    </row>
    <row r="3862" spans="1:7" x14ac:dyDescent="0.25">
      <c r="A3862" s="59">
        <v>-174</v>
      </c>
      <c r="B3862" s="59">
        <v>-24</v>
      </c>
      <c r="C3862" s="59">
        <v>139</v>
      </c>
      <c r="D3862" s="59">
        <v>209</v>
      </c>
      <c r="E3862" s="59">
        <v>93</v>
      </c>
      <c r="F3862" s="59">
        <v>50</v>
      </c>
      <c r="G3862" s="59">
        <v>3654</v>
      </c>
    </row>
    <row r="3863" spans="1:7" x14ac:dyDescent="0.25">
      <c r="A3863" s="59">
        <v>221</v>
      </c>
      <c r="B3863" s="59">
        <v>239</v>
      </c>
      <c r="C3863" s="59">
        <v>509</v>
      </c>
      <c r="D3863" s="59">
        <v>249</v>
      </c>
      <c r="E3863" s="59">
        <v>90</v>
      </c>
      <c r="F3863" s="59">
        <v>66</v>
      </c>
      <c r="G3863" s="59">
        <v>1755</v>
      </c>
    </row>
    <row r="3864" spans="1:7" x14ac:dyDescent="0.25">
      <c r="A3864" s="59">
        <v>332</v>
      </c>
      <c r="B3864" s="59">
        <v>341</v>
      </c>
      <c r="C3864" s="59">
        <v>637</v>
      </c>
      <c r="D3864" s="59">
        <v>268</v>
      </c>
      <c r="E3864" s="59">
        <v>117</v>
      </c>
      <c r="F3864" s="59">
        <v>84</v>
      </c>
      <c r="G3864" s="59">
        <v>1662</v>
      </c>
    </row>
    <row r="3865" spans="1:7" x14ac:dyDescent="0.25">
      <c r="A3865" s="59">
        <v>221</v>
      </c>
      <c r="B3865" s="59">
        <v>239</v>
      </c>
      <c r="C3865" s="59">
        <v>509</v>
      </c>
      <c r="D3865" s="59">
        <v>194</v>
      </c>
      <c r="E3865" s="59">
        <v>90</v>
      </c>
      <c r="F3865" s="59">
        <v>66</v>
      </c>
      <c r="G3865" s="59">
        <v>1755</v>
      </c>
    </row>
    <row r="3866" spans="1:7" x14ac:dyDescent="0.25">
      <c r="A3866" s="59">
        <v>-539</v>
      </c>
      <c r="B3866" s="59">
        <v>-255</v>
      </c>
      <c r="C3866" s="59">
        <v>22</v>
      </c>
      <c r="D3866" s="59">
        <v>280</v>
      </c>
      <c r="E3866" s="59">
        <v>129</v>
      </c>
      <c r="F3866" s="59">
        <v>96</v>
      </c>
      <c r="G3866" s="59">
        <v>7058</v>
      </c>
    </row>
    <row r="3867" spans="1:7" x14ac:dyDescent="0.25">
      <c r="A3867" s="59">
        <v>39</v>
      </c>
      <c r="B3867" s="59">
        <v>173</v>
      </c>
      <c r="C3867" s="59">
        <v>318</v>
      </c>
      <c r="D3867" s="59">
        <v>103</v>
      </c>
      <c r="E3867" s="59">
        <v>147</v>
      </c>
      <c r="F3867" s="59">
        <v>113</v>
      </c>
      <c r="G3867" s="59">
        <v>898</v>
      </c>
    </row>
    <row r="3868" spans="1:7" x14ac:dyDescent="0.25">
      <c r="A3868" s="59">
        <v>178</v>
      </c>
      <c r="B3868" s="59">
        <v>213</v>
      </c>
      <c r="C3868" s="59">
        <v>391</v>
      </c>
      <c r="D3868" s="59">
        <v>157</v>
      </c>
      <c r="E3868" s="59">
        <v>93</v>
      </c>
      <c r="F3868" s="59">
        <v>50</v>
      </c>
      <c r="G3868" s="59">
        <v>1132</v>
      </c>
    </row>
    <row r="3869" spans="1:7" x14ac:dyDescent="0.25">
      <c r="A3869" s="59">
        <v>169</v>
      </c>
      <c r="B3869" s="59">
        <v>176</v>
      </c>
      <c r="C3869" s="59">
        <v>318</v>
      </c>
      <c r="D3869" s="59">
        <v>80</v>
      </c>
      <c r="E3869" s="59">
        <v>62</v>
      </c>
      <c r="F3869" s="59">
        <v>39</v>
      </c>
      <c r="G3869" s="59">
        <v>789</v>
      </c>
    </row>
    <row r="3870" spans="1:7" x14ac:dyDescent="0.25">
      <c r="A3870" s="59">
        <v>21</v>
      </c>
      <c r="B3870" s="59">
        <v>31</v>
      </c>
      <c r="C3870" s="59">
        <v>55</v>
      </c>
      <c r="D3870" s="59">
        <v>21</v>
      </c>
      <c r="E3870" s="59">
        <v>17</v>
      </c>
      <c r="F3870" s="59">
        <v>5</v>
      </c>
      <c r="G3870" s="59">
        <v>846</v>
      </c>
    </row>
    <row r="3871" spans="1:7" x14ac:dyDescent="0.25">
      <c r="A3871" s="59">
        <v>25</v>
      </c>
      <c r="B3871" s="59">
        <v>35</v>
      </c>
      <c r="C3871" s="59">
        <v>62</v>
      </c>
      <c r="D3871" s="59">
        <v>23</v>
      </c>
      <c r="E3871" s="59">
        <v>18</v>
      </c>
      <c r="F3871" s="59">
        <v>6</v>
      </c>
      <c r="G3871" s="59">
        <v>800</v>
      </c>
    </row>
    <row r="3872" spans="1:7" x14ac:dyDescent="0.25">
      <c r="A3872" s="59">
        <v>-3</v>
      </c>
      <c r="B3872" s="59">
        <v>43</v>
      </c>
      <c r="C3872" s="59">
        <v>82</v>
      </c>
      <c r="D3872" s="59">
        <v>34</v>
      </c>
      <c r="E3872" s="59">
        <v>45</v>
      </c>
      <c r="F3872" s="59">
        <v>12</v>
      </c>
      <c r="G3872" s="59">
        <v>240</v>
      </c>
    </row>
    <row r="3873" spans="1:7" x14ac:dyDescent="0.25">
      <c r="A3873" s="59">
        <v>10</v>
      </c>
      <c r="B3873" s="59">
        <v>37</v>
      </c>
      <c r="C3873" s="59">
        <v>72</v>
      </c>
      <c r="D3873" s="59">
        <v>31</v>
      </c>
      <c r="E3873" s="59">
        <v>30</v>
      </c>
      <c r="F3873" s="59">
        <v>9</v>
      </c>
      <c r="G3873" s="59">
        <v>1000</v>
      </c>
    </row>
    <row r="3874" spans="1:7" x14ac:dyDescent="0.25">
      <c r="A3874" s="59">
        <v>47</v>
      </c>
      <c r="B3874" s="59">
        <v>43</v>
      </c>
      <c r="C3874" s="59">
        <v>46</v>
      </c>
      <c r="D3874" s="59">
        <v>0</v>
      </c>
      <c r="E3874" s="59">
        <v>11</v>
      </c>
      <c r="F3874" s="59">
        <v>0</v>
      </c>
      <c r="G3874" s="59">
        <v>430</v>
      </c>
    </row>
    <row r="3875" spans="1:7" x14ac:dyDescent="0.25">
      <c r="A3875" s="59">
        <v>24</v>
      </c>
      <c r="B3875" s="59">
        <v>32</v>
      </c>
      <c r="C3875" s="59">
        <v>56</v>
      </c>
      <c r="D3875" s="59">
        <v>21</v>
      </c>
      <c r="E3875" s="59">
        <v>16</v>
      </c>
      <c r="F3875" s="59">
        <v>5</v>
      </c>
      <c r="G3875" s="59">
        <v>480</v>
      </c>
    </row>
    <row r="3876" spans="1:7" x14ac:dyDescent="0.25">
      <c r="A3876" s="59">
        <v>95</v>
      </c>
      <c r="B3876" s="59">
        <v>123</v>
      </c>
      <c r="C3876" s="59">
        <v>218</v>
      </c>
      <c r="D3876" s="59">
        <v>82</v>
      </c>
      <c r="E3876" s="59">
        <v>59</v>
      </c>
      <c r="F3876" s="59">
        <v>27</v>
      </c>
      <c r="G3876" s="59">
        <v>788</v>
      </c>
    </row>
    <row r="3877" spans="1:7" x14ac:dyDescent="0.25">
      <c r="A3877" s="59">
        <v>113</v>
      </c>
      <c r="B3877" s="59">
        <v>127</v>
      </c>
      <c r="C3877" s="59">
        <v>232</v>
      </c>
      <c r="D3877" s="59">
        <v>91</v>
      </c>
      <c r="E3877" s="59">
        <v>51</v>
      </c>
      <c r="F3877" s="59">
        <v>28</v>
      </c>
      <c r="G3877" s="59">
        <v>656</v>
      </c>
    </row>
    <row r="3878" spans="1:7" x14ac:dyDescent="0.25">
      <c r="A3878" s="59">
        <v>25</v>
      </c>
      <c r="B3878" s="59">
        <v>36</v>
      </c>
      <c r="C3878" s="59">
        <v>65</v>
      </c>
      <c r="D3878" s="59">
        <v>25</v>
      </c>
      <c r="E3878" s="59">
        <v>19</v>
      </c>
      <c r="F3878" s="59">
        <v>7</v>
      </c>
      <c r="G3878" s="59">
        <v>820</v>
      </c>
    </row>
    <row r="3879" spans="1:7" x14ac:dyDescent="0.25">
      <c r="A3879" s="59">
        <v>108</v>
      </c>
      <c r="B3879" s="59">
        <v>115</v>
      </c>
      <c r="C3879" s="59">
        <v>218</v>
      </c>
      <c r="D3879" s="59">
        <v>90</v>
      </c>
      <c r="E3879" s="59">
        <v>42</v>
      </c>
      <c r="F3879" s="59">
        <v>29</v>
      </c>
      <c r="G3879" s="59">
        <v>572</v>
      </c>
    </row>
    <row r="3880" spans="1:7" x14ac:dyDescent="0.25">
      <c r="A3880" s="59">
        <v>18</v>
      </c>
      <c r="B3880" s="59">
        <v>66</v>
      </c>
      <c r="C3880" s="59">
        <v>128</v>
      </c>
      <c r="D3880" s="59">
        <v>54</v>
      </c>
      <c r="E3880" s="59">
        <v>54</v>
      </c>
      <c r="F3880" s="59">
        <v>20</v>
      </c>
      <c r="G3880" s="59">
        <v>404</v>
      </c>
    </row>
    <row r="3881" spans="1:7" x14ac:dyDescent="0.25">
      <c r="A3881" s="59">
        <v>40</v>
      </c>
      <c r="B3881" s="59">
        <v>71</v>
      </c>
      <c r="C3881" s="59">
        <v>131</v>
      </c>
      <c r="D3881" s="59">
        <v>52</v>
      </c>
      <c r="E3881" s="59">
        <v>44</v>
      </c>
      <c r="F3881" s="59">
        <v>17</v>
      </c>
      <c r="G3881" s="59">
        <v>405</v>
      </c>
    </row>
    <row r="3882" spans="1:7" x14ac:dyDescent="0.25">
      <c r="A3882" s="59">
        <v>135</v>
      </c>
      <c r="B3882" s="59">
        <v>161</v>
      </c>
      <c r="C3882" s="59">
        <v>343</v>
      </c>
      <c r="D3882" s="59">
        <v>164</v>
      </c>
      <c r="E3882" s="59">
        <v>70</v>
      </c>
      <c r="F3882" s="59">
        <v>45</v>
      </c>
      <c r="G3882" s="59">
        <v>1267</v>
      </c>
    </row>
    <row r="3883" spans="1:7" x14ac:dyDescent="0.25">
      <c r="A3883" s="59">
        <v>-7</v>
      </c>
      <c r="B3883" s="59">
        <v>71</v>
      </c>
      <c r="C3883" s="59">
        <v>130</v>
      </c>
      <c r="D3883" s="59">
        <v>51</v>
      </c>
      <c r="E3883" s="59">
        <v>76</v>
      </c>
      <c r="F3883" s="59">
        <v>46</v>
      </c>
      <c r="G3883" s="59">
        <v>503</v>
      </c>
    </row>
    <row r="3884" spans="1:7" x14ac:dyDescent="0.25">
      <c r="A3884" s="59">
        <v>31</v>
      </c>
      <c r="B3884" s="59">
        <v>84</v>
      </c>
      <c r="C3884" s="59">
        <v>153</v>
      </c>
      <c r="D3884" s="59">
        <v>60</v>
      </c>
      <c r="E3884" s="59">
        <v>63</v>
      </c>
      <c r="F3884" s="59">
        <v>19</v>
      </c>
      <c r="G3884" s="59">
        <v>463</v>
      </c>
    </row>
    <row r="3885" spans="1:7" x14ac:dyDescent="0.25">
      <c r="A3885" s="59">
        <v>43</v>
      </c>
      <c r="B3885" s="59">
        <v>64</v>
      </c>
      <c r="C3885" s="59">
        <v>114</v>
      </c>
      <c r="D3885" s="59">
        <v>43</v>
      </c>
      <c r="E3885" s="59">
        <v>35</v>
      </c>
      <c r="F3885" s="59">
        <v>13</v>
      </c>
      <c r="G3885" s="59">
        <v>419</v>
      </c>
    </row>
    <row r="3886" spans="1:7" x14ac:dyDescent="0.25">
      <c r="A3886" s="59">
        <v>85</v>
      </c>
      <c r="B3886" s="59">
        <v>99</v>
      </c>
      <c r="C3886" s="59">
        <v>169</v>
      </c>
      <c r="D3886" s="59">
        <v>60</v>
      </c>
      <c r="E3886" s="59">
        <v>42</v>
      </c>
      <c r="F3886" s="59">
        <v>18</v>
      </c>
      <c r="G3886" s="59">
        <v>329</v>
      </c>
    </row>
    <row r="3887" spans="1:7" x14ac:dyDescent="0.25">
      <c r="A3887" s="59">
        <v>46</v>
      </c>
      <c r="B3887" s="59">
        <v>67</v>
      </c>
      <c r="C3887" s="59">
        <v>120</v>
      </c>
      <c r="D3887" s="59">
        <v>46</v>
      </c>
      <c r="E3887" s="59">
        <v>36</v>
      </c>
      <c r="F3887" s="59">
        <v>14</v>
      </c>
      <c r="G3887" s="59">
        <v>449</v>
      </c>
    </row>
    <row r="3888" spans="1:7" x14ac:dyDescent="0.25">
      <c r="A3888" s="59">
        <v>0</v>
      </c>
      <c r="B3888" s="59">
        <v>84</v>
      </c>
      <c r="C3888" s="59">
        <v>153</v>
      </c>
      <c r="D3888" s="59">
        <v>60</v>
      </c>
      <c r="E3888" s="59">
        <v>84</v>
      </c>
      <c r="F3888" s="59">
        <v>54</v>
      </c>
      <c r="G3888" s="59">
        <v>606</v>
      </c>
    </row>
    <row r="3889" spans="1:7" x14ac:dyDescent="0.25">
      <c r="A3889" s="59">
        <v>171</v>
      </c>
      <c r="B3889" s="59">
        <v>188</v>
      </c>
      <c r="C3889" s="59">
        <v>334</v>
      </c>
      <c r="D3889" s="59">
        <v>155</v>
      </c>
      <c r="E3889" s="59">
        <v>73</v>
      </c>
      <c r="F3889" s="59">
        <v>41</v>
      </c>
      <c r="G3889" s="59">
        <v>1119</v>
      </c>
    </row>
    <row r="3890" spans="1:7" x14ac:dyDescent="0.25">
      <c r="A3890" s="59">
        <v>70</v>
      </c>
      <c r="B3890" s="59">
        <v>71</v>
      </c>
      <c r="C3890" s="59">
        <v>127</v>
      </c>
      <c r="D3890" s="59">
        <v>48</v>
      </c>
      <c r="E3890" s="59">
        <v>24</v>
      </c>
      <c r="F3890" s="59">
        <v>13</v>
      </c>
      <c r="G3890" s="59">
        <v>829</v>
      </c>
    </row>
    <row r="3891" spans="1:7" x14ac:dyDescent="0.25">
      <c r="A3891" s="59">
        <v>15</v>
      </c>
      <c r="B3891" s="59">
        <v>29</v>
      </c>
      <c r="C3891" s="59">
        <v>54</v>
      </c>
      <c r="D3891" s="59">
        <v>22</v>
      </c>
      <c r="E3891" s="59">
        <v>19</v>
      </c>
      <c r="F3891" s="59">
        <v>7</v>
      </c>
      <c r="G3891" s="59">
        <v>573</v>
      </c>
    </row>
    <row r="3892" spans="1:7" x14ac:dyDescent="0.25">
      <c r="A3892" s="59">
        <v>24</v>
      </c>
      <c r="B3892" s="59">
        <v>70</v>
      </c>
      <c r="C3892" s="59">
        <v>134</v>
      </c>
      <c r="D3892" s="59">
        <v>56</v>
      </c>
      <c r="E3892" s="59">
        <v>54</v>
      </c>
      <c r="F3892" s="59">
        <v>21</v>
      </c>
      <c r="G3892" s="59">
        <v>385</v>
      </c>
    </row>
    <row r="3893" spans="1:7" x14ac:dyDescent="0.25">
      <c r="A3893" s="59">
        <v>71</v>
      </c>
      <c r="B3893" s="59">
        <v>94</v>
      </c>
      <c r="C3893" s="59">
        <v>185</v>
      </c>
      <c r="D3893" s="59">
        <v>80</v>
      </c>
      <c r="E3893" s="59">
        <v>46</v>
      </c>
      <c r="F3893" s="59">
        <v>24</v>
      </c>
      <c r="G3893" s="59">
        <v>1055</v>
      </c>
    </row>
    <row r="3894" spans="1:7" x14ac:dyDescent="0.25">
      <c r="A3894" s="59">
        <v>83</v>
      </c>
      <c r="B3894" s="59">
        <v>99</v>
      </c>
      <c r="C3894" s="59">
        <v>178</v>
      </c>
      <c r="D3894" s="59">
        <v>68</v>
      </c>
      <c r="E3894" s="59">
        <v>43</v>
      </c>
      <c r="F3894" s="59">
        <v>21</v>
      </c>
      <c r="G3894" s="59">
        <v>438</v>
      </c>
    </row>
    <row r="3895" spans="1:7" x14ac:dyDescent="0.25">
      <c r="A3895" s="59">
        <v>25</v>
      </c>
      <c r="B3895" s="59">
        <v>134</v>
      </c>
      <c r="C3895" s="59">
        <v>245</v>
      </c>
      <c r="D3895" s="59">
        <v>96</v>
      </c>
      <c r="E3895" s="59">
        <v>117</v>
      </c>
      <c r="F3895" s="59">
        <v>87</v>
      </c>
      <c r="G3895" s="59">
        <v>683</v>
      </c>
    </row>
    <row r="3896" spans="1:7" x14ac:dyDescent="0.25">
      <c r="A3896" s="59">
        <v>159</v>
      </c>
      <c r="B3896" s="59">
        <v>182</v>
      </c>
      <c r="C3896" s="59">
        <v>387</v>
      </c>
      <c r="D3896" s="59">
        <v>213</v>
      </c>
      <c r="E3896" s="59">
        <v>75</v>
      </c>
      <c r="F3896" s="59">
        <v>50</v>
      </c>
      <c r="G3896" s="59">
        <v>1283</v>
      </c>
    </row>
    <row r="3897" spans="1:7" x14ac:dyDescent="0.25">
      <c r="A3897" s="59">
        <v>-6</v>
      </c>
      <c r="B3897" s="59">
        <v>73</v>
      </c>
      <c r="C3897" s="59">
        <v>133</v>
      </c>
      <c r="D3897" s="59">
        <v>52</v>
      </c>
      <c r="E3897" s="59">
        <v>77</v>
      </c>
      <c r="F3897" s="59">
        <v>47</v>
      </c>
      <c r="G3897" s="59">
        <v>509</v>
      </c>
    </row>
    <row r="3898" spans="1:7" x14ac:dyDescent="0.25">
      <c r="A3898" s="59">
        <v>47</v>
      </c>
      <c r="B3898" s="59">
        <v>79</v>
      </c>
      <c r="C3898" s="59">
        <v>147</v>
      </c>
      <c r="D3898" s="59">
        <v>59</v>
      </c>
      <c r="E3898" s="59">
        <v>47</v>
      </c>
      <c r="F3898" s="59">
        <v>19</v>
      </c>
      <c r="G3898" s="59">
        <v>411</v>
      </c>
    </row>
    <row r="3899" spans="1:7" x14ac:dyDescent="0.25">
      <c r="A3899" s="59">
        <v>22</v>
      </c>
      <c r="B3899" s="59">
        <v>69</v>
      </c>
      <c r="C3899" s="59">
        <v>132</v>
      </c>
      <c r="D3899" s="59">
        <v>55</v>
      </c>
      <c r="E3899" s="59">
        <v>54</v>
      </c>
      <c r="F3899" s="59">
        <v>20</v>
      </c>
      <c r="G3899" s="59">
        <v>410</v>
      </c>
    </row>
    <row r="3900" spans="1:7" x14ac:dyDescent="0.25">
      <c r="A3900" s="59">
        <v>43</v>
      </c>
      <c r="B3900" s="59">
        <v>68</v>
      </c>
      <c r="C3900" s="59">
        <v>133</v>
      </c>
      <c r="D3900" s="59">
        <v>57</v>
      </c>
      <c r="E3900" s="59">
        <v>39</v>
      </c>
      <c r="F3900" s="59">
        <v>17</v>
      </c>
      <c r="G3900" s="59">
        <v>1042</v>
      </c>
    </row>
    <row r="3901" spans="1:7" x14ac:dyDescent="0.25">
      <c r="A3901" s="59">
        <v>104</v>
      </c>
      <c r="B3901" s="59">
        <v>112</v>
      </c>
      <c r="C3901" s="59">
        <v>213</v>
      </c>
      <c r="D3901" s="59">
        <v>88</v>
      </c>
      <c r="E3901" s="59">
        <v>42</v>
      </c>
      <c r="F3901" s="59">
        <v>29</v>
      </c>
      <c r="G3901" s="59">
        <v>561</v>
      </c>
    </row>
    <row r="3902" spans="1:7" x14ac:dyDescent="0.25">
      <c r="A3902" s="59">
        <v>71</v>
      </c>
      <c r="B3902" s="59">
        <v>73</v>
      </c>
      <c r="C3902" s="59">
        <v>131</v>
      </c>
      <c r="D3902" s="59">
        <v>50</v>
      </c>
      <c r="E3902" s="59">
        <v>25</v>
      </c>
      <c r="F3902" s="59">
        <v>14</v>
      </c>
      <c r="G3902" s="59">
        <v>589</v>
      </c>
    </row>
    <row r="3903" spans="1:7" x14ac:dyDescent="0.25">
      <c r="A3903" s="59">
        <v>86</v>
      </c>
      <c r="B3903" s="59">
        <v>114</v>
      </c>
      <c r="C3903" s="59">
        <v>201</v>
      </c>
      <c r="D3903" s="59">
        <v>75</v>
      </c>
      <c r="E3903" s="59">
        <v>56</v>
      </c>
      <c r="F3903" s="59">
        <v>24</v>
      </c>
      <c r="G3903" s="59">
        <v>659</v>
      </c>
    </row>
    <row r="3904" spans="1:7" x14ac:dyDescent="0.25">
      <c r="A3904" s="59">
        <v>190</v>
      </c>
      <c r="B3904" s="59">
        <v>172</v>
      </c>
      <c r="C3904" s="59">
        <v>309</v>
      </c>
      <c r="D3904" s="59">
        <v>51</v>
      </c>
      <c r="E3904" s="59">
        <v>44</v>
      </c>
      <c r="F3904" s="59">
        <v>33</v>
      </c>
      <c r="G3904" s="59">
        <v>930</v>
      </c>
    </row>
    <row r="3905" spans="1:7" x14ac:dyDescent="0.25">
      <c r="A3905" s="59">
        <v>40</v>
      </c>
      <c r="B3905" s="59">
        <v>52</v>
      </c>
      <c r="C3905" s="59">
        <v>98</v>
      </c>
      <c r="D3905" s="59">
        <v>40</v>
      </c>
      <c r="E3905" s="59">
        <v>25</v>
      </c>
      <c r="F3905" s="59">
        <v>13</v>
      </c>
      <c r="G3905" s="59">
        <v>536</v>
      </c>
    </row>
    <row r="3906" spans="1:7" x14ac:dyDescent="0.25">
      <c r="A3906" s="59">
        <v>125</v>
      </c>
      <c r="B3906" s="59">
        <v>117</v>
      </c>
      <c r="C3906" s="59">
        <v>211</v>
      </c>
      <c r="D3906" s="59">
        <v>81</v>
      </c>
      <c r="E3906" s="59">
        <v>33</v>
      </c>
      <c r="F3906" s="59">
        <v>22</v>
      </c>
      <c r="G3906" s="59">
        <v>984</v>
      </c>
    </row>
    <row r="3907" spans="1:7" x14ac:dyDescent="0.25">
      <c r="A3907" s="59">
        <v>188</v>
      </c>
      <c r="B3907" s="59">
        <v>172</v>
      </c>
      <c r="C3907" s="59">
        <v>309</v>
      </c>
      <c r="D3907" s="59">
        <v>124</v>
      </c>
      <c r="E3907" s="59">
        <v>45</v>
      </c>
      <c r="F3907" s="59">
        <v>33</v>
      </c>
      <c r="G3907" s="59">
        <v>930</v>
      </c>
    </row>
    <row r="3908" spans="1:7" x14ac:dyDescent="0.25">
      <c r="A3908" s="59">
        <v>40</v>
      </c>
      <c r="B3908" s="59">
        <v>52</v>
      </c>
      <c r="C3908" s="59">
        <v>98</v>
      </c>
      <c r="D3908" s="59">
        <v>40</v>
      </c>
      <c r="E3908" s="59">
        <v>25</v>
      </c>
      <c r="F3908" s="59">
        <v>13</v>
      </c>
      <c r="G3908" s="59">
        <v>536</v>
      </c>
    </row>
    <row r="3909" spans="1:7" x14ac:dyDescent="0.25">
      <c r="A3909" s="59">
        <v>125</v>
      </c>
      <c r="B3909" s="59">
        <v>117</v>
      </c>
      <c r="C3909" s="59">
        <v>211</v>
      </c>
      <c r="D3909" s="59">
        <v>81</v>
      </c>
      <c r="E3909" s="59">
        <v>33</v>
      </c>
      <c r="F3909" s="59">
        <v>22</v>
      </c>
      <c r="G3909" s="59">
        <v>984</v>
      </c>
    </row>
    <row r="3910" spans="1:7" x14ac:dyDescent="0.25">
      <c r="A3910" s="59">
        <v>71</v>
      </c>
      <c r="B3910" s="59">
        <v>73</v>
      </c>
      <c r="C3910" s="59">
        <v>131</v>
      </c>
      <c r="D3910" s="59">
        <v>50</v>
      </c>
      <c r="E3910" s="59">
        <v>25</v>
      </c>
      <c r="F3910" s="59">
        <v>14</v>
      </c>
      <c r="G3910" s="59">
        <v>589</v>
      </c>
    </row>
    <row r="3911" spans="1:7" x14ac:dyDescent="0.25">
      <c r="A3911" s="59">
        <v>88</v>
      </c>
      <c r="B3911" s="59">
        <v>114</v>
      </c>
      <c r="C3911" s="59">
        <v>201</v>
      </c>
      <c r="D3911" s="59">
        <v>75</v>
      </c>
      <c r="E3911" s="59">
        <v>55</v>
      </c>
      <c r="F3911" s="59">
        <v>24</v>
      </c>
      <c r="G3911" s="59">
        <v>659</v>
      </c>
    </row>
    <row r="3912" spans="1:7" x14ac:dyDescent="0.25">
      <c r="A3912" s="59">
        <v>291</v>
      </c>
      <c r="B3912" s="59">
        <v>304</v>
      </c>
      <c r="C3912" s="59">
        <v>567</v>
      </c>
      <c r="D3912" s="59">
        <v>254</v>
      </c>
      <c r="E3912" s="59">
        <v>108</v>
      </c>
      <c r="F3912" s="59">
        <v>75</v>
      </c>
      <c r="G3912" s="59">
        <v>1691</v>
      </c>
    </row>
    <row r="3913" spans="1:7" x14ac:dyDescent="0.25">
      <c r="A3913" s="59">
        <v>191</v>
      </c>
      <c r="B3913" s="59">
        <v>212</v>
      </c>
      <c r="C3913" s="59">
        <v>451</v>
      </c>
      <c r="D3913" s="59">
        <v>172</v>
      </c>
      <c r="E3913" s="59">
        <v>83</v>
      </c>
      <c r="F3913" s="59">
        <v>59</v>
      </c>
      <c r="G3913" s="59">
        <v>1778</v>
      </c>
    </row>
    <row r="3914" spans="1:7" x14ac:dyDescent="0.25">
      <c r="A3914" s="59">
        <v>206</v>
      </c>
      <c r="B3914" s="59">
        <v>239</v>
      </c>
      <c r="C3914" s="59">
        <v>439</v>
      </c>
      <c r="D3914" s="59">
        <v>122</v>
      </c>
      <c r="E3914" s="59">
        <v>100</v>
      </c>
      <c r="F3914" s="59">
        <v>57</v>
      </c>
      <c r="G3914" s="59">
        <v>1150</v>
      </c>
    </row>
    <row r="3915" spans="1:7" x14ac:dyDescent="0.25">
      <c r="A3915" s="59">
        <v>157</v>
      </c>
      <c r="B3915" s="59">
        <v>165</v>
      </c>
      <c r="C3915" s="59">
        <v>296</v>
      </c>
      <c r="D3915" s="59">
        <v>100</v>
      </c>
      <c r="E3915" s="59">
        <v>59</v>
      </c>
      <c r="F3915" s="59">
        <v>36</v>
      </c>
      <c r="G3915" s="59">
        <v>803</v>
      </c>
    </row>
    <row r="3916" spans="1:7" x14ac:dyDescent="0.25">
      <c r="A3916" s="59">
        <v>291</v>
      </c>
      <c r="B3916" s="59">
        <v>304</v>
      </c>
      <c r="C3916" s="59">
        <v>567</v>
      </c>
      <c r="D3916" s="59">
        <v>218</v>
      </c>
      <c r="E3916" s="59">
        <v>108</v>
      </c>
      <c r="F3916" s="59">
        <v>75</v>
      </c>
      <c r="G3916" s="59">
        <v>1691</v>
      </c>
    </row>
    <row r="3917" spans="1:7" x14ac:dyDescent="0.25">
      <c r="A3917" s="59">
        <v>159</v>
      </c>
      <c r="B3917" s="59">
        <v>165</v>
      </c>
      <c r="C3917" s="59">
        <v>296</v>
      </c>
      <c r="D3917" s="59">
        <v>126</v>
      </c>
      <c r="E3917" s="59">
        <v>58</v>
      </c>
      <c r="F3917" s="59">
        <v>36</v>
      </c>
      <c r="G3917" s="59">
        <v>803</v>
      </c>
    </row>
    <row r="3918" spans="1:7" x14ac:dyDescent="0.25">
      <c r="A3918" s="59">
        <v>191</v>
      </c>
      <c r="B3918" s="59">
        <v>212</v>
      </c>
      <c r="C3918" s="59">
        <v>451</v>
      </c>
      <c r="D3918" s="59">
        <v>216</v>
      </c>
      <c r="E3918" s="59">
        <v>83</v>
      </c>
      <c r="F3918" s="59">
        <v>59</v>
      </c>
      <c r="G3918" s="59">
        <v>1778</v>
      </c>
    </row>
    <row r="3919" spans="1:7" x14ac:dyDescent="0.25">
      <c r="A3919" s="59">
        <v>257</v>
      </c>
      <c r="B3919" s="59">
        <v>300</v>
      </c>
      <c r="C3919" s="59">
        <v>581</v>
      </c>
      <c r="D3919" s="59">
        <v>227</v>
      </c>
      <c r="E3919" s="59">
        <v>127</v>
      </c>
      <c r="F3919" s="59">
        <v>93</v>
      </c>
      <c r="G3919" s="59">
        <v>1784</v>
      </c>
    </row>
    <row r="3920" spans="1:7" x14ac:dyDescent="0.25">
      <c r="A3920" s="59">
        <v>24</v>
      </c>
      <c r="B3920" s="59">
        <v>34</v>
      </c>
      <c r="C3920" s="59">
        <v>60</v>
      </c>
      <c r="D3920" s="59">
        <v>22</v>
      </c>
      <c r="E3920" s="59">
        <v>18</v>
      </c>
      <c r="F3920" s="59">
        <v>6</v>
      </c>
      <c r="G3920" s="59">
        <v>802</v>
      </c>
    </row>
    <row r="3921" spans="1:7" x14ac:dyDescent="0.25">
      <c r="A3921" s="59">
        <v>46</v>
      </c>
      <c r="B3921" s="59">
        <v>43</v>
      </c>
      <c r="C3921" s="59">
        <v>46</v>
      </c>
      <c r="D3921" s="59">
        <v>0</v>
      </c>
      <c r="E3921" s="59">
        <v>12</v>
      </c>
      <c r="F3921" s="59">
        <v>0</v>
      </c>
      <c r="G3921" s="59">
        <v>387</v>
      </c>
    </row>
    <row r="3922" spans="1:7" x14ac:dyDescent="0.25">
      <c r="A3922" s="59">
        <v>12</v>
      </c>
      <c r="B3922" s="59">
        <v>24</v>
      </c>
      <c r="C3922" s="59">
        <v>42</v>
      </c>
      <c r="D3922" s="59">
        <v>15</v>
      </c>
      <c r="E3922" s="59">
        <v>16</v>
      </c>
      <c r="F3922" s="59">
        <v>4</v>
      </c>
      <c r="G3922" s="59">
        <v>848</v>
      </c>
    </row>
    <row r="3923" spans="1:7" x14ac:dyDescent="0.25">
      <c r="A3923" s="59">
        <v>7</v>
      </c>
      <c r="B3923" s="59">
        <v>35</v>
      </c>
      <c r="C3923" s="59">
        <v>68</v>
      </c>
      <c r="D3923" s="59">
        <v>29</v>
      </c>
      <c r="E3923" s="59">
        <v>30</v>
      </c>
      <c r="F3923" s="59">
        <v>8</v>
      </c>
      <c r="G3923" s="59">
        <v>1003</v>
      </c>
    </row>
    <row r="3924" spans="1:7" x14ac:dyDescent="0.25">
      <c r="A3924" s="59">
        <v>-4</v>
      </c>
      <c r="B3924" s="59">
        <v>13</v>
      </c>
      <c r="C3924" s="59">
        <v>25</v>
      </c>
      <c r="D3924" s="59">
        <v>10</v>
      </c>
      <c r="E3924" s="59">
        <v>16</v>
      </c>
      <c r="F3924" s="59">
        <v>3</v>
      </c>
      <c r="G3924" s="59">
        <v>596</v>
      </c>
    </row>
    <row r="3925" spans="1:7" x14ac:dyDescent="0.25">
      <c r="A3925" s="59">
        <v>-12</v>
      </c>
      <c r="B3925" s="59">
        <v>62</v>
      </c>
      <c r="C3925" s="59">
        <v>113</v>
      </c>
      <c r="D3925" s="59">
        <v>44</v>
      </c>
      <c r="E3925" s="59">
        <v>70</v>
      </c>
      <c r="F3925" s="59">
        <v>40</v>
      </c>
      <c r="G3925" s="59">
        <v>325</v>
      </c>
    </row>
    <row r="3926" spans="1:7" x14ac:dyDescent="0.25">
      <c r="A3926" s="59">
        <v>-13</v>
      </c>
      <c r="B3926" s="59">
        <v>40</v>
      </c>
      <c r="C3926" s="59">
        <v>130</v>
      </c>
      <c r="D3926" s="59">
        <v>82</v>
      </c>
      <c r="E3926" s="59">
        <v>49</v>
      </c>
      <c r="F3926" s="59">
        <v>25</v>
      </c>
      <c r="G3926" s="59">
        <v>1804</v>
      </c>
    </row>
    <row r="3927" spans="1:7" x14ac:dyDescent="0.25">
      <c r="A3927" s="59">
        <v>13</v>
      </c>
      <c r="B3927" s="59">
        <v>47</v>
      </c>
      <c r="C3927" s="59">
        <v>87</v>
      </c>
      <c r="D3927" s="59">
        <v>35</v>
      </c>
      <c r="E3927" s="59">
        <v>38</v>
      </c>
      <c r="F3927" s="59">
        <v>11</v>
      </c>
      <c r="G3927" s="59">
        <v>248</v>
      </c>
    </row>
    <row r="3928" spans="1:7" x14ac:dyDescent="0.25">
      <c r="A3928" s="59">
        <v>-4</v>
      </c>
      <c r="B3928" s="59">
        <v>42</v>
      </c>
      <c r="C3928" s="59">
        <v>81</v>
      </c>
      <c r="D3928" s="59">
        <v>34</v>
      </c>
      <c r="E3928" s="59">
        <v>45</v>
      </c>
      <c r="F3928" s="59">
        <v>12</v>
      </c>
      <c r="G3928" s="59">
        <v>211</v>
      </c>
    </row>
    <row r="3929" spans="1:7" x14ac:dyDescent="0.25">
      <c r="A3929" s="59">
        <v>-6</v>
      </c>
      <c r="B3929" s="59">
        <v>41</v>
      </c>
      <c r="C3929" s="59">
        <v>79</v>
      </c>
      <c r="D3929" s="59">
        <v>33</v>
      </c>
      <c r="E3929" s="59">
        <v>45</v>
      </c>
      <c r="F3929" s="59">
        <v>12</v>
      </c>
      <c r="G3929" s="59">
        <v>243</v>
      </c>
    </row>
    <row r="3930" spans="1:7" x14ac:dyDescent="0.25">
      <c r="A3930" s="59">
        <v>76</v>
      </c>
      <c r="B3930" s="59">
        <v>78</v>
      </c>
      <c r="C3930" s="59">
        <v>141</v>
      </c>
      <c r="D3930" s="59">
        <v>54</v>
      </c>
      <c r="E3930" s="59">
        <v>27</v>
      </c>
      <c r="F3930" s="59">
        <v>15</v>
      </c>
      <c r="G3930" s="59">
        <v>885</v>
      </c>
    </row>
    <row r="3931" spans="1:7" x14ac:dyDescent="0.25">
      <c r="A3931" s="59">
        <v>40</v>
      </c>
      <c r="B3931" s="59">
        <v>48</v>
      </c>
      <c r="C3931" s="59">
        <v>86</v>
      </c>
      <c r="D3931" s="59">
        <v>33</v>
      </c>
      <c r="E3931" s="59">
        <v>21</v>
      </c>
      <c r="F3931" s="59">
        <v>9</v>
      </c>
      <c r="G3931" s="59">
        <v>836</v>
      </c>
    </row>
    <row r="3932" spans="1:7" x14ac:dyDescent="0.25">
      <c r="A3932" s="59">
        <v>56</v>
      </c>
      <c r="B3932" s="59">
        <v>102</v>
      </c>
      <c r="C3932" s="59">
        <v>196</v>
      </c>
      <c r="D3932" s="59">
        <v>82</v>
      </c>
      <c r="E3932" s="59">
        <v>64</v>
      </c>
      <c r="F3932" s="59">
        <v>31</v>
      </c>
      <c r="G3932" s="59">
        <v>601</v>
      </c>
    </row>
    <row r="3933" spans="1:7" x14ac:dyDescent="0.25">
      <c r="A3933" s="59">
        <v>56</v>
      </c>
      <c r="B3933" s="59">
        <v>81</v>
      </c>
      <c r="C3933" s="59">
        <v>160</v>
      </c>
      <c r="D3933" s="59">
        <v>69</v>
      </c>
      <c r="E3933" s="59">
        <v>43</v>
      </c>
      <c r="F3933" s="59">
        <v>21</v>
      </c>
      <c r="G3933" s="59">
        <v>1060</v>
      </c>
    </row>
    <row r="3934" spans="1:7" x14ac:dyDescent="0.25">
      <c r="A3934" s="59">
        <v>43</v>
      </c>
      <c r="B3934" s="59">
        <v>48</v>
      </c>
      <c r="C3934" s="59">
        <v>85</v>
      </c>
      <c r="D3934" s="59">
        <v>32</v>
      </c>
      <c r="E3934" s="59">
        <v>19</v>
      </c>
      <c r="F3934" s="59">
        <v>8</v>
      </c>
      <c r="G3934" s="59">
        <v>482</v>
      </c>
    </row>
    <row r="3935" spans="1:7" x14ac:dyDescent="0.25">
      <c r="A3935" s="59">
        <v>45</v>
      </c>
      <c r="B3935" s="59">
        <v>52</v>
      </c>
      <c r="C3935" s="59">
        <v>94</v>
      </c>
      <c r="D3935" s="59">
        <v>36</v>
      </c>
      <c r="E3935" s="59">
        <v>22</v>
      </c>
      <c r="F3935" s="59">
        <v>10</v>
      </c>
      <c r="G3935" s="59">
        <v>862</v>
      </c>
    </row>
    <row r="3936" spans="1:7" x14ac:dyDescent="0.25">
      <c r="A3936" s="59">
        <v>92</v>
      </c>
      <c r="B3936" s="59">
        <v>119</v>
      </c>
      <c r="C3936" s="59">
        <v>210</v>
      </c>
      <c r="D3936" s="59">
        <v>78</v>
      </c>
      <c r="E3936" s="59">
        <v>57</v>
      </c>
      <c r="F3936" s="59">
        <v>25</v>
      </c>
      <c r="G3936" s="59">
        <v>798</v>
      </c>
    </row>
    <row r="3937" spans="1:7" x14ac:dyDescent="0.25">
      <c r="A3937" s="59">
        <v>132</v>
      </c>
      <c r="B3937" s="59">
        <v>143</v>
      </c>
      <c r="C3937" s="59">
        <v>261</v>
      </c>
      <c r="D3937" s="59">
        <v>124</v>
      </c>
      <c r="E3937" s="59">
        <v>54</v>
      </c>
      <c r="F3937" s="59">
        <v>31</v>
      </c>
      <c r="G3937" s="59">
        <v>666</v>
      </c>
    </row>
    <row r="3938" spans="1:7" x14ac:dyDescent="0.25">
      <c r="A3938" s="59">
        <v>159</v>
      </c>
      <c r="B3938" s="59">
        <v>182</v>
      </c>
      <c r="C3938" s="59">
        <v>387</v>
      </c>
      <c r="D3938" s="59">
        <v>196</v>
      </c>
      <c r="E3938" s="59">
        <v>75</v>
      </c>
      <c r="F3938" s="59">
        <v>50</v>
      </c>
      <c r="G3938" s="59">
        <v>1283</v>
      </c>
    </row>
    <row r="3939" spans="1:7" x14ac:dyDescent="0.25">
      <c r="A3939" s="59">
        <v>24</v>
      </c>
      <c r="B3939" s="59">
        <v>69</v>
      </c>
      <c r="C3939" s="59">
        <v>132</v>
      </c>
      <c r="D3939" s="59">
        <v>55</v>
      </c>
      <c r="E3939" s="59">
        <v>53</v>
      </c>
      <c r="F3939" s="59">
        <v>20</v>
      </c>
      <c r="G3939" s="59">
        <v>410</v>
      </c>
    </row>
    <row r="3940" spans="1:7" x14ac:dyDescent="0.25">
      <c r="A3940" s="59">
        <v>49</v>
      </c>
      <c r="B3940" s="59">
        <v>79</v>
      </c>
      <c r="C3940" s="59">
        <v>147</v>
      </c>
      <c r="D3940" s="59">
        <v>59</v>
      </c>
      <c r="E3940" s="59">
        <v>46</v>
      </c>
      <c r="F3940" s="59">
        <v>19</v>
      </c>
      <c r="G3940" s="59">
        <v>411</v>
      </c>
    </row>
    <row r="3941" spans="1:7" x14ac:dyDescent="0.25">
      <c r="A3941" s="59">
        <v>47</v>
      </c>
      <c r="B3941" s="59">
        <v>68</v>
      </c>
      <c r="C3941" s="59">
        <v>121</v>
      </c>
      <c r="D3941" s="59">
        <v>46</v>
      </c>
      <c r="E3941" s="59">
        <v>36</v>
      </c>
      <c r="F3941" s="59">
        <v>14</v>
      </c>
      <c r="G3941" s="59">
        <v>424</v>
      </c>
    </row>
    <row r="3942" spans="1:7" x14ac:dyDescent="0.25">
      <c r="A3942" s="59">
        <v>-4</v>
      </c>
      <c r="B3942" s="59">
        <v>73</v>
      </c>
      <c r="C3942" s="59">
        <v>133</v>
      </c>
      <c r="D3942" s="59">
        <v>52</v>
      </c>
      <c r="E3942" s="59">
        <v>76</v>
      </c>
      <c r="F3942" s="59">
        <v>47</v>
      </c>
      <c r="G3942" s="59">
        <v>509</v>
      </c>
    </row>
    <row r="3943" spans="1:7" x14ac:dyDescent="0.25">
      <c r="A3943" s="59">
        <v>71</v>
      </c>
      <c r="B3943" s="59">
        <v>88</v>
      </c>
      <c r="C3943" s="59">
        <v>150</v>
      </c>
      <c r="D3943" s="59">
        <v>53</v>
      </c>
      <c r="E3943" s="59">
        <v>40</v>
      </c>
      <c r="F3943" s="59">
        <v>16</v>
      </c>
      <c r="G3943" s="59">
        <v>321</v>
      </c>
    </row>
    <row r="3944" spans="1:7" x14ac:dyDescent="0.25">
      <c r="A3944" s="59">
        <v>40</v>
      </c>
      <c r="B3944" s="59">
        <v>47</v>
      </c>
      <c r="C3944" s="59">
        <v>83</v>
      </c>
      <c r="D3944" s="59">
        <v>31</v>
      </c>
      <c r="E3944" s="59">
        <v>20</v>
      </c>
      <c r="F3944" s="59">
        <v>8</v>
      </c>
      <c r="G3944" s="59">
        <v>856</v>
      </c>
    </row>
    <row r="3945" spans="1:7" x14ac:dyDescent="0.25">
      <c r="A3945" s="59">
        <v>49</v>
      </c>
      <c r="B3945" s="59">
        <v>71</v>
      </c>
      <c r="C3945" s="59">
        <v>128</v>
      </c>
      <c r="D3945" s="59">
        <v>49</v>
      </c>
      <c r="E3945" s="59">
        <v>38</v>
      </c>
      <c r="F3945" s="59">
        <v>15</v>
      </c>
      <c r="G3945" s="59">
        <v>454</v>
      </c>
    </row>
    <row r="3946" spans="1:7" x14ac:dyDescent="0.25">
      <c r="A3946" s="59">
        <v>3</v>
      </c>
      <c r="B3946" s="59">
        <v>86</v>
      </c>
      <c r="C3946" s="59">
        <v>157</v>
      </c>
      <c r="D3946" s="59">
        <v>61</v>
      </c>
      <c r="E3946" s="59">
        <v>84</v>
      </c>
      <c r="F3946" s="59">
        <v>55</v>
      </c>
      <c r="G3946" s="59">
        <v>613</v>
      </c>
    </row>
    <row r="3947" spans="1:7" x14ac:dyDescent="0.25">
      <c r="A3947" s="59">
        <v>67</v>
      </c>
      <c r="B3947" s="59">
        <v>89</v>
      </c>
      <c r="C3947" s="59">
        <v>175</v>
      </c>
      <c r="D3947" s="59">
        <v>75</v>
      </c>
      <c r="E3947" s="59">
        <v>44</v>
      </c>
      <c r="F3947" s="59">
        <v>23</v>
      </c>
      <c r="G3947" s="59">
        <v>1063</v>
      </c>
    </row>
    <row r="3948" spans="1:7" x14ac:dyDescent="0.25">
      <c r="A3948" s="59">
        <v>16</v>
      </c>
      <c r="B3948" s="59">
        <v>30</v>
      </c>
      <c r="C3948" s="59">
        <v>55</v>
      </c>
      <c r="D3948" s="59">
        <v>22</v>
      </c>
      <c r="E3948" s="59">
        <v>19</v>
      </c>
      <c r="F3948" s="59">
        <v>7</v>
      </c>
      <c r="G3948" s="59">
        <v>570</v>
      </c>
    </row>
    <row r="3949" spans="1:7" x14ac:dyDescent="0.25">
      <c r="A3949" s="59">
        <v>21</v>
      </c>
      <c r="B3949" s="59">
        <v>67</v>
      </c>
      <c r="C3949" s="59">
        <v>129</v>
      </c>
      <c r="D3949" s="59">
        <v>54</v>
      </c>
      <c r="E3949" s="59">
        <v>53</v>
      </c>
      <c r="F3949" s="59">
        <v>20</v>
      </c>
      <c r="G3949" s="59">
        <v>391</v>
      </c>
    </row>
    <row r="3950" spans="1:7" x14ac:dyDescent="0.25">
      <c r="A3950" s="59">
        <v>24</v>
      </c>
      <c r="B3950" s="59">
        <v>130</v>
      </c>
      <c r="C3950" s="59">
        <v>239</v>
      </c>
      <c r="D3950" s="59">
        <v>94</v>
      </c>
      <c r="E3950" s="59">
        <v>114</v>
      </c>
      <c r="F3950" s="59">
        <v>85</v>
      </c>
      <c r="G3950" s="59">
        <v>694</v>
      </c>
    </row>
    <row r="3951" spans="1:7" x14ac:dyDescent="0.25">
      <c r="A3951" s="59">
        <v>76</v>
      </c>
      <c r="B3951" s="59">
        <v>103</v>
      </c>
      <c r="C3951" s="59">
        <v>192</v>
      </c>
      <c r="D3951" s="59">
        <v>77</v>
      </c>
      <c r="E3951" s="59">
        <v>52</v>
      </c>
      <c r="F3951" s="59">
        <v>25</v>
      </c>
      <c r="G3951" s="59">
        <v>557</v>
      </c>
    </row>
    <row r="3952" spans="1:7" x14ac:dyDescent="0.25">
      <c r="A3952" s="59">
        <v>56</v>
      </c>
      <c r="B3952" s="59">
        <v>102</v>
      </c>
      <c r="C3952" s="59">
        <v>196</v>
      </c>
      <c r="D3952" s="59">
        <v>82</v>
      </c>
      <c r="E3952" s="59">
        <v>64</v>
      </c>
      <c r="F3952" s="59">
        <v>31</v>
      </c>
      <c r="G3952" s="59">
        <v>601</v>
      </c>
    </row>
    <row r="3953" spans="1:7" x14ac:dyDescent="0.25">
      <c r="A3953" s="59">
        <v>56</v>
      </c>
      <c r="B3953" s="59">
        <v>81</v>
      </c>
      <c r="C3953" s="59">
        <v>160</v>
      </c>
      <c r="D3953" s="59">
        <v>69</v>
      </c>
      <c r="E3953" s="59">
        <v>43</v>
      </c>
      <c r="F3953" s="59">
        <v>21</v>
      </c>
      <c r="G3953" s="59">
        <v>1060</v>
      </c>
    </row>
    <row r="3954" spans="1:7" x14ac:dyDescent="0.25">
      <c r="A3954" s="59">
        <v>76</v>
      </c>
      <c r="B3954" s="59">
        <v>78</v>
      </c>
      <c r="C3954" s="59">
        <v>141</v>
      </c>
      <c r="D3954" s="59">
        <v>54</v>
      </c>
      <c r="E3954" s="59">
        <v>27</v>
      </c>
      <c r="F3954" s="59">
        <v>15</v>
      </c>
      <c r="G3954" s="59">
        <v>885</v>
      </c>
    </row>
    <row r="3955" spans="1:7" x14ac:dyDescent="0.25">
      <c r="A3955" s="59">
        <v>49</v>
      </c>
      <c r="B3955" s="59">
        <v>54</v>
      </c>
      <c r="C3955" s="59">
        <v>96</v>
      </c>
      <c r="D3955" s="59">
        <v>36</v>
      </c>
      <c r="E3955" s="59">
        <v>21</v>
      </c>
      <c r="F3955" s="59">
        <v>10</v>
      </c>
      <c r="G3955" s="59">
        <v>809</v>
      </c>
    </row>
    <row r="3956" spans="1:7" x14ac:dyDescent="0.25">
      <c r="A3956" s="59">
        <v>3</v>
      </c>
      <c r="B3956" s="59">
        <v>86</v>
      </c>
      <c r="C3956" s="59">
        <v>157</v>
      </c>
      <c r="D3956" s="59">
        <v>61</v>
      </c>
      <c r="E3956" s="59">
        <v>84</v>
      </c>
      <c r="F3956" s="59">
        <v>55</v>
      </c>
      <c r="G3956" s="59">
        <v>613</v>
      </c>
    </row>
    <row r="3957" spans="1:7" x14ac:dyDescent="0.25">
      <c r="A3957" s="59">
        <v>39</v>
      </c>
      <c r="B3957" s="59">
        <v>71</v>
      </c>
      <c r="C3957" s="59">
        <v>132</v>
      </c>
      <c r="D3957" s="59">
        <v>53</v>
      </c>
      <c r="E3957" s="59">
        <v>45</v>
      </c>
      <c r="F3957" s="59">
        <v>17</v>
      </c>
      <c r="G3957" s="59">
        <v>380</v>
      </c>
    </row>
    <row r="3958" spans="1:7" x14ac:dyDescent="0.25">
      <c r="A3958" s="59">
        <v>181</v>
      </c>
      <c r="B3958" s="59">
        <v>195</v>
      </c>
      <c r="C3958" s="59">
        <v>346</v>
      </c>
      <c r="D3958" s="59">
        <v>114</v>
      </c>
      <c r="E3958" s="59">
        <v>73</v>
      </c>
      <c r="F3958" s="59">
        <v>42</v>
      </c>
      <c r="G3958" s="59">
        <v>1134</v>
      </c>
    </row>
    <row r="3959" spans="1:7" x14ac:dyDescent="0.25">
      <c r="A3959" s="59">
        <v>16</v>
      </c>
      <c r="B3959" s="59">
        <v>30</v>
      </c>
      <c r="C3959" s="59">
        <v>55</v>
      </c>
      <c r="D3959" s="59">
        <v>22</v>
      </c>
      <c r="E3959" s="59">
        <v>19</v>
      </c>
      <c r="F3959" s="59">
        <v>7</v>
      </c>
      <c r="G3959" s="59">
        <v>570</v>
      </c>
    </row>
    <row r="3960" spans="1:7" x14ac:dyDescent="0.25">
      <c r="A3960" s="59">
        <v>19</v>
      </c>
      <c r="B3960" s="59">
        <v>67</v>
      </c>
      <c r="C3960" s="59">
        <v>129</v>
      </c>
      <c r="D3960" s="59">
        <v>54</v>
      </c>
      <c r="E3960" s="59">
        <v>54</v>
      </c>
      <c r="F3960" s="59">
        <v>20</v>
      </c>
      <c r="G3960" s="59">
        <v>391</v>
      </c>
    </row>
    <row r="3961" spans="1:7" x14ac:dyDescent="0.25">
      <c r="A3961" s="59">
        <v>65</v>
      </c>
      <c r="B3961" s="59">
        <v>89</v>
      </c>
      <c r="C3961" s="59">
        <v>175</v>
      </c>
      <c r="D3961" s="59">
        <v>75</v>
      </c>
      <c r="E3961" s="59">
        <v>45</v>
      </c>
      <c r="F3961" s="59">
        <v>23</v>
      </c>
      <c r="G3961" s="59">
        <v>1063</v>
      </c>
    </row>
    <row r="3962" spans="1:7" x14ac:dyDescent="0.25">
      <c r="A3962" s="59">
        <v>34</v>
      </c>
      <c r="B3962" s="59">
        <v>42</v>
      </c>
      <c r="C3962" s="59">
        <v>75</v>
      </c>
      <c r="D3962" s="59">
        <v>28</v>
      </c>
      <c r="E3962" s="59">
        <v>19</v>
      </c>
      <c r="F3962" s="59">
        <v>7</v>
      </c>
      <c r="G3962" s="59">
        <v>875</v>
      </c>
    </row>
    <row r="3963" spans="1:7" x14ac:dyDescent="0.25">
      <c r="A3963" s="59">
        <v>42</v>
      </c>
      <c r="B3963" s="59">
        <v>47</v>
      </c>
      <c r="C3963" s="59">
        <v>83</v>
      </c>
      <c r="D3963" s="59">
        <v>31</v>
      </c>
      <c r="E3963" s="59">
        <v>19</v>
      </c>
      <c r="F3963" s="59">
        <v>8</v>
      </c>
      <c r="G3963" s="59">
        <v>856</v>
      </c>
    </row>
    <row r="3964" spans="1:7" x14ac:dyDescent="0.25">
      <c r="A3964" s="59">
        <v>22</v>
      </c>
      <c r="B3964" s="59">
        <v>130</v>
      </c>
      <c r="C3964" s="59">
        <v>239</v>
      </c>
      <c r="D3964" s="59">
        <v>94</v>
      </c>
      <c r="E3964" s="59">
        <v>115</v>
      </c>
      <c r="F3964" s="59">
        <v>85</v>
      </c>
      <c r="G3964" s="59">
        <v>694</v>
      </c>
    </row>
    <row r="3965" spans="1:7" x14ac:dyDescent="0.25">
      <c r="A3965" s="59">
        <v>76</v>
      </c>
      <c r="B3965" s="59">
        <v>103</v>
      </c>
      <c r="C3965" s="59">
        <v>192</v>
      </c>
      <c r="D3965" s="59">
        <v>77</v>
      </c>
      <c r="E3965" s="59">
        <v>52</v>
      </c>
      <c r="F3965" s="59">
        <v>25</v>
      </c>
      <c r="G3965" s="59">
        <v>557</v>
      </c>
    </row>
    <row r="3966" spans="1:7" x14ac:dyDescent="0.25">
      <c r="A3966" s="59">
        <v>93</v>
      </c>
      <c r="B3966" s="59">
        <v>119</v>
      </c>
      <c r="C3966" s="59">
        <v>210</v>
      </c>
      <c r="D3966" s="59">
        <v>78</v>
      </c>
      <c r="E3966" s="59">
        <v>56</v>
      </c>
      <c r="F3966" s="59">
        <v>25</v>
      </c>
      <c r="G3966" s="59">
        <v>798</v>
      </c>
    </row>
    <row r="3967" spans="1:7" x14ac:dyDescent="0.25">
      <c r="A3967" s="59">
        <v>132</v>
      </c>
      <c r="B3967" s="59">
        <v>143</v>
      </c>
      <c r="C3967" s="59">
        <v>261</v>
      </c>
      <c r="D3967" s="59">
        <v>84</v>
      </c>
      <c r="E3967" s="59">
        <v>54</v>
      </c>
      <c r="F3967" s="59">
        <v>31</v>
      </c>
      <c r="G3967" s="59">
        <v>666</v>
      </c>
    </row>
    <row r="3968" spans="1:7" x14ac:dyDescent="0.25">
      <c r="A3968" s="59">
        <v>22</v>
      </c>
      <c r="B3968" s="59">
        <v>69</v>
      </c>
      <c r="C3968" s="59">
        <v>132</v>
      </c>
      <c r="D3968" s="59">
        <v>55</v>
      </c>
      <c r="E3968" s="59">
        <v>54</v>
      </c>
      <c r="F3968" s="59">
        <v>20</v>
      </c>
      <c r="G3968" s="59">
        <v>410</v>
      </c>
    </row>
    <row r="3969" spans="1:7" x14ac:dyDescent="0.25">
      <c r="A3969" s="59">
        <v>46</v>
      </c>
      <c r="B3969" s="59">
        <v>52</v>
      </c>
      <c r="C3969" s="59">
        <v>94</v>
      </c>
      <c r="D3969" s="59">
        <v>36</v>
      </c>
      <c r="E3969" s="59">
        <v>21</v>
      </c>
      <c r="F3969" s="59">
        <v>10</v>
      </c>
      <c r="G3969" s="59">
        <v>862</v>
      </c>
    </row>
    <row r="3970" spans="1:7" x14ac:dyDescent="0.25">
      <c r="A3970" s="59">
        <v>43</v>
      </c>
      <c r="B3970" s="59">
        <v>48</v>
      </c>
      <c r="C3970" s="59">
        <v>85</v>
      </c>
      <c r="D3970" s="59">
        <v>32</v>
      </c>
      <c r="E3970" s="59">
        <v>19</v>
      </c>
      <c r="F3970" s="59">
        <v>8</v>
      </c>
      <c r="G3970" s="59">
        <v>482</v>
      </c>
    </row>
    <row r="3971" spans="1:7" x14ac:dyDescent="0.25">
      <c r="A3971" s="59">
        <v>-12</v>
      </c>
      <c r="B3971" s="59">
        <v>68</v>
      </c>
      <c r="C3971" s="59">
        <v>128</v>
      </c>
      <c r="D3971" s="59">
        <v>52</v>
      </c>
      <c r="E3971" s="59">
        <v>76</v>
      </c>
      <c r="F3971" s="59">
        <v>47</v>
      </c>
      <c r="G3971" s="59">
        <v>554</v>
      </c>
    </row>
    <row r="3972" spans="1:7" x14ac:dyDescent="0.25">
      <c r="A3972" s="59">
        <v>160</v>
      </c>
      <c r="B3972" s="59">
        <v>182</v>
      </c>
      <c r="C3972" s="59">
        <v>387</v>
      </c>
      <c r="D3972" s="59">
        <v>194</v>
      </c>
      <c r="E3972" s="59">
        <v>74</v>
      </c>
      <c r="F3972" s="59">
        <v>50</v>
      </c>
      <c r="G3972" s="59">
        <v>1283</v>
      </c>
    </row>
    <row r="3973" spans="1:7" x14ac:dyDescent="0.25">
      <c r="A3973" s="59">
        <v>481</v>
      </c>
      <c r="B3973" s="59">
        <v>379</v>
      </c>
      <c r="C3973" s="59">
        <v>484</v>
      </c>
      <c r="D3973" s="59">
        <v>75</v>
      </c>
      <c r="E3973" s="59">
        <v>55</v>
      </c>
      <c r="F3973" s="59">
        <v>24</v>
      </c>
      <c r="G3973" s="59">
        <v>-3287</v>
      </c>
    </row>
    <row r="3974" spans="1:7" x14ac:dyDescent="0.25">
      <c r="A3974" s="59">
        <v>-6</v>
      </c>
      <c r="B3974" s="59">
        <v>41</v>
      </c>
      <c r="C3974" s="59">
        <v>79</v>
      </c>
      <c r="D3974" s="59">
        <v>33</v>
      </c>
      <c r="E3974" s="59">
        <v>45</v>
      </c>
      <c r="F3974" s="59">
        <v>12</v>
      </c>
      <c r="G3974" s="59">
        <v>243</v>
      </c>
    </row>
    <row r="3975" spans="1:7" x14ac:dyDescent="0.25">
      <c r="A3975" s="59">
        <v>12</v>
      </c>
      <c r="B3975" s="59">
        <v>24</v>
      </c>
      <c r="C3975" s="59">
        <v>42</v>
      </c>
      <c r="D3975" s="59">
        <v>15</v>
      </c>
      <c r="E3975" s="59">
        <v>16</v>
      </c>
      <c r="F3975" s="59">
        <v>4</v>
      </c>
      <c r="G3975" s="59">
        <v>848</v>
      </c>
    </row>
    <row r="3976" spans="1:7" x14ac:dyDescent="0.25">
      <c r="A3976" s="59">
        <v>47</v>
      </c>
      <c r="B3976" s="59">
        <v>43</v>
      </c>
      <c r="C3976" s="59">
        <v>46</v>
      </c>
      <c r="D3976" s="59">
        <v>0</v>
      </c>
      <c r="E3976" s="59">
        <v>11</v>
      </c>
      <c r="F3976" s="59">
        <v>0</v>
      </c>
      <c r="G3976" s="59">
        <v>387</v>
      </c>
    </row>
    <row r="3977" spans="1:7" x14ac:dyDescent="0.25">
      <c r="A3977" s="59">
        <v>-12</v>
      </c>
      <c r="B3977" s="59">
        <v>62</v>
      </c>
      <c r="C3977" s="59">
        <v>113</v>
      </c>
      <c r="D3977" s="59">
        <v>44</v>
      </c>
      <c r="E3977" s="59">
        <v>70</v>
      </c>
      <c r="F3977" s="59">
        <v>40</v>
      </c>
      <c r="G3977" s="59">
        <v>325</v>
      </c>
    </row>
    <row r="3978" spans="1:7" x14ac:dyDescent="0.25">
      <c r="A3978" s="59">
        <v>-4</v>
      </c>
      <c r="B3978" s="59">
        <v>42</v>
      </c>
      <c r="C3978" s="59">
        <v>81</v>
      </c>
      <c r="D3978" s="59">
        <v>34</v>
      </c>
      <c r="E3978" s="59">
        <v>45</v>
      </c>
      <c r="F3978" s="59">
        <v>12</v>
      </c>
      <c r="G3978" s="59">
        <v>211</v>
      </c>
    </row>
    <row r="3979" spans="1:7" x14ac:dyDescent="0.25">
      <c r="A3979" s="59">
        <v>45</v>
      </c>
      <c r="B3979" s="59">
        <v>67</v>
      </c>
      <c r="C3979" s="59">
        <v>120</v>
      </c>
      <c r="D3979" s="59">
        <v>46</v>
      </c>
      <c r="E3979" s="59">
        <v>37</v>
      </c>
      <c r="F3979" s="59">
        <v>14</v>
      </c>
      <c r="G3979" s="59">
        <v>316</v>
      </c>
    </row>
    <row r="3980" spans="1:7" x14ac:dyDescent="0.25">
      <c r="A3980" s="59">
        <v>30</v>
      </c>
      <c r="B3980" s="59">
        <v>66</v>
      </c>
      <c r="C3980" s="59">
        <v>116</v>
      </c>
      <c r="D3980" s="59">
        <v>43</v>
      </c>
      <c r="E3980" s="59">
        <v>46</v>
      </c>
      <c r="F3980" s="59">
        <v>14</v>
      </c>
      <c r="G3980" s="59">
        <v>452</v>
      </c>
    </row>
    <row r="3981" spans="1:7" x14ac:dyDescent="0.25">
      <c r="A3981" s="59">
        <v>303</v>
      </c>
      <c r="B3981" s="59">
        <v>331</v>
      </c>
      <c r="C3981" s="59">
        <v>614</v>
      </c>
      <c r="D3981" s="59">
        <v>239</v>
      </c>
      <c r="E3981" s="59">
        <v>127</v>
      </c>
      <c r="F3981" s="59">
        <v>93</v>
      </c>
      <c r="G3981" s="59">
        <v>1704</v>
      </c>
    </row>
    <row r="3982" spans="1:7" x14ac:dyDescent="0.25">
      <c r="A3982" s="59">
        <v>-232</v>
      </c>
      <c r="B3982" s="59">
        <v>-65</v>
      </c>
      <c r="C3982" s="59">
        <v>171</v>
      </c>
      <c r="D3982" s="59">
        <v>205</v>
      </c>
      <c r="E3982" s="59">
        <v>91</v>
      </c>
      <c r="F3982" s="59">
        <v>69</v>
      </c>
      <c r="G3982" s="59">
        <v>4742</v>
      </c>
    </row>
    <row r="3983" spans="1:7" x14ac:dyDescent="0.25">
      <c r="A3983" s="59">
        <v>125</v>
      </c>
      <c r="B3983" s="59">
        <v>117</v>
      </c>
      <c r="C3983" s="59">
        <v>211</v>
      </c>
      <c r="D3983" s="59">
        <v>81</v>
      </c>
      <c r="E3983" s="59">
        <v>33</v>
      </c>
      <c r="F3983" s="59">
        <v>22</v>
      </c>
      <c r="G3983" s="59">
        <v>984</v>
      </c>
    </row>
    <row r="3984" spans="1:7" x14ac:dyDescent="0.25">
      <c r="A3984" s="59">
        <v>188</v>
      </c>
      <c r="B3984" s="59">
        <v>172</v>
      </c>
      <c r="C3984" s="59">
        <v>309</v>
      </c>
      <c r="D3984" s="59">
        <v>142</v>
      </c>
      <c r="E3984" s="59">
        <v>45</v>
      </c>
      <c r="F3984" s="59">
        <v>33</v>
      </c>
      <c r="G3984" s="59">
        <v>930</v>
      </c>
    </row>
    <row r="3985" spans="1:7" x14ac:dyDescent="0.25">
      <c r="A3985" s="59">
        <v>70</v>
      </c>
      <c r="B3985" s="59">
        <v>73</v>
      </c>
      <c r="C3985" s="59">
        <v>131</v>
      </c>
      <c r="D3985" s="59">
        <v>50</v>
      </c>
      <c r="E3985" s="59">
        <v>26</v>
      </c>
      <c r="F3985" s="59">
        <v>14</v>
      </c>
      <c r="G3985" s="59">
        <v>589</v>
      </c>
    </row>
    <row r="3986" spans="1:7" x14ac:dyDescent="0.25">
      <c r="A3986" s="59">
        <v>-300</v>
      </c>
      <c r="B3986" s="59">
        <v>-60</v>
      </c>
      <c r="C3986" s="59">
        <v>65</v>
      </c>
      <c r="D3986" s="59">
        <v>72</v>
      </c>
      <c r="E3986" s="59">
        <v>142</v>
      </c>
      <c r="F3986" s="59">
        <v>109</v>
      </c>
      <c r="G3986" s="59">
        <v>3385</v>
      </c>
    </row>
    <row r="3987" spans="1:7" x14ac:dyDescent="0.25">
      <c r="A3987" s="59">
        <v>565</v>
      </c>
      <c r="B3987" s="59">
        <v>464</v>
      </c>
      <c r="C3987" s="59">
        <v>719</v>
      </c>
      <c r="D3987" s="59">
        <v>147</v>
      </c>
      <c r="E3987" s="59">
        <v>83</v>
      </c>
      <c r="F3987" s="59">
        <v>59</v>
      </c>
      <c r="G3987" s="59">
        <v>933</v>
      </c>
    </row>
    <row r="3988" spans="1:7" x14ac:dyDescent="0.25">
      <c r="A3988" s="59">
        <v>350</v>
      </c>
      <c r="B3988" s="59">
        <v>374</v>
      </c>
      <c r="C3988" s="59">
        <v>664</v>
      </c>
      <c r="D3988" s="59">
        <v>238</v>
      </c>
      <c r="E3988" s="59">
        <v>138</v>
      </c>
      <c r="F3988" s="59">
        <v>87</v>
      </c>
      <c r="G3988" s="59">
        <v>2580</v>
      </c>
    </row>
    <row r="3989" spans="1:7" x14ac:dyDescent="0.25">
      <c r="A3989" s="59">
        <v>126</v>
      </c>
      <c r="B3989" s="59">
        <v>130</v>
      </c>
      <c r="C3989" s="59">
        <v>246</v>
      </c>
      <c r="D3989" s="59">
        <v>113</v>
      </c>
      <c r="E3989" s="59">
        <v>45</v>
      </c>
      <c r="F3989" s="59">
        <v>33</v>
      </c>
      <c r="G3989" s="59">
        <v>552</v>
      </c>
    </row>
    <row r="3990" spans="1:7" x14ac:dyDescent="0.25">
      <c r="A3990" s="59">
        <v>56</v>
      </c>
      <c r="B3990" s="59">
        <v>102</v>
      </c>
      <c r="C3990" s="59">
        <v>196</v>
      </c>
      <c r="D3990" s="59">
        <v>82</v>
      </c>
      <c r="E3990" s="59">
        <v>64</v>
      </c>
      <c r="F3990" s="59">
        <v>31</v>
      </c>
      <c r="G3990" s="59">
        <v>601</v>
      </c>
    </row>
    <row r="3991" spans="1:7" x14ac:dyDescent="0.25">
      <c r="A3991" s="59">
        <v>65</v>
      </c>
      <c r="B3991" s="59">
        <v>68</v>
      </c>
      <c r="C3991" s="59">
        <v>123</v>
      </c>
      <c r="D3991" s="59">
        <v>47</v>
      </c>
      <c r="E3991" s="59">
        <v>24</v>
      </c>
      <c r="F3991" s="59">
        <v>13</v>
      </c>
      <c r="G3991" s="59">
        <v>834</v>
      </c>
    </row>
    <row r="3992" spans="1:7" x14ac:dyDescent="0.25">
      <c r="A3992" s="59">
        <v>42</v>
      </c>
      <c r="B3992" s="59">
        <v>47</v>
      </c>
      <c r="C3992" s="59">
        <v>83</v>
      </c>
      <c r="D3992" s="59">
        <v>31</v>
      </c>
      <c r="E3992" s="59">
        <v>19</v>
      </c>
      <c r="F3992" s="59">
        <v>8</v>
      </c>
      <c r="G3992" s="59">
        <v>856</v>
      </c>
    </row>
    <row r="3993" spans="1:7" x14ac:dyDescent="0.25">
      <c r="A3993" s="59">
        <v>1</v>
      </c>
      <c r="B3993" s="59">
        <v>86</v>
      </c>
      <c r="C3993" s="59">
        <v>157</v>
      </c>
      <c r="D3993" s="59">
        <v>61</v>
      </c>
      <c r="E3993" s="59">
        <v>85</v>
      </c>
      <c r="F3993" s="59">
        <v>55</v>
      </c>
      <c r="G3993" s="59">
        <v>-906</v>
      </c>
    </row>
    <row r="3994" spans="1:7" x14ac:dyDescent="0.25">
      <c r="A3994" s="59">
        <v>73</v>
      </c>
      <c r="B3994" s="59">
        <v>88</v>
      </c>
      <c r="C3994" s="59">
        <v>150</v>
      </c>
      <c r="D3994" s="59">
        <v>53</v>
      </c>
      <c r="E3994" s="59">
        <v>39</v>
      </c>
      <c r="F3994" s="59">
        <v>16</v>
      </c>
      <c r="G3994" s="59">
        <v>321</v>
      </c>
    </row>
    <row r="3995" spans="1:7" x14ac:dyDescent="0.25">
      <c r="A3995" s="59">
        <v>50</v>
      </c>
      <c r="B3995" s="59">
        <v>71</v>
      </c>
      <c r="C3995" s="59">
        <v>128</v>
      </c>
      <c r="D3995" s="59">
        <v>49</v>
      </c>
      <c r="E3995" s="59">
        <v>37</v>
      </c>
      <c r="F3995" s="59">
        <v>15</v>
      </c>
      <c r="G3995" s="59">
        <v>454</v>
      </c>
    </row>
    <row r="3996" spans="1:7" x14ac:dyDescent="0.25">
      <c r="A3996" s="59">
        <v>13</v>
      </c>
      <c r="B3996" s="59">
        <v>24</v>
      </c>
      <c r="C3996" s="59">
        <v>42</v>
      </c>
      <c r="D3996" s="59">
        <v>15</v>
      </c>
      <c r="E3996" s="59">
        <v>15</v>
      </c>
      <c r="F3996" s="59">
        <v>4</v>
      </c>
      <c r="G3996" s="59">
        <v>848</v>
      </c>
    </row>
    <row r="3997" spans="1:7" x14ac:dyDescent="0.25">
      <c r="A3997" s="59">
        <v>7</v>
      </c>
      <c r="B3997" s="59">
        <v>35</v>
      </c>
      <c r="C3997" s="59">
        <v>68</v>
      </c>
      <c r="D3997" s="59">
        <v>29</v>
      </c>
      <c r="E3997" s="59">
        <v>30</v>
      </c>
      <c r="F3997" s="59">
        <v>8</v>
      </c>
      <c r="G3997" s="59">
        <v>1003</v>
      </c>
    </row>
    <row r="3998" spans="1:7" x14ac:dyDescent="0.25">
      <c r="A3998" s="59">
        <v>30</v>
      </c>
      <c r="B3998" s="59">
        <v>66</v>
      </c>
      <c r="C3998" s="59">
        <v>116</v>
      </c>
      <c r="D3998" s="59">
        <v>43</v>
      </c>
      <c r="E3998" s="59">
        <v>46</v>
      </c>
      <c r="F3998" s="59">
        <v>14</v>
      </c>
      <c r="G3998" s="59">
        <v>452</v>
      </c>
    </row>
    <row r="3999" spans="1:7" x14ac:dyDescent="0.25">
      <c r="A3999" s="59">
        <v>-12</v>
      </c>
      <c r="B3999" s="59">
        <v>40</v>
      </c>
      <c r="C3999" s="59">
        <v>130</v>
      </c>
      <c r="D3999" s="59">
        <v>82</v>
      </c>
      <c r="E3999" s="59">
        <v>48</v>
      </c>
      <c r="F3999" s="59">
        <v>25</v>
      </c>
      <c r="G3999" s="59">
        <v>1804</v>
      </c>
    </row>
    <row r="4000" spans="1:7" x14ac:dyDescent="0.25">
      <c r="A4000" s="59">
        <v>-6</v>
      </c>
      <c r="B4000" s="59">
        <v>42</v>
      </c>
      <c r="C4000" s="59">
        <v>81</v>
      </c>
      <c r="D4000" s="59">
        <v>34</v>
      </c>
      <c r="E4000" s="59">
        <v>46</v>
      </c>
      <c r="F4000" s="59">
        <v>12</v>
      </c>
      <c r="G4000" s="59">
        <v>-522</v>
      </c>
    </row>
    <row r="4001" spans="1:7" x14ac:dyDescent="0.25">
      <c r="A4001" s="59">
        <v>-10</v>
      </c>
      <c r="B4001" s="59">
        <v>62</v>
      </c>
      <c r="C4001" s="59">
        <v>113</v>
      </c>
      <c r="D4001" s="59">
        <v>44</v>
      </c>
      <c r="E4001" s="59">
        <v>69</v>
      </c>
      <c r="F4001" s="59">
        <v>40</v>
      </c>
      <c r="G4001" s="59">
        <v>325</v>
      </c>
    </row>
    <row r="4002" spans="1:7" x14ac:dyDescent="0.25">
      <c r="A4002" s="59">
        <v>12</v>
      </c>
      <c r="B4002" s="59">
        <v>47</v>
      </c>
      <c r="C4002" s="59">
        <v>87</v>
      </c>
      <c r="D4002" s="59">
        <v>35</v>
      </c>
      <c r="E4002" s="59">
        <v>39</v>
      </c>
      <c r="F4002" s="59">
        <v>11</v>
      </c>
      <c r="G4002" s="59">
        <v>248</v>
      </c>
    </row>
    <row r="4003" spans="1:7" x14ac:dyDescent="0.25">
      <c r="A4003" s="59">
        <v>19</v>
      </c>
      <c r="B4003" s="59">
        <v>67</v>
      </c>
      <c r="C4003" s="59">
        <v>129</v>
      </c>
      <c r="D4003" s="59">
        <v>54</v>
      </c>
      <c r="E4003" s="59">
        <v>54</v>
      </c>
      <c r="F4003" s="59">
        <v>20</v>
      </c>
      <c r="G4003" s="59">
        <v>391</v>
      </c>
    </row>
    <row r="4004" spans="1:7" x14ac:dyDescent="0.25">
      <c r="A4004" s="59">
        <v>22</v>
      </c>
      <c r="B4004" s="59">
        <v>130</v>
      </c>
      <c r="C4004" s="59">
        <v>239</v>
      </c>
      <c r="D4004" s="59">
        <v>94</v>
      </c>
      <c r="E4004" s="59">
        <v>115</v>
      </c>
      <c r="F4004" s="59">
        <v>85</v>
      </c>
      <c r="G4004" s="59">
        <v>694</v>
      </c>
    </row>
    <row r="4005" spans="1:7" x14ac:dyDescent="0.25">
      <c r="A4005" s="59">
        <v>105</v>
      </c>
      <c r="B4005" s="59">
        <v>112</v>
      </c>
      <c r="C4005" s="59">
        <v>213</v>
      </c>
      <c r="D4005" s="59">
        <v>88</v>
      </c>
      <c r="E4005" s="59">
        <v>41</v>
      </c>
      <c r="F4005" s="59">
        <v>29</v>
      </c>
      <c r="G4005" s="59">
        <v>561</v>
      </c>
    </row>
    <row r="4006" spans="1:7" x14ac:dyDescent="0.25">
      <c r="A4006" s="59">
        <v>45</v>
      </c>
      <c r="B4006" s="59">
        <v>52</v>
      </c>
      <c r="C4006" s="59">
        <v>94</v>
      </c>
      <c r="D4006" s="59">
        <v>36</v>
      </c>
      <c r="E4006" s="59">
        <v>22</v>
      </c>
      <c r="F4006" s="59">
        <v>10</v>
      </c>
      <c r="G4006" s="59">
        <v>862</v>
      </c>
    </row>
    <row r="4007" spans="1:7" x14ac:dyDescent="0.25">
      <c r="A4007" s="59">
        <v>132</v>
      </c>
      <c r="B4007" s="59">
        <v>143</v>
      </c>
      <c r="C4007" s="59">
        <v>261</v>
      </c>
      <c r="D4007" s="59">
        <v>135</v>
      </c>
      <c r="E4007" s="59">
        <v>54</v>
      </c>
      <c r="F4007" s="59">
        <v>31</v>
      </c>
      <c r="G4007" s="59">
        <v>-2003</v>
      </c>
    </row>
    <row r="4008" spans="1:7" x14ac:dyDescent="0.25">
      <c r="A4008" s="59">
        <v>43</v>
      </c>
      <c r="B4008" s="59">
        <v>48</v>
      </c>
      <c r="C4008" s="59">
        <v>85</v>
      </c>
      <c r="D4008" s="59">
        <v>32</v>
      </c>
      <c r="E4008" s="59">
        <v>19</v>
      </c>
      <c r="F4008" s="59">
        <v>8</v>
      </c>
      <c r="G4008" s="59">
        <v>482</v>
      </c>
    </row>
    <row r="4009" spans="1:7" x14ac:dyDescent="0.25">
      <c r="A4009" s="59">
        <v>92</v>
      </c>
      <c r="B4009" s="59">
        <v>119</v>
      </c>
      <c r="C4009" s="59">
        <v>210</v>
      </c>
      <c r="D4009" s="59">
        <v>78</v>
      </c>
      <c r="E4009" s="59">
        <v>57</v>
      </c>
      <c r="F4009" s="59">
        <v>25</v>
      </c>
      <c r="G4009" s="59">
        <v>798</v>
      </c>
    </row>
    <row r="4010" spans="1:7" x14ac:dyDescent="0.25">
      <c r="A4010" s="59">
        <v>47</v>
      </c>
      <c r="B4010" s="59">
        <v>79</v>
      </c>
      <c r="C4010" s="59">
        <v>147</v>
      </c>
      <c r="D4010" s="59">
        <v>59</v>
      </c>
      <c r="E4010" s="59">
        <v>47</v>
      </c>
      <c r="F4010" s="59">
        <v>19</v>
      </c>
      <c r="G4010" s="59">
        <v>411</v>
      </c>
    </row>
    <row r="4011" spans="1:7" x14ac:dyDescent="0.25">
      <c r="A4011" s="59">
        <v>46</v>
      </c>
      <c r="B4011" s="59">
        <v>68</v>
      </c>
      <c r="C4011" s="59">
        <v>121</v>
      </c>
      <c r="D4011" s="59">
        <v>46</v>
      </c>
      <c r="E4011" s="59">
        <v>37</v>
      </c>
      <c r="F4011" s="59">
        <v>14</v>
      </c>
      <c r="G4011" s="59">
        <v>424</v>
      </c>
    </row>
    <row r="4012" spans="1:7" x14ac:dyDescent="0.25">
      <c r="A4012" s="59">
        <v>258</v>
      </c>
      <c r="B4012" s="59">
        <v>265</v>
      </c>
      <c r="C4012" s="59">
        <v>522</v>
      </c>
      <c r="D4012" s="59">
        <v>228</v>
      </c>
      <c r="E4012" s="59">
        <v>91</v>
      </c>
      <c r="F4012" s="59">
        <v>69</v>
      </c>
      <c r="G4012" s="59">
        <v>1272</v>
      </c>
    </row>
    <row r="4013" spans="1:7" x14ac:dyDescent="0.25">
      <c r="A4013" s="59">
        <v>39</v>
      </c>
      <c r="B4013" s="59">
        <v>52</v>
      </c>
      <c r="C4013" s="59">
        <v>98</v>
      </c>
      <c r="D4013" s="59">
        <v>40</v>
      </c>
      <c r="E4013" s="59">
        <v>26</v>
      </c>
      <c r="F4013" s="59">
        <v>13</v>
      </c>
      <c r="G4013" s="59">
        <v>536</v>
      </c>
    </row>
    <row r="4014" spans="1:7" x14ac:dyDescent="0.25">
      <c r="A4014" s="59">
        <v>88</v>
      </c>
      <c r="B4014" s="59">
        <v>114</v>
      </c>
      <c r="C4014" s="59">
        <v>201</v>
      </c>
      <c r="D4014" s="59">
        <v>75</v>
      </c>
      <c r="E4014" s="59">
        <v>55</v>
      </c>
      <c r="F4014" s="59">
        <v>24</v>
      </c>
      <c r="G4014" s="59">
        <v>-1050</v>
      </c>
    </row>
    <row r="4015" spans="1:7" x14ac:dyDescent="0.25">
      <c r="A4015" s="59">
        <v>188</v>
      </c>
      <c r="B4015" s="59">
        <v>172</v>
      </c>
      <c r="C4015" s="59">
        <v>309</v>
      </c>
      <c r="D4015" s="59">
        <v>98</v>
      </c>
      <c r="E4015" s="59">
        <v>45</v>
      </c>
      <c r="F4015" s="59">
        <v>33</v>
      </c>
      <c r="G4015" s="59">
        <v>930</v>
      </c>
    </row>
    <row r="4016" spans="1:7" x14ac:dyDescent="0.25">
      <c r="A4016" s="59">
        <v>71</v>
      </c>
      <c r="B4016" s="59">
        <v>73</v>
      </c>
      <c r="C4016" s="59">
        <v>131</v>
      </c>
      <c r="D4016" s="59">
        <v>50</v>
      </c>
      <c r="E4016" s="59">
        <v>25</v>
      </c>
      <c r="F4016" s="59">
        <v>14</v>
      </c>
      <c r="G4016" s="59">
        <v>589</v>
      </c>
    </row>
    <row r="4017" spans="1:7" x14ac:dyDescent="0.25">
      <c r="A4017" s="59">
        <v>-10</v>
      </c>
      <c r="B4017" s="59">
        <v>62</v>
      </c>
      <c r="C4017" s="59">
        <v>113</v>
      </c>
      <c r="D4017" s="59">
        <v>44</v>
      </c>
      <c r="E4017" s="59">
        <v>69</v>
      </c>
      <c r="F4017" s="59">
        <v>40</v>
      </c>
      <c r="G4017" s="59">
        <v>325</v>
      </c>
    </row>
    <row r="4018" spans="1:7" x14ac:dyDescent="0.25">
      <c r="A4018" s="59">
        <v>13</v>
      </c>
      <c r="B4018" s="59">
        <v>47</v>
      </c>
      <c r="C4018" s="59">
        <v>87</v>
      </c>
      <c r="D4018" s="59">
        <v>35</v>
      </c>
      <c r="E4018" s="59">
        <v>38</v>
      </c>
      <c r="F4018" s="59">
        <v>11</v>
      </c>
      <c r="G4018" s="59">
        <v>248</v>
      </c>
    </row>
    <row r="4019" spans="1:7" x14ac:dyDescent="0.25">
      <c r="A4019" s="59">
        <v>-4</v>
      </c>
      <c r="B4019" s="59">
        <v>42</v>
      </c>
      <c r="C4019" s="59">
        <v>81</v>
      </c>
      <c r="D4019" s="59">
        <v>34</v>
      </c>
      <c r="E4019" s="59">
        <v>45</v>
      </c>
      <c r="F4019" s="59">
        <v>12</v>
      </c>
      <c r="G4019" s="59">
        <v>211</v>
      </c>
    </row>
    <row r="4020" spans="1:7" x14ac:dyDescent="0.25">
      <c r="A4020" s="59">
        <v>45</v>
      </c>
      <c r="B4020" s="59">
        <v>67</v>
      </c>
      <c r="C4020" s="59">
        <v>120</v>
      </c>
      <c r="D4020" s="59">
        <v>46</v>
      </c>
      <c r="E4020" s="59">
        <v>37</v>
      </c>
      <c r="F4020" s="59">
        <v>14</v>
      </c>
      <c r="G4020" s="59">
        <v>316</v>
      </c>
    </row>
    <row r="4021" spans="1:7" x14ac:dyDescent="0.25">
      <c r="A4021" s="59">
        <v>30</v>
      </c>
      <c r="B4021" s="59">
        <v>66</v>
      </c>
      <c r="C4021" s="59">
        <v>116</v>
      </c>
      <c r="D4021" s="59">
        <v>43</v>
      </c>
      <c r="E4021" s="59">
        <v>46</v>
      </c>
      <c r="F4021" s="59">
        <v>14</v>
      </c>
      <c r="G4021" s="59">
        <v>452</v>
      </c>
    </row>
    <row r="4022" spans="1:7" x14ac:dyDescent="0.25">
      <c r="A4022" s="59">
        <v>-12</v>
      </c>
      <c r="B4022" s="59">
        <v>40</v>
      </c>
      <c r="C4022" s="59">
        <v>130</v>
      </c>
      <c r="D4022" s="59">
        <v>82</v>
      </c>
      <c r="E4022" s="59">
        <v>48</v>
      </c>
      <c r="F4022" s="59">
        <v>25</v>
      </c>
      <c r="G4022" s="59">
        <v>1804</v>
      </c>
    </row>
    <row r="4023" spans="1:7" x14ac:dyDescent="0.25">
      <c r="A4023" s="59">
        <v>126</v>
      </c>
      <c r="B4023" s="59">
        <v>130</v>
      </c>
      <c r="C4023" s="59">
        <v>246</v>
      </c>
      <c r="D4023" s="59">
        <v>92</v>
      </c>
      <c r="E4023" s="59">
        <v>45</v>
      </c>
      <c r="F4023" s="59">
        <v>33</v>
      </c>
      <c r="G4023" s="59">
        <v>552</v>
      </c>
    </row>
    <row r="4024" spans="1:7" x14ac:dyDescent="0.25">
      <c r="A4024" s="59">
        <v>77</v>
      </c>
      <c r="B4024" s="59">
        <v>78</v>
      </c>
      <c r="C4024" s="59">
        <v>141</v>
      </c>
      <c r="D4024" s="59">
        <v>54</v>
      </c>
      <c r="E4024" s="59">
        <v>26</v>
      </c>
      <c r="F4024" s="59">
        <v>15</v>
      </c>
      <c r="G4024" s="59">
        <v>885</v>
      </c>
    </row>
    <row r="4025" spans="1:7" x14ac:dyDescent="0.25">
      <c r="A4025" s="59">
        <v>58</v>
      </c>
      <c r="B4025" s="59">
        <v>81</v>
      </c>
      <c r="C4025" s="59">
        <v>160</v>
      </c>
      <c r="D4025" s="59">
        <v>69</v>
      </c>
      <c r="E4025" s="59">
        <v>42</v>
      </c>
      <c r="F4025" s="59">
        <v>21</v>
      </c>
      <c r="G4025" s="59">
        <v>1060</v>
      </c>
    </row>
    <row r="4026" spans="1:7" x14ac:dyDescent="0.25">
      <c r="A4026" s="59">
        <v>40</v>
      </c>
      <c r="B4026" s="59">
        <v>71</v>
      </c>
      <c r="C4026" s="59">
        <v>132</v>
      </c>
      <c r="D4026" s="59">
        <v>53</v>
      </c>
      <c r="E4026" s="59">
        <v>44</v>
      </c>
      <c r="F4026" s="59">
        <v>17</v>
      </c>
      <c r="G4026" s="59">
        <v>380</v>
      </c>
    </row>
    <row r="4027" spans="1:7" x14ac:dyDescent="0.25">
      <c r="A4027" s="59">
        <v>56</v>
      </c>
      <c r="B4027" s="59">
        <v>102</v>
      </c>
      <c r="C4027" s="59">
        <v>196</v>
      </c>
      <c r="D4027" s="59">
        <v>82</v>
      </c>
      <c r="E4027" s="59">
        <v>64</v>
      </c>
      <c r="F4027" s="59">
        <v>31</v>
      </c>
      <c r="G4027" s="59">
        <v>601</v>
      </c>
    </row>
    <row r="4028" spans="1:7" x14ac:dyDescent="0.25">
      <c r="A4028" s="59">
        <v>40</v>
      </c>
      <c r="B4028" s="59">
        <v>48</v>
      </c>
      <c r="C4028" s="59">
        <v>86</v>
      </c>
      <c r="D4028" s="59">
        <v>33</v>
      </c>
      <c r="E4028" s="59">
        <v>21</v>
      </c>
      <c r="F4028" s="59">
        <v>9</v>
      </c>
      <c r="G4028" s="59">
        <v>836</v>
      </c>
    </row>
    <row r="4029" spans="1:7" x14ac:dyDescent="0.25">
      <c r="A4029" s="59">
        <v>190</v>
      </c>
      <c r="B4029" s="59">
        <v>172</v>
      </c>
      <c r="C4029" s="59">
        <v>309</v>
      </c>
      <c r="D4029" s="59">
        <v>180</v>
      </c>
      <c r="E4029" s="59">
        <v>44</v>
      </c>
      <c r="F4029" s="59">
        <v>33</v>
      </c>
      <c r="G4029" s="59">
        <v>930</v>
      </c>
    </row>
    <row r="4030" spans="1:7" x14ac:dyDescent="0.25">
      <c r="A4030" s="59">
        <v>70</v>
      </c>
      <c r="B4030" s="59">
        <v>73</v>
      </c>
      <c r="C4030" s="59">
        <v>131</v>
      </c>
      <c r="D4030" s="59">
        <v>50</v>
      </c>
      <c r="E4030" s="59">
        <v>26</v>
      </c>
      <c r="F4030" s="59">
        <v>14</v>
      </c>
      <c r="G4030" s="59">
        <v>589</v>
      </c>
    </row>
    <row r="4031" spans="1:7" x14ac:dyDescent="0.25">
      <c r="A4031" s="59">
        <v>88</v>
      </c>
      <c r="B4031" s="59">
        <v>114</v>
      </c>
      <c r="C4031" s="59">
        <v>201</v>
      </c>
      <c r="D4031" s="59">
        <v>75</v>
      </c>
      <c r="E4031" s="59">
        <v>55</v>
      </c>
      <c r="F4031" s="59">
        <v>24</v>
      </c>
      <c r="G4031" s="59">
        <v>659</v>
      </c>
    </row>
    <row r="4032" spans="1:7" x14ac:dyDescent="0.25">
      <c r="A4032" s="59">
        <v>125</v>
      </c>
      <c r="B4032" s="59">
        <v>117</v>
      </c>
      <c r="C4032" s="59">
        <v>211</v>
      </c>
      <c r="D4032" s="59">
        <v>81</v>
      </c>
      <c r="E4032" s="59">
        <v>33</v>
      </c>
      <c r="F4032" s="59">
        <v>22</v>
      </c>
      <c r="G4032" s="59">
        <v>984</v>
      </c>
    </row>
    <row r="4033" spans="1:7" x14ac:dyDescent="0.25">
      <c r="A4033" s="59">
        <v>258</v>
      </c>
      <c r="B4033" s="59">
        <v>265</v>
      </c>
      <c r="C4033" s="59">
        <v>522</v>
      </c>
      <c r="D4033" s="59">
        <v>186</v>
      </c>
      <c r="E4033" s="59">
        <v>91</v>
      </c>
      <c r="F4033" s="59">
        <v>69</v>
      </c>
      <c r="G4033" s="59">
        <v>1272</v>
      </c>
    </row>
    <row r="4034" spans="1:7" x14ac:dyDescent="0.25">
      <c r="A4034" s="59">
        <v>40</v>
      </c>
      <c r="B4034" s="59">
        <v>52</v>
      </c>
      <c r="C4034" s="59">
        <v>98</v>
      </c>
      <c r="D4034" s="59">
        <v>40</v>
      </c>
      <c r="E4034" s="59">
        <v>25</v>
      </c>
      <c r="F4034" s="59">
        <v>13</v>
      </c>
      <c r="G4034" s="59">
        <v>536</v>
      </c>
    </row>
    <row r="4035" spans="1:7" x14ac:dyDescent="0.25">
      <c r="A4035" s="59">
        <v>39</v>
      </c>
      <c r="B4035" s="59">
        <v>168</v>
      </c>
      <c r="C4035" s="59">
        <v>308</v>
      </c>
      <c r="D4035" s="59">
        <v>114</v>
      </c>
      <c r="E4035" s="59">
        <v>142</v>
      </c>
      <c r="F4035" s="59">
        <v>109</v>
      </c>
      <c r="G4035" s="59">
        <v>912</v>
      </c>
    </row>
    <row r="4036" spans="1:7" x14ac:dyDescent="0.25">
      <c r="A4036" s="59">
        <v>292</v>
      </c>
      <c r="B4036" s="59">
        <v>304</v>
      </c>
      <c r="C4036" s="59">
        <v>567</v>
      </c>
      <c r="D4036" s="59">
        <v>164</v>
      </c>
      <c r="E4036" s="59">
        <v>107</v>
      </c>
      <c r="F4036" s="59">
        <v>75</v>
      </c>
      <c r="G4036" s="59">
        <v>1691</v>
      </c>
    </row>
    <row r="4037" spans="1:7" x14ac:dyDescent="0.25">
      <c r="A4037" s="59">
        <v>-83</v>
      </c>
      <c r="B4037" s="59">
        <v>3</v>
      </c>
      <c r="C4037" s="59">
        <v>124</v>
      </c>
      <c r="D4037" s="59">
        <v>162</v>
      </c>
      <c r="E4037" s="59">
        <v>59</v>
      </c>
      <c r="F4037" s="59">
        <v>36</v>
      </c>
      <c r="G4037" s="59">
        <v>2758</v>
      </c>
    </row>
    <row r="4038" spans="1:7" x14ac:dyDescent="0.25">
      <c r="A4038" s="59">
        <v>349</v>
      </c>
      <c r="B4038" s="59">
        <v>374</v>
      </c>
      <c r="C4038" s="59">
        <v>664</v>
      </c>
      <c r="D4038" s="59">
        <v>247</v>
      </c>
      <c r="E4038" s="59">
        <v>139</v>
      </c>
      <c r="F4038" s="59">
        <v>87</v>
      </c>
      <c r="G4038" s="59">
        <v>2580</v>
      </c>
    </row>
    <row r="4039" spans="1:7" x14ac:dyDescent="0.25">
      <c r="A4039" s="59">
        <v>-188</v>
      </c>
      <c r="B4039" s="59">
        <v>-27</v>
      </c>
      <c r="C4039" s="59">
        <v>156</v>
      </c>
      <c r="D4039" s="59">
        <v>170</v>
      </c>
      <c r="E4039" s="59">
        <v>100</v>
      </c>
      <c r="F4039" s="59">
        <v>57</v>
      </c>
      <c r="G4039" s="59">
        <v>3909</v>
      </c>
    </row>
    <row r="4040" spans="1:7" x14ac:dyDescent="0.25">
      <c r="A4040" s="59">
        <v>191</v>
      </c>
      <c r="B4040" s="59">
        <v>212</v>
      </c>
      <c r="C4040" s="59">
        <v>451</v>
      </c>
      <c r="D4040" s="59">
        <v>245</v>
      </c>
      <c r="E4040" s="59">
        <v>83</v>
      </c>
      <c r="F4040" s="59">
        <v>59</v>
      </c>
      <c r="G4040" s="59">
        <v>1778</v>
      </c>
    </row>
    <row r="4041" spans="1:7" x14ac:dyDescent="0.25">
      <c r="A4041" s="59">
        <v>291</v>
      </c>
      <c r="B4041" s="59">
        <v>304</v>
      </c>
      <c r="C4041" s="59">
        <v>567</v>
      </c>
      <c r="D4041" s="59">
        <v>259</v>
      </c>
      <c r="E4041" s="59">
        <v>108</v>
      </c>
      <c r="F4041" s="59">
        <v>75</v>
      </c>
      <c r="G4041" s="59">
        <v>1691</v>
      </c>
    </row>
    <row r="4042" spans="1:7" x14ac:dyDescent="0.25">
      <c r="A4042" s="59">
        <v>190</v>
      </c>
      <c r="B4042" s="59">
        <v>212</v>
      </c>
      <c r="C4042" s="59">
        <v>451</v>
      </c>
      <c r="D4042" s="59">
        <v>256</v>
      </c>
      <c r="E4042" s="59">
        <v>84</v>
      </c>
      <c r="F4042" s="59">
        <v>59</v>
      </c>
      <c r="G4042" s="59">
        <v>1778</v>
      </c>
    </row>
    <row r="4043" spans="1:7" x14ac:dyDescent="0.25">
      <c r="A4043" s="59">
        <v>-505</v>
      </c>
      <c r="B4043" s="59">
        <v>-245</v>
      </c>
      <c r="C4043" s="59">
        <v>34</v>
      </c>
      <c r="D4043" s="59">
        <v>186</v>
      </c>
      <c r="E4043" s="59">
        <v>127</v>
      </c>
      <c r="F4043" s="59">
        <v>93</v>
      </c>
      <c r="G4043" s="59">
        <v>7653</v>
      </c>
    </row>
    <row r="4044" spans="1:7" x14ac:dyDescent="0.25">
      <c r="A4044" s="59">
        <v>39</v>
      </c>
      <c r="B4044" s="59">
        <v>168</v>
      </c>
      <c r="C4044" s="59">
        <v>308</v>
      </c>
      <c r="D4044" s="59">
        <v>154</v>
      </c>
      <c r="E4044" s="59">
        <v>142</v>
      </c>
      <c r="F4044" s="59">
        <v>109</v>
      </c>
      <c r="G4044" s="59">
        <v>912</v>
      </c>
    </row>
    <row r="4045" spans="1:7" x14ac:dyDescent="0.25">
      <c r="A4045" s="59">
        <v>205</v>
      </c>
      <c r="B4045" s="59">
        <v>239</v>
      </c>
      <c r="C4045" s="59">
        <v>439</v>
      </c>
      <c r="D4045" s="59">
        <v>163</v>
      </c>
      <c r="E4045" s="59">
        <v>101</v>
      </c>
      <c r="F4045" s="59">
        <v>57</v>
      </c>
      <c r="G4045" s="59">
        <v>1150</v>
      </c>
    </row>
    <row r="4046" spans="1:7" x14ac:dyDescent="0.25">
      <c r="A4046" s="59">
        <v>159</v>
      </c>
      <c r="B4046" s="59">
        <v>165</v>
      </c>
      <c r="C4046" s="59">
        <v>296</v>
      </c>
      <c r="D4046" s="59">
        <v>143</v>
      </c>
      <c r="E4046" s="59">
        <v>58</v>
      </c>
      <c r="F4046" s="59">
        <v>36</v>
      </c>
      <c r="G4046" s="59">
        <v>803</v>
      </c>
    </row>
    <row r="4047" spans="1:7" x14ac:dyDescent="0.25">
      <c r="A4047" s="59">
        <v>46</v>
      </c>
      <c r="B4047" s="59">
        <v>43</v>
      </c>
      <c r="C4047" s="59">
        <v>46</v>
      </c>
      <c r="D4047" s="59">
        <v>0</v>
      </c>
      <c r="E4047" s="59">
        <v>12</v>
      </c>
      <c r="F4047" s="59">
        <v>0</v>
      </c>
      <c r="G4047" s="59">
        <v>387</v>
      </c>
    </row>
    <row r="4048" spans="1:7" x14ac:dyDescent="0.25">
      <c r="A4048" s="59">
        <v>13</v>
      </c>
      <c r="B4048" s="59">
        <v>24</v>
      </c>
      <c r="C4048" s="59">
        <v>42</v>
      </c>
      <c r="D4048" s="59">
        <v>15</v>
      </c>
      <c r="E4048" s="59">
        <v>15</v>
      </c>
      <c r="F4048" s="59">
        <v>4</v>
      </c>
      <c r="G4048" s="59">
        <v>848</v>
      </c>
    </row>
    <row r="4049" spans="1:7" x14ac:dyDescent="0.25">
      <c r="A4049" s="59">
        <v>25</v>
      </c>
      <c r="B4049" s="59">
        <v>34</v>
      </c>
      <c r="C4049" s="59">
        <v>60</v>
      </c>
      <c r="D4049" s="59">
        <v>22</v>
      </c>
      <c r="E4049" s="59">
        <v>17</v>
      </c>
      <c r="F4049" s="59">
        <v>6</v>
      </c>
      <c r="G4049" s="59">
        <v>802</v>
      </c>
    </row>
    <row r="4050" spans="1:7" x14ac:dyDescent="0.25">
      <c r="A4050" s="59">
        <v>-6</v>
      </c>
      <c r="B4050" s="59">
        <v>41</v>
      </c>
      <c r="C4050" s="59">
        <v>79</v>
      </c>
      <c r="D4050" s="59">
        <v>33</v>
      </c>
      <c r="E4050" s="59">
        <v>45</v>
      </c>
      <c r="F4050" s="59">
        <v>12</v>
      </c>
      <c r="G4050" s="59">
        <v>243</v>
      </c>
    </row>
    <row r="4051" spans="1:7" x14ac:dyDescent="0.25">
      <c r="A4051" s="59">
        <v>7</v>
      </c>
      <c r="B4051" s="59">
        <v>35</v>
      </c>
      <c r="C4051" s="59">
        <v>68</v>
      </c>
      <c r="D4051" s="59">
        <v>29</v>
      </c>
      <c r="E4051" s="59">
        <v>30</v>
      </c>
      <c r="F4051" s="59">
        <v>8</v>
      </c>
      <c r="G4051" s="59">
        <v>1003</v>
      </c>
    </row>
    <row r="4052" spans="1:7" x14ac:dyDescent="0.25">
      <c r="A4052" s="59">
        <v>42</v>
      </c>
      <c r="B4052" s="59">
        <v>48</v>
      </c>
      <c r="C4052" s="59">
        <v>85</v>
      </c>
      <c r="D4052" s="59">
        <v>32</v>
      </c>
      <c r="E4052" s="59">
        <v>20</v>
      </c>
      <c r="F4052" s="59">
        <v>8</v>
      </c>
      <c r="G4052" s="59">
        <v>482</v>
      </c>
    </row>
    <row r="4053" spans="1:7" x14ac:dyDescent="0.25">
      <c r="A4053" s="59">
        <v>92</v>
      </c>
      <c r="B4053" s="59">
        <v>119</v>
      </c>
      <c r="C4053" s="59">
        <v>210</v>
      </c>
      <c r="D4053" s="59">
        <v>78</v>
      </c>
      <c r="E4053" s="59">
        <v>57</v>
      </c>
      <c r="F4053" s="59">
        <v>25</v>
      </c>
      <c r="G4053" s="59">
        <v>798</v>
      </c>
    </row>
    <row r="4054" spans="1:7" x14ac:dyDescent="0.25">
      <c r="A4054" s="59">
        <v>132</v>
      </c>
      <c r="B4054" s="59">
        <v>143</v>
      </c>
      <c r="C4054" s="59">
        <v>261</v>
      </c>
      <c r="D4054" s="59">
        <v>83</v>
      </c>
      <c r="E4054" s="59">
        <v>54</v>
      </c>
      <c r="F4054" s="59">
        <v>31</v>
      </c>
      <c r="G4054" s="59">
        <v>666</v>
      </c>
    </row>
    <row r="4055" spans="1:7" x14ac:dyDescent="0.25">
      <c r="A4055" s="59">
        <v>28</v>
      </c>
      <c r="B4055" s="59">
        <v>38</v>
      </c>
      <c r="C4055" s="59">
        <v>67</v>
      </c>
      <c r="D4055" s="59">
        <v>25</v>
      </c>
      <c r="E4055" s="59">
        <v>19</v>
      </c>
      <c r="F4055" s="59">
        <v>7</v>
      </c>
      <c r="G4055" s="59">
        <v>823</v>
      </c>
    </row>
    <row r="4056" spans="1:7" x14ac:dyDescent="0.25">
      <c r="A4056" s="59">
        <v>104</v>
      </c>
      <c r="B4056" s="59">
        <v>112</v>
      </c>
      <c r="C4056" s="59">
        <v>213</v>
      </c>
      <c r="D4056" s="59">
        <v>88</v>
      </c>
      <c r="E4056" s="59">
        <v>42</v>
      </c>
      <c r="F4056" s="59">
        <v>29</v>
      </c>
      <c r="G4056" s="59">
        <v>561</v>
      </c>
    </row>
    <row r="4057" spans="1:7" x14ac:dyDescent="0.25">
      <c r="A4057" s="59">
        <v>24</v>
      </c>
      <c r="B4057" s="59">
        <v>69</v>
      </c>
      <c r="C4057" s="59">
        <v>132</v>
      </c>
      <c r="D4057" s="59">
        <v>55</v>
      </c>
      <c r="E4057" s="59">
        <v>53</v>
      </c>
      <c r="F4057" s="59">
        <v>20</v>
      </c>
      <c r="G4057" s="59">
        <v>410</v>
      </c>
    </row>
    <row r="4058" spans="1:7" x14ac:dyDescent="0.25">
      <c r="A4058" s="59">
        <v>49</v>
      </c>
      <c r="B4058" s="59">
        <v>79</v>
      </c>
      <c r="C4058" s="59">
        <v>147</v>
      </c>
      <c r="D4058" s="59">
        <v>59</v>
      </c>
      <c r="E4058" s="59">
        <v>46</v>
      </c>
      <c r="F4058" s="59">
        <v>19</v>
      </c>
      <c r="G4058" s="59">
        <v>411</v>
      </c>
    </row>
    <row r="4059" spans="1:7" x14ac:dyDescent="0.25">
      <c r="A4059" s="59">
        <v>160</v>
      </c>
      <c r="B4059" s="59">
        <v>182</v>
      </c>
      <c r="C4059" s="59">
        <v>387</v>
      </c>
      <c r="D4059" s="59">
        <v>215</v>
      </c>
      <c r="E4059" s="59">
        <v>74</v>
      </c>
      <c r="F4059" s="59">
        <v>50</v>
      </c>
      <c r="G4059" s="59">
        <v>1283</v>
      </c>
    </row>
    <row r="4060" spans="1:7" x14ac:dyDescent="0.25">
      <c r="A4060" s="59">
        <v>-6</v>
      </c>
      <c r="B4060" s="59">
        <v>73</v>
      </c>
      <c r="C4060" s="59">
        <v>133</v>
      </c>
      <c r="D4060" s="59">
        <v>52</v>
      </c>
      <c r="E4060" s="59">
        <v>77</v>
      </c>
      <c r="F4060" s="59">
        <v>47</v>
      </c>
      <c r="G4060" s="59">
        <v>509</v>
      </c>
    </row>
    <row r="4061" spans="1:7" x14ac:dyDescent="0.25">
      <c r="A4061" s="59">
        <v>21</v>
      </c>
      <c r="B4061" s="59">
        <v>75</v>
      </c>
      <c r="C4061" s="59">
        <v>136</v>
      </c>
      <c r="D4061" s="59">
        <v>53</v>
      </c>
      <c r="E4061" s="59">
        <v>61</v>
      </c>
      <c r="F4061" s="59">
        <v>17</v>
      </c>
      <c r="G4061" s="59">
        <v>470</v>
      </c>
    </row>
    <row r="4062" spans="1:7" x14ac:dyDescent="0.25">
      <c r="A4062" s="59">
        <v>47</v>
      </c>
      <c r="B4062" s="59">
        <v>68</v>
      </c>
      <c r="C4062" s="59">
        <v>121</v>
      </c>
      <c r="D4062" s="59">
        <v>46</v>
      </c>
      <c r="E4062" s="59">
        <v>36</v>
      </c>
      <c r="F4062" s="59">
        <v>14</v>
      </c>
      <c r="G4062" s="59">
        <v>424</v>
      </c>
    </row>
    <row r="4063" spans="1:7" x14ac:dyDescent="0.25">
      <c r="A4063" s="59">
        <v>73</v>
      </c>
      <c r="B4063" s="59">
        <v>88</v>
      </c>
      <c r="C4063" s="59">
        <v>150</v>
      </c>
      <c r="D4063" s="59">
        <v>53</v>
      </c>
      <c r="E4063" s="59">
        <v>39</v>
      </c>
      <c r="F4063" s="59">
        <v>16</v>
      </c>
      <c r="G4063" s="59">
        <v>321</v>
      </c>
    </row>
    <row r="4064" spans="1:7" x14ac:dyDescent="0.25">
      <c r="A4064" s="59">
        <v>50</v>
      </c>
      <c r="B4064" s="59">
        <v>71</v>
      </c>
      <c r="C4064" s="59">
        <v>128</v>
      </c>
      <c r="D4064" s="59">
        <v>49</v>
      </c>
      <c r="E4064" s="59">
        <v>37</v>
      </c>
      <c r="F4064" s="59">
        <v>15</v>
      </c>
      <c r="G4064" s="59">
        <v>454</v>
      </c>
    </row>
    <row r="4065" spans="1:7" x14ac:dyDescent="0.25">
      <c r="A4065" s="59">
        <v>1</v>
      </c>
      <c r="B4065" s="59">
        <v>86</v>
      </c>
      <c r="C4065" s="59">
        <v>157</v>
      </c>
      <c r="D4065" s="59">
        <v>61</v>
      </c>
      <c r="E4065" s="59">
        <v>85</v>
      </c>
      <c r="F4065" s="59">
        <v>55</v>
      </c>
      <c r="G4065" s="59">
        <v>613</v>
      </c>
    </row>
    <row r="4066" spans="1:7" x14ac:dyDescent="0.25">
      <c r="A4066" s="59">
        <v>181</v>
      </c>
      <c r="B4066" s="59">
        <v>195</v>
      </c>
      <c r="C4066" s="59">
        <v>346</v>
      </c>
      <c r="D4066" s="59">
        <v>180</v>
      </c>
      <c r="E4066" s="59">
        <v>73</v>
      </c>
      <c r="F4066" s="59">
        <v>42</v>
      </c>
      <c r="G4066" s="59">
        <v>1134</v>
      </c>
    </row>
    <row r="4067" spans="1:7" x14ac:dyDescent="0.25">
      <c r="A4067" s="59">
        <v>65</v>
      </c>
      <c r="B4067" s="59">
        <v>68</v>
      </c>
      <c r="C4067" s="59">
        <v>123</v>
      </c>
      <c r="D4067" s="59">
        <v>47</v>
      </c>
      <c r="E4067" s="59">
        <v>24</v>
      </c>
      <c r="F4067" s="59">
        <v>13</v>
      </c>
      <c r="G4067" s="59">
        <v>834</v>
      </c>
    </row>
    <row r="4068" spans="1:7" x14ac:dyDescent="0.25">
      <c r="A4068" s="59">
        <v>16</v>
      </c>
      <c r="B4068" s="59">
        <v>30</v>
      </c>
      <c r="C4068" s="59">
        <v>55</v>
      </c>
      <c r="D4068" s="59">
        <v>22</v>
      </c>
      <c r="E4068" s="59">
        <v>19</v>
      </c>
      <c r="F4068" s="59">
        <v>7</v>
      </c>
      <c r="G4068" s="59">
        <v>570</v>
      </c>
    </row>
    <row r="4069" spans="1:7" x14ac:dyDescent="0.25">
      <c r="A4069" s="59">
        <v>19</v>
      </c>
      <c r="B4069" s="59">
        <v>67</v>
      </c>
      <c r="C4069" s="59">
        <v>129</v>
      </c>
      <c r="D4069" s="59">
        <v>54</v>
      </c>
      <c r="E4069" s="59">
        <v>54</v>
      </c>
      <c r="F4069" s="59">
        <v>20</v>
      </c>
      <c r="G4069" s="59">
        <v>391</v>
      </c>
    </row>
    <row r="4070" spans="1:7" x14ac:dyDescent="0.25">
      <c r="A4070" s="59">
        <v>67</v>
      </c>
      <c r="B4070" s="59">
        <v>89</v>
      </c>
      <c r="C4070" s="59">
        <v>175</v>
      </c>
      <c r="D4070" s="59">
        <v>75</v>
      </c>
      <c r="E4070" s="59">
        <v>44</v>
      </c>
      <c r="F4070" s="59">
        <v>23</v>
      </c>
      <c r="G4070" s="59">
        <v>1063</v>
      </c>
    </row>
    <row r="4071" spans="1:7" x14ac:dyDescent="0.25">
      <c r="A4071" s="59">
        <v>74</v>
      </c>
      <c r="B4071" s="59">
        <v>93</v>
      </c>
      <c r="C4071" s="59">
        <v>166</v>
      </c>
      <c r="D4071" s="59">
        <v>63</v>
      </c>
      <c r="E4071" s="59">
        <v>43</v>
      </c>
      <c r="F4071" s="59">
        <v>20</v>
      </c>
      <c r="G4071" s="59">
        <v>446</v>
      </c>
    </row>
    <row r="4072" spans="1:7" x14ac:dyDescent="0.25">
      <c r="A4072" s="59">
        <v>24</v>
      </c>
      <c r="B4072" s="59">
        <v>130</v>
      </c>
      <c r="C4072" s="59">
        <v>239</v>
      </c>
      <c r="D4072" s="59">
        <v>94</v>
      </c>
      <c r="E4072" s="59">
        <v>114</v>
      </c>
      <c r="F4072" s="59">
        <v>85</v>
      </c>
      <c r="G4072" s="59">
        <v>694</v>
      </c>
    </row>
    <row r="4073" spans="1:7" x14ac:dyDescent="0.25">
      <c r="A4073" s="59">
        <v>129</v>
      </c>
      <c r="B4073" s="59">
        <v>153</v>
      </c>
      <c r="C4073" s="59">
        <v>326</v>
      </c>
      <c r="D4073" s="59">
        <v>170</v>
      </c>
      <c r="E4073" s="59">
        <v>66</v>
      </c>
      <c r="F4073" s="59">
        <v>42</v>
      </c>
      <c r="G4073" s="59">
        <v>1319</v>
      </c>
    </row>
    <row r="4074" spans="1:7" x14ac:dyDescent="0.25">
      <c r="A4074" s="59">
        <v>-9</v>
      </c>
      <c r="B4074" s="59">
        <v>65</v>
      </c>
      <c r="C4074" s="59">
        <v>119</v>
      </c>
      <c r="D4074" s="59">
        <v>47</v>
      </c>
      <c r="E4074" s="59">
        <v>71</v>
      </c>
      <c r="F4074" s="59">
        <v>42</v>
      </c>
      <c r="G4074" s="59">
        <v>521</v>
      </c>
    </row>
    <row r="4075" spans="1:7" x14ac:dyDescent="0.25">
      <c r="A4075" s="59">
        <v>43</v>
      </c>
      <c r="B4075" s="59">
        <v>73</v>
      </c>
      <c r="C4075" s="59">
        <v>135</v>
      </c>
      <c r="D4075" s="59">
        <v>54</v>
      </c>
      <c r="E4075" s="59">
        <v>44</v>
      </c>
      <c r="F4075" s="59">
        <v>17</v>
      </c>
      <c r="G4075" s="59">
        <v>424</v>
      </c>
    </row>
    <row r="4076" spans="1:7" x14ac:dyDescent="0.25">
      <c r="A4076" s="59">
        <v>9</v>
      </c>
      <c r="B4076" s="59">
        <v>57</v>
      </c>
      <c r="C4076" s="59">
        <v>110</v>
      </c>
      <c r="D4076" s="59">
        <v>46</v>
      </c>
      <c r="E4076" s="59">
        <v>51</v>
      </c>
      <c r="F4076" s="59">
        <v>17</v>
      </c>
      <c r="G4076" s="59">
        <v>422</v>
      </c>
    </row>
    <row r="4077" spans="1:7" x14ac:dyDescent="0.25">
      <c r="A4077" s="59">
        <v>39</v>
      </c>
      <c r="B4077" s="59">
        <v>63</v>
      </c>
      <c r="C4077" s="59">
        <v>124</v>
      </c>
      <c r="D4077" s="59">
        <v>53</v>
      </c>
      <c r="E4077" s="59">
        <v>37</v>
      </c>
      <c r="F4077" s="59">
        <v>16</v>
      </c>
      <c r="G4077" s="59">
        <v>1054</v>
      </c>
    </row>
    <row r="4078" spans="1:7" x14ac:dyDescent="0.25">
      <c r="A4078" s="59">
        <v>98</v>
      </c>
      <c r="B4078" s="59">
        <v>104</v>
      </c>
      <c r="C4078" s="59">
        <v>197</v>
      </c>
      <c r="D4078" s="59">
        <v>81</v>
      </c>
      <c r="E4078" s="59">
        <v>38</v>
      </c>
      <c r="F4078" s="59">
        <v>26</v>
      </c>
      <c r="G4078" s="59">
        <v>551</v>
      </c>
    </row>
    <row r="4079" spans="1:7" x14ac:dyDescent="0.25">
      <c r="A4079" s="59">
        <v>79</v>
      </c>
      <c r="B4079" s="59">
        <v>79</v>
      </c>
      <c r="C4079" s="59">
        <v>142</v>
      </c>
      <c r="D4079" s="59">
        <v>54</v>
      </c>
      <c r="E4079" s="59">
        <v>26</v>
      </c>
      <c r="F4079" s="59">
        <v>15</v>
      </c>
      <c r="G4079" s="59">
        <v>601</v>
      </c>
    </row>
    <row r="4080" spans="1:7" x14ac:dyDescent="0.25">
      <c r="A4080" s="59">
        <v>70</v>
      </c>
      <c r="B4080" s="59">
        <v>101</v>
      </c>
      <c r="C4080" s="59">
        <v>179</v>
      </c>
      <c r="D4080" s="59">
        <v>67</v>
      </c>
      <c r="E4080" s="59">
        <v>54</v>
      </c>
      <c r="F4080" s="59">
        <v>22</v>
      </c>
      <c r="G4080" s="59">
        <v>677</v>
      </c>
    </row>
    <row r="4081" spans="1:7" x14ac:dyDescent="0.25">
      <c r="A4081" s="59">
        <v>199</v>
      </c>
      <c r="B4081" s="59">
        <v>179</v>
      </c>
      <c r="C4081" s="59">
        <v>322</v>
      </c>
      <c r="D4081" s="59">
        <v>90</v>
      </c>
      <c r="E4081" s="59">
        <v>45</v>
      </c>
      <c r="F4081" s="59">
        <v>34</v>
      </c>
      <c r="G4081" s="59">
        <v>959</v>
      </c>
    </row>
    <row r="4082" spans="1:7" x14ac:dyDescent="0.25">
      <c r="A4082" s="59">
        <v>43</v>
      </c>
      <c r="B4082" s="59">
        <v>56</v>
      </c>
      <c r="C4082" s="59">
        <v>106</v>
      </c>
      <c r="D4082" s="59">
        <v>43</v>
      </c>
      <c r="E4082" s="59">
        <v>27</v>
      </c>
      <c r="F4082" s="59">
        <v>14</v>
      </c>
      <c r="G4082" s="59">
        <v>531</v>
      </c>
    </row>
    <row r="4083" spans="1:7" x14ac:dyDescent="0.25">
      <c r="A4083" s="59">
        <v>131</v>
      </c>
      <c r="B4083" s="59">
        <v>124</v>
      </c>
      <c r="C4083" s="59">
        <v>224</v>
      </c>
      <c r="D4083" s="59">
        <v>86</v>
      </c>
      <c r="E4083" s="59">
        <v>36</v>
      </c>
      <c r="F4083" s="59">
        <v>24</v>
      </c>
      <c r="G4083" s="59">
        <v>1003</v>
      </c>
    </row>
    <row r="4084" spans="1:7" x14ac:dyDescent="0.25">
      <c r="A4084" s="59">
        <v>197</v>
      </c>
      <c r="B4084" s="59">
        <v>179</v>
      </c>
      <c r="C4084" s="59">
        <v>322</v>
      </c>
      <c r="D4084" s="59">
        <v>162</v>
      </c>
      <c r="E4084" s="59">
        <v>46</v>
      </c>
      <c r="F4084" s="59">
        <v>34</v>
      </c>
      <c r="G4084" s="59">
        <v>959</v>
      </c>
    </row>
    <row r="4085" spans="1:7" x14ac:dyDescent="0.25">
      <c r="A4085" s="59">
        <v>43</v>
      </c>
      <c r="B4085" s="59">
        <v>56</v>
      </c>
      <c r="C4085" s="59">
        <v>106</v>
      </c>
      <c r="D4085" s="59">
        <v>43</v>
      </c>
      <c r="E4085" s="59">
        <v>27</v>
      </c>
      <c r="F4085" s="59">
        <v>14</v>
      </c>
      <c r="G4085" s="59">
        <v>531</v>
      </c>
    </row>
    <row r="4086" spans="1:7" x14ac:dyDescent="0.25">
      <c r="A4086" s="59">
        <v>131</v>
      </c>
      <c r="B4086" s="59">
        <v>124</v>
      </c>
      <c r="C4086" s="59">
        <v>224</v>
      </c>
      <c r="D4086" s="59">
        <v>86</v>
      </c>
      <c r="E4086" s="59">
        <v>36</v>
      </c>
      <c r="F4086" s="59">
        <v>24</v>
      </c>
      <c r="G4086" s="59">
        <v>1003</v>
      </c>
    </row>
    <row r="4087" spans="1:7" x14ac:dyDescent="0.25">
      <c r="A4087" s="59">
        <v>79</v>
      </c>
      <c r="B4087" s="59">
        <v>79</v>
      </c>
      <c r="C4087" s="59">
        <v>142</v>
      </c>
      <c r="D4087" s="59">
        <v>54</v>
      </c>
      <c r="E4087" s="59">
        <v>26</v>
      </c>
      <c r="F4087" s="59">
        <v>15</v>
      </c>
      <c r="G4087" s="59">
        <v>601</v>
      </c>
    </row>
    <row r="4088" spans="1:7" x14ac:dyDescent="0.25">
      <c r="A4088" s="59">
        <v>70</v>
      </c>
      <c r="B4088" s="59">
        <v>101</v>
      </c>
      <c r="C4088" s="59">
        <v>179</v>
      </c>
      <c r="D4088" s="59">
        <v>67</v>
      </c>
      <c r="E4088" s="59">
        <v>54</v>
      </c>
      <c r="F4088" s="59">
        <v>22</v>
      </c>
      <c r="G4088" s="59">
        <v>677</v>
      </c>
    </row>
    <row r="4089" spans="1:7" x14ac:dyDescent="0.25">
      <c r="A4089" s="59">
        <v>321</v>
      </c>
      <c r="B4089" s="59">
        <v>329</v>
      </c>
      <c r="C4089" s="59">
        <v>614</v>
      </c>
      <c r="D4089" s="59">
        <v>211</v>
      </c>
      <c r="E4089" s="59">
        <v>113</v>
      </c>
      <c r="F4089" s="59">
        <v>81</v>
      </c>
      <c r="G4089" s="59">
        <v>1744</v>
      </c>
    </row>
    <row r="4090" spans="1:7" x14ac:dyDescent="0.25">
      <c r="A4090" s="59">
        <v>233</v>
      </c>
      <c r="B4090" s="59">
        <v>251</v>
      </c>
      <c r="C4090" s="59">
        <v>534</v>
      </c>
      <c r="D4090" s="59">
        <v>224</v>
      </c>
      <c r="E4090" s="59">
        <v>94</v>
      </c>
      <c r="F4090" s="59">
        <v>70</v>
      </c>
      <c r="G4090" s="59">
        <v>1820</v>
      </c>
    </row>
    <row r="4091" spans="1:7" x14ac:dyDescent="0.25">
      <c r="A4091" s="59">
        <v>288</v>
      </c>
      <c r="B4091" s="59">
        <v>310</v>
      </c>
      <c r="C4091" s="59">
        <v>569</v>
      </c>
      <c r="D4091" s="59">
        <v>201</v>
      </c>
      <c r="E4091" s="59">
        <v>116</v>
      </c>
      <c r="F4091" s="59">
        <v>73</v>
      </c>
      <c r="G4091" s="59">
        <v>1191</v>
      </c>
    </row>
    <row r="4092" spans="1:7" x14ac:dyDescent="0.25">
      <c r="A4092" s="59">
        <v>181</v>
      </c>
      <c r="B4092" s="59">
        <v>185</v>
      </c>
      <c r="C4092" s="59">
        <v>332</v>
      </c>
      <c r="D4092" s="59">
        <v>159</v>
      </c>
      <c r="E4092" s="59">
        <v>63</v>
      </c>
      <c r="F4092" s="59">
        <v>40</v>
      </c>
      <c r="G4092" s="59">
        <v>830</v>
      </c>
    </row>
    <row r="4093" spans="1:7" x14ac:dyDescent="0.25">
      <c r="A4093" s="59">
        <v>321</v>
      </c>
      <c r="B4093" s="59">
        <v>329</v>
      </c>
      <c r="C4093" s="59">
        <v>614</v>
      </c>
      <c r="D4093" s="59">
        <v>257</v>
      </c>
      <c r="E4093" s="59">
        <v>113</v>
      </c>
      <c r="F4093" s="59">
        <v>81</v>
      </c>
      <c r="G4093" s="59">
        <v>1744</v>
      </c>
    </row>
    <row r="4094" spans="1:7" x14ac:dyDescent="0.25">
      <c r="A4094" s="59">
        <v>183</v>
      </c>
      <c r="B4094" s="59">
        <v>185</v>
      </c>
      <c r="C4094" s="59">
        <v>332</v>
      </c>
      <c r="D4094" s="59">
        <v>125</v>
      </c>
      <c r="E4094" s="59">
        <v>62</v>
      </c>
      <c r="F4094" s="59">
        <v>40</v>
      </c>
      <c r="G4094" s="59">
        <v>830</v>
      </c>
    </row>
    <row r="4095" spans="1:7" x14ac:dyDescent="0.25">
      <c r="A4095" s="59">
        <v>232</v>
      </c>
      <c r="B4095" s="59">
        <v>251</v>
      </c>
      <c r="C4095" s="59">
        <v>534</v>
      </c>
      <c r="D4095" s="59">
        <v>252</v>
      </c>
      <c r="E4095" s="59">
        <v>95</v>
      </c>
      <c r="F4095" s="59">
        <v>70</v>
      </c>
      <c r="G4095" s="59">
        <v>1820</v>
      </c>
    </row>
    <row r="4096" spans="1:7" x14ac:dyDescent="0.25">
      <c r="A4096" s="59">
        <v>321</v>
      </c>
      <c r="B4096" s="59">
        <v>360</v>
      </c>
      <c r="C4096" s="59">
        <v>697</v>
      </c>
      <c r="D4096" s="59">
        <v>323</v>
      </c>
      <c r="E4096" s="59">
        <v>144</v>
      </c>
      <c r="F4096" s="59">
        <v>111</v>
      </c>
      <c r="G4096" s="59">
        <v>1838</v>
      </c>
    </row>
    <row r="4097" spans="1:7" x14ac:dyDescent="0.25">
      <c r="A4097" s="59">
        <v>25</v>
      </c>
      <c r="B4097" s="59">
        <v>35</v>
      </c>
      <c r="C4097" s="59">
        <v>62</v>
      </c>
      <c r="D4097" s="59">
        <v>23</v>
      </c>
      <c r="E4097" s="59">
        <v>18</v>
      </c>
      <c r="F4097" s="59">
        <v>6</v>
      </c>
      <c r="G4097" s="59">
        <v>807</v>
      </c>
    </row>
    <row r="4098" spans="1:7" x14ac:dyDescent="0.25">
      <c r="A4098" s="59">
        <v>47</v>
      </c>
      <c r="B4098" s="59">
        <v>43</v>
      </c>
      <c r="C4098" s="59">
        <v>46</v>
      </c>
      <c r="D4098" s="59">
        <v>0</v>
      </c>
      <c r="E4098" s="59">
        <v>11</v>
      </c>
      <c r="F4098" s="59">
        <v>0</v>
      </c>
      <c r="G4098" s="59">
        <v>344</v>
      </c>
    </row>
    <row r="4099" spans="1:7" x14ac:dyDescent="0.25">
      <c r="A4099" s="59">
        <v>15</v>
      </c>
      <c r="B4099" s="59">
        <v>25</v>
      </c>
      <c r="C4099" s="59">
        <v>44</v>
      </c>
      <c r="D4099" s="59">
        <v>16</v>
      </c>
      <c r="E4099" s="59">
        <v>15</v>
      </c>
      <c r="F4099" s="59">
        <v>4</v>
      </c>
      <c r="G4099" s="59">
        <v>851</v>
      </c>
    </row>
    <row r="4100" spans="1:7" x14ac:dyDescent="0.25">
      <c r="A4100" s="59">
        <v>12</v>
      </c>
      <c r="B4100" s="59">
        <v>38</v>
      </c>
      <c r="C4100" s="59">
        <v>74</v>
      </c>
      <c r="D4100" s="59">
        <v>31</v>
      </c>
      <c r="E4100" s="59">
        <v>30</v>
      </c>
      <c r="F4100" s="59">
        <v>9</v>
      </c>
      <c r="G4100" s="59">
        <v>1009</v>
      </c>
    </row>
    <row r="4101" spans="1:7" x14ac:dyDescent="0.25">
      <c r="A4101" s="59">
        <v>-1</v>
      </c>
      <c r="B4101" s="59">
        <v>14</v>
      </c>
      <c r="C4101" s="59">
        <v>26</v>
      </c>
      <c r="D4101" s="59">
        <v>10</v>
      </c>
      <c r="E4101" s="59">
        <v>15</v>
      </c>
      <c r="F4101" s="59">
        <v>3</v>
      </c>
      <c r="G4101" s="59">
        <v>594</v>
      </c>
    </row>
    <row r="4102" spans="1:7" x14ac:dyDescent="0.25">
      <c r="A4102" s="59">
        <v>-7</v>
      </c>
      <c r="B4102" s="59">
        <v>69</v>
      </c>
      <c r="C4102" s="59">
        <v>126</v>
      </c>
      <c r="D4102" s="59">
        <v>49</v>
      </c>
      <c r="E4102" s="59">
        <v>74</v>
      </c>
      <c r="F4102" s="59">
        <v>44</v>
      </c>
      <c r="G4102" s="59">
        <v>335</v>
      </c>
    </row>
    <row r="4103" spans="1:7" x14ac:dyDescent="0.25">
      <c r="A4103" s="59">
        <v>24</v>
      </c>
      <c r="B4103" s="59">
        <v>68</v>
      </c>
      <c r="C4103" s="59">
        <v>171</v>
      </c>
      <c r="D4103" s="59">
        <v>92</v>
      </c>
      <c r="E4103" s="59">
        <v>52</v>
      </c>
      <c r="F4103" s="59">
        <v>28</v>
      </c>
      <c r="G4103" s="59">
        <v>1898</v>
      </c>
    </row>
    <row r="4104" spans="1:7" x14ac:dyDescent="0.25">
      <c r="A4104" s="59">
        <v>16</v>
      </c>
      <c r="B4104" s="59">
        <v>51</v>
      </c>
      <c r="C4104" s="59">
        <v>95</v>
      </c>
      <c r="D4104" s="59">
        <v>38</v>
      </c>
      <c r="E4104" s="59">
        <v>40</v>
      </c>
      <c r="F4104" s="59">
        <v>12</v>
      </c>
      <c r="G4104" s="59">
        <v>256</v>
      </c>
    </row>
    <row r="4105" spans="1:7" x14ac:dyDescent="0.25">
      <c r="A4105" s="59">
        <v>-24</v>
      </c>
      <c r="B4105" s="59">
        <v>25</v>
      </c>
      <c r="C4105" s="59">
        <v>48</v>
      </c>
      <c r="D4105" s="59">
        <v>20</v>
      </c>
      <c r="E4105" s="59">
        <v>41</v>
      </c>
      <c r="F4105" s="59">
        <v>7</v>
      </c>
      <c r="G4105" s="59">
        <v>218</v>
      </c>
    </row>
    <row r="4106" spans="1:7" x14ac:dyDescent="0.25">
      <c r="A4106" s="59">
        <v>3</v>
      </c>
      <c r="B4106" s="59">
        <v>49</v>
      </c>
      <c r="C4106" s="59">
        <v>94</v>
      </c>
      <c r="D4106" s="59">
        <v>39</v>
      </c>
      <c r="E4106" s="59">
        <v>47</v>
      </c>
      <c r="F4106" s="59">
        <v>14</v>
      </c>
      <c r="G4106" s="59">
        <v>250</v>
      </c>
    </row>
    <row r="4107" spans="1:7" x14ac:dyDescent="0.25">
      <c r="A4107" s="59">
        <v>71</v>
      </c>
      <c r="B4107" s="59">
        <v>73</v>
      </c>
      <c r="C4107" s="59">
        <v>131</v>
      </c>
      <c r="D4107" s="59">
        <v>50</v>
      </c>
      <c r="E4107" s="59">
        <v>25</v>
      </c>
      <c r="F4107" s="59">
        <v>14</v>
      </c>
      <c r="G4107" s="59">
        <v>898</v>
      </c>
    </row>
    <row r="4108" spans="1:7" x14ac:dyDescent="0.25">
      <c r="A4108" s="59">
        <v>40</v>
      </c>
      <c r="B4108" s="59">
        <v>46</v>
      </c>
      <c r="C4108" s="59">
        <v>82</v>
      </c>
      <c r="D4108" s="59">
        <v>31</v>
      </c>
      <c r="E4108" s="59">
        <v>19</v>
      </c>
      <c r="F4108" s="59">
        <v>8</v>
      </c>
      <c r="G4108" s="59">
        <v>844</v>
      </c>
    </row>
    <row r="4109" spans="1:7" x14ac:dyDescent="0.25">
      <c r="A4109" s="59">
        <v>39</v>
      </c>
      <c r="B4109" s="59">
        <v>85</v>
      </c>
      <c r="C4109" s="59">
        <v>163</v>
      </c>
      <c r="D4109" s="59">
        <v>68</v>
      </c>
      <c r="E4109" s="59">
        <v>59</v>
      </c>
      <c r="F4109" s="59">
        <v>25</v>
      </c>
      <c r="G4109" s="59">
        <v>619</v>
      </c>
    </row>
    <row r="4110" spans="1:7" x14ac:dyDescent="0.25">
      <c r="A4110" s="59">
        <v>53</v>
      </c>
      <c r="B4110" s="59">
        <v>76</v>
      </c>
      <c r="C4110" s="59">
        <v>148</v>
      </c>
      <c r="D4110" s="59">
        <v>63</v>
      </c>
      <c r="E4110" s="59">
        <v>40</v>
      </c>
      <c r="F4110" s="59">
        <v>19</v>
      </c>
      <c r="G4110" s="59">
        <v>1075</v>
      </c>
    </row>
    <row r="4111" spans="1:7" x14ac:dyDescent="0.25">
      <c r="A4111" s="59">
        <v>37</v>
      </c>
      <c r="B4111" s="59">
        <v>44</v>
      </c>
      <c r="C4111" s="59">
        <v>78</v>
      </c>
      <c r="D4111" s="59">
        <v>29</v>
      </c>
      <c r="E4111" s="59">
        <v>19</v>
      </c>
      <c r="F4111" s="59">
        <v>8</v>
      </c>
      <c r="G4111" s="59">
        <v>490</v>
      </c>
    </row>
    <row r="4112" spans="1:7" x14ac:dyDescent="0.25">
      <c r="A4112" s="59">
        <v>43</v>
      </c>
      <c r="B4112" s="59">
        <v>49</v>
      </c>
      <c r="C4112" s="59">
        <v>87</v>
      </c>
      <c r="D4112" s="59">
        <v>33</v>
      </c>
      <c r="E4112" s="59">
        <v>20</v>
      </c>
      <c r="F4112" s="59">
        <v>9</v>
      </c>
      <c r="G4112" s="59">
        <v>870</v>
      </c>
    </row>
    <row r="4113" spans="1:7" x14ac:dyDescent="0.25">
      <c r="A4113" s="59">
        <v>107</v>
      </c>
      <c r="B4113" s="59">
        <v>133</v>
      </c>
      <c r="C4113" s="59">
        <v>236</v>
      </c>
      <c r="D4113" s="59">
        <v>88</v>
      </c>
      <c r="E4113" s="59">
        <v>61</v>
      </c>
      <c r="F4113" s="59">
        <v>29</v>
      </c>
      <c r="G4113" s="59">
        <v>817</v>
      </c>
    </row>
    <row r="4114" spans="1:7" x14ac:dyDescent="0.25">
      <c r="A4114" s="59">
        <v>180</v>
      </c>
      <c r="B4114" s="59">
        <v>186</v>
      </c>
      <c r="C4114" s="59">
        <v>341</v>
      </c>
      <c r="D4114" s="59">
        <v>76</v>
      </c>
      <c r="E4114" s="59">
        <v>65</v>
      </c>
      <c r="F4114" s="59">
        <v>41</v>
      </c>
      <c r="G4114" s="59">
        <v>690</v>
      </c>
    </row>
    <row r="4115" spans="1:7" x14ac:dyDescent="0.25">
      <c r="A4115" s="59">
        <v>129</v>
      </c>
      <c r="B4115" s="59">
        <v>153</v>
      </c>
      <c r="C4115" s="59">
        <v>326</v>
      </c>
      <c r="D4115" s="59">
        <v>114</v>
      </c>
      <c r="E4115" s="59">
        <v>66</v>
      </c>
      <c r="F4115" s="59">
        <v>42</v>
      </c>
      <c r="G4115" s="59">
        <v>1319</v>
      </c>
    </row>
    <row r="4116" spans="1:7" x14ac:dyDescent="0.25">
      <c r="A4116" s="59">
        <v>9</v>
      </c>
      <c r="B4116" s="59">
        <v>57</v>
      </c>
      <c r="C4116" s="59">
        <v>110</v>
      </c>
      <c r="D4116" s="59">
        <v>46</v>
      </c>
      <c r="E4116" s="59">
        <v>51</v>
      </c>
      <c r="F4116" s="59">
        <v>17</v>
      </c>
      <c r="G4116" s="59">
        <v>422</v>
      </c>
    </row>
    <row r="4117" spans="1:7" x14ac:dyDescent="0.25">
      <c r="A4117" s="59">
        <v>43</v>
      </c>
      <c r="B4117" s="59">
        <v>73</v>
      </c>
      <c r="C4117" s="59">
        <v>135</v>
      </c>
      <c r="D4117" s="59">
        <v>54</v>
      </c>
      <c r="E4117" s="59">
        <v>44</v>
      </c>
      <c r="F4117" s="59">
        <v>17</v>
      </c>
      <c r="G4117" s="59">
        <v>424</v>
      </c>
    </row>
    <row r="4118" spans="1:7" x14ac:dyDescent="0.25">
      <c r="A4118" s="59">
        <v>36</v>
      </c>
      <c r="B4118" s="59">
        <v>60</v>
      </c>
      <c r="C4118" s="59">
        <v>108</v>
      </c>
      <c r="D4118" s="59">
        <v>41</v>
      </c>
      <c r="E4118" s="59">
        <v>36</v>
      </c>
      <c r="F4118" s="59">
        <v>13</v>
      </c>
      <c r="G4118" s="59">
        <v>435</v>
      </c>
    </row>
    <row r="4119" spans="1:7" x14ac:dyDescent="0.25">
      <c r="A4119" s="59">
        <v>-9</v>
      </c>
      <c r="B4119" s="59">
        <v>65</v>
      </c>
      <c r="C4119" s="59">
        <v>119</v>
      </c>
      <c r="D4119" s="59">
        <v>47</v>
      </c>
      <c r="E4119" s="59">
        <v>71</v>
      </c>
      <c r="F4119" s="59">
        <v>42</v>
      </c>
      <c r="G4119" s="59">
        <v>521</v>
      </c>
    </row>
    <row r="4120" spans="1:7" x14ac:dyDescent="0.25">
      <c r="A4120" s="59">
        <v>45</v>
      </c>
      <c r="B4120" s="59">
        <v>66</v>
      </c>
      <c r="C4120" s="59">
        <v>114</v>
      </c>
      <c r="D4120" s="59">
        <v>41</v>
      </c>
      <c r="E4120" s="59">
        <v>36</v>
      </c>
      <c r="F4120" s="59">
        <v>12</v>
      </c>
      <c r="G4120" s="59">
        <v>320</v>
      </c>
    </row>
    <row r="4121" spans="1:7" x14ac:dyDescent="0.25">
      <c r="A4121" s="59">
        <v>45</v>
      </c>
      <c r="B4121" s="59">
        <v>51</v>
      </c>
      <c r="C4121" s="59">
        <v>91</v>
      </c>
      <c r="D4121" s="59">
        <v>34</v>
      </c>
      <c r="E4121" s="59">
        <v>21</v>
      </c>
      <c r="F4121" s="59">
        <v>9</v>
      </c>
      <c r="G4121" s="59">
        <v>863</v>
      </c>
    </row>
    <row r="4122" spans="1:7" x14ac:dyDescent="0.25">
      <c r="A4122" s="59">
        <v>42</v>
      </c>
      <c r="B4122" s="59">
        <v>63</v>
      </c>
      <c r="C4122" s="59">
        <v>113</v>
      </c>
      <c r="D4122" s="59">
        <v>43</v>
      </c>
      <c r="E4122" s="59">
        <v>35</v>
      </c>
      <c r="F4122" s="59">
        <v>13</v>
      </c>
      <c r="G4122" s="59">
        <v>466</v>
      </c>
    </row>
    <row r="4123" spans="1:7" x14ac:dyDescent="0.25">
      <c r="A4123" s="59">
        <v>-4</v>
      </c>
      <c r="B4123" s="59">
        <v>76</v>
      </c>
      <c r="C4123" s="59">
        <v>140</v>
      </c>
      <c r="D4123" s="59">
        <v>55</v>
      </c>
      <c r="E4123" s="59">
        <v>79</v>
      </c>
      <c r="F4123" s="59">
        <v>49</v>
      </c>
      <c r="G4123" s="59">
        <v>627</v>
      </c>
    </row>
    <row r="4124" spans="1:7" x14ac:dyDescent="0.25">
      <c r="A4124" s="59">
        <v>74</v>
      </c>
      <c r="B4124" s="59">
        <v>96</v>
      </c>
      <c r="C4124" s="59">
        <v>188</v>
      </c>
      <c r="D4124" s="59">
        <v>80</v>
      </c>
      <c r="E4124" s="59">
        <v>46</v>
      </c>
      <c r="F4124" s="59">
        <v>24</v>
      </c>
      <c r="G4124" s="59">
        <v>1079</v>
      </c>
    </row>
    <row r="4125" spans="1:7" x14ac:dyDescent="0.25">
      <c r="A4125" s="59">
        <v>19</v>
      </c>
      <c r="B4125" s="59">
        <v>32</v>
      </c>
      <c r="C4125" s="59">
        <v>60</v>
      </c>
      <c r="D4125" s="59">
        <v>24</v>
      </c>
      <c r="E4125" s="59">
        <v>19</v>
      </c>
      <c r="F4125" s="59">
        <v>7</v>
      </c>
      <c r="G4125" s="59">
        <v>567</v>
      </c>
    </row>
    <row r="4126" spans="1:7" x14ac:dyDescent="0.25">
      <c r="A4126" s="59">
        <v>33</v>
      </c>
      <c r="B4126" s="59">
        <v>80</v>
      </c>
      <c r="C4126" s="59">
        <v>155</v>
      </c>
      <c r="D4126" s="59">
        <v>65</v>
      </c>
      <c r="E4126" s="59">
        <v>58</v>
      </c>
      <c r="F4126" s="59">
        <v>24</v>
      </c>
      <c r="G4126" s="59">
        <v>403</v>
      </c>
    </row>
    <row r="4127" spans="1:7" x14ac:dyDescent="0.25">
      <c r="A4127" s="59">
        <v>30</v>
      </c>
      <c r="B4127" s="59">
        <v>145</v>
      </c>
      <c r="C4127" s="59">
        <v>266</v>
      </c>
      <c r="D4127" s="59">
        <v>88</v>
      </c>
      <c r="E4127" s="59">
        <v>125</v>
      </c>
      <c r="F4127" s="59">
        <v>95</v>
      </c>
      <c r="G4127" s="59">
        <v>716</v>
      </c>
    </row>
    <row r="4128" spans="1:7" x14ac:dyDescent="0.25">
      <c r="A4128" s="59">
        <v>85</v>
      </c>
      <c r="B4128" s="59">
        <v>112</v>
      </c>
      <c r="C4128" s="59">
        <v>208</v>
      </c>
      <c r="D4128" s="59">
        <v>83</v>
      </c>
      <c r="E4128" s="59">
        <v>55</v>
      </c>
      <c r="F4128" s="59">
        <v>27</v>
      </c>
      <c r="G4128" s="59">
        <v>575</v>
      </c>
    </row>
    <row r="4129" spans="1:7" x14ac:dyDescent="0.25">
      <c r="A4129" s="59">
        <v>40</v>
      </c>
      <c r="B4129" s="59">
        <v>85</v>
      </c>
      <c r="C4129" s="59">
        <v>163</v>
      </c>
      <c r="D4129" s="59">
        <v>68</v>
      </c>
      <c r="E4129" s="59">
        <v>58</v>
      </c>
      <c r="F4129" s="59">
        <v>25</v>
      </c>
      <c r="G4129" s="59">
        <v>619</v>
      </c>
    </row>
    <row r="4130" spans="1:7" x14ac:dyDescent="0.25">
      <c r="A4130" s="59">
        <v>53</v>
      </c>
      <c r="B4130" s="59">
        <v>76</v>
      </c>
      <c r="C4130" s="59">
        <v>148</v>
      </c>
      <c r="D4130" s="59">
        <v>63</v>
      </c>
      <c r="E4130" s="59">
        <v>40</v>
      </c>
      <c r="F4130" s="59">
        <v>19</v>
      </c>
      <c r="G4130" s="59">
        <v>1075</v>
      </c>
    </row>
    <row r="4131" spans="1:7" x14ac:dyDescent="0.25">
      <c r="A4131" s="59">
        <v>70</v>
      </c>
      <c r="B4131" s="59">
        <v>73</v>
      </c>
      <c r="C4131" s="59">
        <v>131</v>
      </c>
      <c r="D4131" s="59">
        <v>50</v>
      </c>
      <c r="E4131" s="59">
        <v>26</v>
      </c>
      <c r="F4131" s="59">
        <v>14</v>
      </c>
      <c r="G4131" s="59">
        <v>898</v>
      </c>
    </row>
    <row r="4132" spans="1:7" x14ac:dyDescent="0.25">
      <c r="A4132" s="59">
        <v>42</v>
      </c>
      <c r="B4132" s="59">
        <v>49</v>
      </c>
      <c r="C4132" s="59">
        <v>87</v>
      </c>
      <c r="D4132" s="59">
        <v>33</v>
      </c>
      <c r="E4132" s="59">
        <v>21</v>
      </c>
      <c r="F4132" s="59">
        <v>9</v>
      </c>
      <c r="G4132" s="59">
        <v>818</v>
      </c>
    </row>
    <row r="4133" spans="1:7" x14ac:dyDescent="0.25">
      <c r="A4133" s="59">
        <v>-3</v>
      </c>
      <c r="B4133" s="59">
        <v>76</v>
      </c>
      <c r="C4133" s="59">
        <v>140</v>
      </c>
      <c r="D4133" s="59">
        <v>55</v>
      </c>
      <c r="E4133" s="59">
        <v>78</v>
      </c>
      <c r="F4133" s="59">
        <v>49</v>
      </c>
      <c r="G4133" s="59">
        <v>627</v>
      </c>
    </row>
    <row r="4134" spans="1:7" x14ac:dyDescent="0.25">
      <c r="A4134" s="59">
        <v>31</v>
      </c>
      <c r="B4134" s="59">
        <v>65</v>
      </c>
      <c r="C4134" s="59">
        <v>121</v>
      </c>
      <c r="D4134" s="59">
        <v>49</v>
      </c>
      <c r="E4134" s="59">
        <v>44</v>
      </c>
      <c r="F4134" s="59">
        <v>16</v>
      </c>
      <c r="G4134" s="59">
        <v>392</v>
      </c>
    </row>
    <row r="4135" spans="1:7" x14ac:dyDescent="0.25">
      <c r="A4135" s="59">
        <v>156</v>
      </c>
      <c r="B4135" s="59">
        <v>174</v>
      </c>
      <c r="C4135" s="59">
        <v>308</v>
      </c>
      <c r="D4135" s="59">
        <v>96</v>
      </c>
      <c r="E4135" s="59">
        <v>69</v>
      </c>
      <c r="F4135" s="59">
        <v>37</v>
      </c>
      <c r="G4135" s="59">
        <v>1166</v>
      </c>
    </row>
    <row r="4136" spans="1:7" x14ac:dyDescent="0.25">
      <c r="A4136" s="59">
        <v>18</v>
      </c>
      <c r="B4136" s="59">
        <v>32</v>
      </c>
      <c r="C4136" s="59">
        <v>60</v>
      </c>
      <c r="D4136" s="59">
        <v>24</v>
      </c>
      <c r="E4136" s="59">
        <v>20</v>
      </c>
      <c r="F4136" s="59">
        <v>7</v>
      </c>
      <c r="G4136" s="59">
        <v>567</v>
      </c>
    </row>
    <row r="4137" spans="1:7" x14ac:dyDescent="0.25">
      <c r="A4137" s="59">
        <v>34</v>
      </c>
      <c r="B4137" s="59">
        <v>80</v>
      </c>
      <c r="C4137" s="59">
        <v>155</v>
      </c>
      <c r="D4137" s="59">
        <v>65</v>
      </c>
      <c r="E4137" s="59">
        <v>57</v>
      </c>
      <c r="F4137" s="59">
        <v>24</v>
      </c>
      <c r="G4137" s="59">
        <v>403</v>
      </c>
    </row>
    <row r="4138" spans="1:7" x14ac:dyDescent="0.25">
      <c r="A4138" s="59">
        <v>74</v>
      </c>
      <c r="B4138" s="59">
        <v>96</v>
      </c>
      <c r="C4138" s="59">
        <v>188</v>
      </c>
      <c r="D4138" s="59">
        <v>80</v>
      </c>
      <c r="E4138" s="59">
        <v>46</v>
      </c>
      <c r="F4138" s="59">
        <v>24</v>
      </c>
      <c r="G4138" s="59">
        <v>1079</v>
      </c>
    </row>
    <row r="4139" spans="1:7" x14ac:dyDescent="0.25">
      <c r="A4139" s="59">
        <v>39</v>
      </c>
      <c r="B4139" s="59">
        <v>45</v>
      </c>
      <c r="C4139" s="59">
        <v>80</v>
      </c>
      <c r="D4139" s="59">
        <v>30</v>
      </c>
      <c r="E4139" s="59">
        <v>19</v>
      </c>
      <c r="F4139" s="59">
        <v>8</v>
      </c>
      <c r="G4139" s="59">
        <v>882</v>
      </c>
    </row>
    <row r="4140" spans="1:7" x14ac:dyDescent="0.25">
      <c r="A4140" s="59">
        <v>45</v>
      </c>
      <c r="B4140" s="59">
        <v>51</v>
      </c>
      <c r="C4140" s="59">
        <v>91</v>
      </c>
      <c r="D4140" s="59">
        <v>34</v>
      </c>
      <c r="E4140" s="59">
        <v>21</v>
      </c>
      <c r="F4140" s="59">
        <v>9</v>
      </c>
      <c r="G4140" s="59">
        <v>863</v>
      </c>
    </row>
    <row r="4141" spans="1:7" x14ac:dyDescent="0.25">
      <c r="A4141" s="59">
        <v>31</v>
      </c>
      <c r="B4141" s="59">
        <v>145</v>
      </c>
      <c r="C4141" s="59">
        <v>266</v>
      </c>
      <c r="D4141" s="59">
        <v>62</v>
      </c>
      <c r="E4141" s="59">
        <v>124</v>
      </c>
      <c r="F4141" s="59">
        <v>95</v>
      </c>
      <c r="G4141" s="59">
        <v>716</v>
      </c>
    </row>
    <row r="4142" spans="1:7" x14ac:dyDescent="0.25">
      <c r="A4142" s="59">
        <v>86</v>
      </c>
      <c r="B4142" s="59">
        <v>112</v>
      </c>
      <c r="C4142" s="59">
        <v>208</v>
      </c>
      <c r="D4142" s="59">
        <v>83</v>
      </c>
      <c r="E4142" s="59">
        <v>54</v>
      </c>
      <c r="F4142" s="59">
        <v>27</v>
      </c>
      <c r="G4142" s="59">
        <v>575</v>
      </c>
    </row>
    <row r="4143" spans="1:7" x14ac:dyDescent="0.25">
      <c r="A4143" s="59">
        <v>108</v>
      </c>
      <c r="B4143" s="59">
        <v>133</v>
      </c>
      <c r="C4143" s="59">
        <v>236</v>
      </c>
      <c r="D4143" s="59">
        <v>88</v>
      </c>
      <c r="E4143" s="59">
        <v>60</v>
      </c>
      <c r="F4143" s="59">
        <v>29</v>
      </c>
      <c r="G4143" s="59">
        <v>817</v>
      </c>
    </row>
    <row r="4144" spans="1:7" x14ac:dyDescent="0.25">
      <c r="A4144" s="59">
        <v>181</v>
      </c>
      <c r="B4144" s="59">
        <v>186</v>
      </c>
      <c r="C4144" s="59">
        <v>341</v>
      </c>
      <c r="D4144" s="59">
        <v>158</v>
      </c>
      <c r="E4144" s="59">
        <v>64</v>
      </c>
      <c r="F4144" s="59">
        <v>41</v>
      </c>
      <c r="G4144" s="59">
        <v>690</v>
      </c>
    </row>
    <row r="4145" spans="1:7" x14ac:dyDescent="0.25">
      <c r="A4145" s="59">
        <v>10</v>
      </c>
      <c r="B4145" s="59">
        <v>57</v>
      </c>
      <c r="C4145" s="59">
        <v>110</v>
      </c>
      <c r="D4145" s="59">
        <v>46</v>
      </c>
      <c r="E4145" s="59">
        <v>50</v>
      </c>
      <c r="F4145" s="59">
        <v>17</v>
      </c>
      <c r="G4145" s="59">
        <v>422</v>
      </c>
    </row>
    <row r="4146" spans="1:7" x14ac:dyDescent="0.25">
      <c r="A4146" s="59">
        <v>43</v>
      </c>
      <c r="B4146" s="59">
        <v>49</v>
      </c>
      <c r="C4146" s="59">
        <v>87</v>
      </c>
      <c r="D4146" s="59">
        <v>33</v>
      </c>
      <c r="E4146" s="59">
        <v>20</v>
      </c>
      <c r="F4146" s="59">
        <v>9</v>
      </c>
      <c r="G4146" s="59">
        <v>870</v>
      </c>
    </row>
    <row r="4147" spans="1:7" x14ac:dyDescent="0.25">
      <c r="A4147" s="59">
        <v>37</v>
      </c>
      <c r="B4147" s="59">
        <v>44</v>
      </c>
      <c r="C4147" s="59">
        <v>78</v>
      </c>
      <c r="D4147" s="59">
        <v>29</v>
      </c>
      <c r="E4147" s="59">
        <v>19</v>
      </c>
      <c r="F4147" s="59">
        <v>8</v>
      </c>
      <c r="G4147" s="59">
        <v>490</v>
      </c>
    </row>
    <row r="4148" spans="1:7" x14ac:dyDescent="0.25">
      <c r="A4148" s="59">
        <v>-30</v>
      </c>
      <c r="B4148" s="59">
        <v>52</v>
      </c>
      <c r="C4148" s="59">
        <v>106</v>
      </c>
      <c r="D4148" s="59">
        <v>47</v>
      </c>
      <c r="E4148" s="59">
        <v>72</v>
      </c>
      <c r="F4148" s="59">
        <v>42</v>
      </c>
      <c r="G4148" s="59">
        <v>571</v>
      </c>
    </row>
    <row r="4149" spans="1:7" x14ac:dyDescent="0.25">
      <c r="A4149" s="59">
        <v>129</v>
      </c>
      <c r="B4149" s="59">
        <v>153</v>
      </c>
      <c r="C4149" s="59">
        <v>326</v>
      </c>
      <c r="D4149" s="59">
        <v>191</v>
      </c>
      <c r="E4149" s="59">
        <v>66</v>
      </c>
      <c r="F4149" s="59">
        <v>42</v>
      </c>
      <c r="G4149" s="59">
        <v>1319</v>
      </c>
    </row>
    <row r="4150" spans="1:7" x14ac:dyDescent="0.25">
      <c r="A4150" s="59">
        <v>579</v>
      </c>
      <c r="B4150" s="59">
        <v>443</v>
      </c>
      <c r="C4150" s="59">
        <v>543</v>
      </c>
      <c r="D4150" s="59">
        <v>67</v>
      </c>
      <c r="E4150" s="59">
        <v>53</v>
      </c>
      <c r="F4150" s="59">
        <v>22</v>
      </c>
      <c r="G4150" s="59">
        <v>-3534</v>
      </c>
    </row>
    <row r="4151" spans="1:7" x14ac:dyDescent="0.25">
      <c r="A4151" s="59">
        <v>3</v>
      </c>
      <c r="B4151" s="59">
        <v>49</v>
      </c>
      <c r="C4151" s="59">
        <v>94</v>
      </c>
      <c r="D4151" s="59">
        <v>39</v>
      </c>
      <c r="E4151" s="59">
        <v>47</v>
      </c>
      <c r="F4151" s="59">
        <v>14</v>
      </c>
      <c r="G4151" s="59">
        <v>250</v>
      </c>
    </row>
    <row r="4152" spans="1:7" x14ac:dyDescent="0.25">
      <c r="A4152" s="59">
        <v>15</v>
      </c>
      <c r="B4152" s="59">
        <v>25</v>
      </c>
      <c r="C4152" s="59">
        <v>44</v>
      </c>
      <c r="D4152" s="59">
        <v>16</v>
      </c>
      <c r="E4152" s="59">
        <v>15</v>
      </c>
      <c r="F4152" s="59">
        <v>4</v>
      </c>
      <c r="G4152" s="59">
        <v>851</v>
      </c>
    </row>
    <row r="4153" spans="1:7" x14ac:dyDescent="0.25">
      <c r="A4153" s="59">
        <v>47</v>
      </c>
      <c r="B4153" s="59">
        <v>43</v>
      </c>
      <c r="C4153" s="59">
        <v>46</v>
      </c>
      <c r="D4153" s="59">
        <v>0</v>
      </c>
      <c r="E4153" s="59">
        <v>11</v>
      </c>
      <c r="F4153" s="59">
        <v>0</v>
      </c>
      <c r="G4153" s="59">
        <v>344</v>
      </c>
    </row>
    <row r="4154" spans="1:7" x14ac:dyDescent="0.25">
      <c r="A4154" s="59">
        <v>-6</v>
      </c>
      <c r="B4154" s="59">
        <v>69</v>
      </c>
      <c r="C4154" s="59">
        <v>126</v>
      </c>
      <c r="D4154" s="59">
        <v>49</v>
      </c>
      <c r="E4154" s="59">
        <v>73</v>
      </c>
      <c r="F4154" s="59">
        <v>44</v>
      </c>
      <c r="G4154" s="59">
        <v>335</v>
      </c>
    </row>
    <row r="4155" spans="1:7" x14ac:dyDescent="0.25">
      <c r="A4155" s="59">
        <v>-24</v>
      </c>
      <c r="B4155" s="59">
        <v>25</v>
      </c>
      <c r="C4155" s="59">
        <v>48</v>
      </c>
      <c r="D4155" s="59">
        <v>20</v>
      </c>
      <c r="E4155" s="59">
        <v>41</v>
      </c>
      <c r="F4155" s="59">
        <v>7</v>
      </c>
      <c r="G4155" s="59">
        <v>218</v>
      </c>
    </row>
    <row r="4156" spans="1:7" x14ac:dyDescent="0.25">
      <c r="A4156" s="59">
        <v>55</v>
      </c>
      <c r="B4156" s="59">
        <v>75</v>
      </c>
      <c r="C4156" s="59">
        <v>135</v>
      </c>
      <c r="D4156" s="59">
        <v>52</v>
      </c>
      <c r="E4156" s="59">
        <v>38</v>
      </c>
      <c r="F4156" s="59">
        <v>16</v>
      </c>
      <c r="G4156" s="59">
        <v>327</v>
      </c>
    </row>
    <row r="4157" spans="1:7" x14ac:dyDescent="0.25">
      <c r="A4157" s="59">
        <v>42</v>
      </c>
      <c r="B4157" s="59">
        <v>74</v>
      </c>
      <c r="C4157" s="59">
        <v>130</v>
      </c>
      <c r="D4157" s="59">
        <v>48</v>
      </c>
      <c r="E4157" s="59">
        <v>46</v>
      </c>
      <c r="F4157" s="59">
        <v>15</v>
      </c>
      <c r="G4157" s="59">
        <v>462</v>
      </c>
    </row>
    <row r="4158" spans="1:7" x14ac:dyDescent="0.25">
      <c r="A4158" s="59">
        <v>459</v>
      </c>
      <c r="B4158" s="59">
        <v>453</v>
      </c>
      <c r="C4158" s="59">
        <v>796</v>
      </c>
      <c r="D4158" s="59">
        <v>316</v>
      </c>
      <c r="E4158" s="59">
        <v>144</v>
      </c>
      <c r="F4158" s="59">
        <v>111</v>
      </c>
      <c r="G4158" s="59">
        <v>1727</v>
      </c>
    </row>
    <row r="4159" spans="1:7" x14ac:dyDescent="0.25">
      <c r="A4159" s="59">
        <v>-280</v>
      </c>
      <c r="B4159" s="59">
        <v>-93</v>
      </c>
      <c r="C4159" s="59">
        <v>158</v>
      </c>
      <c r="D4159" s="59">
        <v>191</v>
      </c>
      <c r="E4159" s="59">
        <v>96</v>
      </c>
      <c r="F4159" s="59">
        <v>74</v>
      </c>
      <c r="G4159" s="59">
        <v>5121</v>
      </c>
    </row>
    <row r="4160" spans="1:7" x14ac:dyDescent="0.25">
      <c r="A4160" s="59">
        <v>132</v>
      </c>
      <c r="B4160" s="59">
        <v>124</v>
      </c>
      <c r="C4160" s="59">
        <v>224</v>
      </c>
      <c r="D4160" s="59">
        <v>86</v>
      </c>
      <c r="E4160" s="59">
        <v>35</v>
      </c>
      <c r="F4160" s="59">
        <v>24</v>
      </c>
      <c r="G4160" s="59">
        <v>1003</v>
      </c>
    </row>
    <row r="4161" spans="1:7" x14ac:dyDescent="0.25">
      <c r="A4161" s="59">
        <v>197</v>
      </c>
      <c r="B4161" s="59">
        <v>179</v>
      </c>
      <c r="C4161" s="59">
        <v>322</v>
      </c>
      <c r="D4161" s="59">
        <v>158</v>
      </c>
      <c r="E4161" s="59">
        <v>46</v>
      </c>
      <c r="F4161" s="59">
        <v>34</v>
      </c>
      <c r="G4161" s="59">
        <v>959</v>
      </c>
    </row>
    <row r="4162" spans="1:7" x14ac:dyDescent="0.25">
      <c r="A4162" s="59">
        <v>77</v>
      </c>
      <c r="B4162" s="59">
        <v>79</v>
      </c>
      <c r="C4162" s="59">
        <v>142</v>
      </c>
      <c r="D4162" s="59">
        <v>54</v>
      </c>
      <c r="E4162" s="59">
        <v>27</v>
      </c>
      <c r="F4162" s="59">
        <v>15</v>
      </c>
      <c r="G4162" s="59">
        <v>601</v>
      </c>
    </row>
    <row r="4163" spans="1:7" x14ac:dyDescent="0.25">
      <c r="A4163" s="59">
        <v>-332</v>
      </c>
      <c r="B4163" s="59">
        <v>-69</v>
      </c>
      <c r="C4163" s="59">
        <v>70</v>
      </c>
      <c r="D4163" s="59">
        <v>91</v>
      </c>
      <c r="E4163" s="59">
        <v>155</v>
      </c>
      <c r="F4163" s="59">
        <v>122</v>
      </c>
      <c r="G4163" s="59">
        <v>3641</v>
      </c>
    </row>
    <row r="4164" spans="1:7" x14ac:dyDescent="0.25">
      <c r="A4164" s="59">
        <v>463</v>
      </c>
      <c r="B4164" s="59">
        <v>407</v>
      </c>
      <c r="C4164" s="59">
        <v>700</v>
      </c>
      <c r="D4164" s="59">
        <v>192</v>
      </c>
      <c r="E4164" s="59">
        <v>95</v>
      </c>
      <c r="F4164" s="59">
        <v>70</v>
      </c>
      <c r="G4164" s="59">
        <v>723</v>
      </c>
    </row>
    <row r="4165" spans="1:7" x14ac:dyDescent="0.25">
      <c r="A4165" s="59">
        <v>402</v>
      </c>
      <c r="B4165" s="59">
        <v>420</v>
      </c>
      <c r="C4165" s="59">
        <v>745</v>
      </c>
      <c r="D4165" s="59">
        <v>264</v>
      </c>
      <c r="E4165" s="59">
        <v>149</v>
      </c>
      <c r="F4165" s="59">
        <v>97</v>
      </c>
      <c r="G4165" s="59">
        <v>2642</v>
      </c>
    </row>
    <row r="4166" spans="1:7" x14ac:dyDescent="0.25">
      <c r="A4166" s="59">
        <v>114</v>
      </c>
      <c r="B4166" s="59">
        <v>120</v>
      </c>
      <c r="C4166" s="59">
        <v>228</v>
      </c>
      <c r="D4166" s="59">
        <v>94</v>
      </c>
      <c r="E4166" s="59">
        <v>43</v>
      </c>
      <c r="F4166" s="59">
        <v>31</v>
      </c>
      <c r="G4166" s="59">
        <v>540</v>
      </c>
    </row>
    <row r="4167" spans="1:7" x14ac:dyDescent="0.25">
      <c r="A4167" s="59">
        <v>39</v>
      </c>
      <c r="B4167" s="59">
        <v>85</v>
      </c>
      <c r="C4167" s="59">
        <v>163</v>
      </c>
      <c r="D4167" s="59">
        <v>68</v>
      </c>
      <c r="E4167" s="59">
        <v>59</v>
      </c>
      <c r="F4167" s="59">
        <v>25</v>
      </c>
      <c r="G4167" s="59">
        <v>619</v>
      </c>
    </row>
    <row r="4168" spans="1:7" x14ac:dyDescent="0.25">
      <c r="A4168" s="59">
        <v>68</v>
      </c>
      <c r="B4168" s="59">
        <v>71</v>
      </c>
      <c r="C4168" s="59">
        <v>128</v>
      </c>
      <c r="D4168" s="59">
        <v>49</v>
      </c>
      <c r="E4168" s="59">
        <v>25</v>
      </c>
      <c r="F4168" s="59">
        <v>13</v>
      </c>
      <c r="G4168" s="59">
        <v>845</v>
      </c>
    </row>
    <row r="4169" spans="1:7" x14ac:dyDescent="0.25">
      <c r="A4169" s="59">
        <v>46</v>
      </c>
      <c r="B4169" s="59">
        <v>51</v>
      </c>
      <c r="C4169" s="59">
        <v>91</v>
      </c>
      <c r="D4169" s="59">
        <v>34</v>
      </c>
      <c r="E4169" s="59">
        <v>20</v>
      </c>
      <c r="F4169" s="59">
        <v>9</v>
      </c>
      <c r="G4169" s="59">
        <v>863</v>
      </c>
    </row>
    <row r="4170" spans="1:7" x14ac:dyDescent="0.25">
      <c r="A4170" s="59">
        <v>-4</v>
      </c>
      <c r="B4170" s="59">
        <v>76</v>
      </c>
      <c r="C4170" s="59">
        <v>140</v>
      </c>
      <c r="D4170" s="59">
        <v>55</v>
      </c>
      <c r="E4170" s="59">
        <v>79</v>
      </c>
      <c r="F4170" s="59">
        <v>49</v>
      </c>
      <c r="G4170" s="59">
        <v>-1053</v>
      </c>
    </row>
    <row r="4171" spans="1:7" x14ac:dyDescent="0.25">
      <c r="A4171" s="59">
        <v>46</v>
      </c>
      <c r="B4171" s="59">
        <v>66</v>
      </c>
      <c r="C4171" s="59">
        <v>114</v>
      </c>
      <c r="D4171" s="59">
        <v>41</v>
      </c>
      <c r="E4171" s="59">
        <v>35</v>
      </c>
      <c r="F4171" s="59">
        <v>12</v>
      </c>
      <c r="G4171" s="59">
        <v>320</v>
      </c>
    </row>
    <row r="4172" spans="1:7" x14ac:dyDescent="0.25">
      <c r="A4172" s="59">
        <v>40</v>
      </c>
      <c r="B4172" s="59">
        <v>63</v>
      </c>
      <c r="C4172" s="59">
        <v>113</v>
      </c>
      <c r="D4172" s="59">
        <v>43</v>
      </c>
      <c r="E4172" s="59">
        <v>36</v>
      </c>
      <c r="F4172" s="59">
        <v>13</v>
      </c>
      <c r="G4172" s="59">
        <v>466</v>
      </c>
    </row>
    <row r="4173" spans="1:7" x14ac:dyDescent="0.25">
      <c r="A4173" s="59">
        <v>13</v>
      </c>
      <c r="B4173" s="59">
        <v>25</v>
      </c>
      <c r="C4173" s="59">
        <v>44</v>
      </c>
      <c r="D4173" s="59">
        <v>16</v>
      </c>
      <c r="E4173" s="59">
        <v>16</v>
      </c>
      <c r="F4173" s="59">
        <v>4</v>
      </c>
      <c r="G4173" s="59">
        <v>851</v>
      </c>
    </row>
    <row r="4174" spans="1:7" x14ac:dyDescent="0.25">
      <c r="A4174" s="59">
        <v>10</v>
      </c>
      <c r="B4174" s="59">
        <v>38</v>
      </c>
      <c r="C4174" s="59">
        <v>74</v>
      </c>
      <c r="D4174" s="59">
        <v>31</v>
      </c>
      <c r="E4174" s="59">
        <v>31</v>
      </c>
      <c r="F4174" s="59">
        <v>9</v>
      </c>
      <c r="G4174" s="59">
        <v>1009</v>
      </c>
    </row>
    <row r="4175" spans="1:7" x14ac:dyDescent="0.25">
      <c r="A4175" s="59">
        <v>40</v>
      </c>
      <c r="B4175" s="59">
        <v>74</v>
      </c>
      <c r="C4175" s="59">
        <v>130</v>
      </c>
      <c r="D4175" s="59">
        <v>48</v>
      </c>
      <c r="E4175" s="59">
        <v>47</v>
      </c>
      <c r="F4175" s="59">
        <v>15</v>
      </c>
      <c r="G4175" s="59">
        <v>462</v>
      </c>
    </row>
    <row r="4176" spans="1:7" x14ac:dyDescent="0.25">
      <c r="A4176" s="59">
        <v>24</v>
      </c>
      <c r="B4176" s="59">
        <v>68</v>
      </c>
      <c r="C4176" s="59">
        <v>171</v>
      </c>
      <c r="D4176" s="59">
        <v>92</v>
      </c>
      <c r="E4176" s="59">
        <v>52</v>
      </c>
      <c r="F4176" s="59">
        <v>28</v>
      </c>
      <c r="G4176" s="59">
        <v>1898</v>
      </c>
    </row>
    <row r="4177" spans="1:7" x14ac:dyDescent="0.25">
      <c r="A4177" s="59">
        <v>-22</v>
      </c>
      <c r="B4177" s="59">
        <v>25</v>
      </c>
      <c r="C4177" s="59">
        <v>48</v>
      </c>
      <c r="D4177" s="59">
        <v>20</v>
      </c>
      <c r="E4177" s="59">
        <v>40</v>
      </c>
      <c r="F4177" s="59">
        <v>7</v>
      </c>
      <c r="G4177" s="59">
        <v>-598</v>
      </c>
    </row>
    <row r="4178" spans="1:7" x14ac:dyDescent="0.25">
      <c r="A4178" s="59">
        <v>-7</v>
      </c>
      <c r="B4178" s="59">
        <v>69</v>
      </c>
      <c r="C4178" s="59">
        <v>126</v>
      </c>
      <c r="D4178" s="59">
        <v>49</v>
      </c>
      <c r="E4178" s="59">
        <v>74</v>
      </c>
      <c r="F4178" s="59">
        <v>44</v>
      </c>
      <c r="G4178" s="59">
        <v>335</v>
      </c>
    </row>
    <row r="4179" spans="1:7" x14ac:dyDescent="0.25">
      <c r="A4179" s="59">
        <v>18</v>
      </c>
      <c r="B4179" s="59">
        <v>51</v>
      </c>
      <c r="C4179" s="59">
        <v>95</v>
      </c>
      <c r="D4179" s="59">
        <v>38</v>
      </c>
      <c r="E4179" s="59">
        <v>39</v>
      </c>
      <c r="F4179" s="59">
        <v>12</v>
      </c>
      <c r="G4179" s="59">
        <v>256</v>
      </c>
    </row>
    <row r="4180" spans="1:7" x14ac:dyDescent="0.25">
      <c r="A4180" s="59">
        <v>33</v>
      </c>
      <c r="B4180" s="59">
        <v>80</v>
      </c>
      <c r="C4180" s="59">
        <v>155</v>
      </c>
      <c r="D4180" s="59">
        <v>65</v>
      </c>
      <c r="E4180" s="59">
        <v>58</v>
      </c>
      <c r="F4180" s="59">
        <v>24</v>
      </c>
      <c r="G4180" s="59">
        <v>403</v>
      </c>
    </row>
    <row r="4181" spans="1:7" x14ac:dyDescent="0.25">
      <c r="A4181" s="59">
        <v>30</v>
      </c>
      <c r="B4181" s="59">
        <v>145</v>
      </c>
      <c r="C4181" s="59">
        <v>266</v>
      </c>
      <c r="D4181" s="59">
        <v>85</v>
      </c>
      <c r="E4181" s="59">
        <v>125</v>
      </c>
      <c r="F4181" s="59">
        <v>95</v>
      </c>
      <c r="G4181" s="59">
        <v>716</v>
      </c>
    </row>
    <row r="4182" spans="1:7" x14ac:dyDescent="0.25">
      <c r="A4182" s="59">
        <v>98</v>
      </c>
      <c r="B4182" s="59">
        <v>104</v>
      </c>
      <c r="C4182" s="59">
        <v>197</v>
      </c>
      <c r="D4182" s="59">
        <v>81</v>
      </c>
      <c r="E4182" s="59">
        <v>38</v>
      </c>
      <c r="F4182" s="59">
        <v>26</v>
      </c>
      <c r="G4182" s="59">
        <v>551</v>
      </c>
    </row>
    <row r="4183" spans="1:7" x14ac:dyDescent="0.25">
      <c r="A4183" s="59">
        <v>42</v>
      </c>
      <c r="B4183" s="59">
        <v>49</v>
      </c>
      <c r="C4183" s="59">
        <v>87</v>
      </c>
      <c r="D4183" s="59">
        <v>33</v>
      </c>
      <c r="E4183" s="59">
        <v>21</v>
      </c>
      <c r="F4183" s="59">
        <v>9</v>
      </c>
      <c r="G4183" s="59">
        <v>870</v>
      </c>
    </row>
    <row r="4184" spans="1:7" x14ac:dyDescent="0.25">
      <c r="A4184" s="59">
        <v>180</v>
      </c>
      <c r="B4184" s="59">
        <v>186</v>
      </c>
      <c r="C4184" s="59">
        <v>341</v>
      </c>
      <c r="D4184" s="59">
        <v>161</v>
      </c>
      <c r="E4184" s="59">
        <v>65</v>
      </c>
      <c r="F4184" s="59">
        <v>41</v>
      </c>
      <c r="G4184" s="59">
        <v>-2248</v>
      </c>
    </row>
    <row r="4185" spans="1:7" x14ac:dyDescent="0.25">
      <c r="A4185" s="59">
        <v>36</v>
      </c>
      <c r="B4185" s="59">
        <v>44</v>
      </c>
      <c r="C4185" s="59">
        <v>78</v>
      </c>
      <c r="D4185" s="59">
        <v>29</v>
      </c>
      <c r="E4185" s="59">
        <v>20</v>
      </c>
      <c r="F4185" s="59">
        <v>8</v>
      </c>
      <c r="G4185" s="59">
        <v>490</v>
      </c>
    </row>
    <row r="4186" spans="1:7" x14ac:dyDescent="0.25">
      <c r="A4186" s="59">
        <v>107</v>
      </c>
      <c r="B4186" s="59">
        <v>133</v>
      </c>
      <c r="C4186" s="59">
        <v>236</v>
      </c>
      <c r="D4186" s="59">
        <v>88</v>
      </c>
      <c r="E4186" s="59">
        <v>61</v>
      </c>
      <c r="F4186" s="59">
        <v>29</v>
      </c>
      <c r="G4186" s="59">
        <v>817</v>
      </c>
    </row>
    <row r="4187" spans="1:7" x14ac:dyDescent="0.25">
      <c r="A4187" s="59">
        <v>42</v>
      </c>
      <c r="B4187" s="59">
        <v>73</v>
      </c>
      <c r="C4187" s="59">
        <v>135</v>
      </c>
      <c r="D4187" s="59">
        <v>54</v>
      </c>
      <c r="E4187" s="59">
        <v>45</v>
      </c>
      <c r="F4187" s="59">
        <v>17</v>
      </c>
      <c r="G4187" s="59">
        <v>424</v>
      </c>
    </row>
    <row r="4188" spans="1:7" x14ac:dyDescent="0.25">
      <c r="A4188" s="59">
        <v>36</v>
      </c>
      <c r="B4188" s="59">
        <v>60</v>
      </c>
      <c r="C4188" s="59">
        <v>108</v>
      </c>
      <c r="D4188" s="59">
        <v>41</v>
      </c>
      <c r="E4188" s="59">
        <v>36</v>
      </c>
      <c r="F4188" s="59">
        <v>13</v>
      </c>
      <c r="G4188" s="59">
        <v>435</v>
      </c>
    </row>
    <row r="4189" spans="1:7" x14ac:dyDescent="0.25">
      <c r="A4189" s="59">
        <v>279</v>
      </c>
      <c r="B4189" s="59">
        <v>284</v>
      </c>
      <c r="C4189" s="59">
        <v>559</v>
      </c>
      <c r="D4189" s="59">
        <v>261</v>
      </c>
      <c r="E4189" s="59">
        <v>96</v>
      </c>
      <c r="F4189" s="59">
        <v>74</v>
      </c>
      <c r="G4189" s="59">
        <v>1321</v>
      </c>
    </row>
    <row r="4190" spans="1:7" x14ac:dyDescent="0.25">
      <c r="A4190" s="59">
        <v>45</v>
      </c>
      <c r="B4190" s="59">
        <v>56</v>
      </c>
      <c r="C4190" s="59">
        <v>106</v>
      </c>
      <c r="D4190" s="59">
        <v>43</v>
      </c>
      <c r="E4190" s="59">
        <v>26</v>
      </c>
      <c r="F4190" s="59">
        <v>14</v>
      </c>
      <c r="G4190" s="59">
        <v>531</v>
      </c>
    </row>
    <row r="4191" spans="1:7" x14ac:dyDescent="0.25">
      <c r="A4191" s="59">
        <v>70</v>
      </c>
      <c r="B4191" s="59">
        <v>101</v>
      </c>
      <c r="C4191" s="59">
        <v>179</v>
      </c>
      <c r="D4191" s="59">
        <v>67</v>
      </c>
      <c r="E4191" s="59">
        <v>54</v>
      </c>
      <c r="F4191" s="59">
        <v>22</v>
      </c>
      <c r="G4191" s="59">
        <v>-1239</v>
      </c>
    </row>
    <row r="4192" spans="1:7" x14ac:dyDescent="0.25">
      <c r="A4192" s="59">
        <v>197</v>
      </c>
      <c r="B4192" s="59">
        <v>179</v>
      </c>
      <c r="C4192" s="59">
        <v>322</v>
      </c>
      <c r="D4192" s="59">
        <v>62</v>
      </c>
      <c r="E4192" s="59">
        <v>46</v>
      </c>
      <c r="F4192" s="59">
        <v>34</v>
      </c>
      <c r="G4192" s="59">
        <v>959</v>
      </c>
    </row>
    <row r="4193" spans="1:7" x14ac:dyDescent="0.25">
      <c r="A4193" s="59">
        <v>77</v>
      </c>
      <c r="B4193" s="59">
        <v>79</v>
      </c>
      <c r="C4193" s="59">
        <v>142</v>
      </c>
      <c r="D4193" s="59">
        <v>54</v>
      </c>
      <c r="E4193" s="59">
        <v>27</v>
      </c>
      <c r="F4193" s="59">
        <v>15</v>
      </c>
      <c r="G4193" s="59">
        <v>601</v>
      </c>
    </row>
    <row r="4194" spans="1:7" x14ac:dyDescent="0.25">
      <c r="A4194" s="59">
        <v>-6</v>
      </c>
      <c r="B4194" s="59">
        <v>69</v>
      </c>
      <c r="C4194" s="59">
        <v>126</v>
      </c>
      <c r="D4194" s="59">
        <v>49</v>
      </c>
      <c r="E4194" s="59">
        <v>73</v>
      </c>
      <c r="F4194" s="59">
        <v>44</v>
      </c>
      <c r="G4194" s="59">
        <v>335</v>
      </c>
    </row>
    <row r="4195" spans="1:7" x14ac:dyDescent="0.25">
      <c r="A4195" s="59">
        <v>18</v>
      </c>
      <c r="B4195" s="59">
        <v>51</v>
      </c>
      <c r="C4195" s="59">
        <v>95</v>
      </c>
      <c r="D4195" s="59">
        <v>38</v>
      </c>
      <c r="E4195" s="59">
        <v>39</v>
      </c>
      <c r="F4195" s="59">
        <v>12</v>
      </c>
      <c r="G4195" s="59">
        <v>256</v>
      </c>
    </row>
    <row r="4196" spans="1:7" x14ac:dyDescent="0.25">
      <c r="A4196" s="59">
        <v>-22</v>
      </c>
      <c r="B4196" s="59">
        <v>25</v>
      </c>
      <c r="C4196" s="59">
        <v>48</v>
      </c>
      <c r="D4196" s="59">
        <v>20</v>
      </c>
      <c r="E4196" s="59">
        <v>40</v>
      </c>
      <c r="F4196" s="59">
        <v>7</v>
      </c>
      <c r="G4196" s="59">
        <v>218</v>
      </c>
    </row>
    <row r="4197" spans="1:7" x14ac:dyDescent="0.25">
      <c r="A4197" s="59">
        <v>53</v>
      </c>
      <c r="B4197" s="59">
        <v>75</v>
      </c>
      <c r="C4197" s="59">
        <v>135</v>
      </c>
      <c r="D4197" s="59">
        <v>52</v>
      </c>
      <c r="E4197" s="59">
        <v>39</v>
      </c>
      <c r="F4197" s="59">
        <v>16</v>
      </c>
      <c r="G4197" s="59">
        <v>327</v>
      </c>
    </row>
    <row r="4198" spans="1:7" x14ac:dyDescent="0.25">
      <c r="A4198" s="59">
        <v>42</v>
      </c>
      <c r="B4198" s="59">
        <v>74</v>
      </c>
      <c r="C4198" s="59">
        <v>130</v>
      </c>
      <c r="D4198" s="59">
        <v>48</v>
      </c>
      <c r="E4198" s="59">
        <v>46</v>
      </c>
      <c r="F4198" s="59">
        <v>15</v>
      </c>
      <c r="G4198" s="59">
        <v>462</v>
      </c>
    </row>
    <row r="4199" spans="1:7" x14ac:dyDescent="0.25">
      <c r="A4199" s="59">
        <v>25</v>
      </c>
      <c r="B4199" s="59">
        <v>68</v>
      </c>
      <c r="C4199" s="59">
        <v>171</v>
      </c>
      <c r="D4199" s="59">
        <v>92</v>
      </c>
      <c r="E4199" s="59">
        <v>51</v>
      </c>
      <c r="F4199" s="59">
        <v>28</v>
      </c>
      <c r="G4199" s="59">
        <v>1898</v>
      </c>
    </row>
    <row r="4200" spans="1:7" x14ac:dyDescent="0.25">
      <c r="A4200" s="59">
        <v>39</v>
      </c>
      <c r="B4200" s="59">
        <v>46</v>
      </c>
      <c r="C4200" s="59">
        <v>82</v>
      </c>
      <c r="D4200" s="59">
        <v>31</v>
      </c>
      <c r="E4200" s="59">
        <v>20</v>
      </c>
      <c r="F4200" s="59">
        <v>8</v>
      </c>
      <c r="G4200" s="59">
        <v>844</v>
      </c>
    </row>
    <row r="4201" spans="1:7" x14ac:dyDescent="0.25">
      <c r="A4201" s="59">
        <v>114</v>
      </c>
      <c r="B4201" s="59">
        <v>120</v>
      </c>
      <c r="C4201" s="59">
        <v>228</v>
      </c>
      <c r="D4201" s="59">
        <v>94</v>
      </c>
      <c r="E4201" s="59">
        <v>43</v>
      </c>
      <c r="F4201" s="59">
        <v>31</v>
      </c>
      <c r="G4201" s="59">
        <v>540</v>
      </c>
    </row>
    <row r="4202" spans="1:7" x14ac:dyDescent="0.25">
      <c r="A4202" s="59">
        <v>70</v>
      </c>
      <c r="B4202" s="59">
        <v>73</v>
      </c>
      <c r="C4202" s="59">
        <v>131</v>
      </c>
      <c r="D4202" s="59">
        <v>50</v>
      </c>
      <c r="E4202" s="59">
        <v>26</v>
      </c>
      <c r="F4202" s="59">
        <v>14</v>
      </c>
      <c r="G4202" s="59">
        <v>898</v>
      </c>
    </row>
    <row r="4203" spans="1:7" x14ac:dyDescent="0.25">
      <c r="A4203" s="59">
        <v>53</v>
      </c>
      <c r="B4203" s="59">
        <v>76</v>
      </c>
      <c r="C4203" s="59">
        <v>148</v>
      </c>
      <c r="D4203" s="59">
        <v>63</v>
      </c>
      <c r="E4203" s="59">
        <v>40</v>
      </c>
      <c r="F4203" s="59">
        <v>19</v>
      </c>
      <c r="G4203" s="59">
        <v>1075</v>
      </c>
    </row>
    <row r="4204" spans="1:7" x14ac:dyDescent="0.25">
      <c r="A4204" s="59">
        <v>31</v>
      </c>
      <c r="B4204" s="59">
        <v>65</v>
      </c>
      <c r="C4204" s="59">
        <v>121</v>
      </c>
      <c r="D4204" s="59">
        <v>49</v>
      </c>
      <c r="E4204" s="59">
        <v>44</v>
      </c>
      <c r="F4204" s="59">
        <v>16</v>
      </c>
      <c r="G4204" s="59">
        <v>392</v>
      </c>
    </row>
    <row r="4205" spans="1:7" x14ac:dyDescent="0.25">
      <c r="A4205" s="59">
        <v>39</v>
      </c>
      <c r="B4205" s="59">
        <v>85</v>
      </c>
      <c r="C4205" s="59">
        <v>163</v>
      </c>
      <c r="D4205" s="59">
        <v>68</v>
      </c>
      <c r="E4205" s="59">
        <v>59</v>
      </c>
      <c r="F4205" s="59">
        <v>25</v>
      </c>
      <c r="G4205" s="59">
        <v>619</v>
      </c>
    </row>
    <row r="4206" spans="1:7" x14ac:dyDescent="0.25">
      <c r="A4206" s="59">
        <v>199</v>
      </c>
      <c r="B4206" s="59">
        <v>179</v>
      </c>
      <c r="C4206" s="59">
        <v>322</v>
      </c>
      <c r="D4206" s="59">
        <v>79</v>
      </c>
      <c r="E4206" s="59">
        <v>45</v>
      </c>
      <c r="F4206" s="59">
        <v>34</v>
      </c>
      <c r="G4206" s="59">
        <v>959</v>
      </c>
    </row>
    <row r="4207" spans="1:7" x14ac:dyDescent="0.25">
      <c r="A4207" s="59">
        <v>79</v>
      </c>
      <c r="B4207" s="59">
        <v>79</v>
      </c>
      <c r="C4207" s="59">
        <v>142</v>
      </c>
      <c r="D4207" s="59">
        <v>54</v>
      </c>
      <c r="E4207" s="59">
        <v>26</v>
      </c>
      <c r="F4207" s="59">
        <v>15</v>
      </c>
      <c r="G4207" s="59">
        <v>601</v>
      </c>
    </row>
    <row r="4208" spans="1:7" x14ac:dyDescent="0.25">
      <c r="A4208" s="59">
        <v>70</v>
      </c>
      <c r="B4208" s="59">
        <v>101</v>
      </c>
      <c r="C4208" s="59">
        <v>179</v>
      </c>
      <c r="D4208" s="59">
        <v>67</v>
      </c>
      <c r="E4208" s="59">
        <v>54</v>
      </c>
      <c r="F4208" s="59">
        <v>22</v>
      </c>
      <c r="G4208" s="59">
        <v>677</v>
      </c>
    </row>
    <row r="4209" spans="1:7" x14ac:dyDescent="0.25">
      <c r="A4209" s="59">
        <v>132</v>
      </c>
      <c r="B4209" s="59">
        <v>124</v>
      </c>
      <c r="C4209" s="59">
        <v>224</v>
      </c>
      <c r="D4209" s="59">
        <v>86</v>
      </c>
      <c r="E4209" s="59">
        <v>35</v>
      </c>
      <c r="F4209" s="59">
        <v>24</v>
      </c>
      <c r="G4209" s="59">
        <v>1003</v>
      </c>
    </row>
    <row r="4210" spans="1:7" x14ac:dyDescent="0.25">
      <c r="A4210" s="59">
        <v>279</v>
      </c>
      <c r="B4210" s="59">
        <v>284</v>
      </c>
      <c r="C4210" s="59">
        <v>559</v>
      </c>
      <c r="D4210" s="59">
        <v>210</v>
      </c>
      <c r="E4210" s="59">
        <v>96</v>
      </c>
      <c r="F4210" s="59">
        <v>74</v>
      </c>
      <c r="G4210" s="59">
        <v>1321</v>
      </c>
    </row>
    <row r="4211" spans="1:7" x14ac:dyDescent="0.25">
      <c r="A4211" s="59">
        <v>43</v>
      </c>
      <c r="B4211" s="59">
        <v>56</v>
      </c>
      <c r="C4211" s="59">
        <v>106</v>
      </c>
      <c r="D4211" s="59">
        <v>43</v>
      </c>
      <c r="E4211" s="59">
        <v>27</v>
      </c>
      <c r="F4211" s="59">
        <v>14</v>
      </c>
      <c r="G4211" s="59">
        <v>531</v>
      </c>
    </row>
    <row r="4212" spans="1:7" x14ac:dyDescent="0.25">
      <c r="A4212" s="59">
        <v>233</v>
      </c>
      <c r="B4212" s="59">
        <v>251</v>
      </c>
      <c r="C4212" s="59">
        <v>534</v>
      </c>
      <c r="D4212" s="59">
        <v>254</v>
      </c>
      <c r="E4212" s="59">
        <v>94</v>
      </c>
      <c r="F4212" s="59">
        <v>70</v>
      </c>
      <c r="G4212" s="59">
        <v>1820</v>
      </c>
    </row>
    <row r="4213" spans="1:7" x14ac:dyDescent="0.25">
      <c r="A4213" s="59">
        <v>46</v>
      </c>
      <c r="B4213" s="59">
        <v>187</v>
      </c>
      <c r="C4213" s="59">
        <v>343</v>
      </c>
      <c r="D4213" s="59">
        <v>112</v>
      </c>
      <c r="E4213" s="59">
        <v>156</v>
      </c>
      <c r="F4213" s="59">
        <v>122</v>
      </c>
      <c r="G4213" s="59">
        <v>940</v>
      </c>
    </row>
    <row r="4214" spans="1:7" x14ac:dyDescent="0.25">
      <c r="A4214" s="59">
        <v>321</v>
      </c>
      <c r="B4214" s="59">
        <v>329</v>
      </c>
      <c r="C4214" s="59">
        <v>614</v>
      </c>
      <c r="D4214" s="59">
        <v>238</v>
      </c>
      <c r="E4214" s="59">
        <v>113</v>
      </c>
      <c r="F4214" s="59">
        <v>81</v>
      </c>
      <c r="G4214" s="59">
        <v>1744</v>
      </c>
    </row>
    <row r="4215" spans="1:7" x14ac:dyDescent="0.25">
      <c r="A4215" s="59">
        <v>-131</v>
      </c>
      <c r="B4215" s="59">
        <v>-25</v>
      </c>
      <c r="C4215" s="59">
        <v>109</v>
      </c>
      <c r="D4215" s="59">
        <v>138</v>
      </c>
      <c r="E4215" s="59">
        <v>63</v>
      </c>
      <c r="F4215" s="59">
        <v>40</v>
      </c>
      <c r="G4215" s="59">
        <v>2947</v>
      </c>
    </row>
    <row r="4216" spans="1:7" x14ac:dyDescent="0.25">
      <c r="A4216" s="59">
        <v>402</v>
      </c>
      <c r="B4216" s="59">
        <v>420</v>
      </c>
      <c r="C4216" s="59">
        <v>745</v>
      </c>
      <c r="D4216" s="59">
        <v>287</v>
      </c>
      <c r="E4216" s="59">
        <v>149</v>
      </c>
      <c r="F4216" s="59">
        <v>97</v>
      </c>
      <c r="G4216" s="59">
        <v>2642</v>
      </c>
    </row>
    <row r="4217" spans="1:7" x14ac:dyDescent="0.25">
      <c r="A4217" s="59">
        <v>-221</v>
      </c>
      <c r="B4217" s="59">
        <v>-32</v>
      </c>
      <c r="C4217" s="59">
        <v>205</v>
      </c>
      <c r="D4217" s="59">
        <v>210</v>
      </c>
      <c r="E4217" s="59">
        <v>117</v>
      </c>
      <c r="F4217" s="59">
        <v>73</v>
      </c>
      <c r="G4217" s="59">
        <v>4216</v>
      </c>
    </row>
    <row r="4218" spans="1:7" x14ac:dyDescent="0.25">
      <c r="A4218" s="59">
        <v>319</v>
      </c>
      <c r="B4218" s="59">
        <v>329</v>
      </c>
      <c r="C4218" s="59">
        <v>614</v>
      </c>
      <c r="D4218" s="59">
        <v>247</v>
      </c>
      <c r="E4218" s="59">
        <v>114</v>
      </c>
      <c r="F4218" s="59">
        <v>81</v>
      </c>
      <c r="G4218" s="59">
        <v>1744</v>
      </c>
    </row>
    <row r="4219" spans="1:7" x14ac:dyDescent="0.25">
      <c r="A4219" s="59">
        <v>233</v>
      </c>
      <c r="B4219" s="59">
        <v>251</v>
      </c>
      <c r="C4219" s="59">
        <v>534</v>
      </c>
      <c r="D4219" s="59">
        <v>289</v>
      </c>
      <c r="E4219" s="59">
        <v>94</v>
      </c>
      <c r="F4219" s="59">
        <v>70</v>
      </c>
      <c r="G4219" s="59">
        <v>1820</v>
      </c>
    </row>
    <row r="4220" spans="1:7" x14ac:dyDescent="0.25">
      <c r="A4220" s="59">
        <v>-605</v>
      </c>
      <c r="B4220" s="59">
        <v>-294</v>
      </c>
      <c r="C4220" s="59">
        <v>33</v>
      </c>
      <c r="D4220" s="59">
        <v>263</v>
      </c>
      <c r="E4220" s="59">
        <v>145</v>
      </c>
      <c r="F4220" s="59">
        <v>111</v>
      </c>
      <c r="G4220" s="59">
        <v>8252</v>
      </c>
    </row>
    <row r="4221" spans="1:7" x14ac:dyDescent="0.25">
      <c r="A4221" s="59">
        <v>47</v>
      </c>
      <c r="B4221" s="59">
        <v>187</v>
      </c>
      <c r="C4221" s="59">
        <v>343</v>
      </c>
      <c r="D4221" s="59">
        <v>169</v>
      </c>
      <c r="E4221" s="59">
        <v>155</v>
      </c>
      <c r="F4221" s="59">
        <v>122</v>
      </c>
      <c r="G4221" s="59">
        <v>940</v>
      </c>
    </row>
    <row r="4222" spans="1:7" x14ac:dyDescent="0.25">
      <c r="A4222" s="59">
        <v>288</v>
      </c>
      <c r="B4222" s="59">
        <v>310</v>
      </c>
      <c r="C4222" s="59">
        <v>569</v>
      </c>
      <c r="D4222" s="59">
        <v>220</v>
      </c>
      <c r="E4222" s="59">
        <v>116</v>
      </c>
      <c r="F4222" s="59">
        <v>73</v>
      </c>
      <c r="G4222" s="59">
        <v>1191</v>
      </c>
    </row>
    <row r="4223" spans="1:7" x14ac:dyDescent="0.25">
      <c r="A4223" s="59">
        <v>181</v>
      </c>
      <c r="B4223" s="59">
        <v>185</v>
      </c>
      <c r="C4223" s="59">
        <v>332</v>
      </c>
      <c r="D4223" s="59">
        <v>134</v>
      </c>
      <c r="E4223" s="59">
        <v>63</v>
      </c>
      <c r="F4223" s="59">
        <v>40</v>
      </c>
      <c r="G4223" s="59">
        <v>830</v>
      </c>
    </row>
    <row r="4224" spans="1:7" x14ac:dyDescent="0.25">
      <c r="A4224" s="59">
        <v>46</v>
      </c>
      <c r="B4224" s="59">
        <v>43</v>
      </c>
      <c r="C4224" s="59">
        <v>46</v>
      </c>
      <c r="D4224" s="59">
        <v>0</v>
      </c>
      <c r="E4224" s="59">
        <v>12</v>
      </c>
      <c r="F4224" s="59">
        <v>0</v>
      </c>
      <c r="G4224" s="59">
        <v>344</v>
      </c>
    </row>
    <row r="4225" spans="1:7" x14ac:dyDescent="0.25">
      <c r="A4225" s="59">
        <v>15</v>
      </c>
      <c r="B4225" s="59">
        <v>25</v>
      </c>
      <c r="C4225" s="59">
        <v>44</v>
      </c>
      <c r="D4225" s="59">
        <v>16</v>
      </c>
      <c r="E4225" s="59">
        <v>15</v>
      </c>
      <c r="F4225" s="59">
        <v>4</v>
      </c>
      <c r="G4225" s="59">
        <v>851</v>
      </c>
    </row>
    <row r="4226" spans="1:7" x14ac:dyDescent="0.25">
      <c r="A4226" s="59">
        <v>25</v>
      </c>
      <c r="B4226" s="59">
        <v>35</v>
      </c>
      <c r="C4226" s="59">
        <v>62</v>
      </c>
      <c r="D4226" s="59">
        <v>23</v>
      </c>
      <c r="E4226" s="59">
        <v>18</v>
      </c>
      <c r="F4226" s="59">
        <v>6</v>
      </c>
      <c r="G4226" s="59">
        <v>807</v>
      </c>
    </row>
    <row r="4227" spans="1:7" x14ac:dyDescent="0.25">
      <c r="A4227" s="59">
        <v>1</v>
      </c>
      <c r="B4227" s="59">
        <v>49</v>
      </c>
      <c r="C4227" s="59">
        <v>94</v>
      </c>
      <c r="D4227" s="59">
        <v>39</v>
      </c>
      <c r="E4227" s="59">
        <v>48</v>
      </c>
      <c r="F4227" s="59">
        <v>14</v>
      </c>
      <c r="G4227" s="59">
        <v>250</v>
      </c>
    </row>
    <row r="4228" spans="1:7" x14ac:dyDescent="0.25">
      <c r="A4228" s="59">
        <v>12</v>
      </c>
      <c r="B4228" s="59">
        <v>38</v>
      </c>
      <c r="C4228" s="59">
        <v>74</v>
      </c>
      <c r="D4228" s="59">
        <v>31</v>
      </c>
      <c r="E4228" s="59">
        <v>30</v>
      </c>
      <c r="F4228" s="59">
        <v>9</v>
      </c>
      <c r="G4228" s="59">
        <v>1009</v>
      </c>
    </row>
    <row r="4229" spans="1:7" x14ac:dyDescent="0.25">
      <c r="A4229" s="59">
        <v>37</v>
      </c>
      <c r="B4229" s="59">
        <v>44</v>
      </c>
      <c r="C4229" s="59">
        <v>78</v>
      </c>
      <c r="D4229" s="59">
        <v>29</v>
      </c>
      <c r="E4229" s="59">
        <v>19</v>
      </c>
      <c r="F4229" s="59">
        <v>8</v>
      </c>
      <c r="G4229" s="59">
        <v>490</v>
      </c>
    </row>
    <row r="4230" spans="1:7" x14ac:dyDescent="0.25">
      <c r="A4230" s="59">
        <v>108</v>
      </c>
      <c r="B4230" s="59">
        <v>133</v>
      </c>
      <c r="C4230" s="59">
        <v>236</v>
      </c>
      <c r="D4230" s="59">
        <v>88</v>
      </c>
      <c r="E4230" s="59">
        <v>60</v>
      </c>
      <c r="F4230" s="59">
        <v>29</v>
      </c>
      <c r="G4230" s="59">
        <v>817</v>
      </c>
    </row>
    <row r="4231" spans="1:7" x14ac:dyDescent="0.25">
      <c r="A4231" s="59">
        <v>180</v>
      </c>
      <c r="B4231" s="59">
        <v>186</v>
      </c>
      <c r="C4231" s="59">
        <v>341</v>
      </c>
      <c r="D4231" s="59">
        <v>137</v>
      </c>
      <c r="E4231" s="59">
        <v>65</v>
      </c>
      <c r="F4231" s="59">
        <v>41</v>
      </c>
      <c r="G4231" s="59">
        <v>690</v>
      </c>
    </row>
    <row r="4232" spans="1:7" x14ac:dyDescent="0.25">
      <c r="A4232" s="59">
        <v>28</v>
      </c>
      <c r="B4232" s="59">
        <v>36</v>
      </c>
      <c r="C4232" s="59">
        <v>64</v>
      </c>
      <c r="D4232" s="59">
        <v>24</v>
      </c>
      <c r="E4232" s="59">
        <v>17</v>
      </c>
      <c r="F4232" s="59">
        <v>6</v>
      </c>
      <c r="G4232" s="59">
        <v>829</v>
      </c>
    </row>
    <row r="4233" spans="1:7" x14ac:dyDescent="0.25">
      <c r="A4233" s="59">
        <v>98</v>
      </c>
      <c r="B4233" s="59">
        <v>104</v>
      </c>
      <c r="C4233" s="59">
        <v>197</v>
      </c>
      <c r="D4233" s="59">
        <v>81</v>
      </c>
      <c r="E4233" s="59">
        <v>38</v>
      </c>
      <c r="F4233" s="59">
        <v>26</v>
      </c>
      <c r="G4233" s="59">
        <v>551</v>
      </c>
    </row>
    <row r="4234" spans="1:7" x14ac:dyDescent="0.25">
      <c r="A4234" s="59">
        <v>9</v>
      </c>
      <c r="B4234" s="59">
        <v>57</v>
      </c>
      <c r="C4234" s="59">
        <v>110</v>
      </c>
      <c r="D4234" s="59">
        <v>46</v>
      </c>
      <c r="E4234" s="59">
        <v>51</v>
      </c>
      <c r="F4234" s="59">
        <v>17</v>
      </c>
      <c r="G4234" s="59">
        <v>422</v>
      </c>
    </row>
    <row r="4235" spans="1:7" x14ac:dyDescent="0.25">
      <c r="A4235" s="59">
        <v>42</v>
      </c>
      <c r="B4235" s="59">
        <v>73</v>
      </c>
      <c r="C4235" s="59">
        <v>135</v>
      </c>
      <c r="D4235" s="59">
        <v>54</v>
      </c>
      <c r="E4235" s="59">
        <v>45</v>
      </c>
      <c r="F4235" s="59">
        <v>17</v>
      </c>
      <c r="G4235" s="59">
        <v>424</v>
      </c>
    </row>
    <row r="4236" spans="1:7" x14ac:dyDescent="0.25">
      <c r="A4236" s="59">
        <v>129</v>
      </c>
      <c r="B4236" s="59">
        <v>153</v>
      </c>
      <c r="C4236" s="59">
        <v>326</v>
      </c>
      <c r="D4236" s="59">
        <v>168</v>
      </c>
      <c r="E4236" s="59">
        <v>66</v>
      </c>
      <c r="F4236" s="59">
        <v>42</v>
      </c>
      <c r="G4236" s="59">
        <v>1319</v>
      </c>
    </row>
    <row r="4237" spans="1:7" x14ac:dyDescent="0.25">
      <c r="A4237" s="59">
        <v>-10</v>
      </c>
      <c r="B4237" s="59">
        <v>65</v>
      </c>
      <c r="C4237" s="59">
        <v>119</v>
      </c>
      <c r="D4237" s="59">
        <v>47</v>
      </c>
      <c r="E4237" s="59">
        <v>72</v>
      </c>
      <c r="F4237" s="59">
        <v>42</v>
      </c>
      <c r="G4237" s="59">
        <v>521</v>
      </c>
    </row>
    <row r="4238" spans="1:7" x14ac:dyDescent="0.25">
      <c r="A4238" s="59">
        <v>1</v>
      </c>
      <c r="B4238" s="59">
        <v>57</v>
      </c>
      <c r="C4238" s="59">
        <v>104</v>
      </c>
      <c r="D4238" s="59">
        <v>41</v>
      </c>
      <c r="E4238" s="59">
        <v>56</v>
      </c>
      <c r="F4238" s="59">
        <v>13</v>
      </c>
      <c r="G4238" s="59">
        <v>482</v>
      </c>
    </row>
    <row r="4239" spans="1:7" x14ac:dyDescent="0.25">
      <c r="A4239" s="59">
        <v>37</v>
      </c>
      <c r="B4239" s="59">
        <v>60</v>
      </c>
      <c r="C4239" s="59">
        <v>108</v>
      </c>
      <c r="D4239" s="59">
        <v>41</v>
      </c>
      <c r="E4239" s="59">
        <v>35</v>
      </c>
      <c r="F4239" s="59">
        <v>13</v>
      </c>
      <c r="G4239" s="59">
        <v>435</v>
      </c>
    </row>
    <row r="4240" spans="1:7" x14ac:dyDescent="0.25">
      <c r="A4240" s="59">
        <v>45</v>
      </c>
      <c r="B4240" s="59">
        <v>66</v>
      </c>
      <c r="C4240" s="59">
        <v>114</v>
      </c>
      <c r="D4240" s="59">
        <v>41</v>
      </c>
      <c r="E4240" s="59">
        <v>36</v>
      </c>
      <c r="F4240" s="59">
        <v>12</v>
      </c>
      <c r="G4240" s="59">
        <v>320</v>
      </c>
    </row>
    <row r="4241" spans="1:7" x14ac:dyDescent="0.25">
      <c r="A4241" s="59">
        <v>42</v>
      </c>
      <c r="B4241" s="59">
        <v>63</v>
      </c>
      <c r="C4241" s="59">
        <v>113</v>
      </c>
      <c r="D4241" s="59">
        <v>43</v>
      </c>
      <c r="E4241" s="59">
        <v>35</v>
      </c>
      <c r="F4241" s="59">
        <v>13</v>
      </c>
      <c r="G4241" s="59">
        <v>466</v>
      </c>
    </row>
    <row r="4242" spans="1:7" x14ac:dyDescent="0.25">
      <c r="A4242" s="59">
        <v>-4</v>
      </c>
      <c r="B4242" s="59">
        <v>76</v>
      </c>
      <c r="C4242" s="59">
        <v>140</v>
      </c>
      <c r="D4242" s="59">
        <v>55</v>
      </c>
      <c r="E4242" s="59">
        <v>79</v>
      </c>
      <c r="F4242" s="59">
        <v>49</v>
      </c>
      <c r="G4242" s="59">
        <v>627</v>
      </c>
    </row>
    <row r="4243" spans="1:7" x14ac:dyDescent="0.25">
      <c r="A4243" s="59">
        <v>156</v>
      </c>
      <c r="B4243" s="59">
        <v>174</v>
      </c>
      <c r="C4243" s="59">
        <v>308</v>
      </c>
      <c r="D4243" s="59">
        <v>95</v>
      </c>
      <c r="E4243" s="59">
        <v>69</v>
      </c>
      <c r="F4243" s="59">
        <v>37</v>
      </c>
      <c r="G4243" s="59">
        <v>1166</v>
      </c>
    </row>
    <row r="4244" spans="1:7" x14ac:dyDescent="0.25">
      <c r="A4244" s="59">
        <v>68</v>
      </c>
      <c r="B4244" s="59">
        <v>71</v>
      </c>
      <c r="C4244" s="59">
        <v>128</v>
      </c>
      <c r="D4244" s="59">
        <v>49</v>
      </c>
      <c r="E4244" s="59">
        <v>25</v>
      </c>
      <c r="F4244" s="59">
        <v>13</v>
      </c>
      <c r="G4244" s="59">
        <v>845</v>
      </c>
    </row>
    <row r="4245" spans="1:7" x14ac:dyDescent="0.25">
      <c r="A4245" s="59">
        <v>19</v>
      </c>
      <c r="B4245" s="59">
        <v>32</v>
      </c>
      <c r="C4245" s="59">
        <v>60</v>
      </c>
      <c r="D4245" s="59">
        <v>24</v>
      </c>
      <c r="E4245" s="59">
        <v>19</v>
      </c>
      <c r="F4245" s="59">
        <v>7</v>
      </c>
      <c r="G4245" s="59">
        <v>567</v>
      </c>
    </row>
    <row r="4246" spans="1:7" x14ac:dyDescent="0.25">
      <c r="A4246" s="59">
        <v>34</v>
      </c>
      <c r="B4246" s="59">
        <v>80</v>
      </c>
      <c r="C4246" s="59">
        <v>155</v>
      </c>
      <c r="D4246" s="59">
        <v>65</v>
      </c>
      <c r="E4246" s="59">
        <v>57</v>
      </c>
      <c r="F4246" s="59">
        <v>24</v>
      </c>
      <c r="G4246" s="59">
        <v>403</v>
      </c>
    </row>
    <row r="4247" spans="1:7" x14ac:dyDescent="0.25">
      <c r="A4247" s="59">
        <v>76</v>
      </c>
      <c r="B4247" s="59">
        <v>96</v>
      </c>
      <c r="C4247" s="59">
        <v>188</v>
      </c>
      <c r="D4247" s="59">
        <v>80</v>
      </c>
      <c r="E4247" s="59">
        <v>45</v>
      </c>
      <c r="F4247" s="59">
        <v>24</v>
      </c>
      <c r="G4247" s="59">
        <v>1079</v>
      </c>
    </row>
    <row r="4248" spans="1:7" x14ac:dyDescent="0.25">
      <c r="A4248" s="59">
        <v>86</v>
      </c>
      <c r="B4248" s="59">
        <v>104</v>
      </c>
      <c r="C4248" s="59">
        <v>188</v>
      </c>
      <c r="D4248" s="59">
        <v>72</v>
      </c>
      <c r="E4248" s="59">
        <v>46</v>
      </c>
      <c r="F4248" s="59">
        <v>23</v>
      </c>
      <c r="G4248" s="59">
        <v>461</v>
      </c>
    </row>
    <row r="4249" spans="1:7" x14ac:dyDescent="0.25">
      <c r="A4249" s="59">
        <v>30</v>
      </c>
      <c r="B4249" s="59">
        <v>145</v>
      </c>
      <c r="C4249" s="59">
        <v>266</v>
      </c>
      <c r="D4249" s="59">
        <v>89</v>
      </c>
      <c r="E4249" s="59">
        <v>125</v>
      </c>
      <c r="F4249" s="59">
        <v>95</v>
      </c>
      <c r="G4249" s="59">
        <v>716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72"/>
  <sheetViews>
    <sheetView workbookViewId="0">
      <selection activeCell="G26" sqref="G26"/>
    </sheetView>
  </sheetViews>
  <sheetFormatPr defaultRowHeight="12.75" x14ac:dyDescent="0.2"/>
  <cols>
    <col min="1" max="1" width="16.625" bestFit="1" customWidth="1"/>
    <col min="2" max="2" width="14.25" bestFit="1" customWidth="1"/>
    <col min="3" max="3" width="13.875" bestFit="1" customWidth="1"/>
    <col min="4" max="4" width="12.75" bestFit="1" customWidth="1"/>
    <col min="5" max="5" width="10.875" bestFit="1" customWidth="1"/>
    <col min="6" max="9" width="12.75" bestFit="1" customWidth="1"/>
  </cols>
  <sheetData>
    <row r="1" spans="1:9" x14ac:dyDescent="0.2">
      <c r="A1" t="s">
        <v>177</v>
      </c>
    </row>
    <row r="2" spans="1:9" ht="13.5" thickBot="1" x14ac:dyDescent="0.25"/>
    <row r="3" spans="1:9" x14ac:dyDescent="0.2">
      <c r="A3" s="66" t="s">
        <v>178</v>
      </c>
      <c r="B3" s="66"/>
    </row>
    <row r="4" spans="1:9" x14ac:dyDescent="0.2">
      <c r="A4" s="63" t="s">
        <v>179</v>
      </c>
      <c r="B4" s="63">
        <v>0.79733090554069874</v>
      </c>
    </row>
    <row r="5" spans="1:9" x14ac:dyDescent="0.2">
      <c r="A5" s="63" t="s">
        <v>180</v>
      </c>
      <c r="B5" s="63">
        <v>0.63573657293035069</v>
      </c>
    </row>
    <row r="6" spans="1:9" x14ac:dyDescent="0.2">
      <c r="A6" s="63" t="s">
        <v>181</v>
      </c>
      <c r="B6" s="63">
        <v>0.63565078314536017</v>
      </c>
    </row>
    <row r="7" spans="1:9" x14ac:dyDescent="0.2">
      <c r="A7" s="63" t="s">
        <v>166</v>
      </c>
      <c r="B7" s="63">
        <v>61.392647976205446</v>
      </c>
    </row>
    <row r="8" spans="1:9" ht="13.5" thickBot="1" x14ac:dyDescent="0.25">
      <c r="A8" s="64" t="s">
        <v>182</v>
      </c>
      <c r="B8" s="64">
        <v>4248</v>
      </c>
    </row>
    <row r="10" spans="1:9" ht="13.5" thickBot="1" x14ac:dyDescent="0.25">
      <c r="A10" t="s">
        <v>183</v>
      </c>
    </row>
    <row r="11" spans="1:9" x14ac:dyDescent="0.2">
      <c r="A11" s="65"/>
      <c r="B11" s="65" t="s">
        <v>187</v>
      </c>
      <c r="C11" s="65" t="s">
        <v>188</v>
      </c>
      <c r="D11" s="65" t="s">
        <v>189</v>
      </c>
      <c r="E11" s="65" t="s">
        <v>190</v>
      </c>
      <c r="F11" s="65" t="s">
        <v>191</v>
      </c>
    </row>
    <row r="12" spans="1:9" x14ac:dyDescent="0.2">
      <c r="A12" s="63" t="s">
        <v>184</v>
      </c>
      <c r="B12" s="63">
        <v>1</v>
      </c>
      <c r="C12" s="63">
        <v>27930219.477790099</v>
      </c>
      <c r="D12" s="63">
        <v>27930219.477790099</v>
      </c>
      <c r="E12" s="63">
        <v>7410.399419939954</v>
      </c>
      <c r="F12" s="63">
        <v>0</v>
      </c>
    </row>
    <row r="13" spans="1:9" x14ac:dyDescent="0.2">
      <c r="A13" s="63" t="s">
        <v>185</v>
      </c>
      <c r="B13" s="63">
        <v>4246</v>
      </c>
      <c r="C13" s="63">
        <v>16003416.979601581</v>
      </c>
      <c r="D13" s="63">
        <v>3769.0572255302827</v>
      </c>
      <c r="E13" s="63"/>
      <c r="F13" s="63"/>
    </row>
    <row r="14" spans="1:9" ht="13.5" thickBot="1" x14ac:dyDescent="0.25">
      <c r="A14" s="64" t="s">
        <v>74</v>
      </c>
      <c r="B14" s="64">
        <v>4247</v>
      </c>
      <c r="C14" s="64">
        <v>43933636.457391679</v>
      </c>
      <c r="D14" s="64"/>
      <c r="E14" s="64"/>
      <c r="F14" s="64"/>
    </row>
    <row r="15" spans="1:9" ht="13.5" thickBot="1" x14ac:dyDescent="0.25"/>
    <row r="16" spans="1:9" x14ac:dyDescent="0.2">
      <c r="A16" s="65"/>
      <c r="B16" s="65" t="s">
        <v>192</v>
      </c>
      <c r="C16" s="65" t="s">
        <v>166</v>
      </c>
      <c r="D16" s="65" t="s">
        <v>193</v>
      </c>
      <c r="E16" s="65" t="s">
        <v>194</v>
      </c>
      <c r="F16" s="65" t="s">
        <v>195</v>
      </c>
      <c r="G16" s="65" t="s">
        <v>196</v>
      </c>
      <c r="H16" s="65" t="s">
        <v>197</v>
      </c>
      <c r="I16" s="65" t="s">
        <v>198</v>
      </c>
    </row>
    <row r="17" spans="1:9" x14ac:dyDescent="0.2">
      <c r="A17" s="63" t="s">
        <v>186</v>
      </c>
      <c r="B17" s="63">
        <v>-42.456003963535672</v>
      </c>
      <c r="C17" s="63">
        <v>1.5278497061348157</v>
      </c>
      <c r="D17" s="63">
        <v>-27.788076139335526</v>
      </c>
      <c r="E17" s="63">
        <v>2.7299748482716195E-156</v>
      </c>
      <c r="F17" s="63">
        <v>-45.451388221393849</v>
      </c>
      <c r="G17" s="63">
        <v>-39.460619705677495</v>
      </c>
      <c r="H17" s="63">
        <v>-45.451388221393849</v>
      </c>
      <c r="I17" s="63">
        <v>-39.460619705677495</v>
      </c>
    </row>
    <row r="18" spans="1:9" ht="13.5" thickBot="1" x14ac:dyDescent="0.25">
      <c r="A18" s="64" t="s">
        <v>2</v>
      </c>
      <c r="B18" s="64">
        <v>0.5365823401211981</v>
      </c>
      <c r="C18" s="64">
        <v>6.233264653168937E-3</v>
      </c>
      <c r="D18" s="64">
        <v>86.083676849562991</v>
      </c>
      <c r="E18" s="64">
        <v>0</v>
      </c>
      <c r="F18" s="64">
        <v>0.52436188234829295</v>
      </c>
      <c r="G18" s="64">
        <v>0.54880279789410324</v>
      </c>
      <c r="H18" s="64">
        <v>0.52436188234829295</v>
      </c>
      <c r="I18" s="64">
        <v>0.54880279789410324</v>
      </c>
    </row>
    <row r="22" spans="1:9" x14ac:dyDescent="0.2">
      <c r="A22" t="s">
        <v>199</v>
      </c>
      <c r="G22">
        <f>B17+(B18*500)</f>
        <v>225.83516609706336</v>
      </c>
    </row>
    <row r="23" spans="1:9" ht="13.5" thickBot="1" x14ac:dyDescent="0.25">
      <c r="G23">
        <f>B17+(B18*501)</f>
        <v>226.37174843718461</v>
      </c>
    </row>
    <row r="24" spans="1:9" x14ac:dyDescent="0.2">
      <c r="A24" s="65" t="s">
        <v>200</v>
      </c>
      <c r="B24" s="65" t="s">
        <v>201</v>
      </c>
      <c r="C24" s="65" t="s">
        <v>202</v>
      </c>
    </row>
    <row r="25" spans="1:9" x14ac:dyDescent="0.2">
      <c r="A25" s="63">
        <v>1</v>
      </c>
      <c r="B25" s="63">
        <v>75.0555285230067</v>
      </c>
      <c r="C25" s="63">
        <v>18.9444714769933</v>
      </c>
      <c r="G25" s="16">
        <f>(250-B17)/B18</f>
        <v>545.0347171274376</v>
      </c>
    </row>
    <row r="26" spans="1:9" x14ac:dyDescent="0.2">
      <c r="A26" s="63">
        <v>2</v>
      </c>
      <c r="B26" s="63">
        <v>59.494640659491971</v>
      </c>
      <c r="C26" s="63">
        <v>8.5053593405080292</v>
      </c>
    </row>
    <row r="27" spans="1:9" x14ac:dyDescent="0.2">
      <c r="A27" s="63">
        <v>3</v>
      </c>
      <c r="B27" s="63">
        <v>83.104263624824682</v>
      </c>
      <c r="C27" s="63">
        <v>17.895736375175318</v>
      </c>
    </row>
    <row r="28" spans="1:9" x14ac:dyDescent="0.2">
      <c r="A28" s="63">
        <v>4</v>
      </c>
      <c r="B28" s="63">
        <v>11.202230048584141</v>
      </c>
      <c r="C28" s="63">
        <v>18.797769951415859</v>
      </c>
    </row>
    <row r="29" spans="1:9" x14ac:dyDescent="0.2">
      <c r="A29" s="63">
        <v>5</v>
      </c>
      <c r="B29" s="63">
        <v>29.446029612704869</v>
      </c>
      <c r="C29" s="63">
        <v>24.553970387295131</v>
      </c>
    </row>
    <row r="30" spans="1:9" x14ac:dyDescent="0.2">
      <c r="A30" s="63">
        <v>6</v>
      </c>
      <c r="B30" s="63">
        <v>54.128817258279987</v>
      </c>
      <c r="C30" s="63">
        <v>-1.1288172582799874</v>
      </c>
    </row>
    <row r="31" spans="1:9" x14ac:dyDescent="0.2">
      <c r="A31" s="63">
        <v>7</v>
      </c>
      <c r="B31" s="63">
        <v>140.5185740177929</v>
      </c>
      <c r="C31" s="63">
        <v>-41.518574017792901</v>
      </c>
    </row>
    <row r="32" spans="1:9" x14ac:dyDescent="0.2">
      <c r="A32" s="63">
        <v>8</v>
      </c>
      <c r="B32" s="63">
        <v>38.031347054644037</v>
      </c>
      <c r="C32" s="63">
        <v>-38.031347054644037</v>
      </c>
    </row>
    <row r="33" spans="1:3" x14ac:dyDescent="0.2">
      <c r="A33" s="63">
        <v>9</v>
      </c>
      <c r="B33" s="63">
        <v>32.665523653432068</v>
      </c>
      <c r="C33" s="63">
        <v>0.33447634656793213</v>
      </c>
    </row>
    <row r="34" spans="1:3" x14ac:dyDescent="0.2">
      <c r="A34" s="63">
        <v>10</v>
      </c>
      <c r="B34" s="63">
        <v>27.299700252220084</v>
      </c>
      <c r="C34" s="63">
        <v>-10.299700252220084</v>
      </c>
    </row>
    <row r="35" spans="1:3" x14ac:dyDescent="0.2">
      <c r="A35" s="63">
        <v>11</v>
      </c>
      <c r="B35" s="63">
        <v>32.665523653432068</v>
      </c>
      <c r="C35" s="63">
        <v>3.3344763465679321</v>
      </c>
    </row>
    <row r="36" spans="1:3" x14ac:dyDescent="0.2">
      <c r="A36" s="63">
        <v>12</v>
      </c>
      <c r="B36" s="63">
        <v>142.66490337827767</v>
      </c>
      <c r="C36" s="63">
        <v>-31.664903378277671</v>
      </c>
    </row>
    <row r="37" spans="1:3" x14ac:dyDescent="0.2">
      <c r="A37" s="63">
        <v>13</v>
      </c>
      <c r="B37" s="63">
        <v>83.104263624824682</v>
      </c>
      <c r="C37" s="63">
        <v>3.8957363751753178</v>
      </c>
    </row>
    <row r="38" spans="1:3" x14ac:dyDescent="0.2">
      <c r="A38" s="63">
        <v>14</v>
      </c>
      <c r="B38" s="63">
        <v>250.51795374263853</v>
      </c>
      <c r="C38" s="63">
        <v>-47.517953742638525</v>
      </c>
    </row>
    <row r="39" spans="1:3" x14ac:dyDescent="0.2">
      <c r="A39" s="63">
        <v>15</v>
      </c>
      <c r="B39" s="63">
        <v>202.22554313173066</v>
      </c>
      <c r="C39" s="63">
        <v>-62.22554313173066</v>
      </c>
    </row>
    <row r="40" spans="1:3" x14ac:dyDescent="0.2">
      <c r="A40" s="63">
        <v>16</v>
      </c>
      <c r="B40" s="63">
        <v>75.0555285230067</v>
      </c>
      <c r="C40" s="63">
        <v>19.9444714769933</v>
      </c>
    </row>
    <row r="41" spans="1:3" x14ac:dyDescent="0.2">
      <c r="A41" s="63">
        <v>17</v>
      </c>
      <c r="B41" s="63">
        <v>59.494640659491971</v>
      </c>
      <c r="C41" s="63">
        <v>8.5053593405080292</v>
      </c>
    </row>
    <row r="42" spans="1:3" x14ac:dyDescent="0.2">
      <c r="A42" s="63">
        <v>18</v>
      </c>
      <c r="B42" s="63">
        <v>83.104263624824682</v>
      </c>
      <c r="C42" s="63">
        <v>17.895736375175318</v>
      </c>
    </row>
    <row r="43" spans="1:3" x14ac:dyDescent="0.2">
      <c r="A43" s="63">
        <v>19</v>
      </c>
      <c r="B43" s="63">
        <v>29.446029612704869</v>
      </c>
      <c r="C43" s="63">
        <v>23.553970387295131</v>
      </c>
    </row>
    <row r="44" spans="1:3" x14ac:dyDescent="0.2">
      <c r="A44" s="63">
        <v>20</v>
      </c>
      <c r="B44" s="63">
        <v>54.128817258279987</v>
      </c>
      <c r="C44" s="63">
        <v>-0.12881725827998736</v>
      </c>
    </row>
    <row r="45" spans="1:3" x14ac:dyDescent="0.2">
      <c r="A45" s="63">
        <v>21</v>
      </c>
      <c r="B45" s="63">
        <v>-18.309798658081757</v>
      </c>
      <c r="C45" s="63">
        <v>29.309798658081757</v>
      </c>
    </row>
    <row r="46" spans="1:3" x14ac:dyDescent="0.2">
      <c r="A46" s="63">
        <v>22</v>
      </c>
      <c r="B46" s="63">
        <v>-9.1878988760213929</v>
      </c>
      <c r="C46" s="63">
        <v>14.187898876021393</v>
      </c>
    </row>
    <row r="47" spans="1:3" x14ac:dyDescent="0.2">
      <c r="A47" s="63">
        <v>23</v>
      </c>
      <c r="B47" s="63">
        <v>-13.480557596990973</v>
      </c>
      <c r="C47" s="63">
        <v>25.480557596990973</v>
      </c>
    </row>
    <row r="48" spans="1:3" x14ac:dyDescent="0.2">
      <c r="A48" s="63">
        <v>24</v>
      </c>
      <c r="B48" s="63">
        <v>-19.382963338324153</v>
      </c>
      <c r="C48" s="63">
        <v>30.382963338324153</v>
      </c>
    </row>
    <row r="49" spans="1:3" x14ac:dyDescent="0.2">
      <c r="A49" s="63">
        <v>25</v>
      </c>
      <c r="B49" s="63">
        <v>-19.382963338324153</v>
      </c>
      <c r="C49" s="63">
        <v>29.382963338324153</v>
      </c>
    </row>
    <row r="50" spans="1:3" x14ac:dyDescent="0.2">
      <c r="A50" s="63">
        <v>26</v>
      </c>
      <c r="B50" s="63">
        <v>250.51795374263853</v>
      </c>
      <c r="C50" s="63">
        <v>-48.517953742638525</v>
      </c>
    </row>
    <row r="51" spans="1:3" x14ac:dyDescent="0.2">
      <c r="A51" s="63">
        <v>27</v>
      </c>
      <c r="B51" s="63">
        <v>83.104263624824682</v>
      </c>
      <c r="C51" s="63">
        <v>2.8957363751753178</v>
      </c>
    </row>
    <row r="52" spans="1:3" x14ac:dyDescent="0.2">
      <c r="A52" s="63">
        <v>28</v>
      </c>
      <c r="B52" s="63">
        <v>202.22554313173066</v>
      </c>
      <c r="C52" s="63">
        <v>-61.22554313173066</v>
      </c>
    </row>
    <row r="53" spans="1:3" x14ac:dyDescent="0.2">
      <c r="A53" s="63">
        <v>29</v>
      </c>
      <c r="B53" s="63">
        <v>250.51795374263853</v>
      </c>
      <c r="C53" s="63">
        <v>-75.517953742638525</v>
      </c>
    </row>
    <row r="54" spans="1:3" x14ac:dyDescent="0.2">
      <c r="A54" s="63">
        <v>30</v>
      </c>
      <c r="B54" s="63">
        <v>59.494640659491971</v>
      </c>
      <c r="C54" s="63">
        <v>-20.494640659491971</v>
      </c>
    </row>
    <row r="55" spans="1:3" x14ac:dyDescent="0.2">
      <c r="A55" s="63">
        <v>31</v>
      </c>
      <c r="B55" s="63">
        <v>48.762993857068004</v>
      </c>
      <c r="C55" s="63">
        <v>-1.7629938570680039</v>
      </c>
    </row>
    <row r="56" spans="1:3" x14ac:dyDescent="0.2">
      <c r="A56" s="63">
        <v>32</v>
      </c>
      <c r="B56" s="63">
        <v>-1.6757461143246175</v>
      </c>
      <c r="C56" s="63">
        <v>-2.3242538856753825</v>
      </c>
    </row>
    <row r="57" spans="1:3" x14ac:dyDescent="0.2">
      <c r="A57" s="63">
        <v>33</v>
      </c>
      <c r="B57" s="63">
        <v>23.5436238713717</v>
      </c>
      <c r="C57" s="63">
        <v>24.4563761286283</v>
      </c>
    </row>
    <row r="58" spans="1:3" x14ac:dyDescent="0.2">
      <c r="A58" s="63">
        <v>34</v>
      </c>
      <c r="B58" s="63">
        <v>18.71438281028091</v>
      </c>
      <c r="C58" s="63">
        <v>26.28561718971909</v>
      </c>
    </row>
    <row r="59" spans="1:3" x14ac:dyDescent="0.2">
      <c r="A59" s="63">
        <v>35</v>
      </c>
      <c r="B59" s="63">
        <v>5.8364066473721579</v>
      </c>
      <c r="C59" s="63">
        <v>-16.836406647372158</v>
      </c>
    </row>
    <row r="60" spans="1:3" x14ac:dyDescent="0.2">
      <c r="A60" s="63">
        <v>36</v>
      </c>
      <c r="B60" s="63">
        <v>10.665647708462942</v>
      </c>
      <c r="C60" s="63">
        <v>-49.665647708462942</v>
      </c>
    </row>
    <row r="61" spans="1:3" x14ac:dyDescent="0.2">
      <c r="A61" s="63">
        <v>37</v>
      </c>
      <c r="B61" s="63">
        <v>1.543747926402574</v>
      </c>
      <c r="C61" s="63">
        <v>7.456252073597426</v>
      </c>
    </row>
    <row r="62" spans="1:3" x14ac:dyDescent="0.2">
      <c r="A62" s="63">
        <v>38</v>
      </c>
      <c r="B62" s="63">
        <v>-7.5781518556577936</v>
      </c>
      <c r="C62" s="63">
        <v>-1.4218481443422064</v>
      </c>
    </row>
    <row r="63" spans="1:3" x14ac:dyDescent="0.2">
      <c r="A63" s="63">
        <v>39</v>
      </c>
      <c r="B63" s="63">
        <v>32.665523653432068</v>
      </c>
      <c r="C63" s="63">
        <v>1.3344763465679321</v>
      </c>
    </row>
    <row r="64" spans="1:3" x14ac:dyDescent="0.2">
      <c r="A64" s="63">
        <v>40</v>
      </c>
      <c r="B64" s="63">
        <v>32.665523653432068</v>
      </c>
      <c r="C64" s="63">
        <v>9.3344763465679321</v>
      </c>
    </row>
    <row r="65" spans="1:3" x14ac:dyDescent="0.2">
      <c r="A65" s="63">
        <v>41</v>
      </c>
      <c r="B65" s="63">
        <v>38.031347054644037</v>
      </c>
      <c r="C65" s="63">
        <v>-38.031347054644037</v>
      </c>
    </row>
    <row r="66" spans="1:3" x14ac:dyDescent="0.2">
      <c r="A66" s="63">
        <v>42</v>
      </c>
      <c r="B66" s="63">
        <v>64.860464060703947</v>
      </c>
      <c r="C66" s="63">
        <v>2.1395359392960529</v>
      </c>
    </row>
    <row r="67" spans="1:3" x14ac:dyDescent="0.2">
      <c r="A67" s="63">
        <v>43</v>
      </c>
      <c r="B67" s="63">
        <v>27.299700252220084</v>
      </c>
      <c r="C67" s="63">
        <v>-11.299700252220084</v>
      </c>
    </row>
    <row r="68" spans="1:3" x14ac:dyDescent="0.2">
      <c r="A68" s="63">
        <v>44</v>
      </c>
      <c r="B68" s="63">
        <v>140.5185740177929</v>
      </c>
      <c r="C68" s="63">
        <v>-41.518574017792901</v>
      </c>
    </row>
    <row r="69" spans="1:3" x14ac:dyDescent="0.2">
      <c r="A69" s="63">
        <v>45</v>
      </c>
      <c r="B69" s="63">
        <v>0.47058324616017444</v>
      </c>
      <c r="C69" s="63">
        <v>28.529416753839826</v>
      </c>
    </row>
    <row r="70" spans="1:3" x14ac:dyDescent="0.2">
      <c r="A70" s="63">
        <v>46</v>
      </c>
      <c r="B70" s="63">
        <v>0.47058324616017444</v>
      </c>
      <c r="C70" s="63">
        <v>28.529416753839826</v>
      </c>
    </row>
    <row r="71" spans="1:3" x14ac:dyDescent="0.2">
      <c r="A71" s="63">
        <v>47</v>
      </c>
      <c r="B71" s="63">
        <v>70.226287461915916</v>
      </c>
      <c r="C71" s="63">
        <v>-2.2262874619159163</v>
      </c>
    </row>
    <row r="72" spans="1:3" x14ac:dyDescent="0.2">
      <c r="A72" s="63">
        <v>48</v>
      </c>
      <c r="B72" s="63">
        <v>21.933876851008101</v>
      </c>
      <c r="C72" s="63">
        <v>-8.933876851008101</v>
      </c>
    </row>
    <row r="73" spans="1:3" x14ac:dyDescent="0.2">
      <c r="A73" s="63">
        <v>49</v>
      </c>
      <c r="B73" s="63">
        <v>59.494640659491971</v>
      </c>
      <c r="C73" s="63">
        <v>-50.494640659491971</v>
      </c>
    </row>
    <row r="74" spans="1:3" x14ac:dyDescent="0.2">
      <c r="A74" s="63">
        <v>50</v>
      </c>
      <c r="B74" s="63">
        <v>54.128817258279987</v>
      </c>
      <c r="C74" s="63">
        <v>-3.1288172582799874</v>
      </c>
    </row>
    <row r="75" spans="1:3" x14ac:dyDescent="0.2">
      <c r="A75" s="63">
        <v>51</v>
      </c>
      <c r="B75" s="63">
        <v>54.128817258279987</v>
      </c>
      <c r="C75" s="63">
        <v>-47.128817258279987</v>
      </c>
    </row>
    <row r="76" spans="1:3" x14ac:dyDescent="0.2">
      <c r="A76" s="63">
        <v>52</v>
      </c>
      <c r="B76" s="63">
        <v>16.568053449796118</v>
      </c>
      <c r="C76" s="63">
        <v>17.431946550203882</v>
      </c>
    </row>
    <row r="77" spans="1:3" x14ac:dyDescent="0.2">
      <c r="A77" s="63">
        <v>53</v>
      </c>
      <c r="B77" s="63">
        <v>38.031347054644037</v>
      </c>
      <c r="C77" s="63">
        <v>-3.1347054644037087E-2</v>
      </c>
    </row>
    <row r="78" spans="1:3" x14ac:dyDescent="0.2">
      <c r="A78" s="63">
        <v>54</v>
      </c>
      <c r="B78" s="63">
        <v>54.128817258279987</v>
      </c>
      <c r="C78" s="63">
        <v>15.871182741720013</v>
      </c>
    </row>
    <row r="79" spans="1:3" x14ac:dyDescent="0.2">
      <c r="A79" s="63">
        <v>55</v>
      </c>
      <c r="B79" s="63">
        <v>1.0071655862813742</v>
      </c>
      <c r="C79" s="63">
        <v>26.992834413718626</v>
      </c>
    </row>
    <row r="80" spans="1:3" x14ac:dyDescent="0.2">
      <c r="A80" s="63">
        <v>56</v>
      </c>
      <c r="B80" s="63">
        <v>38.031347054644037</v>
      </c>
      <c r="C80" s="63">
        <v>8.9686529453559629</v>
      </c>
    </row>
    <row r="81" spans="1:3" x14ac:dyDescent="0.2">
      <c r="A81" s="63">
        <v>57</v>
      </c>
      <c r="B81" s="63">
        <v>23.5436238713717</v>
      </c>
      <c r="C81" s="63">
        <v>23.4563761286283</v>
      </c>
    </row>
    <row r="82" spans="1:3" x14ac:dyDescent="0.2">
      <c r="A82" s="63">
        <v>58</v>
      </c>
      <c r="B82" s="63">
        <v>7.9827360078569498</v>
      </c>
      <c r="C82" s="63">
        <v>27.01726399214305</v>
      </c>
    </row>
    <row r="83" spans="1:3" x14ac:dyDescent="0.2">
      <c r="A83" s="63">
        <v>59</v>
      </c>
      <c r="B83" s="63">
        <v>27.299700252220084</v>
      </c>
      <c r="C83" s="63">
        <v>2.7002997477799155</v>
      </c>
    </row>
    <row r="84" spans="1:3" x14ac:dyDescent="0.2">
      <c r="A84" s="63">
        <v>60</v>
      </c>
      <c r="B84" s="63">
        <v>54.128817258279987</v>
      </c>
      <c r="C84" s="63">
        <v>-47.128817258279987</v>
      </c>
    </row>
    <row r="85" spans="1:3" x14ac:dyDescent="0.2">
      <c r="A85" s="63">
        <v>61</v>
      </c>
      <c r="B85" s="63">
        <v>123.88452147403575</v>
      </c>
      <c r="C85" s="63">
        <v>-8.8845214740357505</v>
      </c>
    </row>
    <row r="86" spans="1:3" x14ac:dyDescent="0.2">
      <c r="A86" s="63">
        <v>62</v>
      </c>
      <c r="B86" s="63">
        <v>59.494640659491971</v>
      </c>
      <c r="C86" s="63">
        <v>-19.494640659491971</v>
      </c>
    </row>
    <row r="87" spans="1:3" x14ac:dyDescent="0.2">
      <c r="A87" s="63">
        <v>63</v>
      </c>
      <c r="B87" s="63">
        <v>48.762993857068004</v>
      </c>
      <c r="C87" s="63">
        <v>-1.7629938570680039</v>
      </c>
    </row>
    <row r="88" spans="1:3" x14ac:dyDescent="0.2">
      <c r="A88" s="63">
        <v>64</v>
      </c>
      <c r="B88" s="63">
        <v>0.47058324616017444</v>
      </c>
      <c r="C88" s="63">
        <v>27.529416753839826</v>
      </c>
    </row>
    <row r="89" spans="1:3" x14ac:dyDescent="0.2">
      <c r="A89" s="63">
        <v>65</v>
      </c>
      <c r="B89" s="63">
        <v>1.0071655862813742</v>
      </c>
      <c r="C89" s="63">
        <v>26.992834413718626</v>
      </c>
    </row>
    <row r="90" spans="1:3" x14ac:dyDescent="0.2">
      <c r="A90" s="63">
        <v>66</v>
      </c>
      <c r="B90" s="63">
        <v>54.128817258279987</v>
      </c>
      <c r="C90" s="63">
        <v>-4.1288172582799874</v>
      </c>
    </row>
    <row r="91" spans="1:3" x14ac:dyDescent="0.2">
      <c r="A91" s="63">
        <v>67</v>
      </c>
      <c r="B91" s="63">
        <v>59.494640659491971</v>
      </c>
      <c r="C91" s="63">
        <v>-50.494640659491971</v>
      </c>
    </row>
    <row r="92" spans="1:3" x14ac:dyDescent="0.2">
      <c r="A92" s="63">
        <v>68</v>
      </c>
      <c r="B92" s="63">
        <v>64.860464060703947</v>
      </c>
      <c r="C92" s="63">
        <v>2.1395359392960529</v>
      </c>
    </row>
    <row r="93" spans="1:3" x14ac:dyDescent="0.2">
      <c r="A93" s="63">
        <v>69</v>
      </c>
      <c r="B93" s="63">
        <v>70.226287461915916</v>
      </c>
      <c r="C93" s="63">
        <v>-2.2262874619159163</v>
      </c>
    </row>
    <row r="94" spans="1:3" x14ac:dyDescent="0.2">
      <c r="A94" s="63">
        <v>70</v>
      </c>
      <c r="B94" s="63">
        <v>16.568053449796118</v>
      </c>
      <c r="C94" s="63">
        <v>17.431946550203882</v>
      </c>
    </row>
    <row r="95" spans="1:3" x14ac:dyDescent="0.2">
      <c r="A95" s="63">
        <v>71</v>
      </c>
      <c r="B95" s="63">
        <v>21.933876851008101</v>
      </c>
      <c r="C95" s="63">
        <v>-8.933876851008101</v>
      </c>
    </row>
    <row r="96" spans="1:3" x14ac:dyDescent="0.2">
      <c r="A96" s="63">
        <v>72</v>
      </c>
      <c r="B96" s="63">
        <v>38.031347054644037</v>
      </c>
      <c r="C96" s="63">
        <v>0.96865294535596291</v>
      </c>
    </row>
    <row r="97" spans="1:3" x14ac:dyDescent="0.2">
      <c r="A97" s="63">
        <v>73</v>
      </c>
      <c r="B97" s="63">
        <v>0.47058324616017444</v>
      </c>
      <c r="C97" s="63">
        <v>28.529416753839826</v>
      </c>
    </row>
    <row r="98" spans="1:3" x14ac:dyDescent="0.2">
      <c r="A98" s="63">
        <v>74</v>
      </c>
      <c r="B98" s="63">
        <v>0.47058324616017444</v>
      </c>
      <c r="C98" s="63">
        <v>28.529416753839826</v>
      </c>
    </row>
    <row r="99" spans="1:3" x14ac:dyDescent="0.2">
      <c r="A99" s="63">
        <v>75</v>
      </c>
      <c r="B99" s="63">
        <v>140.5185740177929</v>
      </c>
      <c r="C99" s="63">
        <v>-40.518574017792901</v>
      </c>
    </row>
    <row r="100" spans="1:3" x14ac:dyDescent="0.2">
      <c r="A100" s="63">
        <v>76</v>
      </c>
      <c r="B100" s="63">
        <v>25.153370891735285</v>
      </c>
      <c r="C100" s="63">
        <v>-48.153370891735285</v>
      </c>
    </row>
    <row r="101" spans="1:3" x14ac:dyDescent="0.2">
      <c r="A101" s="63">
        <v>77</v>
      </c>
      <c r="B101" s="63">
        <v>222.61567205633619</v>
      </c>
      <c r="C101" s="63">
        <v>144.38432794366381</v>
      </c>
    </row>
    <row r="102" spans="1:3" x14ac:dyDescent="0.2">
      <c r="A102" s="63">
        <v>78</v>
      </c>
      <c r="B102" s="63">
        <v>27.299700252220084</v>
      </c>
      <c r="C102" s="63">
        <v>-10.299700252220084</v>
      </c>
    </row>
    <row r="103" spans="1:3" x14ac:dyDescent="0.2">
      <c r="A103" s="63">
        <v>79</v>
      </c>
      <c r="B103" s="63">
        <v>-18.309798658081757</v>
      </c>
      <c r="C103" s="63">
        <v>28.309798658081757</v>
      </c>
    </row>
    <row r="104" spans="1:3" x14ac:dyDescent="0.2">
      <c r="A104" s="63">
        <v>80</v>
      </c>
      <c r="B104" s="63">
        <v>-19.382963338324153</v>
      </c>
      <c r="C104" s="63">
        <v>30.382963338324153</v>
      </c>
    </row>
    <row r="105" spans="1:3" x14ac:dyDescent="0.2">
      <c r="A105" s="63">
        <v>81</v>
      </c>
      <c r="B105" s="63">
        <v>-7.5781518556577936</v>
      </c>
      <c r="C105" s="63">
        <v>-0.42184814434220641</v>
      </c>
    </row>
    <row r="106" spans="1:3" x14ac:dyDescent="0.2">
      <c r="A106" s="63">
        <v>82</v>
      </c>
      <c r="B106" s="63">
        <v>5.8364066473721579</v>
      </c>
      <c r="C106" s="63">
        <v>-15.836406647372158</v>
      </c>
    </row>
    <row r="107" spans="1:3" x14ac:dyDescent="0.2">
      <c r="A107" s="63">
        <v>83</v>
      </c>
      <c r="B107" s="63">
        <v>7.44615366773575</v>
      </c>
      <c r="C107" s="63">
        <v>12.55384633226425</v>
      </c>
    </row>
    <row r="108" spans="1:3" x14ac:dyDescent="0.2">
      <c r="A108" s="63">
        <v>84</v>
      </c>
      <c r="B108" s="63">
        <v>21.933876851008101</v>
      </c>
      <c r="C108" s="63">
        <v>3.066123148991899</v>
      </c>
    </row>
    <row r="109" spans="1:3" x14ac:dyDescent="0.2">
      <c r="A109" s="63">
        <v>85</v>
      </c>
      <c r="B109" s="63">
        <v>-1.6757461143246175</v>
      </c>
      <c r="C109" s="63">
        <v>-2.3242538856753825</v>
      </c>
    </row>
    <row r="110" spans="1:3" x14ac:dyDescent="0.2">
      <c r="A110" s="63">
        <v>86</v>
      </c>
      <c r="B110" s="63">
        <v>83.104263624824682</v>
      </c>
      <c r="C110" s="63">
        <v>17.895736375175318</v>
      </c>
    </row>
    <row r="111" spans="1:3" x14ac:dyDescent="0.2">
      <c r="A111" s="63">
        <v>87</v>
      </c>
      <c r="B111" s="63">
        <v>75.0555285230067</v>
      </c>
      <c r="C111" s="63">
        <v>18.9444714769933</v>
      </c>
    </row>
    <row r="112" spans="1:3" x14ac:dyDescent="0.2">
      <c r="A112" s="63">
        <v>88</v>
      </c>
      <c r="B112" s="63">
        <v>29.446029612704869</v>
      </c>
      <c r="C112" s="63">
        <v>24.553970387295131</v>
      </c>
    </row>
    <row r="113" spans="1:3" x14ac:dyDescent="0.2">
      <c r="A113" s="63">
        <v>89</v>
      </c>
      <c r="B113" s="63">
        <v>220.4693426958514</v>
      </c>
      <c r="C113" s="63">
        <v>-45.469342695851395</v>
      </c>
    </row>
    <row r="114" spans="1:3" x14ac:dyDescent="0.2">
      <c r="A114" s="63">
        <v>90</v>
      </c>
      <c r="B114" s="63">
        <v>-9.7244812161425855</v>
      </c>
      <c r="C114" s="63">
        <v>-162.27551878385742</v>
      </c>
    </row>
    <row r="115" spans="1:3" x14ac:dyDescent="0.2">
      <c r="A115" s="63">
        <v>91</v>
      </c>
      <c r="B115" s="63">
        <v>321.34682263863664</v>
      </c>
      <c r="C115" s="63">
        <v>-59.346822638636638</v>
      </c>
    </row>
    <row r="116" spans="1:3" x14ac:dyDescent="0.2">
      <c r="A116" s="63">
        <v>92</v>
      </c>
      <c r="B116" s="63">
        <v>216.71326631500304</v>
      </c>
      <c r="C116" s="63">
        <v>-105.71326631500304</v>
      </c>
    </row>
    <row r="117" spans="1:3" x14ac:dyDescent="0.2">
      <c r="A117" s="63">
        <v>93</v>
      </c>
      <c r="B117" s="63">
        <v>54.128817258279987</v>
      </c>
      <c r="C117" s="63">
        <v>-167.12881725827998</v>
      </c>
    </row>
    <row r="118" spans="1:3" x14ac:dyDescent="0.2">
      <c r="A118" s="63">
        <v>94</v>
      </c>
      <c r="B118" s="63">
        <v>54.128817258279987</v>
      </c>
      <c r="C118" s="63">
        <v>15.871182741720013</v>
      </c>
    </row>
    <row r="119" spans="1:3" x14ac:dyDescent="0.2">
      <c r="A119" s="63">
        <v>95</v>
      </c>
      <c r="B119" s="63">
        <v>38.031347054644037</v>
      </c>
      <c r="C119" s="63">
        <v>9.9686529453559629</v>
      </c>
    </row>
    <row r="120" spans="1:3" x14ac:dyDescent="0.2">
      <c r="A120" s="63">
        <v>96</v>
      </c>
      <c r="B120" s="63">
        <v>17.641218130038517</v>
      </c>
      <c r="C120" s="63">
        <v>17.358781869961483</v>
      </c>
    </row>
    <row r="121" spans="1:3" x14ac:dyDescent="0.2">
      <c r="A121" s="63">
        <v>97</v>
      </c>
      <c r="B121" s="63">
        <v>59.494640659491971</v>
      </c>
      <c r="C121" s="63">
        <v>-19.494640659491971</v>
      </c>
    </row>
    <row r="122" spans="1:3" x14ac:dyDescent="0.2">
      <c r="A122" s="63">
        <v>98</v>
      </c>
      <c r="B122" s="63">
        <v>54.128817258279987</v>
      </c>
      <c r="C122" s="63">
        <v>-46.128817258279987</v>
      </c>
    </row>
    <row r="123" spans="1:3" x14ac:dyDescent="0.2">
      <c r="A123" s="63">
        <v>99</v>
      </c>
      <c r="B123" s="63">
        <v>3.1534949467661662</v>
      </c>
      <c r="C123" s="63">
        <v>26.846505053233834</v>
      </c>
    </row>
    <row r="124" spans="1:3" x14ac:dyDescent="0.2">
      <c r="A124" s="63">
        <v>100</v>
      </c>
      <c r="B124" s="63">
        <v>1.0071655862813742</v>
      </c>
      <c r="C124" s="63">
        <v>26.992834413718626</v>
      </c>
    </row>
    <row r="125" spans="1:3" x14ac:dyDescent="0.2">
      <c r="A125" s="63">
        <v>101</v>
      </c>
      <c r="B125" s="63">
        <v>5.8364066473721579</v>
      </c>
      <c r="C125" s="63">
        <v>-15.836406647372158</v>
      </c>
    </row>
    <row r="126" spans="1:3" x14ac:dyDescent="0.2">
      <c r="A126" s="63">
        <v>102</v>
      </c>
      <c r="B126" s="63">
        <v>1.543747926402574</v>
      </c>
      <c r="C126" s="63">
        <v>7.456252073597426</v>
      </c>
    </row>
    <row r="127" spans="1:3" x14ac:dyDescent="0.2">
      <c r="A127" s="63">
        <v>103</v>
      </c>
      <c r="B127" s="63">
        <v>-18.309798658081757</v>
      </c>
      <c r="C127" s="63">
        <v>29.309798658081757</v>
      </c>
    </row>
    <row r="128" spans="1:3" x14ac:dyDescent="0.2">
      <c r="A128" s="63">
        <v>104</v>
      </c>
      <c r="B128" s="63">
        <v>-9.1878988760213929</v>
      </c>
      <c r="C128" s="63">
        <v>13.187898876021393</v>
      </c>
    </row>
    <row r="129" spans="1:3" x14ac:dyDescent="0.2">
      <c r="A129" s="63">
        <v>105</v>
      </c>
      <c r="B129" s="63">
        <v>-7.5781518556577936</v>
      </c>
      <c r="C129" s="63">
        <v>-0.42184814434220641</v>
      </c>
    </row>
    <row r="130" spans="1:3" x14ac:dyDescent="0.2">
      <c r="A130" s="63">
        <v>106</v>
      </c>
      <c r="B130" s="63">
        <v>21.933876851008101</v>
      </c>
      <c r="C130" s="63">
        <v>4.066123148991899</v>
      </c>
    </row>
    <row r="131" spans="1:3" x14ac:dyDescent="0.2">
      <c r="A131" s="63">
        <v>107</v>
      </c>
      <c r="B131" s="63">
        <v>10.665647708462942</v>
      </c>
      <c r="C131" s="63">
        <v>-49.665647708462942</v>
      </c>
    </row>
    <row r="132" spans="1:3" x14ac:dyDescent="0.2">
      <c r="A132" s="63">
        <v>108</v>
      </c>
      <c r="B132" s="63">
        <v>0.47058324616017444</v>
      </c>
      <c r="C132" s="63">
        <v>27.529416753839826</v>
      </c>
    </row>
    <row r="133" spans="1:3" x14ac:dyDescent="0.2">
      <c r="A133" s="63">
        <v>109</v>
      </c>
      <c r="B133" s="63">
        <v>70.226287461915916</v>
      </c>
      <c r="C133" s="63">
        <v>-3.2262874619159163</v>
      </c>
    </row>
    <row r="134" spans="1:3" x14ac:dyDescent="0.2">
      <c r="A134" s="63">
        <v>110</v>
      </c>
      <c r="B134" s="63">
        <v>21.933876851008101</v>
      </c>
      <c r="C134" s="63">
        <v>-8.933876851008101</v>
      </c>
    </row>
    <row r="135" spans="1:3" x14ac:dyDescent="0.2">
      <c r="A135" s="63">
        <v>111</v>
      </c>
      <c r="B135" s="63">
        <v>59.494640659491971</v>
      </c>
      <c r="C135" s="63">
        <v>-49.494640659491971</v>
      </c>
    </row>
    <row r="136" spans="1:3" x14ac:dyDescent="0.2">
      <c r="A136" s="63">
        <v>112</v>
      </c>
      <c r="B136" s="63">
        <v>64.860464060703947</v>
      </c>
      <c r="C136" s="63">
        <v>1.1395359392960529</v>
      </c>
    </row>
    <row r="137" spans="1:3" x14ac:dyDescent="0.2">
      <c r="A137" s="63">
        <v>113</v>
      </c>
      <c r="B137" s="63">
        <v>11.202230048584141</v>
      </c>
      <c r="C137" s="63">
        <v>17.797769951415859</v>
      </c>
    </row>
    <row r="138" spans="1:3" x14ac:dyDescent="0.2">
      <c r="A138" s="63">
        <v>114</v>
      </c>
      <c r="B138" s="63">
        <v>0.47058324616017444</v>
      </c>
      <c r="C138" s="63">
        <v>27.529416753839826</v>
      </c>
    </row>
    <row r="139" spans="1:3" x14ac:dyDescent="0.2">
      <c r="A139" s="63">
        <v>115</v>
      </c>
      <c r="B139" s="63">
        <v>75.0555285230067</v>
      </c>
      <c r="C139" s="63">
        <v>19.9444714769933</v>
      </c>
    </row>
    <row r="140" spans="1:3" x14ac:dyDescent="0.2">
      <c r="A140" s="63">
        <v>116</v>
      </c>
      <c r="B140" s="63">
        <v>29.446029612704869</v>
      </c>
      <c r="C140" s="63">
        <v>24.553970387295131</v>
      </c>
    </row>
    <row r="141" spans="1:3" x14ac:dyDescent="0.2">
      <c r="A141" s="63">
        <v>117</v>
      </c>
      <c r="B141" s="63">
        <v>32.665523653432068</v>
      </c>
      <c r="C141" s="63">
        <v>0.33447634656793213</v>
      </c>
    </row>
    <row r="142" spans="1:3" x14ac:dyDescent="0.2">
      <c r="A142" s="63">
        <v>118</v>
      </c>
      <c r="B142" s="63">
        <v>32.665523653432068</v>
      </c>
      <c r="C142" s="63">
        <v>9.3344763465679321</v>
      </c>
    </row>
    <row r="143" spans="1:3" x14ac:dyDescent="0.2">
      <c r="A143" s="63">
        <v>119</v>
      </c>
      <c r="B143" s="63">
        <v>54.128817258279987</v>
      </c>
      <c r="C143" s="63">
        <v>-1.1288172582799874</v>
      </c>
    </row>
    <row r="144" spans="1:3" x14ac:dyDescent="0.2">
      <c r="A144" s="63">
        <v>120</v>
      </c>
      <c r="B144" s="63">
        <v>200.07921377124589</v>
      </c>
      <c r="C144" s="63">
        <v>-41.07921377124589</v>
      </c>
    </row>
    <row r="145" spans="1:3" x14ac:dyDescent="0.2">
      <c r="A145" s="63">
        <v>121</v>
      </c>
      <c r="B145" s="63">
        <v>59.494640659491971</v>
      </c>
      <c r="C145" s="63">
        <v>8.5053593405080292</v>
      </c>
    </row>
    <row r="146" spans="1:3" x14ac:dyDescent="0.2">
      <c r="A146" s="63">
        <v>122</v>
      </c>
      <c r="B146" s="63">
        <v>18.71438281028091</v>
      </c>
      <c r="C146" s="63">
        <v>25.28561718971909</v>
      </c>
    </row>
    <row r="147" spans="1:3" x14ac:dyDescent="0.2">
      <c r="A147" s="63">
        <v>123</v>
      </c>
      <c r="B147" s="63">
        <v>17.641218130038517</v>
      </c>
      <c r="C147" s="63">
        <v>16.358781869961483</v>
      </c>
    </row>
    <row r="148" spans="1:3" x14ac:dyDescent="0.2">
      <c r="A148" s="63">
        <v>124</v>
      </c>
      <c r="B148" s="63">
        <v>23.5436238713717</v>
      </c>
      <c r="C148" s="63">
        <v>23.4563761286283</v>
      </c>
    </row>
    <row r="149" spans="1:3" x14ac:dyDescent="0.2">
      <c r="A149" s="63">
        <v>125</v>
      </c>
      <c r="B149" s="63">
        <v>7.44615366773575</v>
      </c>
      <c r="C149" s="63">
        <v>13.55384633226425</v>
      </c>
    </row>
    <row r="150" spans="1:3" x14ac:dyDescent="0.2">
      <c r="A150" s="63">
        <v>126</v>
      </c>
      <c r="B150" s="63">
        <v>21.933876851008101</v>
      </c>
      <c r="C150" s="63">
        <v>3.066123148991899</v>
      </c>
    </row>
    <row r="151" spans="1:3" x14ac:dyDescent="0.2">
      <c r="A151" s="63">
        <v>127</v>
      </c>
      <c r="B151" s="63">
        <v>10.665647708462942</v>
      </c>
      <c r="C151" s="63">
        <v>-50.665647708462942</v>
      </c>
    </row>
    <row r="152" spans="1:3" x14ac:dyDescent="0.2">
      <c r="A152" s="63">
        <v>128</v>
      </c>
      <c r="B152" s="63">
        <v>5.8364066473721579</v>
      </c>
      <c r="C152" s="63">
        <v>-15.836406647372158</v>
      </c>
    </row>
    <row r="153" spans="1:3" x14ac:dyDescent="0.2">
      <c r="A153" s="63">
        <v>129</v>
      </c>
      <c r="B153" s="63">
        <v>1.543747926402574</v>
      </c>
      <c r="C153" s="63">
        <v>7.456252073597426</v>
      </c>
    </row>
    <row r="154" spans="1:3" x14ac:dyDescent="0.2">
      <c r="A154" s="63">
        <v>130</v>
      </c>
      <c r="B154" s="63">
        <v>-7.5781518556577936</v>
      </c>
      <c r="C154" s="63">
        <v>-1.4218481443422064</v>
      </c>
    </row>
    <row r="155" spans="1:3" x14ac:dyDescent="0.2">
      <c r="A155" s="63">
        <v>131</v>
      </c>
      <c r="B155" s="63">
        <v>48.762993857068004</v>
      </c>
      <c r="C155" s="63">
        <v>-1.7629938570680039</v>
      </c>
    </row>
    <row r="156" spans="1:3" x14ac:dyDescent="0.2">
      <c r="A156" s="63">
        <v>132</v>
      </c>
      <c r="B156" s="63">
        <v>27.299700252220084</v>
      </c>
      <c r="C156" s="63">
        <v>2.7002997477799155</v>
      </c>
    </row>
    <row r="157" spans="1:3" x14ac:dyDescent="0.2">
      <c r="A157" s="63">
        <v>133</v>
      </c>
      <c r="B157" s="63">
        <v>59.494640659491971</v>
      </c>
      <c r="C157" s="63">
        <v>-20.494640659491971</v>
      </c>
    </row>
    <row r="158" spans="1:3" x14ac:dyDescent="0.2">
      <c r="A158" s="63">
        <v>134</v>
      </c>
      <c r="B158" s="63">
        <v>202.22554313173066</v>
      </c>
      <c r="C158" s="63">
        <v>-62.22554313173066</v>
      </c>
    </row>
    <row r="159" spans="1:3" x14ac:dyDescent="0.2">
      <c r="A159" s="63">
        <v>135</v>
      </c>
      <c r="B159" s="63">
        <v>91.68958106676385</v>
      </c>
      <c r="C159" s="63">
        <v>-74.68958106676385</v>
      </c>
    </row>
    <row r="160" spans="1:3" x14ac:dyDescent="0.2">
      <c r="A160" s="63">
        <v>136</v>
      </c>
      <c r="B160" s="63">
        <v>250.51795374263853</v>
      </c>
      <c r="C160" s="63">
        <v>-47.517953742638525</v>
      </c>
    </row>
    <row r="161" spans="1:3" x14ac:dyDescent="0.2">
      <c r="A161" s="63">
        <v>137</v>
      </c>
      <c r="B161" s="63">
        <v>83.104263624824682</v>
      </c>
      <c r="C161" s="63">
        <v>18.895736375175318</v>
      </c>
    </row>
    <row r="162" spans="1:3" x14ac:dyDescent="0.2">
      <c r="A162" s="63">
        <v>138</v>
      </c>
      <c r="B162" s="63">
        <v>200.07921377124589</v>
      </c>
      <c r="C162" s="63">
        <v>-40.07921377124589</v>
      </c>
    </row>
    <row r="163" spans="1:3" x14ac:dyDescent="0.2">
      <c r="A163" s="63">
        <v>139</v>
      </c>
      <c r="B163" s="63">
        <v>59.494640659491971</v>
      </c>
      <c r="C163" s="63">
        <v>7.5053593405080292</v>
      </c>
    </row>
    <row r="164" spans="1:3" x14ac:dyDescent="0.2">
      <c r="A164" s="63">
        <v>140</v>
      </c>
      <c r="B164" s="63">
        <v>75.0555285230067</v>
      </c>
      <c r="C164" s="63">
        <v>18.9444714769933</v>
      </c>
    </row>
    <row r="165" spans="1:3" x14ac:dyDescent="0.2">
      <c r="A165" s="63">
        <v>141</v>
      </c>
      <c r="B165" s="63">
        <v>29.446029612704869</v>
      </c>
      <c r="C165" s="63">
        <v>24.553970387295131</v>
      </c>
    </row>
    <row r="166" spans="1:3" x14ac:dyDescent="0.2">
      <c r="A166" s="63">
        <v>142</v>
      </c>
      <c r="B166" s="63">
        <v>54.128817258279987</v>
      </c>
      <c r="C166" s="63">
        <v>-0.12881725827998736</v>
      </c>
    </row>
    <row r="167" spans="1:3" x14ac:dyDescent="0.2">
      <c r="A167" s="63">
        <v>143</v>
      </c>
      <c r="B167" s="63">
        <v>35.348435354038052</v>
      </c>
      <c r="C167" s="63">
        <v>-37.348435354038052</v>
      </c>
    </row>
    <row r="168" spans="1:3" x14ac:dyDescent="0.2">
      <c r="A168" s="63">
        <v>144</v>
      </c>
      <c r="B168" s="63">
        <v>321.34682263863664</v>
      </c>
      <c r="C168" s="63">
        <v>-59.346822638636638</v>
      </c>
    </row>
    <row r="169" spans="1:3" x14ac:dyDescent="0.2">
      <c r="A169" s="63">
        <v>145</v>
      </c>
      <c r="B169" s="63">
        <v>20.860712170765702</v>
      </c>
      <c r="C169" s="63">
        <v>-137.86071217076571</v>
      </c>
    </row>
    <row r="170" spans="1:3" x14ac:dyDescent="0.2">
      <c r="A170" s="63">
        <v>146</v>
      </c>
      <c r="B170" s="63">
        <v>-19.382963338324153</v>
      </c>
      <c r="C170" s="63">
        <v>30.382963338324153</v>
      </c>
    </row>
    <row r="171" spans="1:3" x14ac:dyDescent="0.2">
      <c r="A171" s="63">
        <v>147</v>
      </c>
      <c r="B171" s="63">
        <v>-18.309798658081757</v>
      </c>
      <c r="C171" s="63">
        <v>28.309798658081757</v>
      </c>
    </row>
    <row r="172" spans="1:3" x14ac:dyDescent="0.2">
      <c r="A172" s="63">
        <v>148</v>
      </c>
      <c r="B172" s="63">
        <v>-19.382963338324153</v>
      </c>
      <c r="C172" s="63">
        <v>30.382963338324153</v>
      </c>
    </row>
    <row r="173" spans="1:3" x14ac:dyDescent="0.2">
      <c r="A173" s="63">
        <v>149</v>
      </c>
      <c r="B173" s="63">
        <v>-9.1878988760213929</v>
      </c>
      <c r="C173" s="63">
        <v>13.187898876021393</v>
      </c>
    </row>
    <row r="174" spans="1:3" x14ac:dyDescent="0.2">
      <c r="A174" s="63">
        <v>150</v>
      </c>
      <c r="B174" s="63">
        <v>91.68958106676385</v>
      </c>
      <c r="C174" s="63">
        <v>-75.68958106676385</v>
      </c>
    </row>
    <row r="175" spans="1:3" x14ac:dyDescent="0.2">
      <c r="A175" s="63">
        <v>151</v>
      </c>
      <c r="B175" s="63">
        <v>142.66490337827767</v>
      </c>
      <c r="C175" s="63">
        <v>-31.664903378277671</v>
      </c>
    </row>
    <row r="176" spans="1:3" x14ac:dyDescent="0.2">
      <c r="A176" s="63">
        <v>152</v>
      </c>
      <c r="B176" s="63">
        <v>83.104263624824682</v>
      </c>
      <c r="C176" s="63">
        <v>2.8957363751753178</v>
      </c>
    </row>
    <row r="177" spans="1:3" x14ac:dyDescent="0.2">
      <c r="A177" s="63">
        <v>153</v>
      </c>
      <c r="B177" s="63">
        <v>250.51795374263853</v>
      </c>
      <c r="C177" s="63">
        <v>-47.517953742638525</v>
      </c>
    </row>
    <row r="178" spans="1:3" x14ac:dyDescent="0.2">
      <c r="A178" s="63">
        <v>154</v>
      </c>
      <c r="B178" s="63">
        <v>202.22554313173066</v>
      </c>
      <c r="C178" s="63">
        <v>-61.22554313173066</v>
      </c>
    </row>
    <row r="179" spans="1:3" x14ac:dyDescent="0.2">
      <c r="A179" s="63">
        <v>155</v>
      </c>
      <c r="B179" s="63">
        <v>-33.334104181475304</v>
      </c>
      <c r="C179" s="63">
        <v>-320.66589581852469</v>
      </c>
    </row>
    <row r="180" spans="1:3" x14ac:dyDescent="0.2">
      <c r="A180" s="63">
        <v>156</v>
      </c>
      <c r="B180" s="63">
        <v>-1.6757461143246175</v>
      </c>
      <c r="C180" s="63">
        <v>-1.3242538856753825</v>
      </c>
    </row>
    <row r="181" spans="1:3" x14ac:dyDescent="0.2">
      <c r="A181" s="63">
        <v>157</v>
      </c>
      <c r="B181" s="63">
        <v>27.299700252220084</v>
      </c>
      <c r="C181" s="63">
        <v>-11.299700252220084</v>
      </c>
    </row>
    <row r="182" spans="1:3" x14ac:dyDescent="0.2">
      <c r="A182" s="63">
        <v>158</v>
      </c>
      <c r="B182" s="63">
        <v>32.665523653432068</v>
      </c>
      <c r="C182" s="63">
        <v>0.33447634656793213</v>
      </c>
    </row>
    <row r="183" spans="1:3" x14ac:dyDescent="0.2">
      <c r="A183" s="63">
        <v>159</v>
      </c>
      <c r="B183" s="63">
        <v>140.5185740177929</v>
      </c>
      <c r="C183" s="63">
        <v>-41.518574017792901</v>
      </c>
    </row>
    <row r="184" spans="1:3" x14ac:dyDescent="0.2">
      <c r="A184" s="63">
        <v>160</v>
      </c>
      <c r="B184" s="63">
        <v>32.665523653432068</v>
      </c>
      <c r="C184" s="63">
        <v>9.3344763465679321</v>
      </c>
    </row>
    <row r="185" spans="1:3" x14ac:dyDescent="0.2">
      <c r="A185" s="63">
        <v>161</v>
      </c>
      <c r="B185" s="63">
        <v>5.8364066473721579</v>
      </c>
      <c r="C185" s="63">
        <v>27.163593352627842</v>
      </c>
    </row>
    <row r="186" spans="1:3" x14ac:dyDescent="0.2">
      <c r="A186" s="63">
        <v>162</v>
      </c>
      <c r="B186" s="63">
        <v>11.202230048584141</v>
      </c>
      <c r="C186" s="63">
        <v>17.797769951415859</v>
      </c>
    </row>
    <row r="187" spans="1:3" x14ac:dyDescent="0.2">
      <c r="A187" s="63">
        <v>163</v>
      </c>
      <c r="B187" s="63">
        <v>0.47058324616017444</v>
      </c>
      <c r="C187" s="63">
        <v>27.529416753839826</v>
      </c>
    </row>
    <row r="188" spans="1:3" x14ac:dyDescent="0.2">
      <c r="A188" s="63">
        <v>164</v>
      </c>
      <c r="B188" s="63">
        <v>70.226287461915916</v>
      </c>
      <c r="C188" s="63">
        <v>-2.2262874619159163</v>
      </c>
    </row>
    <row r="189" spans="1:3" x14ac:dyDescent="0.2">
      <c r="A189" s="63">
        <v>165</v>
      </c>
      <c r="B189" s="63">
        <v>64.860464060703947</v>
      </c>
      <c r="C189" s="63">
        <v>2.1395359392960529</v>
      </c>
    </row>
    <row r="190" spans="1:3" x14ac:dyDescent="0.2">
      <c r="A190" s="63">
        <v>166</v>
      </c>
      <c r="B190" s="63">
        <v>38.031347054644037</v>
      </c>
      <c r="C190" s="63">
        <v>-37.031347054644037</v>
      </c>
    </row>
    <row r="191" spans="1:3" x14ac:dyDescent="0.2">
      <c r="A191" s="63">
        <v>167</v>
      </c>
      <c r="B191" s="63">
        <v>43.397170455856021</v>
      </c>
      <c r="C191" s="63">
        <v>-15.397170455856021</v>
      </c>
    </row>
    <row r="192" spans="1:3" x14ac:dyDescent="0.2">
      <c r="A192" s="63">
        <v>168</v>
      </c>
      <c r="B192" s="63">
        <v>16.568053449796118</v>
      </c>
      <c r="C192" s="63">
        <v>18.431946550203882</v>
      </c>
    </row>
    <row r="193" spans="1:3" x14ac:dyDescent="0.2">
      <c r="A193" s="63">
        <v>169</v>
      </c>
      <c r="B193" s="63">
        <v>21.933876851008101</v>
      </c>
      <c r="C193" s="63">
        <v>-8.933876851008101</v>
      </c>
    </row>
    <row r="194" spans="1:3" x14ac:dyDescent="0.2">
      <c r="A194" s="63">
        <v>170</v>
      </c>
      <c r="B194" s="63">
        <v>38.031347054644037</v>
      </c>
      <c r="C194" s="63">
        <v>0.96865294535596291</v>
      </c>
    </row>
    <row r="195" spans="1:3" x14ac:dyDescent="0.2">
      <c r="A195" s="63">
        <v>171</v>
      </c>
      <c r="B195" s="63">
        <v>59.494640659491971</v>
      </c>
      <c r="C195" s="63">
        <v>-50.494640659491971</v>
      </c>
    </row>
    <row r="196" spans="1:3" x14ac:dyDescent="0.2">
      <c r="A196" s="63">
        <v>172</v>
      </c>
      <c r="B196" s="63">
        <v>123.88452147403575</v>
      </c>
      <c r="C196" s="63">
        <v>-8.8845214740357505</v>
      </c>
    </row>
    <row r="197" spans="1:3" x14ac:dyDescent="0.2">
      <c r="A197" s="63">
        <v>173</v>
      </c>
      <c r="B197" s="63">
        <v>3.1534949467661662</v>
      </c>
      <c r="C197" s="63">
        <v>26.846505053233834</v>
      </c>
    </row>
    <row r="198" spans="1:3" x14ac:dyDescent="0.2">
      <c r="A198" s="63">
        <v>174</v>
      </c>
      <c r="B198" s="63">
        <v>54.128817258279987</v>
      </c>
      <c r="C198" s="63">
        <v>15.871182741720013</v>
      </c>
    </row>
    <row r="199" spans="1:3" x14ac:dyDescent="0.2">
      <c r="A199" s="63">
        <v>175</v>
      </c>
      <c r="B199" s="63">
        <v>38.031347054644037</v>
      </c>
      <c r="C199" s="63">
        <v>9.9686529453559629</v>
      </c>
    </row>
    <row r="200" spans="1:3" x14ac:dyDescent="0.2">
      <c r="A200" s="63">
        <v>176</v>
      </c>
      <c r="B200" s="63">
        <v>54.128817258279987</v>
      </c>
      <c r="C200" s="63">
        <v>-46.128817258279987</v>
      </c>
    </row>
    <row r="201" spans="1:3" x14ac:dyDescent="0.2">
      <c r="A201" s="63">
        <v>177</v>
      </c>
      <c r="B201" s="63">
        <v>27.299700252220084</v>
      </c>
      <c r="C201" s="63">
        <v>10.700299747779916</v>
      </c>
    </row>
    <row r="202" spans="1:3" x14ac:dyDescent="0.2">
      <c r="A202" s="63">
        <v>178</v>
      </c>
      <c r="B202" s="63">
        <v>87.933504685915466</v>
      </c>
      <c r="C202" s="63">
        <v>17.066495314084534</v>
      </c>
    </row>
    <row r="203" spans="1:3" x14ac:dyDescent="0.2">
      <c r="A203" s="63">
        <v>179</v>
      </c>
      <c r="B203" s="63">
        <v>59.494640659491971</v>
      </c>
      <c r="C203" s="63">
        <v>8.5053593405080292</v>
      </c>
    </row>
    <row r="204" spans="1:3" x14ac:dyDescent="0.2">
      <c r="A204" s="63">
        <v>180</v>
      </c>
      <c r="B204" s="63">
        <v>82.031098944582283</v>
      </c>
      <c r="C204" s="63">
        <v>16.968901055417717</v>
      </c>
    </row>
    <row r="205" spans="1:3" x14ac:dyDescent="0.2">
      <c r="A205" s="63">
        <v>181</v>
      </c>
      <c r="B205" s="63">
        <v>11.202230048584141</v>
      </c>
      <c r="C205" s="63">
        <v>18.797769951415859</v>
      </c>
    </row>
    <row r="206" spans="1:3" x14ac:dyDescent="0.2">
      <c r="A206" s="63">
        <v>182</v>
      </c>
      <c r="B206" s="63">
        <v>58.958058319370771</v>
      </c>
      <c r="C206" s="63">
        <v>21.041941680629229</v>
      </c>
    </row>
    <row r="207" spans="1:3" x14ac:dyDescent="0.2">
      <c r="A207" s="63">
        <v>183</v>
      </c>
      <c r="B207" s="63">
        <v>58.958058319370771</v>
      </c>
      <c r="C207" s="63">
        <v>4.1941680629228983E-2</v>
      </c>
    </row>
    <row r="208" spans="1:3" x14ac:dyDescent="0.2">
      <c r="A208" s="63">
        <v>184</v>
      </c>
      <c r="B208" s="63">
        <v>139.98199167767169</v>
      </c>
      <c r="C208" s="63">
        <v>-40.981991677671687</v>
      </c>
    </row>
    <row r="209" spans="1:3" x14ac:dyDescent="0.2">
      <c r="A209" s="63">
        <v>185</v>
      </c>
      <c r="B209" s="63">
        <v>26.763117912098885</v>
      </c>
      <c r="C209" s="63">
        <v>-29.763117912098885</v>
      </c>
    </row>
    <row r="210" spans="1:3" x14ac:dyDescent="0.2">
      <c r="A210" s="63">
        <v>186</v>
      </c>
      <c r="B210" s="63">
        <v>32.665523653432068</v>
      </c>
      <c r="C210" s="63">
        <v>0.33447634656793213</v>
      </c>
    </row>
    <row r="211" spans="1:3" x14ac:dyDescent="0.2">
      <c r="A211" s="63">
        <v>187</v>
      </c>
      <c r="B211" s="63">
        <v>28.372864932462484</v>
      </c>
      <c r="C211" s="63">
        <v>-10.372864932462484</v>
      </c>
    </row>
    <row r="212" spans="1:3" x14ac:dyDescent="0.2">
      <c r="A212" s="63">
        <v>188</v>
      </c>
      <c r="B212" s="63">
        <v>30.519194292947269</v>
      </c>
      <c r="C212" s="63">
        <v>3.4808057070527312</v>
      </c>
    </row>
    <row r="213" spans="1:3" x14ac:dyDescent="0.2">
      <c r="A213" s="63">
        <v>189</v>
      </c>
      <c r="B213" s="63">
        <v>147.49414443936845</v>
      </c>
      <c r="C213" s="63">
        <v>-32.494144439368455</v>
      </c>
    </row>
    <row r="214" spans="1:3" x14ac:dyDescent="0.2">
      <c r="A214" s="63">
        <v>190</v>
      </c>
      <c r="B214" s="63">
        <v>93.835910427248649</v>
      </c>
      <c r="C214" s="63">
        <v>1.1640895727513509</v>
      </c>
    </row>
    <row r="215" spans="1:3" x14ac:dyDescent="0.2">
      <c r="A215" s="63">
        <v>191</v>
      </c>
      <c r="B215" s="63">
        <v>249.98137140251728</v>
      </c>
      <c r="C215" s="63">
        <v>-48.981371402517283</v>
      </c>
    </row>
    <row r="216" spans="1:3" x14ac:dyDescent="0.2">
      <c r="A216" s="63">
        <v>192</v>
      </c>
      <c r="B216" s="63">
        <v>202.76212547185187</v>
      </c>
      <c r="C216" s="63">
        <v>-60.762125471851874</v>
      </c>
    </row>
    <row r="217" spans="1:3" x14ac:dyDescent="0.2">
      <c r="A217" s="63">
        <v>193</v>
      </c>
      <c r="B217" s="63">
        <v>87.933504685915466</v>
      </c>
      <c r="C217" s="63">
        <v>17.066495314084534</v>
      </c>
    </row>
    <row r="218" spans="1:3" x14ac:dyDescent="0.2">
      <c r="A218" s="63">
        <v>194</v>
      </c>
      <c r="B218" s="63">
        <v>59.494640659491971</v>
      </c>
      <c r="C218" s="63">
        <v>8.5053593405080292</v>
      </c>
    </row>
    <row r="219" spans="1:3" x14ac:dyDescent="0.2">
      <c r="A219" s="63">
        <v>195</v>
      </c>
      <c r="B219" s="63">
        <v>82.031098944582283</v>
      </c>
      <c r="C219" s="63">
        <v>16.968901055417717</v>
      </c>
    </row>
    <row r="220" spans="1:3" x14ac:dyDescent="0.2">
      <c r="A220" s="63">
        <v>196</v>
      </c>
      <c r="B220" s="63">
        <v>58.958058319370771</v>
      </c>
      <c r="C220" s="63">
        <v>20.041941680629229</v>
      </c>
    </row>
    <row r="221" spans="1:3" x14ac:dyDescent="0.2">
      <c r="A221" s="63">
        <v>197</v>
      </c>
      <c r="B221" s="63">
        <v>58.958058319370771</v>
      </c>
      <c r="C221" s="63">
        <v>4.1941680629228983E-2</v>
      </c>
    </row>
    <row r="222" spans="1:3" x14ac:dyDescent="0.2">
      <c r="A222" s="63">
        <v>198</v>
      </c>
      <c r="B222" s="63">
        <v>-18.309798658081757</v>
      </c>
      <c r="C222" s="63">
        <v>28.309798658081757</v>
      </c>
    </row>
    <row r="223" spans="1:3" x14ac:dyDescent="0.2">
      <c r="A223" s="63">
        <v>199</v>
      </c>
      <c r="B223" s="63">
        <v>-8.6513165359001931</v>
      </c>
      <c r="C223" s="63">
        <v>14.651316535900193</v>
      </c>
    </row>
    <row r="224" spans="1:3" x14ac:dyDescent="0.2">
      <c r="A224" s="63">
        <v>200</v>
      </c>
      <c r="B224" s="63">
        <v>-13.480557596990973</v>
      </c>
      <c r="C224" s="63">
        <v>25.480557596990973</v>
      </c>
    </row>
    <row r="225" spans="1:3" x14ac:dyDescent="0.2">
      <c r="A225" s="63">
        <v>201</v>
      </c>
      <c r="B225" s="63">
        <v>-17.236633977839361</v>
      </c>
      <c r="C225" s="63">
        <v>28.236633977839361</v>
      </c>
    </row>
    <row r="226" spans="1:3" x14ac:dyDescent="0.2">
      <c r="A226" s="63">
        <v>202</v>
      </c>
      <c r="B226" s="63">
        <v>-19.382963338324153</v>
      </c>
      <c r="C226" s="63">
        <v>51.382963338324153</v>
      </c>
    </row>
    <row r="227" spans="1:3" x14ac:dyDescent="0.2">
      <c r="A227" s="63">
        <v>203</v>
      </c>
      <c r="B227" s="63">
        <v>249.98137140251728</v>
      </c>
      <c r="C227" s="63">
        <v>-48.981371402517283</v>
      </c>
    </row>
    <row r="228" spans="1:3" x14ac:dyDescent="0.2">
      <c r="A228" s="63">
        <v>204</v>
      </c>
      <c r="B228" s="63">
        <v>93.835910427248649</v>
      </c>
      <c r="C228" s="63">
        <v>1.1640895727513509</v>
      </c>
    </row>
    <row r="229" spans="1:3" x14ac:dyDescent="0.2">
      <c r="A229" s="63">
        <v>205</v>
      </c>
      <c r="B229" s="63">
        <v>202.76212547185187</v>
      </c>
      <c r="C229" s="63">
        <v>-61.762125471851874</v>
      </c>
    </row>
    <row r="230" spans="1:3" x14ac:dyDescent="0.2">
      <c r="A230" s="63">
        <v>206</v>
      </c>
      <c r="B230" s="63">
        <v>244.07896566118413</v>
      </c>
      <c r="C230" s="63">
        <v>-75.078965661184128</v>
      </c>
    </row>
    <row r="231" spans="1:3" x14ac:dyDescent="0.2">
      <c r="A231" s="63">
        <v>207</v>
      </c>
      <c r="B231" s="63">
        <v>61.104387679855556</v>
      </c>
      <c r="C231" s="63">
        <v>-19.104387679855556</v>
      </c>
    </row>
    <row r="232" spans="1:3" x14ac:dyDescent="0.2">
      <c r="A232" s="63">
        <v>208</v>
      </c>
      <c r="B232" s="63">
        <v>46.080082156462019</v>
      </c>
      <c r="C232" s="63">
        <v>-8.0082156462019327E-2</v>
      </c>
    </row>
    <row r="233" spans="1:3" x14ac:dyDescent="0.2">
      <c r="A233" s="63">
        <v>209</v>
      </c>
      <c r="B233" s="63">
        <v>-2.7489107945670099</v>
      </c>
      <c r="C233" s="63">
        <v>-1.2510892054329901</v>
      </c>
    </row>
    <row r="234" spans="1:3" x14ac:dyDescent="0.2">
      <c r="A234" s="63">
        <v>210</v>
      </c>
      <c r="B234" s="63">
        <v>23.5436238713717</v>
      </c>
      <c r="C234" s="63">
        <v>24.4563761286283</v>
      </c>
    </row>
    <row r="235" spans="1:3" x14ac:dyDescent="0.2">
      <c r="A235" s="63">
        <v>211</v>
      </c>
      <c r="B235" s="63">
        <v>12.811977068947733</v>
      </c>
      <c r="C235" s="63">
        <v>25.188022931052267</v>
      </c>
    </row>
    <row r="236" spans="1:3" x14ac:dyDescent="0.2">
      <c r="A236" s="63">
        <v>212</v>
      </c>
      <c r="B236" s="63">
        <v>13.348559409068933</v>
      </c>
      <c r="C236" s="63">
        <v>-21.348559409068933</v>
      </c>
    </row>
    <row r="237" spans="1:3" x14ac:dyDescent="0.2">
      <c r="A237" s="63">
        <v>213</v>
      </c>
      <c r="B237" s="63">
        <v>12.275394728826534</v>
      </c>
      <c r="C237" s="63">
        <v>-44.275394728826534</v>
      </c>
    </row>
    <row r="238" spans="1:3" x14ac:dyDescent="0.2">
      <c r="A238" s="63">
        <v>214</v>
      </c>
      <c r="B238" s="63">
        <v>1.543747926402574</v>
      </c>
      <c r="C238" s="63">
        <v>7.456252073597426</v>
      </c>
    </row>
    <row r="239" spans="1:3" x14ac:dyDescent="0.2">
      <c r="A239" s="63">
        <v>215</v>
      </c>
      <c r="B239" s="63">
        <v>-5.9684048352942014</v>
      </c>
      <c r="C239" s="63">
        <v>-1.0315951647057986</v>
      </c>
    </row>
    <row r="240" spans="1:3" x14ac:dyDescent="0.2">
      <c r="A240" s="63">
        <v>216</v>
      </c>
      <c r="B240" s="63">
        <v>32.665523653432068</v>
      </c>
      <c r="C240" s="63">
        <v>0.33447634656793213</v>
      </c>
    </row>
    <row r="241" spans="1:3" x14ac:dyDescent="0.2">
      <c r="A241" s="63">
        <v>217</v>
      </c>
      <c r="B241" s="63">
        <v>26.226535571977685</v>
      </c>
      <c r="C241" s="63">
        <v>11.773464428022315</v>
      </c>
    </row>
    <row r="242" spans="1:3" x14ac:dyDescent="0.2">
      <c r="A242" s="63">
        <v>218</v>
      </c>
      <c r="B242" s="63">
        <v>26.763117912098885</v>
      </c>
      <c r="C242" s="63">
        <v>-29.763117912098885</v>
      </c>
    </row>
    <row r="243" spans="1:3" x14ac:dyDescent="0.2">
      <c r="A243" s="63">
        <v>219</v>
      </c>
      <c r="B243" s="63">
        <v>64.860464060703947</v>
      </c>
      <c r="C243" s="63">
        <v>-2.8604640607039471</v>
      </c>
    </row>
    <row r="244" spans="1:3" x14ac:dyDescent="0.2">
      <c r="A244" s="63">
        <v>220</v>
      </c>
      <c r="B244" s="63">
        <v>68.079958101431146</v>
      </c>
      <c r="C244" s="63">
        <v>2.9200418985688543</v>
      </c>
    </row>
    <row r="245" spans="1:3" x14ac:dyDescent="0.2">
      <c r="A245" s="63">
        <v>221</v>
      </c>
      <c r="B245" s="63">
        <v>28.372864932462484</v>
      </c>
      <c r="C245" s="63">
        <v>-10.372864932462484</v>
      </c>
    </row>
    <row r="246" spans="1:3" x14ac:dyDescent="0.2">
      <c r="A246" s="63">
        <v>222</v>
      </c>
      <c r="B246" s="63">
        <v>139.98199167767169</v>
      </c>
      <c r="C246" s="63">
        <v>-41.981991677671687</v>
      </c>
    </row>
    <row r="247" spans="1:3" x14ac:dyDescent="0.2">
      <c r="A247" s="63">
        <v>223</v>
      </c>
      <c r="B247" s="63">
        <v>-12.407392916748577</v>
      </c>
      <c r="C247" s="63">
        <v>29.407392916748577</v>
      </c>
    </row>
    <row r="248" spans="1:3" x14ac:dyDescent="0.2">
      <c r="A248" s="63">
        <v>224</v>
      </c>
      <c r="B248" s="63">
        <v>0.47058324616017444</v>
      </c>
      <c r="C248" s="63">
        <v>27.529416753839826</v>
      </c>
    </row>
    <row r="249" spans="1:3" x14ac:dyDescent="0.2">
      <c r="A249" s="63">
        <v>225</v>
      </c>
      <c r="B249" s="63">
        <v>20.860712170765702</v>
      </c>
      <c r="C249" s="63">
        <v>-8.8607121707657015</v>
      </c>
    </row>
    <row r="250" spans="1:3" x14ac:dyDescent="0.2">
      <c r="A250" s="63">
        <v>226</v>
      </c>
      <c r="B250" s="63">
        <v>75.592110863127914</v>
      </c>
      <c r="C250" s="63">
        <v>-60.592110863127914</v>
      </c>
    </row>
    <row r="251" spans="1:3" x14ac:dyDescent="0.2">
      <c r="A251" s="63">
        <v>227</v>
      </c>
      <c r="B251" s="63">
        <v>54.128817258279987</v>
      </c>
      <c r="C251" s="63">
        <v>-4.1288172582799874</v>
      </c>
    </row>
    <row r="252" spans="1:3" x14ac:dyDescent="0.2">
      <c r="A252" s="63">
        <v>228</v>
      </c>
      <c r="B252" s="63">
        <v>31.055776633068469</v>
      </c>
      <c r="C252" s="63">
        <v>9.9442233669315314</v>
      </c>
    </row>
    <row r="253" spans="1:3" x14ac:dyDescent="0.2">
      <c r="A253" s="63">
        <v>229</v>
      </c>
      <c r="B253" s="63">
        <v>40.714258755250036</v>
      </c>
      <c r="C253" s="63">
        <v>-37.714258755250036</v>
      </c>
    </row>
    <row r="254" spans="1:3" x14ac:dyDescent="0.2">
      <c r="A254" s="63">
        <v>230</v>
      </c>
      <c r="B254" s="63">
        <v>16.568053449796118</v>
      </c>
      <c r="C254" s="63">
        <v>18.431946550203882</v>
      </c>
    </row>
    <row r="255" spans="1:3" x14ac:dyDescent="0.2">
      <c r="A255" s="63">
        <v>231</v>
      </c>
      <c r="B255" s="63">
        <v>40.177676415128836</v>
      </c>
      <c r="C255" s="63">
        <v>1.8223235848711639</v>
      </c>
    </row>
    <row r="256" spans="1:3" x14ac:dyDescent="0.2">
      <c r="A256" s="63">
        <v>232</v>
      </c>
      <c r="B256" s="63">
        <v>50.909323217552803</v>
      </c>
      <c r="C256" s="63">
        <v>15.090676782447197</v>
      </c>
    </row>
    <row r="257" spans="1:3" x14ac:dyDescent="0.2">
      <c r="A257" s="63">
        <v>233</v>
      </c>
      <c r="B257" s="63">
        <v>19.250965150402109</v>
      </c>
      <c r="C257" s="63">
        <v>23.749034849597891</v>
      </c>
    </row>
    <row r="258" spans="1:3" x14ac:dyDescent="0.2">
      <c r="A258" s="63">
        <v>234</v>
      </c>
      <c r="B258" s="63">
        <v>23.5436238713717</v>
      </c>
      <c r="C258" s="63">
        <v>24.4563761286283</v>
      </c>
    </row>
    <row r="259" spans="1:3" x14ac:dyDescent="0.2">
      <c r="A259" s="63">
        <v>235</v>
      </c>
      <c r="B259" s="63">
        <v>-7.0415695155365938</v>
      </c>
      <c r="C259" s="63">
        <v>28.041569515536594</v>
      </c>
    </row>
    <row r="260" spans="1:3" x14ac:dyDescent="0.2">
      <c r="A260" s="63">
        <v>236</v>
      </c>
      <c r="B260" s="63">
        <v>27.299700252220084</v>
      </c>
      <c r="C260" s="63">
        <v>1.7002997477799155</v>
      </c>
    </row>
    <row r="261" spans="1:3" x14ac:dyDescent="0.2">
      <c r="A261" s="63">
        <v>237</v>
      </c>
      <c r="B261" s="63">
        <v>40.714258755250036</v>
      </c>
      <c r="C261" s="63">
        <v>-37.714258755250036</v>
      </c>
    </row>
    <row r="262" spans="1:3" x14ac:dyDescent="0.2">
      <c r="A262" s="63">
        <v>238</v>
      </c>
      <c r="B262" s="63">
        <v>131.9332565758537</v>
      </c>
      <c r="C262" s="63">
        <v>-10.933256575853704</v>
      </c>
    </row>
    <row r="263" spans="1:3" x14ac:dyDescent="0.2">
      <c r="A263" s="63">
        <v>239</v>
      </c>
      <c r="B263" s="63">
        <v>61.104387679855556</v>
      </c>
      <c r="C263" s="63">
        <v>-20.104387679855556</v>
      </c>
    </row>
    <row r="264" spans="1:3" x14ac:dyDescent="0.2">
      <c r="A264" s="63">
        <v>240</v>
      </c>
      <c r="B264" s="63">
        <v>46.080082156462019</v>
      </c>
      <c r="C264" s="63">
        <v>-8.0082156462019327E-2</v>
      </c>
    </row>
    <row r="265" spans="1:3" x14ac:dyDescent="0.2">
      <c r="A265" s="63">
        <v>241</v>
      </c>
      <c r="B265" s="63">
        <v>0.47058324616017444</v>
      </c>
      <c r="C265" s="63">
        <v>27.529416753839826</v>
      </c>
    </row>
    <row r="266" spans="1:3" x14ac:dyDescent="0.2">
      <c r="A266" s="63">
        <v>242</v>
      </c>
      <c r="B266" s="63">
        <v>19.250965150402109</v>
      </c>
      <c r="C266" s="63">
        <v>24.749034849597891</v>
      </c>
    </row>
    <row r="267" spans="1:3" x14ac:dyDescent="0.2">
      <c r="A267" s="63">
        <v>243</v>
      </c>
      <c r="B267" s="63">
        <v>54.128817258279987</v>
      </c>
      <c r="C267" s="63">
        <v>-3.1288172582799874</v>
      </c>
    </row>
    <row r="268" spans="1:3" x14ac:dyDescent="0.2">
      <c r="A268" s="63">
        <v>244</v>
      </c>
      <c r="B268" s="63">
        <v>75.592110863127914</v>
      </c>
      <c r="C268" s="63">
        <v>-59.592110863127914</v>
      </c>
    </row>
    <row r="269" spans="1:3" x14ac:dyDescent="0.2">
      <c r="A269" s="63">
        <v>245</v>
      </c>
      <c r="B269" s="63">
        <v>68.079958101431146</v>
      </c>
      <c r="C269" s="63">
        <v>2.9200418985688543</v>
      </c>
    </row>
    <row r="270" spans="1:3" x14ac:dyDescent="0.2">
      <c r="A270" s="63">
        <v>246</v>
      </c>
      <c r="B270" s="63">
        <v>64.860464060703947</v>
      </c>
      <c r="C270" s="63">
        <v>-1.8604640607039471</v>
      </c>
    </row>
    <row r="271" spans="1:3" x14ac:dyDescent="0.2">
      <c r="A271" s="63">
        <v>247</v>
      </c>
      <c r="B271" s="63">
        <v>16.568053449796118</v>
      </c>
      <c r="C271" s="63">
        <v>17.431946550203882</v>
      </c>
    </row>
    <row r="272" spans="1:3" x14ac:dyDescent="0.2">
      <c r="A272" s="63">
        <v>248</v>
      </c>
      <c r="B272" s="63">
        <v>20.860712170765702</v>
      </c>
      <c r="C272" s="63">
        <v>-8.8607121707657015</v>
      </c>
    </row>
    <row r="273" spans="1:3" x14ac:dyDescent="0.2">
      <c r="A273" s="63">
        <v>249</v>
      </c>
      <c r="B273" s="63">
        <v>40.177676415128836</v>
      </c>
      <c r="C273" s="63">
        <v>1.8223235848711639</v>
      </c>
    </row>
    <row r="274" spans="1:3" x14ac:dyDescent="0.2">
      <c r="A274" s="63">
        <v>250</v>
      </c>
      <c r="B274" s="63">
        <v>0.47058324616017444</v>
      </c>
      <c r="C274" s="63">
        <v>27.529416753839826</v>
      </c>
    </row>
    <row r="275" spans="1:3" x14ac:dyDescent="0.2">
      <c r="A275" s="63">
        <v>251</v>
      </c>
      <c r="B275" s="63">
        <v>-12.407392916748577</v>
      </c>
      <c r="C275" s="63">
        <v>29.407392916748577</v>
      </c>
    </row>
    <row r="276" spans="1:3" x14ac:dyDescent="0.2">
      <c r="A276" s="63">
        <v>252</v>
      </c>
      <c r="B276" s="63">
        <v>139.98199167767169</v>
      </c>
      <c r="C276" s="63">
        <v>-40.981991677671687</v>
      </c>
    </row>
    <row r="277" spans="1:3" x14ac:dyDescent="0.2">
      <c r="A277" s="63">
        <v>253</v>
      </c>
      <c r="B277" s="63">
        <v>26.226535571977685</v>
      </c>
      <c r="C277" s="63">
        <v>-30.226535571977685</v>
      </c>
    </row>
    <row r="278" spans="1:3" x14ac:dyDescent="0.2">
      <c r="A278" s="63">
        <v>254</v>
      </c>
      <c r="B278" s="63">
        <v>209.73769589342743</v>
      </c>
      <c r="C278" s="63">
        <v>130.26230410657257</v>
      </c>
    </row>
    <row r="279" spans="1:3" x14ac:dyDescent="0.2">
      <c r="A279" s="63">
        <v>255</v>
      </c>
      <c r="B279" s="63">
        <v>28.372864932462484</v>
      </c>
      <c r="C279" s="63">
        <v>-10.372864932462484</v>
      </c>
    </row>
    <row r="280" spans="1:3" x14ac:dyDescent="0.2">
      <c r="A280" s="63">
        <v>256</v>
      </c>
      <c r="B280" s="63">
        <v>-18.309798658081757</v>
      </c>
      <c r="C280" s="63">
        <v>29.309798658081757</v>
      </c>
    </row>
    <row r="281" spans="1:3" x14ac:dyDescent="0.2">
      <c r="A281" s="63">
        <v>257</v>
      </c>
      <c r="B281" s="63">
        <v>-19.382963338324153</v>
      </c>
      <c r="C281" s="63">
        <v>51.382963338324153</v>
      </c>
    </row>
    <row r="282" spans="1:3" x14ac:dyDescent="0.2">
      <c r="A282" s="63">
        <v>258</v>
      </c>
      <c r="B282" s="63">
        <v>-5.9684048352942014</v>
      </c>
      <c r="C282" s="63">
        <v>-3.1595164705798595E-2</v>
      </c>
    </row>
    <row r="283" spans="1:3" x14ac:dyDescent="0.2">
      <c r="A283" s="63">
        <v>259</v>
      </c>
      <c r="B283" s="63">
        <v>13.348559409068933</v>
      </c>
      <c r="C283" s="63">
        <v>-20.348559409068933</v>
      </c>
    </row>
    <row r="284" spans="1:3" x14ac:dyDescent="0.2">
      <c r="A284" s="63">
        <v>260</v>
      </c>
      <c r="B284" s="63">
        <v>11.738812388705334</v>
      </c>
      <c r="C284" s="63">
        <v>13.261187611294666</v>
      </c>
    </row>
    <row r="285" spans="1:3" x14ac:dyDescent="0.2">
      <c r="A285" s="63">
        <v>261</v>
      </c>
      <c r="B285" s="63">
        <v>18.71438281028091</v>
      </c>
      <c r="C285" s="63">
        <v>4.2856171897190904</v>
      </c>
    </row>
    <row r="286" spans="1:3" x14ac:dyDescent="0.2">
      <c r="A286" s="63">
        <v>262</v>
      </c>
      <c r="B286" s="63">
        <v>-2.7489107945670099</v>
      </c>
      <c r="C286" s="63">
        <v>-1.2510892054329901</v>
      </c>
    </row>
    <row r="287" spans="1:3" x14ac:dyDescent="0.2">
      <c r="A287" s="63">
        <v>263</v>
      </c>
      <c r="B287" s="63">
        <v>82.031098944582283</v>
      </c>
      <c r="C287" s="63">
        <v>17.968901055417717</v>
      </c>
    </row>
    <row r="288" spans="1:3" x14ac:dyDescent="0.2">
      <c r="A288" s="63">
        <v>264</v>
      </c>
      <c r="B288" s="63">
        <v>87.933504685915466</v>
      </c>
      <c r="C288" s="63">
        <v>17.066495314084534</v>
      </c>
    </row>
    <row r="289" spans="1:3" x14ac:dyDescent="0.2">
      <c r="A289" s="63">
        <v>265</v>
      </c>
      <c r="B289" s="63">
        <v>58.958058319370771</v>
      </c>
      <c r="C289" s="63">
        <v>20.041941680629229</v>
      </c>
    </row>
    <row r="290" spans="1:3" x14ac:dyDescent="0.2">
      <c r="A290" s="63">
        <v>266</v>
      </c>
      <c r="B290" s="63">
        <v>268.7617533067592</v>
      </c>
      <c r="C290" s="63">
        <v>-4.7617533067592035</v>
      </c>
    </row>
    <row r="291" spans="1:3" x14ac:dyDescent="0.2">
      <c r="A291" s="63">
        <v>267</v>
      </c>
      <c r="B291" s="63">
        <v>-9.7244812161425855</v>
      </c>
      <c r="C291" s="63">
        <v>-193.27551878385742</v>
      </c>
    </row>
    <row r="292" spans="1:3" x14ac:dyDescent="0.2">
      <c r="A292" s="63">
        <v>268</v>
      </c>
      <c r="B292" s="63">
        <v>303.63960541463706</v>
      </c>
      <c r="C292" s="63">
        <v>-58.63960541463706</v>
      </c>
    </row>
    <row r="293" spans="1:3" x14ac:dyDescent="0.2">
      <c r="A293" s="63">
        <v>269</v>
      </c>
      <c r="B293" s="63">
        <v>223.15225439645738</v>
      </c>
      <c r="C293" s="63">
        <v>-92.15225439645738</v>
      </c>
    </row>
    <row r="294" spans="1:3" x14ac:dyDescent="0.2">
      <c r="A294" s="63">
        <v>270</v>
      </c>
      <c r="B294" s="63">
        <v>54.128817258279987</v>
      </c>
      <c r="C294" s="63">
        <v>-174.12881725827998</v>
      </c>
    </row>
    <row r="295" spans="1:3" x14ac:dyDescent="0.2">
      <c r="A295" s="63">
        <v>271</v>
      </c>
      <c r="B295" s="63">
        <v>50.909323217552803</v>
      </c>
      <c r="C295" s="63">
        <v>14.090676782447197</v>
      </c>
    </row>
    <row r="296" spans="1:3" x14ac:dyDescent="0.2">
      <c r="A296" s="63">
        <v>272</v>
      </c>
      <c r="B296" s="63">
        <v>31.055776633068469</v>
      </c>
      <c r="C296" s="63">
        <v>9.9442233669315314</v>
      </c>
    </row>
    <row r="297" spans="1:3" x14ac:dyDescent="0.2">
      <c r="A297" s="63">
        <v>273</v>
      </c>
      <c r="B297" s="63">
        <v>17.641218130038517</v>
      </c>
      <c r="C297" s="63">
        <v>17.358781869961483</v>
      </c>
    </row>
    <row r="298" spans="1:3" x14ac:dyDescent="0.2">
      <c r="A298" s="63">
        <v>274</v>
      </c>
      <c r="B298" s="63">
        <v>61.104387679855556</v>
      </c>
      <c r="C298" s="63">
        <v>-19.104387679855556</v>
      </c>
    </row>
    <row r="299" spans="1:3" x14ac:dyDescent="0.2">
      <c r="A299" s="63">
        <v>275</v>
      </c>
      <c r="B299" s="63">
        <v>40.714258755250036</v>
      </c>
      <c r="C299" s="63">
        <v>-38.714258755250036</v>
      </c>
    </row>
    <row r="300" spans="1:3" x14ac:dyDescent="0.2">
      <c r="A300" s="63">
        <v>276</v>
      </c>
      <c r="B300" s="63">
        <v>7.9827360078569498</v>
      </c>
      <c r="C300" s="63">
        <v>26.01726399214305</v>
      </c>
    </row>
    <row r="301" spans="1:3" x14ac:dyDescent="0.2">
      <c r="A301" s="63">
        <v>277</v>
      </c>
      <c r="B301" s="63">
        <v>19.250965150402109</v>
      </c>
      <c r="C301" s="63">
        <v>24.749034849597891</v>
      </c>
    </row>
    <row r="302" spans="1:3" x14ac:dyDescent="0.2">
      <c r="A302" s="63">
        <v>278</v>
      </c>
      <c r="B302" s="63">
        <v>13.348559409068933</v>
      </c>
      <c r="C302" s="63">
        <v>-20.348559409068933</v>
      </c>
    </row>
    <row r="303" spans="1:3" x14ac:dyDescent="0.2">
      <c r="A303" s="63">
        <v>279</v>
      </c>
      <c r="B303" s="63">
        <v>1.543747926402574</v>
      </c>
      <c r="C303" s="63">
        <v>6.456252073597426</v>
      </c>
    </row>
    <row r="304" spans="1:3" x14ac:dyDescent="0.2">
      <c r="A304" s="63">
        <v>280</v>
      </c>
      <c r="B304" s="63">
        <v>-18.309798658081757</v>
      </c>
      <c r="C304" s="63">
        <v>28.309798658081757</v>
      </c>
    </row>
    <row r="305" spans="1:3" x14ac:dyDescent="0.2">
      <c r="A305" s="63">
        <v>281</v>
      </c>
      <c r="B305" s="63">
        <v>-8.6513165359001931</v>
      </c>
      <c r="C305" s="63">
        <v>13.651316535900193</v>
      </c>
    </row>
    <row r="306" spans="1:3" x14ac:dyDescent="0.2">
      <c r="A306" s="63">
        <v>282</v>
      </c>
      <c r="B306" s="63">
        <v>-5.9684048352942014</v>
      </c>
      <c r="C306" s="63">
        <v>-1.0315951647057986</v>
      </c>
    </row>
    <row r="307" spans="1:3" x14ac:dyDescent="0.2">
      <c r="A307" s="63">
        <v>283</v>
      </c>
      <c r="B307" s="63">
        <v>18.71438281028091</v>
      </c>
      <c r="C307" s="63">
        <v>5.2856171897190904</v>
      </c>
    </row>
    <row r="308" spans="1:3" x14ac:dyDescent="0.2">
      <c r="A308" s="63">
        <v>284</v>
      </c>
      <c r="B308" s="63">
        <v>12.275394728826534</v>
      </c>
      <c r="C308" s="63">
        <v>-43.275394728826534</v>
      </c>
    </row>
    <row r="309" spans="1:3" x14ac:dyDescent="0.2">
      <c r="A309" s="63">
        <v>285</v>
      </c>
      <c r="B309" s="63">
        <v>68.079958101431146</v>
      </c>
      <c r="C309" s="63">
        <v>1.9200418985688543</v>
      </c>
    </row>
    <row r="310" spans="1:3" x14ac:dyDescent="0.2">
      <c r="A310" s="63">
        <v>286</v>
      </c>
      <c r="B310" s="63">
        <v>-12.407392916748577</v>
      </c>
      <c r="C310" s="63">
        <v>29.407392916748577</v>
      </c>
    </row>
    <row r="311" spans="1:3" x14ac:dyDescent="0.2">
      <c r="A311" s="63">
        <v>287</v>
      </c>
      <c r="B311" s="63">
        <v>64.860464060703947</v>
      </c>
      <c r="C311" s="63">
        <v>-1.8604640607039471</v>
      </c>
    </row>
    <row r="312" spans="1:3" x14ac:dyDescent="0.2">
      <c r="A312" s="63">
        <v>288</v>
      </c>
      <c r="B312" s="63">
        <v>20.860712170765702</v>
      </c>
      <c r="C312" s="63">
        <v>-9.8607121707657015</v>
      </c>
    </row>
    <row r="313" spans="1:3" x14ac:dyDescent="0.2">
      <c r="A313" s="63">
        <v>289</v>
      </c>
      <c r="B313" s="63">
        <v>75.592110863127914</v>
      </c>
      <c r="C313" s="63">
        <v>-60.592110863127914</v>
      </c>
    </row>
    <row r="314" spans="1:3" x14ac:dyDescent="0.2">
      <c r="A314" s="63">
        <v>290</v>
      </c>
      <c r="B314" s="63">
        <v>11.202230048584141</v>
      </c>
      <c r="C314" s="63">
        <v>17.797769951415859</v>
      </c>
    </row>
    <row r="315" spans="1:3" x14ac:dyDescent="0.2">
      <c r="A315" s="63">
        <v>291</v>
      </c>
      <c r="B315" s="63">
        <v>0.47058324616017444</v>
      </c>
      <c r="C315" s="63">
        <v>28.529416753839826</v>
      </c>
    </row>
    <row r="316" spans="1:3" x14ac:dyDescent="0.2">
      <c r="A316" s="63">
        <v>292</v>
      </c>
      <c r="B316" s="63">
        <v>58.958058319370771</v>
      </c>
      <c r="C316" s="63">
        <v>-0.95805831937077102</v>
      </c>
    </row>
    <row r="317" spans="1:3" x14ac:dyDescent="0.2">
      <c r="A317" s="63">
        <v>293</v>
      </c>
      <c r="B317" s="63">
        <v>87.933504685915466</v>
      </c>
      <c r="C317" s="63">
        <v>18.066495314084534</v>
      </c>
    </row>
    <row r="318" spans="1:3" x14ac:dyDescent="0.2">
      <c r="A318" s="63">
        <v>294</v>
      </c>
      <c r="B318" s="63">
        <v>58.958058319370771</v>
      </c>
      <c r="C318" s="63">
        <v>21.041941680629229</v>
      </c>
    </row>
    <row r="319" spans="1:3" x14ac:dyDescent="0.2">
      <c r="A319" s="63">
        <v>295</v>
      </c>
      <c r="B319" s="63">
        <v>32.665523653432068</v>
      </c>
      <c r="C319" s="63">
        <v>0.33447634656793213</v>
      </c>
    </row>
    <row r="320" spans="1:3" x14ac:dyDescent="0.2">
      <c r="A320" s="63">
        <v>296</v>
      </c>
      <c r="B320" s="63">
        <v>26.226535571977685</v>
      </c>
      <c r="C320" s="63">
        <v>11.773464428022315</v>
      </c>
    </row>
    <row r="321" spans="1:3" x14ac:dyDescent="0.2">
      <c r="A321" s="63">
        <v>297</v>
      </c>
      <c r="B321" s="63">
        <v>207.05478419282144</v>
      </c>
      <c r="C321" s="63">
        <v>-43.054784192821444</v>
      </c>
    </row>
    <row r="322" spans="1:3" x14ac:dyDescent="0.2">
      <c r="A322" s="63">
        <v>298</v>
      </c>
      <c r="B322" s="63">
        <v>59.494640659491971</v>
      </c>
      <c r="C322" s="63">
        <v>8.5053593405080292</v>
      </c>
    </row>
    <row r="323" spans="1:3" x14ac:dyDescent="0.2">
      <c r="A323" s="63">
        <v>299</v>
      </c>
      <c r="B323" s="63">
        <v>12.811977068947733</v>
      </c>
      <c r="C323" s="63">
        <v>25.188022931052267</v>
      </c>
    </row>
    <row r="324" spans="1:3" x14ac:dyDescent="0.2">
      <c r="A324" s="63">
        <v>300</v>
      </c>
      <c r="B324" s="63">
        <v>17.641218130038517</v>
      </c>
      <c r="C324" s="63">
        <v>17.358781869961483</v>
      </c>
    </row>
    <row r="325" spans="1:3" x14ac:dyDescent="0.2">
      <c r="A325" s="63">
        <v>301</v>
      </c>
      <c r="B325" s="63">
        <v>23.5436238713717</v>
      </c>
      <c r="C325" s="63">
        <v>24.4563761286283</v>
      </c>
    </row>
    <row r="326" spans="1:3" x14ac:dyDescent="0.2">
      <c r="A326" s="63">
        <v>302</v>
      </c>
      <c r="B326" s="63">
        <v>11.738812388705334</v>
      </c>
      <c r="C326" s="63">
        <v>12.261187611294666</v>
      </c>
    </row>
    <row r="327" spans="1:3" x14ac:dyDescent="0.2">
      <c r="A327" s="63">
        <v>303</v>
      </c>
      <c r="B327" s="63">
        <v>18.71438281028091</v>
      </c>
      <c r="C327" s="63">
        <v>5.2856171897190904</v>
      </c>
    </row>
    <row r="328" spans="1:3" x14ac:dyDescent="0.2">
      <c r="A328" s="63">
        <v>304</v>
      </c>
      <c r="B328" s="63">
        <v>12.275394728826534</v>
      </c>
      <c r="C328" s="63">
        <v>-43.275394728826534</v>
      </c>
    </row>
    <row r="329" spans="1:3" x14ac:dyDescent="0.2">
      <c r="A329" s="63">
        <v>305</v>
      </c>
      <c r="B329" s="63">
        <v>13.348559409068933</v>
      </c>
      <c r="C329" s="63">
        <v>-20.348559409068933</v>
      </c>
    </row>
    <row r="330" spans="1:3" x14ac:dyDescent="0.2">
      <c r="A330" s="63">
        <v>306</v>
      </c>
      <c r="B330" s="63">
        <v>1.543747926402574</v>
      </c>
      <c r="C330" s="63">
        <v>7.456252073597426</v>
      </c>
    </row>
    <row r="331" spans="1:3" x14ac:dyDescent="0.2">
      <c r="A331" s="63">
        <v>307</v>
      </c>
      <c r="B331" s="63">
        <v>-5.9684048352942014</v>
      </c>
      <c r="C331" s="63">
        <v>-3.1595164705798595E-2</v>
      </c>
    </row>
    <row r="332" spans="1:3" x14ac:dyDescent="0.2">
      <c r="A332" s="63">
        <v>308</v>
      </c>
      <c r="B332" s="63">
        <v>46.080082156462019</v>
      </c>
      <c r="C332" s="63">
        <v>-8.0082156462019327E-2</v>
      </c>
    </row>
    <row r="333" spans="1:3" x14ac:dyDescent="0.2">
      <c r="A333" s="63">
        <v>309</v>
      </c>
      <c r="B333" s="63">
        <v>27.299700252220084</v>
      </c>
      <c r="C333" s="63">
        <v>2.7002997477799155</v>
      </c>
    </row>
    <row r="334" spans="1:3" x14ac:dyDescent="0.2">
      <c r="A334" s="63">
        <v>310</v>
      </c>
      <c r="B334" s="63">
        <v>61.104387679855556</v>
      </c>
      <c r="C334" s="63">
        <v>-20.104387679855556</v>
      </c>
    </row>
    <row r="335" spans="1:3" x14ac:dyDescent="0.2">
      <c r="A335" s="63">
        <v>311</v>
      </c>
      <c r="B335" s="63">
        <v>202.76212547185187</v>
      </c>
      <c r="C335" s="63">
        <v>-60.762125471851874</v>
      </c>
    </row>
    <row r="336" spans="1:3" x14ac:dyDescent="0.2">
      <c r="A336" s="63">
        <v>312</v>
      </c>
      <c r="B336" s="63">
        <v>113.15287467161178</v>
      </c>
      <c r="C336" s="63">
        <v>-87.152874671611784</v>
      </c>
    </row>
    <row r="337" spans="1:3" x14ac:dyDescent="0.2">
      <c r="A337" s="63">
        <v>313</v>
      </c>
      <c r="B337" s="63">
        <v>249.98137140251728</v>
      </c>
      <c r="C337" s="63">
        <v>-47.981371402517283</v>
      </c>
    </row>
    <row r="338" spans="1:3" x14ac:dyDescent="0.2">
      <c r="A338" s="63">
        <v>314</v>
      </c>
      <c r="B338" s="63">
        <v>82.031098944582283</v>
      </c>
      <c r="C338" s="63">
        <v>17.968901055417717</v>
      </c>
    </row>
    <row r="339" spans="1:3" x14ac:dyDescent="0.2">
      <c r="A339" s="63">
        <v>315</v>
      </c>
      <c r="B339" s="63">
        <v>207.05478419282144</v>
      </c>
      <c r="C339" s="63">
        <v>-43.054784192821444</v>
      </c>
    </row>
    <row r="340" spans="1:3" x14ac:dyDescent="0.2">
      <c r="A340" s="63">
        <v>316</v>
      </c>
      <c r="B340" s="63">
        <v>59.494640659491971</v>
      </c>
      <c r="C340" s="63">
        <v>8.5053593405080292</v>
      </c>
    </row>
    <row r="341" spans="1:3" x14ac:dyDescent="0.2">
      <c r="A341" s="63">
        <v>317</v>
      </c>
      <c r="B341" s="63">
        <v>87.933504685915466</v>
      </c>
      <c r="C341" s="63">
        <v>18.066495314084534</v>
      </c>
    </row>
    <row r="342" spans="1:3" x14ac:dyDescent="0.2">
      <c r="A342" s="63">
        <v>318</v>
      </c>
      <c r="B342" s="63">
        <v>58.958058319370771</v>
      </c>
      <c r="C342" s="63">
        <v>21.041941680629229</v>
      </c>
    </row>
    <row r="343" spans="1:3" x14ac:dyDescent="0.2">
      <c r="A343" s="63">
        <v>319</v>
      </c>
      <c r="B343" s="63">
        <v>58.958058319370771</v>
      </c>
      <c r="C343" s="63">
        <v>-0.95805831937077102</v>
      </c>
    </row>
    <row r="344" spans="1:3" x14ac:dyDescent="0.2">
      <c r="A344" s="63">
        <v>320</v>
      </c>
      <c r="B344" s="63">
        <v>28.372864932462484</v>
      </c>
      <c r="C344" s="63">
        <v>-55.372864932462484</v>
      </c>
    </row>
    <row r="345" spans="1:3" x14ac:dyDescent="0.2">
      <c r="A345" s="63">
        <v>321</v>
      </c>
      <c r="B345" s="63">
        <v>303.63960541463706</v>
      </c>
      <c r="C345" s="63">
        <v>-58.63960541463706</v>
      </c>
    </row>
    <row r="346" spans="1:3" x14ac:dyDescent="0.2">
      <c r="A346" s="63">
        <v>322</v>
      </c>
      <c r="B346" s="63">
        <v>23.007041531250501</v>
      </c>
      <c r="C346" s="63">
        <v>-140.00704153125051</v>
      </c>
    </row>
    <row r="347" spans="1:3" x14ac:dyDescent="0.2">
      <c r="A347" s="63">
        <v>323</v>
      </c>
      <c r="B347" s="63">
        <v>-19.382963338324153</v>
      </c>
      <c r="C347" s="63">
        <v>50.382963338324153</v>
      </c>
    </row>
    <row r="348" spans="1:3" x14ac:dyDescent="0.2">
      <c r="A348" s="63">
        <v>324</v>
      </c>
      <c r="B348" s="63">
        <v>-18.309798658081757</v>
      </c>
      <c r="C348" s="63">
        <v>28.309798658081757</v>
      </c>
    </row>
    <row r="349" spans="1:3" x14ac:dyDescent="0.2">
      <c r="A349" s="63">
        <v>325</v>
      </c>
      <c r="B349" s="63">
        <v>-17.236633977839361</v>
      </c>
      <c r="C349" s="63">
        <v>28.236633977839361</v>
      </c>
    </row>
    <row r="350" spans="1:3" x14ac:dyDescent="0.2">
      <c r="A350" s="63">
        <v>326</v>
      </c>
      <c r="B350" s="63">
        <v>-8.6513165359001931</v>
      </c>
      <c r="C350" s="63">
        <v>14.651316535900193</v>
      </c>
    </row>
    <row r="351" spans="1:3" x14ac:dyDescent="0.2">
      <c r="A351" s="63">
        <v>327</v>
      </c>
      <c r="B351" s="63">
        <v>113.15287467161178</v>
      </c>
      <c r="C351" s="63">
        <v>-87.152874671611784</v>
      </c>
    </row>
    <row r="352" spans="1:3" x14ac:dyDescent="0.2">
      <c r="A352" s="63">
        <v>328</v>
      </c>
      <c r="B352" s="63">
        <v>147.49414443936845</v>
      </c>
      <c r="C352" s="63">
        <v>-32.494144439368455</v>
      </c>
    </row>
    <row r="353" spans="1:3" x14ac:dyDescent="0.2">
      <c r="A353" s="63">
        <v>329</v>
      </c>
      <c r="B353" s="63">
        <v>93.835910427248649</v>
      </c>
      <c r="C353" s="63">
        <v>0.16408957275135094</v>
      </c>
    </row>
    <row r="354" spans="1:3" x14ac:dyDescent="0.2">
      <c r="A354" s="63">
        <v>330</v>
      </c>
      <c r="B354" s="63">
        <v>249.98137140251728</v>
      </c>
      <c r="C354" s="63">
        <v>-47.981371402517283</v>
      </c>
    </row>
    <row r="355" spans="1:3" x14ac:dyDescent="0.2">
      <c r="A355" s="63">
        <v>331</v>
      </c>
      <c r="B355" s="63">
        <v>202.76212547185187</v>
      </c>
      <c r="C355" s="63">
        <v>-60.762125471851874</v>
      </c>
    </row>
    <row r="356" spans="1:3" x14ac:dyDescent="0.2">
      <c r="A356" s="63">
        <v>332</v>
      </c>
      <c r="B356" s="63">
        <v>-30.114610140748116</v>
      </c>
      <c r="C356" s="63">
        <v>-311.88538985925186</v>
      </c>
    </row>
    <row r="357" spans="1:3" x14ac:dyDescent="0.2">
      <c r="A357" s="63">
        <v>333</v>
      </c>
      <c r="B357" s="63">
        <v>-2.7489107945670099</v>
      </c>
      <c r="C357" s="63">
        <v>-2.2510892054329901</v>
      </c>
    </row>
    <row r="358" spans="1:3" x14ac:dyDescent="0.2">
      <c r="A358" s="63">
        <v>334</v>
      </c>
      <c r="B358" s="63">
        <v>28.372864932462484</v>
      </c>
      <c r="C358" s="63">
        <v>-10.372864932462484</v>
      </c>
    </row>
    <row r="359" spans="1:3" x14ac:dyDescent="0.2">
      <c r="A359" s="63">
        <v>335</v>
      </c>
      <c r="B359" s="63">
        <v>32.665523653432068</v>
      </c>
      <c r="C359" s="63">
        <v>0.33447634656793213</v>
      </c>
    </row>
    <row r="360" spans="1:3" x14ac:dyDescent="0.2">
      <c r="A360" s="63">
        <v>336</v>
      </c>
      <c r="B360" s="63">
        <v>139.98199167767169</v>
      </c>
      <c r="C360" s="63">
        <v>-40.981991677671687</v>
      </c>
    </row>
    <row r="361" spans="1:3" x14ac:dyDescent="0.2">
      <c r="A361" s="63">
        <v>337</v>
      </c>
      <c r="B361" s="63">
        <v>26.226535571977685</v>
      </c>
      <c r="C361" s="63">
        <v>11.773464428022315</v>
      </c>
    </row>
    <row r="362" spans="1:3" x14ac:dyDescent="0.2">
      <c r="A362" s="63">
        <v>338</v>
      </c>
      <c r="B362" s="63">
        <v>1.0071655862813742</v>
      </c>
      <c r="C362" s="63">
        <v>26.992834413718626</v>
      </c>
    </row>
    <row r="363" spans="1:3" x14ac:dyDescent="0.2">
      <c r="A363" s="63">
        <v>339</v>
      </c>
      <c r="B363" s="63">
        <v>11.202230048584141</v>
      </c>
      <c r="C363" s="63">
        <v>18.797769951415859</v>
      </c>
    </row>
    <row r="364" spans="1:3" x14ac:dyDescent="0.2">
      <c r="A364" s="63">
        <v>340</v>
      </c>
      <c r="B364" s="63">
        <v>-12.407392916748577</v>
      </c>
      <c r="C364" s="63">
        <v>29.407392916748577</v>
      </c>
    </row>
    <row r="365" spans="1:3" x14ac:dyDescent="0.2">
      <c r="A365" s="63">
        <v>341</v>
      </c>
      <c r="B365" s="63">
        <v>64.860464060703947</v>
      </c>
      <c r="C365" s="63">
        <v>-2.8604640607039471</v>
      </c>
    </row>
    <row r="366" spans="1:3" x14ac:dyDescent="0.2">
      <c r="A366" s="63">
        <v>342</v>
      </c>
      <c r="B366" s="63">
        <v>68.079958101431146</v>
      </c>
      <c r="C366" s="63">
        <v>2.9200418985688543</v>
      </c>
    </row>
    <row r="367" spans="1:3" x14ac:dyDescent="0.2">
      <c r="A367" s="63">
        <v>343</v>
      </c>
      <c r="B367" s="63">
        <v>26.763117912098885</v>
      </c>
      <c r="C367" s="63">
        <v>-30.763117912098885</v>
      </c>
    </row>
    <row r="368" spans="1:3" x14ac:dyDescent="0.2">
      <c r="A368" s="63">
        <v>344</v>
      </c>
      <c r="B368" s="63">
        <v>40.714258755250036</v>
      </c>
      <c r="C368" s="63">
        <v>-15.714258755250036</v>
      </c>
    </row>
    <row r="369" spans="1:3" x14ac:dyDescent="0.2">
      <c r="A369" s="63">
        <v>345</v>
      </c>
      <c r="B369" s="63">
        <v>16.568053449796118</v>
      </c>
      <c r="C369" s="63">
        <v>18.431946550203882</v>
      </c>
    </row>
    <row r="370" spans="1:3" x14ac:dyDescent="0.2">
      <c r="A370" s="63">
        <v>346</v>
      </c>
      <c r="B370" s="63">
        <v>20.860712170765702</v>
      </c>
      <c r="C370" s="63">
        <v>-8.8607121707657015</v>
      </c>
    </row>
    <row r="371" spans="1:3" x14ac:dyDescent="0.2">
      <c r="A371" s="63">
        <v>347</v>
      </c>
      <c r="B371" s="63">
        <v>40.177676415128836</v>
      </c>
      <c r="C371" s="63">
        <v>0.82232358487116386</v>
      </c>
    </row>
    <row r="372" spans="1:3" x14ac:dyDescent="0.2">
      <c r="A372" s="63">
        <v>348</v>
      </c>
      <c r="B372" s="63">
        <v>75.592110863127914</v>
      </c>
      <c r="C372" s="63">
        <v>-60.592110863127914</v>
      </c>
    </row>
    <row r="373" spans="1:3" x14ac:dyDescent="0.2">
      <c r="A373" s="63">
        <v>349</v>
      </c>
      <c r="B373" s="63">
        <v>131.9332565758537</v>
      </c>
      <c r="C373" s="63">
        <v>-10.933256575853704</v>
      </c>
    </row>
    <row r="374" spans="1:3" x14ac:dyDescent="0.2">
      <c r="A374" s="63">
        <v>350</v>
      </c>
      <c r="B374" s="63">
        <v>7.9827360078569498</v>
      </c>
      <c r="C374" s="63">
        <v>26.01726399214305</v>
      </c>
    </row>
    <row r="375" spans="1:3" x14ac:dyDescent="0.2">
      <c r="A375" s="63">
        <v>351</v>
      </c>
      <c r="B375" s="63">
        <v>50.909323217552803</v>
      </c>
      <c r="C375" s="63">
        <v>15.090676782447197</v>
      </c>
    </row>
    <row r="376" spans="1:3" x14ac:dyDescent="0.2">
      <c r="A376" s="63">
        <v>352</v>
      </c>
      <c r="B376" s="63">
        <v>31.055776633068469</v>
      </c>
      <c r="C376" s="63">
        <v>9.9442233669315314</v>
      </c>
    </row>
    <row r="377" spans="1:3" x14ac:dyDescent="0.2">
      <c r="A377" s="63">
        <v>353</v>
      </c>
      <c r="B377" s="63">
        <v>40.714258755250036</v>
      </c>
      <c r="C377" s="63">
        <v>-37.714258755250036</v>
      </c>
    </row>
    <row r="378" spans="1:3" x14ac:dyDescent="0.2">
      <c r="A378" s="63">
        <v>354</v>
      </c>
      <c r="B378" s="63">
        <v>33.738688333674453</v>
      </c>
      <c r="C378" s="63">
        <v>10.261311666325547</v>
      </c>
    </row>
    <row r="379" spans="1:3" x14ac:dyDescent="0.2">
      <c r="A379" s="63">
        <v>355</v>
      </c>
      <c r="B379" s="63">
        <v>71.83603448227953</v>
      </c>
      <c r="C379" s="63">
        <v>18.16396551772047</v>
      </c>
    </row>
    <row r="380" spans="1:3" x14ac:dyDescent="0.2">
      <c r="A380" s="63">
        <v>356</v>
      </c>
      <c r="B380" s="63">
        <v>61.104387679855556</v>
      </c>
      <c r="C380" s="63">
        <v>7.8956123201444441</v>
      </c>
    </row>
    <row r="381" spans="1:3" x14ac:dyDescent="0.2">
      <c r="A381" s="63">
        <v>357</v>
      </c>
      <c r="B381" s="63">
        <v>83.104263624824682</v>
      </c>
      <c r="C381" s="63">
        <v>17.895736375175318</v>
      </c>
    </row>
    <row r="382" spans="1:3" x14ac:dyDescent="0.2">
      <c r="A382" s="63">
        <v>358</v>
      </c>
      <c r="B382" s="63">
        <v>10.129065368341742</v>
      </c>
      <c r="C382" s="63">
        <v>18.870934631658258</v>
      </c>
    </row>
    <row r="383" spans="1:3" x14ac:dyDescent="0.2">
      <c r="A383" s="63">
        <v>359</v>
      </c>
      <c r="B383" s="63">
        <v>63.787299380461555</v>
      </c>
      <c r="C383" s="63">
        <v>20.212700619538445</v>
      </c>
    </row>
    <row r="384" spans="1:3" x14ac:dyDescent="0.2">
      <c r="A384" s="63">
        <v>360</v>
      </c>
      <c r="B384" s="63">
        <v>54.128817258279987</v>
      </c>
      <c r="C384" s="63">
        <v>-0.12881725827998736</v>
      </c>
    </row>
    <row r="385" spans="1:3" x14ac:dyDescent="0.2">
      <c r="A385" s="63">
        <v>361</v>
      </c>
      <c r="B385" s="63">
        <v>131.9332565758537</v>
      </c>
      <c r="C385" s="63">
        <v>-37.933256575853704</v>
      </c>
    </row>
    <row r="386" spans="1:3" x14ac:dyDescent="0.2">
      <c r="A386" s="63">
        <v>362</v>
      </c>
      <c r="B386" s="63">
        <v>24.616788551614086</v>
      </c>
      <c r="C386" s="63">
        <v>-28.616788551614086</v>
      </c>
    </row>
    <row r="387" spans="1:3" x14ac:dyDescent="0.2">
      <c r="A387" s="63">
        <v>363</v>
      </c>
      <c r="B387" s="63">
        <v>29.446029612704869</v>
      </c>
      <c r="C387" s="63">
        <v>1.5539703872951307</v>
      </c>
    </row>
    <row r="388" spans="1:3" x14ac:dyDescent="0.2">
      <c r="A388" s="63">
        <v>364</v>
      </c>
      <c r="B388" s="63">
        <v>26.763117912098885</v>
      </c>
      <c r="C388" s="63">
        <v>-10.763117912098885</v>
      </c>
    </row>
    <row r="389" spans="1:3" x14ac:dyDescent="0.2">
      <c r="A389" s="63">
        <v>365</v>
      </c>
      <c r="B389" s="63">
        <v>29.982611952826069</v>
      </c>
      <c r="C389" s="63">
        <v>2.0173880471739309</v>
      </c>
    </row>
    <row r="390" spans="1:3" x14ac:dyDescent="0.2">
      <c r="A390" s="63">
        <v>366</v>
      </c>
      <c r="B390" s="63">
        <v>154.46971486094404</v>
      </c>
      <c r="C390" s="63">
        <v>-35.469714860944038</v>
      </c>
    </row>
    <row r="391" spans="1:3" x14ac:dyDescent="0.2">
      <c r="A391" s="63">
        <v>367</v>
      </c>
      <c r="B391" s="63">
        <v>100.81148084882423</v>
      </c>
      <c r="C391" s="63">
        <v>1.1885191511757682</v>
      </c>
    </row>
    <row r="392" spans="1:3" x14ac:dyDescent="0.2">
      <c r="A392" s="63">
        <v>368</v>
      </c>
      <c r="B392" s="63">
        <v>261.78618288518362</v>
      </c>
      <c r="C392" s="63">
        <v>-50.786182885183621</v>
      </c>
    </row>
    <row r="393" spans="1:3" x14ac:dyDescent="0.2">
      <c r="A393" s="63">
        <v>369</v>
      </c>
      <c r="B393" s="63">
        <v>214.030354614397</v>
      </c>
      <c r="C393" s="63">
        <v>-66.030354614396998</v>
      </c>
    </row>
    <row r="394" spans="1:3" x14ac:dyDescent="0.2">
      <c r="A394" s="63">
        <v>370</v>
      </c>
      <c r="B394" s="63">
        <v>71.83603448227953</v>
      </c>
      <c r="C394" s="63">
        <v>19.16396551772047</v>
      </c>
    </row>
    <row r="395" spans="1:3" x14ac:dyDescent="0.2">
      <c r="A395" s="63">
        <v>371</v>
      </c>
      <c r="B395" s="63">
        <v>61.104387679855556</v>
      </c>
      <c r="C395" s="63">
        <v>8.8956123201444441</v>
      </c>
    </row>
    <row r="396" spans="1:3" x14ac:dyDescent="0.2">
      <c r="A396" s="63">
        <v>372</v>
      </c>
      <c r="B396" s="63">
        <v>83.104263624824682</v>
      </c>
      <c r="C396" s="63">
        <v>18.895736375175318</v>
      </c>
    </row>
    <row r="397" spans="1:3" x14ac:dyDescent="0.2">
      <c r="A397" s="63">
        <v>373</v>
      </c>
      <c r="B397" s="63">
        <v>63.787299380461555</v>
      </c>
      <c r="C397" s="63">
        <v>20.212700619538445</v>
      </c>
    </row>
    <row r="398" spans="1:3" x14ac:dyDescent="0.2">
      <c r="A398" s="63">
        <v>374</v>
      </c>
      <c r="B398" s="63">
        <v>54.128817258279987</v>
      </c>
      <c r="C398" s="63">
        <v>-1.1288172582799874</v>
      </c>
    </row>
    <row r="399" spans="1:3" x14ac:dyDescent="0.2">
      <c r="A399" s="63">
        <v>375</v>
      </c>
      <c r="B399" s="63">
        <v>-18.309798658081757</v>
      </c>
      <c r="C399" s="63">
        <v>28.309798658081757</v>
      </c>
    </row>
    <row r="400" spans="1:3" x14ac:dyDescent="0.2">
      <c r="A400" s="63">
        <v>376</v>
      </c>
      <c r="B400" s="63">
        <v>-8.6513165359001931</v>
      </c>
      <c r="C400" s="63">
        <v>14.651316535900193</v>
      </c>
    </row>
    <row r="401" spans="1:3" x14ac:dyDescent="0.2">
      <c r="A401" s="63">
        <v>377</v>
      </c>
      <c r="B401" s="63">
        <v>-13.480557596990973</v>
      </c>
      <c r="C401" s="63">
        <v>25.480557596990973</v>
      </c>
    </row>
    <row r="402" spans="1:3" x14ac:dyDescent="0.2">
      <c r="A402" s="63">
        <v>378</v>
      </c>
      <c r="B402" s="63">
        <v>-20.456128018566549</v>
      </c>
      <c r="C402" s="63">
        <v>29.456128018566549</v>
      </c>
    </row>
    <row r="403" spans="1:3" x14ac:dyDescent="0.2">
      <c r="A403" s="63">
        <v>379</v>
      </c>
      <c r="B403" s="63">
        <v>-19.382963338324153</v>
      </c>
      <c r="C403" s="63">
        <v>51.382963338324153</v>
      </c>
    </row>
    <row r="404" spans="1:3" x14ac:dyDescent="0.2">
      <c r="A404" s="63">
        <v>380</v>
      </c>
      <c r="B404" s="63">
        <v>261.78618288518362</v>
      </c>
      <c r="C404" s="63">
        <v>-49.786182885183621</v>
      </c>
    </row>
    <row r="405" spans="1:3" x14ac:dyDescent="0.2">
      <c r="A405" s="63">
        <v>381</v>
      </c>
      <c r="B405" s="63">
        <v>100.81148084882423</v>
      </c>
      <c r="C405" s="63">
        <v>1.1885191511757682</v>
      </c>
    </row>
    <row r="406" spans="1:3" x14ac:dyDescent="0.2">
      <c r="A406" s="63">
        <v>382</v>
      </c>
      <c r="B406" s="63">
        <v>214.030354614397</v>
      </c>
      <c r="C406" s="63">
        <v>-66.030354614396998</v>
      </c>
    </row>
    <row r="407" spans="1:3" x14ac:dyDescent="0.2">
      <c r="A407" s="63">
        <v>383</v>
      </c>
      <c r="B407" s="63">
        <v>250.51795374263853</v>
      </c>
      <c r="C407" s="63">
        <v>-75.517953742638525</v>
      </c>
    </row>
    <row r="408" spans="1:3" x14ac:dyDescent="0.2">
      <c r="A408" s="63">
        <v>384</v>
      </c>
      <c r="B408" s="63">
        <v>58.958058319370771</v>
      </c>
      <c r="C408" s="63">
        <v>-19.958058319370771</v>
      </c>
    </row>
    <row r="409" spans="1:3" x14ac:dyDescent="0.2">
      <c r="A409" s="63">
        <v>385</v>
      </c>
      <c r="B409" s="63">
        <v>45.00691747621962</v>
      </c>
      <c r="C409" s="63">
        <v>-6.9174762196198003E-3</v>
      </c>
    </row>
    <row r="410" spans="1:3" x14ac:dyDescent="0.2">
      <c r="A410" s="63">
        <v>386</v>
      </c>
      <c r="B410" s="63">
        <v>-2.2123284544458173</v>
      </c>
      <c r="C410" s="63">
        <v>-1.7876715455541827</v>
      </c>
    </row>
    <row r="411" spans="1:3" x14ac:dyDescent="0.2">
      <c r="A411" s="63">
        <v>387</v>
      </c>
      <c r="B411" s="63">
        <v>22.470459191129301</v>
      </c>
      <c r="C411" s="63">
        <v>24.529540808870699</v>
      </c>
    </row>
    <row r="412" spans="1:3" x14ac:dyDescent="0.2">
      <c r="A412" s="63">
        <v>388</v>
      </c>
      <c r="B412" s="63">
        <v>20.860712170765702</v>
      </c>
      <c r="C412" s="63">
        <v>24.139287829234298</v>
      </c>
    </row>
    <row r="413" spans="1:3" x14ac:dyDescent="0.2">
      <c r="A413" s="63">
        <v>389</v>
      </c>
      <c r="B413" s="63">
        <v>14.958306429432525</v>
      </c>
      <c r="C413" s="63">
        <v>-20.958306429432525</v>
      </c>
    </row>
    <row r="414" spans="1:3" x14ac:dyDescent="0.2">
      <c r="A414" s="63">
        <v>390</v>
      </c>
      <c r="B414" s="63">
        <v>14.421724089311326</v>
      </c>
      <c r="C414" s="63">
        <v>-46.421724089311326</v>
      </c>
    </row>
    <row r="415" spans="1:3" x14ac:dyDescent="0.2">
      <c r="A415" s="63">
        <v>391</v>
      </c>
      <c r="B415" s="63">
        <v>3.1534949467661662</v>
      </c>
      <c r="C415" s="63">
        <v>7.8465050532338338</v>
      </c>
    </row>
    <row r="416" spans="1:3" x14ac:dyDescent="0.2">
      <c r="A416" s="63">
        <v>392</v>
      </c>
      <c r="B416" s="63">
        <v>-2.2123284544458173</v>
      </c>
      <c r="C416" s="63">
        <v>-0.78767154555418273</v>
      </c>
    </row>
    <row r="417" spans="1:3" x14ac:dyDescent="0.2">
      <c r="A417" s="63">
        <v>393</v>
      </c>
      <c r="B417" s="63">
        <v>29.446029612704869</v>
      </c>
      <c r="C417" s="63">
        <v>2.5539703872951307</v>
      </c>
    </row>
    <row r="418" spans="1:3" x14ac:dyDescent="0.2">
      <c r="A418" s="63">
        <v>394</v>
      </c>
      <c r="B418" s="63">
        <v>22.470459191129301</v>
      </c>
      <c r="C418" s="63">
        <v>12.529540808870699</v>
      </c>
    </row>
    <row r="419" spans="1:3" x14ac:dyDescent="0.2">
      <c r="A419" s="63">
        <v>395</v>
      </c>
      <c r="B419" s="63">
        <v>24.616788551614086</v>
      </c>
      <c r="C419" s="63">
        <v>-28.616788551614086</v>
      </c>
    </row>
    <row r="420" spans="1:3" x14ac:dyDescent="0.2">
      <c r="A420" s="63">
        <v>396</v>
      </c>
      <c r="B420" s="63">
        <v>70.226287461915916</v>
      </c>
      <c r="C420" s="63">
        <v>-2.2262874619159163</v>
      </c>
    </row>
    <row r="421" spans="1:3" x14ac:dyDescent="0.2">
      <c r="A421" s="63">
        <v>397</v>
      </c>
      <c r="B421" s="63">
        <v>72.372616822400715</v>
      </c>
      <c r="C421" s="63">
        <v>1.6273831775992846</v>
      </c>
    </row>
    <row r="422" spans="1:3" x14ac:dyDescent="0.2">
      <c r="A422" s="63">
        <v>398</v>
      </c>
      <c r="B422" s="63">
        <v>26.763117912098885</v>
      </c>
      <c r="C422" s="63">
        <v>-11.763117912098885</v>
      </c>
    </row>
    <row r="423" spans="1:3" x14ac:dyDescent="0.2">
      <c r="A423" s="63">
        <v>399</v>
      </c>
      <c r="B423" s="63">
        <v>131.9332565758537</v>
      </c>
      <c r="C423" s="63">
        <v>-37.933256575853704</v>
      </c>
    </row>
    <row r="424" spans="1:3" x14ac:dyDescent="0.2">
      <c r="A424" s="63">
        <v>400</v>
      </c>
      <c r="B424" s="63">
        <v>-14.017139937112173</v>
      </c>
      <c r="C424" s="63">
        <v>29.017139937112173</v>
      </c>
    </row>
    <row r="425" spans="1:3" x14ac:dyDescent="0.2">
      <c r="A425" s="63">
        <v>401</v>
      </c>
      <c r="B425" s="63">
        <v>-6.5999093961025324E-2</v>
      </c>
      <c r="C425" s="63">
        <v>28.065999093961025</v>
      </c>
    </row>
    <row r="426" spans="1:3" x14ac:dyDescent="0.2">
      <c r="A426" s="63">
        <v>402</v>
      </c>
      <c r="B426" s="63">
        <v>21.933876851008101</v>
      </c>
      <c r="C426" s="63">
        <v>-8.933876851008101</v>
      </c>
    </row>
    <row r="427" spans="1:3" x14ac:dyDescent="0.2">
      <c r="A427" s="63">
        <v>403</v>
      </c>
      <c r="B427" s="63">
        <v>79.348187243976298</v>
      </c>
      <c r="C427" s="63">
        <v>-62.348187243976298</v>
      </c>
    </row>
    <row r="428" spans="1:3" x14ac:dyDescent="0.2">
      <c r="A428" s="63">
        <v>404</v>
      </c>
      <c r="B428" s="63">
        <v>58.421475979249571</v>
      </c>
      <c r="C428" s="63">
        <v>-3.4214759792495713</v>
      </c>
    </row>
    <row r="429" spans="1:3" x14ac:dyDescent="0.2">
      <c r="A429" s="63">
        <v>405</v>
      </c>
      <c r="B429" s="63">
        <v>26.763117912098885</v>
      </c>
      <c r="C429" s="63">
        <v>11.236882087901115</v>
      </c>
    </row>
    <row r="430" spans="1:3" x14ac:dyDescent="0.2">
      <c r="A430" s="63">
        <v>406</v>
      </c>
      <c r="B430" s="63">
        <v>38.031347054644037</v>
      </c>
      <c r="C430" s="63">
        <v>-37.031347054644037</v>
      </c>
    </row>
    <row r="431" spans="1:3" x14ac:dyDescent="0.2">
      <c r="A431" s="63">
        <v>407</v>
      </c>
      <c r="B431" s="63">
        <v>17.641218130038517</v>
      </c>
      <c r="C431" s="63">
        <v>16.358781869961483</v>
      </c>
    </row>
    <row r="432" spans="1:3" x14ac:dyDescent="0.2">
      <c r="A432" s="63">
        <v>408</v>
      </c>
      <c r="B432" s="63">
        <v>40.714258755250036</v>
      </c>
      <c r="C432" s="63">
        <v>0.2857412447499641</v>
      </c>
    </row>
    <row r="433" spans="1:3" x14ac:dyDescent="0.2">
      <c r="A433" s="63">
        <v>409</v>
      </c>
      <c r="B433" s="63">
        <v>47.153246836704405</v>
      </c>
      <c r="C433" s="63">
        <v>15.846753163295595</v>
      </c>
    </row>
    <row r="434" spans="1:3" x14ac:dyDescent="0.2">
      <c r="A434" s="63">
        <v>410</v>
      </c>
      <c r="B434" s="63">
        <v>22.470459191129301</v>
      </c>
      <c r="C434" s="63">
        <v>24.529540808870699</v>
      </c>
    </row>
    <row r="435" spans="1:3" x14ac:dyDescent="0.2">
      <c r="A435" s="63">
        <v>411</v>
      </c>
      <c r="B435" s="63">
        <v>22.470459191129301</v>
      </c>
      <c r="C435" s="63">
        <v>24.529540808870699</v>
      </c>
    </row>
    <row r="436" spans="1:3" x14ac:dyDescent="0.2">
      <c r="A436" s="63">
        <v>412</v>
      </c>
      <c r="B436" s="63">
        <v>-9.1878988760213929</v>
      </c>
      <c r="C436" s="63">
        <v>27.187898876021393</v>
      </c>
    </row>
    <row r="437" spans="1:3" x14ac:dyDescent="0.2">
      <c r="A437" s="63">
        <v>413</v>
      </c>
      <c r="B437" s="63">
        <v>24.080206211492886</v>
      </c>
      <c r="C437" s="63">
        <v>1.9197937885071141</v>
      </c>
    </row>
    <row r="438" spans="1:3" x14ac:dyDescent="0.2">
      <c r="A438" s="63">
        <v>414</v>
      </c>
      <c r="B438" s="63">
        <v>38.031347054644037</v>
      </c>
      <c r="C438" s="63">
        <v>-38.031347054644037</v>
      </c>
    </row>
    <row r="439" spans="1:3" x14ac:dyDescent="0.2">
      <c r="A439" s="63">
        <v>415</v>
      </c>
      <c r="B439" s="63">
        <v>123.34793913391454</v>
      </c>
      <c r="C439" s="63">
        <v>-9.3479391339145366</v>
      </c>
    </row>
    <row r="440" spans="1:3" x14ac:dyDescent="0.2">
      <c r="A440" s="63">
        <v>416</v>
      </c>
      <c r="B440" s="63">
        <v>58.958058319370771</v>
      </c>
      <c r="C440" s="63">
        <v>-19.958058319370771</v>
      </c>
    </row>
    <row r="441" spans="1:3" x14ac:dyDescent="0.2">
      <c r="A441" s="63">
        <v>417</v>
      </c>
      <c r="B441" s="63">
        <v>45.00691747621962</v>
      </c>
      <c r="C441" s="63">
        <v>0.9930825237803802</v>
      </c>
    </row>
    <row r="442" spans="1:3" x14ac:dyDescent="0.2">
      <c r="A442" s="63">
        <v>418</v>
      </c>
      <c r="B442" s="63">
        <v>1.0071655862813742</v>
      </c>
      <c r="C442" s="63">
        <v>25.992834413718626</v>
      </c>
    </row>
    <row r="443" spans="1:3" x14ac:dyDescent="0.2">
      <c r="A443" s="63">
        <v>419</v>
      </c>
      <c r="B443" s="63">
        <v>22.470459191129301</v>
      </c>
      <c r="C443" s="63">
        <v>24.529540808870699</v>
      </c>
    </row>
    <row r="444" spans="1:3" x14ac:dyDescent="0.2">
      <c r="A444" s="63">
        <v>420</v>
      </c>
      <c r="B444" s="63">
        <v>58.421475979249571</v>
      </c>
      <c r="C444" s="63">
        <v>-4.4214759792495713</v>
      </c>
    </row>
    <row r="445" spans="1:3" x14ac:dyDescent="0.2">
      <c r="A445" s="63">
        <v>421</v>
      </c>
      <c r="B445" s="63">
        <v>79.348187243976298</v>
      </c>
      <c r="C445" s="63">
        <v>-62.348187243976298</v>
      </c>
    </row>
    <row r="446" spans="1:3" x14ac:dyDescent="0.2">
      <c r="A446" s="63">
        <v>422</v>
      </c>
      <c r="B446" s="63">
        <v>72.372616822400715</v>
      </c>
      <c r="C446" s="63">
        <v>1.6273831775992846</v>
      </c>
    </row>
    <row r="447" spans="1:3" x14ac:dyDescent="0.2">
      <c r="A447" s="63">
        <v>423</v>
      </c>
      <c r="B447" s="63">
        <v>70.226287461915916</v>
      </c>
      <c r="C447" s="63">
        <v>-3.2262874619159163</v>
      </c>
    </row>
    <row r="448" spans="1:3" x14ac:dyDescent="0.2">
      <c r="A448" s="63">
        <v>424</v>
      </c>
      <c r="B448" s="63">
        <v>17.641218130038517</v>
      </c>
      <c r="C448" s="63">
        <v>17.358781869961483</v>
      </c>
    </row>
    <row r="449" spans="1:3" x14ac:dyDescent="0.2">
      <c r="A449" s="63">
        <v>425</v>
      </c>
      <c r="B449" s="63">
        <v>21.933876851008101</v>
      </c>
      <c r="C449" s="63">
        <v>-9.933876851008101</v>
      </c>
    </row>
    <row r="450" spans="1:3" x14ac:dyDescent="0.2">
      <c r="A450" s="63">
        <v>426</v>
      </c>
      <c r="B450" s="63">
        <v>40.714258755250036</v>
      </c>
      <c r="C450" s="63">
        <v>-0.7142587552500359</v>
      </c>
    </row>
    <row r="451" spans="1:3" x14ac:dyDescent="0.2">
      <c r="A451" s="63">
        <v>427</v>
      </c>
      <c r="B451" s="63">
        <v>-6.5999093961025324E-2</v>
      </c>
      <c r="C451" s="63">
        <v>28.065999093961025</v>
      </c>
    </row>
    <row r="452" spans="1:3" x14ac:dyDescent="0.2">
      <c r="A452" s="63">
        <v>428</v>
      </c>
      <c r="B452" s="63">
        <v>-14.017139937112173</v>
      </c>
      <c r="C452" s="63">
        <v>29.017139937112173</v>
      </c>
    </row>
    <row r="453" spans="1:3" x14ac:dyDescent="0.2">
      <c r="A453" s="63">
        <v>429</v>
      </c>
      <c r="B453" s="63">
        <v>131.9332565758537</v>
      </c>
      <c r="C453" s="63">
        <v>-37.933256575853704</v>
      </c>
    </row>
    <row r="454" spans="1:3" x14ac:dyDescent="0.2">
      <c r="A454" s="63">
        <v>430</v>
      </c>
      <c r="B454" s="63">
        <v>24.616788551614086</v>
      </c>
      <c r="C454" s="63">
        <v>-28.616788551614086</v>
      </c>
    </row>
    <row r="455" spans="1:3" x14ac:dyDescent="0.2">
      <c r="A455" s="63">
        <v>431</v>
      </c>
      <c r="B455" s="63">
        <v>221.54250737609382</v>
      </c>
      <c r="C455" s="63">
        <v>144.45749262390618</v>
      </c>
    </row>
    <row r="456" spans="1:3" x14ac:dyDescent="0.2">
      <c r="A456" s="63">
        <v>432</v>
      </c>
      <c r="B456" s="63">
        <v>26.763117912098885</v>
      </c>
      <c r="C456" s="63">
        <v>-10.763117912098885</v>
      </c>
    </row>
    <row r="457" spans="1:3" x14ac:dyDescent="0.2">
      <c r="A457" s="63">
        <v>433</v>
      </c>
      <c r="B457" s="63">
        <v>-18.309798658081757</v>
      </c>
      <c r="C457" s="63">
        <v>29.309798658081757</v>
      </c>
    </row>
    <row r="458" spans="1:3" x14ac:dyDescent="0.2">
      <c r="A458" s="63">
        <v>434</v>
      </c>
      <c r="B458" s="63">
        <v>-19.382963338324153</v>
      </c>
      <c r="C458" s="63">
        <v>51.382963338324153</v>
      </c>
    </row>
    <row r="459" spans="1:3" x14ac:dyDescent="0.2">
      <c r="A459" s="63">
        <v>435</v>
      </c>
      <c r="B459" s="63">
        <v>-2.2123284544458173</v>
      </c>
      <c r="C459" s="63">
        <v>-1.7876715455541827</v>
      </c>
    </row>
    <row r="460" spans="1:3" x14ac:dyDescent="0.2">
      <c r="A460" s="63">
        <v>436</v>
      </c>
      <c r="B460" s="63">
        <v>14.958306429432525</v>
      </c>
      <c r="C460" s="63">
        <v>-21.958306429432525</v>
      </c>
    </row>
    <row r="461" spans="1:3" x14ac:dyDescent="0.2">
      <c r="A461" s="63">
        <v>437</v>
      </c>
      <c r="B461" s="63">
        <v>14.958306429432525</v>
      </c>
      <c r="C461" s="63">
        <v>14.041693570567475</v>
      </c>
    </row>
    <row r="462" spans="1:3" x14ac:dyDescent="0.2">
      <c r="A462" s="63">
        <v>438</v>
      </c>
      <c r="B462" s="63">
        <v>21.397294510886901</v>
      </c>
      <c r="C462" s="63">
        <v>4.6027054891130987</v>
      </c>
    </row>
    <row r="463" spans="1:3" x14ac:dyDescent="0.2">
      <c r="A463" s="63">
        <v>439</v>
      </c>
      <c r="B463" s="63">
        <v>-2.2123284544458173</v>
      </c>
      <c r="C463" s="63">
        <v>-0.78767154555418273</v>
      </c>
    </row>
    <row r="464" spans="1:3" x14ac:dyDescent="0.2">
      <c r="A464" s="63">
        <v>440</v>
      </c>
      <c r="B464" s="63">
        <v>83.104263624824682</v>
      </c>
      <c r="C464" s="63">
        <v>18.895736375175318</v>
      </c>
    </row>
    <row r="465" spans="1:3" x14ac:dyDescent="0.2">
      <c r="A465" s="63">
        <v>441</v>
      </c>
      <c r="B465" s="63">
        <v>71.83603448227953</v>
      </c>
      <c r="C465" s="63">
        <v>19.16396551772047</v>
      </c>
    </row>
    <row r="466" spans="1:3" x14ac:dyDescent="0.2">
      <c r="A466" s="63">
        <v>442</v>
      </c>
      <c r="B466" s="63">
        <v>63.787299380461555</v>
      </c>
      <c r="C466" s="63">
        <v>19.212700619538445</v>
      </c>
    </row>
    <row r="467" spans="1:3" x14ac:dyDescent="0.2">
      <c r="A467" s="63">
        <v>443</v>
      </c>
      <c r="B467" s="63">
        <v>-8.6513165359001931</v>
      </c>
      <c r="C467" s="63">
        <v>-199.34868346409979</v>
      </c>
    </row>
    <row r="468" spans="1:3" x14ac:dyDescent="0.2">
      <c r="A468" s="63">
        <v>444</v>
      </c>
      <c r="B468" s="63">
        <v>238.17655991985092</v>
      </c>
      <c r="C468" s="63">
        <v>-44.176559919850916</v>
      </c>
    </row>
    <row r="469" spans="1:3" x14ac:dyDescent="0.2">
      <c r="A469" s="63">
        <v>445</v>
      </c>
      <c r="B469" s="63">
        <v>319.73707561827302</v>
      </c>
      <c r="C469" s="63">
        <v>-60.737075618273025</v>
      </c>
    </row>
    <row r="470" spans="1:3" x14ac:dyDescent="0.2">
      <c r="A470" s="63">
        <v>446</v>
      </c>
      <c r="B470" s="63">
        <v>232.81073651863895</v>
      </c>
      <c r="C470" s="63">
        <v>-91.810736518638947</v>
      </c>
    </row>
    <row r="471" spans="1:3" x14ac:dyDescent="0.2">
      <c r="A471" s="63">
        <v>447</v>
      </c>
      <c r="B471" s="63">
        <v>55.201981938522387</v>
      </c>
      <c r="C471" s="63">
        <v>-174.20198193852238</v>
      </c>
    </row>
    <row r="472" spans="1:3" x14ac:dyDescent="0.2">
      <c r="A472" s="63">
        <v>448</v>
      </c>
      <c r="B472" s="63">
        <v>38.031347054644037</v>
      </c>
      <c r="C472" s="63">
        <v>-37.031347054644037</v>
      </c>
    </row>
    <row r="473" spans="1:3" x14ac:dyDescent="0.2">
      <c r="A473" s="63">
        <v>449</v>
      </c>
      <c r="B473" s="63">
        <v>47.153246836704405</v>
      </c>
      <c r="C473" s="63">
        <v>15.846753163295595</v>
      </c>
    </row>
    <row r="474" spans="1:3" x14ac:dyDescent="0.2">
      <c r="A474" s="63">
        <v>450</v>
      </c>
      <c r="B474" s="63">
        <v>26.763117912098885</v>
      </c>
      <c r="C474" s="63">
        <v>11.236882087901115</v>
      </c>
    </row>
    <row r="475" spans="1:3" x14ac:dyDescent="0.2">
      <c r="A475" s="63">
        <v>451</v>
      </c>
      <c r="B475" s="63">
        <v>16.568053449796118</v>
      </c>
      <c r="C475" s="63">
        <v>17.431946550203882</v>
      </c>
    </row>
    <row r="476" spans="1:3" x14ac:dyDescent="0.2">
      <c r="A476" s="63">
        <v>452</v>
      </c>
      <c r="B476" s="63">
        <v>58.958058319370771</v>
      </c>
      <c r="C476" s="63">
        <v>-19.958058319370771</v>
      </c>
    </row>
    <row r="477" spans="1:3" x14ac:dyDescent="0.2">
      <c r="A477" s="63">
        <v>453</v>
      </c>
      <c r="B477" s="63">
        <v>22.470459191129301</v>
      </c>
      <c r="C477" s="63">
        <v>24.529540808870699</v>
      </c>
    </row>
    <row r="478" spans="1:3" x14ac:dyDescent="0.2">
      <c r="A478" s="63">
        <v>454</v>
      </c>
      <c r="B478" s="63">
        <v>1.543747926402574</v>
      </c>
      <c r="C478" s="63">
        <v>27.456252073597426</v>
      </c>
    </row>
    <row r="479" spans="1:3" x14ac:dyDescent="0.2">
      <c r="A479" s="63">
        <v>455</v>
      </c>
      <c r="B479" s="63">
        <v>-2.2123284544458173</v>
      </c>
      <c r="C479" s="63">
        <v>-0.78767154555418273</v>
      </c>
    </row>
    <row r="480" spans="1:3" x14ac:dyDescent="0.2">
      <c r="A480" s="63">
        <v>456</v>
      </c>
      <c r="B480" s="63">
        <v>14.958306429432525</v>
      </c>
      <c r="C480" s="63">
        <v>-21.958306429432525</v>
      </c>
    </row>
    <row r="481" spans="1:3" x14ac:dyDescent="0.2">
      <c r="A481" s="63">
        <v>457</v>
      </c>
      <c r="B481" s="63">
        <v>3.1534949467661662</v>
      </c>
      <c r="C481" s="63">
        <v>7.8465050532338338</v>
      </c>
    </row>
    <row r="482" spans="1:3" x14ac:dyDescent="0.2">
      <c r="A482" s="63">
        <v>458</v>
      </c>
      <c r="B482" s="63">
        <v>-18.309798658081757</v>
      </c>
      <c r="C482" s="63">
        <v>28.309798658081757</v>
      </c>
    </row>
    <row r="483" spans="1:3" x14ac:dyDescent="0.2">
      <c r="A483" s="63">
        <v>459</v>
      </c>
      <c r="B483" s="63">
        <v>-8.6513165359001931</v>
      </c>
      <c r="C483" s="63">
        <v>13.651316535900193</v>
      </c>
    </row>
    <row r="484" spans="1:3" x14ac:dyDescent="0.2">
      <c r="A484" s="63">
        <v>460</v>
      </c>
      <c r="B484" s="63">
        <v>14.421724089311326</v>
      </c>
      <c r="C484" s="63">
        <v>-47.421724089311326</v>
      </c>
    </row>
    <row r="485" spans="1:3" x14ac:dyDescent="0.2">
      <c r="A485" s="63">
        <v>461</v>
      </c>
      <c r="B485" s="63">
        <v>21.397294510886901</v>
      </c>
      <c r="C485" s="63">
        <v>4.6027054891130987</v>
      </c>
    </row>
    <row r="486" spans="1:3" x14ac:dyDescent="0.2">
      <c r="A486" s="63">
        <v>462</v>
      </c>
      <c r="B486" s="63">
        <v>72.372616822400715</v>
      </c>
      <c r="C486" s="63">
        <v>1.6273831775992846</v>
      </c>
    </row>
    <row r="487" spans="1:3" x14ac:dyDescent="0.2">
      <c r="A487" s="63">
        <v>463</v>
      </c>
      <c r="B487" s="63">
        <v>-14.017139937112173</v>
      </c>
      <c r="C487" s="63">
        <v>29.017139937112173</v>
      </c>
    </row>
    <row r="488" spans="1:3" x14ac:dyDescent="0.2">
      <c r="A488" s="63">
        <v>464</v>
      </c>
      <c r="B488" s="63">
        <v>70.226287461915916</v>
      </c>
      <c r="C488" s="63">
        <v>-2.2262874619159163</v>
      </c>
    </row>
    <row r="489" spans="1:3" x14ac:dyDescent="0.2">
      <c r="A489" s="63">
        <v>465</v>
      </c>
      <c r="B489" s="63">
        <v>21.933876851008101</v>
      </c>
      <c r="C489" s="63">
        <v>-8.933876851008101</v>
      </c>
    </row>
    <row r="490" spans="1:3" x14ac:dyDescent="0.2">
      <c r="A490" s="63">
        <v>466</v>
      </c>
      <c r="B490" s="63">
        <v>79.348187243976298</v>
      </c>
      <c r="C490" s="63">
        <v>-62.348187243976298</v>
      </c>
    </row>
    <row r="491" spans="1:3" x14ac:dyDescent="0.2">
      <c r="A491" s="63">
        <v>467</v>
      </c>
      <c r="B491" s="63">
        <v>-6.5999093961025324E-2</v>
      </c>
      <c r="C491" s="63">
        <v>27.065999093961025</v>
      </c>
    </row>
    <row r="492" spans="1:3" x14ac:dyDescent="0.2">
      <c r="A492" s="63">
        <v>468</v>
      </c>
      <c r="B492" s="63">
        <v>10.129065368341742</v>
      </c>
      <c r="C492" s="63">
        <v>18.870934631658258</v>
      </c>
    </row>
    <row r="493" spans="1:3" x14ac:dyDescent="0.2">
      <c r="A493" s="63">
        <v>469</v>
      </c>
      <c r="B493" s="63">
        <v>54.128817258279987</v>
      </c>
      <c r="C493" s="63">
        <v>-0.12881725827998736</v>
      </c>
    </row>
    <row r="494" spans="1:3" x14ac:dyDescent="0.2">
      <c r="A494" s="63">
        <v>470</v>
      </c>
      <c r="B494" s="63">
        <v>71.83603448227953</v>
      </c>
      <c r="C494" s="63">
        <v>19.16396551772047</v>
      </c>
    </row>
    <row r="495" spans="1:3" x14ac:dyDescent="0.2">
      <c r="A495" s="63">
        <v>471</v>
      </c>
      <c r="B495" s="63">
        <v>63.787299380461555</v>
      </c>
      <c r="C495" s="63">
        <v>20.212700619538445</v>
      </c>
    </row>
    <row r="496" spans="1:3" x14ac:dyDescent="0.2">
      <c r="A496" s="63">
        <v>472</v>
      </c>
      <c r="B496" s="63">
        <v>29.446029612704869</v>
      </c>
      <c r="C496" s="63">
        <v>1.5539703872951307</v>
      </c>
    </row>
    <row r="497" spans="1:3" x14ac:dyDescent="0.2">
      <c r="A497" s="63">
        <v>473</v>
      </c>
      <c r="B497" s="63">
        <v>22.470459191129301</v>
      </c>
      <c r="C497" s="63">
        <v>12.529540808870699</v>
      </c>
    </row>
    <row r="498" spans="1:3" x14ac:dyDescent="0.2">
      <c r="A498" s="63">
        <v>474</v>
      </c>
      <c r="B498" s="63">
        <v>61.104387679855556</v>
      </c>
      <c r="C498" s="63">
        <v>8.8956123201444441</v>
      </c>
    </row>
    <row r="499" spans="1:3" x14ac:dyDescent="0.2">
      <c r="A499" s="63">
        <v>475</v>
      </c>
      <c r="B499" s="63">
        <v>208.12794887306384</v>
      </c>
      <c r="C499" s="63">
        <v>-42.127948873063843</v>
      </c>
    </row>
    <row r="500" spans="1:3" x14ac:dyDescent="0.2">
      <c r="A500" s="63">
        <v>476</v>
      </c>
      <c r="B500" s="63">
        <v>20.860712170765702</v>
      </c>
      <c r="C500" s="63">
        <v>24.139287829234298</v>
      </c>
    </row>
    <row r="501" spans="1:3" x14ac:dyDescent="0.2">
      <c r="A501" s="63">
        <v>477</v>
      </c>
      <c r="B501" s="63">
        <v>16.568053449796118</v>
      </c>
      <c r="C501" s="63">
        <v>17.431946550203882</v>
      </c>
    </row>
    <row r="502" spans="1:3" x14ac:dyDescent="0.2">
      <c r="A502" s="63">
        <v>478</v>
      </c>
      <c r="B502" s="63">
        <v>22.470459191129301</v>
      </c>
      <c r="C502" s="63">
        <v>24.529540808870699</v>
      </c>
    </row>
    <row r="503" spans="1:3" x14ac:dyDescent="0.2">
      <c r="A503" s="63">
        <v>479</v>
      </c>
      <c r="B503" s="63">
        <v>58.958058319370771</v>
      </c>
      <c r="C503" s="63">
        <v>-20.958058319370771</v>
      </c>
    </row>
    <row r="504" spans="1:3" x14ac:dyDescent="0.2">
      <c r="A504" s="63">
        <v>480</v>
      </c>
      <c r="B504" s="63">
        <v>14.958306429432525</v>
      </c>
      <c r="C504" s="63">
        <v>13.041693570567475</v>
      </c>
    </row>
    <row r="505" spans="1:3" x14ac:dyDescent="0.2">
      <c r="A505" s="63">
        <v>481</v>
      </c>
      <c r="B505" s="63">
        <v>21.397294510886901</v>
      </c>
      <c r="C505" s="63">
        <v>4.6027054891130987</v>
      </c>
    </row>
    <row r="506" spans="1:3" x14ac:dyDescent="0.2">
      <c r="A506" s="63">
        <v>482</v>
      </c>
      <c r="B506" s="63">
        <v>14.421724089311326</v>
      </c>
      <c r="C506" s="63">
        <v>-46.421724089311326</v>
      </c>
    </row>
    <row r="507" spans="1:3" x14ac:dyDescent="0.2">
      <c r="A507" s="63">
        <v>483</v>
      </c>
      <c r="B507" s="63">
        <v>14.958306429432525</v>
      </c>
      <c r="C507" s="63">
        <v>-21.958306429432525</v>
      </c>
    </row>
    <row r="508" spans="1:3" x14ac:dyDescent="0.2">
      <c r="A508" s="63">
        <v>484</v>
      </c>
      <c r="B508" s="63">
        <v>3.1534949467661662</v>
      </c>
      <c r="C508" s="63">
        <v>6.8465050532338338</v>
      </c>
    </row>
    <row r="509" spans="1:3" x14ac:dyDescent="0.2">
      <c r="A509" s="63">
        <v>485</v>
      </c>
      <c r="B509" s="63">
        <v>-2.2123284544458173</v>
      </c>
      <c r="C509" s="63">
        <v>-1.7876715455541827</v>
      </c>
    </row>
    <row r="510" spans="1:3" x14ac:dyDescent="0.2">
      <c r="A510" s="63">
        <v>486</v>
      </c>
      <c r="B510" s="63">
        <v>45.00691747621962</v>
      </c>
      <c r="C510" s="63">
        <v>-6.9174762196198003E-3</v>
      </c>
    </row>
    <row r="511" spans="1:3" x14ac:dyDescent="0.2">
      <c r="A511" s="63">
        <v>487</v>
      </c>
      <c r="B511" s="63">
        <v>24.080206211492886</v>
      </c>
      <c r="C511" s="63">
        <v>1.9197937885071141</v>
      </c>
    </row>
    <row r="512" spans="1:3" x14ac:dyDescent="0.2">
      <c r="A512" s="63">
        <v>488</v>
      </c>
      <c r="B512" s="63">
        <v>214.030354614397</v>
      </c>
      <c r="C512" s="63">
        <v>-65.030354614396998</v>
      </c>
    </row>
    <row r="513" spans="1:3" x14ac:dyDescent="0.2">
      <c r="A513" s="63">
        <v>489</v>
      </c>
      <c r="B513" s="63">
        <v>117.44553339258138</v>
      </c>
      <c r="C513" s="63">
        <v>-90.445533392581382</v>
      </c>
    </row>
    <row r="514" spans="1:3" x14ac:dyDescent="0.2">
      <c r="A514" s="63">
        <v>490</v>
      </c>
      <c r="B514" s="63">
        <v>261.78618288518362</v>
      </c>
      <c r="C514" s="63">
        <v>-50.786182885183621</v>
      </c>
    </row>
    <row r="515" spans="1:3" x14ac:dyDescent="0.2">
      <c r="A515" s="63">
        <v>491</v>
      </c>
      <c r="B515" s="63">
        <v>25.689953231856485</v>
      </c>
      <c r="C515" s="63">
        <v>-146.68995323185649</v>
      </c>
    </row>
    <row r="516" spans="1:3" x14ac:dyDescent="0.2">
      <c r="A516" s="63">
        <v>492</v>
      </c>
      <c r="B516" s="63">
        <v>83.104263624824682</v>
      </c>
      <c r="C516" s="63">
        <v>17.895736375175318</v>
      </c>
    </row>
    <row r="517" spans="1:3" x14ac:dyDescent="0.2">
      <c r="A517" s="63">
        <v>493</v>
      </c>
      <c r="B517" s="63">
        <v>208.12794887306384</v>
      </c>
      <c r="C517" s="63">
        <v>-43.127948873063843</v>
      </c>
    </row>
    <row r="518" spans="1:3" x14ac:dyDescent="0.2">
      <c r="A518" s="63">
        <v>494</v>
      </c>
      <c r="B518" s="63">
        <v>61.104387679855556</v>
      </c>
      <c r="C518" s="63">
        <v>7.8956123201444441</v>
      </c>
    </row>
    <row r="519" spans="1:3" x14ac:dyDescent="0.2">
      <c r="A519" s="63">
        <v>495</v>
      </c>
      <c r="B519" s="63">
        <v>71.83603448227953</v>
      </c>
      <c r="C519" s="63">
        <v>19.16396551772047</v>
      </c>
    </row>
    <row r="520" spans="1:3" x14ac:dyDescent="0.2">
      <c r="A520" s="63">
        <v>496</v>
      </c>
      <c r="B520" s="63">
        <v>63.787299380461555</v>
      </c>
      <c r="C520" s="63">
        <v>20.212700619538445</v>
      </c>
    </row>
    <row r="521" spans="1:3" x14ac:dyDescent="0.2">
      <c r="A521" s="63">
        <v>497</v>
      </c>
      <c r="B521" s="63">
        <v>54.128817258279987</v>
      </c>
      <c r="C521" s="63">
        <v>-0.12881725827998736</v>
      </c>
    </row>
    <row r="522" spans="1:3" x14ac:dyDescent="0.2">
      <c r="A522" s="63">
        <v>498</v>
      </c>
      <c r="B522" s="63">
        <v>24.616788551614086</v>
      </c>
      <c r="C522" s="63">
        <v>-65.616788551614093</v>
      </c>
    </row>
    <row r="523" spans="1:3" x14ac:dyDescent="0.2">
      <c r="A523" s="63">
        <v>499</v>
      </c>
      <c r="B523" s="63">
        <v>319.73707561827302</v>
      </c>
      <c r="C523" s="63">
        <v>-60.737075618273025</v>
      </c>
    </row>
    <row r="524" spans="1:3" x14ac:dyDescent="0.2">
      <c r="A524" s="63">
        <v>500</v>
      </c>
      <c r="B524" s="63">
        <v>-19.382963338324153</v>
      </c>
      <c r="C524" s="63">
        <v>50.382963338324153</v>
      </c>
    </row>
    <row r="525" spans="1:3" x14ac:dyDescent="0.2">
      <c r="A525" s="63">
        <v>501</v>
      </c>
      <c r="B525" s="63">
        <v>-18.309798658081757</v>
      </c>
      <c r="C525" s="63">
        <v>28.309798658081757</v>
      </c>
    </row>
    <row r="526" spans="1:3" x14ac:dyDescent="0.2">
      <c r="A526" s="63">
        <v>502</v>
      </c>
      <c r="B526" s="63">
        <v>-20.456128018566549</v>
      </c>
      <c r="C526" s="63">
        <v>30.456128018566549</v>
      </c>
    </row>
    <row r="527" spans="1:3" x14ac:dyDescent="0.2">
      <c r="A527" s="63">
        <v>503</v>
      </c>
      <c r="B527" s="63">
        <v>-8.6513165359001931</v>
      </c>
      <c r="C527" s="63">
        <v>14.651316535900193</v>
      </c>
    </row>
    <row r="528" spans="1:3" x14ac:dyDescent="0.2">
      <c r="A528" s="63">
        <v>504</v>
      </c>
      <c r="B528" s="63">
        <v>117.44553339258138</v>
      </c>
      <c r="C528" s="63">
        <v>-90.445533392581382</v>
      </c>
    </row>
    <row r="529" spans="1:3" x14ac:dyDescent="0.2">
      <c r="A529" s="63">
        <v>505</v>
      </c>
      <c r="B529" s="63">
        <v>154.46971486094404</v>
      </c>
      <c r="C529" s="63">
        <v>-35.469714860944038</v>
      </c>
    </row>
    <row r="530" spans="1:3" x14ac:dyDescent="0.2">
      <c r="A530" s="63">
        <v>506</v>
      </c>
      <c r="B530" s="63">
        <v>100.81148084882423</v>
      </c>
      <c r="C530" s="63">
        <v>1.1885191511757682</v>
      </c>
    </row>
    <row r="531" spans="1:3" x14ac:dyDescent="0.2">
      <c r="A531" s="63">
        <v>507</v>
      </c>
      <c r="B531" s="63">
        <v>261.78618288518362</v>
      </c>
      <c r="C531" s="63">
        <v>-49.786182885183621</v>
      </c>
    </row>
    <row r="532" spans="1:3" x14ac:dyDescent="0.2">
      <c r="A532" s="63">
        <v>508</v>
      </c>
      <c r="B532" s="63">
        <v>214.030354614397</v>
      </c>
      <c r="C532" s="63">
        <v>-66.030354614396998</v>
      </c>
    </row>
    <row r="533" spans="1:3" x14ac:dyDescent="0.2">
      <c r="A533" s="63">
        <v>509</v>
      </c>
      <c r="B533" s="63">
        <v>-25.285369079657332</v>
      </c>
      <c r="C533" s="63">
        <v>-314.71463092034264</v>
      </c>
    </row>
    <row r="534" spans="1:3" x14ac:dyDescent="0.2">
      <c r="A534" s="63">
        <v>510</v>
      </c>
      <c r="B534" s="63">
        <v>-2.2123284544458173</v>
      </c>
      <c r="C534" s="63">
        <v>-1.7876715455541827</v>
      </c>
    </row>
    <row r="535" spans="1:3" x14ac:dyDescent="0.2">
      <c r="A535" s="63">
        <v>511</v>
      </c>
      <c r="B535" s="63">
        <v>26.763117912098885</v>
      </c>
      <c r="C535" s="63">
        <v>-11.763117912098885</v>
      </c>
    </row>
    <row r="536" spans="1:3" x14ac:dyDescent="0.2">
      <c r="A536" s="63">
        <v>512</v>
      </c>
      <c r="B536" s="63">
        <v>29.446029612704869</v>
      </c>
      <c r="C536" s="63">
        <v>2.5539703872951307</v>
      </c>
    </row>
    <row r="537" spans="1:3" x14ac:dyDescent="0.2">
      <c r="A537" s="63">
        <v>513</v>
      </c>
      <c r="B537" s="63">
        <v>131.9332565758537</v>
      </c>
      <c r="C537" s="63">
        <v>-37.933256575853704</v>
      </c>
    </row>
    <row r="538" spans="1:3" x14ac:dyDescent="0.2">
      <c r="A538" s="63">
        <v>514</v>
      </c>
      <c r="B538" s="63">
        <v>22.470459191129301</v>
      </c>
      <c r="C538" s="63">
        <v>11.529540808870699</v>
      </c>
    </row>
    <row r="539" spans="1:3" x14ac:dyDescent="0.2">
      <c r="A539" s="63">
        <v>515</v>
      </c>
      <c r="B539" s="63">
        <v>6.9095713276145503</v>
      </c>
      <c r="C539" s="63">
        <v>26.09042867238545</v>
      </c>
    </row>
    <row r="540" spans="1:3" x14ac:dyDescent="0.2">
      <c r="A540" s="63">
        <v>516</v>
      </c>
      <c r="B540" s="63">
        <v>10.129065368341742</v>
      </c>
      <c r="C540" s="63">
        <v>18.870934631658258</v>
      </c>
    </row>
    <row r="541" spans="1:3" x14ac:dyDescent="0.2">
      <c r="A541" s="63">
        <v>517</v>
      </c>
      <c r="B541" s="63">
        <v>-14.017139937112173</v>
      </c>
      <c r="C541" s="63">
        <v>30.017139937112173</v>
      </c>
    </row>
    <row r="542" spans="1:3" x14ac:dyDescent="0.2">
      <c r="A542" s="63">
        <v>518</v>
      </c>
      <c r="B542" s="63">
        <v>70.226287461915916</v>
      </c>
      <c r="C542" s="63">
        <v>-2.2262874619159163</v>
      </c>
    </row>
    <row r="543" spans="1:3" x14ac:dyDescent="0.2">
      <c r="A543" s="63">
        <v>519</v>
      </c>
      <c r="B543" s="63">
        <v>72.372616822400715</v>
      </c>
      <c r="C543" s="63">
        <v>1.6273831775992846</v>
      </c>
    </row>
    <row r="544" spans="1:3" x14ac:dyDescent="0.2">
      <c r="A544" s="63">
        <v>520</v>
      </c>
      <c r="B544" s="63">
        <v>24.616788551614086</v>
      </c>
      <c r="C544" s="63">
        <v>-27.616788551614086</v>
      </c>
    </row>
    <row r="545" spans="1:3" x14ac:dyDescent="0.2">
      <c r="A545" s="63">
        <v>521</v>
      </c>
      <c r="B545" s="63">
        <v>37.494764714522852</v>
      </c>
      <c r="C545" s="63">
        <v>-13.494764714522852</v>
      </c>
    </row>
    <row r="546" spans="1:3" x14ac:dyDescent="0.2">
      <c r="A546" s="63">
        <v>522</v>
      </c>
      <c r="B546" s="63">
        <v>17.641218130038517</v>
      </c>
      <c r="C546" s="63">
        <v>17.358781869961483</v>
      </c>
    </row>
    <row r="547" spans="1:3" x14ac:dyDescent="0.2">
      <c r="A547" s="63">
        <v>523</v>
      </c>
      <c r="B547" s="63">
        <v>21.933876851008101</v>
      </c>
      <c r="C547" s="63">
        <v>-9.933876851008101</v>
      </c>
    </row>
    <row r="548" spans="1:3" x14ac:dyDescent="0.2">
      <c r="A548" s="63">
        <v>524</v>
      </c>
      <c r="B548" s="63">
        <v>40.714258755250036</v>
      </c>
      <c r="C548" s="63">
        <v>-0.7142587552500359</v>
      </c>
    </row>
    <row r="549" spans="1:3" x14ac:dyDescent="0.2">
      <c r="A549" s="63">
        <v>525</v>
      </c>
      <c r="B549" s="63">
        <v>79.348187243976298</v>
      </c>
      <c r="C549" s="63">
        <v>-63.348187243976298</v>
      </c>
    </row>
    <row r="550" spans="1:3" x14ac:dyDescent="0.2">
      <c r="A550" s="63">
        <v>526</v>
      </c>
      <c r="B550" s="63">
        <v>123.34793913391454</v>
      </c>
      <c r="C550" s="63">
        <v>-8.3479391339145366</v>
      </c>
    </row>
    <row r="551" spans="1:3" x14ac:dyDescent="0.2">
      <c r="A551" s="63">
        <v>527</v>
      </c>
      <c r="B551" s="63">
        <v>1.543747926402574</v>
      </c>
      <c r="C551" s="63">
        <v>27.456252073597426</v>
      </c>
    </row>
    <row r="552" spans="1:3" x14ac:dyDescent="0.2">
      <c r="A552" s="63">
        <v>528</v>
      </c>
      <c r="B552" s="63">
        <v>47.153246836704405</v>
      </c>
      <c r="C552" s="63">
        <v>14.846753163295595</v>
      </c>
    </row>
    <row r="553" spans="1:3" x14ac:dyDescent="0.2">
      <c r="A553" s="63">
        <v>529</v>
      </c>
      <c r="B553" s="63">
        <v>26.763117912098885</v>
      </c>
      <c r="C553" s="63">
        <v>11.236882087901115</v>
      </c>
    </row>
    <row r="554" spans="1:3" x14ac:dyDescent="0.2">
      <c r="A554" s="63">
        <v>530</v>
      </c>
      <c r="B554" s="63">
        <v>38.031347054644037</v>
      </c>
      <c r="C554" s="63">
        <v>-38.031347054644037</v>
      </c>
    </row>
    <row r="555" spans="1:3" x14ac:dyDescent="0.2">
      <c r="A555" s="63">
        <v>531</v>
      </c>
      <c r="B555" s="63">
        <v>38.031347054644037</v>
      </c>
      <c r="C555" s="63">
        <v>9.9686529453559629</v>
      </c>
    </row>
    <row r="556" spans="1:3" x14ac:dyDescent="0.2">
      <c r="A556" s="63">
        <v>532</v>
      </c>
      <c r="B556" s="63">
        <v>77.201857883491499</v>
      </c>
      <c r="C556" s="63">
        <v>18.798142116508501</v>
      </c>
    </row>
    <row r="557" spans="1:3" x14ac:dyDescent="0.2">
      <c r="A557" s="63">
        <v>533</v>
      </c>
      <c r="B557" s="63">
        <v>53.055652578037588</v>
      </c>
      <c r="C557" s="63">
        <v>9.9443474219624122</v>
      </c>
    </row>
    <row r="558" spans="1:3" x14ac:dyDescent="0.2">
      <c r="A558" s="63">
        <v>534</v>
      </c>
      <c r="B558" s="63">
        <v>22.470459191129301</v>
      </c>
      <c r="C558" s="63">
        <v>-9.4704591911293008</v>
      </c>
    </row>
    <row r="559" spans="1:3" x14ac:dyDescent="0.2">
      <c r="A559" s="63">
        <v>535</v>
      </c>
      <c r="B559" s="63">
        <v>31.592358973189668</v>
      </c>
      <c r="C559" s="63">
        <v>2.4076410268103317</v>
      </c>
    </row>
    <row r="560" spans="1:3" x14ac:dyDescent="0.2">
      <c r="A560" s="63">
        <v>536</v>
      </c>
      <c r="B560" s="63">
        <v>14.421724089311326</v>
      </c>
      <c r="C560" s="63">
        <v>17.578275910688674</v>
      </c>
    </row>
    <row r="561" spans="1:3" x14ac:dyDescent="0.2">
      <c r="A561" s="63">
        <v>537</v>
      </c>
      <c r="B561" s="63">
        <v>63.787299380461555</v>
      </c>
      <c r="C561" s="63">
        <v>20.212700619538445</v>
      </c>
    </row>
    <row r="562" spans="1:3" x14ac:dyDescent="0.2">
      <c r="A562" s="63">
        <v>538</v>
      </c>
      <c r="B562" s="63">
        <v>48.762993857068004</v>
      </c>
      <c r="C562" s="63">
        <v>-0.76299385706800393</v>
      </c>
    </row>
    <row r="563" spans="1:3" x14ac:dyDescent="0.2">
      <c r="A563" s="63">
        <v>539</v>
      </c>
      <c r="B563" s="63">
        <v>89.006669366157865</v>
      </c>
      <c r="C563" s="63">
        <v>15.993330633842135</v>
      </c>
    </row>
    <row r="564" spans="1:3" x14ac:dyDescent="0.2">
      <c r="A564" s="63">
        <v>540</v>
      </c>
      <c r="B564" s="63">
        <v>131.9332565758537</v>
      </c>
      <c r="C564" s="63">
        <v>-37.933256575853704</v>
      </c>
    </row>
    <row r="565" spans="1:3" x14ac:dyDescent="0.2">
      <c r="A565" s="63">
        <v>541</v>
      </c>
      <c r="B565" s="63">
        <v>24.616788551614086</v>
      </c>
      <c r="C565" s="63">
        <v>-28.616788551614086</v>
      </c>
    </row>
    <row r="566" spans="1:3" x14ac:dyDescent="0.2">
      <c r="A566" s="63">
        <v>542</v>
      </c>
      <c r="B566" s="63">
        <v>26.763117912098885</v>
      </c>
      <c r="C566" s="63">
        <v>2.2368820879011153</v>
      </c>
    </row>
    <row r="567" spans="1:3" x14ac:dyDescent="0.2">
      <c r="A567" s="63">
        <v>543</v>
      </c>
      <c r="B567" s="63">
        <v>202.22554313173066</v>
      </c>
      <c r="C567" s="63">
        <v>-46.22554313173066</v>
      </c>
    </row>
    <row r="568" spans="1:3" x14ac:dyDescent="0.2">
      <c r="A568" s="63">
        <v>544</v>
      </c>
      <c r="B568" s="63">
        <v>63.787299380461555</v>
      </c>
      <c r="C568" s="63">
        <v>19.212700619538445</v>
      </c>
    </row>
    <row r="569" spans="1:3" x14ac:dyDescent="0.2">
      <c r="A569" s="63">
        <v>545</v>
      </c>
      <c r="B569" s="63">
        <v>48.762993857068004</v>
      </c>
      <c r="C569" s="63">
        <v>0.23700614293199607</v>
      </c>
    </row>
    <row r="570" spans="1:3" x14ac:dyDescent="0.2">
      <c r="A570" s="63">
        <v>546</v>
      </c>
      <c r="B570" s="63">
        <v>272.51782968760762</v>
      </c>
      <c r="C570" s="63">
        <v>-52.517829687607616</v>
      </c>
    </row>
    <row r="571" spans="1:3" x14ac:dyDescent="0.2">
      <c r="A571" s="63">
        <v>547</v>
      </c>
      <c r="B571" s="63">
        <v>214.030354614397</v>
      </c>
      <c r="C571" s="63">
        <v>-65.030354614396998</v>
      </c>
    </row>
    <row r="572" spans="1:3" x14ac:dyDescent="0.2">
      <c r="A572" s="63">
        <v>548</v>
      </c>
      <c r="B572" s="63">
        <v>119.05528041294497</v>
      </c>
      <c r="C572" s="63">
        <v>-3.0552804129449669</v>
      </c>
    </row>
    <row r="573" spans="1:3" x14ac:dyDescent="0.2">
      <c r="A573" s="63">
        <v>549</v>
      </c>
      <c r="B573" s="63">
        <v>77.201857883491499</v>
      </c>
      <c r="C573" s="63">
        <v>17.798142116508501</v>
      </c>
    </row>
    <row r="574" spans="1:3" x14ac:dyDescent="0.2">
      <c r="A574" s="63">
        <v>550</v>
      </c>
      <c r="B574" s="63">
        <v>53.055652578037588</v>
      </c>
      <c r="C574" s="63">
        <v>8.9443474219624122</v>
      </c>
    </row>
    <row r="575" spans="1:3" x14ac:dyDescent="0.2">
      <c r="A575" s="63">
        <v>551</v>
      </c>
      <c r="B575" s="63">
        <v>89.006669366157865</v>
      </c>
      <c r="C575" s="63">
        <v>16.993330633842135</v>
      </c>
    </row>
    <row r="576" spans="1:3" x14ac:dyDescent="0.2">
      <c r="A576" s="63">
        <v>552</v>
      </c>
      <c r="B576" s="63">
        <v>-17.236633977839361</v>
      </c>
      <c r="C576" s="63">
        <v>28.236633977839361</v>
      </c>
    </row>
    <row r="577" spans="1:3" x14ac:dyDescent="0.2">
      <c r="A577" s="63">
        <v>553</v>
      </c>
      <c r="B577" s="63">
        <v>214.030354614397</v>
      </c>
      <c r="C577" s="63">
        <v>-66.030354614396998</v>
      </c>
    </row>
    <row r="578" spans="1:3" x14ac:dyDescent="0.2">
      <c r="A578" s="63">
        <v>554</v>
      </c>
      <c r="B578" s="63">
        <v>267.68858862651683</v>
      </c>
      <c r="C578" s="63">
        <v>-81.688588626516832</v>
      </c>
    </row>
    <row r="579" spans="1:3" x14ac:dyDescent="0.2">
      <c r="A579" s="63">
        <v>555</v>
      </c>
      <c r="B579" s="63">
        <v>-19.382963338324153</v>
      </c>
      <c r="C579" s="63">
        <v>29.382963338324153</v>
      </c>
    </row>
    <row r="580" spans="1:3" x14ac:dyDescent="0.2">
      <c r="A580" s="63">
        <v>556</v>
      </c>
      <c r="B580" s="63">
        <v>-19.382963338324153</v>
      </c>
      <c r="C580" s="63">
        <v>51.382963338324153</v>
      </c>
    </row>
    <row r="581" spans="1:3" x14ac:dyDescent="0.2">
      <c r="A581" s="63">
        <v>557</v>
      </c>
      <c r="B581" s="63">
        <v>-9.7244812161425855</v>
      </c>
      <c r="C581" s="63">
        <v>12.724481216142586</v>
      </c>
    </row>
    <row r="582" spans="1:3" x14ac:dyDescent="0.2">
      <c r="A582" s="63">
        <v>558</v>
      </c>
      <c r="B582" s="63">
        <v>-16.163469297596965</v>
      </c>
      <c r="C582" s="63">
        <v>25.163469297596965</v>
      </c>
    </row>
    <row r="583" spans="1:3" x14ac:dyDescent="0.2">
      <c r="A583" s="63">
        <v>559</v>
      </c>
      <c r="B583" s="63">
        <v>272.51782968760762</v>
      </c>
      <c r="C583" s="63">
        <v>-52.517829687607616</v>
      </c>
    </row>
    <row r="584" spans="1:3" x14ac:dyDescent="0.2">
      <c r="A584" s="63">
        <v>560</v>
      </c>
      <c r="B584" s="63">
        <v>119.05528041294497</v>
      </c>
      <c r="C584" s="63">
        <v>-4.0552804129449669</v>
      </c>
    </row>
    <row r="585" spans="1:3" x14ac:dyDescent="0.2">
      <c r="A585" s="63">
        <v>561</v>
      </c>
      <c r="B585" s="63">
        <v>4.7632419671297583</v>
      </c>
      <c r="C585" s="63">
        <v>6.2367580328702417</v>
      </c>
    </row>
    <row r="586" spans="1:3" x14ac:dyDescent="0.2">
      <c r="A586" s="63">
        <v>562</v>
      </c>
      <c r="B586" s="63">
        <v>-7.5781518556577936</v>
      </c>
      <c r="C586" s="63">
        <v>-1.4218481443422064</v>
      </c>
    </row>
    <row r="587" spans="1:3" x14ac:dyDescent="0.2">
      <c r="A587" s="63">
        <v>563</v>
      </c>
      <c r="B587" s="63">
        <v>-6.5999093961025324E-2</v>
      </c>
      <c r="C587" s="63">
        <v>-1.9340009060389747</v>
      </c>
    </row>
    <row r="588" spans="1:3" x14ac:dyDescent="0.2">
      <c r="A588" s="63">
        <v>564</v>
      </c>
      <c r="B588" s="63">
        <v>19.250965150402109</v>
      </c>
      <c r="C588" s="63">
        <v>23.749034849597891</v>
      </c>
    </row>
    <row r="589" spans="1:3" x14ac:dyDescent="0.2">
      <c r="A589" s="63">
        <v>565</v>
      </c>
      <c r="B589" s="63">
        <v>17.641218130038517</v>
      </c>
      <c r="C589" s="63">
        <v>26.358781869961483</v>
      </c>
    </row>
    <row r="590" spans="1:3" x14ac:dyDescent="0.2">
      <c r="A590" s="63">
        <v>566</v>
      </c>
      <c r="B590" s="63">
        <v>53.055652578037588</v>
      </c>
      <c r="C590" s="63">
        <v>-18.055652578037588</v>
      </c>
    </row>
    <row r="591" spans="1:3" x14ac:dyDescent="0.2">
      <c r="A591" s="63">
        <v>567</v>
      </c>
      <c r="B591" s="63">
        <v>47.153246836704405</v>
      </c>
      <c r="C591" s="63">
        <v>-0.15324683670440464</v>
      </c>
    </row>
    <row r="592" spans="1:3" x14ac:dyDescent="0.2">
      <c r="A592" s="63">
        <v>568</v>
      </c>
      <c r="B592" s="63">
        <v>14.958306429432525</v>
      </c>
      <c r="C592" s="63">
        <v>-20.958306429432525</v>
      </c>
    </row>
    <row r="593" spans="1:3" x14ac:dyDescent="0.2">
      <c r="A593" s="63">
        <v>569</v>
      </c>
      <c r="B593" s="63">
        <v>28.90944727258367</v>
      </c>
      <c r="C593" s="63">
        <v>-40.90944727258367</v>
      </c>
    </row>
    <row r="594" spans="1:3" x14ac:dyDescent="0.2">
      <c r="A594" s="63">
        <v>570</v>
      </c>
      <c r="B594" s="63">
        <v>76.665275543370313</v>
      </c>
      <c r="C594" s="63">
        <v>-3.6652755433703135</v>
      </c>
    </row>
    <row r="595" spans="1:3" x14ac:dyDescent="0.2">
      <c r="A595" s="63">
        <v>571</v>
      </c>
      <c r="B595" s="63">
        <v>100.81148084882423</v>
      </c>
      <c r="C595" s="63">
        <v>-3.8114808488242318</v>
      </c>
    </row>
    <row r="596" spans="1:3" x14ac:dyDescent="0.2">
      <c r="A596" s="63">
        <v>572</v>
      </c>
      <c r="B596" s="63">
        <v>131.9332565758537</v>
      </c>
      <c r="C596" s="63">
        <v>-38.933256575853704</v>
      </c>
    </row>
    <row r="597" spans="1:3" x14ac:dyDescent="0.2">
      <c r="A597" s="63">
        <v>573</v>
      </c>
      <c r="B597" s="63">
        <v>22.470459191129301</v>
      </c>
      <c r="C597" s="63">
        <v>-9.4704591911293008</v>
      </c>
    </row>
    <row r="598" spans="1:3" x14ac:dyDescent="0.2">
      <c r="A598" s="63">
        <v>574</v>
      </c>
      <c r="B598" s="63">
        <v>26.763117912098885</v>
      </c>
      <c r="C598" s="63">
        <v>1.2368820879011153</v>
      </c>
    </row>
    <row r="599" spans="1:3" x14ac:dyDescent="0.2">
      <c r="A599" s="63">
        <v>575</v>
      </c>
      <c r="B599" s="63">
        <v>14.958306429432525</v>
      </c>
      <c r="C599" s="63">
        <v>12.041693570567475</v>
      </c>
    </row>
    <row r="600" spans="1:3" x14ac:dyDescent="0.2">
      <c r="A600" s="63">
        <v>576</v>
      </c>
      <c r="B600" s="63">
        <v>24.616788551614086</v>
      </c>
      <c r="C600" s="63">
        <v>-27.616788551614086</v>
      </c>
    </row>
    <row r="601" spans="1:3" x14ac:dyDescent="0.2">
      <c r="A601" s="63">
        <v>577</v>
      </c>
      <c r="B601" s="63">
        <v>-14.017139937112173</v>
      </c>
      <c r="C601" s="63">
        <v>30.017139937112173</v>
      </c>
    </row>
    <row r="602" spans="1:3" x14ac:dyDescent="0.2">
      <c r="A602" s="63">
        <v>578</v>
      </c>
      <c r="B602" s="63">
        <v>-2.2123284544458173</v>
      </c>
      <c r="C602" s="63">
        <v>28.212328454445817</v>
      </c>
    </row>
    <row r="603" spans="1:3" x14ac:dyDescent="0.2">
      <c r="A603" s="63">
        <v>579</v>
      </c>
      <c r="B603" s="63">
        <v>18.71438281028091</v>
      </c>
      <c r="C603" s="63">
        <v>12.28561718971909</v>
      </c>
    </row>
    <row r="604" spans="1:3" x14ac:dyDescent="0.2">
      <c r="A604" s="63">
        <v>580</v>
      </c>
      <c r="B604" s="63">
        <v>38.031347054644037</v>
      </c>
      <c r="C604" s="63">
        <v>-37.031347054644037</v>
      </c>
    </row>
    <row r="605" spans="1:3" x14ac:dyDescent="0.2">
      <c r="A605" s="63">
        <v>581</v>
      </c>
      <c r="B605" s="63">
        <v>38.567929394765237</v>
      </c>
      <c r="C605" s="63">
        <v>0.43207060523476315</v>
      </c>
    </row>
    <row r="606" spans="1:3" x14ac:dyDescent="0.2">
      <c r="A606" s="63">
        <v>582</v>
      </c>
      <c r="B606" s="63">
        <v>12.811977068947733</v>
      </c>
      <c r="C606" s="63">
        <v>19.188022931052267</v>
      </c>
    </row>
    <row r="607" spans="1:3" x14ac:dyDescent="0.2">
      <c r="A607" s="63">
        <v>583</v>
      </c>
      <c r="B607" s="63">
        <v>25.689953231856485</v>
      </c>
      <c r="C607" s="63">
        <v>-9.6899532318564852</v>
      </c>
    </row>
    <row r="608" spans="1:3" x14ac:dyDescent="0.2">
      <c r="A608" s="63">
        <v>584</v>
      </c>
      <c r="B608" s="63">
        <v>79.348187243976298</v>
      </c>
      <c r="C608" s="63">
        <v>-62.348187243976298</v>
      </c>
    </row>
    <row r="609" spans="1:3" x14ac:dyDescent="0.2">
      <c r="A609" s="63">
        <v>585</v>
      </c>
      <c r="B609" s="63">
        <v>62.177552360097955</v>
      </c>
      <c r="C609" s="63">
        <v>-4.1775523600979554</v>
      </c>
    </row>
    <row r="610" spans="1:3" x14ac:dyDescent="0.2">
      <c r="A610" s="63">
        <v>586</v>
      </c>
      <c r="B610" s="63">
        <v>28.90944727258367</v>
      </c>
      <c r="C610" s="63">
        <v>17.09055272741633</v>
      </c>
    </row>
    <row r="611" spans="1:3" x14ac:dyDescent="0.2">
      <c r="A611" s="63">
        <v>587</v>
      </c>
      <c r="B611" s="63">
        <v>22.470459191129301</v>
      </c>
      <c r="C611" s="63">
        <v>24.529540808870699</v>
      </c>
    </row>
    <row r="612" spans="1:3" x14ac:dyDescent="0.2">
      <c r="A612" s="63">
        <v>588</v>
      </c>
      <c r="B612" s="63">
        <v>19.250965150402109</v>
      </c>
      <c r="C612" s="63">
        <v>23.749034849597891</v>
      </c>
    </row>
    <row r="613" spans="1:3" x14ac:dyDescent="0.2">
      <c r="A613" s="63">
        <v>589</v>
      </c>
      <c r="B613" s="63">
        <v>-9.1878988760213929</v>
      </c>
      <c r="C613" s="63">
        <v>27.187898876021393</v>
      </c>
    </row>
    <row r="614" spans="1:3" x14ac:dyDescent="0.2">
      <c r="A614" s="63">
        <v>590</v>
      </c>
      <c r="B614" s="63">
        <v>38.031347054644037</v>
      </c>
      <c r="C614" s="63">
        <v>-38.031347054644037</v>
      </c>
    </row>
    <row r="615" spans="1:3" x14ac:dyDescent="0.2">
      <c r="A615" s="63">
        <v>591</v>
      </c>
      <c r="B615" s="63">
        <v>21.397294510886901</v>
      </c>
      <c r="C615" s="63">
        <v>2.6027054891130987</v>
      </c>
    </row>
    <row r="616" spans="1:3" x14ac:dyDescent="0.2">
      <c r="A616" s="63">
        <v>592</v>
      </c>
      <c r="B616" s="63">
        <v>114.22603935185418</v>
      </c>
      <c r="C616" s="63">
        <v>-7.2260393518541832</v>
      </c>
    </row>
    <row r="617" spans="1:3" x14ac:dyDescent="0.2">
      <c r="A617" s="63">
        <v>593</v>
      </c>
      <c r="B617" s="63">
        <v>53.055652578037588</v>
      </c>
      <c r="C617" s="63">
        <v>-19.055652578037588</v>
      </c>
    </row>
    <row r="618" spans="1:3" x14ac:dyDescent="0.2">
      <c r="A618" s="63">
        <v>594</v>
      </c>
      <c r="B618" s="63">
        <v>47.153246836704405</v>
      </c>
      <c r="C618" s="63">
        <v>-1.1532468367044046</v>
      </c>
    </row>
    <row r="619" spans="1:3" x14ac:dyDescent="0.2">
      <c r="A619" s="63">
        <v>595</v>
      </c>
      <c r="B619" s="63">
        <v>3.1534949467661662</v>
      </c>
      <c r="C619" s="63">
        <v>26.846505053233834</v>
      </c>
    </row>
    <row r="620" spans="1:3" x14ac:dyDescent="0.2">
      <c r="A620" s="63">
        <v>596</v>
      </c>
      <c r="B620" s="63">
        <v>22.470459191129301</v>
      </c>
      <c r="C620" s="63">
        <v>24.529540808870699</v>
      </c>
    </row>
    <row r="621" spans="1:3" x14ac:dyDescent="0.2">
      <c r="A621" s="63">
        <v>597</v>
      </c>
      <c r="B621" s="63">
        <v>79.348187243976298</v>
      </c>
      <c r="C621" s="63">
        <v>-62.348187243976298</v>
      </c>
    </row>
    <row r="622" spans="1:3" x14ac:dyDescent="0.2">
      <c r="A622" s="63">
        <v>598</v>
      </c>
      <c r="B622" s="63">
        <v>62.177552360097955</v>
      </c>
      <c r="C622" s="63">
        <v>-4.1775523600979554</v>
      </c>
    </row>
    <row r="623" spans="1:3" x14ac:dyDescent="0.2">
      <c r="A623" s="63">
        <v>599</v>
      </c>
      <c r="B623" s="63">
        <v>76.665275543370313</v>
      </c>
      <c r="C623" s="63">
        <v>-3.6652755433703135</v>
      </c>
    </row>
    <row r="624" spans="1:3" x14ac:dyDescent="0.2">
      <c r="A624" s="63">
        <v>600</v>
      </c>
      <c r="B624" s="63">
        <v>100.81148084882423</v>
      </c>
      <c r="C624" s="63">
        <v>-2.8114808488242318</v>
      </c>
    </row>
    <row r="625" spans="1:3" x14ac:dyDescent="0.2">
      <c r="A625" s="63">
        <v>601</v>
      </c>
      <c r="B625" s="63">
        <v>12.811977068947733</v>
      </c>
      <c r="C625" s="63">
        <v>18.188022931052267</v>
      </c>
    </row>
    <row r="626" spans="1:3" x14ac:dyDescent="0.2">
      <c r="A626" s="63">
        <v>602</v>
      </c>
      <c r="B626" s="63">
        <v>25.689953231856485</v>
      </c>
      <c r="C626" s="63">
        <v>-10.689953231856485</v>
      </c>
    </row>
    <row r="627" spans="1:3" x14ac:dyDescent="0.2">
      <c r="A627" s="63">
        <v>603</v>
      </c>
      <c r="B627" s="63">
        <v>38.567929394765237</v>
      </c>
      <c r="C627" s="63">
        <v>0.43207060523476315</v>
      </c>
    </row>
    <row r="628" spans="1:3" x14ac:dyDescent="0.2">
      <c r="A628" s="63">
        <v>604</v>
      </c>
      <c r="B628" s="63">
        <v>-2.2123284544458173</v>
      </c>
      <c r="C628" s="63">
        <v>28.212328454445817</v>
      </c>
    </row>
    <row r="629" spans="1:3" x14ac:dyDescent="0.2">
      <c r="A629" s="63">
        <v>605</v>
      </c>
      <c r="B629" s="63">
        <v>-14.017139937112173</v>
      </c>
      <c r="C629" s="63">
        <v>30.017139937112173</v>
      </c>
    </row>
    <row r="630" spans="1:3" x14ac:dyDescent="0.2">
      <c r="A630" s="63">
        <v>606</v>
      </c>
      <c r="B630" s="63">
        <v>20.324129830644509</v>
      </c>
      <c r="C630" s="63">
        <v>-32.324129830644509</v>
      </c>
    </row>
    <row r="631" spans="1:3" x14ac:dyDescent="0.2">
      <c r="A631" s="63">
        <v>607</v>
      </c>
      <c r="B631" s="63">
        <v>131.9332565758537</v>
      </c>
      <c r="C631" s="63">
        <v>-37.933256575853704</v>
      </c>
    </row>
    <row r="632" spans="1:3" x14ac:dyDescent="0.2">
      <c r="A632" s="63">
        <v>608</v>
      </c>
      <c r="B632" s="63">
        <v>236.03023055936617</v>
      </c>
      <c r="C632" s="63">
        <v>160.96976944063383</v>
      </c>
    </row>
    <row r="633" spans="1:3" x14ac:dyDescent="0.2">
      <c r="A633" s="63">
        <v>609</v>
      </c>
      <c r="B633" s="63">
        <v>22.470459191129301</v>
      </c>
      <c r="C633" s="63">
        <v>-9.4704591911293008</v>
      </c>
    </row>
    <row r="634" spans="1:3" x14ac:dyDescent="0.2">
      <c r="A634" s="63">
        <v>610</v>
      </c>
      <c r="B634" s="63">
        <v>-17.236633977839361</v>
      </c>
      <c r="C634" s="63">
        <v>29.236633977839361</v>
      </c>
    </row>
    <row r="635" spans="1:3" x14ac:dyDescent="0.2">
      <c r="A635" s="63">
        <v>611</v>
      </c>
      <c r="B635" s="63">
        <v>-19.382963338324153</v>
      </c>
      <c r="C635" s="63">
        <v>51.382963338324153</v>
      </c>
    </row>
    <row r="636" spans="1:3" x14ac:dyDescent="0.2">
      <c r="A636" s="63">
        <v>612</v>
      </c>
      <c r="B636" s="63">
        <v>14.958306429432525</v>
      </c>
      <c r="C636" s="63">
        <v>-20.958306429432525</v>
      </c>
    </row>
    <row r="637" spans="1:3" x14ac:dyDescent="0.2">
      <c r="A637" s="63">
        <v>613</v>
      </c>
      <c r="B637" s="63">
        <v>-7.5781518556577936</v>
      </c>
      <c r="C637" s="63">
        <v>-1.4218481443422064</v>
      </c>
    </row>
    <row r="638" spans="1:3" x14ac:dyDescent="0.2">
      <c r="A638" s="63">
        <v>614</v>
      </c>
      <c r="B638" s="63">
        <v>22.470459191129301</v>
      </c>
      <c r="C638" s="63">
        <v>10.529540808870699</v>
      </c>
    </row>
    <row r="639" spans="1:3" x14ac:dyDescent="0.2">
      <c r="A639" s="63">
        <v>615</v>
      </c>
      <c r="B639" s="63">
        <v>24.616788551614086</v>
      </c>
      <c r="C639" s="63">
        <v>2.3832114483859144</v>
      </c>
    </row>
    <row r="640" spans="1:3" x14ac:dyDescent="0.2">
      <c r="A640" s="63">
        <v>616</v>
      </c>
      <c r="B640" s="63">
        <v>-6.5999093961025324E-2</v>
      </c>
      <c r="C640" s="63">
        <v>-2.9340009060389747</v>
      </c>
    </row>
    <row r="641" spans="1:3" x14ac:dyDescent="0.2">
      <c r="A641" s="63">
        <v>617</v>
      </c>
      <c r="B641" s="63">
        <v>89.006669366157865</v>
      </c>
      <c r="C641" s="63">
        <v>15.993330633842135</v>
      </c>
    </row>
    <row r="642" spans="1:3" x14ac:dyDescent="0.2">
      <c r="A642" s="63">
        <v>618</v>
      </c>
      <c r="B642" s="63">
        <v>77.201857883491499</v>
      </c>
      <c r="C642" s="63">
        <v>17.798142116508501</v>
      </c>
    </row>
    <row r="643" spans="1:3" x14ac:dyDescent="0.2">
      <c r="A643" s="63">
        <v>619</v>
      </c>
      <c r="B643" s="63">
        <v>63.787299380461555</v>
      </c>
      <c r="C643" s="63">
        <v>19.212700619538445</v>
      </c>
    </row>
    <row r="644" spans="1:3" x14ac:dyDescent="0.2">
      <c r="A644" s="63">
        <v>620</v>
      </c>
      <c r="B644" s="63">
        <v>-7.0415695155365938</v>
      </c>
      <c r="C644" s="63">
        <v>-197.95843048446341</v>
      </c>
    </row>
    <row r="645" spans="1:3" x14ac:dyDescent="0.2">
      <c r="A645" s="63">
        <v>621</v>
      </c>
      <c r="B645" s="63">
        <v>260.17643586482001</v>
      </c>
      <c r="C645" s="63">
        <v>-25.176435864820007</v>
      </c>
    </row>
    <row r="646" spans="1:3" x14ac:dyDescent="0.2">
      <c r="A646" s="63">
        <v>622</v>
      </c>
      <c r="B646" s="63">
        <v>339.59062220275734</v>
      </c>
      <c r="C646" s="63">
        <v>-63.590622202757345</v>
      </c>
    </row>
    <row r="647" spans="1:3" x14ac:dyDescent="0.2">
      <c r="A647" s="63">
        <v>623</v>
      </c>
      <c r="B647" s="63">
        <v>299.8835290337887</v>
      </c>
      <c r="C647" s="63">
        <v>-52.883529033788705</v>
      </c>
    </row>
    <row r="648" spans="1:3" x14ac:dyDescent="0.2">
      <c r="A648" s="63">
        <v>624</v>
      </c>
      <c r="B648" s="63">
        <v>58.958058319370771</v>
      </c>
      <c r="C648" s="63">
        <v>-163.95805831937076</v>
      </c>
    </row>
    <row r="649" spans="1:3" x14ac:dyDescent="0.2">
      <c r="A649" s="63">
        <v>625</v>
      </c>
      <c r="B649" s="63">
        <v>38.031347054644037</v>
      </c>
      <c r="C649" s="63">
        <v>-37.031347054644037</v>
      </c>
    </row>
    <row r="650" spans="1:3" x14ac:dyDescent="0.2">
      <c r="A650" s="63">
        <v>626</v>
      </c>
      <c r="B650" s="63">
        <v>28.90944727258367</v>
      </c>
      <c r="C650" s="63">
        <v>16.09055272741633</v>
      </c>
    </row>
    <row r="651" spans="1:3" x14ac:dyDescent="0.2">
      <c r="A651" s="63">
        <v>627</v>
      </c>
      <c r="B651" s="63">
        <v>18.71438281028091</v>
      </c>
      <c r="C651" s="63">
        <v>12.28561718971909</v>
      </c>
    </row>
    <row r="652" spans="1:3" x14ac:dyDescent="0.2">
      <c r="A652" s="63">
        <v>628</v>
      </c>
      <c r="B652" s="63">
        <v>21.397294510886901</v>
      </c>
      <c r="C652" s="63">
        <v>16.602705489113099</v>
      </c>
    </row>
    <row r="653" spans="1:3" x14ac:dyDescent="0.2">
      <c r="A653" s="63">
        <v>629</v>
      </c>
      <c r="B653" s="63">
        <v>53.055652578037588</v>
      </c>
      <c r="C653" s="63">
        <v>-18.055652578037588</v>
      </c>
    </row>
    <row r="654" spans="1:3" x14ac:dyDescent="0.2">
      <c r="A654" s="63">
        <v>630</v>
      </c>
      <c r="B654" s="63">
        <v>3.6900772868873659</v>
      </c>
      <c r="C654" s="63">
        <v>26.309922713112634</v>
      </c>
    </row>
    <row r="655" spans="1:3" x14ac:dyDescent="0.2">
      <c r="A655" s="63">
        <v>631</v>
      </c>
      <c r="B655" s="63">
        <v>22.470459191129301</v>
      </c>
      <c r="C655" s="63">
        <v>25.529540808870699</v>
      </c>
    </row>
    <row r="656" spans="1:3" x14ac:dyDescent="0.2">
      <c r="A656" s="63">
        <v>632</v>
      </c>
      <c r="B656" s="63">
        <v>-7.5781518556577936</v>
      </c>
      <c r="C656" s="63">
        <v>-1.4218481443422064</v>
      </c>
    </row>
    <row r="657" spans="1:3" x14ac:dyDescent="0.2">
      <c r="A657" s="63">
        <v>633</v>
      </c>
      <c r="B657" s="63">
        <v>14.958306429432525</v>
      </c>
      <c r="C657" s="63">
        <v>-20.958306429432525</v>
      </c>
    </row>
    <row r="658" spans="1:3" x14ac:dyDescent="0.2">
      <c r="A658" s="63">
        <v>634</v>
      </c>
      <c r="B658" s="63">
        <v>4.7632419671297583</v>
      </c>
      <c r="C658" s="63">
        <v>7.2367580328702417</v>
      </c>
    </row>
    <row r="659" spans="1:3" x14ac:dyDescent="0.2">
      <c r="A659" s="63">
        <v>635</v>
      </c>
      <c r="B659" s="63">
        <v>-17.236633977839361</v>
      </c>
      <c r="C659" s="63">
        <v>29.236633977839361</v>
      </c>
    </row>
    <row r="660" spans="1:3" x14ac:dyDescent="0.2">
      <c r="A660" s="63">
        <v>636</v>
      </c>
      <c r="B660" s="63">
        <v>-9.7244812161425855</v>
      </c>
      <c r="C660" s="63">
        <v>12.724481216142586</v>
      </c>
    </row>
    <row r="661" spans="1:3" x14ac:dyDescent="0.2">
      <c r="A661" s="63">
        <v>637</v>
      </c>
      <c r="B661" s="63">
        <v>24.616788551614086</v>
      </c>
      <c r="C661" s="63">
        <v>2.3832114483859144</v>
      </c>
    </row>
    <row r="662" spans="1:3" x14ac:dyDescent="0.2">
      <c r="A662" s="63">
        <v>638</v>
      </c>
      <c r="B662" s="63">
        <v>28.90944727258367</v>
      </c>
      <c r="C662" s="63">
        <v>-39.90944727258367</v>
      </c>
    </row>
    <row r="663" spans="1:3" x14ac:dyDescent="0.2">
      <c r="A663" s="63">
        <v>639</v>
      </c>
      <c r="B663" s="63">
        <v>76.665275543370313</v>
      </c>
      <c r="C663" s="63">
        <v>-2.6652755433703135</v>
      </c>
    </row>
    <row r="664" spans="1:3" x14ac:dyDescent="0.2">
      <c r="A664" s="63">
        <v>640</v>
      </c>
      <c r="B664" s="63">
        <v>100.81148084882423</v>
      </c>
      <c r="C664" s="63">
        <v>-2.8114808488242318</v>
      </c>
    </row>
    <row r="665" spans="1:3" x14ac:dyDescent="0.2">
      <c r="A665" s="63">
        <v>641</v>
      </c>
      <c r="B665" s="63">
        <v>-14.017139937112173</v>
      </c>
      <c r="C665" s="63">
        <v>30.017139937112173</v>
      </c>
    </row>
    <row r="666" spans="1:3" x14ac:dyDescent="0.2">
      <c r="A666" s="63">
        <v>642</v>
      </c>
      <c r="B666" s="63">
        <v>25.689953231856485</v>
      </c>
      <c r="C666" s="63">
        <v>-10.689953231856485</v>
      </c>
    </row>
    <row r="667" spans="1:3" x14ac:dyDescent="0.2">
      <c r="A667" s="63">
        <v>643</v>
      </c>
      <c r="B667" s="63">
        <v>79.348187243976298</v>
      </c>
      <c r="C667" s="63">
        <v>-63.348187243976298</v>
      </c>
    </row>
    <row r="668" spans="1:3" x14ac:dyDescent="0.2">
      <c r="A668" s="63">
        <v>644</v>
      </c>
      <c r="B668" s="63">
        <v>14.421724089311326</v>
      </c>
      <c r="C668" s="63">
        <v>18.578275910688674</v>
      </c>
    </row>
    <row r="669" spans="1:3" x14ac:dyDescent="0.2">
      <c r="A669" s="63">
        <v>645</v>
      </c>
      <c r="B669" s="63">
        <v>-2.2123284544458173</v>
      </c>
      <c r="C669" s="63">
        <v>27.212328454445817</v>
      </c>
    </row>
    <row r="670" spans="1:3" x14ac:dyDescent="0.2">
      <c r="A670" s="63">
        <v>646</v>
      </c>
      <c r="B670" s="63">
        <v>63.787299380461555</v>
      </c>
      <c r="C670" s="63">
        <v>20.212700619538445</v>
      </c>
    </row>
    <row r="671" spans="1:3" x14ac:dyDescent="0.2">
      <c r="A671" s="63">
        <v>647</v>
      </c>
      <c r="B671" s="63">
        <v>48.762993857068004</v>
      </c>
      <c r="C671" s="63">
        <v>-0.76299385706800393</v>
      </c>
    </row>
    <row r="672" spans="1:3" x14ac:dyDescent="0.2">
      <c r="A672" s="63">
        <v>648</v>
      </c>
      <c r="B672" s="63">
        <v>77.201857883491499</v>
      </c>
      <c r="C672" s="63">
        <v>18.798142116508501</v>
      </c>
    </row>
    <row r="673" spans="1:3" x14ac:dyDescent="0.2">
      <c r="A673" s="63">
        <v>649</v>
      </c>
      <c r="B673" s="63">
        <v>26.763117912098885</v>
      </c>
      <c r="C673" s="63">
        <v>1.2368820879011153</v>
      </c>
    </row>
    <row r="674" spans="1:3" x14ac:dyDescent="0.2">
      <c r="A674" s="63">
        <v>650</v>
      </c>
      <c r="B674" s="63">
        <v>14.958306429432525</v>
      </c>
      <c r="C674" s="63">
        <v>12.041693570567475</v>
      </c>
    </row>
    <row r="675" spans="1:3" x14ac:dyDescent="0.2">
      <c r="A675" s="63">
        <v>651</v>
      </c>
      <c r="B675" s="63">
        <v>202.22554313173066</v>
      </c>
      <c r="C675" s="63">
        <v>-41.22554313173066</v>
      </c>
    </row>
    <row r="676" spans="1:3" x14ac:dyDescent="0.2">
      <c r="A676" s="63">
        <v>652</v>
      </c>
      <c r="B676" s="63">
        <v>53.055652578037588</v>
      </c>
      <c r="C676" s="63">
        <v>9.9443474219624122</v>
      </c>
    </row>
    <row r="677" spans="1:3" x14ac:dyDescent="0.2">
      <c r="A677" s="63">
        <v>653</v>
      </c>
      <c r="B677" s="63">
        <v>21.397294510886901</v>
      </c>
      <c r="C677" s="63">
        <v>15.602705489113099</v>
      </c>
    </row>
    <row r="678" spans="1:3" x14ac:dyDescent="0.2">
      <c r="A678" s="63">
        <v>654</v>
      </c>
      <c r="B678" s="63">
        <v>19.250965150402109</v>
      </c>
      <c r="C678" s="63">
        <v>23.749034849597891</v>
      </c>
    </row>
    <row r="679" spans="1:3" x14ac:dyDescent="0.2">
      <c r="A679" s="63">
        <v>655</v>
      </c>
      <c r="B679" s="63">
        <v>17.641218130038517</v>
      </c>
      <c r="C679" s="63">
        <v>25.358781869961483</v>
      </c>
    </row>
    <row r="680" spans="1:3" x14ac:dyDescent="0.2">
      <c r="A680" s="63">
        <v>656</v>
      </c>
      <c r="B680" s="63">
        <v>47.153246836704405</v>
      </c>
      <c r="C680" s="63">
        <v>-0.15324683670440464</v>
      </c>
    </row>
    <row r="681" spans="1:3" x14ac:dyDescent="0.2">
      <c r="A681" s="63">
        <v>657</v>
      </c>
      <c r="B681" s="63">
        <v>21.397294510886901</v>
      </c>
      <c r="C681" s="63">
        <v>3.6027054891130987</v>
      </c>
    </row>
    <row r="682" spans="1:3" x14ac:dyDescent="0.2">
      <c r="A682" s="63">
        <v>658</v>
      </c>
      <c r="B682" s="63">
        <v>53.055652578037588</v>
      </c>
      <c r="C682" s="63">
        <v>-19.055652578037588</v>
      </c>
    </row>
    <row r="683" spans="1:3" x14ac:dyDescent="0.2">
      <c r="A683" s="63">
        <v>659</v>
      </c>
      <c r="B683" s="63">
        <v>22.470459191129301</v>
      </c>
      <c r="C683" s="63">
        <v>11.529540808870699</v>
      </c>
    </row>
    <row r="684" spans="1:3" x14ac:dyDescent="0.2">
      <c r="A684" s="63">
        <v>660</v>
      </c>
      <c r="B684" s="63">
        <v>24.616788551614086</v>
      </c>
      <c r="C684" s="63">
        <v>3.3832114483859144</v>
      </c>
    </row>
    <row r="685" spans="1:3" x14ac:dyDescent="0.2">
      <c r="A685" s="63">
        <v>661</v>
      </c>
      <c r="B685" s="63">
        <v>28.90944727258367</v>
      </c>
      <c r="C685" s="63">
        <v>-39.90944727258367</v>
      </c>
    </row>
    <row r="686" spans="1:3" x14ac:dyDescent="0.2">
      <c r="A686" s="63">
        <v>662</v>
      </c>
      <c r="B686" s="63">
        <v>14.958306429432525</v>
      </c>
      <c r="C686" s="63">
        <v>-20.958306429432525</v>
      </c>
    </row>
    <row r="687" spans="1:3" x14ac:dyDescent="0.2">
      <c r="A687" s="63">
        <v>663</v>
      </c>
      <c r="B687" s="63">
        <v>4.7632419671297583</v>
      </c>
      <c r="C687" s="63">
        <v>6.2367580328702417</v>
      </c>
    </row>
    <row r="688" spans="1:3" x14ac:dyDescent="0.2">
      <c r="A688" s="63">
        <v>664</v>
      </c>
      <c r="B688" s="63">
        <v>-7.5781518556577936</v>
      </c>
      <c r="C688" s="63">
        <v>-0.42184814434220641</v>
      </c>
    </row>
    <row r="689" spans="1:3" x14ac:dyDescent="0.2">
      <c r="A689" s="63">
        <v>665</v>
      </c>
      <c r="B689" s="63">
        <v>214.030354614397</v>
      </c>
      <c r="C689" s="63">
        <v>-66.030354614396998</v>
      </c>
    </row>
    <row r="690" spans="1:3" x14ac:dyDescent="0.2">
      <c r="A690" s="63">
        <v>666</v>
      </c>
      <c r="B690" s="63">
        <v>117.44553339258138</v>
      </c>
      <c r="C690" s="63">
        <v>-91.445533392581382</v>
      </c>
    </row>
    <row r="691" spans="1:3" x14ac:dyDescent="0.2">
      <c r="A691" s="63">
        <v>667</v>
      </c>
      <c r="B691" s="63">
        <v>272.51782968760762</v>
      </c>
      <c r="C691" s="63">
        <v>-52.517829687607616</v>
      </c>
    </row>
    <row r="692" spans="1:3" x14ac:dyDescent="0.2">
      <c r="A692" s="63">
        <v>668</v>
      </c>
      <c r="B692" s="63">
        <v>16.568053449796118</v>
      </c>
      <c r="C692" s="63">
        <v>-92.56805344979611</v>
      </c>
    </row>
    <row r="693" spans="1:3" x14ac:dyDescent="0.2">
      <c r="A693" s="63">
        <v>669</v>
      </c>
      <c r="B693" s="63">
        <v>339.59062220275734</v>
      </c>
      <c r="C693" s="63">
        <v>-63.590622202757345</v>
      </c>
    </row>
    <row r="694" spans="1:3" x14ac:dyDescent="0.2">
      <c r="A694" s="63">
        <v>670</v>
      </c>
      <c r="B694" s="63">
        <v>42.860588115734821</v>
      </c>
      <c r="C694" s="63">
        <v>-183.86058811573483</v>
      </c>
    </row>
    <row r="695" spans="1:3" x14ac:dyDescent="0.2">
      <c r="A695" s="63">
        <v>671</v>
      </c>
      <c r="B695" s="63">
        <v>89.006669366157865</v>
      </c>
      <c r="C695" s="63">
        <v>16.993330633842135</v>
      </c>
    </row>
    <row r="696" spans="1:3" x14ac:dyDescent="0.2">
      <c r="A696" s="63">
        <v>672</v>
      </c>
      <c r="B696" s="63">
        <v>202.22554313173066</v>
      </c>
      <c r="C696" s="63">
        <v>-40.22554313173066</v>
      </c>
    </row>
    <row r="697" spans="1:3" x14ac:dyDescent="0.2">
      <c r="A697" s="63">
        <v>673</v>
      </c>
      <c r="B697" s="63">
        <v>53.055652578037588</v>
      </c>
      <c r="C697" s="63">
        <v>8.9443474219624122</v>
      </c>
    </row>
    <row r="698" spans="1:3" x14ac:dyDescent="0.2">
      <c r="A698" s="63">
        <v>674</v>
      </c>
      <c r="B698" s="63">
        <v>77.201857883491499</v>
      </c>
      <c r="C698" s="63">
        <v>18.798142116508501</v>
      </c>
    </row>
    <row r="699" spans="1:3" x14ac:dyDescent="0.2">
      <c r="A699" s="63">
        <v>675</v>
      </c>
      <c r="B699" s="63">
        <v>63.787299380461555</v>
      </c>
      <c r="C699" s="63">
        <v>19.212700619538445</v>
      </c>
    </row>
    <row r="700" spans="1:3" x14ac:dyDescent="0.2">
      <c r="A700" s="63">
        <v>676</v>
      </c>
      <c r="B700" s="63">
        <v>48.762993857068004</v>
      </c>
      <c r="C700" s="63">
        <v>-0.76299385706800393</v>
      </c>
    </row>
    <row r="701" spans="1:3" x14ac:dyDescent="0.2">
      <c r="A701" s="63">
        <v>677</v>
      </c>
      <c r="B701" s="63">
        <v>-19.382963338324153</v>
      </c>
      <c r="C701" s="63">
        <v>51.382963338324153</v>
      </c>
    </row>
    <row r="702" spans="1:3" x14ac:dyDescent="0.2">
      <c r="A702" s="63">
        <v>678</v>
      </c>
      <c r="B702" s="63">
        <v>-17.236633977839361</v>
      </c>
      <c r="C702" s="63">
        <v>28.236633977839361</v>
      </c>
    </row>
    <row r="703" spans="1:3" x14ac:dyDescent="0.2">
      <c r="A703" s="63">
        <v>679</v>
      </c>
      <c r="B703" s="63">
        <v>-19.382963338324153</v>
      </c>
      <c r="C703" s="63">
        <v>29.382963338324153</v>
      </c>
    </row>
    <row r="704" spans="1:3" x14ac:dyDescent="0.2">
      <c r="A704" s="63">
        <v>680</v>
      </c>
      <c r="B704" s="63">
        <v>-6.5999093961025324E-2</v>
      </c>
      <c r="C704" s="63">
        <v>-1.9340009060389747</v>
      </c>
    </row>
    <row r="705" spans="1:3" x14ac:dyDescent="0.2">
      <c r="A705" s="63">
        <v>681</v>
      </c>
      <c r="B705" s="63">
        <v>-9.7244812161425855</v>
      </c>
      <c r="C705" s="63">
        <v>13.724481216142586</v>
      </c>
    </row>
    <row r="706" spans="1:3" x14ac:dyDescent="0.2">
      <c r="A706" s="63">
        <v>682</v>
      </c>
      <c r="B706" s="63">
        <v>117.44553339258138</v>
      </c>
      <c r="C706" s="63">
        <v>-90.445533392581382</v>
      </c>
    </row>
    <row r="707" spans="1:3" x14ac:dyDescent="0.2">
      <c r="A707" s="63">
        <v>683</v>
      </c>
      <c r="B707" s="63">
        <v>202.22554313173066</v>
      </c>
      <c r="C707" s="63">
        <v>-46.22554313173066</v>
      </c>
    </row>
    <row r="708" spans="1:3" x14ac:dyDescent="0.2">
      <c r="A708" s="63">
        <v>684</v>
      </c>
      <c r="B708" s="63">
        <v>119.05528041294497</v>
      </c>
      <c r="C708" s="63">
        <v>-4.0552804129449669</v>
      </c>
    </row>
    <row r="709" spans="1:3" x14ac:dyDescent="0.2">
      <c r="A709" s="63">
        <v>685</v>
      </c>
      <c r="B709" s="63">
        <v>272.51782968760762</v>
      </c>
      <c r="C709" s="63">
        <v>-53.517829687607616</v>
      </c>
    </row>
    <row r="710" spans="1:3" x14ac:dyDescent="0.2">
      <c r="A710" s="63">
        <v>686</v>
      </c>
      <c r="B710" s="63">
        <v>214.030354614397</v>
      </c>
      <c r="C710" s="63">
        <v>-65.030354614396998</v>
      </c>
    </row>
    <row r="711" spans="1:3" x14ac:dyDescent="0.2">
      <c r="A711" s="63">
        <v>687</v>
      </c>
      <c r="B711" s="63">
        <v>-28.50486312038452</v>
      </c>
      <c r="C711" s="63">
        <v>-336.49513687961547</v>
      </c>
    </row>
    <row r="712" spans="1:3" x14ac:dyDescent="0.2">
      <c r="A712" s="63">
        <v>688</v>
      </c>
      <c r="B712" s="63">
        <v>22.470459191129301</v>
      </c>
      <c r="C712" s="63">
        <v>-9.4704591911293008</v>
      </c>
    </row>
    <row r="713" spans="1:3" x14ac:dyDescent="0.2">
      <c r="A713" s="63">
        <v>689</v>
      </c>
      <c r="B713" s="63">
        <v>26.763117912098885</v>
      </c>
      <c r="C713" s="63">
        <v>1.2368820879011153</v>
      </c>
    </row>
    <row r="714" spans="1:3" x14ac:dyDescent="0.2">
      <c r="A714" s="63">
        <v>690</v>
      </c>
      <c r="B714" s="63">
        <v>131.9332565758537</v>
      </c>
      <c r="C714" s="63">
        <v>-38.933256575853704</v>
      </c>
    </row>
    <row r="715" spans="1:3" x14ac:dyDescent="0.2">
      <c r="A715" s="63">
        <v>691</v>
      </c>
      <c r="B715" s="63">
        <v>24.616788551614086</v>
      </c>
      <c r="C715" s="63">
        <v>-27.616788551614086</v>
      </c>
    </row>
    <row r="716" spans="1:3" x14ac:dyDescent="0.2">
      <c r="A716" s="63">
        <v>692</v>
      </c>
      <c r="B716" s="63">
        <v>21.397294510886901</v>
      </c>
      <c r="C716" s="63">
        <v>-13.397294510886901</v>
      </c>
    </row>
    <row r="717" spans="1:3" x14ac:dyDescent="0.2">
      <c r="A717" s="63">
        <v>693</v>
      </c>
      <c r="B717" s="63">
        <v>4.2266596270085657</v>
      </c>
      <c r="C717" s="63">
        <v>26.773340372991434</v>
      </c>
    </row>
    <row r="718" spans="1:3" x14ac:dyDescent="0.2">
      <c r="A718" s="63">
        <v>694</v>
      </c>
      <c r="B718" s="63">
        <v>14.421724089311326</v>
      </c>
      <c r="C718" s="63">
        <v>17.578275910688674</v>
      </c>
    </row>
    <row r="719" spans="1:3" x14ac:dyDescent="0.2">
      <c r="A719" s="63">
        <v>695</v>
      </c>
      <c r="B719" s="63">
        <v>-14.017139937112173</v>
      </c>
      <c r="C719" s="63">
        <v>29.017139937112173</v>
      </c>
    </row>
    <row r="720" spans="1:3" x14ac:dyDescent="0.2">
      <c r="A720" s="63">
        <v>696</v>
      </c>
      <c r="B720" s="63">
        <v>76.665275543370313</v>
      </c>
      <c r="C720" s="63">
        <v>-3.6652755433703135</v>
      </c>
    </row>
    <row r="721" spans="1:3" x14ac:dyDescent="0.2">
      <c r="A721" s="63">
        <v>697</v>
      </c>
      <c r="B721" s="63">
        <v>100.81148084882423</v>
      </c>
      <c r="C721" s="63">
        <v>-2.8114808488242318</v>
      </c>
    </row>
    <row r="722" spans="1:3" x14ac:dyDescent="0.2">
      <c r="A722" s="63">
        <v>698</v>
      </c>
      <c r="B722" s="63">
        <v>14.958306429432525</v>
      </c>
      <c r="C722" s="63">
        <v>13.041693570567475</v>
      </c>
    </row>
    <row r="723" spans="1:3" x14ac:dyDescent="0.2">
      <c r="A723" s="63">
        <v>699</v>
      </c>
      <c r="B723" s="63">
        <v>12.811977068947733</v>
      </c>
      <c r="C723" s="63">
        <v>19.188022931052267</v>
      </c>
    </row>
    <row r="724" spans="1:3" x14ac:dyDescent="0.2">
      <c r="A724" s="63">
        <v>700</v>
      </c>
      <c r="B724" s="63">
        <v>25.689953231856485</v>
      </c>
      <c r="C724" s="63">
        <v>-10.689953231856485</v>
      </c>
    </row>
    <row r="725" spans="1:3" x14ac:dyDescent="0.2">
      <c r="A725" s="63">
        <v>701</v>
      </c>
      <c r="B725" s="63">
        <v>38.567929394765237</v>
      </c>
      <c r="C725" s="63">
        <v>0.43207060523476315</v>
      </c>
    </row>
    <row r="726" spans="1:3" x14ac:dyDescent="0.2">
      <c r="A726" s="63">
        <v>702</v>
      </c>
      <c r="B726" s="63">
        <v>48.226411516946804</v>
      </c>
      <c r="C726" s="63">
        <v>5.7735884830531958</v>
      </c>
    </row>
    <row r="727" spans="1:3" x14ac:dyDescent="0.2">
      <c r="A727" s="63">
        <v>703</v>
      </c>
      <c r="B727" s="63">
        <v>114.22603935185418</v>
      </c>
      <c r="C727" s="63">
        <v>-8.2260393518541832</v>
      </c>
    </row>
    <row r="728" spans="1:3" x14ac:dyDescent="0.2">
      <c r="A728" s="63">
        <v>704</v>
      </c>
      <c r="B728" s="63">
        <v>3.6900772868873659</v>
      </c>
      <c r="C728" s="63">
        <v>26.309922713112634</v>
      </c>
    </row>
    <row r="729" spans="1:3" x14ac:dyDescent="0.2">
      <c r="A729" s="63">
        <v>705</v>
      </c>
      <c r="B729" s="63">
        <v>28.90944727258367</v>
      </c>
      <c r="C729" s="63">
        <v>16.09055272741633</v>
      </c>
    </row>
    <row r="730" spans="1:3" x14ac:dyDescent="0.2">
      <c r="A730" s="63">
        <v>706</v>
      </c>
      <c r="B730" s="63">
        <v>18.71438281028091</v>
      </c>
      <c r="C730" s="63">
        <v>11.28561718971909</v>
      </c>
    </row>
    <row r="731" spans="1:3" x14ac:dyDescent="0.2">
      <c r="A731" s="63">
        <v>707</v>
      </c>
      <c r="B731" s="63">
        <v>38.031347054644037</v>
      </c>
      <c r="C731" s="63">
        <v>-38.031347054644037</v>
      </c>
    </row>
    <row r="732" spans="1:3" x14ac:dyDescent="0.2">
      <c r="A732" s="63">
        <v>708</v>
      </c>
      <c r="B732" s="63">
        <v>79.348187243976298</v>
      </c>
      <c r="C732" s="63">
        <v>-62.348187243976298</v>
      </c>
    </row>
    <row r="733" spans="1:3" x14ac:dyDescent="0.2">
      <c r="A733" s="63">
        <v>709</v>
      </c>
      <c r="B733" s="63">
        <v>94.909075107491049</v>
      </c>
      <c r="C733" s="63">
        <v>16.090924892508951</v>
      </c>
    </row>
    <row r="734" spans="1:3" x14ac:dyDescent="0.2">
      <c r="A734" s="63">
        <v>710</v>
      </c>
      <c r="B734" s="63">
        <v>59.494640659491971</v>
      </c>
      <c r="C734" s="63">
        <v>8.5053593405080292</v>
      </c>
    </row>
    <row r="735" spans="1:3" x14ac:dyDescent="0.2">
      <c r="A735" s="63">
        <v>711</v>
      </c>
      <c r="B735" s="63">
        <v>20.860712170765702</v>
      </c>
      <c r="C735" s="63">
        <v>-8.8607121707657015</v>
      </c>
    </row>
    <row r="736" spans="1:3" x14ac:dyDescent="0.2">
      <c r="A736" s="63">
        <v>712</v>
      </c>
      <c r="B736" s="63">
        <v>23.007041531250501</v>
      </c>
      <c r="C736" s="63">
        <v>3.9929584687494994</v>
      </c>
    </row>
    <row r="737" spans="1:3" x14ac:dyDescent="0.2">
      <c r="A737" s="63">
        <v>713</v>
      </c>
      <c r="B737" s="63">
        <v>10.665647708462942</v>
      </c>
      <c r="C737" s="63">
        <v>19.334352291537058</v>
      </c>
    </row>
    <row r="738" spans="1:3" x14ac:dyDescent="0.2">
      <c r="A738" s="63">
        <v>714</v>
      </c>
      <c r="B738" s="63">
        <v>70.226287461915916</v>
      </c>
      <c r="C738" s="63">
        <v>17.773712538084084</v>
      </c>
    </row>
    <row r="739" spans="1:3" x14ac:dyDescent="0.2">
      <c r="A739" s="63">
        <v>715</v>
      </c>
      <c r="B739" s="63">
        <v>43.397170455856021</v>
      </c>
      <c r="C739" s="63">
        <v>0.60282954414397949</v>
      </c>
    </row>
    <row r="740" spans="1:3" x14ac:dyDescent="0.2">
      <c r="A740" s="63">
        <v>716</v>
      </c>
      <c r="B740" s="63">
        <v>94.909075107491049</v>
      </c>
      <c r="C740" s="63">
        <v>17.090924892508951</v>
      </c>
    </row>
    <row r="741" spans="1:3" x14ac:dyDescent="0.2">
      <c r="A741" s="63">
        <v>717</v>
      </c>
      <c r="B741" s="63">
        <v>117.44553339258138</v>
      </c>
      <c r="C741" s="63">
        <v>-34.445533392581382</v>
      </c>
    </row>
    <row r="742" spans="1:3" x14ac:dyDescent="0.2">
      <c r="A742" s="63">
        <v>718</v>
      </c>
      <c r="B742" s="63">
        <v>26.226535571977685</v>
      </c>
      <c r="C742" s="63">
        <v>-29.226535571977685</v>
      </c>
    </row>
    <row r="743" spans="1:3" x14ac:dyDescent="0.2">
      <c r="A743" s="63">
        <v>719</v>
      </c>
      <c r="B743" s="63">
        <v>23.5436238713717</v>
      </c>
      <c r="C743" s="63">
        <v>2.4563761286282997</v>
      </c>
    </row>
    <row r="744" spans="1:3" x14ac:dyDescent="0.2">
      <c r="A744" s="63">
        <v>720</v>
      </c>
      <c r="B744" s="63">
        <v>207.05478419282144</v>
      </c>
      <c r="C744" s="63">
        <v>-46.054784192821444</v>
      </c>
    </row>
    <row r="745" spans="1:3" x14ac:dyDescent="0.2">
      <c r="A745" s="63">
        <v>721</v>
      </c>
      <c r="B745" s="63">
        <v>70.226287461915916</v>
      </c>
      <c r="C745" s="63">
        <v>17.773712538084084</v>
      </c>
    </row>
    <row r="746" spans="1:3" x14ac:dyDescent="0.2">
      <c r="A746" s="63">
        <v>722</v>
      </c>
      <c r="B746" s="63">
        <v>43.397170455856021</v>
      </c>
      <c r="C746" s="63">
        <v>0.60282954414397949</v>
      </c>
    </row>
    <row r="747" spans="1:3" x14ac:dyDescent="0.2">
      <c r="A747" s="63">
        <v>723</v>
      </c>
      <c r="B747" s="63">
        <v>285.93238819063754</v>
      </c>
      <c r="C747" s="63">
        <v>-55.932388190637539</v>
      </c>
    </row>
    <row r="748" spans="1:3" x14ac:dyDescent="0.2">
      <c r="A748" s="63">
        <v>724</v>
      </c>
      <c r="B748" s="63">
        <v>237.10339523960855</v>
      </c>
      <c r="C748" s="63">
        <v>-72.103395239608545</v>
      </c>
    </row>
    <row r="749" spans="1:3" x14ac:dyDescent="0.2">
      <c r="A749" s="63">
        <v>725</v>
      </c>
      <c r="B749" s="63">
        <v>124.95768615427815</v>
      </c>
      <c r="C749" s="63">
        <v>-2.9576861542781501</v>
      </c>
    </row>
    <row r="750" spans="1:3" x14ac:dyDescent="0.2">
      <c r="A750" s="63">
        <v>726</v>
      </c>
      <c r="B750" s="63">
        <v>94.909075107491049</v>
      </c>
      <c r="C750" s="63">
        <v>17.090924892508951</v>
      </c>
    </row>
    <row r="751" spans="1:3" x14ac:dyDescent="0.2">
      <c r="A751" s="63">
        <v>727</v>
      </c>
      <c r="B751" s="63">
        <v>59.494640659491971</v>
      </c>
      <c r="C751" s="63">
        <v>8.5053593405080292</v>
      </c>
    </row>
    <row r="752" spans="1:3" x14ac:dyDescent="0.2">
      <c r="A752" s="63">
        <v>728</v>
      </c>
      <c r="B752" s="63">
        <v>94.909075107491049</v>
      </c>
      <c r="C752" s="63">
        <v>17.090924892508951</v>
      </c>
    </row>
    <row r="753" spans="1:3" x14ac:dyDescent="0.2">
      <c r="A753" s="63">
        <v>729</v>
      </c>
      <c r="B753" s="63">
        <v>-16.163469297596965</v>
      </c>
      <c r="C753" s="63">
        <v>28.163469297596965</v>
      </c>
    </row>
    <row r="754" spans="1:3" x14ac:dyDescent="0.2">
      <c r="A754" s="63">
        <v>730</v>
      </c>
      <c r="B754" s="63">
        <v>237.10339523960855</v>
      </c>
      <c r="C754" s="63">
        <v>-72.103395239608545</v>
      </c>
    </row>
    <row r="755" spans="1:3" x14ac:dyDescent="0.2">
      <c r="A755" s="63">
        <v>731</v>
      </c>
      <c r="B755" s="63">
        <v>273.59099436784999</v>
      </c>
      <c r="C755" s="63">
        <v>-83.590994367849987</v>
      </c>
    </row>
    <row r="756" spans="1:3" x14ac:dyDescent="0.2">
      <c r="A756" s="63">
        <v>732</v>
      </c>
      <c r="B756" s="63">
        <v>-16.163469297596965</v>
      </c>
      <c r="C756" s="63">
        <v>28.163469297596965</v>
      </c>
    </row>
    <row r="757" spans="1:3" x14ac:dyDescent="0.2">
      <c r="A757" s="63">
        <v>733</v>
      </c>
      <c r="B757" s="63">
        <v>-19.382963338324153</v>
      </c>
      <c r="C757" s="63">
        <v>50.382963338324153</v>
      </c>
    </row>
    <row r="758" spans="1:3" x14ac:dyDescent="0.2">
      <c r="A758" s="63">
        <v>734</v>
      </c>
      <c r="B758" s="63">
        <v>-5.9684048352942014</v>
      </c>
      <c r="C758" s="63">
        <v>12.968404835294201</v>
      </c>
    </row>
    <row r="759" spans="1:3" x14ac:dyDescent="0.2">
      <c r="A759" s="63">
        <v>735</v>
      </c>
      <c r="B759" s="63">
        <v>-14.553722277233369</v>
      </c>
      <c r="C759" s="63">
        <v>25.553722277233369</v>
      </c>
    </row>
    <row r="760" spans="1:3" x14ac:dyDescent="0.2">
      <c r="A760" s="63">
        <v>736</v>
      </c>
      <c r="B760" s="63">
        <v>285.93238819063754</v>
      </c>
      <c r="C760" s="63">
        <v>-54.932388190637539</v>
      </c>
    </row>
    <row r="761" spans="1:3" x14ac:dyDescent="0.2">
      <c r="A761" s="63">
        <v>737</v>
      </c>
      <c r="B761" s="63">
        <v>124.95768615427815</v>
      </c>
      <c r="C761" s="63">
        <v>-2.9576861542781501</v>
      </c>
    </row>
    <row r="762" spans="1:3" x14ac:dyDescent="0.2">
      <c r="A762" s="63">
        <v>738</v>
      </c>
      <c r="B762" s="63">
        <v>6.9095713276145503</v>
      </c>
      <c r="C762" s="63">
        <v>7.0904286723854497</v>
      </c>
    </row>
    <row r="763" spans="1:3" x14ac:dyDescent="0.2">
      <c r="A763" s="63">
        <v>739</v>
      </c>
      <c r="B763" s="63">
        <v>-1.6757461143246175</v>
      </c>
      <c r="C763" s="63">
        <v>-2.3242538856753825</v>
      </c>
    </row>
    <row r="764" spans="1:3" x14ac:dyDescent="0.2">
      <c r="A764" s="63">
        <v>740</v>
      </c>
      <c r="B764" s="63">
        <v>1.0071655862813742</v>
      </c>
      <c r="C764" s="63">
        <v>-3.0071655862813742</v>
      </c>
    </row>
    <row r="765" spans="1:3" x14ac:dyDescent="0.2">
      <c r="A765" s="63">
        <v>741</v>
      </c>
      <c r="B765" s="63">
        <v>16.031471109674918</v>
      </c>
      <c r="C765" s="63">
        <v>24.968528890325082</v>
      </c>
    </row>
    <row r="766" spans="1:3" x14ac:dyDescent="0.2">
      <c r="A766" s="63">
        <v>742</v>
      </c>
      <c r="B766" s="63">
        <v>9.592483028220542</v>
      </c>
      <c r="C766" s="63">
        <v>26.407516971779458</v>
      </c>
    </row>
    <row r="767" spans="1:3" x14ac:dyDescent="0.2">
      <c r="A767" s="63">
        <v>743</v>
      </c>
      <c r="B767" s="63">
        <v>50.372740877431603</v>
      </c>
      <c r="C767" s="63">
        <v>-17.372740877431603</v>
      </c>
    </row>
    <row r="768" spans="1:3" x14ac:dyDescent="0.2">
      <c r="A768" s="63">
        <v>744</v>
      </c>
      <c r="B768" s="63">
        <v>36.958182374401652</v>
      </c>
      <c r="C768" s="63">
        <v>1.0418176255983482</v>
      </c>
    </row>
    <row r="769" spans="1:3" x14ac:dyDescent="0.2">
      <c r="A769" s="63">
        <v>745</v>
      </c>
      <c r="B769" s="63">
        <v>13.348559409068933</v>
      </c>
      <c r="C769" s="63">
        <v>-21.348559409068933</v>
      </c>
    </row>
    <row r="770" spans="1:3" x14ac:dyDescent="0.2">
      <c r="A770" s="63">
        <v>746</v>
      </c>
      <c r="B770" s="63">
        <v>30.519194292947269</v>
      </c>
      <c r="C770" s="63">
        <v>-45.519194292947269</v>
      </c>
    </row>
    <row r="771" spans="1:3" x14ac:dyDescent="0.2">
      <c r="A771" s="63">
        <v>747</v>
      </c>
      <c r="B771" s="63">
        <v>83.640845964945868</v>
      </c>
      <c r="C771" s="63">
        <v>-4.6408459649458678</v>
      </c>
    </row>
    <row r="772" spans="1:3" x14ac:dyDescent="0.2">
      <c r="A772" s="63">
        <v>748</v>
      </c>
      <c r="B772" s="63">
        <v>104.03097488955143</v>
      </c>
      <c r="C772" s="63">
        <v>-3.0309748895514304</v>
      </c>
    </row>
    <row r="773" spans="1:3" x14ac:dyDescent="0.2">
      <c r="A773" s="63">
        <v>749</v>
      </c>
      <c r="B773" s="63">
        <v>117.44553339258138</v>
      </c>
      <c r="C773" s="63">
        <v>-33.445533392581382</v>
      </c>
    </row>
    <row r="774" spans="1:3" x14ac:dyDescent="0.2">
      <c r="A774" s="63">
        <v>750</v>
      </c>
      <c r="B774" s="63">
        <v>20.860712170765702</v>
      </c>
      <c r="C774" s="63">
        <v>-9.8607121707657015</v>
      </c>
    </row>
    <row r="775" spans="1:3" x14ac:dyDescent="0.2">
      <c r="A775" s="63">
        <v>751</v>
      </c>
      <c r="B775" s="63">
        <v>23.5436238713717</v>
      </c>
      <c r="C775" s="63">
        <v>3.4563761286282997</v>
      </c>
    </row>
    <row r="776" spans="1:3" x14ac:dyDescent="0.2">
      <c r="A776" s="63">
        <v>752</v>
      </c>
      <c r="B776" s="63">
        <v>12.811977068947733</v>
      </c>
      <c r="C776" s="63">
        <v>11.188022931052267</v>
      </c>
    </row>
    <row r="777" spans="1:3" x14ac:dyDescent="0.2">
      <c r="A777" s="63">
        <v>753</v>
      </c>
      <c r="B777" s="63">
        <v>26.226535571977685</v>
      </c>
      <c r="C777" s="63">
        <v>-28.226535571977685</v>
      </c>
    </row>
    <row r="778" spans="1:3" x14ac:dyDescent="0.2">
      <c r="A778" s="63">
        <v>754</v>
      </c>
      <c r="B778" s="63">
        <v>-16.163469297596965</v>
      </c>
      <c r="C778" s="63">
        <v>28.163469297596965</v>
      </c>
    </row>
    <row r="779" spans="1:3" x14ac:dyDescent="0.2">
      <c r="A779" s="63">
        <v>755</v>
      </c>
      <c r="B779" s="63">
        <v>-4.3586578149306092</v>
      </c>
      <c r="C779" s="63">
        <v>27.358657814930609</v>
      </c>
    </row>
    <row r="780" spans="1:3" x14ac:dyDescent="0.2">
      <c r="A780" s="63">
        <v>756</v>
      </c>
      <c r="B780" s="63">
        <v>16.568053449796118</v>
      </c>
      <c r="C780" s="63">
        <v>10.431946550203882</v>
      </c>
    </row>
    <row r="781" spans="1:3" x14ac:dyDescent="0.2">
      <c r="A781" s="63">
        <v>757</v>
      </c>
      <c r="B781" s="63">
        <v>40.177676415128836</v>
      </c>
      <c r="C781" s="63">
        <v>-38.177676415128836</v>
      </c>
    </row>
    <row r="782" spans="1:3" x14ac:dyDescent="0.2">
      <c r="A782" s="63">
        <v>758</v>
      </c>
      <c r="B782" s="63">
        <v>48.762993857068004</v>
      </c>
      <c r="C782" s="63">
        <v>-1.7629938570680039</v>
      </c>
    </row>
    <row r="783" spans="1:3" x14ac:dyDescent="0.2">
      <c r="A783" s="63">
        <v>759</v>
      </c>
      <c r="B783" s="63">
        <v>16.568053449796118</v>
      </c>
      <c r="C783" s="63">
        <v>18.431946550203882</v>
      </c>
    </row>
    <row r="784" spans="1:3" x14ac:dyDescent="0.2">
      <c r="A784" s="63">
        <v>760</v>
      </c>
      <c r="B784" s="63">
        <v>27.299700252220084</v>
      </c>
      <c r="C784" s="63">
        <v>-10.299700252220084</v>
      </c>
    </row>
    <row r="785" spans="1:3" x14ac:dyDescent="0.2">
      <c r="A785" s="63">
        <v>761</v>
      </c>
      <c r="B785" s="63">
        <v>76.128693203249099</v>
      </c>
      <c r="C785" s="63">
        <v>-59.128693203249099</v>
      </c>
    </row>
    <row r="786" spans="1:3" x14ac:dyDescent="0.2">
      <c r="A786" s="63">
        <v>762</v>
      </c>
      <c r="B786" s="63">
        <v>67.006793421188746</v>
      </c>
      <c r="C786" s="63">
        <v>-5.0067934211887462</v>
      </c>
    </row>
    <row r="787" spans="1:3" x14ac:dyDescent="0.2">
      <c r="A787" s="63">
        <v>763</v>
      </c>
      <c r="B787" s="63">
        <v>27.299700252220084</v>
      </c>
      <c r="C787" s="63">
        <v>17.700299747779916</v>
      </c>
    </row>
    <row r="788" spans="1:3" x14ac:dyDescent="0.2">
      <c r="A788" s="63">
        <v>764</v>
      </c>
      <c r="B788" s="63">
        <v>27.299700252220084</v>
      </c>
      <c r="C788" s="63">
        <v>23.700299747779916</v>
      </c>
    </row>
    <row r="789" spans="1:3" x14ac:dyDescent="0.2">
      <c r="A789" s="63">
        <v>765</v>
      </c>
      <c r="B789" s="63">
        <v>16.031471109674918</v>
      </c>
      <c r="C789" s="63">
        <v>25.968528890325082</v>
      </c>
    </row>
    <row r="790" spans="1:3" x14ac:dyDescent="0.2">
      <c r="A790" s="63">
        <v>766</v>
      </c>
      <c r="B790" s="63">
        <v>-11.870810576627381</v>
      </c>
      <c r="C790" s="63">
        <v>28.870810576627381</v>
      </c>
    </row>
    <row r="791" spans="1:3" x14ac:dyDescent="0.2">
      <c r="A791" s="63">
        <v>767</v>
      </c>
      <c r="B791" s="63">
        <v>40.177676415128836</v>
      </c>
      <c r="C791" s="63">
        <v>-37.177676415128836</v>
      </c>
    </row>
    <row r="792" spans="1:3" x14ac:dyDescent="0.2">
      <c r="A792" s="63">
        <v>768</v>
      </c>
      <c r="B792" s="63">
        <v>18.177800470159717</v>
      </c>
      <c r="C792" s="63">
        <v>3.8221995298402831</v>
      </c>
    </row>
    <row r="793" spans="1:3" x14ac:dyDescent="0.2">
      <c r="A793" s="63">
        <v>769</v>
      </c>
      <c r="B793" s="63">
        <v>105.1041395697938</v>
      </c>
      <c r="C793" s="63">
        <v>-7.1041395697938015</v>
      </c>
    </row>
    <row r="794" spans="1:3" x14ac:dyDescent="0.2">
      <c r="A794" s="63">
        <v>770</v>
      </c>
      <c r="B794" s="63">
        <v>50.372740877431603</v>
      </c>
      <c r="C794" s="63">
        <v>-17.372740877431603</v>
      </c>
    </row>
    <row r="795" spans="1:3" x14ac:dyDescent="0.2">
      <c r="A795" s="63">
        <v>771</v>
      </c>
      <c r="B795" s="63">
        <v>36.958182374401652</v>
      </c>
      <c r="C795" s="63">
        <v>1.0418176255983482</v>
      </c>
    </row>
    <row r="796" spans="1:3" x14ac:dyDescent="0.2">
      <c r="A796" s="63">
        <v>772</v>
      </c>
      <c r="B796" s="63">
        <v>5.2998243072509581</v>
      </c>
      <c r="C796" s="63">
        <v>26.700175692749042</v>
      </c>
    </row>
    <row r="797" spans="1:3" x14ac:dyDescent="0.2">
      <c r="A797" s="63">
        <v>773</v>
      </c>
      <c r="B797" s="63">
        <v>27.299700252220084</v>
      </c>
      <c r="C797" s="63">
        <v>24.700299747779916</v>
      </c>
    </row>
    <row r="798" spans="1:3" x14ac:dyDescent="0.2">
      <c r="A798" s="63">
        <v>774</v>
      </c>
      <c r="B798" s="63">
        <v>76.128693203249099</v>
      </c>
      <c r="C798" s="63">
        <v>-59.128693203249099</v>
      </c>
    </row>
    <row r="799" spans="1:3" x14ac:dyDescent="0.2">
      <c r="A799" s="63">
        <v>775</v>
      </c>
      <c r="B799" s="63">
        <v>67.006793421188746</v>
      </c>
      <c r="C799" s="63">
        <v>-5.0067934211887462</v>
      </c>
    </row>
    <row r="800" spans="1:3" x14ac:dyDescent="0.2">
      <c r="A800" s="63">
        <v>776</v>
      </c>
      <c r="B800" s="63">
        <v>83.640845964945868</v>
      </c>
      <c r="C800" s="63">
        <v>-5.6408459649458678</v>
      </c>
    </row>
    <row r="801" spans="1:3" x14ac:dyDescent="0.2">
      <c r="A801" s="63">
        <v>777</v>
      </c>
      <c r="B801" s="63">
        <v>104.03097488955143</v>
      </c>
      <c r="C801" s="63">
        <v>-4.0309748895514304</v>
      </c>
    </row>
    <row r="802" spans="1:3" x14ac:dyDescent="0.2">
      <c r="A802" s="63">
        <v>778</v>
      </c>
      <c r="B802" s="63">
        <v>16.568053449796118</v>
      </c>
      <c r="C802" s="63">
        <v>18.431946550203882</v>
      </c>
    </row>
    <row r="803" spans="1:3" x14ac:dyDescent="0.2">
      <c r="A803" s="63">
        <v>779</v>
      </c>
      <c r="B803" s="63">
        <v>27.299700252220084</v>
      </c>
      <c r="C803" s="63">
        <v>-10.299700252220084</v>
      </c>
    </row>
    <row r="804" spans="1:3" x14ac:dyDescent="0.2">
      <c r="A804" s="63">
        <v>780</v>
      </c>
      <c r="B804" s="63">
        <v>48.762993857068004</v>
      </c>
      <c r="C804" s="63">
        <v>-1.7629938570680039</v>
      </c>
    </row>
    <row r="805" spans="1:3" x14ac:dyDescent="0.2">
      <c r="A805" s="63">
        <v>781</v>
      </c>
      <c r="B805" s="63">
        <v>-4.3586578149306092</v>
      </c>
      <c r="C805" s="63">
        <v>26.358657814930609</v>
      </c>
    </row>
    <row r="806" spans="1:3" x14ac:dyDescent="0.2">
      <c r="A806" s="63">
        <v>782</v>
      </c>
      <c r="B806" s="63">
        <v>-16.163469297596965</v>
      </c>
      <c r="C806" s="63">
        <v>28.163469297596965</v>
      </c>
    </row>
    <row r="807" spans="1:3" x14ac:dyDescent="0.2">
      <c r="A807" s="63">
        <v>783</v>
      </c>
      <c r="B807" s="63">
        <v>18.71438281028091</v>
      </c>
      <c r="C807" s="63">
        <v>-34.71438281028091</v>
      </c>
    </row>
    <row r="808" spans="1:3" x14ac:dyDescent="0.2">
      <c r="A808" s="63">
        <v>784</v>
      </c>
      <c r="B808" s="63">
        <v>117.44553339258138</v>
      </c>
      <c r="C808" s="63">
        <v>-33.445533392581382</v>
      </c>
    </row>
    <row r="809" spans="1:3" x14ac:dyDescent="0.2">
      <c r="A809" s="63">
        <v>785</v>
      </c>
      <c r="B809" s="63">
        <v>253.20086544324451</v>
      </c>
      <c r="C809" s="63">
        <v>180.79913455675549</v>
      </c>
    </row>
    <row r="810" spans="1:3" x14ac:dyDescent="0.2">
      <c r="A810" s="63">
        <v>786</v>
      </c>
      <c r="B810" s="63">
        <v>20.860712170765702</v>
      </c>
      <c r="C810" s="63">
        <v>-8.8607121707657015</v>
      </c>
    </row>
    <row r="811" spans="1:3" x14ac:dyDescent="0.2">
      <c r="A811" s="63">
        <v>787</v>
      </c>
      <c r="B811" s="63">
        <v>-16.163469297596965</v>
      </c>
      <c r="C811" s="63">
        <v>28.163469297596965</v>
      </c>
    </row>
    <row r="812" spans="1:3" x14ac:dyDescent="0.2">
      <c r="A812" s="63">
        <v>788</v>
      </c>
      <c r="B812" s="63">
        <v>-19.382963338324153</v>
      </c>
      <c r="C812" s="63">
        <v>51.382963338324153</v>
      </c>
    </row>
    <row r="813" spans="1:3" x14ac:dyDescent="0.2">
      <c r="A813" s="63">
        <v>789</v>
      </c>
      <c r="B813" s="63">
        <v>13.348559409068933</v>
      </c>
      <c r="C813" s="63">
        <v>-20.348559409068933</v>
      </c>
    </row>
    <row r="814" spans="1:3" x14ac:dyDescent="0.2">
      <c r="A814" s="63">
        <v>790</v>
      </c>
      <c r="B814" s="63">
        <v>-1.6757461143246175</v>
      </c>
      <c r="C814" s="63">
        <v>-1.3242538856753825</v>
      </c>
    </row>
    <row r="815" spans="1:3" x14ac:dyDescent="0.2">
      <c r="A815" s="63">
        <v>791</v>
      </c>
      <c r="B815" s="63">
        <v>24.616788551614086</v>
      </c>
      <c r="C815" s="63">
        <v>10.383211448385914</v>
      </c>
    </row>
    <row r="816" spans="1:3" x14ac:dyDescent="0.2">
      <c r="A816" s="63">
        <v>792</v>
      </c>
      <c r="B816" s="63">
        <v>28.372864932462484</v>
      </c>
      <c r="C816" s="63">
        <v>2.627135067537516</v>
      </c>
    </row>
    <row r="817" spans="1:3" x14ac:dyDescent="0.2">
      <c r="A817" s="63">
        <v>793</v>
      </c>
      <c r="B817" s="63">
        <v>1.0071655862813742</v>
      </c>
      <c r="C817" s="63">
        <v>-2.0071655862813742</v>
      </c>
    </row>
    <row r="818" spans="1:3" x14ac:dyDescent="0.2">
      <c r="A818" s="63">
        <v>794</v>
      </c>
      <c r="B818" s="63">
        <v>94.909075107491049</v>
      </c>
      <c r="C818" s="63">
        <v>17.090924892508951</v>
      </c>
    </row>
    <row r="819" spans="1:3" x14ac:dyDescent="0.2">
      <c r="A819" s="63">
        <v>795</v>
      </c>
      <c r="B819" s="63">
        <v>94.909075107491049</v>
      </c>
      <c r="C819" s="63">
        <v>16.090924892508951</v>
      </c>
    </row>
    <row r="820" spans="1:3" x14ac:dyDescent="0.2">
      <c r="A820" s="63">
        <v>796</v>
      </c>
      <c r="B820" s="63">
        <v>70.226287461915916</v>
      </c>
      <c r="C820" s="63">
        <v>18.773712538084084</v>
      </c>
    </row>
    <row r="821" spans="1:3" x14ac:dyDescent="0.2">
      <c r="A821" s="63">
        <v>797</v>
      </c>
      <c r="B821" s="63">
        <v>-5.4318224951730016</v>
      </c>
      <c r="C821" s="63">
        <v>-189.56817750482699</v>
      </c>
    </row>
    <row r="822" spans="1:3" x14ac:dyDescent="0.2">
      <c r="A822" s="63">
        <v>798</v>
      </c>
      <c r="B822" s="63">
        <v>248.90820672227491</v>
      </c>
      <c r="C822" s="63">
        <v>-61.908206722274912</v>
      </c>
    </row>
    <row r="823" spans="1:3" x14ac:dyDescent="0.2">
      <c r="A823" s="63">
        <v>799</v>
      </c>
      <c r="B823" s="63">
        <v>363.20024516809008</v>
      </c>
      <c r="C823" s="63">
        <v>-68.200245168090078</v>
      </c>
    </row>
    <row r="824" spans="1:3" x14ac:dyDescent="0.2">
      <c r="A824" s="63">
        <v>800</v>
      </c>
      <c r="B824" s="63">
        <v>306.85909945536429</v>
      </c>
      <c r="C824" s="63">
        <v>-54.859099455364287</v>
      </c>
    </row>
    <row r="825" spans="1:3" x14ac:dyDescent="0.2">
      <c r="A825" s="63">
        <v>801</v>
      </c>
      <c r="B825" s="63">
        <v>63.787299380461555</v>
      </c>
      <c r="C825" s="63">
        <v>-194.78729938046155</v>
      </c>
    </row>
    <row r="826" spans="1:3" x14ac:dyDescent="0.2">
      <c r="A826" s="63">
        <v>802</v>
      </c>
      <c r="B826" s="63">
        <v>16.568053449796118</v>
      </c>
      <c r="C826" s="63">
        <v>11.431946550203882</v>
      </c>
    </row>
    <row r="827" spans="1:3" x14ac:dyDescent="0.2">
      <c r="A827" s="63">
        <v>803</v>
      </c>
      <c r="B827" s="63">
        <v>40.177676415128836</v>
      </c>
      <c r="C827" s="63">
        <v>-37.177676415128836</v>
      </c>
    </row>
    <row r="828" spans="1:3" x14ac:dyDescent="0.2">
      <c r="A828" s="63">
        <v>804</v>
      </c>
      <c r="B828" s="63">
        <v>27.299700252220084</v>
      </c>
      <c r="C828" s="63">
        <v>16.700299747779916</v>
      </c>
    </row>
    <row r="829" spans="1:3" x14ac:dyDescent="0.2">
      <c r="A829" s="63">
        <v>805</v>
      </c>
      <c r="B829" s="63">
        <v>17.104635789917317</v>
      </c>
      <c r="C829" s="63">
        <v>17.895364210082683</v>
      </c>
    </row>
    <row r="830" spans="1:3" x14ac:dyDescent="0.2">
      <c r="A830" s="63">
        <v>806</v>
      </c>
      <c r="B830" s="63">
        <v>50.372740877431603</v>
      </c>
      <c r="C830" s="63">
        <v>-17.372740877431603</v>
      </c>
    </row>
    <row r="831" spans="1:3" x14ac:dyDescent="0.2">
      <c r="A831" s="63">
        <v>807</v>
      </c>
      <c r="B831" s="63">
        <v>10.665647708462942</v>
      </c>
      <c r="C831" s="63">
        <v>25.334352291537058</v>
      </c>
    </row>
    <row r="832" spans="1:3" x14ac:dyDescent="0.2">
      <c r="A832" s="63">
        <v>808</v>
      </c>
      <c r="B832" s="63">
        <v>27.299700252220084</v>
      </c>
      <c r="C832" s="63">
        <v>24.700299747779916</v>
      </c>
    </row>
    <row r="833" spans="1:3" x14ac:dyDescent="0.2">
      <c r="A833" s="63">
        <v>809</v>
      </c>
      <c r="B833" s="63">
        <v>6.9095713276145503</v>
      </c>
      <c r="C833" s="63">
        <v>7.0904286723854497</v>
      </c>
    </row>
    <row r="834" spans="1:3" x14ac:dyDescent="0.2">
      <c r="A834" s="63">
        <v>810</v>
      </c>
      <c r="B834" s="63">
        <v>-1.6757461143246175</v>
      </c>
      <c r="C834" s="63">
        <v>-2.3242538856753825</v>
      </c>
    </row>
    <row r="835" spans="1:3" x14ac:dyDescent="0.2">
      <c r="A835" s="63">
        <v>811</v>
      </c>
      <c r="B835" s="63">
        <v>13.348559409068933</v>
      </c>
      <c r="C835" s="63">
        <v>-20.348559409068933</v>
      </c>
    </row>
    <row r="836" spans="1:3" x14ac:dyDescent="0.2">
      <c r="A836" s="63">
        <v>812</v>
      </c>
      <c r="B836" s="63">
        <v>-16.163469297596965</v>
      </c>
      <c r="C836" s="63">
        <v>28.163469297596965</v>
      </c>
    </row>
    <row r="837" spans="1:3" x14ac:dyDescent="0.2">
      <c r="A837" s="63">
        <v>813</v>
      </c>
      <c r="B837" s="63">
        <v>-5.9684048352942014</v>
      </c>
      <c r="C837" s="63">
        <v>12.968404835294201</v>
      </c>
    </row>
    <row r="838" spans="1:3" x14ac:dyDescent="0.2">
      <c r="A838" s="63">
        <v>814</v>
      </c>
      <c r="B838" s="63">
        <v>28.372864932462484</v>
      </c>
      <c r="C838" s="63">
        <v>2.627135067537516</v>
      </c>
    </row>
    <row r="839" spans="1:3" x14ac:dyDescent="0.2">
      <c r="A839" s="63">
        <v>815</v>
      </c>
      <c r="B839" s="63">
        <v>30.519194292947269</v>
      </c>
      <c r="C839" s="63">
        <v>-45.519194292947269</v>
      </c>
    </row>
    <row r="840" spans="1:3" x14ac:dyDescent="0.2">
      <c r="A840" s="63">
        <v>816</v>
      </c>
      <c r="B840" s="63">
        <v>83.640845964945868</v>
      </c>
      <c r="C840" s="63">
        <v>-4.6408459649458678</v>
      </c>
    </row>
    <row r="841" spans="1:3" x14ac:dyDescent="0.2">
      <c r="A841" s="63">
        <v>817</v>
      </c>
      <c r="B841" s="63">
        <v>104.03097488955143</v>
      </c>
      <c r="C841" s="63">
        <v>-3.0309748895514304</v>
      </c>
    </row>
    <row r="842" spans="1:3" x14ac:dyDescent="0.2">
      <c r="A842" s="63">
        <v>818</v>
      </c>
      <c r="B842" s="63">
        <v>-16.163469297596965</v>
      </c>
      <c r="C842" s="63">
        <v>29.163469297596965</v>
      </c>
    </row>
    <row r="843" spans="1:3" x14ac:dyDescent="0.2">
      <c r="A843" s="63">
        <v>819</v>
      </c>
      <c r="B843" s="63">
        <v>27.299700252220084</v>
      </c>
      <c r="C843" s="63">
        <v>-10.299700252220084</v>
      </c>
    </row>
    <row r="844" spans="1:3" x14ac:dyDescent="0.2">
      <c r="A844" s="63">
        <v>820</v>
      </c>
      <c r="B844" s="63">
        <v>76.128693203249099</v>
      </c>
      <c r="C844" s="63">
        <v>-59.128693203249099</v>
      </c>
    </row>
    <row r="845" spans="1:3" x14ac:dyDescent="0.2">
      <c r="A845" s="63">
        <v>821</v>
      </c>
      <c r="B845" s="63">
        <v>10.665647708462942</v>
      </c>
      <c r="C845" s="63">
        <v>19.334352291537058</v>
      </c>
    </row>
    <row r="846" spans="1:3" x14ac:dyDescent="0.2">
      <c r="A846" s="63">
        <v>822</v>
      </c>
      <c r="B846" s="63">
        <v>-4.3586578149306092</v>
      </c>
      <c r="C846" s="63">
        <v>26.358657814930609</v>
      </c>
    </row>
    <row r="847" spans="1:3" x14ac:dyDescent="0.2">
      <c r="A847" s="63">
        <v>823</v>
      </c>
      <c r="B847" s="63">
        <v>70.226287461915916</v>
      </c>
      <c r="C847" s="63">
        <v>17.773712538084084</v>
      </c>
    </row>
    <row r="848" spans="1:3" x14ac:dyDescent="0.2">
      <c r="A848" s="63">
        <v>824</v>
      </c>
      <c r="B848" s="63">
        <v>43.397170455856021</v>
      </c>
      <c r="C848" s="63">
        <v>0.60282954414397949</v>
      </c>
    </row>
    <row r="849" spans="1:3" x14ac:dyDescent="0.2">
      <c r="A849" s="63">
        <v>825</v>
      </c>
      <c r="B849" s="63">
        <v>94.909075107491049</v>
      </c>
      <c r="C849" s="63">
        <v>17.090924892508951</v>
      </c>
    </row>
    <row r="850" spans="1:3" x14ac:dyDescent="0.2">
      <c r="A850" s="63">
        <v>826</v>
      </c>
      <c r="B850" s="63">
        <v>23.5436238713717</v>
      </c>
      <c r="C850" s="63">
        <v>3.4563761286282997</v>
      </c>
    </row>
    <row r="851" spans="1:3" x14ac:dyDescent="0.2">
      <c r="A851" s="63">
        <v>827</v>
      </c>
      <c r="B851" s="63">
        <v>12.811977068947733</v>
      </c>
      <c r="C851" s="63">
        <v>12.188022931052267</v>
      </c>
    </row>
    <row r="852" spans="1:3" x14ac:dyDescent="0.2">
      <c r="A852" s="63">
        <v>828</v>
      </c>
      <c r="B852" s="63">
        <v>232.27415417851776</v>
      </c>
      <c r="C852" s="63">
        <v>-49.274154178517762</v>
      </c>
    </row>
    <row r="853" spans="1:3" x14ac:dyDescent="0.2">
      <c r="A853" s="63">
        <v>829</v>
      </c>
      <c r="B853" s="63">
        <v>59.494640659491971</v>
      </c>
      <c r="C853" s="63">
        <v>8.5053593405080292</v>
      </c>
    </row>
    <row r="854" spans="1:3" x14ac:dyDescent="0.2">
      <c r="A854" s="63">
        <v>830</v>
      </c>
      <c r="B854" s="63">
        <v>9.592483028220542</v>
      </c>
      <c r="C854" s="63">
        <v>26.407516971779458</v>
      </c>
    </row>
    <row r="855" spans="1:3" x14ac:dyDescent="0.2">
      <c r="A855" s="63">
        <v>831</v>
      </c>
      <c r="B855" s="63">
        <v>17.104635789917317</v>
      </c>
      <c r="C855" s="63">
        <v>18.895364210082683</v>
      </c>
    </row>
    <row r="856" spans="1:3" x14ac:dyDescent="0.2">
      <c r="A856" s="63">
        <v>832</v>
      </c>
      <c r="B856" s="63">
        <v>16.031471109674918</v>
      </c>
      <c r="C856" s="63">
        <v>25.968528890325082</v>
      </c>
    </row>
    <row r="857" spans="1:3" x14ac:dyDescent="0.2">
      <c r="A857" s="63">
        <v>833</v>
      </c>
      <c r="B857" s="63">
        <v>36.958182374401652</v>
      </c>
      <c r="C857" s="63">
        <v>1.0418176255983482</v>
      </c>
    </row>
    <row r="858" spans="1:3" x14ac:dyDescent="0.2">
      <c r="A858" s="63">
        <v>834</v>
      </c>
      <c r="B858" s="63">
        <v>18.177800470159717</v>
      </c>
      <c r="C858" s="63">
        <v>3.8221995298402831</v>
      </c>
    </row>
    <row r="859" spans="1:3" x14ac:dyDescent="0.2">
      <c r="A859" s="63">
        <v>835</v>
      </c>
      <c r="B859" s="63">
        <v>50.372740877431603</v>
      </c>
      <c r="C859" s="63">
        <v>-16.372740877431603</v>
      </c>
    </row>
    <row r="860" spans="1:3" x14ac:dyDescent="0.2">
      <c r="A860" s="63">
        <v>836</v>
      </c>
      <c r="B860" s="63">
        <v>24.616788551614086</v>
      </c>
      <c r="C860" s="63">
        <v>9.3832114483859144</v>
      </c>
    </row>
    <row r="861" spans="1:3" x14ac:dyDescent="0.2">
      <c r="A861" s="63">
        <v>837</v>
      </c>
      <c r="B861" s="63">
        <v>28.372864932462484</v>
      </c>
      <c r="C861" s="63">
        <v>3.627135067537516</v>
      </c>
    </row>
    <row r="862" spans="1:3" x14ac:dyDescent="0.2">
      <c r="A862" s="63">
        <v>838</v>
      </c>
      <c r="B862" s="63">
        <v>30.519194292947269</v>
      </c>
      <c r="C862" s="63">
        <v>-45.519194292947269</v>
      </c>
    </row>
    <row r="863" spans="1:3" x14ac:dyDescent="0.2">
      <c r="A863" s="63">
        <v>839</v>
      </c>
      <c r="B863" s="63">
        <v>13.348559409068933</v>
      </c>
      <c r="C863" s="63">
        <v>-21.348559409068933</v>
      </c>
    </row>
    <row r="864" spans="1:3" x14ac:dyDescent="0.2">
      <c r="A864" s="63">
        <v>840</v>
      </c>
      <c r="B864" s="63">
        <v>6.9095713276145503</v>
      </c>
      <c r="C864" s="63">
        <v>7.0904286723854497</v>
      </c>
    </row>
    <row r="865" spans="1:3" x14ac:dyDescent="0.2">
      <c r="A865" s="63">
        <v>841</v>
      </c>
      <c r="B865" s="63">
        <v>-1.6757461143246175</v>
      </c>
      <c r="C865" s="63">
        <v>-1.3242538856753825</v>
      </c>
    </row>
    <row r="866" spans="1:3" x14ac:dyDescent="0.2">
      <c r="A866" s="63">
        <v>842</v>
      </c>
      <c r="B866" s="63">
        <v>237.10339523960855</v>
      </c>
      <c r="C866" s="63">
        <v>-72.103395239608545</v>
      </c>
    </row>
    <row r="867" spans="1:3" x14ac:dyDescent="0.2">
      <c r="A867" s="63">
        <v>843</v>
      </c>
      <c r="B867" s="63">
        <v>112.6162923314906</v>
      </c>
      <c r="C867" s="63">
        <v>-87.616292331490598</v>
      </c>
    </row>
    <row r="868" spans="1:3" x14ac:dyDescent="0.2">
      <c r="A868" s="63">
        <v>844</v>
      </c>
      <c r="B868" s="63">
        <v>285.93238819063754</v>
      </c>
      <c r="C868" s="63">
        <v>-55.932388190637539</v>
      </c>
    </row>
    <row r="869" spans="1:3" x14ac:dyDescent="0.2">
      <c r="A869" s="63">
        <v>845</v>
      </c>
      <c r="B869" s="63">
        <v>14.421724089311326</v>
      </c>
      <c r="C869" s="63">
        <v>-98.421724089311326</v>
      </c>
    </row>
    <row r="870" spans="1:3" x14ac:dyDescent="0.2">
      <c r="A870" s="63">
        <v>846</v>
      </c>
      <c r="B870" s="63">
        <v>363.20024516809008</v>
      </c>
      <c r="C870" s="63">
        <v>-68.200245168090078</v>
      </c>
    </row>
    <row r="871" spans="1:3" x14ac:dyDescent="0.2">
      <c r="A871" s="63">
        <v>847</v>
      </c>
      <c r="B871" s="63">
        <v>45.00691747621962</v>
      </c>
      <c r="C871" s="63">
        <v>-187.00691747621963</v>
      </c>
    </row>
    <row r="872" spans="1:3" x14ac:dyDescent="0.2">
      <c r="A872" s="63">
        <v>848</v>
      </c>
      <c r="B872" s="63">
        <v>94.909075107491049</v>
      </c>
      <c r="C872" s="63">
        <v>16.090924892508951</v>
      </c>
    </row>
    <row r="873" spans="1:3" x14ac:dyDescent="0.2">
      <c r="A873" s="63">
        <v>849</v>
      </c>
      <c r="B873" s="63">
        <v>232.27415417851776</v>
      </c>
      <c r="C873" s="63">
        <v>-49.274154178517762</v>
      </c>
    </row>
    <row r="874" spans="1:3" x14ac:dyDescent="0.2">
      <c r="A874" s="63">
        <v>850</v>
      </c>
      <c r="B874" s="63">
        <v>59.494640659491971</v>
      </c>
      <c r="C874" s="63">
        <v>7.5053593405080292</v>
      </c>
    </row>
    <row r="875" spans="1:3" x14ac:dyDescent="0.2">
      <c r="A875" s="63">
        <v>851</v>
      </c>
      <c r="B875" s="63">
        <v>94.909075107491049</v>
      </c>
      <c r="C875" s="63">
        <v>16.090924892508951</v>
      </c>
    </row>
    <row r="876" spans="1:3" x14ac:dyDescent="0.2">
      <c r="A876" s="63">
        <v>852</v>
      </c>
      <c r="B876" s="63">
        <v>70.226287461915916</v>
      </c>
      <c r="C876" s="63">
        <v>18.773712538084084</v>
      </c>
    </row>
    <row r="877" spans="1:3" x14ac:dyDescent="0.2">
      <c r="A877" s="63">
        <v>853</v>
      </c>
      <c r="B877" s="63">
        <v>43.397170455856021</v>
      </c>
      <c r="C877" s="63">
        <v>-0.39717045585602051</v>
      </c>
    </row>
    <row r="878" spans="1:3" x14ac:dyDescent="0.2">
      <c r="A878" s="63">
        <v>854</v>
      </c>
      <c r="B878" s="63">
        <v>-19.382963338324153</v>
      </c>
      <c r="C878" s="63">
        <v>50.382963338324153</v>
      </c>
    </row>
    <row r="879" spans="1:3" x14ac:dyDescent="0.2">
      <c r="A879" s="63">
        <v>855</v>
      </c>
      <c r="B879" s="63">
        <v>-16.163469297596965</v>
      </c>
      <c r="C879" s="63">
        <v>29.163469297596965</v>
      </c>
    </row>
    <row r="880" spans="1:3" x14ac:dyDescent="0.2">
      <c r="A880" s="63">
        <v>856</v>
      </c>
      <c r="B880" s="63">
        <v>-16.163469297596965</v>
      </c>
      <c r="C880" s="63">
        <v>29.163469297596965</v>
      </c>
    </row>
    <row r="881" spans="1:3" x14ac:dyDescent="0.2">
      <c r="A881" s="63">
        <v>857</v>
      </c>
      <c r="B881" s="63">
        <v>1.0071655862813742</v>
      </c>
      <c r="C881" s="63">
        <v>-2.0071655862813742</v>
      </c>
    </row>
    <row r="882" spans="1:3" x14ac:dyDescent="0.2">
      <c r="A882" s="63">
        <v>858</v>
      </c>
      <c r="B882" s="63">
        <v>112.6162923314906</v>
      </c>
      <c r="C882" s="63">
        <v>-87.616292331490598</v>
      </c>
    </row>
    <row r="883" spans="1:3" x14ac:dyDescent="0.2">
      <c r="A883" s="63">
        <v>859</v>
      </c>
      <c r="B883" s="63">
        <v>207.05478419282144</v>
      </c>
      <c r="C883" s="63">
        <v>-47.054784192821444</v>
      </c>
    </row>
    <row r="884" spans="1:3" x14ac:dyDescent="0.2">
      <c r="A884" s="63">
        <v>860</v>
      </c>
      <c r="B884" s="63">
        <v>124.95768615427815</v>
      </c>
      <c r="C884" s="63">
        <v>-3.9576861542781501</v>
      </c>
    </row>
    <row r="885" spans="1:3" x14ac:dyDescent="0.2">
      <c r="A885" s="63">
        <v>861</v>
      </c>
      <c r="B885" s="63">
        <v>285.93238819063754</v>
      </c>
      <c r="C885" s="63">
        <v>-54.932388190637539</v>
      </c>
    </row>
    <row r="886" spans="1:3" x14ac:dyDescent="0.2">
      <c r="A886" s="63">
        <v>862</v>
      </c>
      <c r="B886" s="63">
        <v>237.10339523960855</v>
      </c>
      <c r="C886" s="63">
        <v>-73.103395239608545</v>
      </c>
    </row>
    <row r="887" spans="1:3" x14ac:dyDescent="0.2">
      <c r="A887" s="63">
        <v>863</v>
      </c>
      <c r="B887" s="63">
        <v>-32.797521841354104</v>
      </c>
      <c r="C887" s="63">
        <v>-347.20247815864587</v>
      </c>
    </row>
    <row r="888" spans="1:3" x14ac:dyDescent="0.2">
      <c r="A888" s="63">
        <v>864</v>
      </c>
      <c r="B888" s="63">
        <v>-5.9684048352942014</v>
      </c>
      <c r="C888" s="63">
        <v>11.968404835294201</v>
      </c>
    </row>
    <row r="889" spans="1:3" x14ac:dyDescent="0.2">
      <c r="A889" s="63">
        <v>865</v>
      </c>
      <c r="B889" s="63">
        <v>20.860712170765702</v>
      </c>
      <c r="C889" s="63">
        <v>-9.8607121707657015</v>
      </c>
    </row>
    <row r="890" spans="1:3" x14ac:dyDescent="0.2">
      <c r="A890" s="63">
        <v>866</v>
      </c>
      <c r="B890" s="63">
        <v>23.5436238713717</v>
      </c>
      <c r="C890" s="63">
        <v>3.4563761286282997</v>
      </c>
    </row>
    <row r="891" spans="1:3" x14ac:dyDescent="0.2">
      <c r="A891" s="63">
        <v>867</v>
      </c>
      <c r="B891" s="63">
        <v>117.44553339258138</v>
      </c>
      <c r="C891" s="63">
        <v>-34.445533392581382</v>
      </c>
    </row>
    <row r="892" spans="1:3" x14ac:dyDescent="0.2">
      <c r="A892" s="63">
        <v>868</v>
      </c>
      <c r="B892" s="63">
        <v>26.226535571977685</v>
      </c>
      <c r="C892" s="63">
        <v>-28.226535571977685</v>
      </c>
    </row>
    <row r="893" spans="1:3" x14ac:dyDescent="0.2">
      <c r="A893" s="63">
        <v>869</v>
      </c>
      <c r="B893" s="63">
        <v>19.787547490523309</v>
      </c>
      <c r="C893" s="63">
        <v>-11.787547490523309</v>
      </c>
    </row>
    <row r="894" spans="1:3" x14ac:dyDescent="0.2">
      <c r="A894" s="63">
        <v>870</v>
      </c>
      <c r="B894" s="63">
        <v>-2.2123284544458173</v>
      </c>
      <c r="C894" s="63">
        <v>28.212328454445817</v>
      </c>
    </row>
    <row r="895" spans="1:3" x14ac:dyDescent="0.2">
      <c r="A895" s="63">
        <v>871</v>
      </c>
      <c r="B895" s="63">
        <v>10.665647708462942</v>
      </c>
      <c r="C895" s="63">
        <v>19.334352291537058</v>
      </c>
    </row>
    <row r="896" spans="1:3" x14ac:dyDescent="0.2">
      <c r="A896" s="63">
        <v>872</v>
      </c>
      <c r="B896" s="63">
        <v>-16.163469297596965</v>
      </c>
      <c r="C896" s="63">
        <v>28.163469297596965</v>
      </c>
    </row>
    <row r="897" spans="1:3" x14ac:dyDescent="0.2">
      <c r="A897" s="63">
        <v>873</v>
      </c>
      <c r="B897" s="63">
        <v>83.640845964945868</v>
      </c>
      <c r="C897" s="63">
        <v>-4.6408459649458678</v>
      </c>
    </row>
    <row r="898" spans="1:3" x14ac:dyDescent="0.2">
      <c r="A898" s="63">
        <v>874</v>
      </c>
      <c r="B898" s="63">
        <v>104.03097488955143</v>
      </c>
      <c r="C898" s="63">
        <v>-3.0309748895514304</v>
      </c>
    </row>
    <row r="899" spans="1:3" x14ac:dyDescent="0.2">
      <c r="A899" s="63">
        <v>875</v>
      </c>
      <c r="B899" s="63">
        <v>12.811977068947733</v>
      </c>
      <c r="C899" s="63">
        <v>12.188022931052267</v>
      </c>
    </row>
    <row r="900" spans="1:3" x14ac:dyDescent="0.2">
      <c r="A900" s="63">
        <v>876</v>
      </c>
      <c r="B900" s="63">
        <v>16.568053449796118</v>
      </c>
      <c r="C900" s="63">
        <v>17.431946550203882</v>
      </c>
    </row>
    <row r="901" spans="1:3" x14ac:dyDescent="0.2">
      <c r="A901" s="63">
        <v>877</v>
      </c>
      <c r="B901" s="63">
        <v>27.299700252220084</v>
      </c>
      <c r="C901" s="63">
        <v>-11.299700252220084</v>
      </c>
    </row>
    <row r="902" spans="1:3" x14ac:dyDescent="0.2">
      <c r="A902" s="63">
        <v>878</v>
      </c>
      <c r="B902" s="63">
        <v>48.762993857068004</v>
      </c>
      <c r="C902" s="63">
        <v>-1.7629938570680039</v>
      </c>
    </row>
    <row r="903" spans="1:3" x14ac:dyDescent="0.2">
      <c r="A903" s="63">
        <v>879</v>
      </c>
      <c r="B903" s="63">
        <v>51.445905557673989</v>
      </c>
      <c r="C903" s="63">
        <v>6.5540944423260115</v>
      </c>
    </row>
    <row r="904" spans="1:3" x14ac:dyDescent="0.2">
      <c r="A904" s="63">
        <v>880</v>
      </c>
      <c r="B904" s="63">
        <v>105.1041395697938</v>
      </c>
      <c r="C904" s="63">
        <v>-7.1041395697938015</v>
      </c>
    </row>
    <row r="905" spans="1:3" x14ac:dyDescent="0.2">
      <c r="A905" s="63">
        <v>881</v>
      </c>
      <c r="B905" s="63">
        <v>10.665647708462942</v>
      </c>
      <c r="C905" s="63">
        <v>25.334352291537058</v>
      </c>
    </row>
    <row r="906" spans="1:3" x14ac:dyDescent="0.2">
      <c r="A906" s="63">
        <v>882</v>
      </c>
      <c r="B906" s="63">
        <v>27.299700252220084</v>
      </c>
      <c r="C906" s="63">
        <v>16.700299747779916</v>
      </c>
    </row>
    <row r="907" spans="1:3" x14ac:dyDescent="0.2">
      <c r="A907" s="63">
        <v>883</v>
      </c>
      <c r="B907" s="63">
        <v>16.568053449796118</v>
      </c>
      <c r="C907" s="63">
        <v>10.431946550203882</v>
      </c>
    </row>
    <row r="908" spans="1:3" x14ac:dyDescent="0.2">
      <c r="A908" s="63">
        <v>884</v>
      </c>
      <c r="B908" s="63">
        <v>40.177676415128836</v>
      </c>
      <c r="C908" s="63">
        <v>-38.177676415128836</v>
      </c>
    </row>
    <row r="909" spans="1:3" x14ac:dyDescent="0.2">
      <c r="A909" s="63">
        <v>885</v>
      </c>
      <c r="B909" s="63">
        <v>76.128693203249099</v>
      </c>
      <c r="C909" s="63">
        <v>-60.128693203249099</v>
      </c>
    </row>
    <row r="910" spans="1:3" x14ac:dyDescent="0.2">
      <c r="A910" s="63">
        <v>886</v>
      </c>
      <c r="B910" s="63">
        <v>19.250965150402109</v>
      </c>
      <c r="C910" s="63">
        <v>-8.2509651504021093</v>
      </c>
    </row>
    <row r="911" spans="1:3" x14ac:dyDescent="0.2">
      <c r="A911" s="63">
        <v>887</v>
      </c>
      <c r="B911" s="63">
        <v>20.324129830644509</v>
      </c>
      <c r="C911" s="63">
        <v>6.6758701693554912</v>
      </c>
    </row>
    <row r="912" spans="1:3" x14ac:dyDescent="0.2">
      <c r="A912" s="63">
        <v>888</v>
      </c>
      <c r="B912" s="63">
        <v>10.665647708462942</v>
      </c>
      <c r="C912" s="63">
        <v>18.334352291537058</v>
      </c>
    </row>
    <row r="913" spans="1:3" x14ac:dyDescent="0.2">
      <c r="A913" s="63">
        <v>889</v>
      </c>
      <c r="B913" s="63">
        <v>80.957934264339883</v>
      </c>
      <c r="C913" s="63">
        <v>18.042065735660117</v>
      </c>
    </row>
    <row r="914" spans="1:3" x14ac:dyDescent="0.2">
      <c r="A914" s="63">
        <v>890</v>
      </c>
      <c r="B914" s="63">
        <v>29.982611952826069</v>
      </c>
      <c r="C914" s="63">
        <v>3.0173880471739309</v>
      </c>
    </row>
    <row r="915" spans="1:3" x14ac:dyDescent="0.2">
      <c r="A915" s="63">
        <v>891</v>
      </c>
      <c r="B915" s="63">
        <v>105.64072190991502</v>
      </c>
      <c r="C915" s="63">
        <v>15.359278090084985</v>
      </c>
    </row>
    <row r="916" spans="1:3" x14ac:dyDescent="0.2">
      <c r="A916" s="63">
        <v>892</v>
      </c>
      <c r="B916" s="63">
        <v>59.494640659491971</v>
      </c>
      <c r="C916" s="63">
        <v>8.5053593405080292</v>
      </c>
    </row>
    <row r="917" spans="1:3" x14ac:dyDescent="0.2">
      <c r="A917" s="63">
        <v>893</v>
      </c>
      <c r="B917" s="63">
        <v>119.05528041294497</v>
      </c>
      <c r="C917" s="63">
        <v>12.944719587055033</v>
      </c>
    </row>
    <row r="918" spans="1:3" x14ac:dyDescent="0.2">
      <c r="A918" s="63">
        <v>894</v>
      </c>
      <c r="B918" s="63">
        <v>117.44553339258138</v>
      </c>
      <c r="C918" s="63">
        <v>-34.445533392581382</v>
      </c>
    </row>
    <row r="919" spans="1:3" x14ac:dyDescent="0.2">
      <c r="A919" s="63">
        <v>895</v>
      </c>
      <c r="B919" s="63">
        <v>14.958306429432525</v>
      </c>
      <c r="C919" s="63">
        <v>-21.958306429432525</v>
      </c>
    </row>
    <row r="920" spans="1:3" x14ac:dyDescent="0.2">
      <c r="A920" s="63">
        <v>896</v>
      </c>
      <c r="B920" s="63">
        <v>20.860712170765702</v>
      </c>
      <c r="C920" s="63">
        <v>3.1392878292342985</v>
      </c>
    </row>
    <row r="921" spans="1:3" x14ac:dyDescent="0.2">
      <c r="A921" s="63">
        <v>897</v>
      </c>
      <c r="B921" s="63">
        <v>80.957934264339883</v>
      </c>
      <c r="C921" s="63">
        <v>18.042065735660117</v>
      </c>
    </row>
    <row r="922" spans="1:3" x14ac:dyDescent="0.2">
      <c r="A922" s="63">
        <v>898</v>
      </c>
      <c r="B922" s="63">
        <v>29.982611952826069</v>
      </c>
      <c r="C922" s="63">
        <v>3.0173880471739309</v>
      </c>
    </row>
    <row r="923" spans="1:3" x14ac:dyDescent="0.2">
      <c r="A923" s="63">
        <v>899</v>
      </c>
      <c r="B923" s="63">
        <v>297.73719967330391</v>
      </c>
      <c r="C923" s="63">
        <v>-56.737199673303905</v>
      </c>
    </row>
    <row r="924" spans="1:3" x14ac:dyDescent="0.2">
      <c r="A924" s="63">
        <v>900</v>
      </c>
      <c r="B924" s="63">
        <v>237.10339523960855</v>
      </c>
      <c r="C924" s="63">
        <v>-73.103395239608545</v>
      </c>
    </row>
    <row r="925" spans="1:3" x14ac:dyDescent="0.2">
      <c r="A925" s="63">
        <v>901</v>
      </c>
      <c r="B925" s="63">
        <v>214.030354614397</v>
      </c>
      <c r="C925" s="63">
        <v>-47.030354614396998</v>
      </c>
    </row>
    <row r="926" spans="1:3" x14ac:dyDescent="0.2">
      <c r="A926" s="63">
        <v>902</v>
      </c>
      <c r="B926" s="63">
        <v>142.66490337827767</v>
      </c>
      <c r="C926" s="63">
        <v>-7.6649033782776712</v>
      </c>
    </row>
    <row r="927" spans="1:3" x14ac:dyDescent="0.2">
      <c r="A927" s="63">
        <v>903</v>
      </c>
      <c r="B927" s="63">
        <v>105.64072190991502</v>
      </c>
      <c r="C927" s="63">
        <v>15.359278090084985</v>
      </c>
    </row>
    <row r="928" spans="1:3" x14ac:dyDescent="0.2">
      <c r="A928" s="63">
        <v>904</v>
      </c>
      <c r="B928" s="63">
        <v>59.494640659491971</v>
      </c>
      <c r="C928" s="63">
        <v>7.5053593405080292</v>
      </c>
    </row>
    <row r="929" spans="1:3" x14ac:dyDescent="0.2">
      <c r="A929" s="63">
        <v>905</v>
      </c>
      <c r="B929" s="63">
        <v>119.05528041294497</v>
      </c>
      <c r="C929" s="63">
        <v>13.944719587055033</v>
      </c>
    </row>
    <row r="930" spans="1:3" x14ac:dyDescent="0.2">
      <c r="A930" s="63">
        <v>906</v>
      </c>
      <c r="B930" s="63">
        <v>237.10339523960855</v>
      </c>
      <c r="C930" s="63">
        <v>-73.103395239608545</v>
      </c>
    </row>
    <row r="931" spans="1:3" x14ac:dyDescent="0.2">
      <c r="A931" s="63">
        <v>907</v>
      </c>
      <c r="B931" s="63">
        <v>281.10314712954676</v>
      </c>
      <c r="C931" s="63">
        <v>-84.103147129546755</v>
      </c>
    </row>
    <row r="932" spans="1:3" x14ac:dyDescent="0.2">
      <c r="A932" s="63">
        <v>908</v>
      </c>
      <c r="B932" s="63">
        <v>-14.017139937112173</v>
      </c>
      <c r="C932" s="63">
        <v>29.017139937112173</v>
      </c>
    </row>
    <row r="933" spans="1:3" x14ac:dyDescent="0.2">
      <c r="A933" s="63">
        <v>909</v>
      </c>
      <c r="B933" s="63">
        <v>-19.382963338324153</v>
      </c>
      <c r="C933" s="63">
        <v>50.382963338324153</v>
      </c>
    </row>
    <row r="934" spans="1:3" x14ac:dyDescent="0.2">
      <c r="A934" s="63">
        <v>910</v>
      </c>
      <c r="B934" s="63">
        <v>-11.334228236506181</v>
      </c>
      <c r="C934" s="63">
        <v>29.334228236506181</v>
      </c>
    </row>
    <row r="935" spans="1:3" x14ac:dyDescent="0.2">
      <c r="A935" s="63">
        <v>911</v>
      </c>
      <c r="B935" s="63">
        <v>-4.8952401550518019</v>
      </c>
      <c r="C935" s="63">
        <v>12.895240155051802</v>
      </c>
    </row>
    <row r="936" spans="1:3" x14ac:dyDescent="0.2">
      <c r="A936" s="63">
        <v>912</v>
      </c>
      <c r="B936" s="63">
        <v>-14.553722277233369</v>
      </c>
      <c r="C936" s="63">
        <v>25.553722277233369</v>
      </c>
    </row>
    <row r="937" spans="1:3" x14ac:dyDescent="0.2">
      <c r="A937" s="63">
        <v>913</v>
      </c>
      <c r="B937" s="63">
        <v>297.73719967330391</v>
      </c>
      <c r="C937" s="63">
        <v>-56.737199673303905</v>
      </c>
    </row>
    <row r="938" spans="1:3" x14ac:dyDescent="0.2">
      <c r="A938" s="63">
        <v>914</v>
      </c>
      <c r="B938" s="63">
        <v>142.66490337827767</v>
      </c>
      <c r="C938" s="63">
        <v>-6.6649033782776712</v>
      </c>
    </row>
    <row r="939" spans="1:3" x14ac:dyDescent="0.2">
      <c r="A939" s="63">
        <v>915</v>
      </c>
      <c r="B939" s="63">
        <v>9.0559006880993493</v>
      </c>
      <c r="C939" s="63">
        <v>4.9440993119006507</v>
      </c>
    </row>
    <row r="940" spans="1:3" x14ac:dyDescent="0.2">
      <c r="A940" s="63">
        <v>916</v>
      </c>
      <c r="B940" s="63">
        <v>-0.60258143408221798</v>
      </c>
      <c r="C940" s="63">
        <v>-2.397418565917782</v>
      </c>
    </row>
    <row r="941" spans="1:3" x14ac:dyDescent="0.2">
      <c r="A941" s="63">
        <v>917</v>
      </c>
      <c r="B941" s="63">
        <v>1.543747926402574</v>
      </c>
      <c r="C941" s="63">
        <v>-1.543747926402574</v>
      </c>
    </row>
    <row r="942" spans="1:3" x14ac:dyDescent="0.2">
      <c r="A942" s="63">
        <v>918</v>
      </c>
      <c r="B942" s="63">
        <v>6.9095713276145503</v>
      </c>
      <c r="C942" s="63">
        <v>26.09042867238545</v>
      </c>
    </row>
    <row r="943" spans="1:3" x14ac:dyDescent="0.2">
      <c r="A943" s="63">
        <v>919</v>
      </c>
      <c r="B943" s="63">
        <v>5.2998243072509581</v>
      </c>
      <c r="C943" s="63">
        <v>25.700175692749042</v>
      </c>
    </row>
    <row r="944" spans="1:3" x14ac:dyDescent="0.2">
      <c r="A944" s="63">
        <v>920</v>
      </c>
      <c r="B944" s="63">
        <v>48.226411516946804</v>
      </c>
      <c r="C944" s="63">
        <v>-17.226411516946804</v>
      </c>
    </row>
    <row r="945" spans="1:3" x14ac:dyDescent="0.2">
      <c r="A945" s="63">
        <v>921</v>
      </c>
      <c r="B945" s="63">
        <v>33.738688333674453</v>
      </c>
      <c r="C945" s="63">
        <v>1.2613116663255468</v>
      </c>
    </row>
    <row r="946" spans="1:3" x14ac:dyDescent="0.2">
      <c r="A946" s="63">
        <v>922</v>
      </c>
      <c r="B946" s="63">
        <v>24.616788551614086</v>
      </c>
      <c r="C946" s="63">
        <v>-28.616788551614086</v>
      </c>
    </row>
    <row r="947" spans="1:3" x14ac:dyDescent="0.2">
      <c r="A947" s="63">
        <v>923</v>
      </c>
      <c r="B947" s="63">
        <v>33.202105993553253</v>
      </c>
      <c r="C947" s="63">
        <v>-66.202105993553261</v>
      </c>
    </row>
    <row r="948" spans="1:3" x14ac:dyDescent="0.2">
      <c r="A948" s="63">
        <v>924</v>
      </c>
      <c r="B948" s="63">
        <v>106.71388659015741</v>
      </c>
      <c r="C948" s="63">
        <v>-7.713886590157415</v>
      </c>
    </row>
    <row r="949" spans="1:3" x14ac:dyDescent="0.2">
      <c r="A949" s="63">
        <v>925</v>
      </c>
      <c r="B949" s="63">
        <v>108.86021595064219</v>
      </c>
      <c r="C949" s="63">
        <v>-3.8602159506421856</v>
      </c>
    </row>
    <row r="950" spans="1:3" x14ac:dyDescent="0.2">
      <c r="A950" s="63">
        <v>926</v>
      </c>
      <c r="B950" s="63">
        <v>117.44553339258138</v>
      </c>
      <c r="C950" s="63">
        <v>-34.445533392581382</v>
      </c>
    </row>
    <row r="951" spans="1:3" x14ac:dyDescent="0.2">
      <c r="A951" s="63">
        <v>927</v>
      </c>
      <c r="B951" s="63">
        <v>19.250965150402109</v>
      </c>
      <c r="C951" s="63">
        <v>-7.2509651504021093</v>
      </c>
    </row>
    <row r="952" spans="1:3" x14ac:dyDescent="0.2">
      <c r="A952" s="63">
        <v>928</v>
      </c>
      <c r="B952" s="63">
        <v>20.860712170765702</v>
      </c>
      <c r="C952" s="63">
        <v>3.1392878292342985</v>
      </c>
    </row>
    <row r="953" spans="1:3" x14ac:dyDescent="0.2">
      <c r="A953" s="63">
        <v>929</v>
      </c>
      <c r="B953" s="63">
        <v>7.44615366773575</v>
      </c>
      <c r="C953" s="63">
        <v>11.55384633226425</v>
      </c>
    </row>
    <row r="954" spans="1:3" x14ac:dyDescent="0.2">
      <c r="A954" s="63">
        <v>930</v>
      </c>
      <c r="B954" s="63">
        <v>14.958306429432525</v>
      </c>
      <c r="C954" s="63">
        <v>-20.958306429432525</v>
      </c>
    </row>
    <row r="955" spans="1:3" x14ac:dyDescent="0.2">
      <c r="A955" s="63">
        <v>931</v>
      </c>
      <c r="B955" s="63">
        <v>-18.846380998202957</v>
      </c>
      <c r="C955" s="63">
        <v>27.846380998202957</v>
      </c>
    </row>
    <row r="956" spans="1:3" x14ac:dyDescent="0.2">
      <c r="A956" s="63">
        <v>932</v>
      </c>
      <c r="B956" s="63">
        <v>-10.261063556263785</v>
      </c>
      <c r="C956" s="63">
        <v>28.261063556263785</v>
      </c>
    </row>
    <row r="957" spans="1:3" x14ac:dyDescent="0.2">
      <c r="A957" s="63">
        <v>933</v>
      </c>
      <c r="B957" s="63">
        <v>10.665647708462942</v>
      </c>
      <c r="C957" s="63">
        <v>13.334352291537058</v>
      </c>
    </row>
    <row r="958" spans="1:3" x14ac:dyDescent="0.2">
      <c r="A958" s="63">
        <v>934</v>
      </c>
      <c r="B958" s="63">
        <v>26.226535571977685</v>
      </c>
      <c r="C958" s="63">
        <v>-28.226535571977685</v>
      </c>
    </row>
    <row r="959" spans="1:3" x14ac:dyDescent="0.2">
      <c r="A959" s="63">
        <v>935</v>
      </c>
      <c r="B959" s="63">
        <v>52.519070237916388</v>
      </c>
      <c r="C959" s="63">
        <v>-2.5190702379163881</v>
      </c>
    </row>
    <row r="960" spans="1:3" x14ac:dyDescent="0.2">
      <c r="A960" s="63">
        <v>936</v>
      </c>
      <c r="B960" s="63">
        <v>16.568053449796118</v>
      </c>
      <c r="C960" s="63">
        <v>17.431946550203882</v>
      </c>
    </row>
    <row r="961" spans="1:3" x14ac:dyDescent="0.2">
      <c r="A961" s="63">
        <v>937</v>
      </c>
      <c r="B961" s="63">
        <v>28.90944727258367</v>
      </c>
      <c r="C961" s="63">
        <v>-9.9094472725836695</v>
      </c>
    </row>
    <row r="962" spans="1:3" x14ac:dyDescent="0.2">
      <c r="A962" s="63">
        <v>938</v>
      </c>
      <c r="B962" s="63">
        <v>99.201733828460647</v>
      </c>
      <c r="C962" s="63">
        <v>-75.201733828460647</v>
      </c>
    </row>
    <row r="963" spans="1:3" x14ac:dyDescent="0.2">
      <c r="A963" s="63">
        <v>939</v>
      </c>
      <c r="B963" s="63">
        <v>71.299452142158316</v>
      </c>
      <c r="C963" s="63">
        <v>-8.2994521421583158</v>
      </c>
    </row>
    <row r="964" spans="1:3" x14ac:dyDescent="0.2">
      <c r="A964" s="63">
        <v>940</v>
      </c>
      <c r="B964" s="63">
        <v>24.616788551614086</v>
      </c>
      <c r="C964" s="63">
        <v>15.383211448385914</v>
      </c>
    </row>
    <row r="965" spans="1:3" x14ac:dyDescent="0.2">
      <c r="A965" s="63">
        <v>941</v>
      </c>
      <c r="B965" s="63">
        <v>34.811853013916853</v>
      </c>
      <c r="C965" s="63">
        <v>23.188146986083147</v>
      </c>
    </row>
    <row r="966" spans="1:3" x14ac:dyDescent="0.2">
      <c r="A966" s="63">
        <v>942</v>
      </c>
      <c r="B966" s="63">
        <v>6.9095713276145503</v>
      </c>
      <c r="C966" s="63">
        <v>26.09042867238545</v>
      </c>
    </row>
    <row r="967" spans="1:3" x14ac:dyDescent="0.2">
      <c r="A967" s="63">
        <v>943</v>
      </c>
      <c r="B967" s="63">
        <v>-15.090304617354569</v>
      </c>
      <c r="C967" s="63">
        <v>30.090304617354569</v>
      </c>
    </row>
    <row r="968" spans="1:3" x14ac:dyDescent="0.2">
      <c r="A968" s="63">
        <v>944</v>
      </c>
      <c r="B968" s="63">
        <v>26.226535571977685</v>
      </c>
      <c r="C968" s="63">
        <v>-28.226535571977685</v>
      </c>
    </row>
    <row r="969" spans="1:3" x14ac:dyDescent="0.2">
      <c r="A969" s="63">
        <v>945</v>
      </c>
      <c r="B969" s="63">
        <v>15.494888769553725</v>
      </c>
      <c r="C969" s="63">
        <v>3.5051112304462748</v>
      </c>
    </row>
    <row r="970" spans="1:3" x14ac:dyDescent="0.2">
      <c r="A970" s="63">
        <v>946</v>
      </c>
      <c r="B970" s="63">
        <v>82.031098944582283</v>
      </c>
      <c r="C970" s="63">
        <v>-3.0310989445822827</v>
      </c>
    </row>
    <row r="971" spans="1:3" x14ac:dyDescent="0.2">
      <c r="A971" s="63">
        <v>947</v>
      </c>
      <c r="B971" s="63">
        <v>48.226411516946804</v>
      </c>
      <c r="C971" s="63">
        <v>-16.226411516946804</v>
      </c>
    </row>
    <row r="972" spans="1:3" x14ac:dyDescent="0.2">
      <c r="A972" s="63">
        <v>948</v>
      </c>
      <c r="B972" s="63">
        <v>33.738688333674453</v>
      </c>
      <c r="C972" s="63">
        <v>2.2613116663255468</v>
      </c>
    </row>
    <row r="973" spans="1:3" x14ac:dyDescent="0.2">
      <c r="A973" s="63">
        <v>949</v>
      </c>
      <c r="B973" s="63">
        <v>13.885141749190126</v>
      </c>
      <c r="C973" s="63">
        <v>24.114858250809874</v>
      </c>
    </row>
    <row r="974" spans="1:3" x14ac:dyDescent="0.2">
      <c r="A974" s="63">
        <v>950</v>
      </c>
      <c r="B974" s="63">
        <v>34.811853013916853</v>
      </c>
      <c r="C974" s="63">
        <v>23.188146986083147</v>
      </c>
    </row>
    <row r="975" spans="1:3" x14ac:dyDescent="0.2">
      <c r="A975" s="63">
        <v>951</v>
      </c>
      <c r="B975" s="63">
        <v>99.201733828460647</v>
      </c>
      <c r="C975" s="63">
        <v>-74.201733828460647</v>
      </c>
    </row>
    <row r="976" spans="1:3" x14ac:dyDescent="0.2">
      <c r="A976" s="63">
        <v>952</v>
      </c>
      <c r="B976" s="63">
        <v>71.299452142158316</v>
      </c>
      <c r="C976" s="63">
        <v>-8.2994521421583158</v>
      </c>
    </row>
    <row r="977" spans="1:3" x14ac:dyDescent="0.2">
      <c r="A977" s="63">
        <v>953</v>
      </c>
      <c r="B977" s="63">
        <v>106.71388659015741</v>
      </c>
      <c r="C977" s="63">
        <v>-7.713886590157415</v>
      </c>
    </row>
    <row r="978" spans="1:3" x14ac:dyDescent="0.2">
      <c r="A978" s="63">
        <v>954</v>
      </c>
      <c r="B978" s="63">
        <v>108.86021595064219</v>
      </c>
      <c r="C978" s="63">
        <v>-3.8602159506421856</v>
      </c>
    </row>
    <row r="979" spans="1:3" x14ac:dyDescent="0.2">
      <c r="A979" s="63">
        <v>955</v>
      </c>
      <c r="B979" s="63">
        <v>16.568053449796118</v>
      </c>
      <c r="C979" s="63">
        <v>18.431946550203882</v>
      </c>
    </row>
    <row r="980" spans="1:3" x14ac:dyDescent="0.2">
      <c r="A980" s="63">
        <v>956</v>
      </c>
      <c r="B980" s="63">
        <v>28.90944727258367</v>
      </c>
      <c r="C980" s="63">
        <v>-9.9094472725836695</v>
      </c>
    </row>
    <row r="981" spans="1:3" x14ac:dyDescent="0.2">
      <c r="A981" s="63">
        <v>957</v>
      </c>
      <c r="B981" s="63">
        <v>52.519070237916388</v>
      </c>
      <c r="C981" s="63">
        <v>-3.5190702379163881</v>
      </c>
    </row>
    <row r="982" spans="1:3" x14ac:dyDescent="0.2">
      <c r="A982" s="63">
        <v>958</v>
      </c>
      <c r="B982" s="63">
        <v>-10.261063556263785</v>
      </c>
      <c r="C982" s="63">
        <v>29.261063556263785</v>
      </c>
    </row>
    <row r="983" spans="1:3" x14ac:dyDescent="0.2">
      <c r="A983" s="63">
        <v>959</v>
      </c>
      <c r="B983" s="63">
        <v>-18.846380998202957</v>
      </c>
      <c r="C983" s="63">
        <v>28.846380998202957</v>
      </c>
    </row>
    <row r="984" spans="1:3" x14ac:dyDescent="0.2">
      <c r="A984" s="63">
        <v>960</v>
      </c>
      <c r="B984" s="63">
        <v>17.104635789917317</v>
      </c>
      <c r="C984" s="63">
        <v>-20.104635789917317</v>
      </c>
    </row>
    <row r="985" spans="1:3" x14ac:dyDescent="0.2">
      <c r="A985" s="63">
        <v>961</v>
      </c>
      <c r="B985" s="63">
        <v>117.44553339258138</v>
      </c>
      <c r="C985" s="63">
        <v>-34.445533392581382</v>
      </c>
    </row>
    <row r="986" spans="1:3" x14ac:dyDescent="0.2">
      <c r="A986" s="63">
        <v>962</v>
      </c>
      <c r="B986" s="63">
        <v>305.78593477512186</v>
      </c>
      <c r="C986" s="63">
        <v>241.21406522487814</v>
      </c>
    </row>
    <row r="987" spans="1:3" x14ac:dyDescent="0.2">
      <c r="A987" s="63">
        <v>963</v>
      </c>
      <c r="B987" s="63">
        <v>19.250965150402109</v>
      </c>
      <c r="C987" s="63">
        <v>-7.2509651504021093</v>
      </c>
    </row>
    <row r="988" spans="1:3" x14ac:dyDescent="0.2">
      <c r="A988" s="63">
        <v>964</v>
      </c>
      <c r="B988" s="63">
        <v>-11.334228236506181</v>
      </c>
      <c r="C988" s="63">
        <v>28.334228236506181</v>
      </c>
    </row>
    <row r="989" spans="1:3" x14ac:dyDescent="0.2">
      <c r="A989" s="63">
        <v>965</v>
      </c>
      <c r="B989" s="63">
        <v>-19.382963338324153</v>
      </c>
      <c r="C989" s="63">
        <v>51.382963338324153</v>
      </c>
    </row>
    <row r="990" spans="1:3" x14ac:dyDescent="0.2">
      <c r="A990" s="63">
        <v>966</v>
      </c>
      <c r="B990" s="63">
        <v>24.616788551614086</v>
      </c>
      <c r="C990" s="63">
        <v>-28.616788551614086</v>
      </c>
    </row>
    <row r="991" spans="1:3" x14ac:dyDescent="0.2">
      <c r="A991" s="63">
        <v>967</v>
      </c>
      <c r="B991" s="63">
        <v>-0.60258143408221798</v>
      </c>
      <c r="C991" s="63">
        <v>-2.397418565917782</v>
      </c>
    </row>
    <row r="992" spans="1:3" x14ac:dyDescent="0.2">
      <c r="A992" s="63">
        <v>968</v>
      </c>
      <c r="B992" s="63">
        <v>31.592358973189668</v>
      </c>
      <c r="C992" s="63">
        <v>9.4076410268103317</v>
      </c>
    </row>
    <row r="993" spans="1:3" x14ac:dyDescent="0.2">
      <c r="A993" s="63">
        <v>969</v>
      </c>
      <c r="B993" s="63">
        <v>41.250841095371236</v>
      </c>
      <c r="C993" s="63">
        <v>0.74915890462876433</v>
      </c>
    </row>
    <row r="994" spans="1:3" x14ac:dyDescent="0.2">
      <c r="A994" s="63">
        <v>970</v>
      </c>
      <c r="B994" s="63">
        <v>1.543747926402574</v>
      </c>
      <c r="C994" s="63">
        <v>-1.543747926402574</v>
      </c>
    </row>
    <row r="995" spans="1:3" x14ac:dyDescent="0.2">
      <c r="A995" s="63">
        <v>971</v>
      </c>
      <c r="B995" s="63">
        <v>119.05528041294497</v>
      </c>
      <c r="C995" s="63">
        <v>13.944719587055033</v>
      </c>
    </row>
    <row r="996" spans="1:3" x14ac:dyDescent="0.2">
      <c r="A996" s="63">
        <v>972</v>
      </c>
      <c r="B996" s="63">
        <v>105.64072190991502</v>
      </c>
      <c r="C996" s="63">
        <v>15.359278090084985</v>
      </c>
    </row>
    <row r="997" spans="1:3" x14ac:dyDescent="0.2">
      <c r="A997" s="63">
        <v>973</v>
      </c>
      <c r="B997" s="63">
        <v>80.957934264339883</v>
      </c>
      <c r="C997" s="63">
        <v>18.042065735660117</v>
      </c>
    </row>
    <row r="998" spans="1:3" x14ac:dyDescent="0.2">
      <c r="A998" s="63">
        <v>974</v>
      </c>
      <c r="B998" s="63">
        <v>-3.8220754748094095</v>
      </c>
      <c r="C998" s="63">
        <v>-232.17792452519058</v>
      </c>
    </row>
    <row r="999" spans="1:3" x14ac:dyDescent="0.2">
      <c r="A999" s="63">
        <v>975</v>
      </c>
      <c r="B999" s="63">
        <v>319.73707561827302</v>
      </c>
      <c r="C999" s="63">
        <v>-1.7370756182730247</v>
      </c>
    </row>
    <row r="1000" spans="1:3" x14ac:dyDescent="0.2">
      <c r="A1000" s="63">
        <v>976</v>
      </c>
      <c r="B1000" s="63">
        <v>435.10227874433059</v>
      </c>
      <c r="C1000" s="63">
        <v>-78.10227874433059</v>
      </c>
    </row>
    <row r="1001" spans="1:3" x14ac:dyDescent="0.2">
      <c r="A1001" s="63">
        <v>977</v>
      </c>
      <c r="B1001" s="63">
        <v>316.51758157754585</v>
      </c>
      <c r="C1001" s="63">
        <v>-53.517581577545855</v>
      </c>
    </row>
    <row r="1002" spans="1:3" x14ac:dyDescent="0.2">
      <c r="A1002" s="63">
        <v>978</v>
      </c>
      <c r="B1002" s="63">
        <v>63.787299380461555</v>
      </c>
      <c r="C1002" s="63">
        <v>-206.78729938046155</v>
      </c>
    </row>
    <row r="1003" spans="1:3" x14ac:dyDescent="0.2">
      <c r="A1003" s="63">
        <v>979</v>
      </c>
      <c r="B1003" s="63">
        <v>10.665647708462942</v>
      </c>
      <c r="C1003" s="63">
        <v>12.334352291537058</v>
      </c>
    </row>
    <row r="1004" spans="1:3" x14ac:dyDescent="0.2">
      <c r="A1004" s="63">
        <v>980</v>
      </c>
      <c r="B1004" s="63">
        <v>26.226535571977685</v>
      </c>
      <c r="C1004" s="63">
        <v>-29.226535571977685</v>
      </c>
    </row>
    <row r="1005" spans="1:3" x14ac:dyDescent="0.2">
      <c r="A1005" s="63">
        <v>981</v>
      </c>
      <c r="B1005" s="63">
        <v>24.616788551614086</v>
      </c>
      <c r="C1005" s="63">
        <v>16.383211448385914</v>
      </c>
    </row>
    <row r="1006" spans="1:3" x14ac:dyDescent="0.2">
      <c r="A1006" s="63">
        <v>982</v>
      </c>
      <c r="B1006" s="63">
        <v>17.104635789917317</v>
      </c>
      <c r="C1006" s="63">
        <v>18.895364210082683</v>
      </c>
    </row>
    <row r="1007" spans="1:3" x14ac:dyDescent="0.2">
      <c r="A1007" s="63">
        <v>983</v>
      </c>
      <c r="B1007" s="63">
        <v>48.226411516946804</v>
      </c>
      <c r="C1007" s="63">
        <v>-16.226411516946804</v>
      </c>
    </row>
    <row r="1008" spans="1:3" x14ac:dyDescent="0.2">
      <c r="A1008" s="63">
        <v>984</v>
      </c>
      <c r="B1008" s="63">
        <v>14.958306429432525</v>
      </c>
      <c r="C1008" s="63">
        <v>25.041693570567475</v>
      </c>
    </row>
    <row r="1009" spans="1:3" x14ac:dyDescent="0.2">
      <c r="A1009" s="63">
        <v>985</v>
      </c>
      <c r="B1009" s="63">
        <v>34.811853013916853</v>
      </c>
      <c r="C1009" s="63">
        <v>23.188146986083147</v>
      </c>
    </row>
    <row r="1010" spans="1:3" x14ac:dyDescent="0.2">
      <c r="A1010" s="63">
        <v>986</v>
      </c>
      <c r="B1010" s="63">
        <v>9.0559006880993493</v>
      </c>
      <c r="C1010" s="63">
        <v>4.9440993119006507</v>
      </c>
    </row>
    <row r="1011" spans="1:3" x14ac:dyDescent="0.2">
      <c r="A1011" s="63">
        <v>987</v>
      </c>
      <c r="B1011" s="63">
        <v>-0.60258143408221798</v>
      </c>
      <c r="C1011" s="63">
        <v>-2.397418565917782</v>
      </c>
    </row>
    <row r="1012" spans="1:3" x14ac:dyDescent="0.2">
      <c r="A1012" s="63">
        <v>988</v>
      </c>
      <c r="B1012" s="63">
        <v>24.616788551614086</v>
      </c>
      <c r="C1012" s="63">
        <v>-27.616788551614086</v>
      </c>
    </row>
    <row r="1013" spans="1:3" x14ac:dyDescent="0.2">
      <c r="A1013" s="63">
        <v>989</v>
      </c>
      <c r="B1013" s="63">
        <v>-11.334228236506181</v>
      </c>
      <c r="C1013" s="63">
        <v>29.334228236506181</v>
      </c>
    </row>
    <row r="1014" spans="1:3" x14ac:dyDescent="0.2">
      <c r="A1014" s="63">
        <v>990</v>
      </c>
      <c r="B1014" s="63">
        <v>-4.8952401550518019</v>
      </c>
      <c r="C1014" s="63">
        <v>12.895240155051802</v>
      </c>
    </row>
    <row r="1015" spans="1:3" x14ac:dyDescent="0.2">
      <c r="A1015" s="63">
        <v>991</v>
      </c>
      <c r="B1015" s="63">
        <v>41.250841095371236</v>
      </c>
      <c r="C1015" s="63">
        <v>1.7491589046287643</v>
      </c>
    </row>
    <row r="1016" spans="1:3" x14ac:dyDescent="0.2">
      <c r="A1016" s="63">
        <v>992</v>
      </c>
      <c r="B1016" s="63">
        <v>33.202105993553253</v>
      </c>
      <c r="C1016" s="63">
        <v>-67.202105993553261</v>
      </c>
    </row>
    <row r="1017" spans="1:3" x14ac:dyDescent="0.2">
      <c r="A1017" s="63">
        <v>993</v>
      </c>
      <c r="B1017" s="63">
        <v>106.71388659015741</v>
      </c>
      <c r="C1017" s="63">
        <v>-7.713886590157415</v>
      </c>
    </row>
    <row r="1018" spans="1:3" x14ac:dyDescent="0.2">
      <c r="A1018" s="63">
        <v>994</v>
      </c>
      <c r="B1018" s="63">
        <v>108.86021595064219</v>
      </c>
      <c r="C1018" s="63">
        <v>-3.8602159506421856</v>
      </c>
    </row>
    <row r="1019" spans="1:3" x14ac:dyDescent="0.2">
      <c r="A1019" s="63">
        <v>995</v>
      </c>
      <c r="B1019" s="63">
        <v>-18.846380998202957</v>
      </c>
      <c r="C1019" s="63">
        <v>28.846380998202957</v>
      </c>
    </row>
    <row r="1020" spans="1:3" x14ac:dyDescent="0.2">
      <c r="A1020" s="63">
        <v>996</v>
      </c>
      <c r="B1020" s="63">
        <v>28.90944727258367</v>
      </c>
      <c r="C1020" s="63">
        <v>-9.9094472725836695</v>
      </c>
    </row>
    <row r="1021" spans="1:3" x14ac:dyDescent="0.2">
      <c r="A1021" s="63">
        <v>997</v>
      </c>
      <c r="B1021" s="63">
        <v>99.201733828460647</v>
      </c>
      <c r="C1021" s="63">
        <v>-74.201733828460647</v>
      </c>
    </row>
    <row r="1022" spans="1:3" x14ac:dyDescent="0.2">
      <c r="A1022" s="63">
        <v>998</v>
      </c>
      <c r="B1022" s="63">
        <v>10.665647708462942</v>
      </c>
      <c r="C1022" s="63">
        <v>18.334352291537058</v>
      </c>
    </row>
    <row r="1023" spans="1:3" x14ac:dyDescent="0.2">
      <c r="A1023" s="63">
        <v>999</v>
      </c>
      <c r="B1023" s="63">
        <v>-10.261063556263785</v>
      </c>
      <c r="C1023" s="63">
        <v>29.261063556263785</v>
      </c>
    </row>
    <row r="1024" spans="1:3" x14ac:dyDescent="0.2">
      <c r="A1024" s="63">
        <v>1000</v>
      </c>
      <c r="B1024" s="63">
        <v>80.957934264339883</v>
      </c>
      <c r="C1024" s="63">
        <v>18.042065735660117</v>
      </c>
    </row>
    <row r="1025" spans="1:3" x14ac:dyDescent="0.2">
      <c r="A1025" s="63">
        <v>1001</v>
      </c>
      <c r="B1025" s="63">
        <v>29.982611952826069</v>
      </c>
      <c r="C1025" s="63">
        <v>3.0173880471739309</v>
      </c>
    </row>
    <row r="1026" spans="1:3" x14ac:dyDescent="0.2">
      <c r="A1026" s="63">
        <v>1002</v>
      </c>
      <c r="B1026" s="63">
        <v>105.64072190991502</v>
      </c>
      <c r="C1026" s="63">
        <v>14.359278090084985</v>
      </c>
    </row>
    <row r="1027" spans="1:3" x14ac:dyDescent="0.2">
      <c r="A1027" s="63">
        <v>1003</v>
      </c>
      <c r="B1027" s="63">
        <v>20.860712170765702</v>
      </c>
      <c r="C1027" s="63">
        <v>3.1392878292342985</v>
      </c>
    </row>
    <row r="1028" spans="1:3" x14ac:dyDescent="0.2">
      <c r="A1028" s="63">
        <v>1004</v>
      </c>
      <c r="B1028" s="63">
        <v>7.44615366773575</v>
      </c>
      <c r="C1028" s="63">
        <v>12.55384633226425</v>
      </c>
    </row>
    <row r="1029" spans="1:3" x14ac:dyDescent="0.2">
      <c r="A1029" s="63">
        <v>1005</v>
      </c>
      <c r="B1029" s="63">
        <v>243.0058009809417</v>
      </c>
      <c r="C1029" s="63">
        <v>-51.0058009809417</v>
      </c>
    </row>
    <row r="1030" spans="1:3" x14ac:dyDescent="0.2">
      <c r="A1030" s="63">
        <v>1006</v>
      </c>
      <c r="B1030" s="63">
        <v>59.494640659491971</v>
      </c>
      <c r="C1030" s="63">
        <v>8.5053593405080292</v>
      </c>
    </row>
    <row r="1031" spans="1:3" x14ac:dyDescent="0.2">
      <c r="A1031" s="63">
        <v>1007</v>
      </c>
      <c r="B1031" s="63">
        <v>5.2998243072509581</v>
      </c>
      <c r="C1031" s="63">
        <v>25.700175692749042</v>
      </c>
    </row>
    <row r="1032" spans="1:3" x14ac:dyDescent="0.2">
      <c r="A1032" s="63">
        <v>1008</v>
      </c>
      <c r="B1032" s="63">
        <v>17.104635789917317</v>
      </c>
      <c r="C1032" s="63">
        <v>17.895364210082683</v>
      </c>
    </row>
    <row r="1033" spans="1:3" x14ac:dyDescent="0.2">
      <c r="A1033" s="63">
        <v>1009</v>
      </c>
      <c r="B1033" s="63">
        <v>6.9095713276145503</v>
      </c>
      <c r="C1033" s="63">
        <v>27.09042867238545</v>
      </c>
    </row>
    <row r="1034" spans="1:3" x14ac:dyDescent="0.2">
      <c r="A1034" s="63">
        <v>1010</v>
      </c>
      <c r="B1034" s="63">
        <v>33.738688333674453</v>
      </c>
      <c r="C1034" s="63">
        <v>2.2613116663255468</v>
      </c>
    </row>
    <row r="1035" spans="1:3" x14ac:dyDescent="0.2">
      <c r="A1035" s="63">
        <v>1011</v>
      </c>
      <c r="B1035" s="63">
        <v>15.494888769553725</v>
      </c>
      <c r="C1035" s="63">
        <v>3.5051112304462748</v>
      </c>
    </row>
    <row r="1036" spans="1:3" x14ac:dyDescent="0.2">
      <c r="A1036" s="63">
        <v>1012</v>
      </c>
      <c r="B1036" s="63">
        <v>31.592358973189668</v>
      </c>
      <c r="C1036" s="63">
        <v>10.407641026810332</v>
      </c>
    </row>
    <row r="1037" spans="1:3" x14ac:dyDescent="0.2">
      <c r="A1037" s="63">
        <v>1013</v>
      </c>
      <c r="B1037" s="63">
        <v>41.250841095371236</v>
      </c>
      <c r="C1037" s="63">
        <v>0.74915890462876433</v>
      </c>
    </row>
    <row r="1038" spans="1:3" x14ac:dyDescent="0.2">
      <c r="A1038" s="63">
        <v>1014</v>
      </c>
      <c r="B1038" s="63">
        <v>33.202105993553253</v>
      </c>
      <c r="C1038" s="63">
        <v>-66.202105993553261</v>
      </c>
    </row>
    <row r="1039" spans="1:3" x14ac:dyDescent="0.2">
      <c r="A1039" s="63">
        <v>1015</v>
      </c>
      <c r="B1039" s="63">
        <v>24.616788551614086</v>
      </c>
      <c r="C1039" s="63">
        <v>-27.616788551614086</v>
      </c>
    </row>
    <row r="1040" spans="1:3" x14ac:dyDescent="0.2">
      <c r="A1040" s="63">
        <v>1016</v>
      </c>
      <c r="B1040" s="63">
        <v>9.0559006880993493</v>
      </c>
      <c r="C1040" s="63">
        <v>4.9440993119006507</v>
      </c>
    </row>
    <row r="1041" spans="1:3" x14ac:dyDescent="0.2">
      <c r="A1041" s="63">
        <v>1017</v>
      </c>
      <c r="B1041" s="63">
        <v>-0.60258143408221798</v>
      </c>
      <c r="C1041" s="63">
        <v>-2.397418565917782</v>
      </c>
    </row>
    <row r="1042" spans="1:3" x14ac:dyDescent="0.2">
      <c r="A1042" s="63">
        <v>1018</v>
      </c>
      <c r="B1042" s="63">
        <v>48.226411516946804</v>
      </c>
      <c r="C1042" s="63">
        <v>-16.226411516946804</v>
      </c>
    </row>
    <row r="1043" spans="1:3" x14ac:dyDescent="0.2">
      <c r="A1043" s="63">
        <v>1019</v>
      </c>
      <c r="B1043" s="63">
        <v>237.10339523960855</v>
      </c>
      <c r="C1043" s="63">
        <v>-72.103395239608545</v>
      </c>
    </row>
    <row r="1044" spans="1:3" x14ac:dyDescent="0.2">
      <c r="A1044" s="63">
        <v>1020</v>
      </c>
      <c r="B1044" s="63">
        <v>142.66490337827767</v>
      </c>
      <c r="C1044" s="63">
        <v>-106.66490337827767</v>
      </c>
    </row>
    <row r="1045" spans="1:3" x14ac:dyDescent="0.2">
      <c r="A1045" s="63">
        <v>1021</v>
      </c>
      <c r="B1045" s="63">
        <v>297.73719967330391</v>
      </c>
      <c r="C1045" s="63">
        <v>-57.737199673303905</v>
      </c>
    </row>
    <row r="1046" spans="1:3" x14ac:dyDescent="0.2">
      <c r="A1046" s="63">
        <v>1022</v>
      </c>
      <c r="B1046" s="63">
        <v>9.0559006880993493</v>
      </c>
      <c r="C1046" s="63">
        <v>-122.05590068809934</v>
      </c>
    </row>
    <row r="1047" spans="1:3" x14ac:dyDescent="0.2">
      <c r="A1047" s="63">
        <v>1023</v>
      </c>
      <c r="B1047" s="63">
        <v>435.10227874433059</v>
      </c>
      <c r="C1047" s="63">
        <v>-78.10227874433059</v>
      </c>
    </row>
    <row r="1048" spans="1:3" x14ac:dyDescent="0.2">
      <c r="A1048" s="63">
        <v>1024</v>
      </c>
      <c r="B1048" s="63">
        <v>119.05528041294497</v>
      </c>
      <c r="C1048" s="63">
        <v>13.944719587055033</v>
      </c>
    </row>
    <row r="1049" spans="1:3" x14ac:dyDescent="0.2">
      <c r="A1049" s="63">
        <v>1025</v>
      </c>
      <c r="B1049" s="63">
        <v>243.0058009809417</v>
      </c>
      <c r="C1049" s="63">
        <v>-51.0058009809417</v>
      </c>
    </row>
    <row r="1050" spans="1:3" x14ac:dyDescent="0.2">
      <c r="A1050" s="63">
        <v>1026</v>
      </c>
      <c r="B1050" s="63">
        <v>59.494640659491971</v>
      </c>
      <c r="C1050" s="63">
        <v>7.5053593405080292</v>
      </c>
    </row>
    <row r="1051" spans="1:3" x14ac:dyDescent="0.2">
      <c r="A1051" s="63">
        <v>1027</v>
      </c>
      <c r="B1051" s="63">
        <v>105.64072190991502</v>
      </c>
      <c r="C1051" s="63">
        <v>14.359278090084985</v>
      </c>
    </row>
    <row r="1052" spans="1:3" x14ac:dyDescent="0.2">
      <c r="A1052" s="63">
        <v>1028</v>
      </c>
      <c r="B1052" s="63">
        <v>80.957934264339883</v>
      </c>
      <c r="C1052" s="63">
        <v>17.042065735660117</v>
      </c>
    </row>
    <row r="1053" spans="1:3" x14ac:dyDescent="0.2">
      <c r="A1053" s="63">
        <v>1029</v>
      </c>
      <c r="B1053" s="63">
        <v>29.982611952826069</v>
      </c>
      <c r="C1053" s="63">
        <v>2.0173880471739309</v>
      </c>
    </row>
    <row r="1054" spans="1:3" x14ac:dyDescent="0.2">
      <c r="A1054" s="63">
        <v>1030</v>
      </c>
      <c r="B1054" s="63">
        <v>48.226411516946804</v>
      </c>
      <c r="C1054" s="63">
        <v>-190.2264115169468</v>
      </c>
    </row>
    <row r="1055" spans="1:3" x14ac:dyDescent="0.2">
      <c r="A1055" s="63">
        <v>1031</v>
      </c>
      <c r="B1055" s="63">
        <v>-19.382963338324153</v>
      </c>
      <c r="C1055" s="63">
        <v>50.382963338324153</v>
      </c>
    </row>
    <row r="1056" spans="1:3" x14ac:dyDescent="0.2">
      <c r="A1056" s="63">
        <v>1032</v>
      </c>
      <c r="B1056" s="63">
        <v>-11.334228236506181</v>
      </c>
      <c r="C1056" s="63">
        <v>29.334228236506181</v>
      </c>
    </row>
    <row r="1057" spans="1:3" x14ac:dyDescent="0.2">
      <c r="A1057" s="63">
        <v>1033</v>
      </c>
      <c r="B1057" s="63">
        <v>-14.017139937112173</v>
      </c>
      <c r="C1057" s="63">
        <v>29.017139937112173</v>
      </c>
    </row>
    <row r="1058" spans="1:3" x14ac:dyDescent="0.2">
      <c r="A1058" s="63">
        <v>1034</v>
      </c>
      <c r="B1058" s="63">
        <v>1.543747926402574</v>
      </c>
      <c r="C1058" s="63">
        <v>-1.543747926402574</v>
      </c>
    </row>
    <row r="1059" spans="1:3" x14ac:dyDescent="0.2">
      <c r="A1059" s="63">
        <v>1035</v>
      </c>
      <c r="B1059" s="63">
        <v>142.66490337827767</v>
      </c>
      <c r="C1059" s="63">
        <v>-105.66490337827767</v>
      </c>
    </row>
    <row r="1060" spans="1:3" x14ac:dyDescent="0.2">
      <c r="A1060" s="63">
        <v>1036</v>
      </c>
      <c r="B1060" s="63">
        <v>214.030354614397</v>
      </c>
      <c r="C1060" s="63">
        <v>-48.030354614396998</v>
      </c>
    </row>
    <row r="1061" spans="1:3" x14ac:dyDescent="0.2">
      <c r="A1061" s="63">
        <v>1037</v>
      </c>
      <c r="B1061" s="63">
        <v>142.66490337827767</v>
      </c>
      <c r="C1061" s="63">
        <v>-6.6649033782776712</v>
      </c>
    </row>
    <row r="1062" spans="1:3" x14ac:dyDescent="0.2">
      <c r="A1062" s="63">
        <v>1038</v>
      </c>
      <c r="B1062" s="63">
        <v>297.73719967330391</v>
      </c>
      <c r="C1062" s="63">
        <v>-56.737199673303905</v>
      </c>
    </row>
    <row r="1063" spans="1:3" x14ac:dyDescent="0.2">
      <c r="A1063" s="63">
        <v>1039</v>
      </c>
      <c r="B1063" s="63">
        <v>237.10339523960855</v>
      </c>
      <c r="C1063" s="63">
        <v>-72.103395239608545</v>
      </c>
    </row>
    <row r="1064" spans="1:3" x14ac:dyDescent="0.2">
      <c r="A1064" s="63">
        <v>1040</v>
      </c>
      <c r="B1064" s="63">
        <v>-22.602457379051341</v>
      </c>
      <c r="C1064" s="63">
        <v>-346.39754262094868</v>
      </c>
    </row>
    <row r="1065" spans="1:3" x14ac:dyDescent="0.2">
      <c r="A1065" s="63">
        <v>1041</v>
      </c>
      <c r="B1065" s="63">
        <v>-4.8952401550518019</v>
      </c>
      <c r="C1065" s="63">
        <v>12.895240155051802</v>
      </c>
    </row>
    <row r="1066" spans="1:3" x14ac:dyDescent="0.2">
      <c r="A1066" s="63">
        <v>1042</v>
      </c>
      <c r="B1066" s="63">
        <v>19.250965150402109</v>
      </c>
      <c r="C1066" s="63">
        <v>-8.2509651504021093</v>
      </c>
    </row>
    <row r="1067" spans="1:3" x14ac:dyDescent="0.2">
      <c r="A1067" s="63">
        <v>1043</v>
      </c>
      <c r="B1067" s="63">
        <v>20.860712170765702</v>
      </c>
      <c r="C1067" s="63">
        <v>3.1392878292342985</v>
      </c>
    </row>
    <row r="1068" spans="1:3" x14ac:dyDescent="0.2">
      <c r="A1068" s="63">
        <v>1044</v>
      </c>
      <c r="B1068" s="63">
        <v>117.44553339258138</v>
      </c>
      <c r="C1068" s="63">
        <v>-34.445533392581382</v>
      </c>
    </row>
    <row r="1069" spans="1:3" x14ac:dyDescent="0.2">
      <c r="A1069" s="63">
        <v>1045</v>
      </c>
      <c r="B1069" s="63">
        <v>14.958306429432525</v>
      </c>
      <c r="C1069" s="63">
        <v>-20.958306429432525</v>
      </c>
    </row>
    <row r="1070" spans="1:3" x14ac:dyDescent="0.2">
      <c r="A1070" s="63">
        <v>1046</v>
      </c>
      <c r="B1070" s="63">
        <v>17.641218130038517</v>
      </c>
      <c r="C1070" s="63">
        <v>-13.641218130038517</v>
      </c>
    </row>
    <row r="1071" spans="1:3" x14ac:dyDescent="0.2">
      <c r="A1071" s="63">
        <v>1047</v>
      </c>
      <c r="B1071" s="63">
        <v>-5.4318224951730016</v>
      </c>
      <c r="C1071" s="63">
        <v>27.431822495173002</v>
      </c>
    </row>
    <row r="1072" spans="1:3" x14ac:dyDescent="0.2">
      <c r="A1072" s="63">
        <v>1048</v>
      </c>
      <c r="B1072" s="63">
        <v>10.665647708462942</v>
      </c>
      <c r="C1072" s="63">
        <v>19.334352291537058</v>
      </c>
    </row>
    <row r="1073" spans="1:3" x14ac:dyDescent="0.2">
      <c r="A1073" s="63">
        <v>1049</v>
      </c>
      <c r="B1073" s="63">
        <v>-18.846380998202957</v>
      </c>
      <c r="C1073" s="63">
        <v>27.846380998202957</v>
      </c>
    </row>
    <row r="1074" spans="1:3" x14ac:dyDescent="0.2">
      <c r="A1074" s="63">
        <v>1050</v>
      </c>
      <c r="B1074" s="63">
        <v>106.71388659015741</v>
      </c>
      <c r="C1074" s="63">
        <v>-6.713886590157415</v>
      </c>
    </row>
    <row r="1075" spans="1:3" x14ac:dyDescent="0.2">
      <c r="A1075" s="63">
        <v>1051</v>
      </c>
      <c r="B1075" s="63">
        <v>108.86021595064219</v>
      </c>
      <c r="C1075" s="63">
        <v>-3.8602159506421856</v>
      </c>
    </row>
    <row r="1076" spans="1:3" x14ac:dyDescent="0.2">
      <c r="A1076" s="63">
        <v>1052</v>
      </c>
      <c r="B1076" s="63">
        <v>7.44615366773575</v>
      </c>
      <c r="C1076" s="63">
        <v>12.55384633226425</v>
      </c>
    </row>
    <row r="1077" spans="1:3" x14ac:dyDescent="0.2">
      <c r="A1077" s="63">
        <v>1053</v>
      </c>
      <c r="B1077" s="63">
        <v>16.568053449796118</v>
      </c>
      <c r="C1077" s="63">
        <v>17.431946550203882</v>
      </c>
    </row>
    <row r="1078" spans="1:3" x14ac:dyDescent="0.2">
      <c r="A1078" s="63">
        <v>1054</v>
      </c>
      <c r="B1078" s="63">
        <v>28.90944727258367</v>
      </c>
      <c r="C1078" s="63">
        <v>-10.90944727258367</v>
      </c>
    </row>
    <row r="1079" spans="1:3" x14ac:dyDescent="0.2">
      <c r="A1079" s="63">
        <v>1055</v>
      </c>
      <c r="B1079" s="63">
        <v>52.519070237916388</v>
      </c>
      <c r="C1079" s="63">
        <v>-3.5190702379163881</v>
      </c>
    </row>
    <row r="1080" spans="1:3" x14ac:dyDescent="0.2">
      <c r="A1080" s="63">
        <v>1056</v>
      </c>
      <c r="B1080" s="63">
        <v>61.104387679855556</v>
      </c>
      <c r="C1080" s="63">
        <v>4.8956123201444441</v>
      </c>
    </row>
    <row r="1081" spans="1:3" x14ac:dyDescent="0.2">
      <c r="A1081" s="63">
        <v>1057</v>
      </c>
      <c r="B1081" s="63">
        <v>82.031098944582283</v>
      </c>
      <c r="C1081" s="63">
        <v>-3.0310989445822827</v>
      </c>
    </row>
    <row r="1082" spans="1:3" x14ac:dyDescent="0.2">
      <c r="A1082" s="63">
        <v>1058</v>
      </c>
      <c r="B1082" s="63">
        <v>14.958306429432525</v>
      </c>
      <c r="C1082" s="63">
        <v>25.041693570567475</v>
      </c>
    </row>
    <row r="1083" spans="1:3" x14ac:dyDescent="0.2">
      <c r="A1083" s="63">
        <v>1059</v>
      </c>
      <c r="B1083" s="63">
        <v>24.616788551614086</v>
      </c>
      <c r="C1083" s="63">
        <v>16.383211448385914</v>
      </c>
    </row>
    <row r="1084" spans="1:3" x14ac:dyDescent="0.2">
      <c r="A1084" s="63">
        <v>1060</v>
      </c>
      <c r="B1084" s="63">
        <v>10.665647708462942</v>
      </c>
      <c r="C1084" s="63">
        <v>13.334352291537058</v>
      </c>
    </row>
    <row r="1085" spans="1:3" x14ac:dyDescent="0.2">
      <c r="A1085" s="63">
        <v>1061</v>
      </c>
      <c r="B1085" s="63">
        <v>26.226535571977685</v>
      </c>
      <c r="C1085" s="63">
        <v>-29.226535571977685</v>
      </c>
    </row>
    <row r="1086" spans="1:3" x14ac:dyDescent="0.2">
      <c r="A1086" s="63">
        <v>1062</v>
      </c>
      <c r="B1086" s="63">
        <v>99.201733828460647</v>
      </c>
      <c r="C1086" s="63">
        <v>-75.201733828460647</v>
      </c>
    </row>
    <row r="1087" spans="1:3" x14ac:dyDescent="0.2">
      <c r="A1087" s="63">
        <v>1063</v>
      </c>
      <c r="B1087" s="63">
        <v>113.68945701173297</v>
      </c>
      <c r="C1087" s="63">
        <v>-32.689457011732969</v>
      </c>
    </row>
    <row r="1088" spans="1:3" x14ac:dyDescent="0.2">
      <c r="A1088" s="63">
        <v>1064</v>
      </c>
      <c r="B1088" s="63">
        <v>8.5193183479781496</v>
      </c>
      <c r="C1088" s="63">
        <v>-18.51931834797815</v>
      </c>
    </row>
    <row r="1089" spans="1:3" x14ac:dyDescent="0.2">
      <c r="A1089" s="63">
        <v>1065</v>
      </c>
      <c r="B1089" s="63">
        <v>16.568053449796118</v>
      </c>
      <c r="C1089" s="63">
        <v>4.4319465502038824</v>
      </c>
    </row>
    <row r="1090" spans="1:3" x14ac:dyDescent="0.2">
      <c r="A1090" s="63">
        <v>1066</v>
      </c>
      <c r="B1090" s="63">
        <v>19.250965150402109</v>
      </c>
      <c r="C1090" s="63">
        <v>-7.2509651504021093</v>
      </c>
    </row>
    <row r="1091" spans="1:3" x14ac:dyDescent="0.2">
      <c r="A1091" s="63">
        <v>1067</v>
      </c>
      <c r="B1091" s="63">
        <v>16.031471109674918</v>
      </c>
      <c r="C1091" s="63">
        <v>6.9685288903250822</v>
      </c>
    </row>
    <row r="1092" spans="1:3" x14ac:dyDescent="0.2">
      <c r="A1092" s="63">
        <v>1068</v>
      </c>
      <c r="B1092" s="63">
        <v>7.9827360078569498</v>
      </c>
      <c r="C1092" s="63">
        <v>19.01726399214305</v>
      </c>
    </row>
    <row r="1093" spans="1:3" x14ac:dyDescent="0.2">
      <c r="A1093" s="63">
        <v>1069</v>
      </c>
      <c r="B1093" s="63">
        <v>80.957934264339883</v>
      </c>
      <c r="C1093" s="63">
        <v>17.042065735660117</v>
      </c>
    </row>
    <row r="1094" spans="1:3" x14ac:dyDescent="0.2">
      <c r="A1094" s="63">
        <v>1070</v>
      </c>
      <c r="B1094" s="63">
        <v>27.836282592341284</v>
      </c>
      <c r="C1094" s="63">
        <v>3.1637174076587158</v>
      </c>
    </row>
    <row r="1095" spans="1:3" x14ac:dyDescent="0.2">
      <c r="A1095" s="63">
        <v>1071</v>
      </c>
      <c r="B1095" s="63">
        <v>124.95768615427815</v>
      </c>
      <c r="C1095" s="63">
        <v>14.04231384572185</v>
      </c>
    </row>
    <row r="1096" spans="1:3" x14ac:dyDescent="0.2">
      <c r="A1096" s="63">
        <v>1072</v>
      </c>
      <c r="B1096" s="63">
        <v>94.909075107491049</v>
      </c>
      <c r="C1096" s="63">
        <v>16.090924892508951</v>
      </c>
    </row>
    <row r="1097" spans="1:3" x14ac:dyDescent="0.2">
      <c r="A1097" s="63">
        <v>1073</v>
      </c>
      <c r="B1097" s="63">
        <v>64.323881720582762</v>
      </c>
      <c r="C1097" s="63">
        <v>6.6761182794172385</v>
      </c>
    </row>
    <row r="1098" spans="1:3" x14ac:dyDescent="0.2">
      <c r="A1098" s="63">
        <v>1074</v>
      </c>
      <c r="B1098" s="63">
        <v>94.909075107491049</v>
      </c>
      <c r="C1098" s="63">
        <v>16.090924892508951</v>
      </c>
    </row>
    <row r="1099" spans="1:3" x14ac:dyDescent="0.2">
      <c r="A1099" s="63">
        <v>1075</v>
      </c>
      <c r="B1099" s="63">
        <v>64.323881720582762</v>
      </c>
      <c r="C1099" s="63">
        <v>7.6761182794172385</v>
      </c>
    </row>
    <row r="1100" spans="1:3" x14ac:dyDescent="0.2">
      <c r="A1100" s="63">
        <v>1076</v>
      </c>
      <c r="B1100" s="63">
        <v>124.95768615427815</v>
      </c>
      <c r="C1100" s="63">
        <v>14.04231384572185</v>
      </c>
    </row>
    <row r="1101" spans="1:3" x14ac:dyDescent="0.2">
      <c r="A1101" s="63">
        <v>1077</v>
      </c>
      <c r="B1101" s="63">
        <v>80.957934264339883</v>
      </c>
      <c r="C1101" s="63">
        <v>18.042065735660117</v>
      </c>
    </row>
    <row r="1102" spans="1:3" x14ac:dyDescent="0.2">
      <c r="A1102" s="63">
        <v>1078</v>
      </c>
      <c r="B1102" s="63">
        <v>27.836282592341284</v>
      </c>
      <c r="C1102" s="63">
        <v>3.1637174076587158</v>
      </c>
    </row>
    <row r="1103" spans="1:3" x14ac:dyDescent="0.2">
      <c r="A1103" s="63">
        <v>1079</v>
      </c>
      <c r="B1103" s="63">
        <v>321.34682263863664</v>
      </c>
      <c r="C1103" s="63">
        <v>-62.346822638636638</v>
      </c>
    </row>
    <row r="1104" spans="1:3" x14ac:dyDescent="0.2">
      <c r="A1104" s="63">
        <v>1080</v>
      </c>
      <c r="B1104" s="63">
        <v>243.0058009809417</v>
      </c>
      <c r="C1104" s="63">
        <v>-75.0058009809417</v>
      </c>
    </row>
    <row r="1105" spans="1:3" x14ac:dyDescent="0.2">
      <c r="A1105" s="63">
        <v>1081</v>
      </c>
      <c r="B1105" s="63">
        <v>159.29895592203482</v>
      </c>
      <c r="C1105" s="63">
        <v>-9.2989559220348212</v>
      </c>
    </row>
    <row r="1106" spans="1:3" x14ac:dyDescent="0.2">
      <c r="A1106" s="63">
        <v>1082</v>
      </c>
      <c r="B1106" s="63">
        <v>261.78618288518362</v>
      </c>
      <c r="C1106" s="63">
        <v>-53.786182885183621</v>
      </c>
    </row>
    <row r="1107" spans="1:3" x14ac:dyDescent="0.2">
      <c r="A1107" s="63">
        <v>1083</v>
      </c>
      <c r="B1107" s="63">
        <v>321.34682263863664</v>
      </c>
      <c r="C1107" s="63">
        <v>-63.346822638636638</v>
      </c>
    </row>
    <row r="1108" spans="1:3" x14ac:dyDescent="0.2">
      <c r="A1108" s="63">
        <v>1084</v>
      </c>
      <c r="B1108" s="63">
        <v>159.29895592203482</v>
      </c>
      <c r="C1108" s="63">
        <v>-9.2989559220348212</v>
      </c>
    </row>
    <row r="1109" spans="1:3" x14ac:dyDescent="0.2">
      <c r="A1109" s="63">
        <v>1085</v>
      </c>
      <c r="B1109" s="63">
        <v>243.0058009809417</v>
      </c>
      <c r="C1109" s="63">
        <v>-76.0058009809417</v>
      </c>
    </row>
    <row r="1110" spans="1:3" x14ac:dyDescent="0.2">
      <c r="A1110" s="63">
        <v>1086</v>
      </c>
      <c r="B1110" s="63">
        <v>280.56656478942557</v>
      </c>
      <c r="C1110" s="63">
        <v>-83.56656478942557</v>
      </c>
    </row>
    <row r="1111" spans="1:3" x14ac:dyDescent="0.2">
      <c r="A1111" s="63">
        <v>1087</v>
      </c>
      <c r="B1111" s="63">
        <v>-16.163469297596965</v>
      </c>
      <c r="C1111" s="63">
        <v>29.163469297596965</v>
      </c>
    </row>
    <row r="1112" spans="1:3" x14ac:dyDescent="0.2">
      <c r="A1112" s="63">
        <v>1088</v>
      </c>
      <c r="B1112" s="63">
        <v>-19.382963338324153</v>
      </c>
      <c r="C1112" s="63">
        <v>50.382963338324153</v>
      </c>
    </row>
    <row r="1113" spans="1:3" x14ac:dyDescent="0.2">
      <c r="A1113" s="63">
        <v>1089</v>
      </c>
      <c r="B1113" s="63">
        <v>-13.480557596990973</v>
      </c>
      <c r="C1113" s="63">
        <v>25.480557596990973</v>
      </c>
    </row>
    <row r="1114" spans="1:3" x14ac:dyDescent="0.2">
      <c r="A1114" s="63">
        <v>1090</v>
      </c>
      <c r="B1114" s="63">
        <v>-9.7244812161425855</v>
      </c>
      <c r="C1114" s="63">
        <v>26.724481216142586</v>
      </c>
    </row>
    <row r="1115" spans="1:3" x14ac:dyDescent="0.2">
      <c r="A1115" s="63">
        <v>1091</v>
      </c>
      <c r="B1115" s="63">
        <v>-2.2123284544458173</v>
      </c>
      <c r="C1115" s="63">
        <v>11.212328454445817</v>
      </c>
    </row>
    <row r="1116" spans="1:3" x14ac:dyDescent="0.2">
      <c r="A1116" s="63">
        <v>1092</v>
      </c>
      <c r="B1116" s="63">
        <v>33.202105993553253</v>
      </c>
      <c r="C1116" s="63">
        <v>-34.202105993553253</v>
      </c>
    </row>
    <row r="1117" spans="1:3" x14ac:dyDescent="0.2">
      <c r="A1117" s="63">
        <v>1093</v>
      </c>
      <c r="B1117" s="63">
        <v>48.226411516946804</v>
      </c>
      <c r="C1117" s="63">
        <v>-60.226411516946804</v>
      </c>
    </row>
    <row r="1118" spans="1:3" x14ac:dyDescent="0.2">
      <c r="A1118" s="63">
        <v>1094</v>
      </c>
      <c r="B1118" s="63">
        <v>12.811977068947733</v>
      </c>
      <c r="C1118" s="63">
        <v>4.1880229310522665</v>
      </c>
    </row>
    <row r="1119" spans="1:3" x14ac:dyDescent="0.2">
      <c r="A1119" s="63">
        <v>1095</v>
      </c>
      <c r="B1119" s="63">
        <v>5.2998243072509581</v>
      </c>
      <c r="C1119" s="63">
        <v>-4.2998243072509581</v>
      </c>
    </row>
    <row r="1120" spans="1:3" x14ac:dyDescent="0.2">
      <c r="A1120" s="63">
        <v>1096</v>
      </c>
      <c r="B1120" s="63">
        <v>1.543747926402574</v>
      </c>
      <c r="C1120" s="63">
        <v>-1.543747926402574</v>
      </c>
    </row>
    <row r="1121" spans="1:3" x14ac:dyDescent="0.2">
      <c r="A1121" s="63">
        <v>1097</v>
      </c>
      <c r="B1121" s="63">
        <v>4.2266596270085657</v>
      </c>
      <c r="C1121" s="63">
        <v>27.773340372991434</v>
      </c>
    </row>
    <row r="1122" spans="1:3" x14ac:dyDescent="0.2">
      <c r="A1122" s="63">
        <v>1098</v>
      </c>
      <c r="B1122" s="63">
        <v>9.0559006880993493</v>
      </c>
      <c r="C1122" s="63">
        <v>25.944099311900651</v>
      </c>
    </row>
    <row r="1123" spans="1:3" x14ac:dyDescent="0.2">
      <c r="A1123" s="63">
        <v>1099</v>
      </c>
      <c r="B1123" s="63">
        <v>28.372864932462484</v>
      </c>
      <c r="C1123" s="63">
        <v>3.627135067537516</v>
      </c>
    </row>
    <row r="1124" spans="1:3" x14ac:dyDescent="0.2">
      <c r="A1124" s="63">
        <v>1100</v>
      </c>
      <c r="B1124" s="63">
        <v>48.226411516946804</v>
      </c>
      <c r="C1124" s="63">
        <v>-17.226411516946804</v>
      </c>
    </row>
    <row r="1125" spans="1:3" x14ac:dyDescent="0.2">
      <c r="A1125" s="63">
        <v>1101</v>
      </c>
      <c r="B1125" s="63">
        <v>-18.846380998202957</v>
      </c>
      <c r="C1125" s="63">
        <v>27.846380998202957</v>
      </c>
    </row>
    <row r="1126" spans="1:3" x14ac:dyDescent="0.2">
      <c r="A1126" s="63">
        <v>1102</v>
      </c>
      <c r="B1126" s="63">
        <v>-11.870810576627381</v>
      </c>
      <c r="C1126" s="63">
        <v>27.870810576627381</v>
      </c>
    </row>
    <row r="1127" spans="1:3" x14ac:dyDescent="0.2">
      <c r="A1127" s="63">
        <v>1103</v>
      </c>
      <c r="B1127" s="63">
        <v>111.00654531112698</v>
      </c>
      <c r="C1127" s="63">
        <v>-7.0065453111269846</v>
      </c>
    </row>
    <row r="1128" spans="1:3" x14ac:dyDescent="0.2">
      <c r="A1128" s="63">
        <v>1104</v>
      </c>
      <c r="B1128" s="63">
        <v>137.83566231718689</v>
      </c>
      <c r="C1128" s="63">
        <v>-9.8356623171868875</v>
      </c>
    </row>
    <row r="1129" spans="1:3" x14ac:dyDescent="0.2">
      <c r="A1129" s="63">
        <v>1105</v>
      </c>
      <c r="B1129" s="63">
        <v>113.68945701173297</v>
      </c>
      <c r="C1129" s="63">
        <v>-32.689457011732969</v>
      </c>
    </row>
    <row r="1130" spans="1:3" x14ac:dyDescent="0.2">
      <c r="A1130" s="63">
        <v>1106</v>
      </c>
      <c r="B1130" s="63">
        <v>19.250965150402109</v>
      </c>
      <c r="C1130" s="63">
        <v>-8.2509651504021093</v>
      </c>
    </row>
    <row r="1131" spans="1:3" x14ac:dyDescent="0.2">
      <c r="A1131" s="63">
        <v>1107</v>
      </c>
      <c r="B1131" s="63">
        <v>16.568053449796118</v>
      </c>
      <c r="C1131" s="63">
        <v>3.4319465502038824</v>
      </c>
    </row>
    <row r="1132" spans="1:3" x14ac:dyDescent="0.2">
      <c r="A1132" s="63">
        <v>1108</v>
      </c>
      <c r="B1132" s="63">
        <v>3.1534949467661662</v>
      </c>
      <c r="C1132" s="63">
        <v>14.846505053233834</v>
      </c>
    </row>
    <row r="1133" spans="1:3" x14ac:dyDescent="0.2">
      <c r="A1133" s="63">
        <v>1109</v>
      </c>
      <c r="B1133" s="63">
        <v>8.5193183479781496</v>
      </c>
      <c r="C1133" s="63">
        <v>-17.51931834797815</v>
      </c>
    </row>
    <row r="1134" spans="1:3" x14ac:dyDescent="0.2">
      <c r="A1134" s="63">
        <v>1110</v>
      </c>
      <c r="B1134" s="63">
        <v>13.348559409068933</v>
      </c>
      <c r="C1134" s="63">
        <v>15.651440590931067</v>
      </c>
    </row>
    <row r="1135" spans="1:3" x14ac:dyDescent="0.2">
      <c r="A1135" s="63">
        <v>1111</v>
      </c>
      <c r="B1135" s="63">
        <v>34.811853013916853</v>
      </c>
      <c r="C1135" s="63">
        <v>23.188146986083147</v>
      </c>
    </row>
    <row r="1136" spans="1:3" x14ac:dyDescent="0.2">
      <c r="A1136" s="63">
        <v>1112</v>
      </c>
      <c r="B1136" s="63">
        <v>5.8364066473721579</v>
      </c>
      <c r="C1136" s="63">
        <v>15.163593352627842</v>
      </c>
    </row>
    <row r="1137" spans="1:3" x14ac:dyDescent="0.2">
      <c r="A1137" s="63">
        <v>1113</v>
      </c>
      <c r="B1137" s="63">
        <v>18.177800470159717</v>
      </c>
      <c r="C1137" s="63">
        <v>-24.177800470159717</v>
      </c>
    </row>
    <row r="1138" spans="1:3" x14ac:dyDescent="0.2">
      <c r="A1138" s="63">
        <v>1114</v>
      </c>
      <c r="B1138" s="63">
        <v>58.958058319370771</v>
      </c>
      <c r="C1138" s="63">
        <v>-2.958058319370771</v>
      </c>
    </row>
    <row r="1139" spans="1:3" x14ac:dyDescent="0.2">
      <c r="A1139" s="63">
        <v>1115</v>
      </c>
      <c r="B1139" s="63">
        <v>19.250965150402109</v>
      </c>
      <c r="C1139" s="63">
        <v>16.749034849597891</v>
      </c>
    </row>
    <row r="1140" spans="1:3" x14ac:dyDescent="0.2">
      <c r="A1140" s="63">
        <v>1116</v>
      </c>
      <c r="B1140" s="63">
        <v>28.90944727258367</v>
      </c>
      <c r="C1140" s="63">
        <v>-10.90944727258367</v>
      </c>
    </row>
    <row r="1141" spans="1:3" x14ac:dyDescent="0.2">
      <c r="A1141" s="63">
        <v>1117</v>
      </c>
      <c r="B1141" s="63">
        <v>116.90895105246017</v>
      </c>
      <c r="C1141" s="63">
        <v>-84.908951052460168</v>
      </c>
    </row>
    <row r="1142" spans="1:3" x14ac:dyDescent="0.2">
      <c r="A1142" s="63">
        <v>1118</v>
      </c>
      <c r="B1142" s="63">
        <v>79.348187243976298</v>
      </c>
      <c r="C1142" s="63">
        <v>-8.3481872439762981</v>
      </c>
    </row>
    <row r="1143" spans="1:3" x14ac:dyDescent="0.2">
      <c r="A1143" s="63">
        <v>1119</v>
      </c>
      <c r="B1143" s="63">
        <v>4.2266596270085657</v>
      </c>
      <c r="C1143" s="63">
        <v>27.773340372991434</v>
      </c>
    </row>
    <row r="1144" spans="1:3" x14ac:dyDescent="0.2">
      <c r="A1144" s="63">
        <v>1120</v>
      </c>
      <c r="B1144" s="63">
        <v>-15.090304617354569</v>
      </c>
      <c r="C1144" s="63">
        <v>30.090304617354569</v>
      </c>
    </row>
    <row r="1145" spans="1:3" x14ac:dyDescent="0.2">
      <c r="A1145" s="63">
        <v>1121</v>
      </c>
      <c r="B1145" s="63">
        <v>48.226411516946804</v>
      </c>
      <c r="C1145" s="63">
        <v>-16.226411516946804</v>
      </c>
    </row>
    <row r="1146" spans="1:3" x14ac:dyDescent="0.2">
      <c r="A1146" s="63">
        <v>1122</v>
      </c>
      <c r="B1146" s="63">
        <v>28.372864932462484</v>
      </c>
      <c r="C1146" s="63">
        <v>4.627135067537516</v>
      </c>
    </row>
    <row r="1147" spans="1:3" x14ac:dyDescent="0.2">
      <c r="A1147" s="63">
        <v>1123</v>
      </c>
      <c r="B1147" s="63">
        <v>18.177800470159717</v>
      </c>
      <c r="C1147" s="63">
        <v>-23.177800470159717</v>
      </c>
    </row>
    <row r="1148" spans="1:3" x14ac:dyDescent="0.2">
      <c r="A1148" s="63">
        <v>1124</v>
      </c>
      <c r="B1148" s="63">
        <v>11.202230048584141</v>
      </c>
      <c r="C1148" s="63">
        <v>4.7977699514158587</v>
      </c>
    </row>
    <row r="1149" spans="1:3" x14ac:dyDescent="0.2">
      <c r="A1149" s="63">
        <v>1125</v>
      </c>
      <c r="B1149" s="63">
        <v>78.275022563733899</v>
      </c>
      <c r="C1149" s="63">
        <v>-3.2750225637338986</v>
      </c>
    </row>
    <row r="1150" spans="1:3" x14ac:dyDescent="0.2">
      <c r="A1150" s="63">
        <v>1126</v>
      </c>
      <c r="B1150" s="63">
        <v>16.568053449796118</v>
      </c>
      <c r="C1150" s="63">
        <v>24.431946550203882</v>
      </c>
    </row>
    <row r="1151" spans="1:3" x14ac:dyDescent="0.2">
      <c r="A1151" s="63">
        <v>1127</v>
      </c>
      <c r="B1151" s="63">
        <v>34.811853013916853</v>
      </c>
      <c r="C1151" s="63">
        <v>23.188146986083147</v>
      </c>
    </row>
    <row r="1152" spans="1:3" x14ac:dyDescent="0.2">
      <c r="A1152" s="63">
        <v>1128</v>
      </c>
      <c r="B1152" s="63">
        <v>19.250965150402109</v>
      </c>
      <c r="C1152" s="63">
        <v>16.749034849597891</v>
      </c>
    </row>
    <row r="1153" spans="1:3" x14ac:dyDescent="0.2">
      <c r="A1153" s="63">
        <v>1129</v>
      </c>
      <c r="B1153" s="63">
        <v>28.90944727258367</v>
      </c>
      <c r="C1153" s="63">
        <v>-9.9094472725836695</v>
      </c>
    </row>
    <row r="1154" spans="1:3" x14ac:dyDescent="0.2">
      <c r="A1154" s="63">
        <v>1130</v>
      </c>
      <c r="B1154" s="63">
        <v>58.958058319370771</v>
      </c>
      <c r="C1154" s="63">
        <v>-3.958058319370771</v>
      </c>
    </row>
    <row r="1155" spans="1:3" x14ac:dyDescent="0.2">
      <c r="A1155" s="63">
        <v>1131</v>
      </c>
      <c r="B1155" s="63">
        <v>116.90895105246017</v>
      </c>
      <c r="C1155" s="63">
        <v>-84.908951052460168</v>
      </c>
    </row>
    <row r="1156" spans="1:3" x14ac:dyDescent="0.2">
      <c r="A1156" s="63">
        <v>1132</v>
      </c>
      <c r="B1156" s="63">
        <v>79.348187243976298</v>
      </c>
      <c r="C1156" s="63">
        <v>-8.3481872439762981</v>
      </c>
    </row>
    <row r="1157" spans="1:3" x14ac:dyDescent="0.2">
      <c r="A1157" s="63">
        <v>1133</v>
      </c>
      <c r="B1157" s="63">
        <v>111.00654531112698</v>
      </c>
      <c r="C1157" s="63">
        <v>-7.0065453111269846</v>
      </c>
    </row>
    <row r="1158" spans="1:3" x14ac:dyDescent="0.2">
      <c r="A1158" s="63">
        <v>1134</v>
      </c>
      <c r="B1158" s="63">
        <v>137.83566231718689</v>
      </c>
      <c r="C1158" s="63">
        <v>-8.8356623171868875</v>
      </c>
    </row>
    <row r="1159" spans="1:3" x14ac:dyDescent="0.2">
      <c r="A1159" s="63">
        <v>1135</v>
      </c>
      <c r="B1159" s="63">
        <v>-11.870810576627381</v>
      </c>
      <c r="C1159" s="63">
        <v>27.870810576627381</v>
      </c>
    </row>
    <row r="1160" spans="1:3" x14ac:dyDescent="0.2">
      <c r="A1160" s="63">
        <v>1136</v>
      </c>
      <c r="B1160" s="63">
        <v>-18.846380998202957</v>
      </c>
      <c r="C1160" s="63">
        <v>27.846380998202957</v>
      </c>
    </row>
    <row r="1161" spans="1:3" x14ac:dyDescent="0.2">
      <c r="A1161" s="63">
        <v>1137</v>
      </c>
      <c r="B1161" s="63">
        <v>19.250965150402109</v>
      </c>
      <c r="C1161" s="63">
        <v>-8.2509651504021093</v>
      </c>
    </row>
    <row r="1162" spans="1:3" x14ac:dyDescent="0.2">
      <c r="A1162" s="63">
        <v>1138</v>
      </c>
      <c r="B1162" s="63">
        <v>17.104635789917317</v>
      </c>
      <c r="C1162" s="63">
        <v>-10.104635789917317</v>
      </c>
    </row>
    <row r="1163" spans="1:3" x14ac:dyDescent="0.2">
      <c r="A1163" s="63">
        <v>1139</v>
      </c>
      <c r="B1163" s="63">
        <v>113.68945701173297</v>
      </c>
      <c r="C1163" s="63">
        <v>-32.689457011732969</v>
      </c>
    </row>
    <row r="1164" spans="1:3" x14ac:dyDescent="0.2">
      <c r="A1164" s="63">
        <v>1140</v>
      </c>
      <c r="B1164" s="63">
        <v>314.37125221706106</v>
      </c>
      <c r="C1164" s="63">
        <v>249.62874778293894</v>
      </c>
    </row>
    <row r="1165" spans="1:3" x14ac:dyDescent="0.2">
      <c r="A1165" s="63">
        <v>1141</v>
      </c>
      <c r="B1165" s="63">
        <v>-9.7244812161425855</v>
      </c>
      <c r="C1165" s="63">
        <v>26.724481216142586</v>
      </c>
    </row>
    <row r="1166" spans="1:3" x14ac:dyDescent="0.2">
      <c r="A1166" s="63">
        <v>1142</v>
      </c>
      <c r="B1166" s="63">
        <v>-19.382963338324153</v>
      </c>
      <c r="C1166" s="63">
        <v>50.382963338324153</v>
      </c>
    </row>
    <row r="1167" spans="1:3" x14ac:dyDescent="0.2">
      <c r="A1167" s="63">
        <v>1143</v>
      </c>
      <c r="B1167" s="63">
        <v>1.543747926402574</v>
      </c>
      <c r="C1167" s="63">
        <v>-1.543747926402574</v>
      </c>
    </row>
    <row r="1168" spans="1:3" x14ac:dyDescent="0.2">
      <c r="A1168" s="63">
        <v>1144</v>
      </c>
      <c r="B1168" s="63">
        <v>33.202105993553253</v>
      </c>
      <c r="C1168" s="63">
        <v>-34.202105993553253</v>
      </c>
    </row>
    <row r="1169" spans="1:3" x14ac:dyDescent="0.2">
      <c r="A1169" s="63">
        <v>1145</v>
      </c>
      <c r="B1169" s="63">
        <v>5.2998243072509581</v>
      </c>
      <c r="C1169" s="63">
        <v>-5.2998243072509581</v>
      </c>
    </row>
    <row r="1170" spans="1:3" x14ac:dyDescent="0.2">
      <c r="A1170" s="63">
        <v>1146</v>
      </c>
      <c r="B1170" s="63">
        <v>38.567929394765237</v>
      </c>
      <c r="C1170" s="63">
        <v>10.432070605234763</v>
      </c>
    </row>
    <row r="1171" spans="1:3" x14ac:dyDescent="0.2">
      <c r="A1171" s="63">
        <v>1147</v>
      </c>
      <c r="B1171" s="63">
        <v>43.397170455856021</v>
      </c>
      <c r="C1171" s="63">
        <v>-0.39717045585602051</v>
      </c>
    </row>
    <row r="1172" spans="1:3" x14ac:dyDescent="0.2">
      <c r="A1172" s="63">
        <v>1148</v>
      </c>
      <c r="B1172" s="63">
        <v>124.95768615427815</v>
      </c>
      <c r="C1172" s="63">
        <v>13.04231384572185</v>
      </c>
    </row>
    <row r="1173" spans="1:3" x14ac:dyDescent="0.2">
      <c r="A1173" s="63">
        <v>1149</v>
      </c>
      <c r="B1173" s="63">
        <v>94.909075107491049</v>
      </c>
      <c r="C1173" s="63">
        <v>16.090924892508951</v>
      </c>
    </row>
    <row r="1174" spans="1:3" x14ac:dyDescent="0.2">
      <c r="A1174" s="63">
        <v>1150</v>
      </c>
      <c r="B1174" s="63">
        <v>80.957934264339883</v>
      </c>
      <c r="C1174" s="63">
        <v>17.042065735660117</v>
      </c>
    </row>
    <row r="1175" spans="1:3" x14ac:dyDescent="0.2">
      <c r="A1175" s="63">
        <v>1151</v>
      </c>
      <c r="B1175" s="63">
        <v>383.0537917525744</v>
      </c>
      <c r="C1175" s="63">
        <v>4.9462082474256022</v>
      </c>
    </row>
    <row r="1176" spans="1:3" x14ac:dyDescent="0.2">
      <c r="A1176" s="63">
        <v>1152</v>
      </c>
      <c r="B1176" s="63">
        <v>63.787299380461555</v>
      </c>
      <c r="C1176" s="63">
        <v>-227.78729938046155</v>
      </c>
    </row>
    <row r="1177" spans="1:3" x14ac:dyDescent="0.2">
      <c r="A1177" s="63">
        <v>1153</v>
      </c>
      <c r="B1177" s="63">
        <v>250.51795374263853</v>
      </c>
      <c r="C1177" s="63">
        <v>-68.517953742638525</v>
      </c>
    </row>
    <row r="1178" spans="1:3" x14ac:dyDescent="0.2">
      <c r="A1178" s="63">
        <v>1154</v>
      </c>
      <c r="B1178" s="63">
        <v>-1.1391637742034177</v>
      </c>
      <c r="C1178" s="63">
        <v>-264.86083622579656</v>
      </c>
    </row>
    <row r="1179" spans="1:3" x14ac:dyDescent="0.2">
      <c r="A1179" s="63">
        <v>1155</v>
      </c>
      <c r="B1179" s="63">
        <v>446.90709022699696</v>
      </c>
      <c r="C1179" s="63">
        <v>-76.907090226996957</v>
      </c>
    </row>
    <row r="1180" spans="1:3" x14ac:dyDescent="0.2">
      <c r="A1180" s="63">
        <v>1156</v>
      </c>
      <c r="B1180" s="63">
        <v>34.811853013916853</v>
      </c>
      <c r="C1180" s="63">
        <v>23.188146986083147</v>
      </c>
    </row>
    <row r="1181" spans="1:3" x14ac:dyDescent="0.2">
      <c r="A1181" s="63">
        <v>1157</v>
      </c>
      <c r="B1181" s="63">
        <v>10.665647708462942</v>
      </c>
      <c r="C1181" s="63">
        <v>25.334352291537058</v>
      </c>
    </row>
    <row r="1182" spans="1:3" x14ac:dyDescent="0.2">
      <c r="A1182" s="63">
        <v>1158</v>
      </c>
      <c r="B1182" s="63">
        <v>14.421724089311326</v>
      </c>
      <c r="C1182" s="63">
        <v>17.578275910688674</v>
      </c>
    </row>
    <row r="1183" spans="1:3" x14ac:dyDescent="0.2">
      <c r="A1183" s="63">
        <v>1159</v>
      </c>
      <c r="B1183" s="63">
        <v>48.226411516946804</v>
      </c>
      <c r="C1183" s="63">
        <v>-17.226411516946804</v>
      </c>
    </row>
    <row r="1184" spans="1:3" x14ac:dyDescent="0.2">
      <c r="A1184" s="63">
        <v>1160</v>
      </c>
      <c r="B1184" s="63">
        <v>18.177800470159717</v>
      </c>
      <c r="C1184" s="63">
        <v>-24.177800470159717</v>
      </c>
    </row>
    <row r="1185" spans="1:3" x14ac:dyDescent="0.2">
      <c r="A1185" s="63">
        <v>1161</v>
      </c>
      <c r="B1185" s="63">
        <v>13.348559409068933</v>
      </c>
      <c r="C1185" s="63">
        <v>16.651440590931067</v>
      </c>
    </row>
    <row r="1186" spans="1:3" x14ac:dyDescent="0.2">
      <c r="A1186" s="63">
        <v>1162</v>
      </c>
      <c r="B1186" s="63">
        <v>5.8364066473721579</v>
      </c>
      <c r="C1186" s="63">
        <v>15.163593352627842</v>
      </c>
    </row>
    <row r="1187" spans="1:3" x14ac:dyDescent="0.2">
      <c r="A1187" s="63">
        <v>1163</v>
      </c>
      <c r="B1187" s="63">
        <v>48.226411516946804</v>
      </c>
      <c r="C1187" s="63">
        <v>-59.226411516946804</v>
      </c>
    </row>
    <row r="1188" spans="1:3" x14ac:dyDescent="0.2">
      <c r="A1188" s="63">
        <v>1164</v>
      </c>
      <c r="B1188" s="63">
        <v>43.397170455856021</v>
      </c>
      <c r="C1188" s="63">
        <v>0.60282954414397949</v>
      </c>
    </row>
    <row r="1189" spans="1:3" x14ac:dyDescent="0.2">
      <c r="A1189" s="63">
        <v>1165</v>
      </c>
      <c r="B1189" s="63">
        <v>-9.7244812161425855</v>
      </c>
      <c r="C1189" s="63">
        <v>26.724481216142586</v>
      </c>
    </row>
    <row r="1190" spans="1:3" x14ac:dyDescent="0.2">
      <c r="A1190" s="63">
        <v>1166</v>
      </c>
      <c r="B1190" s="63">
        <v>-2.2123284544458173</v>
      </c>
      <c r="C1190" s="63">
        <v>12.212328454445817</v>
      </c>
    </row>
    <row r="1191" spans="1:3" x14ac:dyDescent="0.2">
      <c r="A1191" s="63">
        <v>1167</v>
      </c>
      <c r="B1191" s="63">
        <v>5.2998243072509581</v>
      </c>
      <c r="C1191" s="63">
        <v>-4.2998243072509581</v>
      </c>
    </row>
    <row r="1192" spans="1:3" x14ac:dyDescent="0.2">
      <c r="A1192" s="63">
        <v>1168</v>
      </c>
      <c r="B1192" s="63">
        <v>33.202105993553253</v>
      </c>
      <c r="C1192" s="63">
        <v>-34.202105993553253</v>
      </c>
    </row>
    <row r="1193" spans="1:3" x14ac:dyDescent="0.2">
      <c r="A1193" s="63">
        <v>1169</v>
      </c>
      <c r="B1193" s="63">
        <v>12.811977068947733</v>
      </c>
      <c r="C1193" s="63">
        <v>5.1880229310522665</v>
      </c>
    </row>
    <row r="1194" spans="1:3" x14ac:dyDescent="0.2">
      <c r="A1194" s="63">
        <v>1170</v>
      </c>
      <c r="B1194" s="63">
        <v>-11.870810576627381</v>
      </c>
      <c r="C1194" s="63">
        <v>27.870810576627381</v>
      </c>
    </row>
    <row r="1195" spans="1:3" x14ac:dyDescent="0.2">
      <c r="A1195" s="63">
        <v>1171</v>
      </c>
      <c r="B1195" s="63">
        <v>7.9827360078569498</v>
      </c>
      <c r="C1195" s="63">
        <v>20.01726399214305</v>
      </c>
    </row>
    <row r="1196" spans="1:3" x14ac:dyDescent="0.2">
      <c r="A1196" s="63">
        <v>1172</v>
      </c>
      <c r="B1196" s="63">
        <v>116.90895105246017</v>
      </c>
      <c r="C1196" s="63">
        <v>-84.908951052460168</v>
      </c>
    </row>
    <row r="1197" spans="1:3" x14ac:dyDescent="0.2">
      <c r="A1197" s="63">
        <v>1173</v>
      </c>
      <c r="B1197" s="63">
        <v>28.90944727258367</v>
      </c>
      <c r="C1197" s="63">
        <v>-9.9094472725836695</v>
      </c>
    </row>
    <row r="1198" spans="1:3" x14ac:dyDescent="0.2">
      <c r="A1198" s="63">
        <v>1174</v>
      </c>
      <c r="B1198" s="63">
        <v>137.83566231718689</v>
      </c>
      <c r="C1198" s="63">
        <v>-9.8356623171868875</v>
      </c>
    </row>
    <row r="1199" spans="1:3" x14ac:dyDescent="0.2">
      <c r="A1199" s="63">
        <v>1175</v>
      </c>
      <c r="B1199" s="63">
        <v>-18.846380998202957</v>
      </c>
      <c r="C1199" s="63">
        <v>27.846380998202957</v>
      </c>
    </row>
    <row r="1200" spans="1:3" x14ac:dyDescent="0.2">
      <c r="A1200" s="63">
        <v>1176</v>
      </c>
      <c r="B1200" s="63">
        <v>111.00654531112698</v>
      </c>
      <c r="C1200" s="63">
        <v>-8.0065453111269846</v>
      </c>
    </row>
    <row r="1201" spans="1:3" x14ac:dyDescent="0.2">
      <c r="A1201" s="63">
        <v>1177</v>
      </c>
      <c r="B1201" s="63">
        <v>64.323881720582762</v>
      </c>
      <c r="C1201" s="63">
        <v>6.6761182794172385</v>
      </c>
    </row>
    <row r="1202" spans="1:3" x14ac:dyDescent="0.2">
      <c r="A1202" s="63">
        <v>1178</v>
      </c>
      <c r="B1202" s="63">
        <v>261.78618288518362</v>
      </c>
      <c r="C1202" s="63">
        <v>-55.786182885183621</v>
      </c>
    </row>
    <row r="1203" spans="1:3" x14ac:dyDescent="0.2">
      <c r="A1203" s="63">
        <v>1179</v>
      </c>
      <c r="B1203" s="63">
        <v>3.1534949467661662</v>
      </c>
      <c r="C1203" s="63">
        <v>15.846505053233834</v>
      </c>
    </row>
    <row r="1204" spans="1:3" x14ac:dyDescent="0.2">
      <c r="A1204" s="63">
        <v>1180</v>
      </c>
      <c r="B1204" s="63">
        <v>16.568053449796118</v>
      </c>
      <c r="C1204" s="63">
        <v>3.4319465502038824</v>
      </c>
    </row>
    <row r="1205" spans="1:3" x14ac:dyDescent="0.2">
      <c r="A1205" s="63">
        <v>1181</v>
      </c>
      <c r="B1205" s="63">
        <v>27.836282592341284</v>
      </c>
      <c r="C1205" s="63">
        <v>2.1637174076587158</v>
      </c>
    </row>
    <row r="1206" spans="1:3" x14ac:dyDescent="0.2">
      <c r="A1206" s="63">
        <v>1182</v>
      </c>
      <c r="B1206" s="63">
        <v>94.909075107491049</v>
      </c>
      <c r="C1206" s="63">
        <v>17.090924892508951</v>
      </c>
    </row>
    <row r="1207" spans="1:3" x14ac:dyDescent="0.2">
      <c r="A1207" s="63">
        <v>1183</v>
      </c>
      <c r="B1207" s="63">
        <v>80.957934264339883</v>
      </c>
      <c r="C1207" s="63">
        <v>17.042065735660117</v>
      </c>
    </row>
    <row r="1208" spans="1:3" x14ac:dyDescent="0.2">
      <c r="A1208" s="63">
        <v>1184</v>
      </c>
      <c r="B1208" s="63">
        <v>28.372864932462484</v>
      </c>
      <c r="C1208" s="63">
        <v>3.627135067537516</v>
      </c>
    </row>
    <row r="1209" spans="1:3" x14ac:dyDescent="0.2">
      <c r="A1209" s="63">
        <v>1185</v>
      </c>
      <c r="B1209" s="63">
        <v>11.202230048584141</v>
      </c>
      <c r="C1209" s="63">
        <v>4.7977699514158587</v>
      </c>
    </row>
    <row r="1210" spans="1:3" x14ac:dyDescent="0.2">
      <c r="A1210" s="63">
        <v>1186</v>
      </c>
      <c r="B1210" s="63">
        <v>38.567929394765237</v>
      </c>
      <c r="C1210" s="63">
        <v>9.4320706052347631</v>
      </c>
    </row>
    <row r="1211" spans="1:3" x14ac:dyDescent="0.2">
      <c r="A1211" s="63">
        <v>1187</v>
      </c>
      <c r="B1211" s="63">
        <v>43.397170455856021</v>
      </c>
      <c r="C1211" s="63">
        <v>0.60282954414397949</v>
      </c>
    </row>
    <row r="1212" spans="1:3" x14ac:dyDescent="0.2">
      <c r="A1212" s="63">
        <v>1188</v>
      </c>
      <c r="B1212" s="63">
        <v>48.226411516946804</v>
      </c>
      <c r="C1212" s="63">
        <v>-60.226411516946804</v>
      </c>
    </row>
    <row r="1213" spans="1:3" x14ac:dyDescent="0.2">
      <c r="A1213" s="63">
        <v>1189</v>
      </c>
      <c r="B1213" s="63">
        <v>33.202105993553253</v>
      </c>
      <c r="C1213" s="63">
        <v>-33.202105993553253</v>
      </c>
    </row>
    <row r="1214" spans="1:3" x14ac:dyDescent="0.2">
      <c r="A1214" s="63">
        <v>1190</v>
      </c>
      <c r="B1214" s="63">
        <v>12.811977068947733</v>
      </c>
      <c r="C1214" s="63">
        <v>4.1880229310522665</v>
      </c>
    </row>
    <row r="1215" spans="1:3" x14ac:dyDescent="0.2">
      <c r="A1215" s="63">
        <v>1191</v>
      </c>
      <c r="B1215" s="63">
        <v>5.2998243072509581</v>
      </c>
      <c r="C1215" s="63">
        <v>-4.2998243072509581</v>
      </c>
    </row>
    <row r="1216" spans="1:3" x14ac:dyDescent="0.2">
      <c r="A1216" s="63">
        <v>1192</v>
      </c>
      <c r="B1216" s="63">
        <v>48.226411516946804</v>
      </c>
      <c r="C1216" s="63">
        <v>-17.226411516946804</v>
      </c>
    </row>
    <row r="1217" spans="1:3" x14ac:dyDescent="0.2">
      <c r="A1217" s="63">
        <v>1193</v>
      </c>
      <c r="B1217" s="63">
        <v>9.0559006880993493</v>
      </c>
      <c r="C1217" s="63">
        <v>26.944099311900651</v>
      </c>
    </row>
    <row r="1218" spans="1:3" x14ac:dyDescent="0.2">
      <c r="A1218" s="63">
        <v>1194</v>
      </c>
      <c r="B1218" s="63">
        <v>14.421724089311326</v>
      </c>
      <c r="C1218" s="63">
        <v>17.578275910688674</v>
      </c>
    </row>
    <row r="1219" spans="1:3" x14ac:dyDescent="0.2">
      <c r="A1219" s="63">
        <v>1195</v>
      </c>
      <c r="B1219" s="63">
        <v>4.2266596270085657</v>
      </c>
      <c r="C1219" s="63">
        <v>26.773340372991434</v>
      </c>
    </row>
    <row r="1220" spans="1:3" x14ac:dyDescent="0.2">
      <c r="A1220" s="63">
        <v>1196</v>
      </c>
      <c r="B1220" s="63">
        <v>4.2266596270085657</v>
      </c>
      <c r="C1220" s="63">
        <v>-142.22665962700856</v>
      </c>
    </row>
    <row r="1221" spans="1:3" x14ac:dyDescent="0.2">
      <c r="A1221" s="63">
        <v>1197</v>
      </c>
      <c r="B1221" s="63">
        <v>446.90709022699696</v>
      </c>
      <c r="C1221" s="63">
        <v>-76.907090226996957</v>
      </c>
    </row>
    <row r="1222" spans="1:3" x14ac:dyDescent="0.2">
      <c r="A1222" s="63">
        <v>1198</v>
      </c>
      <c r="B1222" s="63">
        <v>124.95768615427815</v>
      </c>
      <c r="C1222" s="63">
        <v>14.04231384572185</v>
      </c>
    </row>
    <row r="1223" spans="1:3" x14ac:dyDescent="0.2">
      <c r="A1223" s="63">
        <v>1199</v>
      </c>
      <c r="B1223" s="63">
        <v>261.78618288518362</v>
      </c>
      <c r="C1223" s="63">
        <v>-56.786182885183621</v>
      </c>
    </row>
    <row r="1224" spans="1:3" x14ac:dyDescent="0.2">
      <c r="A1224" s="63">
        <v>1200</v>
      </c>
      <c r="B1224" s="63">
        <v>64.323881720582762</v>
      </c>
      <c r="C1224" s="63">
        <v>7.6761182794172385</v>
      </c>
    </row>
    <row r="1225" spans="1:3" x14ac:dyDescent="0.2">
      <c r="A1225" s="63">
        <v>1201</v>
      </c>
      <c r="B1225" s="63">
        <v>94.909075107491049</v>
      </c>
      <c r="C1225" s="63">
        <v>17.090924892508951</v>
      </c>
    </row>
    <row r="1226" spans="1:3" x14ac:dyDescent="0.2">
      <c r="A1226" s="63">
        <v>1202</v>
      </c>
      <c r="B1226" s="63">
        <v>80.957934264339883</v>
      </c>
      <c r="C1226" s="63">
        <v>17.042065735660117</v>
      </c>
    </row>
    <row r="1227" spans="1:3" x14ac:dyDescent="0.2">
      <c r="A1227" s="63">
        <v>1203</v>
      </c>
      <c r="B1227" s="63">
        <v>27.836282592341284</v>
      </c>
      <c r="C1227" s="63">
        <v>2.1637174076587158</v>
      </c>
    </row>
    <row r="1228" spans="1:3" x14ac:dyDescent="0.2">
      <c r="A1228" s="63">
        <v>1204</v>
      </c>
      <c r="B1228" s="63">
        <v>65.933628740946347</v>
      </c>
      <c r="C1228" s="63">
        <v>-222.93362874094635</v>
      </c>
    </row>
    <row r="1229" spans="1:3" x14ac:dyDescent="0.2">
      <c r="A1229" s="63">
        <v>1205</v>
      </c>
      <c r="B1229" s="63">
        <v>243.0058009809417</v>
      </c>
      <c r="C1229" s="63">
        <v>-76.0058009809417</v>
      </c>
    </row>
    <row r="1230" spans="1:3" x14ac:dyDescent="0.2">
      <c r="A1230" s="63">
        <v>1206</v>
      </c>
      <c r="B1230" s="63">
        <v>165.201361663368</v>
      </c>
      <c r="C1230" s="63">
        <v>-120.201361663368</v>
      </c>
    </row>
    <row r="1231" spans="1:3" x14ac:dyDescent="0.2">
      <c r="A1231" s="63">
        <v>1207</v>
      </c>
      <c r="B1231" s="63">
        <v>321.34682263863664</v>
      </c>
      <c r="C1231" s="63">
        <v>-62.346822638636638</v>
      </c>
    </row>
    <row r="1232" spans="1:3" x14ac:dyDescent="0.2">
      <c r="A1232" s="63">
        <v>1208</v>
      </c>
      <c r="B1232" s="63">
        <v>1.543747926402574</v>
      </c>
      <c r="C1232" s="63">
        <v>-2.543747926402574</v>
      </c>
    </row>
    <row r="1233" spans="1:3" x14ac:dyDescent="0.2">
      <c r="A1233" s="63">
        <v>1209</v>
      </c>
      <c r="B1233" s="63">
        <v>165.201361663368</v>
      </c>
      <c r="C1233" s="63">
        <v>-120.201361663368</v>
      </c>
    </row>
    <row r="1234" spans="1:3" x14ac:dyDescent="0.2">
      <c r="A1234" s="63">
        <v>1210</v>
      </c>
      <c r="B1234" s="63">
        <v>261.78618288518362</v>
      </c>
      <c r="C1234" s="63">
        <v>-53.786182885183621</v>
      </c>
    </row>
    <row r="1235" spans="1:3" x14ac:dyDescent="0.2">
      <c r="A1235" s="63">
        <v>1211</v>
      </c>
      <c r="B1235" s="63">
        <v>159.29895592203482</v>
      </c>
      <c r="C1235" s="63">
        <v>-9.2989559220348212</v>
      </c>
    </row>
    <row r="1236" spans="1:3" x14ac:dyDescent="0.2">
      <c r="A1236" s="63">
        <v>1212</v>
      </c>
      <c r="B1236" s="63">
        <v>321.34682263863664</v>
      </c>
      <c r="C1236" s="63">
        <v>-63.346822638636638</v>
      </c>
    </row>
    <row r="1237" spans="1:3" x14ac:dyDescent="0.2">
      <c r="A1237" s="63">
        <v>1213</v>
      </c>
      <c r="B1237" s="63">
        <v>243.0058009809417</v>
      </c>
      <c r="C1237" s="63">
        <v>-75.0058009809417</v>
      </c>
    </row>
    <row r="1238" spans="1:3" x14ac:dyDescent="0.2">
      <c r="A1238" s="63">
        <v>1214</v>
      </c>
      <c r="B1238" s="63">
        <v>-27.968280780263321</v>
      </c>
      <c r="C1238" s="63">
        <v>-350.03171921973666</v>
      </c>
    </row>
    <row r="1239" spans="1:3" x14ac:dyDescent="0.2">
      <c r="A1239" s="63">
        <v>1215</v>
      </c>
      <c r="B1239" s="63">
        <v>-2.2123284544458173</v>
      </c>
      <c r="C1239" s="63">
        <v>11.212328454445817</v>
      </c>
    </row>
    <row r="1240" spans="1:3" x14ac:dyDescent="0.2">
      <c r="A1240" s="63">
        <v>1216</v>
      </c>
      <c r="B1240" s="63">
        <v>-19.382963338324153</v>
      </c>
      <c r="C1240" s="63">
        <v>51.382963338324153</v>
      </c>
    </row>
    <row r="1241" spans="1:3" x14ac:dyDescent="0.2">
      <c r="A1241" s="63">
        <v>1217</v>
      </c>
      <c r="B1241" s="63">
        <v>-9.7244812161425855</v>
      </c>
      <c r="C1241" s="63">
        <v>26.724481216142586</v>
      </c>
    </row>
    <row r="1242" spans="1:3" x14ac:dyDescent="0.2">
      <c r="A1242" s="63">
        <v>1218</v>
      </c>
      <c r="B1242" s="63">
        <v>-16.163469297596965</v>
      </c>
      <c r="C1242" s="63">
        <v>28.163469297596965</v>
      </c>
    </row>
    <row r="1243" spans="1:3" x14ac:dyDescent="0.2">
      <c r="A1243" s="63">
        <v>1219</v>
      </c>
      <c r="B1243" s="63">
        <v>8.5193183479781496</v>
      </c>
      <c r="C1243" s="63">
        <v>-18.51931834797815</v>
      </c>
    </row>
    <row r="1244" spans="1:3" x14ac:dyDescent="0.2">
      <c r="A1244" s="63">
        <v>1220</v>
      </c>
      <c r="B1244" s="63">
        <v>7.9827360078569498</v>
      </c>
      <c r="C1244" s="63">
        <v>-7.9827360078569498</v>
      </c>
    </row>
    <row r="1245" spans="1:3" x14ac:dyDescent="0.2">
      <c r="A1245" s="63">
        <v>1221</v>
      </c>
      <c r="B1245" s="63">
        <v>-2.7489107945670099</v>
      </c>
      <c r="C1245" s="63">
        <v>26.74891079456701</v>
      </c>
    </row>
    <row r="1246" spans="1:3" x14ac:dyDescent="0.2">
      <c r="A1246" s="63">
        <v>1222</v>
      </c>
      <c r="B1246" s="63">
        <v>7.9827360078569498</v>
      </c>
      <c r="C1246" s="63">
        <v>19.01726399214305</v>
      </c>
    </row>
    <row r="1247" spans="1:3" x14ac:dyDescent="0.2">
      <c r="A1247" s="63">
        <v>1223</v>
      </c>
      <c r="B1247" s="63">
        <v>-18.846380998202957</v>
      </c>
      <c r="C1247" s="63">
        <v>27.846380998202957</v>
      </c>
    </row>
    <row r="1248" spans="1:3" x14ac:dyDescent="0.2">
      <c r="A1248" s="63">
        <v>1224</v>
      </c>
      <c r="B1248" s="63">
        <v>111.00654531112698</v>
      </c>
      <c r="C1248" s="63">
        <v>-7.0065453111269846</v>
      </c>
    </row>
    <row r="1249" spans="1:3" x14ac:dyDescent="0.2">
      <c r="A1249" s="63">
        <v>1225</v>
      </c>
      <c r="B1249" s="63">
        <v>137.83566231718689</v>
      </c>
      <c r="C1249" s="63">
        <v>-8.8356623171868875</v>
      </c>
    </row>
    <row r="1250" spans="1:3" x14ac:dyDescent="0.2">
      <c r="A1250" s="63">
        <v>1226</v>
      </c>
      <c r="B1250" s="63">
        <v>3.1534949467661662</v>
      </c>
      <c r="C1250" s="63">
        <v>14.846505053233834</v>
      </c>
    </row>
    <row r="1251" spans="1:3" x14ac:dyDescent="0.2">
      <c r="A1251" s="63">
        <v>1227</v>
      </c>
      <c r="B1251" s="63">
        <v>19.250965150402109</v>
      </c>
      <c r="C1251" s="63">
        <v>-7.2509651504021093</v>
      </c>
    </row>
    <row r="1252" spans="1:3" x14ac:dyDescent="0.2">
      <c r="A1252" s="63">
        <v>1228</v>
      </c>
      <c r="B1252" s="63">
        <v>16.568053449796118</v>
      </c>
      <c r="C1252" s="63">
        <v>3.4319465502038824</v>
      </c>
    </row>
    <row r="1253" spans="1:3" x14ac:dyDescent="0.2">
      <c r="A1253" s="63">
        <v>1229</v>
      </c>
      <c r="B1253" s="63">
        <v>113.68945701173297</v>
      </c>
      <c r="C1253" s="63">
        <v>-32.689457011732969</v>
      </c>
    </row>
    <row r="1254" spans="1:3" x14ac:dyDescent="0.2">
      <c r="A1254" s="63">
        <v>1230</v>
      </c>
      <c r="B1254" s="63">
        <v>78.275022563733899</v>
      </c>
      <c r="C1254" s="63">
        <v>-3.2750225637338986</v>
      </c>
    </row>
    <row r="1255" spans="1:3" x14ac:dyDescent="0.2">
      <c r="A1255" s="63">
        <v>1231</v>
      </c>
      <c r="B1255" s="63">
        <v>10.665647708462942</v>
      </c>
      <c r="C1255" s="63">
        <v>26.334352291537058</v>
      </c>
    </row>
    <row r="1256" spans="1:3" x14ac:dyDescent="0.2">
      <c r="A1256" s="63">
        <v>1232</v>
      </c>
      <c r="B1256" s="63">
        <v>13.348559409068933</v>
      </c>
      <c r="C1256" s="63">
        <v>15.651440590931067</v>
      </c>
    </row>
    <row r="1257" spans="1:3" x14ac:dyDescent="0.2">
      <c r="A1257" s="63">
        <v>1233</v>
      </c>
      <c r="B1257" s="63">
        <v>5.8364066473721579</v>
      </c>
      <c r="C1257" s="63">
        <v>14.163593352627842</v>
      </c>
    </row>
    <row r="1258" spans="1:3" x14ac:dyDescent="0.2">
      <c r="A1258" s="63">
        <v>1234</v>
      </c>
      <c r="B1258" s="63">
        <v>18.177800470159717</v>
      </c>
      <c r="C1258" s="63">
        <v>-23.177800470159717</v>
      </c>
    </row>
    <row r="1259" spans="1:3" x14ac:dyDescent="0.2">
      <c r="A1259" s="63">
        <v>1235</v>
      </c>
      <c r="B1259" s="63">
        <v>70.76286980203713</v>
      </c>
      <c r="C1259" s="63">
        <v>4.2371301979628697</v>
      </c>
    </row>
    <row r="1260" spans="1:3" x14ac:dyDescent="0.2">
      <c r="A1260" s="63">
        <v>1236</v>
      </c>
      <c r="B1260" s="63">
        <v>116.90895105246017</v>
      </c>
      <c r="C1260" s="63">
        <v>-85.908951052460168</v>
      </c>
    </row>
    <row r="1261" spans="1:3" x14ac:dyDescent="0.2">
      <c r="A1261" s="63">
        <v>1237</v>
      </c>
      <c r="B1261" s="63">
        <v>19.250965150402109</v>
      </c>
      <c r="C1261" s="63">
        <v>16.749034849597891</v>
      </c>
    </row>
    <row r="1262" spans="1:3" x14ac:dyDescent="0.2">
      <c r="A1262" s="63">
        <v>1238</v>
      </c>
      <c r="B1262" s="63">
        <v>28.90944727258367</v>
      </c>
      <c r="C1262" s="63">
        <v>-10.90944727258367</v>
      </c>
    </row>
    <row r="1263" spans="1:3" x14ac:dyDescent="0.2">
      <c r="A1263" s="63">
        <v>1239</v>
      </c>
      <c r="B1263" s="63">
        <v>58.958058319370771</v>
      </c>
      <c r="C1263" s="63">
        <v>-2.958058319370771</v>
      </c>
    </row>
    <row r="1264" spans="1:3" x14ac:dyDescent="0.2">
      <c r="A1264" s="63">
        <v>1240</v>
      </c>
      <c r="B1264" s="63">
        <v>113.68945701173297</v>
      </c>
      <c r="C1264" s="63">
        <v>-31.689457011732969</v>
      </c>
    </row>
    <row r="1265" spans="1:3" x14ac:dyDescent="0.2">
      <c r="A1265" s="63">
        <v>1241</v>
      </c>
      <c r="B1265" s="63">
        <v>5.2998243072509581</v>
      </c>
      <c r="C1265" s="63">
        <v>-15.299824307250958</v>
      </c>
    </row>
    <row r="1266" spans="1:3" x14ac:dyDescent="0.2">
      <c r="A1266" s="63">
        <v>1242</v>
      </c>
      <c r="B1266" s="63">
        <v>15.494888769553725</v>
      </c>
      <c r="C1266" s="63">
        <v>4.5051112304462748</v>
      </c>
    </row>
    <row r="1267" spans="1:3" x14ac:dyDescent="0.2">
      <c r="A1267" s="63">
        <v>1243</v>
      </c>
      <c r="B1267" s="63">
        <v>16.031471109674918</v>
      </c>
      <c r="C1267" s="63">
        <v>-7.0314711096749178</v>
      </c>
    </row>
    <row r="1268" spans="1:3" x14ac:dyDescent="0.2">
      <c r="A1268" s="63">
        <v>1244</v>
      </c>
      <c r="B1268" s="63">
        <v>6.3729889874933576</v>
      </c>
      <c r="C1268" s="63">
        <v>9.6270110125066424</v>
      </c>
    </row>
    <row r="1269" spans="1:3" x14ac:dyDescent="0.2">
      <c r="A1269" s="63">
        <v>1245</v>
      </c>
      <c r="B1269" s="63">
        <v>40.714258755250036</v>
      </c>
      <c r="C1269" s="63">
        <v>12.285741244749964</v>
      </c>
    </row>
    <row r="1270" spans="1:3" x14ac:dyDescent="0.2">
      <c r="A1270" s="63">
        <v>1246</v>
      </c>
      <c r="B1270" s="63">
        <v>89.006669366157865</v>
      </c>
      <c r="C1270" s="63">
        <v>15.993330633842135</v>
      </c>
    </row>
    <row r="1271" spans="1:3" x14ac:dyDescent="0.2">
      <c r="A1271" s="63">
        <v>1247</v>
      </c>
      <c r="B1271" s="63">
        <v>27.836282592341284</v>
      </c>
      <c r="C1271" s="63">
        <v>2.1637174076587158</v>
      </c>
    </row>
    <row r="1272" spans="1:3" x14ac:dyDescent="0.2">
      <c r="A1272" s="63">
        <v>1248</v>
      </c>
      <c r="B1272" s="63">
        <v>130.86009189561133</v>
      </c>
      <c r="C1272" s="63">
        <v>13.139908104388667</v>
      </c>
    </row>
    <row r="1273" spans="1:3" x14ac:dyDescent="0.2">
      <c r="A1273" s="63">
        <v>1249</v>
      </c>
      <c r="B1273" s="63">
        <v>119.05528041294497</v>
      </c>
      <c r="C1273" s="63">
        <v>13.944719587055033</v>
      </c>
    </row>
    <row r="1274" spans="1:3" x14ac:dyDescent="0.2">
      <c r="A1274" s="63">
        <v>1250</v>
      </c>
      <c r="B1274" s="63">
        <v>21.933876851008101</v>
      </c>
      <c r="C1274" s="63">
        <v>17.066123148991899</v>
      </c>
    </row>
    <row r="1275" spans="1:3" x14ac:dyDescent="0.2">
      <c r="A1275" s="63">
        <v>1251</v>
      </c>
      <c r="B1275" s="63">
        <v>119.05528041294497</v>
      </c>
      <c r="C1275" s="63">
        <v>12.944719587055033</v>
      </c>
    </row>
    <row r="1276" spans="1:3" x14ac:dyDescent="0.2">
      <c r="A1276" s="63">
        <v>1252</v>
      </c>
      <c r="B1276" s="63">
        <v>21.933876851008101</v>
      </c>
      <c r="C1276" s="63">
        <v>17.066123148991899</v>
      </c>
    </row>
    <row r="1277" spans="1:3" x14ac:dyDescent="0.2">
      <c r="A1277" s="63">
        <v>1253</v>
      </c>
      <c r="B1277" s="63">
        <v>130.86009189561133</v>
      </c>
      <c r="C1277" s="63">
        <v>12.139908104388667</v>
      </c>
    </row>
    <row r="1278" spans="1:3" x14ac:dyDescent="0.2">
      <c r="A1278" s="63">
        <v>1254</v>
      </c>
      <c r="B1278" s="63">
        <v>89.006669366157865</v>
      </c>
      <c r="C1278" s="63">
        <v>15.993330633842135</v>
      </c>
    </row>
    <row r="1279" spans="1:3" x14ac:dyDescent="0.2">
      <c r="A1279" s="63">
        <v>1255</v>
      </c>
      <c r="B1279" s="63">
        <v>27.836282592341284</v>
      </c>
      <c r="C1279" s="63">
        <v>2.1637174076587158</v>
      </c>
    </row>
    <row r="1280" spans="1:3" x14ac:dyDescent="0.2">
      <c r="A1280" s="63">
        <v>1256</v>
      </c>
      <c r="B1280" s="63">
        <v>326.17606369972742</v>
      </c>
      <c r="C1280" s="63">
        <v>-64.176063699727422</v>
      </c>
    </row>
    <row r="1281" spans="1:3" x14ac:dyDescent="0.2">
      <c r="A1281" s="63">
        <v>1257</v>
      </c>
      <c r="B1281" s="63">
        <v>243.0058009809417</v>
      </c>
      <c r="C1281" s="63">
        <v>-76.0058009809417</v>
      </c>
    </row>
    <row r="1282" spans="1:3" x14ac:dyDescent="0.2">
      <c r="A1282" s="63">
        <v>1258</v>
      </c>
      <c r="B1282" s="63">
        <v>159.29895592203482</v>
      </c>
      <c r="C1282" s="63">
        <v>-9.2989559220348212</v>
      </c>
    </row>
    <row r="1283" spans="1:3" x14ac:dyDescent="0.2">
      <c r="A1283" s="63">
        <v>1259</v>
      </c>
      <c r="B1283" s="63">
        <v>208.12794887306384</v>
      </c>
      <c r="C1283" s="63">
        <v>-45.127948873063843</v>
      </c>
    </row>
    <row r="1284" spans="1:3" x14ac:dyDescent="0.2">
      <c r="A1284" s="63">
        <v>1260</v>
      </c>
      <c r="B1284" s="63">
        <v>326.17606369972742</v>
      </c>
      <c r="C1284" s="63">
        <v>-64.176063699727422</v>
      </c>
    </row>
    <row r="1285" spans="1:3" x14ac:dyDescent="0.2">
      <c r="A1285" s="63">
        <v>1261</v>
      </c>
      <c r="B1285" s="63">
        <v>159.29895592203482</v>
      </c>
      <c r="C1285" s="63">
        <v>-8.2989559220348212</v>
      </c>
    </row>
    <row r="1286" spans="1:3" x14ac:dyDescent="0.2">
      <c r="A1286" s="63">
        <v>1262</v>
      </c>
      <c r="B1286" s="63">
        <v>243.0058009809417</v>
      </c>
      <c r="C1286" s="63">
        <v>-76.0058009809417</v>
      </c>
    </row>
    <row r="1287" spans="1:3" x14ac:dyDescent="0.2">
      <c r="A1287" s="63">
        <v>1263</v>
      </c>
      <c r="B1287" s="63">
        <v>296.66403499306148</v>
      </c>
      <c r="C1287" s="63">
        <v>-89.664034993061478</v>
      </c>
    </row>
    <row r="1288" spans="1:3" x14ac:dyDescent="0.2">
      <c r="A1288" s="63">
        <v>1264</v>
      </c>
      <c r="B1288" s="63">
        <v>-11.334228236506181</v>
      </c>
      <c r="C1288" s="63">
        <v>29.334228236506181</v>
      </c>
    </row>
    <row r="1289" spans="1:3" x14ac:dyDescent="0.2">
      <c r="A1289" s="63">
        <v>1265</v>
      </c>
      <c r="B1289" s="63">
        <v>-19.382963338324153</v>
      </c>
      <c r="C1289" s="63">
        <v>50.382963338324153</v>
      </c>
    </row>
    <row r="1290" spans="1:3" x14ac:dyDescent="0.2">
      <c r="A1290" s="63">
        <v>1266</v>
      </c>
      <c r="B1290" s="63">
        <v>5.8364066473721579</v>
      </c>
      <c r="C1290" s="63">
        <v>9.1635933526278421</v>
      </c>
    </row>
    <row r="1291" spans="1:3" x14ac:dyDescent="0.2">
      <c r="A1291" s="63">
        <v>1267</v>
      </c>
      <c r="B1291" s="63">
        <v>-25.285369079657332</v>
      </c>
      <c r="C1291" s="63">
        <v>26.285369079657332</v>
      </c>
    </row>
    <row r="1292" spans="1:3" x14ac:dyDescent="0.2">
      <c r="A1292" s="63">
        <v>1268</v>
      </c>
      <c r="B1292" s="63">
        <v>-8.6513165359001931</v>
      </c>
      <c r="C1292" s="63">
        <v>27.651316535900193</v>
      </c>
    </row>
    <row r="1293" spans="1:3" x14ac:dyDescent="0.2">
      <c r="A1293" s="63">
        <v>1269</v>
      </c>
      <c r="B1293" s="63">
        <v>38.567929394765237</v>
      </c>
      <c r="C1293" s="63">
        <v>-36.567929394765237</v>
      </c>
    </row>
    <row r="1294" spans="1:3" x14ac:dyDescent="0.2">
      <c r="A1294" s="63">
        <v>1270</v>
      </c>
      <c r="B1294" s="63">
        <v>32.128941313310868</v>
      </c>
      <c r="C1294" s="63">
        <v>-73.128941313310861</v>
      </c>
    </row>
    <row r="1295" spans="1:3" x14ac:dyDescent="0.2">
      <c r="A1295" s="63">
        <v>1271</v>
      </c>
      <c r="B1295" s="63">
        <v>13.885141749190126</v>
      </c>
      <c r="C1295" s="63">
        <v>5.1148582508098741</v>
      </c>
    </row>
    <row r="1296" spans="1:3" x14ac:dyDescent="0.2">
      <c r="A1296" s="63">
        <v>1272</v>
      </c>
      <c r="B1296" s="63">
        <v>-7.5781518556577936</v>
      </c>
      <c r="C1296" s="63">
        <v>-1.4218481443422064</v>
      </c>
    </row>
    <row r="1297" spans="1:3" x14ac:dyDescent="0.2">
      <c r="A1297" s="63">
        <v>1273</v>
      </c>
      <c r="B1297" s="63">
        <v>3.6900772868873659</v>
      </c>
      <c r="C1297" s="63">
        <v>-2.6900772868873659</v>
      </c>
    </row>
    <row r="1298" spans="1:3" x14ac:dyDescent="0.2">
      <c r="A1298" s="63">
        <v>1274</v>
      </c>
      <c r="B1298" s="63">
        <v>2.0803302665237737</v>
      </c>
      <c r="C1298" s="63">
        <v>26.919669733476226</v>
      </c>
    </row>
    <row r="1299" spans="1:3" x14ac:dyDescent="0.2">
      <c r="A1299" s="63">
        <v>1275</v>
      </c>
      <c r="B1299" s="63">
        <v>0.47058324616017444</v>
      </c>
      <c r="C1299" s="63">
        <v>27.529416753839826</v>
      </c>
    </row>
    <row r="1300" spans="1:3" x14ac:dyDescent="0.2">
      <c r="A1300" s="63">
        <v>1276</v>
      </c>
      <c r="B1300" s="63">
        <v>43.397170455856021</v>
      </c>
      <c r="C1300" s="63">
        <v>-16.397170455856021</v>
      </c>
    </row>
    <row r="1301" spans="1:3" x14ac:dyDescent="0.2">
      <c r="A1301" s="63">
        <v>1277</v>
      </c>
      <c r="B1301" s="63">
        <v>16.568053449796118</v>
      </c>
      <c r="C1301" s="63">
        <v>7.4319465502038824</v>
      </c>
    </row>
    <row r="1302" spans="1:3" x14ac:dyDescent="0.2">
      <c r="A1302" s="63">
        <v>1278</v>
      </c>
      <c r="B1302" s="63">
        <v>-20.456128018566549</v>
      </c>
      <c r="C1302" s="63">
        <v>29.456128018566549</v>
      </c>
    </row>
    <row r="1303" spans="1:3" x14ac:dyDescent="0.2">
      <c r="A1303" s="63">
        <v>1279</v>
      </c>
      <c r="B1303" s="63">
        <v>-12.943975256869777</v>
      </c>
      <c r="C1303" s="63">
        <v>28.943975256869777</v>
      </c>
    </row>
    <row r="1304" spans="1:3" x14ac:dyDescent="0.2">
      <c r="A1304" s="63">
        <v>1280</v>
      </c>
      <c r="B1304" s="63">
        <v>111.00654531112698</v>
      </c>
      <c r="C1304" s="63">
        <v>-8.0065453111269846</v>
      </c>
    </row>
    <row r="1305" spans="1:3" x14ac:dyDescent="0.2">
      <c r="A1305" s="63">
        <v>1281</v>
      </c>
      <c r="B1305" s="63">
        <v>106.1773042500362</v>
      </c>
      <c r="C1305" s="63">
        <v>-3.177304250036201</v>
      </c>
    </row>
    <row r="1306" spans="1:3" x14ac:dyDescent="0.2">
      <c r="A1306" s="63">
        <v>1282</v>
      </c>
      <c r="B1306" s="63">
        <v>113.68945701173297</v>
      </c>
      <c r="C1306" s="63">
        <v>-32.689457011732969</v>
      </c>
    </row>
    <row r="1307" spans="1:3" x14ac:dyDescent="0.2">
      <c r="A1307" s="63">
        <v>1283</v>
      </c>
      <c r="B1307" s="63">
        <v>16.031471109674918</v>
      </c>
      <c r="C1307" s="63">
        <v>-8.0314711096749178</v>
      </c>
    </row>
    <row r="1308" spans="1:3" x14ac:dyDescent="0.2">
      <c r="A1308" s="63">
        <v>1284</v>
      </c>
      <c r="B1308" s="63">
        <v>15.494888769553725</v>
      </c>
      <c r="C1308" s="63">
        <v>3.5051112304462748</v>
      </c>
    </row>
    <row r="1309" spans="1:3" x14ac:dyDescent="0.2">
      <c r="A1309" s="63">
        <v>1285</v>
      </c>
      <c r="B1309" s="63">
        <v>3.1534949467661662</v>
      </c>
      <c r="C1309" s="63">
        <v>15.846505053233834</v>
      </c>
    </row>
    <row r="1310" spans="1:3" x14ac:dyDescent="0.2">
      <c r="A1310" s="63">
        <v>1286</v>
      </c>
      <c r="B1310" s="63">
        <v>5.2998243072509581</v>
      </c>
      <c r="C1310" s="63">
        <v>-16.299824307250958</v>
      </c>
    </row>
    <row r="1311" spans="1:3" x14ac:dyDescent="0.2">
      <c r="A1311" s="63">
        <v>1287</v>
      </c>
      <c r="B1311" s="63">
        <v>25.153370891735285</v>
      </c>
      <c r="C1311" s="63">
        <v>15.846629108264715</v>
      </c>
    </row>
    <row r="1312" spans="1:3" x14ac:dyDescent="0.2">
      <c r="A1312" s="63">
        <v>1288</v>
      </c>
      <c r="B1312" s="63">
        <v>40.177676415128836</v>
      </c>
      <c r="C1312" s="63">
        <v>22.822323584871164</v>
      </c>
    </row>
    <row r="1313" spans="1:3" x14ac:dyDescent="0.2">
      <c r="A1313" s="63">
        <v>1289</v>
      </c>
      <c r="B1313" s="63">
        <v>5.8364066473721579</v>
      </c>
      <c r="C1313" s="63">
        <v>14.163593352627842</v>
      </c>
    </row>
    <row r="1314" spans="1:3" x14ac:dyDescent="0.2">
      <c r="A1314" s="63">
        <v>1290</v>
      </c>
      <c r="B1314" s="63">
        <v>13.885141749190126</v>
      </c>
      <c r="C1314" s="63">
        <v>-20.885141749190126</v>
      </c>
    </row>
    <row r="1315" spans="1:3" x14ac:dyDescent="0.2">
      <c r="A1315" s="63">
        <v>1291</v>
      </c>
      <c r="B1315" s="63">
        <v>78.811604903855113</v>
      </c>
      <c r="C1315" s="63">
        <v>-8.8116049038551125</v>
      </c>
    </row>
    <row r="1316" spans="1:3" x14ac:dyDescent="0.2">
      <c r="A1316" s="63">
        <v>1292</v>
      </c>
      <c r="B1316" s="63">
        <v>-5.4318224951730016</v>
      </c>
      <c r="C1316" s="63">
        <v>23.431822495173002</v>
      </c>
    </row>
    <row r="1317" spans="1:3" x14ac:dyDescent="0.2">
      <c r="A1317" s="63">
        <v>1293</v>
      </c>
      <c r="B1317" s="63">
        <v>32.665523653432068</v>
      </c>
      <c r="C1317" s="63">
        <v>-11.665523653432068</v>
      </c>
    </row>
    <row r="1318" spans="1:3" x14ac:dyDescent="0.2">
      <c r="A1318" s="63">
        <v>1294</v>
      </c>
      <c r="B1318" s="63">
        <v>127.64059785488413</v>
      </c>
      <c r="C1318" s="63">
        <v>-92.640597854884135</v>
      </c>
    </row>
    <row r="1319" spans="1:3" x14ac:dyDescent="0.2">
      <c r="A1319" s="63">
        <v>1295</v>
      </c>
      <c r="B1319" s="63">
        <v>81.494516604461097</v>
      </c>
      <c r="C1319" s="63">
        <v>-8.4945166044610971</v>
      </c>
    </row>
    <row r="1320" spans="1:3" x14ac:dyDescent="0.2">
      <c r="A1320" s="63">
        <v>1296</v>
      </c>
      <c r="B1320" s="63">
        <v>2.0803302665237737</v>
      </c>
      <c r="C1320" s="63">
        <v>25.919669733476226</v>
      </c>
    </row>
    <row r="1321" spans="1:3" x14ac:dyDescent="0.2">
      <c r="A1321" s="63">
        <v>1297</v>
      </c>
      <c r="B1321" s="63">
        <v>-17.236633977839361</v>
      </c>
      <c r="C1321" s="63">
        <v>29.236633977839361</v>
      </c>
    </row>
    <row r="1322" spans="1:3" x14ac:dyDescent="0.2">
      <c r="A1322" s="63">
        <v>1298</v>
      </c>
      <c r="B1322" s="63">
        <v>43.397170455856021</v>
      </c>
      <c r="C1322" s="63">
        <v>-15.397170455856021</v>
      </c>
    </row>
    <row r="1323" spans="1:3" x14ac:dyDescent="0.2">
      <c r="A1323" s="63">
        <v>1299</v>
      </c>
      <c r="B1323" s="63">
        <v>16.568053449796118</v>
      </c>
      <c r="C1323" s="63">
        <v>7.4319465502038824</v>
      </c>
    </row>
    <row r="1324" spans="1:3" x14ac:dyDescent="0.2">
      <c r="A1324" s="63">
        <v>1300</v>
      </c>
      <c r="B1324" s="63">
        <v>13.885141749190126</v>
      </c>
      <c r="C1324" s="63">
        <v>-21.885141749190126</v>
      </c>
    </row>
    <row r="1325" spans="1:3" x14ac:dyDescent="0.2">
      <c r="A1325" s="63">
        <v>1301</v>
      </c>
      <c r="B1325" s="63">
        <v>10.129065368341742</v>
      </c>
      <c r="C1325" s="63">
        <v>5.8709346316582582</v>
      </c>
    </row>
    <row r="1326" spans="1:3" x14ac:dyDescent="0.2">
      <c r="A1326" s="63">
        <v>1302</v>
      </c>
      <c r="B1326" s="63">
        <v>78.275022563733899</v>
      </c>
      <c r="C1326" s="63">
        <v>-3.2750225637338986</v>
      </c>
    </row>
    <row r="1327" spans="1:3" x14ac:dyDescent="0.2">
      <c r="A1327" s="63">
        <v>1303</v>
      </c>
      <c r="B1327" s="63">
        <v>18.71438281028091</v>
      </c>
      <c r="C1327" s="63">
        <v>25.28561718971909</v>
      </c>
    </row>
    <row r="1328" spans="1:3" x14ac:dyDescent="0.2">
      <c r="A1328" s="63">
        <v>1304</v>
      </c>
      <c r="B1328" s="63">
        <v>40.177676415128836</v>
      </c>
      <c r="C1328" s="63">
        <v>22.822323584871164</v>
      </c>
    </row>
    <row r="1329" spans="1:3" x14ac:dyDescent="0.2">
      <c r="A1329" s="63">
        <v>1305</v>
      </c>
      <c r="B1329" s="63">
        <v>-5.4318224951730016</v>
      </c>
      <c r="C1329" s="63">
        <v>23.431822495173002</v>
      </c>
    </row>
    <row r="1330" spans="1:3" x14ac:dyDescent="0.2">
      <c r="A1330" s="63">
        <v>1306</v>
      </c>
      <c r="B1330" s="63">
        <v>32.665523653432068</v>
      </c>
      <c r="C1330" s="63">
        <v>-12.665523653432068</v>
      </c>
    </row>
    <row r="1331" spans="1:3" x14ac:dyDescent="0.2">
      <c r="A1331" s="63">
        <v>1307</v>
      </c>
      <c r="B1331" s="63">
        <v>78.811604903855113</v>
      </c>
      <c r="C1331" s="63">
        <v>-8.8116049038551125</v>
      </c>
    </row>
    <row r="1332" spans="1:3" x14ac:dyDescent="0.2">
      <c r="A1332" s="63">
        <v>1308</v>
      </c>
      <c r="B1332" s="63">
        <v>127.64059785488413</v>
      </c>
      <c r="C1332" s="63">
        <v>-92.640597854884135</v>
      </c>
    </row>
    <row r="1333" spans="1:3" x14ac:dyDescent="0.2">
      <c r="A1333" s="63">
        <v>1309</v>
      </c>
      <c r="B1333" s="63">
        <v>81.494516604461097</v>
      </c>
      <c r="C1333" s="63">
        <v>-8.4945166044610971</v>
      </c>
    </row>
    <row r="1334" spans="1:3" x14ac:dyDescent="0.2">
      <c r="A1334" s="63">
        <v>1310</v>
      </c>
      <c r="B1334" s="63">
        <v>111.00654531112698</v>
      </c>
      <c r="C1334" s="63">
        <v>-7.0065453111269846</v>
      </c>
    </row>
    <row r="1335" spans="1:3" x14ac:dyDescent="0.2">
      <c r="A1335" s="63">
        <v>1311</v>
      </c>
      <c r="B1335" s="63">
        <v>106.1773042500362</v>
      </c>
      <c r="C1335" s="63">
        <v>-4.177304250036201</v>
      </c>
    </row>
    <row r="1336" spans="1:3" x14ac:dyDescent="0.2">
      <c r="A1336" s="63">
        <v>1312</v>
      </c>
      <c r="B1336" s="63">
        <v>-12.943975256869777</v>
      </c>
      <c r="C1336" s="63">
        <v>28.943975256869777</v>
      </c>
    </row>
    <row r="1337" spans="1:3" x14ac:dyDescent="0.2">
      <c r="A1337" s="63">
        <v>1313</v>
      </c>
      <c r="B1337" s="63">
        <v>-20.456128018566549</v>
      </c>
      <c r="C1337" s="63">
        <v>29.456128018566549</v>
      </c>
    </row>
    <row r="1338" spans="1:3" x14ac:dyDescent="0.2">
      <c r="A1338" s="63">
        <v>1314</v>
      </c>
      <c r="B1338" s="63">
        <v>16.031471109674918</v>
      </c>
      <c r="C1338" s="63">
        <v>-7.0314711096749178</v>
      </c>
    </row>
    <row r="1339" spans="1:3" x14ac:dyDescent="0.2">
      <c r="A1339" s="63">
        <v>1315</v>
      </c>
      <c r="B1339" s="63">
        <v>13.885141749190126</v>
      </c>
      <c r="C1339" s="63">
        <v>-7.8851417491901259</v>
      </c>
    </row>
    <row r="1340" spans="1:3" x14ac:dyDescent="0.2">
      <c r="A1340" s="63">
        <v>1316</v>
      </c>
      <c r="B1340" s="63">
        <v>113.68945701173297</v>
      </c>
      <c r="C1340" s="63">
        <v>-31.689457011732969</v>
      </c>
    </row>
    <row r="1341" spans="1:3" x14ac:dyDescent="0.2">
      <c r="A1341" s="63">
        <v>1317</v>
      </c>
      <c r="B1341" s="63">
        <v>313.83466987693987</v>
      </c>
      <c r="C1341" s="63">
        <v>249.16533012306013</v>
      </c>
    </row>
    <row r="1342" spans="1:3" x14ac:dyDescent="0.2">
      <c r="A1342" s="63">
        <v>1318</v>
      </c>
      <c r="B1342" s="63">
        <v>-8.6513165359001931</v>
      </c>
      <c r="C1342" s="63">
        <v>28.651316535900193</v>
      </c>
    </row>
    <row r="1343" spans="1:3" x14ac:dyDescent="0.2">
      <c r="A1343" s="63">
        <v>1319</v>
      </c>
      <c r="B1343" s="63">
        <v>-19.382963338324153</v>
      </c>
      <c r="C1343" s="63">
        <v>50.382963338324153</v>
      </c>
    </row>
    <row r="1344" spans="1:3" x14ac:dyDescent="0.2">
      <c r="A1344" s="63">
        <v>1320</v>
      </c>
      <c r="B1344" s="63">
        <v>3.6900772868873659</v>
      </c>
      <c r="C1344" s="63">
        <v>-2.6900772868873659</v>
      </c>
    </row>
    <row r="1345" spans="1:3" x14ac:dyDescent="0.2">
      <c r="A1345" s="63">
        <v>1321</v>
      </c>
      <c r="B1345" s="63">
        <v>38.567929394765237</v>
      </c>
      <c r="C1345" s="63">
        <v>-37.567929394765237</v>
      </c>
    </row>
    <row r="1346" spans="1:3" x14ac:dyDescent="0.2">
      <c r="A1346" s="63">
        <v>1322</v>
      </c>
      <c r="B1346" s="63">
        <v>-7.5781518556577936</v>
      </c>
      <c r="C1346" s="63">
        <v>-1.4218481443422064</v>
      </c>
    </row>
    <row r="1347" spans="1:3" x14ac:dyDescent="0.2">
      <c r="A1347" s="63">
        <v>1323</v>
      </c>
      <c r="B1347" s="63">
        <v>38.567929394765237</v>
      </c>
      <c r="C1347" s="63">
        <v>9.4320706052347631</v>
      </c>
    </row>
    <row r="1348" spans="1:3" x14ac:dyDescent="0.2">
      <c r="A1348" s="63">
        <v>1324</v>
      </c>
      <c r="B1348" s="63">
        <v>43.397170455856021</v>
      </c>
      <c r="C1348" s="63">
        <v>0.60282954414397949</v>
      </c>
    </row>
    <row r="1349" spans="1:3" x14ac:dyDescent="0.2">
      <c r="A1349" s="63">
        <v>1325</v>
      </c>
      <c r="B1349" s="63">
        <v>130.86009189561133</v>
      </c>
      <c r="C1349" s="63">
        <v>13.139908104388667</v>
      </c>
    </row>
    <row r="1350" spans="1:3" x14ac:dyDescent="0.2">
      <c r="A1350" s="63">
        <v>1326</v>
      </c>
      <c r="B1350" s="63">
        <v>119.05528041294497</v>
      </c>
      <c r="C1350" s="63">
        <v>13.944719587055033</v>
      </c>
    </row>
    <row r="1351" spans="1:3" x14ac:dyDescent="0.2">
      <c r="A1351" s="63">
        <v>1327</v>
      </c>
      <c r="B1351" s="63">
        <v>89.006669366157865</v>
      </c>
      <c r="C1351" s="63">
        <v>15.993330633842135</v>
      </c>
    </row>
    <row r="1352" spans="1:3" x14ac:dyDescent="0.2">
      <c r="A1352" s="63">
        <v>1328</v>
      </c>
      <c r="B1352" s="63">
        <v>307.93226413560666</v>
      </c>
      <c r="C1352" s="63">
        <v>-78.932264135606658</v>
      </c>
    </row>
    <row r="1353" spans="1:3" x14ac:dyDescent="0.2">
      <c r="A1353" s="63">
        <v>1329</v>
      </c>
      <c r="B1353" s="63">
        <v>24.080206211492886</v>
      </c>
      <c r="C1353" s="63">
        <v>-328.08020621149291</v>
      </c>
    </row>
    <row r="1354" spans="1:3" x14ac:dyDescent="0.2">
      <c r="A1354" s="63">
        <v>1330</v>
      </c>
      <c r="B1354" s="63">
        <v>248.90820672227491</v>
      </c>
      <c r="C1354" s="63">
        <v>-69.908206722274912</v>
      </c>
    </row>
    <row r="1355" spans="1:3" x14ac:dyDescent="0.2">
      <c r="A1355" s="63">
        <v>1331</v>
      </c>
      <c r="B1355" s="63">
        <v>-0.60258143408221798</v>
      </c>
      <c r="C1355" s="63">
        <v>-283.3974185659178</v>
      </c>
    </row>
    <row r="1356" spans="1:3" x14ac:dyDescent="0.2">
      <c r="A1356" s="63">
        <v>1332</v>
      </c>
      <c r="B1356" s="63">
        <v>445.83392554675459</v>
      </c>
      <c r="C1356" s="63">
        <v>-77.833925546754585</v>
      </c>
    </row>
    <row r="1357" spans="1:3" x14ac:dyDescent="0.2">
      <c r="A1357" s="63">
        <v>1333</v>
      </c>
      <c r="B1357" s="63">
        <v>40.177676415128836</v>
      </c>
      <c r="C1357" s="63">
        <v>22.822323584871164</v>
      </c>
    </row>
    <row r="1358" spans="1:3" x14ac:dyDescent="0.2">
      <c r="A1358" s="63">
        <v>1334</v>
      </c>
      <c r="B1358" s="63">
        <v>20.860712170765702</v>
      </c>
      <c r="C1358" s="63">
        <v>25.139287829234298</v>
      </c>
    </row>
    <row r="1359" spans="1:3" x14ac:dyDescent="0.2">
      <c r="A1359" s="63">
        <v>1335</v>
      </c>
      <c r="B1359" s="63">
        <v>51.982487897795188</v>
      </c>
      <c r="C1359" s="63">
        <v>9.0175121022048117</v>
      </c>
    </row>
    <row r="1360" spans="1:3" x14ac:dyDescent="0.2">
      <c r="A1360" s="63">
        <v>1336</v>
      </c>
      <c r="B1360" s="63">
        <v>43.397170455856021</v>
      </c>
      <c r="C1360" s="63">
        <v>-15.397170455856021</v>
      </c>
    </row>
    <row r="1361" spans="1:3" x14ac:dyDescent="0.2">
      <c r="A1361" s="63">
        <v>1337</v>
      </c>
      <c r="B1361" s="63">
        <v>13.885141749190126</v>
      </c>
      <c r="C1361" s="63">
        <v>-20.885141749190126</v>
      </c>
    </row>
    <row r="1362" spans="1:3" x14ac:dyDescent="0.2">
      <c r="A1362" s="63">
        <v>1338</v>
      </c>
      <c r="B1362" s="63">
        <v>25.153370891735285</v>
      </c>
      <c r="C1362" s="63">
        <v>15.846629108264715</v>
      </c>
    </row>
    <row r="1363" spans="1:3" x14ac:dyDescent="0.2">
      <c r="A1363" s="63">
        <v>1339</v>
      </c>
      <c r="B1363" s="63">
        <v>5.8364066473721579</v>
      </c>
      <c r="C1363" s="63">
        <v>15.163593352627842</v>
      </c>
    </row>
    <row r="1364" spans="1:3" x14ac:dyDescent="0.2">
      <c r="A1364" s="63">
        <v>1340</v>
      </c>
      <c r="B1364" s="63">
        <v>32.128941313310868</v>
      </c>
      <c r="C1364" s="63">
        <v>-74.128941313310861</v>
      </c>
    </row>
    <row r="1365" spans="1:3" x14ac:dyDescent="0.2">
      <c r="A1365" s="63">
        <v>1341</v>
      </c>
      <c r="B1365" s="63">
        <v>43.397170455856021</v>
      </c>
      <c r="C1365" s="63">
        <v>0.60282954414397949</v>
      </c>
    </row>
    <row r="1366" spans="1:3" x14ac:dyDescent="0.2">
      <c r="A1366" s="63">
        <v>1342</v>
      </c>
      <c r="B1366" s="63">
        <v>-8.6513165359001931</v>
      </c>
      <c r="C1366" s="63">
        <v>27.651316535900193</v>
      </c>
    </row>
    <row r="1367" spans="1:3" x14ac:dyDescent="0.2">
      <c r="A1367" s="63">
        <v>1343</v>
      </c>
      <c r="B1367" s="63">
        <v>5.8364066473721579</v>
      </c>
      <c r="C1367" s="63">
        <v>9.1635933526278421</v>
      </c>
    </row>
    <row r="1368" spans="1:3" x14ac:dyDescent="0.2">
      <c r="A1368" s="63">
        <v>1344</v>
      </c>
      <c r="B1368" s="63">
        <v>-7.5781518556577936</v>
      </c>
      <c r="C1368" s="63">
        <v>-0.42184814434220641</v>
      </c>
    </row>
    <row r="1369" spans="1:3" x14ac:dyDescent="0.2">
      <c r="A1369" s="63">
        <v>1345</v>
      </c>
      <c r="B1369" s="63">
        <v>38.567929394765237</v>
      </c>
      <c r="C1369" s="63">
        <v>-36.567929394765237</v>
      </c>
    </row>
    <row r="1370" spans="1:3" x14ac:dyDescent="0.2">
      <c r="A1370" s="63">
        <v>1346</v>
      </c>
      <c r="B1370" s="63">
        <v>13.885141749190126</v>
      </c>
      <c r="C1370" s="63">
        <v>4.1148582508098741</v>
      </c>
    </row>
    <row r="1371" spans="1:3" x14ac:dyDescent="0.2">
      <c r="A1371" s="63">
        <v>1347</v>
      </c>
      <c r="B1371" s="63">
        <v>-12.943975256869777</v>
      </c>
      <c r="C1371" s="63">
        <v>28.943975256869777</v>
      </c>
    </row>
    <row r="1372" spans="1:3" x14ac:dyDescent="0.2">
      <c r="A1372" s="63">
        <v>1348</v>
      </c>
      <c r="B1372" s="63">
        <v>40.714258755250036</v>
      </c>
      <c r="C1372" s="63">
        <v>12.285741244749964</v>
      </c>
    </row>
    <row r="1373" spans="1:3" x14ac:dyDescent="0.2">
      <c r="A1373" s="63">
        <v>1349</v>
      </c>
      <c r="B1373" s="63">
        <v>127.64059785488413</v>
      </c>
      <c r="C1373" s="63">
        <v>-93.640597854884135</v>
      </c>
    </row>
    <row r="1374" spans="1:3" x14ac:dyDescent="0.2">
      <c r="A1374" s="63">
        <v>1350</v>
      </c>
      <c r="B1374" s="63">
        <v>32.665523653432068</v>
      </c>
      <c r="C1374" s="63">
        <v>-12.665523653432068</v>
      </c>
    </row>
    <row r="1375" spans="1:3" x14ac:dyDescent="0.2">
      <c r="A1375" s="63">
        <v>1351</v>
      </c>
      <c r="B1375" s="63">
        <v>106.1773042500362</v>
      </c>
      <c r="C1375" s="63">
        <v>-4.177304250036201</v>
      </c>
    </row>
    <row r="1376" spans="1:3" x14ac:dyDescent="0.2">
      <c r="A1376" s="63">
        <v>1352</v>
      </c>
      <c r="B1376" s="63">
        <v>-20.456128018566549</v>
      </c>
      <c r="C1376" s="63">
        <v>30.456128018566549</v>
      </c>
    </row>
    <row r="1377" spans="1:3" x14ac:dyDescent="0.2">
      <c r="A1377" s="63">
        <v>1353</v>
      </c>
      <c r="B1377" s="63">
        <v>111.00654531112698</v>
      </c>
      <c r="C1377" s="63">
        <v>-8.0065453111269846</v>
      </c>
    </row>
    <row r="1378" spans="1:3" x14ac:dyDescent="0.2">
      <c r="A1378" s="63">
        <v>1354</v>
      </c>
      <c r="B1378" s="63">
        <v>21.933876851008101</v>
      </c>
      <c r="C1378" s="63">
        <v>17.066123148991899</v>
      </c>
    </row>
    <row r="1379" spans="1:3" x14ac:dyDescent="0.2">
      <c r="A1379" s="63">
        <v>1355</v>
      </c>
      <c r="B1379" s="63">
        <v>321.34682263863664</v>
      </c>
      <c r="C1379" s="63">
        <v>-71.346822638636638</v>
      </c>
    </row>
    <row r="1380" spans="1:3" x14ac:dyDescent="0.2">
      <c r="A1380" s="63">
        <v>1356</v>
      </c>
      <c r="B1380" s="63">
        <v>3.1534949467661662</v>
      </c>
      <c r="C1380" s="63">
        <v>15.846505053233834</v>
      </c>
    </row>
    <row r="1381" spans="1:3" x14ac:dyDescent="0.2">
      <c r="A1381" s="63">
        <v>1357</v>
      </c>
      <c r="B1381" s="63">
        <v>15.494888769553725</v>
      </c>
      <c r="C1381" s="63">
        <v>3.5051112304462748</v>
      </c>
    </row>
    <row r="1382" spans="1:3" x14ac:dyDescent="0.2">
      <c r="A1382" s="63">
        <v>1358</v>
      </c>
      <c r="B1382" s="63">
        <v>27.836282592341284</v>
      </c>
      <c r="C1382" s="63">
        <v>2.1637174076587158</v>
      </c>
    </row>
    <row r="1383" spans="1:3" x14ac:dyDescent="0.2">
      <c r="A1383" s="63">
        <v>1359</v>
      </c>
      <c r="B1383" s="63">
        <v>119.05528041294497</v>
      </c>
      <c r="C1383" s="63">
        <v>13.944719587055033</v>
      </c>
    </row>
    <row r="1384" spans="1:3" x14ac:dyDescent="0.2">
      <c r="A1384" s="63">
        <v>1360</v>
      </c>
      <c r="B1384" s="63">
        <v>89.006669366157865</v>
      </c>
      <c r="C1384" s="63">
        <v>15.993330633842135</v>
      </c>
    </row>
    <row r="1385" spans="1:3" x14ac:dyDescent="0.2">
      <c r="A1385" s="63">
        <v>1361</v>
      </c>
      <c r="B1385" s="63">
        <v>16.568053449796118</v>
      </c>
      <c r="C1385" s="63">
        <v>7.4319465502038824</v>
      </c>
    </row>
    <row r="1386" spans="1:3" x14ac:dyDescent="0.2">
      <c r="A1386" s="63">
        <v>1362</v>
      </c>
      <c r="B1386" s="63">
        <v>10.129065368341742</v>
      </c>
      <c r="C1386" s="63">
        <v>4.8709346316582582</v>
      </c>
    </row>
    <row r="1387" spans="1:3" x14ac:dyDescent="0.2">
      <c r="A1387" s="63">
        <v>1363</v>
      </c>
      <c r="B1387" s="63">
        <v>38.567929394765237</v>
      </c>
      <c r="C1387" s="63">
        <v>10.432070605234763</v>
      </c>
    </row>
    <row r="1388" spans="1:3" x14ac:dyDescent="0.2">
      <c r="A1388" s="63">
        <v>1364</v>
      </c>
      <c r="B1388" s="63">
        <v>43.397170455856021</v>
      </c>
      <c r="C1388" s="63">
        <v>0.60282954414397949</v>
      </c>
    </row>
    <row r="1389" spans="1:3" x14ac:dyDescent="0.2">
      <c r="A1389" s="63">
        <v>1365</v>
      </c>
      <c r="B1389" s="63">
        <v>32.128941313310868</v>
      </c>
      <c r="C1389" s="63">
        <v>-73.128941313310861</v>
      </c>
    </row>
    <row r="1390" spans="1:3" x14ac:dyDescent="0.2">
      <c r="A1390" s="63">
        <v>1366</v>
      </c>
      <c r="B1390" s="63">
        <v>38.567929394765237</v>
      </c>
      <c r="C1390" s="63">
        <v>-36.567929394765237</v>
      </c>
    </row>
    <row r="1391" spans="1:3" x14ac:dyDescent="0.2">
      <c r="A1391" s="63">
        <v>1367</v>
      </c>
      <c r="B1391" s="63">
        <v>13.885141749190126</v>
      </c>
      <c r="C1391" s="63">
        <v>5.1148582508098741</v>
      </c>
    </row>
    <row r="1392" spans="1:3" x14ac:dyDescent="0.2">
      <c r="A1392" s="63">
        <v>1368</v>
      </c>
      <c r="B1392" s="63">
        <v>-7.5781518556577936</v>
      </c>
      <c r="C1392" s="63">
        <v>-1.4218481443422064</v>
      </c>
    </row>
    <row r="1393" spans="1:3" x14ac:dyDescent="0.2">
      <c r="A1393" s="63">
        <v>1369</v>
      </c>
      <c r="B1393" s="63">
        <v>43.397170455856021</v>
      </c>
      <c r="C1393" s="63">
        <v>-16.397170455856021</v>
      </c>
    </row>
    <row r="1394" spans="1:3" x14ac:dyDescent="0.2">
      <c r="A1394" s="63">
        <v>1370</v>
      </c>
      <c r="B1394" s="63">
        <v>0.47058324616017444</v>
      </c>
      <c r="C1394" s="63">
        <v>27.529416753839826</v>
      </c>
    </row>
    <row r="1395" spans="1:3" x14ac:dyDescent="0.2">
      <c r="A1395" s="63">
        <v>1371</v>
      </c>
      <c r="B1395" s="63">
        <v>51.982487897795188</v>
      </c>
      <c r="C1395" s="63">
        <v>10.017512102204812</v>
      </c>
    </row>
    <row r="1396" spans="1:3" x14ac:dyDescent="0.2">
      <c r="A1396" s="63">
        <v>1372</v>
      </c>
      <c r="B1396" s="63">
        <v>2.0803302665237737</v>
      </c>
      <c r="C1396" s="63">
        <v>25.919669733476226</v>
      </c>
    </row>
    <row r="1397" spans="1:3" x14ac:dyDescent="0.2">
      <c r="A1397" s="63">
        <v>1373</v>
      </c>
      <c r="B1397" s="63">
        <v>4.2266596270085657</v>
      </c>
      <c r="C1397" s="63">
        <v>-143.22665962700856</v>
      </c>
    </row>
    <row r="1398" spans="1:3" x14ac:dyDescent="0.2">
      <c r="A1398" s="63">
        <v>1374</v>
      </c>
      <c r="B1398" s="63">
        <v>445.83392554675459</v>
      </c>
      <c r="C1398" s="63">
        <v>-77.833925546754585</v>
      </c>
    </row>
    <row r="1399" spans="1:3" x14ac:dyDescent="0.2">
      <c r="A1399" s="63">
        <v>1375</v>
      </c>
      <c r="B1399" s="63">
        <v>130.86009189561133</v>
      </c>
      <c r="C1399" s="63">
        <v>12.139908104388667</v>
      </c>
    </row>
    <row r="1400" spans="1:3" x14ac:dyDescent="0.2">
      <c r="A1400" s="63">
        <v>1376</v>
      </c>
      <c r="B1400" s="63">
        <v>321.34682263863664</v>
      </c>
      <c r="C1400" s="63">
        <v>-72.346822638636638</v>
      </c>
    </row>
    <row r="1401" spans="1:3" x14ac:dyDescent="0.2">
      <c r="A1401" s="63">
        <v>1377</v>
      </c>
      <c r="B1401" s="63">
        <v>21.933876851008101</v>
      </c>
      <c r="C1401" s="63">
        <v>16.066123148991899</v>
      </c>
    </row>
    <row r="1402" spans="1:3" x14ac:dyDescent="0.2">
      <c r="A1402" s="63">
        <v>1378</v>
      </c>
      <c r="B1402" s="63">
        <v>119.05528041294497</v>
      </c>
      <c r="C1402" s="63">
        <v>13.944719587055033</v>
      </c>
    </row>
    <row r="1403" spans="1:3" x14ac:dyDescent="0.2">
      <c r="A1403" s="63">
        <v>1379</v>
      </c>
      <c r="B1403" s="63">
        <v>89.006669366157865</v>
      </c>
      <c r="C1403" s="63">
        <v>15.993330633842135</v>
      </c>
    </row>
    <row r="1404" spans="1:3" x14ac:dyDescent="0.2">
      <c r="A1404" s="63">
        <v>1380</v>
      </c>
      <c r="B1404" s="63">
        <v>27.836282592341284</v>
      </c>
      <c r="C1404" s="63">
        <v>2.1637174076587158</v>
      </c>
    </row>
    <row r="1405" spans="1:3" x14ac:dyDescent="0.2">
      <c r="A1405" s="63">
        <v>1381</v>
      </c>
      <c r="B1405" s="63">
        <v>46.616664496583219</v>
      </c>
      <c r="C1405" s="63">
        <v>-183.61666449658321</v>
      </c>
    </row>
    <row r="1406" spans="1:3" x14ac:dyDescent="0.2">
      <c r="A1406" s="63">
        <v>1382</v>
      </c>
      <c r="B1406" s="63">
        <v>243.0058009809417</v>
      </c>
      <c r="C1406" s="63">
        <v>-76.0058009809417</v>
      </c>
    </row>
    <row r="1407" spans="1:3" x14ac:dyDescent="0.2">
      <c r="A1407" s="63">
        <v>1383</v>
      </c>
      <c r="B1407" s="63">
        <v>178.61592016639796</v>
      </c>
      <c r="C1407" s="63">
        <v>-128.61592016639796</v>
      </c>
    </row>
    <row r="1408" spans="1:3" x14ac:dyDescent="0.2">
      <c r="A1408" s="63">
        <v>1384</v>
      </c>
      <c r="B1408" s="63">
        <v>326.17606369972742</v>
      </c>
      <c r="C1408" s="63">
        <v>-64.176063699727422</v>
      </c>
    </row>
    <row r="1409" spans="1:3" x14ac:dyDescent="0.2">
      <c r="A1409" s="63">
        <v>1385</v>
      </c>
      <c r="B1409" s="63">
        <v>3.6900772868873659</v>
      </c>
      <c r="C1409" s="63">
        <v>-2.6900772868873659</v>
      </c>
    </row>
    <row r="1410" spans="1:3" x14ac:dyDescent="0.2">
      <c r="A1410" s="63">
        <v>1386</v>
      </c>
      <c r="B1410" s="63">
        <v>178.61592016639796</v>
      </c>
      <c r="C1410" s="63">
        <v>-129.61592016639796</v>
      </c>
    </row>
    <row r="1411" spans="1:3" x14ac:dyDescent="0.2">
      <c r="A1411" s="63">
        <v>1387</v>
      </c>
      <c r="B1411" s="63">
        <v>208.12794887306384</v>
      </c>
      <c r="C1411" s="63">
        <v>-45.127948873063843</v>
      </c>
    </row>
    <row r="1412" spans="1:3" x14ac:dyDescent="0.2">
      <c r="A1412" s="63">
        <v>1388</v>
      </c>
      <c r="B1412" s="63">
        <v>159.29895592203482</v>
      </c>
      <c r="C1412" s="63">
        <v>-9.2989559220348212</v>
      </c>
    </row>
    <row r="1413" spans="1:3" x14ac:dyDescent="0.2">
      <c r="A1413" s="63">
        <v>1389</v>
      </c>
      <c r="B1413" s="63">
        <v>326.17606369972742</v>
      </c>
      <c r="C1413" s="63">
        <v>-64.176063699727422</v>
      </c>
    </row>
    <row r="1414" spans="1:3" x14ac:dyDescent="0.2">
      <c r="A1414" s="63">
        <v>1390</v>
      </c>
      <c r="B1414" s="63">
        <v>243.0058009809417</v>
      </c>
      <c r="C1414" s="63">
        <v>-76.0058009809417</v>
      </c>
    </row>
    <row r="1415" spans="1:3" x14ac:dyDescent="0.2">
      <c r="A1415" s="63">
        <v>1391</v>
      </c>
      <c r="B1415" s="63">
        <v>-31.187774820990512</v>
      </c>
      <c r="C1415" s="63">
        <v>-372.81222517900949</v>
      </c>
    </row>
    <row r="1416" spans="1:3" x14ac:dyDescent="0.2">
      <c r="A1416" s="63">
        <v>1392</v>
      </c>
      <c r="B1416" s="63">
        <v>5.8364066473721579</v>
      </c>
      <c r="C1416" s="63">
        <v>10.163593352627842</v>
      </c>
    </row>
    <row r="1417" spans="1:3" x14ac:dyDescent="0.2">
      <c r="A1417" s="63">
        <v>1393</v>
      </c>
      <c r="B1417" s="63">
        <v>-19.382963338324153</v>
      </c>
      <c r="C1417" s="63">
        <v>51.382963338324153</v>
      </c>
    </row>
    <row r="1418" spans="1:3" x14ac:dyDescent="0.2">
      <c r="A1418" s="63">
        <v>1394</v>
      </c>
      <c r="B1418" s="63">
        <v>-8.6513165359001931</v>
      </c>
      <c r="C1418" s="63">
        <v>27.651316535900193</v>
      </c>
    </row>
    <row r="1419" spans="1:3" x14ac:dyDescent="0.2">
      <c r="A1419" s="63">
        <v>1395</v>
      </c>
      <c r="B1419" s="63">
        <v>-11.334228236506181</v>
      </c>
      <c r="C1419" s="63">
        <v>28.334228236506181</v>
      </c>
    </row>
    <row r="1420" spans="1:3" x14ac:dyDescent="0.2">
      <c r="A1420" s="63">
        <v>1396</v>
      </c>
      <c r="B1420" s="63">
        <v>5.2998243072509581</v>
      </c>
      <c r="C1420" s="63">
        <v>-16.299824307250958</v>
      </c>
    </row>
    <row r="1421" spans="1:3" x14ac:dyDescent="0.2">
      <c r="A1421" s="63">
        <v>1397</v>
      </c>
      <c r="B1421" s="63">
        <v>18.71438281028091</v>
      </c>
      <c r="C1421" s="63">
        <v>-10.71438281028091</v>
      </c>
    </row>
    <row r="1422" spans="1:3" x14ac:dyDescent="0.2">
      <c r="A1422" s="63">
        <v>1398</v>
      </c>
      <c r="B1422" s="63">
        <v>-9.1878988760213929</v>
      </c>
      <c r="C1422" s="63">
        <v>28.187898876021393</v>
      </c>
    </row>
    <row r="1423" spans="1:3" x14ac:dyDescent="0.2">
      <c r="A1423" s="63">
        <v>1399</v>
      </c>
      <c r="B1423" s="63">
        <v>40.714258755250036</v>
      </c>
      <c r="C1423" s="63">
        <v>12.285741244749964</v>
      </c>
    </row>
    <row r="1424" spans="1:3" x14ac:dyDescent="0.2">
      <c r="A1424" s="63">
        <v>1400</v>
      </c>
      <c r="B1424" s="63">
        <v>-20.456128018566549</v>
      </c>
      <c r="C1424" s="63">
        <v>29.456128018566549</v>
      </c>
    </row>
    <row r="1425" spans="1:3" x14ac:dyDescent="0.2">
      <c r="A1425" s="63">
        <v>1401</v>
      </c>
      <c r="B1425" s="63">
        <v>111.00654531112698</v>
      </c>
      <c r="C1425" s="63">
        <v>-7.0065453111269846</v>
      </c>
    </row>
    <row r="1426" spans="1:3" x14ac:dyDescent="0.2">
      <c r="A1426" s="63">
        <v>1402</v>
      </c>
      <c r="B1426" s="63">
        <v>106.1773042500362</v>
      </c>
      <c r="C1426" s="63">
        <v>-4.177304250036201</v>
      </c>
    </row>
    <row r="1427" spans="1:3" x14ac:dyDescent="0.2">
      <c r="A1427" s="63">
        <v>1403</v>
      </c>
      <c r="B1427" s="63">
        <v>3.1534949467661662</v>
      </c>
      <c r="C1427" s="63">
        <v>15.846505053233834</v>
      </c>
    </row>
    <row r="1428" spans="1:3" x14ac:dyDescent="0.2">
      <c r="A1428" s="63">
        <v>1404</v>
      </c>
      <c r="B1428" s="63">
        <v>16.031471109674918</v>
      </c>
      <c r="C1428" s="63">
        <v>-7.0314711096749178</v>
      </c>
    </row>
    <row r="1429" spans="1:3" x14ac:dyDescent="0.2">
      <c r="A1429" s="63">
        <v>1405</v>
      </c>
      <c r="B1429" s="63">
        <v>15.494888769553725</v>
      </c>
      <c r="C1429" s="63">
        <v>3.5051112304462748</v>
      </c>
    </row>
    <row r="1430" spans="1:3" x14ac:dyDescent="0.2">
      <c r="A1430" s="63">
        <v>1406</v>
      </c>
      <c r="B1430" s="63">
        <v>113.68945701173297</v>
      </c>
      <c r="C1430" s="63">
        <v>-32.689457011732969</v>
      </c>
    </row>
    <row r="1431" spans="1:3" x14ac:dyDescent="0.2">
      <c r="A1431" s="63">
        <v>1407</v>
      </c>
      <c r="B1431" s="63">
        <v>78.275022563733899</v>
      </c>
      <c r="C1431" s="63">
        <v>-3.2750225637338986</v>
      </c>
    </row>
    <row r="1432" spans="1:3" x14ac:dyDescent="0.2">
      <c r="A1432" s="63">
        <v>1408</v>
      </c>
      <c r="B1432" s="63">
        <v>20.860712170765702</v>
      </c>
      <c r="C1432" s="63">
        <v>24.139287829234298</v>
      </c>
    </row>
    <row r="1433" spans="1:3" x14ac:dyDescent="0.2">
      <c r="A1433" s="63">
        <v>1409</v>
      </c>
      <c r="B1433" s="63">
        <v>25.153370891735285</v>
      </c>
      <c r="C1433" s="63">
        <v>16.846629108264715</v>
      </c>
    </row>
    <row r="1434" spans="1:3" x14ac:dyDescent="0.2">
      <c r="A1434" s="63">
        <v>1410</v>
      </c>
      <c r="B1434" s="63">
        <v>5.8364066473721579</v>
      </c>
      <c r="C1434" s="63">
        <v>14.163593352627842</v>
      </c>
    </row>
    <row r="1435" spans="1:3" x14ac:dyDescent="0.2">
      <c r="A1435" s="63">
        <v>1411</v>
      </c>
      <c r="B1435" s="63">
        <v>13.885141749190126</v>
      </c>
      <c r="C1435" s="63">
        <v>-21.885141749190126</v>
      </c>
    </row>
    <row r="1436" spans="1:3" x14ac:dyDescent="0.2">
      <c r="A1436" s="63">
        <v>1412</v>
      </c>
      <c r="B1436" s="63">
        <v>70.76286980203713</v>
      </c>
      <c r="C1436" s="63">
        <v>5.2371301979628697</v>
      </c>
    </row>
    <row r="1437" spans="1:3" x14ac:dyDescent="0.2">
      <c r="A1437" s="63">
        <v>1413</v>
      </c>
      <c r="B1437" s="63">
        <v>127.64059785488413</v>
      </c>
      <c r="C1437" s="63">
        <v>-93.640597854884135</v>
      </c>
    </row>
    <row r="1438" spans="1:3" x14ac:dyDescent="0.2">
      <c r="A1438" s="63">
        <v>1414</v>
      </c>
      <c r="B1438" s="63">
        <v>-5.4318224951730016</v>
      </c>
      <c r="C1438" s="63">
        <v>22.431822495173002</v>
      </c>
    </row>
    <row r="1439" spans="1:3" x14ac:dyDescent="0.2">
      <c r="A1439" s="63">
        <v>1415</v>
      </c>
      <c r="B1439" s="63">
        <v>32.665523653432068</v>
      </c>
      <c r="C1439" s="63">
        <v>-12.665523653432068</v>
      </c>
    </row>
    <row r="1440" spans="1:3" x14ac:dyDescent="0.2">
      <c r="A1440" s="63">
        <v>1416</v>
      </c>
      <c r="B1440" s="63">
        <v>78.811604903855113</v>
      </c>
      <c r="C1440" s="63">
        <v>-7.8116049038551125</v>
      </c>
    </row>
    <row r="1441" spans="1:3" x14ac:dyDescent="0.2">
      <c r="A1441" s="63">
        <v>1417</v>
      </c>
      <c r="B1441" s="63">
        <v>123.88452147403575</v>
      </c>
      <c r="C1441" s="63">
        <v>-36.884521474035751</v>
      </c>
    </row>
    <row r="1442" spans="1:3" x14ac:dyDescent="0.2">
      <c r="A1442" s="63">
        <v>1418</v>
      </c>
      <c r="B1442" s="63">
        <v>25.153370891735285</v>
      </c>
      <c r="C1442" s="63">
        <v>-27.153370891735285</v>
      </c>
    </row>
    <row r="1443" spans="1:3" x14ac:dyDescent="0.2">
      <c r="A1443" s="63">
        <v>1419</v>
      </c>
      <c r="B1443" s="63">
        <v>24.616788551614086</v>
      </c>
      <c r="C1443" s="63">
        <v>2.3832114483859144</v>
      </c>
    </row>
    <row r="1444" spans="1:3" x14ac:dyDescent="0.2">
      <c r="A1444" s="63">
        <v>1420</v>
      </c>
      <c r="B1444" s="63">
        <v>12.275394728826534</v>
      </c>
      <c r="C1444" s="63">
        <v>-5.2753947288265337</v>
      </c>
    </row>
    <row r="1445" spans="1:3" x14ac:dyDescent="0.2">
      <c r="A1445" s="63">
        <v>1421</v>
      </c>
      <c r="B1445" s="63">
        <v>18.177800470159717</v>
      </c>
      <c r="C1445" s="63">
        <v>6.8221995298402831</v>
      </c>
    </row>
    <row r="1446" spans="1:3" x14ac:dyDescent="0.2">
      <c r="A1446" s="63">
        <v>1422</v>
      </c>
      <c r="B1446" s="63">
        <v>32.665523653432068</v>
      </c>
      <c r="C1446" s="63">
        <v>14.334476346567932</v>
      </c>
    </row>
    <row r="1447" spans="1:3" x14ac:dyDescent="0.2">
      <c r="A1447" s="63">
        <v>1423</v>
      </c>
      <c r="B1447" s="63">
        <v>64.323881720582762</v>
      </c>
      <c r="C1447" s="63">
        <v>19.676118279417238</v>
      </c>
    </row>
    <row r="1448" spans="1:3" x14ac:dyDescent="0.2">
      <c r="A1448" s="63">
        <v>1424</v>
      </c>
      <c r="B1448" s="63">
        <v>38.031347054644037</v>
      </c>
      <c r="C1448" s="63">
        <v>0.96865294535596291</v>
      </c>
    </row>
    <row r="1449" spans="1:3" x14ac:dyDescent="0.2">
      <c r="A1449" s="63">
        <v>1425</v>
      </c>
      <c r="B1449" s="63">
        <v>119.59186275306615</v>
      </c>
      <c r="C1449" s="63">
        <v>14.408137246933848</v>
      </c>
    </row>
    <row r="1450" spans="1:3" x14ac:dyDescent="0.2">
      <c r="A1450" s="63">
        <v>1426</v>
      </c>
      <c r="B1450" s="63">
        <v>28.372864932462484</v>
      </c>
      <c r="C1450" s="63">
        <v>13.627135067537516</v>
      </c>
    </row>
    <row r="1451" spans="1:3" x14ac:dyDescent="0.2">
      <c r="A1451" s="63">
        <v>1427</v>
      </c>
      <c r="B1451" s="63">
        <v>89.006669366157865</v>
      </c>
      <c r="C1451" s="63">
        <v>16.993330633842135</v>
      </c>
    </row>
    <row r="1452" spans="1:3" x14ac:dyDescent="0.2">
      <c r="A1452" s="63">
        <v>1428</v>
      </c>
      <c r="B1452" s="63">
        <v>119.59186275306615</v>
      </c>
      <c r="C1452" s="63">
        <v>13.408137246933848</v>
      </c>
    </row>
    <row r="1453" spans="1:3" x14ac:dyDescent="0.2">
      <c r="A1453" s="63">
        <v>1429</v>
      </c>
      <c r="B1453" s="63">
        <v>28.372864932462484</v>
      </c>
      <c r="C1453" s="63">
        <v>14.627135067537516</v>
      </c>
    </row>
    <row r="1454" spans="1:3" x14ac:dyDescent="0.2">
      <c r="A1454" s="63">
        <v>1430</v>
      </c>
      <c r="B1454" s="63">
        <v>89.006669366157865</v>
      </c>
      <c r="C1454" s="63">
        <v>16.993330633842135</v>
      </c>
    </row>
    <row r="1455" spans="1:3" x14ac:dyDescent="0.2">
      <c r="A1455" s="63">
        <v>1431</v>
      </c>
      <c r="B1455" s="63">
        <v>64.323881720582762</v>
      </c>
      <c r="C1455" s="63">
        <v>19.676118279417238</v>
      </c>
    </row>
    <row r="1456" spans="1:3" x14ac:dyDescent="0.2">
      <c r="A1456" s="63">
        <v>1432</v>
      </c>
      <c r="B1456" s="63">
        <v>38.031347054644037</v>
      </c>
      <c r="C1456" s="63">
        <v>1.9686529453559629</v>
      </c>
    </row>
    <row r="1457" spans="1:3" x14ac:dyDescent="0.2">
      <c r="A1457" s="63">
        <v>1433</v>
      </c>
      <c r="B1457" s="63">
        <v>273.59099436784999</v>
      </c>
      <c r="C1457" s="63">
        <v>-53.590994367849987</v>
      </c>
    </row>
    <row r="1458" spans="1:3" x14ac:dyDescent="0.2">
      <c r="A1458" s="63">
        <v>1434</v>
      </c>
      <c r="B1458" s="63">
        <v>224.76200141682099</v>
      </c>
      <c r="C1458" s="63">
        <v>-69.762001416820993</v>
      </c>
    </row>
    <row r="1459" spans="1:3" x14ac:dyDescent="0.2">
      <c r="A1459" s="63">
        <v>1435</v>
      </c>
      <c r="B1459" s="63">
        <v>165.201361663368</v>
      </c>
      <c r="C1459" s="63">
        <v>-36.201361663368004</v>
      </c>
    </row>
    <row r="1460" spans="1:3" x14ac:dyDescent="0.2">
      <c r="A1460" s="63">
        <v>1436</v>
      </c>
      <c r="B1460" s="63">
        <v>117.44553339258138</v>
      </c>
      <c r="C1460" s="63">
        <v>-2.4455333925813818</v>
      </c>
    </row>
    <row r="1461" spans="1:3" x14ac:dyDescent="0.2">
      <c r="A1461" s="63">
        <v>1437</v>
      </c>
      <c r="B1461" s="63">
        <v>273.59099436784999</v>
      </c>
      <c r="C1461" s="63">
        <v>-53.590994367849987</v>
      </c>
    </row>
    <row r="1462" spans="1:3" x14ac:dyDescent="0.2">
      <c r="A1462" s="63">
        <v>1438</v>
      </c>
      <c r="B1462" s="63">
        <v>117.44553339258138</v>
      </c>
      <c r="C1462" s="63">
        <v>-2.4455333925813818</v>
      </c>
    </row>
    <row r="1463" spans="1:3" x14ac:dyDescent="0.2">
      <c r="A1463" s="63">
        <v>1439</v>
      </c>
      <c r="B1463" s="63">
        <v>224.76200141682099</v>
      </c>
      <c r="C1463" s="63">
        <v>-69.762001416820993</v>
      </c>
    </row>
    <row r="1464" spans="1:3" x14ac:dyDescent="0.2">
      <c r="A1464" s="63">
        <v>1440</v>
      </c>
      <c r="B1464" s="63">
        <v>318.12732859790941</v>
      </c>
      <c r="C1464" s="63">
        <v>-95.127328597909411</v>
      </c>
    </row>
    <row r="1465" spans="1:3" x14ac:dyDescent="0.2">
      <c r="A1465" s="63">
        <v>1441</v>
      </c>
      <c r="B1465" s="63">
        <v>-11.334228236506181</v>
      </c>
      <c r="C1465" s="63">
        <v>29.334228236506181</v>
      </c>
    </row>
    <row r="1466" spans="1:3" x14ac:dyDescent="0.2">
      <c r="A1466" s="63">
        <v>1442</v>
      </c>
      <c r="B1466" s="63">
        <v>-19.382963338324153</v>
      </c>
      <c r="C1466" s="63">
        <v>51.382963338324153</v>
      </c>
    </row>
    <row r="1467" spans="1:3" x14ac:dyDescent="0.2">
      <c r="A1467" s="63">
        <v>1443</v>
      </c>
      <c r="B1467" s="63">
        <v>-16.700051637718161</v>
      </c>
      <c r="C1467" s="63">
        <v>29.700051637718161</v>
      </c>
    </row>
    <row r="1468" spans="1:3" x14ac:dyDescent="0.2">
      <c r="A1468" s="63">
        <v>1444</v>
      </c>
      <c r="B1468" s="63">
        <v>-3.8220754748094095</v>
      </c>
      <c r="C1468" s="63">
        <v>10.822075474809409</v>
      </c>
    </row>
    <row r="1469" spans="1:3" x14ac:dyDescent="0.2">
      <c r="A1469" s="63">
        <v>1445</v>
      </c>
      <c r="B1469" s="63">
        <v>-23.675622059293737</v>
      </c>
      <c r="C1469" s="63">
        <v>26.675622059293737</v>
      </c>
    </row>
    <row r="1470" spans="1:3" x14ac:dyDescent="0.2">
      <c r="A1470" s="63">
        <v>1446</v>
      </c>
      <c r="B1470" s="63">
        <v>14.421724089311326</v>
      </c>
      <c r="C1470" s="63">
        <v>-21.421724089311326</v>
      </c>
    </row>
    <row r="1471" spans="1:3" x14ac:dyDescent="0.2">
      <c r="A1471" s="63">
        <v>1447</v>
      </c>
      <c r="B1471" s="63">
        <v>19.250965150402109</v>
      </c>
      <c r="C1471" s="63">
        <v>-63.250965150402109</v>
      </c>
    </row>
    <row r="1472" spans="1:3" x14ac:dyDescent="0.2">
      <c r="A1472" s="63">
        <v>1448</v>
      </c>
      <c r="B1472" s="63">
        <v>6.3729889874933576</v>
      </c>
      <c r="C1472" s="63">
        <v>6.6270110125066424</v>
      </c>
    </row>
    <row r="1473" spans="1:3" x14ac:dyDescent="0.2">
      <c r="A1473" s="63">
        <v>1449</v>
      </c>
      <c r="B1473" s="63">
        <v>-13.480557596990973</v>
      </c>
      <c r="C1473" s="63">
        <v>1.4805575969909732</v>
      </c>
    </row>
    <row r="1474" spans="1:3" x14ac:dyDescent="0.2">
      <c r="A1474" s="63">
        <v>1450</v>
      </c>
      <c r="B1474" s="63">
        <v>6.3729889874933576</v>
      </c>
      <c r="C1474" s="63">
        <v>-4.3729889874933576</v>
      </c>
    </row>
    <row r="1475" spans="1:3" x14ac:dyDescent="0.2">
      <c r="A1475" s="63">
        <v>1451</v>
      </c>
      <c r="B1475" s="63">
        <v>15.494888769553725</v>
      </c>
      <c r="C1475" s="63">
        <v>25.505111230446275</v>
      </c>
    </row>
    <row r="1476" spans="1:3" x14ac:dyDescent="0.2">
      <c r="A1476" s="63">
        <v>1452</v>
      </c>
      <c r="B1476" s="63">
        <v>-6.5999093961025324E-2</v>
      </c>
      <c r="C1476" s="63">
        <v>27.065999093961025</v>
      </c>
    </row>
    <row r="1477" spans="1:3" x14ac:dyDescent="0.2">
      <c r="A1477" s="63">
        <v>1453</v>
      </c>
      <c r="B1477" s="63">
        <v>38.031347054644037</v>
      </c>
      <c r="C1477" s="63">
        <v>-13.031347054644037</v>
      </c>
    </row>
    <row r="1478" spans="1:3" x14ac:dyDescent="0.2">
      <c r="A1478" s="63">
        <v>1454</v>
      </c>
      <c r="B1478" s="63">
        <v>30.519194292947269</v>
      </c>
      <c r="C1478" s="63">
        <v>3.4808057070527312</v>
      </c>
    </row>
    <row r="1479" spans="1:3" x14ac:dyDescent="0.2">
      <c r="A1479" s="63">
        <v>1455</v>
      </c>
      <c r="B1479" s="63">
        <v>-15.626886957475765</v>
      </c>
      <c r="C1479" s="63">
        <v>29.626886957475765</v>
      </c>
    </row>
    <row r="1480" spans="1:3" x14ac:dyDescent="0.2">
      <c r="A1480" s="63">
        <v>1456</v>
      </c>
      <c r="B1480" s="63">
        <v>-3.8220754748094095</v>
      </c>
      <c r="C1480" s="63">
        <v>26.822075474809409</v>
      </c>
    </row>
    <row r="1481" spans="1:3" x14ac:dyDescent="0.2">
      <c r="A1481" s="63">
        <v>1457</v>
      </c>
      <c r="B1481" s="63">
        <v>91.152998726642664</v>
      </c>
      <c r="C1481" s="63">
        <v>-4.1529987266426645</v>
      </c>
    </row>
    <row r="1482" spans="1:3" x14ac:dyDescent="0.2">
      <c r="A1482" s="63">
        <v>1458</v>
      </c>
      <c r="B1482" s="63">
        <v>80.957934264339883</v>
      </c>
      <c r="C1482" s="63">
        <v>4.2065735660116843E-2</v>
      </c>
    </row>
    <row r="1483" spans="1:3" x14ac:dyDescent="0.2">
      <c r="A1483" s="63">
        <v>1459</v>
      </c>
      <c r="B1483" s="63">
        <v>123.88452147403575</v>
      </c>
      <c r="C1483" s="63">
        <v>-36.884521474035751</v>
      </c>
    </row>
    <row r="1484" spans="1:3" x14ac:dyDescent="0.2">
      <c r="A1484" s="63">
        <v>1460</v>
      </c>
      <c r="B1484" s="63">
        <v>12.275394728826534</v>
      </c>
      <c r="C1484" s="63">
        <v>-6.2753947288265337</v>
      </c>
    </row>
    <row r="1485" spans="1:3" x14ac:dyDescent="0.2">
      <c r="A1485" s="63">
        <v>1461</v>
      </c>
      <c r="B1485" s="63">
        <v>24.616788551614086</v>
      </c>
      <c r="C1485" s="63">
        <v>3.3832114483859144</v>
      </c>
    </row>
    <row r="1486" spans="1:3" x14ac:dyDescent="0.2">
      <c r="A1486" s="63">
        <v>1462</v>
      </c>
      <c r="B1486" s="63">
        <v>14.958306429432525</v>
      </c>
      <c r="C1486" s="63">
        <v>14.041693570567475</v>
      </c>
    </row>
    <row r="1487" spans="1:3" x14ac:dyDescent="0.2">
      <c r="A1487" s="63">
        <v>1463</v>
      </c>
      <c r="B1487" s="63">
        <v>25.153370891735285</v>
      </c>
      <c r="C1487" s="63">
        <v>-28.153370891735285</v>
      </c>
    </row>
    <row r="1488" spans="1:3" x14ac:dyDescent="0.2">
      <c r="A1488" s="63">
        <v>1464</v>
      </c>
      <c r="B1488" s="63">
        <v>38.567929394765237</v>
      </c>
      <c r="C1488" s="63">
        <v>14.432070605234763</v>
      </c>
    </row>
    <row r="1489" spans="1:3" x14ac:dyDescent="0.2">
      <c r="A1489" s="63">
        <v>1465</v>
      </c>
      <c r="B1489" s="63">
        <v>25.153370891735285</v>
      </c>
      <c r="C1489" s="63">
        <v>24.846629108264715</v>
      </c>
    </row>
    <row r="1490" spans="1:3" x14ac:dyDescent="0.2">
      <c r="A1490" s="63">
        <v>1466</v>
      </c>
      <c r="B1490" s="63">
        <v>18.177800470159717</v>
      </c>
      <c r="C1490" s="63">
        <v>12.822199529840283</v>
      </c>
    </row>
    <row r="1491" spans="1:3" x14ac:dyDescent="0.2">
      <c r="A1491" s="63">
        <v>1467</v>
      </c>
      <c r="B1491" s="63">
        <v>37.494764714522852</v>
      </c>
      <c r="C1491" s="63">
        <v>-35.494764714522852</v>
      </c>
    </row>
    <row r="1492" spans="1:3" x14ac:dyDescent="0.2">
      <c r="A1492" s="63">
        <v>1468</v>
      </c>
      <c r="B1492" s="63">
        <v>55.201981938522387</v>
      </c>
      <c r="C1492" s="63">
        <v>-2.2019819385223869</v>
      </c>
    </row>
    <row r="1493" spans="1:3" x14ac:dyDescent="0.2">
      <c r="A1493" s="63">
        <v>1469</v>
      </c>
      <c r="B1493" s="63">
        <v>-1.6757461143246175</v>
      </c>
      <c r="C1493" s="63">
        <v>22.675746114324618</v>
      </c>
    </row>
    <row r="1494" spans="1:3" x14ac:dyDescent="0.2">
      <c r="A1494" s="63">
        <v>1470</v>
      </c>
      <c r="B1494" s="63">
        <v>37.494764714522852</v>
      </c>
      <c r="C1494" s="63">
        <v>-14.494764714522852</v>
      </c>
    </row>
    <row r="1495" spans="1:3" x14ac:dyDescent="0.2">
      <c r="A1495" s="63">
        <v>1471</v>
      </c>
      <c r="B1495" s="63">
        <v>77.201857883491499</v>
      </c>
      <c r="C1495" s="63">
        <v>-61.201857883491499</v>
      </c>
    </row>
    <row r="1496" spans="1:3" x14ac:dyDescent="0.2">
      <c r="A1496" s="63">
        <v>1472</v>
      </c>
      <c r="B1496" s="63">
        <v>64.323881720582762</v>
      </c>
      <c r="C1496" s="63">
        <v>-6.3238817205827615</v>
      </c>
    </row>
    <row r="1497" spans="1:3" x14ac:dyDescent="0.2">
      <c r="A1497" s="63">
        <v>1473</v>
      </c>
      <c r="B1497" s="63">
        <v>15.494888769553725</v>
      </c>
      <c r="C1497" s="63">
        <v>25.505111230446275</v>
      </c>
    </row>
    <row r="1498" spans="1:3" x14ac:dyDescent="0.2">
      <c r="A1498" s="63">
        <v>1474</v>
      </c>
      <c r="B1498" s="63">
        <v>-11.870810576627381</v>
      </c>
      <c r="C1498" s="63">
        <v>28.870810576627381</v>
      </c>
    </row>
    <row r="1499" spans="1:3" x14ac:dyDescent="0.2">
      <c r="A1499" s="63">
        <v>1475</v>
      </c>
      <c r="B1499" s="63">
        <v>38.031347054644037</v>
      </c>
      <c r="C1499" s="63">
        <v>-14.031347054644037</v>
      </c>
    </row>
    <row r="1500" spans="1:3" x14ac:dyDescent="0.2">
      <c r="A1500" s="63">
        <v>1476</v>
      </c>
      <c r="B1500" s="63">
        <v>30.519194292947269</v>
      </c>
      <c r="C1500" s="63">
        <v>2.4808057070527312</v>
      </c>
    </row>
    <row r="1501" spans="1:3" x14ac:dyDescent="0.2">
      <c r="A1501" s="63">
        <v>1477</v>
      </c>
      <c r="B1501" s="63">
        <v>37.494764714522852</v>
      </c>
      <c r="C1501" s="63">
        <v>-35.494764714522852</v>
      </c>
    </row>
    <row r="1502" spans="1:3" x14ac:dyDescent="0.2">
      <c r="A1502" s="63">
        <v>1478</v>
      </c>
      <c r="B1502" s="63">
        <v>18.177800470159717</v>
      </c>
      <c r="C1502" s="63">
        <v>4.8221995298402831</v>
      </c>
    </row>
    <row r="1503" spans="1:3" x14ac:dyDescent="0.2">
      <c r="A1503" s="63">
        <v>1479</v>
      </c>
      <c r="B1503" s="63">
        <v>95.982239787733448</v>
      </c>
      <c r="C1503" s="63">
        <v>-4.9822397877334481</v>
      </c>
    </row>
    <row r="1504" spans="1:3" x14ac:dyDescent="0.2">
      <c r="A1504" s="63">
        <v>1480</v>
      </c>
      <c r="B1504" s="63">
        <v>4.2266596270085657</v>
      </c>
      <c r="C1504" s="63">
        <v>27.773340372991434</v>
      </c>
    </row>
    <row r="1505" spans="1:3" x14ac:dyDescent="0.2">
      <c r="A1505" s="63">
        <v>1481</v>
      </c>
      <c r="B1505" s="63">
        <v>25.153370891735285</v>
      </c>
      <c r="C1505" s="63">
        <v>23.846629108264715</v>
      </c>
    </row>
    <row r="1506" spans="1:3" x14ac:dyDescent="0.2">
      <c r="A1506" s="63">
        <v>1482</v>
      </c>
      <c r="B1506" s="63">
        <v>-1.6757461143246175</v>
      </c>
      <c r="C1506" s="63">
        <v>22.675746114324618</v>
      </c>
    </row>
    <row r="1507" spans="1:3" x14ac:dyDescent="0.2">
      <c r="A1507" s="63">
        <v>1483</v>
      </c>
      <c r="B1507" s="63">
        <v>37.494764714522852</v>
      </c>
      <c r="C1507" s="63">
        <v>-13.494764714522852</v>
      </c>
    </row>
    <row r="1508" spans="1:3" x14ac:dyDescent="0.2">
      <c r="A1508" s="63">
        <v>1484</v>
      </c>
      <c r="B1508" s="63">
        <v>55.201981938522387</v>
      </c>
      <c r="C1508" s="63">
        <v>-2.2019819385223869</v>
      </c>
    </row>
    <row r="1509" spans="1:3" x14ac:dyDescent="0.2">
      <c r="A1509" s="63">
        <v>1485</v>
      </c>
      <c r="B1509" s="63">
        <v>64.323881720582762</v>
      </c>
      <c r="C1509" s="63">
        <v>-6.3238817205827615</v>
      </c>
    </row>
    <row r="1510" spans="1:3" x14ac:dyDescent="0.2">
      <c r="A1510" s="63">
        <v>1486</v>
      </c>
      <c r="B1510" s="63">
        <v>77.201857883491499</v>
      </c>
      <c r="C1510" s="63">
        <v>-60.201857883491499</v>
      </c>
    </row>
    <row r="1511" spans="1:3" x14ac:dyDescent="0.2">
      <c r="A1511" s="63">
        <v>1487</v>
      </c>
      <c r="B1511" s="63">
        <v>91.152998726642664</v>
      </c>
      <c r="C1511" s="63">
        <v>-5.1529987266426645</v>
      </c>
    </row>
    <row r="1512" spans="1:3" x14ac:dyDescent="0.2">
      <c r="A1512" s="63">
        <v>1488</v>
      </c>
      <c r="B1512" s="63">
        <v>80.957934264339883</v>
      </c>
      <c r="C1512" s="63">
        <v>4.2065735660116843E-2</v>
      </c>
    </row>
    <row r="1513" spans="1:3" x14ac:dyDescent="0.2">
      <c r="A1513" s="63">
        <v>1489</v>
      </c>
      <c r="B1513" s="63">
        <v>-3.8220754748094095</v>
      </c>
      <c r="C1513" s="63">
        <v>26.822075474809409</v>
      </c>
    </row>
    <row r="1514" spans="1:3" x14ac:dyDescent="0.2">
      <c r="A1514" s="63">
        <v>1490</v>
      </c>
      <c r="B1514" s="63">
        <v>-15.626886957475765</v>
      </c>
      <c r="C1514" s="63">
        <v>28.626886957475765</v>
      </c>
    </row>
    <row r="1515" spans="1:3" x14ac:dyDescent="0.2">
      <c r="A1515" s="63">
        <v>1491</v>
      </c>
      <c r="B1515" s="63">
        <v>12.275394728826534</v>
      </c>
      <c r="C1515" s="63">
        <v>-6.2753947288265337</v>
      </c>
    </row>
    <row r="1516" spans="1:3" x14ac:dyDescent="0.2">
      <c r="A1516" s="63">
        <v>1492</v>
      </c>
      <c r="B1516" s="63">
        <v>123.88452147403575</v>
      </c>
      <c r="C1516" s="63">
        <v>-36.884521474035751</v>
      </c>
    </row>
    <row r="1517" spans="1:3" x14ac:dyDescent="0.2">
      <c r="A1517" s="63">
        <v>1493</v>
      </c>
      <c r="B1517" s="63">
        <v>10.129065368341742</v>
      </c>
      <c r="C1517" s="63">
        <v>-41.129065368341742</v>
      </c>
    </row>
    <row r="1518" spans="1:3" x14ac:dyDescent="0.2">
      <c r="A1518" s="63">
        <v>1494</v>
      </c>
      <c r="B1518" s="63">
        <v>266.6154239462744</v>
      </c>
      <c r="C1518" s="63">
        <v>198.3845760537256</v>
      </c>
    </row>
    <row r="1519" spans="1:3" x14ac:dyDescent="0.2">
      <c r="A1519" s="63">
        <v>1495</v>
      </c>
      <c r="B1519" s="63">
        <v>-16.700051637718161</v>
      </c>
      <c r="C1519" s="63">
        <v>28.700051637718161</v>
      </c>
    </row>
    <row r="1520" spans="1:3" x14ac:dyDescent="0.2">
      <c r="A1520" s="63">
        <v>1496</v>
      </c>
      <c r="B1520" s="63">
        <v>-19.382963338324153</v>
      </c>
      <c r="C1520" s="63">
        <v>50.382963338324153</v>
      </c>
    </row>
    <row r="1521" spans="1:3" x14ac:dyDescent="0.2">
      <c r="A1521" s="63">
        <v>1497</v>
      </c>
      <c r="B1521" s="63">
        <v>6.3729889874933576</v>
      </c>
      <c r="C1521" s="63">
        <v>-4.3729889874933576</v>
      </c>
    </row>
    <row r="1522" spans="1:3" x14ac:dyDescent="0.2">
      <c r="A1522" s="63">
        <v>1498</v>
      </c>
      <c r="B1522" s="63">
        <v>-13.480557596990973</v>
      </c>
      <c r="C1522" s="63">
        <v>1.4805575969909732</v>
      </c>
    </row>
    <row r="1523" spans="1:3" x14ac:dyDescent="0.2">
      <c r="A1523" s="63">
        <v>1499</v>
      </c>
      <c r="B1523" s="63">
        <v>14.421724089311326</v>
      </c>
      <c r="C1523" s="63">
        <v>-21.421724089311326</v>
      </c>
    </row>
    <row r="1524" spans="1:3" x14ac:dyDescent="0.2">
      <c r="A1524" s="63">
        <v>1500</v>
      </c>
      <c r="B1524" s="63">
        <v>21.933876851008101</v>
      </c>
      <c r="C1524" s="63">
        <v>11.066123148991899</v>
      </c>
    </row>
    <row r="1525" spans="1:3" x14ac:dyDescent="0.2">
      <c r="A1525" s="63">
        <v>1501</v>
      </c>
      <c r="B1525" s="63">
        <v>32.128941313310868</v>
      </c>
      <c r="C1525" s="63">
        <v>1.8710586866891319</v>
      </c>
    </row>
    <row r="1526" spans="1:3" x14ac:dyDescent="0.2">
      <c r="A1526" s="63">
        <v>1502</v>
      </c>
      <c r="B1526" s="63">
        <v>89.006669366157865</v>
      </c>
      <c r="C1526" s="63">
        <v>16.993330633842135</v>
      </c>
    </row>
    <row r="1527" spans="1:3" x14ac:dyDescent="0.2">
      <c r="A1527" s="63">
        <v>1503</v>
      </c>
      <c r="B1527" s="63">
        <v>119.59186275306615</v>
      </c>
      <c r="C1527" s="63">
        <v>13.408137246933848</v>
      </c>
    </row>
    <row r="1528" spans="1:3" x14ac:dyDescent="0.2">
      <c r="A1528" s="63">
        <v>1504</v>
      </c>
      <c r="B1528" s="63">
        <v>64.323881720582762</v>
      </c>
      <c r="C1528" s="63">
        <v>19.676118279417238</v>
      </c>
    </row>
    <row r="1529" spans="1:3" x14ac:dyDescent="0.2">
      <c r="A1529" s="63">
        <v>1505</v>
      </c>
      <c r="B1529" s="63">
        <v>247.83504204203248</v>
      </c>
      <c r="C1529" s="63">
        <v>-155.83504204203248</v>
      </c>
    </row>
    <row r="1530" spans="1:3" x14ac:dyDescent="0.2">
      <c r="A1530" s="63">
        <v>1506</v>
      </c>
      <c r="B1530" s="63">
        <v>17.641218130038517</v>
      </c>
      <c r="C1530" s="63">
        <v>-255.64121813003851</v>
      </c>
    </row>
    <row r="1531" spans="1:3" x14ac:dyDescent="0.2">
      <c r="A1531" s="63">
        <v>1507</v>
      </c>
      <c r="B1531" s="63">
        <v>261.78618288518362</v>
      </c>
      <c r="C1531" s="63">
        <v>-37.786182885183621</v>
      </c>
    </row>
    <row r="1532" spans="1:3" x14ac:dyDescent="0.2">
      <c r="A1532" s="63">
        <v>1508</v>
      </c>
      <c r="B1532" s="63">
        <v>-5.9684048352942014</v>
      </c>
      <c r="C1532" s="63">
        <v>-191.03159516470581</v>
      </c>
    </row>
    <row r="1533" spans="1:3" x14ac:dyDescent="0.2">
      <c r="A1533" s="63">
        <v>1509</v>
      </c>
      <c r="B1533" s="63">
        <v>381.44404473221078</v>
      </c>
      <c r="C1533" s="63">
        <v>-69.444044732210784</v>
      </c>
    </row>
    <row r="1534" spans="1:3" x14ac:dyDescent="0.2">
      <c r="A1534" s="63">
        <v>1510</v>
      </c>
      <c r="B1534" s="63">
        <v>25.153370891735285</v>
      </c>
      <c r="C1534" s="63">
        <v>24.846629108264715</v>
      </c>
    </row>
    <row r="1535" spans="1:3" x14ac:dyDescent="0.2">
      <c r="A1535" s="63">
        <v>1511</v>
      </c>
      <c r="B1535" s="63">
        <v>21.397294510886901</v>
      </c>
      <c r="C1535" s="63">
        <v>24.602705489113099</v>
      </c>
    </row>
    <row r="1536" spans="1:3" x14ac:dyDescent="0.2">
      <c r="A1536" s="63">
        <v>1512</v>
      </c>
      <c r="B1536" s="63">
        <v>42.860588115734821</v>
      </c>
      <c r="C1536" s="63">
        <v>12.139411884265179</v>
      </c>
    </row>
    <row r="1537" spans="1:3" x14ac:dyDescent="0.2">
      <c r="A1537" s="63">
        <v>1513</v>
      </c>
      <c r="B1537" s="63">
        <v>38.031347054644037</v>
      </c>
      <c r="C1537" s="63">
        <v>-13.031347054644037</v>
      </c>
    </row>
    <row r="1538" spans="1:3" x14ac:dyDescent="0.2">
      <c r="A1538" s="63">
        <v>1514</v>
      </c>
      <c r="B1538" s="63">
        <v>37.494764714522852</v>
      </c>
      <c r="C1538" s="63">
        <v>-35.494764714522852</v>
      </c>
    </row>
    <row r="1539" spans="1:3" x14ac:dyDescent="0.2">
      <c r="A1539" s="63">
        <v>1515</v>
      </c>
      <c r="B1539" s="63">
        <v>38.567929394765237</v>
      </c>
      <c r="C1539" s="63">
        <v>14.432070605234763</v>
      </c>
    </row>
    <row r="1540" spans="1:3" x14ac:dyDescent="0.2">
      <c r="A1540" s="63">
        <v>1516</v>
      </c>
      <c r="B1540" s="63">
        <v>18.177800470159717</v>
      </c>
      <c r="C1540" s="63">
        <v>12.822199529840283</v>
      </c>
    </row>
    <row r="1541" spans="1:3" x14ac:dyDescent="0.2">
      <c r="A1541" s="63">
        <v>1517</v>
      </c>
      <c r="B1541" s="63">
        <v>19.250965150402109</v>
      </c>
      <c r="C1541" s="63">
        <v>-63.250965150402109</v>
      </c>
    </row>
    <row r="1542" spans="1:3" x14ac:dyDescent="0.2">
      <c r="A1542" s="63">
        <v>1518</v>
      </c>
      <c r="B1542" s="63">
        <v>32.128941313310868</v>
      </c>
      <c r="C1542" s="63">
        <v>1.8710586866891319</v>
      </c>
    </row>
    <row r="1543" spans="1:3" x14ac:dyDescent="0.2">
      <c r="A1543" s="63">
        <v>1519</v>
      </c>
      <c r="B1543" s="63">
        <v>-16.700051637718161</v>
      </c>
      <c r="C1543" s="63">
        <v>29.700051637718161</v>
      </c>
    </row>
    <row r="1544" spans="1:3" x14ac:dyDescent="0.2">
      <c r="A1544" s="63">
        <v>1520</v>
      </c>
      <c r="B1544" s="63">
        <v>-3.8220754748094095</v>
      </c>
      <c r="C1544" s="63">
        <v>11.822075474809409</v>
      </c>
    </row>
    <row r="1545" spans="1:3" x14ac:dyDescent="0.2">
      <c r="A1545" s="63">
        <v>1521</v>
      </c>
      <c r="B1545" s="63">
        <v>-13.480557596990973</v>
      </c>
      <c r="C1545" s="63">
        <v>1.4805575969909732</v>
      </c>
    </row>
    <row r="1546" spans="1:3" x14ac:dyDescent="0.2">
      <c r="A1546" s="63">
        <v>1522</v>
      </c>
      <c r="B1546" s="63">
        <v>14.421724089311326</v>
      </c>
      <c r="C1546" s="63">
        <v>-22.421724089311326</v>
      </c>
    </row>
    <row r="1547" spans="1:3" x14ac:dyDescent="0.2">
      <c r="A1547" s="63">
        <v>1523</v>
      </c>
      <c r="B1547" s="63">
        <v>6.3729889874933576</v>
      </c>
      <c r="C1547" s="63">
        <v>6.6270110125066424</v>
      </c>
    </row>
    <row r="1548" spans="1:3" x14ac:dyDescent="0.2">
      <c r="A1548" s="63">
        <v>1524</v>
      </c>
      <c r="B1548" s="63">
        <v>-3.8220754748094095</v>
      </c>
      <c r="C1548" s="63">
        <v>26.822075474809409</v>
      </c>
    </row>
    <row r="1549" spans="1:3" x14ac:dyDescent="0.2">
      <c r="A1549" s="63">
        <v>1525</v>
      </c>
      <c r="B1549" s="63">
        <v>32.665523653432068</v>
      </c>
      <c r="C1549" s="63">
        <v>14.334476346567932</v>
      </c>
    </row>
    <row r="1550" spans="1:3" x14ac:dyDescent="0.2">
      <c r="A1550" s="63">
        <v>1526</v>
      </c>
      <c r="B1550" s="63">
        <v>37.494764714522852</v>
      </c>
      <c r="C1550" s="63">
        <v>-13.494764714522852</v>
      </c>
    </row>
    <row r="1551" spans="1:3" x14ac:dyDescent="0.2">
      <c r="A1551" s="63">
        <v>1527</v>
      </c>
      <c r="B1551" s="63">
        <v>77.201857883491499</v>
      </c>
      <c r="C1551" s="63">
        <v>-61.201857883491499</v>
      </c>
    </row>
    <row r="1552" spans="1:3" x14ac:dyDescent="0.2">
      <c r="A1552" s="63">
        <v>1528</v>
      </c>
      <c r="B1552" s="63">
        <v>80.957934264339883</v>
      </c>
      <c r="C1552" s="63">
        <v>1.0420657356601168</v>
      </c>
    </row>
    <row r="1553" spans="1:3" x14ac:dyDescent="0.2">
      <c r="A1553" s="63">
        <v>1529</v>
      </c>
      <c r="B1553" s="63">
        <v>-15.626886957475765</v>
      </c>
      <c r="C1553" s="63">
        <v>28.626886957475765</v>
      </c>
    </row>
    <row r="1554" spans="1:3" x14ac:dyDescent="0.2">
      <c r="A1554" s="63">
        <v>1530</v>
      </c>
      <c r="B1554" s="63">
        <v>91.152998726642664</v>
      </c>
      <c r="C1554" s="63">
        <v>-4.1529987266426645</v>
      </c>
    </row>
    <row r="1555" spans="1:3" x14ac:dyDescent="0.2">
      <c r="A1555" s="63">
        <v>1531</v>
      </c>
      <c r="B1555" s="63">
        <v>28.372864932462484</v>
      </c>
      <c r="C1555" s="63">
        <v>13.627135067537516</v>
      </c>
    </row>
    <row r="1556" spans="1:3" x14ac:dyDescent="0.2">
      <c r="A1556" s="63">
        <v>1532</v>
      </c>
      <c r="B1556" s="63">
        <v>250.51795374263853</v>
      </c>
      <c r="C1556" s="63">
        <v>-53.517953742638525</v>
      </c>
    </row>
    <row r="1557" spans="1:3" x14ac:dyDescent="0.2">
      <c r="A1557" s="63">
        <v>1533</v>
      </c>
      <c r="B1557" s="63">
        <v>24.616788551614086</v>
      </c>
      <c r="C1557" s="63">
        <v>2.3832114483859144</v>
      </c>
    </row>
    <row r="1558" spans="1:3" x14ac:dyDescent="0.2">
      <c r="A1558" s="63">
        <v>1534</v>
      </c>
      <c r="B1558" s="63">
        <v>14.958306429432525</v>
      </c>
      <c r="C1558" s="63">
        <v>13.041693570567475</v>
      </c>
    </row>
    <row r="1559" spans="1:3" x14ac:dyDescent="0.2">
      <c r="A1559" s="63">
        <v>1535</v>
      </c>
      <c r="B1559" s="63">
        <v>38.031347054644037</v>
      </c>
      <c r="C1559" s="63">
        <v>0.96865294535596291</v>
      </c>
    </row>
    <row r="1560" spans="1:3" x14ac:dyDescent="0.2">
      <c r="A1560" s="63">
        <v>1536</v>
      </c>
      <c r="B1560" s="63">
        <v>119.59186275306615</v>
      </c>
      <c r="C1560" s="63">
        <v>14.408137246933848</v>
      </c>
    </row>
    <row r="1561" spans="1:3" x14ac:dyDescent="0.2">
      <c r="A1561" s="63">
        <v>1537</v>
      </c>
      <c r="B1561" s="63">
        <v>64.323881720582762</v>
      </c>
      <c r="C1561" s="63">
        <v>20.676118279417238</v>
      </c>
    </row>
    <row r="1562" spans="1:3" x14ac:dyDescent="0.2">
      <c r="A1562" s="63">
        <v>1538</v>
      </c>
      <c r="B1562" s="63">
        <v>30.519194292947269</v>
      </c>
      <c r="C1562" s="63">
        <v>2.4808057070527312</v>
      </c>
    </row>
    <row r="1563" spans="1:3" x14ac:dyDescent="0.2">
      <c r="A1563" s="63">
        <v>1539</v>
      </c>
      <c r="B1563" s="63">
        <v>18.177800470159717</v>
      </c>
      <c r="C1563" s="63">
        <v>3.8221995298402831</v>
      </c>
    </row>
    <row r="1564" spans="1:3" x14ac:dyDescent="0.2">
      <c r="A1564" s="63">
        <v>1540</v>
      </c>
      <c r="B1564" s="63">
        <v>21.933876851008101</v>
      </c>
      <c r="C1564" s="63">
        <v>12.066123148991899</v>
      </c>
    </row>
    <row r="1565" spans="1:3" x14ac:dyDescent="0.2">
      <c r="A1565" s="63">
        <v>1541</v>
      </c>
      <c r="B1565" s="63">
        <v>32.128941313310868</v>
      </c>
      <c r="C1565" s="63">
        <v>1.8710586866891319</v>
      </c>
    </row>
    <row r="1566" spans="1:3" x14ac:dyDescent="0.2">
      <c r="A1566" s="63">
        <v>1542</v>
      </c>
      <c r="B1566" s="63">
        <v>19.250965150402109</v>
      </c>
      <c r="C1566" s="63">
        <v>-64.250965150402109</v>
      </c>
    </row>
    <row r="1567" spans="1:3" x14ac:dyDescent="0.2">
      <c r="A1567" s="63">
        <v>1543</v>
      </c>
      <c r="B1567" s="63">
        <v>14.421724089311326</v>
      </c>
      <c r="C1567" s="63">
        <v>-21.421724089311326</v>
      </c>
    </row>
    <row r="1568" spans="1:3" x14ac:dyDescent="0.2">
      <c r="A1568" s="63">
        <v>1544</v>
      </c>
      <c r="B1568" s="63">
        <v>6.3729889874933576</v>
      </c>
      <c r="C1568" s="63">
        <v>5.6270110125066424</v>
      </c>
    </row>
    <row r="1569" spans="1:3" x14ac:dyDescent="0.2">
      <c r="A1569" s="63">
        <v>1545</v>
      </c>
      <c r="B1569" s="63">
        <v>-13.480557596990973</v>
      </c>
      <c r="C1569" s="63">
        <v>0.48055759699097322</v>
      </c>
    </row>
    <row r="1570" spans="1:3" x14ac:dyDescent="0.2">
      <c r="A1570" s="63">
        <v>1546</v>
      </c>
      <c r="B1570" s="63">
        <v>38.031347054644037</v>
      </c>
      <c r="C1570" s="63">
        <v>-14.031347054644037</v>
      </c>
    </row>
    <row r="1571" spans="1:3" x14ac:dyDescent="0.2">
      <c r="A1571" s="63">
        <v>1547</v>
      </c>
      <c r="B1571" s="63">
        <v>-6.5999093961025324E-2</v>
      </c>
      <c r="C1571" s="63">
        <v>27.065999093961025</v>
      </c>
    </row>
    <row r="1572" spans="1:3" x14ac:dyDescent="0.2">
      <c r="A1572" s="63">
        <v>1548</v>
      </c>
      <c r="B1572" s="63">
        <v>42.860588115734821</v>
      </c>
      <c r="C1572" s="63">
        <v>13.139411884265179</v>
      </c>
    </row>
    <row r="1573" spans="1:3" x14ac:dyDescent="0.2">
      <c r="A1573" s="63">
        <v>1549</v>
      </c>
      <c r="B1573" s="63">
        <v>15.494888769553725</v>
      </c>
      <c r="C1573" s="63">
        <v>24.505111230446275</v>
      </c>
    </row>
    <row r="1574" spans="1:3" x14ac:dyDescent="0.2">
      <c r="A1574" s="63">
        <v>1550</v>
      </c>
      <c r="B1574" s="63">
        <v>16.031471109674918</v>
      </c>
      <c r="C1574" s="63">
        <v>-90.031471109674925</v>
      </c>
    </row>
    <row r="1575" spans="1:3" x14ac:dyDescent="0.2">
      <c r="A1575" s="63">
        <v>1551</v>
      </c>
      <c r="B1575" s="63">
        <v>381.44404473221078</v>
      </c>
      <c r="C1575" s="63">
        <v>-68.444044732210784</v>
      </c>
    </row>
    <row r="1576" spans="1:3" x14ac:dyDescent="0.2">
      <c r="A1576" s="63">
        <v>1552</v>
      </c>
      <c r="B1576" s="63">
        <v>89.006669366157865</v>
      </c>
      <c r="C1576" s="63">
        <v>15.993330633842135</v>
      </c>
    </row>
    <row r="1577" spans="1:3" x14ac:dyDescent="0.2">
      <c r="A1577" s="63">
        <v>1553</v>
      </c>
      <c r="B1577" s="63">
        <v>250.51795374263853</v>
      </c>
      <c r="C1577" s="63">
        <v>-54.517953742638525</v>
      </c>
    </row>
    <row r="1578" spans="1:3" x14ac:dyDescent="0.2">
      <c r="A1578" s="63">
        <v>1554</v>
      </c>
      <c r="B1578" s="63">
        <v>28.372864932462484</v>
      </c>
      <c r="C1578" s="63">
        <v>14.627135067537516</v>
      </c>
    </row>
    <row r="1579" spans="1:3" x14ac:dyDescent="0.2">
      <c r="A1579" s="63">
        <v>1555</v>
      </c>
      <c r="B1579" s="63">
        <v>119.59186275306615</v>
      </c>
      <c r="C1579" s="63">
        <v>14.408137246933848</v>
      </c>
    </row>
    <row r="1580" spans="1:3" x14ac:dyDescent="0.2">
      <c r="A1580" s="63">
        <v>1556</v>
      </c>
      <c r="B1580" s="63">
        <v>64.323881720582762</v>
      </c>
      <c r="C1580" s="63">
        <v>19.676118279417238</v>
      </c>
    </row>
    <row r="1581" spans="1:3" x14ac:dyDescent="0.2">
      <c r="A1581" s="63">
        <v>1557</v>
      </c>
      <c r="B1581" s="63">
        <v>38.031347054644037</v>
      </c>
      <c r="C1581" s="63">
        <v>0.96865294535596291</v>
      </c>
    </row>
    <row r="1582" spans="1:3" x14ac:dyDescent="0.2">
      <c r="A1582" s="63">
        <v>1558</v>
      </c>
      <c r="B1582" s="63">
        <v>31.592358973189668</v>
      </c>
      <c r="C1582" s="63">
        <v>-151.59235897318968</v>
      </c>
    </row>
    <row r="1583" spans="1:3" x14ac:dyDescent="0.2">
      <c r="A1583" s="63">
        <v>1559</v>
      </c>
      <c r="B1583" s="63">
        <v>224.76200141682099</v>
      </c>
      <c r="C1583" s="63">
        <v>-68.762001416820993</v>
      </c>
    </row>
    <row r="1584" spans="1:3" x14ac:dyDescent="0.2">
      <c r="A1584" s="63">
        <v>1560</v>
      </c>
      <c r="B1584" s="63">
        <v>113.15287467161178</v>
      </c>
      <c r="C1584" s="63">
        <v>-87.152874671611784</v>
      </c>
    </row>
    <row r="1585" spans="1:3" x14ac:dyDescent="0.2">
      <c r="A1585" s="63">
        <v>1561</v>
      </c>
      <c r="B1585" s="63">
        <v>273.59099436784999</v>
      </c>
      <c r="C1585" s="63">
        <v>-53.590994367849987</v>
      </c>
    </row>
    <row r="1586" spans="1:3" x14ac:dyDescent="0.2">
      <c r="A1586" s="63">
        <v>1562</v>
      </c>
      <c r="B1586" s="63">
        <v>6.3729889874933576</v>
      </c>
      <c r="C1586" s="63">
        <v>-4.3729889874933576</v>
      </c>
    </row>
    <row r="1587" spans="1:3" x14ac:dyDescent="0.2">
      <c r="A1587" s="63">
        <v>1563</v>
      </c>
      <c r="B1587" s="63">
        <v>113.15287467161178</v>
      </c>
      <c r="C1587" s="63">
        <v>-87.152874671611784</v>
      </c>
    </row>
    <row r="1588" spans="1:3" x14ac:dyDescent="0.2">
      <c r="A1588" s="63">
        <v>1564</v>
      </c>
      <c r="B1588" s="63">
        <v>165.201361663368</v>
      </c>
      <c r="C1588" s="63">
        <v>-36.201361663368004</v>
      </c>
    </row>
    <row r="1589" spans="1:3" x14ac:dyDescent="0.2">
      <c r="A1589" s="63">
        <v>1565</v>
      </c>
      <c r="B1589" s="63">
        <v>117.44553339258138</v>
      </c>
      <c r="C1589" s="63">
        <v>-2.4455333925813818</v>
      </c>
    </row>
    <row r="1590" spans="1:3" x14ac:dyDescent="0.2">
      <c r="A1590" s="63">
        <v>1566</v>
      </c>
      <c r="B1590" s="63">
        <v>273.59099436784999</v>
      </c>
      <c r="C1590" s="63">
        <v>-52.590994367849987</v>
      </c>
    </row>
    <row r="1591" spans="1:3" x14ac:dyDescent="0.2">
      <c r="A1591" s="63">
        <v>1567</v>
      </c>
      <c r="B1591" s="63">
        <v>224.76200141682099</v>
      </c>
      <c r="C1591" s="63">
        <v>-68.762001416820993</v>
      </c>
    </row>
    <row r="1592" spans="1:3" x14ac:dyDescent="0.2">
      <c r="A1592" s="63">
        <v>1568</v>
      </c>
      <c r="B1592" s="63">
        <v>-32.260939501232912</v>
      </c>
      <c r="C1592" s="63">
        <v>-397.73906049876712</v>
      </c>
    </row>
    <row r="1593" spans="1:3" x14ac:dyDescent="0.2">
      <c r="A1593" s="63">
        <v>1569</v>
      </c>
      <c r="B1593" s="63">
        <v>-3.8220754748094095</v>
      </c>
      <c r="C1593" s="63">
        <v>10.822075474809409</v>
      </c>
    </row>
    <row r="1594" spans="1:3" x14ac:dyDescent="0.2">
      <c r="A1594" s="63">
        <v>1570</v>
      </c>
      <c r="B1594" s="63">
        <v>-19.382963338324153</v>
      </c>
      <c r="C1594" s="63">
        <v>51.382963338324153</v>
      </c>
    </row>
    <row r="1595" spans="1:3" x14ac:dyDescent="0.2">
      <c r="A1595" s="63">
        <v>1571</v>
      </c>
      <c r="B1595" s="63">
        <v>-16.700051637718161</v>
      </c>
      <c r="C1595" s="63">
        <v>28.700051637718161</v>
      </c>
    </row>
    <row r="1596" spans="1:3" x14ac:dyDescent="0.2">
      <c r="A1596" s="63">
        <v>1572</v>
      </c>
      <c r="B1596" s="63">
        <v>-11.334228236506181</v>
      </c>
      <c r="C1596" s="63">
        <v>28.334228236506181</v>
      </c>
    </row>
    <row r="1597" spans="1:3" x14ac:dyDescent="0.2">
      <c r="A1597" s="63">
        <v>1573</v>
      </c>
      <c r="B1597" s="63">
        <v>25.153370891735285</v>
      </c>
      <c r="C1597" s="63">
        <v>-28.153370891735285</v>
      </c>
    </row>
    <row r="1598" spans="1:3" x14ac:dyDescent="0.2">
      <c r="A1598" s="63">
        <v>1574</v>
      </c>
      <c r="B1598" s="63">
        <v>-9.7244812161425855</v>
      </c>
      <c r="C1598" s="63">
        <v>26.724481216142586</v>
      </c>
    </row>
    <row r="1599" spans="1:3" x14ac:dyDescent="0.2">
      <c r="A1599" s="63">
        <v>1575</v>
      </c>
      <c r="B1599" s="63">
        <v>32.665523653432068</v>
      </c>
      <c r="C1599" s="63">
        <v>14.334476346567932</v>
      </c>
    </row>
    <row r="1600" spans="1:3" x14ac:dyDescent="0.2">
      <c r="A1600" s="63">
        <v>1576</v>
      </c>
      <c r="B1600" s="63">
        <v>-15.626886957475765</v>
      </c>
      <c r="C1600" s="63">
        <v>28.626886957475765</v>
      </c>
    </row>
    <row r="1601" spans="1:3" x14ac:dyDescent="0.2">
      <c r="A1601" s="63">
        <v>1577</v>
      </c>
      <c r="B1601" s="63">
        <v>91.152998726642664</v>
      </c>
      <c r="C1601" s="63">
        <v>-4.1529987266426645</v>
      </c>
    </row>
    <row r="1602" spans="1:3" x14ac:dyDescent="0.2">
      <c r="A1602" s="63">
        <v>1578</v>
      </c>
      <c r="B1602" s="63">
        <v>80.957934264339883</v>
      </c>
      <c r="C1602" s="63">
        <v>4.2065735660116843E-2</v>
      </c>
    </row>
    <row r="1603" spans="1:3" x14ac:dyDescent="0.2">
      <c r="A1603" s="63">
        <v>1579</v>
      </c>
      <c r="B1603" s="63">
        <v>31.055776633068469</v>
      </c>
      <c r="C1603" s="63">
        <v>-13.055776633068469</v>
      </c>
    </row>
    <row r="1604" spans="1:3" x14ac:dyDescent="0.2">
      <c r="A1604" s="63">
        <v>1580</v>
      </c>
      <c r="B1604" s="63">
        <v>14.958306429432525</v>
      </c>
      <c r="C1604" s="63">
        <v>13.041693570567475</v>
      </c>
    </row>
    <row r="1605" spans="1:3" x14ac:dyDescent="0.2">
      <c r="A1605" s="63">
        <v>1581</v>
      </c>
      <c r="B1605" s="63">
        <v>12.275394728826534</v>
      </c>
      <c r="C1605" s="63">
        <v>-6.2753947288265337</v>
      </c>
    </row>
    <row r="1606" spans="1:3" x14ac:dyDescent="0.2">
      <c r="A1606" s="63">
        <v>1582</v>
      </c>
      <c r="B1606" s="63">
        <v>24.616788551614086</v>
      </c>
      <c r="C1606" s="63">
        <v>3.3832114483859144</v>
      </c>
    </row>
    <row r="1607" spans="1:3" x14ac:dyDescent="0.2">
      <c r="A1607" s="63">
        <v>1583</v>
      </c>
      <c r="B1607" s="63">
        <v>123.88452147403575</v>
      </c>
      <c r="C1607" s="63">
        <v>-36.884521474035751</v>
      </c>
    </row>
    <row r="1608" spans="1:3" x14ac:dyDescent="0.2">
      <c r="A1608" s="63">
        <v>1584</v>
      </c>
      <c r="B1608" s="63">
        <v>95.982239787733448</v>
      </c>
      <c r="C1608" s="63">
        <v>-4.9822397877334481</v>
      </c>
    </row>
    <row r="1609" spans="1:3" x14ac:dyDescent="0.2">
      <c r="A1609" s="63">
        <v>1585</v>
      </c>
      <c r="B1609" s="63">
        <v>21.397294510886901</v>
      </c>
      <c r="C1609" s="63">
        <v>25.602705489113099</v>
      </c>
    </row>
    <row r="1610" spans="1:3" x14ac:dyDescent="0.2">
      <c r="A1610" s="63">
        <v>1586</v>
      </c>
      <c r="B1610" s="63">
        <v>38.567929394765237</v>
      </c>
      <c r="C1610" s="63">
        <v>15.432070605234763</v>
      </c>
    </row>
    <row r="1611" spans="1:3" x14ac:dyDescent="0.2">
      <c r="A1611" s="63">
        <v>1587</v>
      </c>
      <c r="B1611" s="63">
        <v>18.177800470159717</v>
      </c>
      <c r="C1611" s="63">
        <v>12.822199529840283</v>
      </c>
    </row>
    <row r="1612" spans="1:3" x14ac:dyDescent="0.2">
      <c r="A1612" s="63">
        <v>1588</v>
      </c>
      <c r="B1612" s="63">
        <v>37.494764714522852</v>
      </c>
      <c r="C1612" s="63">
        <v>-35.494764714522852</v>
      </c>
    </row>
    <row r="1613" spans="1:3" x14ac:dyDescent="0.2">
      <c r="A1613" s="63">
        <v>1589</v>
      </c>
      <c r="B1613" s="63">
        <v>47.153246836704405</v>
      </c>
      <c r="C1613" s="63">
        <v>8.8467531632955954</v>
      </c>
    </row>
    <row r="1614" spans="1:3" x14ac:dyDescent="0.2">
      <c r="A1614" s="63">
        <v>1590</v>
      </c>
      <c r="B1614" s="63">
        <v>77.201857883491499</v>
      </c>
      <c r="C1614" s="63">
        <v>-61.201857883491499</v>
      </c>
    </row>
    <row r="1615" spans="1:3" x14ac:dyDescent="0.2">
      <c r="A1615" s="63">
        <v>1591</v>
      </c>
      <c r="B1615" s="63">
        <v>-1.6757461143246175</v>
      </c>
      <c r="C1615" s="63">
        <v>22.675746114324618</v>
      </c>
    </row>
    <row r="1616" spans="1:3" x14ac:dyDescent="0.2">
      <c r="A1616" s="63">
        <v>1592</v>
      </c>
      <c r="B1616" s="63">
        <v>37.494764714522852</v>
      </c>
      <c r="C1616" s="63">
        <v>-14.494764714522852</v>
      </c>
    </row>
    <row r="1617" spans="1:3" x14ac:dyDescent="0.2">
      <c r="A1617" s="63">
        <v>1593</v>
      </c>
      <c r="B1617" s="63">
        <v>55.201981938522387</v>
      </c>
      <c r="C1617" s="63">
        <v>-2.2019819385223869</v>
      </c>
    </row>
    <row r="1618" spans="1:3" x14ac:dyDescent="0.2">
      <c r="A1618" s="63">
        <v>1594</v>
      </c>
      <c r="B1618" s="63">
        <v>67.543375761309932</v>
      </c>
      <c r="C1618" s="63">
        <v>6.4566242386900683</v>
      </c>
    </row>
    <row r="1619" spans="1:3" x14ac:dyDescent="0.2">
      <c r="A1619" s="63">
        <v>1595</v>
      </c>
      <c r="B1619" s="63">
        <v>130.32350955549012</v>
      </c>
      <c r="C1619" s="63">
        <v>-38.323509555490119</v>
      </c>
    </row>
    <row r="1620" spans="1:3" x14ac:dyDescent="0.2">
      <c r="A1620" s="63">
        <v>1596</v>
      </c>
      <c r="B1620" s="63">
        <v>23.007041531250501</v>
      </c>
      <c r="C1620" s="63">
        <v>-28.007041531250501</v>
      </c>
    </row>
    <row r="1621" spans="1:3" x14ac:dyDescent="0.2">
      <c r="A1621" s="63">
        <v>1597</v>
      </c>
      <c r="B1621" s="63">
        <v>23.5436238713717</v>
      </c>
      <c r="C1621" s="63">
        <v>2.4563761286282997</v>
      </c>
    </row>
    <row r="1622" spans="1:3" x14ac:dyDescent="0.2">
      <c r="A1622" s="63">
        <v>1598</v>
      </c>
      <c r="B1622" s="63">
        <v>21.933876851008101</v>
      </c>
      <c r="C1622" s="63">
        <v>-8.933876851008101</v>
      </c>
    </row>
    <row r="1623" spans="1:3" x14ac:dyDescent="0.2">
      <c r="A1623" s="63">
        <v>1599</v>
      </c>
      <c r="B1623" s="63">
        <v>20.860712170765702</v>
      </c>
      <c r="C1623" s="63">
        <v>6.1392878292342985</v>
      </c>
    </row>
    <row r="1624" spans="1:3" x14ac:dyDescent="0.2">
      <c r="A1624" s="63">
        <v>1600</v>
      </c>
      <c r="B1624" s="63">
        <v>55.201981938522387</v>
      </c>
      <c r="C1624" s="63">
        <v>0.79801806147761312</v>
      </c>
    </row>
    <row r="1625" spans="1:3" x14ac:dyDescent="0.2">
      <c r="A1625" s="63">
        <v>1601</v>
      </c>
      <c r="B1625" s="63">
        <v>57.884893639128371</v>
      </c>
      <c r="C1625" s="63">
        <v>21.115106360871629</v>
      </c>
    </row>
    <row r="1626" spans="1:3" x14ac:dyDescent="0.2">
      <c r="A1626" s="63">
        <v>1602</v>
      </c>
      <c r="B1626" s="63">
        <v>99.738316168581832</v>
      </c>
      <c r="C1626" s="63">
        <v>16.261683831418168</v>
      </c>
    </row>
    <row r="1627" spans="1:3" x14ac:dyDescent="0.2">
      <c r="A1627" s="63">
        <v>1603</v>
      </c>
      <c r="B1627" s="63">
        <v>119.59186275306615</v>
      </c>
      <c r="C1627" s="63">
        <v>13.408137246933848</v>
      </c>
    </row>
    <row r="1628" spans="1:3" x14ac:dyDescent="0.2">
      <c r="A1628" s="63">
        <v>1604</v>
      </c>
      <c r="B1628" s="63">
        <v>5.8364066473721579</v>
      </c>
      <c r="C1628" s="63">
        <v>21.163593352627842</v>
      </c>
    </row>
    <row r="1629" spans="1:3" x14ac:dyDescent="0.2">
      <c r="A1629" s="63">
        <v>1605</v>
      </c>
      <c r="B1629" s="63">
        <v>119.59186275306615</v>
      </c>
      <c r="C1629" s="63">
        <v>13.408137246933848</v>
      </c>
    </row>
    <row r="1630" spans="1:3" x14ac:dyDescent="0.2">
      <c r="A1630" s="63">
        <v>1606</v>
      </c>
      <c r="B1630" s="63">
        <v>5.8364066473721579</v>
      </c>
      <c r="C1630" s="63">
        <v>21.163593352627842</v>
      </c>
    </row>
    <row r="1631" spans="1:3" x14ac:dyDescent="0.2">
      <c r="A1631" s="63">
        <v>1607</v>
      </c>
      <c r="B1631" s="63">
        <v>99.738316168581832</v>
      </c>
      <c r="C1631" s="63">
        <v>16.261683831418168</v>
      </c>
    </row>
    <row r="1632" spans="1:3" x14ac:dyDescent="0.2">
      <c r="A1632" s="63">
        <v>1608</v>
      </c>
      <c r="B1632" s="63">
        <v>57.884893639128371</v>
      </c>
      <c r="C1632" s="63">
        <v>20.115106360871629</v>
      </c>
    </row>
    <row r="1633" spans="1:3" x14ac:dyDescent="0.2">
      <c r="A1633" s="63">
        <v>1609</v>
      </c>
      <c r="B1633" s="63">
        <v>55.201981938522387</v>
      </c>
      <c r="C1633" s="63">
        <v>-0.20198193852238688</v>
      </c>
    </row>
    <row r="1634" spans="1:3" x14ac:dyDescent="0.2">
      <c r="A1634" s="63">
        <v>1610</v>
      </c>
      <c r="B1634" s="63">
        <v>214.030354614397</v>
      </c>
      <c r="C1634" s="63">
        <v>-65.030354614396998</v>
      </c>
    </row>
    <row r="1635" spans="1:3" x14ac:dyDescent="0.2">
      <c r="A1635" s="63">
        <v>1611</v>
      </c>
      <c r="B1635" s="63">
        <v>278.42023542894077</v>
      </c>
      <c r="C1635" s="63">
        <v>-54.420235428940771</v>
      </c>
    </row>
    <row r="1636" spans="1:3" x14ac:dyDescent="0.2">
      <c r="A1636" s="63">
        <v>1612</v>
      </c>
      <c r="B1636" s="63">
        <v>117.44553339258138</v>
      </c>
      <c r="C1636" s="63">
        <v>-2.4455333925813818</v>
      </c>
    </row>
    <row r="1637" spans="1:3" x14ac:dyDescent="0.2">
      <c r="A1637" s="63">
        <v>1613</v>
      </c>
      <c r="B1637" s="63">
        <v>154.46971486094404</v>
      </c>
      <c r="C1637" s="63">
        <v>-34.469714860944038</v>
      </c>
    </row>
    <row r="1638" spans="1:3" x14ac:dyDescent="0.2">
      <c r="A1638" s="63">
        <v>1614</v>
      </c>
      <c r="B1638" s="63">
        <v>278.42023542894077</v>
      </c>
      <c r="C1638" s="63">
        <v>-54.420235428940771</v>
      </c>
    </row>
    <row r="1639" spans="1:3" x14ac:dyDescent="0.2">
      <c r="A1639" s="63">
        <v>1615</v>
      </c>
      <c r="B1639" s="63">
        <v>117.44553339258138</v>
      </c>
      <c r="C1639" s="63">
        <v>-3.4455333925813818</v>
      </c>
    </row>
    <row r="1640" spans="1:3" x14ac:dyDescent="0.2">
      <c r="A1640" s="63">
        <v>1616</v>
      </c>
      <c r="B1640" s="63">
        <v>214.030354614397</v>
      </c>
      <c r="C1640" s="63">
        <v>-65.030354614396998</v>
      </c>
    </row>
    <row r="1641" spans="1:3" x14ac:dyDescent="0.2">
      <c r="A1641" s="63">
        <v>1617</v>
      </c>
      <c r="B1641" s="63">
        <v>261.78618288518362</v>
      </c>
      <c r="C1641" s="63">
        <v>-78.786182885183621</v>
      </c>
    </row>
    <row r="1642" spans="1:3" x14ac:dyDescent="0.2">
      <c r="A1642" s="63">
        <v>1618</v>
      </c>
      <c r="B1642" s="63">
        <v>-11.334228236506181</v>
      </c>
      <c r="C1642" s="63">
        <v>29.334228236506181</v>
      </c>
    </row>
    <row r="1643" spans="1:3" x14ac:dyDescent="0.2">
      <c r="A1643" s="63">
        <v>1619</v>
      </c>
      <c r="B1643" s="63">
        <v>-19.382963338324153</v>
      </c>
      <c r="C1643" s="63">
        <v>50.382963338324153</v>
      </c>
    </row>
    <row r="1644" spans="1:3" x14ac:dyDescent="0.2">
      <c r="A1644" s="63">
        <v>1620</v>
      </c>
      <c r="B1644" s="63">
        <v>-30.114610140748116</v>
      </c>
      <c r="C1644" s="63">
        <v>28.114610140748116</v>
      </c>
    </row>
    <row r="1645" spans="1:3" x14ac:dyDescent="0.2">
      <c r="A1645" s="63">
        <v>1621</v>
      </c>
      <c r="B1645" s="63">
        <v>-14.553722277233369</v>
      </c>
      <c r="C1645" s="63">
        <v>29.553722277233369</v>
      </c>
    </row>
    <row r="1646" spans="1:3" x14ac:dyDescent="0.2">
      <c r="A1646" s="63">
        <v>1622</v>
      </c>
      <c r="B1646" s="63">
        <v>-5.9684048352942014</v>
      </c>
      <c r="C1646" s="63">
        <v>12.968404835294201</v>
      </c>
    </row>
    <row r="1647" spans="1:3" x14ac:dyDescent="0.2">
      <c r="A1647" s="63">
        <v>1623</v>
      </c>
      <c r="B1647" s="63">
        <v>-1.1391637742034177</v>
      </c>
      <c r="C1647" s="63">
        <v>-1.8608362257965823</v>
      </c>
    </row>
    <row r="1648" spans="1:3" x14ac:dyDescent="0.2">
      <c r="A1648" s="63">
        <v>1624</v>
      </c>
      <c r="B1648" s="63">
        <v>16.031471109674918</v>
      </c>
      <c r="C1648" s="63">
        <v>-22.031471109674918</v>
      </c>
    </row>
    <row r="1649" spans="1:3" x14ac:dyDescent="0.2">
      <c r="A1649" s="63">
        <v>1625</v>
      </c>
      <c r="B1649" s="63">
        <v>16.031471109674918</v>
      </c>
      <c r="C1649" s="63">
        <v>-42.031471109674918</v>
      </c>
    </row>
    <row r="1650" spans="1:3" x14ac:dyDescent="0.2">
      <c r="A1650" s="63">
        <v>1626</v>
      </c>
      <c r="B1650" s="63">
        <v>6.9095713276145503</v>
      </c>
      <c r="C1650" s="63">
        <v>6.0904286723854497</v>
      </c>
    </row>
    <row r="1651" spans="1:3" x14ac:dyDescent="0.2">
      <c r="A1651" s="63">
        <v>1627</v>
      </c>
      <c r="B1651" s="63">
        <v>-12.407392916748577</v>
      </c>
      <c r="C1651" s="63">
        <v>1.4073929167485772</v>
      </c>
    </row>
    <row r="1652" spans="1:3" x14ac:dyDescent="0.2">
      <c r="A1652" s="63">
        <v>1628</v>
      </c>
      <c r="B1652" s="63">
        <v>10.665647708462942</v>
      </c>
      <c r="C1652" s="63">
        <v>25.334352291537058</v>
      </c>
    </row>
    <row r="1653" spans="1:3" x14ac:dyDescent="0.2">
      <c r="A1653" s="63">
        <v>1629</v>
      </c>
      <c r="B1653" s="63">
        <v>-6.5999093961025324E-2</v>
      </c>
      <c r="C1653" s="63">
        <v>28.065999093961025</v>
      </c>
    </row>
    <row r="1654" spans="1:3" x14ac:dyDescent="0.2">
      <c r="A1654" s="63">
        <v>1630</v>
      </c>
      <c r="B1654" s="63">
        <v>33.738688333674453</v>
      </c>
      <c r="C1654" s="63">
        <v>1.2613116663255468</v>
      </c>
    </row>
    <row r="1655" spans="1:3" x14ac:dyDescent="0.2">
      <c r="A1655" s="63">
        <v>1631</v>
      </c>
      <c r="B1655" s="63">
        <v>52.519070237916388</v>
      </c>
      <c r="C1655" s="63">
        <v>-17.519070237916388</v>
      </c>
    </row>
    <row r="1656" spans="1:3" x14ac:dyDescent="0.2">
      <c r="A1656" s="63">
        <v>1632</v>
      </c>
      <c r="B1656" s="63">
        <v>67.543375761309932</v>
      </c>
      <c r="C1656" s="63">
        <v>-2.5433757613099317</v>
      </c>
    </row>
    <row r="1657" spans="1:3" x14ac:dyDescent="0.2">
      <c r="A1657" s="63">
        <v>1633</v>
      </c>
      <c r="B1657" s="63">
        <v>74.518946182885514</v>
      </c>
      <c r="C1657" s="63">
        <v>1.4810538171144856</v>
      </c>
    </row>
    <row r="1658" spans="1:3" x14ac:dyDescent="0.2">
      <c r="A1658" s="63">
        <v>1634</v>
      </c>
      <c r="B1658" s="63">
        <v>-14.017139937112173</v>
      </c>
      <c r="C1658" s="63">
        <v>30.017139937112173</v>
      </c>
    </row>
    <row r="1659" spans="1:3" x14ac:dyDescent="0.2">
      <c r="A1659" s="63">
        <v>1635</v>
      </c>
      <c r="B1659" s="63">
        <v>-7.0415695155365938</v>
      </c>
      <c r="C1659" s="63">
        <v>27.041569515536594</v>
      </c>
    </row>
    <row r="1660" spans="1:3" x14ac:dyDescent="0.2">
      <c r="A1660" s="63">
        <v>1636</v>
      </c>
      <c r="B1660" s="63">
        <v>130.32350955549012</v>
      </c>
      <c r="C1660" s="63">
        <v>-38.323509555490119</v>
      </c>
    </row>
    <row r="1661" spans="1:3" x14ac:dyDescent="0.2">
      <c r="A1661" s="63">
        <v>1637</v>
      </c>
      <c r="B1661" s="63">
        <v>21.933876851008101</v>
      </c>
      <c r="C1661" s="63">
        <v>-9.933876851008101</v>
      </c>
    </row>
    <row r="1662" spans="1:3" x14ac:dyDescent="0.2">
      <c r="A1662" s="63">
        <v>1638</v>
      </c>
      <c r="B1662" s="63">
        <v>23.5436238713717</v>
      </c>
      <c r="C1662" s="63">
        <v>2.4563761286282997</v>
      </c>
    </row>
    <row r="1663" spans="1:3" x14ac:dyDescent="0.2">
      <c r="A1663" s="63">
        <v>1639</v>
      </c>
      <c r="B1663" s="63">
        <v>14.958306429432525</v>
      </c>
      <c r="C1663" s="63">
        <v>13.041693570567475</v>
      </c>
    </row>
    <row r="1664" spans="1:3" x14ac:dyDescent="0.2">
      <c r="A1664" s="63">
        <v>1640</v>
      </c>
      <c r="B1664" s="63">
        <v>23.007041531250501</v>
      </c>
      <c r="C1664" s="63">
        <v>-28.007041531250501</v>
      </c>
    </row>
    <row r="1665" spans="1:3" x14ac:dyDescent="0.2">
      <c r="A1665" s="63">
        <v>1641</v>
      </c>
      <c r="B1665" s="63">
        <v>18.177800470159717</v>
      </c>
      <c r="C1665" s="63">
        <v>11.822199529840283</v>
      </c>
    </row>
    <row r="1666" spans="1:3" x14ac:dyDescent="0.2">
      <c r="A1666" s="63">
        <v>1642</v>
      </c>
      <c r="B1666" s="63">
        <v>34.811853013916853</v>
      </c>
      <c r="C1666" s="63">
        <v>-34.811853013916853</v>
      </c>
    </row>
    <row r="1667" spans="1:3" x14ac:dyDescent="0.2">
      <c r="A1667" s="63">
        <v>1643</v>
      </c>
      <c r="B1667" s="63">
        <v>42.860588115734821</v>
      </c>
      <c r="C1667" s="63">
        <v>14.139411884265179</v>
      </c>
    </row>
    <row r="1668" spans="1:3" x14ac:dyDescent="0.2">
      <c r="A1668" s="63">
        <v>1644</v>
      </c>
      <c r="B1668" s="63">
        <v>20.860712170765702</v>
      </c>
      <c r="C1668" s="63">
        <v>24.139287829234298</v>
      </c>
    </row>
    <row r="1669" spans="1:3" x14ac:dyDescent="0.2">
      <c r="A1669" s="63">
        <v>1645</v>
      </c>
      <c r="B1669" s="63">
        <v>50.909323217552803</v>
      </c>
      <c r="C1669" s="63">
        <v>-2.909323217552803</v>
      </c>
    </row>
    <row r="1670" spans="1:3" x14ac:dyDescent="0.2">
      <c r="A1670" s="63">
        <v>1646</v>
      </c>
      <c r="B1670" s="63">
        <v>-15.090304617354569</v>
      </c>
      <c r="C1670" s="63">
        <v>25.090304617354569</v>
      </c>
    </row>
    <row r="1671" spans="1:3" x14ac:dyDescent="0.2">
      <c r="A1671" s="63">
        <v>1647</v>
      </c>
      <c r="B1671" s="63">
        <v>25.153370891735285</v>
      </c>
      <c r="C1671" s="63">
        <v>-10.153370891735285</v>
      </c>
    </row>
    <row r="1672" spans="1:3" x14ac:dyDescent="0.2">
      <c r="A1672" s="63">
        <v>1648</v>
      </c>
      <c r="B1672" s="63">
        <v>80.957934264339883</v>
      </c>
      <c r="C1672" s="63">
        <v>-62.957934264339883</v>
      </c>
    </row>
    <row r="1673" spans="1:3" x14ac:dyDescent="0.2">
      <c r="A1673" s="63">
        <v>1649</v>
      </c>
      <c r="B1673" s="63">
        <v>65.933628740946347</v>
      </c>
      <c r="C1673" s="63">
        <v>-4.9336287409463466</v>
      </c>
    </row>
    <row r="1674" spans="1:3" x14ac:dyDescent="0.2">
      <c r="A1674" s="63">
        <v>1650</v>
      </c>
      <c r="B1674" s="63">
        <v>10.665647708462942</v>
      </c>
      <c r="C1674" s="63">
        <v>25.334352291537058</v>
      </c>
    </row>
    <row r="1675" spans="1:3" x14ac:dyDescent="0.2">
      <c r="A1675" s="63">
        <v>1651</v>
      </c>
      <c r="B1675" s="63">
        <v>-10.261063556263785</v>
      </c>
      <c r="C1675" s="63">
        <v>28.261063556263785</v>
      </c>
    </row>
    <row r="1676" spans="1:3" x14ac:dyDescent="0.2">
      <c r="A1676" s="63">
        <v>1652</v>
      </c>
      <c r="B1676" s="63">
        <v>52.519070237916388</v>
      </c>
      <c r="C1676" s="63">
        <v>-18.519070237916388</v>
      </c>
    </row>
    <row r="1677" spans="1:3" x14ac:dyDescent="0.2">
      <c r="A1677" s="63">
        <v>1653</v>
      </c>
      <c r="B1677" s="63">
        <v>33.738688333674453</v>
      </c>
      <c r="C1677" s="63">
        <v>1.2613116663255468</v>
      </c>
    </row>
    <row r="1678" spans="1:3" x14ac:dyDescent="0.2">
      <c r="A1678" s="63">
        <v>1654</v>
      </c>
      <c r="B1678" s="63">
        <v>34.811853013916853</v>
      </c>
      <c r="C1678" s="63">
        <v>-33.811853013916853</v>
      </c>
    </row>
    <row r="1679" spans="1:3" x14ac:dyDescent="0.2">
      <c r="A1679" s="63">
        <v>1655</v>
      </c>
      <c r="B1679" s="63">
        <v>17.104635789917317</v>
      </c>
      <c r="C1679" s="63">
        <v>3.8953642100826826</v>
      </c>
    </row>
    <row r="1680" spans="1:3" x14ac:dyDescent="0.2">
      <c r="A1680" s="63">
        <v>1656</v>
      </c>
      <c r="B1680" s="63">
        <v>125.49426849439934</v>
      </c>
      <c r="C1680" s="63">
        <v>-10.494268494399336</v>
      </c>
    </row>
    <row r="1681" spans="1:3" x14ac:dyDescent="0.2">
      <c r="A1681" s="63">
        <v>1657</v>
      </c>
      <c r="B1681" s="63">
        <v>7.9827360078569498</v>
      </c>
      <c r="C1681" s="63">
        <v>27.01726399214305</v>
      </c>
    </row>
    <row r="1682" spans="1:3" x14ac:dyDescent="0.2">
      <c r="A1682" s="63">
        <v>1658</v>
      </c>
      <c r="B1682" s="63">
        <v>20.860712170765702</v>
      </c>
      <c r="C1682" s="63">
        <v>25.139287829234298</v>
      </c>
    </row>
    <row r="1683" spans="1:3" x14ac:dyDescent="0.2">
      <c r="A1683" s="63">
        <v>1659</v>
      </c>
      <c r="B1683" s="63">
        <v>-15.090304617354569</v>
      </c>
      <c r="C1683" s="63">
        <v>25.090304617354569</v>
      </c>
    </row>
    <row r="1684" spans="1:3" x14ac:dyDescent="0.2">
      <c r="A1684" s="63">
        <v>1660</v>
      </c>
      <c r="B1684" s="63">
        <v>25.153370891735285</v>
      </c>
      <c r="C1684" s="63">
        <v>-9.1533708917352854</v>
      </c>
    </row>
    <row r="1685" spans="1:3" x14ac:dyDescent="0.2">
      <c r="A1685" s="63">
        <v>1661</v>
      </c>
      <c r="B1685" s="63">
        <v>50.909323217552803</v>
      </c>
      <c r="C1685" s="63">
        <v>-2.909323217552803</v>
      </c>
    </row>
    <row r="1686" spans="1:3" x14ac:dyDescent="0.2">
      <c r="A1686" s="63">
        <v>1662</v>
      </c>
      <c r="B1686" s="63">
        <v>80.957934264339883</v>
      </c>
      <c r="C1686" s="63">
        <v>-62.957934264339883</v>
      </c>
    </row>
    <row r="1687" spans="1:3" x14ac:dyDescent="0.2">
      <c r="A1687" s="63">
        <v>1663</v>
      </c>
      <c r="B1687" s="63">
        <v>65.933628740946347</v>
      </c>
      <c r="C1687" s="63">
        <v>-5.9336287409463466</v>
      </c>
    </row>
    <row r="1688" spans="1:3" x14ac:dyDescent="0.2">
      <c r="A1688" s="63">
        <v>1664</v>
      </c>
      <c r="B1688" s="63">
        <v>74.518946182885514</v>
      </c>
      <c r="C1688" s="63">
        <v>1.4810538171144856</v>
      </c>
    </row>
    <row r="1689" spans="1:3" x14ac:dyDescent="0.2">
      <c r="A1689" s="63">
        <v>1665</v>
      </c>
      <c r="B1689" s="63">
        <v>67.543375761309932</v>
      </c>
      <c r="C1689" s="63">
        <v>-3.5433757613099317</v>
      </c>
    </row>
    <row r="1690" spans="1:3" x14ac:dyDescent="0.2">
      <c r="A1690" s="63">
        <v>1666</v>
      </c>
      <c r="B1690" s="63">
        <v>-7.0415695155365938</v>
      </c>
      <c r="C1690" s="63">
        <v>27.041569515536594</v>
      </c>
    </row>
    <row r="1691" spans="1:3" x14ac:dyDescent="0.2">
      <c r="A1691" s="63">
        <v>1667</v>
      </c>
      <c r="B1691" s="63">
        <v>-14.017139937112173</v>
      </c>
      <c r="C1691" s="63">
        <v>29.017139937112173</v>
      </c>
    </row>
    <row r="1692" spans="1:3" x14ac:dyDescent="0.2">
      <c r="A1692" s="63">
        <v>1668</v>
      </c>
      <c r="B1692" s="63">
        <v>21.933876851008101</v>
      </c>
      <c r="C1692" s="63">
        <v>-8.933876851008101</v>
      </c>
    </row>
    <row r="1693" spans="1:3" x14ac:dyDescent="0.2">
      <c r="A1693" s="63">
        <v>1669</v>
      </c>
      <c r="B1693" s="63">
        <v>19.787547490523309</v>
      </c>
      <c r="C1693" s="63">
        <v>-30.787547490523309</v>
      </c>
    </row>
    <row r="1694" spans="1:3" x14ac:dyDescent="0.2">
      <c r="A1694" s="63">
        <v>1670</v>
      </c>
      <c r="B1694" s="63">
        <v>130.32350955549012</v>
      </c>
      <c r="C1694" s="63">
        <v>-38.323509555490119</v>
      </c>
    </row>
    <row r="1695" spans="1:3" x14ac:dyDescent="0.2">
      <c r="A1695" s="63">
        <v>1671</v>
      </c>
      <c r="B1695" s="63">
        <v>211.88402525391223</v>
      </c>
      <c r="C1695" s="63">
        <v>136.11597474608777</v>
      </c>
    </row>
    <row r="1696" spans="1:3" x14ac:dyDescent="0.2">
      <c r="A1696" s="63">
        <v>1672</v>
      </c>
      <c r="B1696" s="63">
        <v>-14.553722277233369</v>
      </c>
      <c r="C1696" s="63">
        <v>28.553722277233369</v>
      </c>
    </row>
    <row r="1697" spans="1:3" x14ac:dyDescent="0.2">
      <c r="A1697" s="63">
        <v>1673</v>
      </c>
      <c r="B1697" s="63">
        <v>-19.382963338324153</v>
      </c>
      <c r="C1697" s="63">
        <v>51.382963338324153</v>
      </c>
    </row>
    <row r="1698" spans="1:3" x14ac:dyDescent="0.2">
      <c r="A1698" s="63">
        <v>1674</v>
      </c>
      <c r="B1698" s="63">
        <v>-1.1391637742034177</v>
      </c>
      <c r="C1698" s="63">
        <v>-1.8608362257965823</v>
      </c>
    </row>
    <row r="1699" spans="1:3" x14ac:dyDescent="0.2">
      <c r="A1699" s="63">
        <v>1675</v>
      </c>
      <c r="B1699" s="63">
        <v>16.031471109674918</v>
      </c>
      <c r="C1699" s="63">
        <v>-23.031471109674918</v>
      </c>
    </row>
    <row r="1700" spans="1:3" x14ac:dyDescent="0.2">
      <c r="A1700" s="63">
        <v>1676</v>
      </c>
      <c r="B1700" s="63">
        <v>-12.407392916748577</v>
      </c>
      <c r="C1700" s="63">
        <v>0.40739291674857725</v>
      </c>
    </row>
    <row r="1701" spans="1:3" x14ac:dyDescent="0.2">
      <c r="A1701" s="63">
        <v>1677</v>
      </c>
      <c r="B1701" s="63">
        <v>18.71438281028091</v>
      </c>
      <c r="C1701" s="63">
        <v>5.2856171897190904</v>
      </c>
    </row>
    <row r="1702" spans="1:3" x14ac:dyDescent="0.2">
      <c r="A1702" s="63">
        <v>1678</v>
      </c>
      <c r="B1702" s="63">
        <v>21.933876851008101</v>
      </c>
      <c r="C1702" s="63">
        <v>11.066123148991899</v>
      </c>
    </row>
    <row r="1703" spans="1:3" x14ac:dyDescent="0.2">
      <c r="A1703" s="63">
        <v>1679</v>
      </c>
      <c r="B1703" s="63">
        <v>99.738316168581832</v>
      </c>
      <c r="C1703" s="63">
        <v>15.261683831418168</v>
      </c>
    </row>
    <row r="1704" spans="1:3" x14ac:dyDescent="0.2">
      <c r="A1704" s="63">
        <v>1680</v>
      </c>
      <c r="B1704" s="63">
        <v>119.59186275306615</v>
      </c>
      <c r="C1704" s="63">
        <v>14.408137246933848</v>
      </c>
    </row>
    <row r="1705" spans="1:3" x14ac:dyDescent="0.2">
      <c r="A1705" s="63">
        <v>1681</v>
      </c>
      <c r="B1705" s="63">
        <v>57.884893639128371</v>
      </c>
      <c r="C1705" s="63">
        <v>20.115106360871629</v>
      </c>
    </row>
    <row r="1706" spans="1:3" x14ac:dyDescent="0.2">
      <c r="A1706" s="63">
        <v>1682</v>
      </c>
      <c r="B1706" s="63">
        <v>232.81073651863895</v>
      </c>
      <c r="C1706" s="63">
        <v>-103.81073651863895</v>
      </c>
    </row>
    <row r="1707" spans="1:3" x14ac:dyDescent="0.2">
      <c r="A1707" s="63">
        <v>1683</v>
      </c>
      <c r="B1707" s="63">
        <v>45.54349981634082</v>
      </c>
      <c r="C1707" s="63">
        <v>-215.54349981634081</v>
      </c>
    </row>
    <row r="1708" spans="1:3" x14ac:dyDescent="0.2">
      <c r="A1708" s="63">
        <v>1684</v>
      </c>
      <c r="B1708" s="63">
        <v>-5.4318224951730016</v>
      </c>
      <c r="C1708" s="63">
        <v>-196.56817750482699</v>
      </c>
    </row>
    <row r="1709" spans="1:3" x14ac:dyDescent="0.2">
      <c r="A1709" s="63">
        <v>1685</v>
      </c>
      <c r="B1709" s="63">
        <v>368.02948622918086</v>
      </c>
      <c r="C1709" s="63">
        <v>66.970513770819139</v>
      </c>
    </row>
    <row r="1710" spans="1:3" x14ac:dyDescent="0.2">
      <c r="A1710" s="63">
        <v>1686</v>
      </c>
      <c r="B1710" s="63">
        <v>306.32251711524304</v>
      </c>
      <c r="C1710" s="63">
        <v>-59.322517115243045</v>
      </c>
    </row>
    <row r="1711" spans="1:3" x14ac:dyDescent="0.2">
      <c r="A1711" s="63">
        <v>1687</v>
      </c>
      <c r="B1711" s="63">
        <v>21.397294510886901</v>
      </c>
      <c r="C1711" s="63">
        <v>25.602705489113099</v>
      </c>
    </row>
    <row r="1712" spans="1:3" x14ac:dyDescent="0.2">
      <c r="A1712" s="63">
        <v>1688</v>
      </c>
      <c r="B1712" s="63">
        <v>20.860712170765702</v>
      </c>
      <c r="C1712" s="63">
        <v>24.139287829234298</v>
      </c>
    </row>
    <row r="1713" spans="1:3" x14ac:dyDescent="0.2">
      <c r="A1713" s="63">
        <v>1689</v>
      </c>
      <c r="B1713" s="63">
        <v>84.177428305067082</v>
      </c>
      <c r="C1713" s="63">
        <v>2.8225716949329183</v>
      </c>
    </row>
    <row r="1714" spans="1:3" x14ac:dyDescent="0.2">
      <c r="A1714" s="63">
        <v>1690</v>
      </c>
      <c r="B1714" s="63">
        <v>52.519070237916388</v>
      </c>
      <c r="C1714" s="63">
        <v>-18.519070237916388</v>
      </c>
    </row>
    <row r="1715" spans="1:3" x14ac:dyDescent="0.2">
      <c r="A1715" s="63">
        <v>1691</v>
      </c>
      <c r="B1715" s="63">
        <v>34.811853013916853</v>
      </c>
      <c r="C1715" s="63">
        <v>-33.811853013916853</v>
      </c>
    </row>
    <row r="1716" spans="1:3" x14ac:dyDescent="0.2">
      <c r="A1716" s="63">
        <v>1692</v>
      </c>
      <c r="B1716" s="63">
        <v>42.860588115734821</v>
      </c>
      <c r="C1716" s="63">
        <v>15.139411884265179</v>
      </c>
    </row>
    <row r="1717" spans="1:3" x14ac:dyDescent="0.2">
      <c r="A1717" s="63">
        <v>1693</v>
      </c>
      <c r="B1717" s="63">
        <v>18.177800470159717</v>
      </c>
      <c r="C1717" s="63">
        <v>11.822199529840283</v>
      </c>
    </row>
    <row r="1718" spans="1:3" x14ac:dyDescent="0.2">
      <c r="A1718" s="63">
        <v>1694</v>
      </c>
      <c r="B1718" s="63">
        <v>18.71438281028091</v>
      </c>
      <c r="C1718" s="63">
        <v>4.2856171897190904</v>
      </c>
    </row>
    <row r="1719" spans="1:3" x14ac:dyDescent="0.2">
      <c r="A1719" s="63">
        <v>1695</v>
      </c>
      <c r="B1719" s="63">
        <v>16.031471109674918</v>
      </c>
      <c r="C1719" s="63">
        <v>-42.031471109674918</v>
      </c>
    </row>
    <row r="1720" spans="1:3" x14ac:dyDescent="0.2">
      <c r="A1720" s="63">
        <v>1696</v>
      </c>
      <c r="B1720" s="63">
        <v>-14.553722277233369</v>
      </c>
      <c r="C1720" s="63">
        <v>28.553722277233369</v>
      </c>
    </row>
    <row r="1721" spans="1:3" x14ac:dyDescent="0.2">
      <c r="A1721" s="63">
        <v>1697</v>
      </c>
      <c r="B1721" s="63">
        <v>-5.9684048352942014</v>
      </c>
      <c r="C1721" s="63">
        <v>11.968404835294201</v>
      </c>
    </row>
    <row r="1722" spans="1:3" x14ac:dyDescent="0.2">
      <c r="A1722" s="63">
        <v>1698</v>
      </c>
      <c r="B1722" s="63">
        <v>-12.407392916748577</v>
      </c>
      <c r="C1722" s="63">
        <v>0.40739291674857725</v>
      </c>
    </row>
    <row r="1723" spans="1:3" x14ac:dyDescent="0.2">
      <c r="A1723" s="63">
        <v>1699</v>
      </c>
      <c r="B1723" s="63">
        <v>16.031471109674918</v>
      </c>
      <c r="C1723" s="63">
        <v>-22.031471109674918</v>
      </c>
    </row>
    <row r="1724" spans="1:3" x14ac:dyDescent="0.2">
      <c r="A1724" s="63">
        <v>1700</v>
      </c>
      <c r="B1724" s="63">
        <v>6.9095713276145503</v>
      </c>
      <c r="C1724" s="63">
        <v>7.0904286723854497</v>
      </c>
    </row>
    <row r="1725" spans="1:3" x14ac:dyDescent="0.2">
      <c r="A1725" s="63">
        <v>1701</v>
      </c>
      <c r="B1725" s="63">
        <v>67.543375761309932</v>
      </c>
      <c r="C1725" s="63">
        <v>6.4566242386900683</v>
      </c>
    </row>
    <row r="1726" spans="1:3" x14ac:dyDescent="0.2">
      <c r="A1726" s="63">
        <v>1702</v>
      </c>
      <c r="B1726" s="63">
        <v>-7.0415695155365938</v>
      </c>
      <c r="C1726" s="63">
        <v>28.041569515536594</v>
      </c>
    </row>
    <row r="1727" spans="1:3" x14ac:dyDescent="0.2">
      <c r="A1727" s="63">
        <v>1703</v>
      </c>
      <c r="B1727" s="63">
        <v>25.153370891735285</v>
      </c>
      <c r="C1727" s="63">
        <v>-9.1533708917352854</v>
      </c>
    </row>
    <row r="1728" spans="1:3" x14ac:dyDescent="0.2">
      <c r="A1728" s="63">
        <v>1704</v>
      </c>
      <c r="B1728" s="63">
        <v>80.957934264339883</v>
      </c>
      <c r="C1728" s="63">
        <v>-63.957934264339883</v>
      </c>
    </row>
    <row r="1729" spans="1:3" x14ac:dyDescent="0.2">
      <c r="A1729" s="63">
        <v>1705</v>
      </c>
      <c r="B1729" s="63">
        <v>74.518946182885514</v>
      </c>
      <c r="C1729" s="63">
        <v>1.4810538171144856</v>
      </c>
    </row>
    <row r="1730" spans="1:3" x14ac:dyDescent="0.2">
      <c r="A1730" s="63">
        <v>1706</v>
      </c>
      <c r="B1730" s="63">
        <v>-14.017139937112173</v>
      </c>
      <c r="C1730" s="63">
        <v>29.017139937112173</v>
      </c>
    </row>
    <row r="1731" spans="1:3" x14ac:dyDescent="0.2">
      <c r="A1731" s="63">
        <v>1707</v>
      </c>
      <c r="B1731" s="63">
        <v>67.543375761309932</v>
      </c>
      <c r="C1731" s="63">
        <v>-2.5433757613099317</v>
      </c>
    </row>
    <row r="1732" spans="1:3" x14ac:dyDescent="0.2">
      <c r="A1732" s="63">
        <v>1708</v>
      </c>
      <c r="B1732" s="63">
        <v>236.56681289948736</v>
      </c>
      <c r="C1732" s="63">
        <v>-51.56681289948736</v>
      </c>
    </row>
    <row r="1733" spans="1:3" x14ac:dyDescent="0.2">
      <c r="A1733" s="63">
        <v>1709</v>
      </c>
      <c r="B1733" s="63">
        <v>5.8364066473721579</v>
      </c>
      <c r="C1733" s="63">
        <v>20.163593352627842</v>
      </c>
    </row>
    <row r="1734" spans="1:3" x14ac:dyDescent="0.2">
      <c r="A1734" s="63">
        <v>1710</v>
      </c>
      <c r="B1734" s="63">
        <v>23.5436238713717</v>
      </c>
      <c r="C1734" s="63">
        <v>2.4563761286282997</v>
      </c>
    </row>
    <row r="1735" spans="1:3" x14ac:dyDescent="0.2">
      <c r="A1735" s="63">
        <v>1711</v>
      </c>
      <c r="B1735" s="63">
        <v>14.958306429432525</v>
      </c>
      <c r="C1735" s="63">
        <v>13.041693570567475</v>
      </c>
    </row>
    <row r="1736" spans="1:3" x14ac:dyDescent="0.2">
      <c r="A1736" s="63">
        <v>1712</v>
      </c>
      <c r="B1736" s="63">
        <v>55.201981938522387</v>
      </c>
      <c r="C1736" s="63">
        <v>-0.20198193852238688</v>
      </c>
    </row>
    <row r="1737" spans="1:3" x14ac:dyDescent="0.2">
      <c r="A1737" s="63">
        <v>1713</v>
      </c>
      <c r="B1737" s="63">
        <v>119.59186275306615</v>
      </c>
      <c r="C1737" s="63">
        <v>13.408137246933848</v>
      </c>
    </row>
    <row r="1738" spans="1:3" x14ac:dyDescent="0.2">
      <c r="A1738" s="63">
        <v>1714</v>
      </c>
      <c r="B1738" s="63">
        <v>57.884893639128371</v>
      </c>
      <c r="C1738" s="63">
        <v>20.115106360871629</v>
      </c>
    </row>
    <row r="1739" spans="1:3" x14ac:dyDescent="0.2">
      <c r="A1739" s="63">
        <v>1715</v>
      </c>
      <c r="B1739" s="63">
        <v>21.933876851008101</v>
      </c>
      <c r="C1739" s="63">
        <v>11.066123148991899</v>
      </c>
    </row>
    <row r="1740" spans="1:3" x14ac:dyDescent="0.2">
      <c r="A1740" s="63">
        <v>1716</v>
      </c>
      <c r="B1740" s="63">
        <v>18.71438281028091</v>
      </c>
      <c r="C1740" s="63">
        <v>4.2856171897190904</v>
      </c>
    </row>
    <row r="1741" spans="1:3" x14ac:dyDescent="0.2">
      <c r="A1741" s="63">
        <v>1717</v>
      </c>
      <c r="B1741" s="63">
        <v>16.031471109674918</v>
      </c>
      <c r="C1741" s="63">
        <v>-43.031471109674918</v>
      </c>
    </row>
    <row r="1742" spans="1:3" x14ac:dyDescent="0.2">
      <c r="A1742" s="63">
        <v>1718</v>
      </c>
      <c r="B1742" s="63">
        <v>16.031471109674918</v>
      </c>
      <c r="C1742" s="63">
        <v>-22.031471109674918</v>
      </c>
    </row>
    <row r="1743" spans="1:3" x14ac:dyDescent="0.2">
      <c r="A1743" s="63">
        <v>1719</v>
      </c>
      <c r="B1743" s="63">
        <v>6.9095713276145503</v>
      </c>
      <c r="C1743" s="63">
        <v>7.0904286723854497</v>
      </c>
    </row>
    <row r="1744" spans="1:3" x14ac:dyDescent="0.2">
      <c r="A1744" s="63">
        <v>1720</v>
      </c>
      <c r="B1744" s="63">
        <v>-12.407392916748577</v>
      </c>
      <c r="C1744" s="63">
        <v>0.40739291674857725</v>
      </c>
    </row>
    <row r="1745" spans="1:3" x14ac:dyDescent="0.2">
      <c r="A1745" s="63">
        <v>1721</v>
      </c>
      <c r="B1745" s="63">
        <v>33.738688333674453</v>
      </c>
      <c r="C1745" s="63">
        <v>2.2613116663255468</v>
      </c>
    </row>
    <row r="1746" spans="1:3" x14ac:dyDescent="0.2">
      <c r="A1746" s="63">
        <v>1722</v>
      </c>
      <c r="B1746" s="63">
        <v>17.104635789917317</v>
      </c>
      <c r="C1746" s="63">
        <v>4.8953642100826826</v>
      </c>
    </row>
    <row r="1747" spans="1:3" x14ac:dyDescent="0.2">
      <c r="A1747" s="63">
        <v>1723</v>
      </c>
      <c r="B1747" s="63">
        <v>52.519070237916388</v>
      </c>
      <c r="C1747" s="63">
        <v>-18.519070237916388</v>
      </c>
    </row>
    <row r="1748" spans="1:3" x14ac:dyDescent="0.2">
      <c r="A1748" s="63">
        <v>1724</v>
      </c>
      <c r="B1748" s="63">
        <v>-6.5999093961025324E-2</v>
      </c>
      <c r="C1748" s="63">
        <v>28.065999093961025</v>
      </c>
    </row>
    <row r="1749" spans="1:3" x14ac:dyDescent="0.2">
      <c r="A1749" s="63">
        <v>1725</v>
      </c>
      <c r="B1749" s="63">
        <v>84.177428305067082</v>
      </c>
      <c r="C1749" s="63">
        <v>2.8225716949329183</v>
      </c>
    </row>
    <row r="1750" spans="1:3" x14ac:dyDescent="0.2">
      <c r="A1750" s="63">
        <v>1726</v>
      </c>
      <c r="B1750" s="63">
        <v>10.665647708462942</v>
      </c>
      <c r="C1750" s="63">
        <v>26.334352291537058</v>
      </c>
    </row>
    <row r="1751" spans="1:3" x14ac:dyDescent="0.2">
      <c r="A1751" s="63">
        <v>1727</v>
      </c>
      <c r="B1751" s="63">
        <v>99.738316168581832</v>
      </c>
      <c r="C1751" s="63">
        <v>15.261683831418168</v>
      </c>
    </row>
    <row r="1752" spans="1:3" x14ac:dyDescent="0.2">
      <c r="A1752" s="63">
        <v>1728</v>
      </c>
      <c r="B1752" s="63">
        <v>236.56681289948736</v>
      </c>
      <c r="C1752" s="63">
        <v>-50.56681289948736</v>
      </c>
    </row>
    <row r="1753" spans="1:3" x14ac:dyDescent="0.2">
      <c r="A1753" s="63">
        <v>1729</v>
      </c>
      <c r="B1753" s="63">
        <v>5.8364066473721579</v>
      </c>
      <c r="C1753" s="63">
        <v>20.163593352627842</v>
      </c>
    </row>
    <row r="1754" spans="1:3" x14ac:dyDescent="0.2">
      <c r="A1754" s="63">
        <v>1730</v>
      </c>
      <c r="B1754" s="63">
        <v>119.59186275306615</v>
      </c>
      <c r="C1754" s="63">
        <v>14.408137246933848</v>
      </c>
    </row>
    <row r="1755" spans="1:3" x14ac:dyDescent="0.2">
      <c r="A1755" s="63">
        <v>1731</v>
      </c>
      <c r="B1755" s="63">
        <v>57.884893639128371</v>
      </c>
      <c r="C1755" s="63">
        <v>21.115106360871629</v>
      </c>
    </row>
    <row r="1756" spans="1:3" x14ac:dyDescent="0.2">
      <c r="A1756" s="63">
        <v>1732</v>
      </c>
      <c r="B1756" s="63">
        <v>55.201981938522387</v>
      </c>
      <c r="C1756" s="63">
        <v>0.79801806147761312</v>
      </c>
    </row>
    <row r="1757" spans="1:3" x14ac:dyDescent="0.2">
      <c r="A1757" s="63">
        <v>1733</v>
      </c>
      <c r="B1757" s="63">
        <v>16.031471109674918</v>
      </c>
      <c r="C1757" s="63">
        <v>-90.031471109674925</v>
      </c>
    </row>
    <row r="1758" spans="1:3" x14ac:dyDescent="0.2">
      <c r="A1758" s="63">
        <v>1734</v>
      </c>
      <c r="B1758" s="63">
        <v>306.32251711524304</v>
      </c>
      <c r="C1758" s="63">
        <v>-59.322517115243045</v>
      </c>
    </row>
    <row r="1759" spans="1:3" x14ac:dyDescent="0.2">
      <c r="A1759" s="63">
        <v>1735</v>
      </c>
      <c r="B1759" s="63">
        <v>27.299700252220084</v>
      </c>
      <c r="C1759" s="63">
        <v>-144.29970025222008</v>
      </c>
    </row>
    <row r="1760" spans="1:3" x14ac:dyDescent="0.2">
      <c r="A1760" s="63">
        <v>1736</v>
      </c>
      <c r="B1760" s="63">
        <v>214.030354614397</v>
      </c>
      <c r="C1760" s="63">
        <v>-65.030354614396998</v>
      </c>
    </row>
    <row r="1761" spans="1:3" x14ac:dyDescent="0.2">
      <c r="A1761" s="63">
        <v>1737</v>
      </c>
      <c r="B1761" s="63">
        <v>117.44553339258138</v>
      </c>
      <c r="C1761" s="63">
        <v>-90.445533392581382</v>
      </c>
    </row>
    <row r="1762" spans="1:3" x14ac:dyDescent="0.2">
      <c r="A1762" s="63">
        <v>1738</v>
      </c>
      <c r="B1762" s="63">
        <v>278.42023542894077</v>
      </c>
      <c r="C1762" s="63">
        <v>-53.420235428940771</v>
      </c>
    </row>
    <row r="1763" spans="1:3" x14ac:dyDescent="0.2">
      <c r="A1763" s="63">
        <v>1739</v>
      </c>
      <c r="B1763" s="63">
        <v>117.44553339258138</v>
      </c>
      <c r="C1763" s="63">
        <v>-91.445533392581382</v>
      </c>
    </row>
    <row r="1764" spans="1:3" x14ac:dyDescent="0.2">
      <c r="A1764" s="63">
        <v>1740</v>
      </c>
      <c r="B1764" s="63">
        <v>154.46971486094404</v>
      </c>
      <c r="C1764" s="63">
        <v>-34.469714860944038</v>
      </c>
    </row>
    <row r="1765" spans="1:3" x14ac:dyDescent="0.2">
      <c r="A1765" s="63">
        <v>1741</v>
      </c>
      <c r="B1765" s="63">
        <v>117.44553339258138</v>
      </c>
      <c r="C1765" s="63">
        <v>-3.4455333925813818</v>
      </c>
    </row>
    <row r="1766" spans="1:3" x14ac:dyDescent="0.2">
      <c r="A1766" s="63">
        <v>1742</v>
      </c>
      <c r="B1766" s="63">
        <v>278.42023542894077</v>
      </c>
      <c r="C1766" s="63">
        <v>-54.420235428940771</v>
      </c>
    </row>
    <row r="1767" spans="1:3" x14ac:dyDescent="0.2">
      <c r="A1767" s="63">
        <v>1743</v>
      </c>
      <c r="B1767" s="63">
        <v>214.030354614397</v>
      </c>
      <c r="C1767" s="63">
        <v>-65.030354614396998</v>
      </c>
    </row>
    <row r="1768" spans="1:3" x14ac:dyDescent="0.2">
      <c r="A1768" s="63">
        <v>1744</v>
      </c>
      <c r="B1768" s="63">
        <v>-31.187774820990512</v>
      </c>
      <c r="C1768" s="63">
        <v>-331.81222517900949</v>
      </c>
    </row>
    <row r="1769" spans="1:3" x14ac:dyDescent="0.2">
      <c r="A1769" s="63">
        <v>1745</v>
      </c>
      <c r="B1769" s="63">
        <v>-1.1391637742034177</v>
      </c>
      <c r="C1769" s="63">
        <v>-0.86083622579658226</v>
      </c>
    </row>
    <row r="1770" spans="1:3" x14ac:dyDescent="0.2">
      <c r="A1770" s="63">
        <v>1746</v>
      </c>
      <c r="B1770" s="63">
        <v>-5.9684048352942014</v>
      </c>
      <c r="C1770" s="63">
        <v>12.968404835294201</v>
      </c>
    </row>
    <row r="1771" spans="1:3" x14ac:dyDescent="0.2">
      <c r="A1771" s="63">
        <v>1747</v>
      </c>
      <c r="B1771" s="63">
        <v>-19.382963338324153</v>
      </c>
      <c r="C1771" s="63">
        <v>51.382963338324153</v>
      </c>
    </row>
    <row r="1772" spans="1:3" x14ac:dyDescent="0.2">
      <c r="A1772" s="63">
        <v>1748</v>
      </c>
      <c r="B1772" s="63">
        <v>-14.553722277233369</v>
      </c>
      <c r="C1772" s="63">
        <v>28.553722277233369</v>
      </c>
    </row>
    <row r="1773" spans="1:3" x14ac:dyDescent="0.2">
      <c r="A1773" s="63">
        <v>1749</v>
      </c>
      <c r="B1773" s="63">
        <v>-11.334228236506181</v>
      </c>
      <c r="C1773" s="63">
        <v>28.334228236506181</v>
      </c>
    </row>
    <row r="1774" spans="1:3" x14ac:dyDescent="0.2">
      <c r="A1774" s="63">
        <v>1750</v>
      </c>
      <c r="B1774" s="63">
        <v>-9.7244812161425855</v>
      </c>
      <c r="C1774" s="63">
        <v>26.724481216142586</v>
      </c>
    </row>
    <row r="1775" spans="1:3" x14ac:dyDescent="0.2">
      <c r="A1775" s="63">
        <v>1751</v>
      </c>
      <c r="B1775" s="63">
        <v>67.543375761309932</v>
      </c>
      <c r="C1775" s="63">
        <v>5.4566242386900683</v>
      </c>
    </row>
    <row r="1776" spans="1:3" x14ac:dyDescent="0.2">
      <c r="A1776" s="63">
        <v>1752</v>
      </c>
      <c r="B1776" s="63">
        <v>-14.017139937112173</v>
      </c>
      <c r="C1776" s="63">
        <v>30.017139937112173</v>
      </c>
    </row>
    <row r="1777" spans="1:3" x14ac:dyDescent="0.2">
      <c r="A1777" s="63">
        <v>1753</v>
      </c>
      <c r="B1777" s="63">
        <v>67.543375761309932</v>
      </c>
      <c r="C1777" s="63">
        <v>-3.5433757613099317</v>
      </c>
    </row>
    <row r="1778" spans="1:3" x14ac:dyDescent="0.2">
      <c r="A1778" s="63">
        <v>1754</v>
      </c>
      <c r="B1778" s="63">
        <v>74.518946182885514</v>
      </c>
      <c r="C1778" s="63">
        <v>1.4810538171144856</v>
      </c>
    </row>
    <row r="1779" spans="1:3" x14ac:dyDescent="0.2">
      <c r="A1779" s="63">
        <v>1755</v>
      </c>
      <c r="B1779" s="63">
        <v>23.007041531250501</v>
      </c>
      <c r="C1779" s="63">
        <v>-28.007041531250501</v>
      </c>
    </row>
    <row r="1780" spans="1:3" x14ac:dyDescent="0.2">
      <c r="A1780" s="63">
        <v>1756</v>
      </c>
      <c r="B1780" s="63">
        <v>34.811853013916853</v>
      </c>
      <c r="C1780" s="63">
        <v>-13.811853013916853</v>
      </c>
    </row>
    <row r="1781" spans="1:3" x14ac:dyDescent="0.2">
      <c r="A1781" s="63">
        <v>1757</v>
      </c>
      <c r="B1781" s="63">
        <v>14.958306429432525</v>
      </c>
      <c r="C1781" s="63">
        <v>14.041693570567475</v>
      </c>
    </row>
    <row r="1782" spans="1:3" x14ac:dyDescent="0.2">
      <c r="A1782" s="63">
        <v>1758</v>
      </c>
      <c r="B1782" s="63">
        <v>21.933876851008101</v>
      </c>
      <c r="C1782" s="63">
        <v>-9.933876851008101</v>
      </c>
    </row>
    <row r="1783" spans="1:3" x14ac:dyDescent="0.2">
      <c r="A1783" s="63">
        <v>1759</v>
      </c>
      <c r="B1783" s="63">
        <v>23.5436238713717</v>
      </c>
      <c r="C1783" s="63">
        <v>3.4563761286282997</v>
      </c>
    </row>
    <row r="1784" spans="1:3" x14ac:dyDescent="0.2">
      <c r="A1784" s="63">
        <v>1760</v>
      </c>
      <c r="B1784" s="63">
        <v>130.32350955549012</v>
      </c>
      <c r="C1784" s="63">
        <v>-39.323509555490119</v>
      </c>
    </row>
    <row r="1785" spans="1:3" x14ac:dyDescent="0.2">
      <c r="A1785" s="63">
        <v>1761</v>
      </c>
      <c r="B1785" s="63">
        <v>125.49426849439934</v>
      </c>
      <c r="C1785" s="63">
        <v>-10.494268494399336</v>
      </c>
    </row>
    <row r="1786" spans="1:3" x14ac:dyDescent="0.2">
      <c r="A1786" s="63">
        <v>1762</v>
      </c>
      <c r="B1786" s="63">
        <v>21.397294510886901</v>
      </c>
      <c r="C1786" s="63">
        <v>25.602705489113099</v>
      </c>
    </row>
    <row r="1787" spans="1:3" x14ac:dyDescent="0.2">
      <c r="A1787" s="63">
        <v>1763</v>
      </c>
      <c r="B1787" s="63">
        <v>42.860588115734821</v>
      </c>
      <c r="C1787" s="63">
        <v>14.139411884265179</v>
      </c>
    </row>
    <row r="1788" spans="1:3" x14ac:dyDescent="0.2">
      <c r="A1788" s="63">
        <v>1764</v>
      </c>
      <c r="B1788" s="63">
        <v>18.177800470159717</v>
      </c>
      <c r="C1788" s="63">
        <v>12.822199529840283</v>
      </c>
    </row>
    <row r="1789" spans="1:3" x14ac:dyDescent="0.2">
      <c r="A1789" s="63">
        <v>1765</v>
      </c>
      <c r="B1789" s="63">
        <v>34.811853013916853</v>
      </c>
      <c r="C1789" s="63">
        <v>-34.811853013916853</v>
      </c>
    </row>
    <row r="1790" spans="1:3" x14ac:dyDescent="0.2">
      <c r="A1790" s="63">
        <v>1766</v>
      </c>
      <c r="B1790" s="63">
        <v>47.153246836704405</v>
      </c>
      <c r="C1790" s="63">
        <v>8.8467531632955954</v>
      </c>
    </row>
    <row r="1791" spans="1:3" x14ac:dyDescent="0.2">
      <c r="A1791" s="63">
        <v>1767</v>
      </c>
      <c r="B1791" s="63">
        <v>80.957934264339883</v>
      </c>
      <c r="C1791" s="63">
        <v>-63.957934264339883</v>
      </c>
    </row>
    <row r="1792" spans="1:3" x14ac:dyDescent="0.2">
      <c r="A1792" s="63">
        <v>1768</v>
      </c>
      <c r="B1792" s="63">
        <v>-15.090304617354569</v>
      </c>
      <c r="C1792" s="63">
        <v>25.090304617354569</v>
      </c>
    </row>
    <row r="1793" spans="1:3" x14ac:dyDescent="0.2">
      <c r="A1793" s="63">
        <v>1769</v>
      </c>
      <c r="B1793" s="63">
        <v>25.153370891735285</v>
      </c>
      <c r="C1793" s="63">
        <v>-9.1533708917352854</v>
      </c>
    </row>
    <row r="1794" spans="1:3" x14ac:dyDescent="0.2">
      <c r="A1794" s="63">
        <v>1770</v>
      </c>
      <c r="B1794" s="63">
        <v>50.909323217552803</v>
      </c>
      <c r="C1794" s="63">
        <v>-2.909323217552803</v>
      </c>
    </row>
    <row r="1795" spans="1:3" x14ac:dyDescent="0.2">
      <c r="A1795" s="63">
        <v>1771</v>
      </c>
      <c r="B1795" s="63">
        <v>64.860464060703947</v>
      </c>
      <c r="C1795" s="63">
        <v>5.1395359392960529</v>
      </c>
    </row>
    <row r="1796" spans="1:3" x14ac:dyDescent="0.2">
      <c r="A1796" s="63">
        <v>1772</v>
      </c>
      <c r="B1796" s="63">
        <v>152.32338550045924</v>
      </c>
      <c r="C1796" s="63">
        <v>-45.323385500459239</v>
      </c>
    </row>
    <row r="1797" spans="1:3" x14ac:dyDescent="0.2">
      <c r="A1797" s="63">
        <v>1773</v>
      </c>
      <c r="B1797" s="63">
        <v>24.616788551614086</v>
      </c>
      <c r="C1797" s="63">
        <v>-28.616788551614086</v>
      </c>
    </row>
    <row r="1798" spans="1:3" x14ac:dyDescent="0.2">
      <c r="A1798" s="63">
        <v>1774</v>
      </c>
      <c r="B1798" s="63">
        <v>31.592358973189668</v>
      </c>
      <c r="C1798" s="63">
        <v>0.40764102681033165</v>
      </c>
    </row>
    <row r="1799" spans="1:3" x14ac:dyDescent="0.2">
      <c r="A1799" s="63">
        <v>1775</v>
      </c>
      <c r="B1799" s="63">
        <v>24.080206211492886</v>
      </c>
      <c r="C1799" s="63">
        <v>-9.0802062114928859</v>
      </c>
    </row>
    <row r="1800" spans="1:3" x14ac:dyDescent="0.2">
      <c r="A1800" s="63">
        <v>1776</v>
      </c>
      <c r="B1800" s="63">
        <v>24.616788551614086</v>
      </c>
      <c r="C1800" s="63">
        <v>4.3832114483859144</v>
      </c>
    </row>
    <row r="1801" spans="1:3" x14ac:dyDescent="0.2">
      <c r="A1801" s="63">
        <v>1777</v>
      </c>
      <c r="B1801" s="63">
        <v>58.958058319370771</v>
      </c>
      <c r="C1801" s="63">
        <v>-0.95805831937077102</v>
      </c>
    </row>
    <row r="1802" spans="1:3" x14ac:dyDescent="0.2">
      <c r="A1802" s="63">
        <v>1778</v>
      </c>
      <c r="B1802" s="63">
        <v>23.5436238713717</v>
      </c>
      <c r="C1802" s="63">
        <v>24.4563761286283</v>
      </c>
    </row>
    <row r="1803" spans="1:3" x14ac:dyDescent="0.2">
      <c r="A1803" s="63">
        <v>1779</v>
      </c>
      <c r="B1803" s="63">
        <v>63.787299380461555</v>
      </c>
      <c r="C1803" s="63">
        <v>20.212700619538445</v>
      </c>
    </row>
    <row r="1804" spans="1:3" x14ac:dyDescent="0.2">
      <c r="A1804" s="63">
        <v>1780</v>
      </c>
      <c r="B1804" s="63">
        <v>113.15287467161178</v>
      </c>
      <c r="C1804" s="63">
        <v>14.847125328388216</v>
      </c>
    </row>
    <row r="1805" spans="1:3" x14ac:dyDescent="0.2">
      <c r="A1805" s="63">
        <v>1781</v>
      </c>
      <c r="B1805" s="63">
        <v>6.9095713276145503</v>
      </c>
      <c r="C1805" s="63">
        <v>20.09042867238545</v>
      </c>
    </row>
    <row r="1806" spans="1:3" x14ac:dyDescent="0.2">
      <c r="A1806" s="63">
        <v>1782</v>
      </c>
      <c r="B1806" s="63">
        <v>113.15287467161178</v>
      </c>
      <c r="C1806" s="63">
        <v>13.847125328388216</v>
      </c>
    </row>
    <row r="1807" spans="1:3" x14ac:dyDescent="0.2">
      <c r="A1807" s="63">
        <v>1783</v>
      </c>
      <c r="B1807" s="63">
        <v>6.9095713276145503</v>
      </c>
      <c r="C1807" s="63">
        <v>20.09042867238545</v>
      </c>
    </row>
    <row r="1808" spans="1:3" x14ac:dyDescent="0.2">
      <c r="A1808" s="63">
        <v>1784</v>
      </c>
      <c r="B1808" s="63">
        <v>63.787299380461555</v>
      </c>
      <c r="C1808" s="63">
        <v>20.212700619538445</v>
      </c>
    </row>
    <row r="1809" spans="1:3" x14ac:dyDescent="0.2">
      <c r="A1809" s="63">
        <v>1785</v>
      </c>
      <c r="B1809" s="63">
        <v>23.5436238713717</v>
      </c>
      <c r="C1809" s="63">
        <v>24.4563761286283</v>
      </c>
    </row>
    <row r="1810" spans="1:3" x14ac:dyDescent="0.2">
      <c r="A1810" s="63">
        <v>1786</v>
      </c>
      <c r="B1810" s="63">
        <v>58.958058319370771</v>
      </c>
      <c r="C1810" s="63">
        <v>4.1941680629228983E-2</v>
      </c>
    </row>
    <row r="1811" spans="1:3" x14ac:dyDescent="0.2">
      <c r="A1811" s="63">
        <v>1787</v>
      </c>
      <c r="B1811" s="63">
        <v>184.51832590773114</v>
      </c>
      <c r="C1811" s="63">
        <v>-55.518325907731139</v>
      </c>
    </row>
    <row r="1812" spans="1:3" x14ac:dyDescent="0.2">
      <c r="A1812" s="63">
        <v>1788</v>
      </c>
      <c r="B1812" s="63">
        <v>243.0058009809417</v>
      </c>
      <c r="C1812" s="63">
        <v>-47.0058009809417</v>
      </c>
    </row>
    <row r="1813" spans="1:3" x14ac:dyDescent="0.2">
      <c r="A1813" s="63">
        <v>1789</v>
      </c>
      <c r="B1813" s="63">
        <v>106.71388659015741</v>
      </c>
      <c r="C1813" s="63">
        <v>-0.71388659015741496</v>
      </c>
    </row>
    <row r="1814" spans="1:3" x14ac:dyDescent="0.2">
      <c r="A1814" s="63">
        <v>1790</v>
      </c>
      <c r="B1814" s="63">
        <v>178.61592016639796</v>
      </c>
      <c r="C1814" s="63">
        <v>-39.615920166397956</v>
      </c>
    </row>
    <row r="1815" spans="1:3" x14ac:dyDescent="0.2">
      <c r="A1815" s="63">
        <v>1791</v>
      </c>
      <c r="B1815" s="63">
        <v>243.0058009809417</v>
      </c>
      <c r="C1815" s="63">
        <v>-47.0058009809417</v>
      </c>
    </row>
    <row r="1816" spans="1:3" x14ac:dyDescent="0.2">
      <c r="A1816" s="63">
        <v>1792</v>
      </c>
      <c r="B1816" s="63">
        <v>106.71388659015741</v>
      </c>
      <c r="C1816" s="63">
        <v>0.28611340984258504</v>
      </c>
    </row>
    <row r="1817" spans="1:3" x14ac:dyDescent="0.2">
      <c r="A1817" s="63">
        <v>1793</v>
      </c>
      <c r="B1817" s="63">
        <v>184.51832590773114</v>
      </c>
      <c r="C1817" s="63">
        <v>-55.518325907731139</v>
      </c>
    </row>
    <row r="1818" spans="1:3" x14ac:dyDescent="0.2">
      <c r="A1818" s="63">
        <v>1794</v>
      </c>
      <c r="B1818" s="63">
        <v>249.98137140251728</v>
      </c>
      <c r="C1818" s="63">
        <v>-76.981371402517283</v>
      </c>
    </row>
    <row r="1819" spans="1:3" x14ac:dyDescent="0.2">
      <c r="A1819" s="63">
        <v>1795</v>
      </c>
      <c r="B1819" s="63">
        <v>-12.407392916748577</v>
      </c>
      <c r="C1819" s="63">
        <v>28.407392916748577</v>
      </c>
    </row>
    <row r="1820" spans="1:3" x14ac:dyDescent="0.2">
      <c r="A1820" s="63">
        <v>1796</v>
      </c>
      <c r="B1820" s="63">
        <v>-19.382963338324153</v>
      </c>
      <c r="C1820" s="63">
        <v>50.382963338324153</v>
      </c>
    </row>
    <row r="1821" spans="1:3" x14ac:dyDescent="0.2">
      <c r="A1821" s="63">
        <v>1797</v>
      </c>
      <c r="B1821" s="63">
        <v>-30.114610140748116</v>
      </c>
      <c r="C1821" s="63">
        <v>27.114610140748116</v>
      </c>
    </row>
    <row r="1822" spans="1:3" x14ac:dyDescent="0.2">
      <c r="A1822" s="63">
        <v>1798</v>
      </c>
      <c r="B1822" s="63">
        <v>-21.529292698808945</v>
      </c>
      <c r="C1822" s="63">
        <v>29.529292698808945</v>
      </c>
    </row>
    <row r="1823" spans="1:3" x14ac:dyDescent="0.2">
      <c r="A1823" s="63">
        <v>1799</v>
      </c>
      <c r="B1823" s="63">
        <v>-8.1147341957789934</v>
      </c>
      <c r="C1823" s="63">
        <v>13.114734195778993</v>
      </c>
    </row>
    <row r="1824" spans="1:3" x14ac:dyDescent="0.2">
      <c r="A1824" s="63">
        <v>1800</v>
      </c>
      <c r="B1824" s="63">
        <v>-2.7489107945670099</v>
      </c>
      <c r="C1824" s="63">
        <v>-1.2510892054329901</v>
      </c>
    </row>
    <row r="1825" spans="1:3" x14ac:dyDescent="0.2">
      <c r="A1825" s="63">
        <v>1801</v>
      </c>
      <c r="B1825" s="63">
        <v>14.421724089311326</v>
      </c>
      <c r="C1825" s="63">
        <v>-22.421724089311326</v>
      </c>
    </row>
    <row r="1826" spans="1:3" x14ac:dyDescent="0.2">
      <c r="A1826" s="63">
        <v>1802</v>
      </c>
      <c r="B1826" s="63">
        <v>23.007041531250501</v>
      </c>
      <c r="C1826" s="63">
        <v>-32.007041531250501</v>
      </c>
    </row>
    <row r="1827" spans="1:3" x14ac:dyDescent="0.2">
      <c r="A1827" s="63">
        <v>1803</v>
      </c>
      <c r="B1827" s="63">
        <v>1.543747926402574</v>
      </c>
      <c r="C1827" s="63">
        <v>7.456252073597426</v>
      </c>
    </row>
    <row r="1828" spans="1:3" x14ac:dyDescent="0.2">
      <c r="A1828" s="63">
        <v>1804</v>
      </c>
      <c r="B1828" s="63">
        <v>-1.6757461143246175</v>
      </c>
      <c r="C1828" s="63">
        <v>-1.3242538856753825</v>
      </c>
    </row>
    <row r="1829" spans="1:3" x14ac:dyDescent="0.2">
      <c r="A1829" s="63">
        <v>1805</v>
      </c>
      <c r="B1829" s="63">
        <v>28.372864932462484</v>
      </c>
      <c r="C1829" s="63">
        <v>22.627135067537516</v>
      </c>
    </row>
    <row r="1830" spans="1:3" x14ac:dyDescent="0.2">
      <c r="A1830" s="63">
        <v>1806</v>
      </c>
      <c r="B1830" s="63">
        <v>1.0071655862813742</v>
      </c>
      <c r="C1830" s="63">
        <v>25.992834413718626</v>
      </c>
    </row>
    <row r="1831" spans="1:3" x14ac:dyDescent="0.2">
      <c r="A1831" s="63">
        <v>1807</v>
      </c>
      <c r="B1831" s="63">
        <v>38.031347054644037</v>
      </c>
      <c r="C1831" s="63">
        <v>-3.1347054644037087E-2</v>
      </c>
    </row>
    <row r="1832" spans="1:3" x14ac:dyDescent="0.2">
      <c r="A1832" s="63">
        <v>1808</v>
      </c>
      <c r="B1832" s="63">
        <v>56.275146618764772</v>
      </c>
      <c r="C1832" s="63">
        <v>-18.275146618764772</v>
      </c>
    </row>
    <row r="1833" spans="1:3" x14ac:dyDescent="0.2">
      <c r="A1833" s="63">
        <v>1809</v>
      </c>
      <c r="B1833" s="63">
        <v>63.250717040340355</v>
      </c>
      <c r="C1833" s="63">
        <v>-1.2507170403403549</v>
      </c>
    </row>
    <row r="1834" spans="1:3" x14ac:dyDescent="0.2">
      <c r="A1834" s="63">
        <v>1810</v>
      </c>
      <c r="B1834" s="63">
        <v>89.006669366157865</v>
      </c>
      <c r="C1834" s="63">
        <v>-6.6693661578653973E-3</v>
      </c>
    </row>
    <row r="1835" spans="1:3" x14ac:dyDescent="0.2">
      <c r="A1835" s="63">
        <v>1811</v>
      </c>
      <c r="B1835" s="63">
        <v>0.47058324616017444</v>
      </c>
      <c r="C1835" s="63">
        <v>28.529416753839826</v>
      </c>
    </row>
    <row r="1836" spans="1:3" x14ac:dyDescent="0.2">
      <c r="A1836" s="63">
        <v>1812</v>
      </c>
      <c r="B1836" s="63">
        <v>4.7632419671297583</v>
      </c>
      <c r="C1836" s="63">
        <v>25.236758032870242</v>
      </c>
    </row>
    <row r="1837" spans="1:3" x14ac:dyDescent="0.2">
      <c r="A1837" s="63">
        <v>1813</v>
      </c>
      <c r="B1837" s="63">
        <v>152.32338550045924</v>
      </c>
      <c r="C1837" s="63">
        <v>-45.323385500459239</v>
      </c>
    </row>
    <row r="1838" spans="1:3" x14ac:dyDescent="0.2">
      <c r="A1838" s="63">
        <v>1814</v>
      </c>
      <c r="B1838" s="63">
        <v>24.080206211492886</v>
      </c>
      <c r="C1838" s="63">
        <v>-8.0802062114928859</v>
      </c>
    </row>
    <row r="1839" spans="1:3" x14ac:dyDescent="0.2">
      <c r="A1839" s="63">
        <v>1815</v>
      </c>
      <c r="B1839" s="63">
        <v>31.592358973189668</v>
      </c>
      <c r="C1839" s="63">
        <v>1.4076410268103317</v>
      </c>
    </row>
    <row r="1840" spans="1:3" x14ac:dyDescent="0.2">
      <c r="A1840" s="63">
        <v>1816</v>
      </c>
      <c r="B1840" s="63">
        <v>18.71438281028091</v>
      </c>
      <c r="C1840" s="63">
        <v>13.28561718971909</v>
      </c>
    </row>
    <row r="1841" spans="1:3" x14ac:dyDescent="0.2">
      <c r="A1841" s="63">
        <v>1817</v>
      </c>
      <c r="B1841" s="63">
        <v>24.616788551614086</v>
      </c>
      <c r="C1841" s="63">
        <v>-27.616788551614086</v>
      </c>
    </row>
    <row r="1842" spans="1:3" x14ac:dyDescent="0.2">
      <c r="A1842" s="63">
        <v>1818</v>
      </c>
      <c r="B1842" s="63">
        <v>21.933876851008101</v>
      </c>
      <c r="C1842" s="63">
        <v>11.066123148991899</v>
      </c>
    </row>
    <row r="1843" spans="1:3" x14ac:dyDescent="0.2">
      <c r="A1843" s="63">
        <v>1819</v>
      </c>
      <c r="B1843" s="63">
        <v>36.421600034280452</v>
      </c>
      <c r="C1843" s="63">
        <v>-34.421600034280452</v>
      </c>
    </row>
    <row r="1844" spans="1:3" x14ac:dyDescent="0.2">
      <c r="A1844" s="63">
        <v>1820</v>
      </c>
      <c r="B1844" s="63">
        <v>33.202105993553253</v>
      </c>
      <c r="C1844" s="63">
        <v>14.797894006446747</v>
      </c>
    </row>
    <row r="1845" spans="1:3" x14ac:dyDescent="0.2">
      <c r="A1845" s="63">
        <v>1821</v>
      </c>
      <c r="B1845" s="63">
        <v>-0.60258143408221798</v>
      </c>
      <c r="C1845" s="63">
        <v>27.602581434082218</v>
      </c>
    </row>
    <row r="1846" spans="1:3" x14ac:dyDescent="0.2">
      <c r="A1846" s="63">
        <v>1822</v>
      </c>
      <c r="B1846" s="63">
        <v>45.54349981634082</v>
      </c>
      <c r="C1846" s="63">
        <v>-0.54349981634081956</v>
      </c>
    </row>
    <row r="1847" spans="1:3" x14ac:dyDescent="0.2">
      <c r="A1847" s="63">
        <v>1823</v>
      </c>
      <c r="B1847" s="63">
        <v>-14.553722277233369</v>
      </c>
      <c r="C1847" s="63">
        <v>25.553722277233369</v>
      </c>
    </row>
    <row r="1848" spans="1:3" x14ac:dyDescent="0.2">
      <c r="A1848" s="63">
        <v>1824</v>
      </c>
      <c r="B1848" s="63">
        <v>22.470459191129301</v>
      </c>
      <c r="C1848" s="63">
        <v>-8.4704591911293008</v>
      </c>
    </row>
    <row r="1849" spans="1:3" x14ac:dyDescent="0.2">
      <c r="A1849" s="63">
        <v>1825</v>
      </c>
      <c r="B1849" s="63">
        <v>77.738440223612713</v>
      </c>
      <c r="C1849" s="63">
        <v>-61.738440223612713</v>
      </c>
    </row>
    <row r="1850" spans="1:3" x14ac:dyDescent="0.2">
      <c r="A1850" s="63">
        <v>1826</v>
      </c>
      <c r="B1850" s="63">
        <v>54.128817258279987</v>
      </c>
      <c r="C1850" s="63">
        <v>-3.1288172582799874</v>
      </c>
    </row>
    <row r="1851" spans="1:3" x14ac:dyDescent="0.2">
      <c r="A1851" s="63">
        <v>1827</v>
      </c>
      <c r="B1851" s="63">
        <v>28.372864932462484</v>
      </c>
      <c r="C1851" s="63">
        <v>22.627135067537516</v>
      </c>
    </row>
    <row r="1852" spans="1:3" x14ac:dyDescent="0.2">
      <c r="A1852" s="63">
        <v>1828</v>
      </c>
      <c r="B1852" s="63">
        <v>5.8364066473721579</v>
      </c>
      <c r="C1852" s="63">
        <v>27.163593352627842</v>
      </c>
    </row>
    <row r="1853" spans="1:3" x14ac:dyDescent="0.2">
      <c r="A1853" s="63">
        <v>1829</v>
      </c>
      <c r="B1853" s="63">
        <v>56.275146618764772</v>
      </c>
      <c r="C1853" s="63">
        <v>-18.275146618764772</v>
      </c>
    </row>
    <row r="1854" spans="1:3" x14ac:dyDescent="0.2">
      <c r="A1854" s="63">
        <v>1830</v>
      </c>
      <c r="B1854" s="63">
        <v>38.031347054644037</v>
      </c>
      <c r="C1854" s="63">
        <v>-3.1347054644037087E-2</v>
      </c>
    </row>
    <row r="1855" spans="1:3" x14ac:dyDescent="0.2">
      <c r="A1855" s="63">
        <v>1831</v>
      </c>
      <c r="B1855" s="63">
        <v>36.421600034280452</v>
      </c>
      <c r="C1855" s="63">
        <v>-34.421600034280452</v>
      </c>
    </row>
    <row r="1856" spans="1:3" x14ac:dyDescent="0.2">
      <c r="A1856" s="63">
        <v>1832</v>
      </c>
      <c r="B1856" s="63">
        <v>24.080206211492886</v>
      </c>
      <c r="C1856" s="63">
        <v>1.9197937885071141</v>
      </c>
    </row>
    <row r="1857" spans="1:3" x14ac:dyDescent="0.2">
      <c r="A1857" s="63">
        <v>1833</v>
      </c>
      <c r="B1857" s="63">
        <v>131.9332565758537</v>
      </c>
      <c r="C1857" s="63">
        <v>-9.9332565758537044</v>
      </c>
    </row>
    <row r="1858" spans="1:3" x14ac:dyDescent="0.2">
      <c r="A1858" s="63">
        <v>1834</v>
      </c>
      <c r="B1858" s="63">
        <v>-4.8952401550518019</v>
      </c>
      <c r="C1858" s="63">
        <v>27.895240155051802</v>
      </c>
    </row>
    <row r="1859" spans="1:3" x14ac:dyDescent="0.2">
      <c r="A1859" s="63">
        <v>1835</v>
      </c>
      <c r="B1859" s="63">
        <v>-0.60258143408221798</v>
      </c>
      <c r="C1859" s="63">
        <v>28.602581434082218</v>
      </c>
    </row>
    <row r="1860" spans="1:3" x14ac:dyDescent="0.2">
      <c r="A1860" s="63">
        <v>1836</v>
      </c>
      <c r="B1860" s="63">
        <v>-14.553722277233369</v>
      </c>
      <c r="C1860" s="63">
        <v>25.553722277233369</v>
      </c>
    </row>
    <row r="1861" spans="1:3" x14ac:dyDescent="0.2">
      <c r="A1861" s="63">
        <v>1837</v>
      </c>
      <c r="B1861" s="63">
        <v>22.470459191129301</v>
      </c>
      <c r="C1861" s="63">
        <v>-9.4704591911293008</v>
      </c>
    </row>
    <row r="1862" spans="1:3" x14ac:dyDescent="0.2">
      <c r="A1862" s="63">
        <v>1838</v>
      </c>
      <c r="B1862" s="63">
        <v>45.54349981634082</v>
      </c>
      <c r="C1862" s="63">
        <v>-1.5434998163408196</v>
      </c>
    </row>
    <row r="1863" spans="1:3" x14ac:dyDescent="0.2">
      <c r="A1863" s="63">
        <v>1839</v>
      </c>
      <c r="B1863" s="63">
        <v>77.738440223612713</v>
      </c>
      <c r="C1863" s="63">
        <v>-62.738440223612713</v>
      </c>
    </row>
    <row r="1864" spans="1:3" x14ac:dyDescent="0.2">
      <c r="A1864" s="63">
        <v>1840</v>
      </c>
      <c r="B1864" s="63">
        <v>54.128817258279987</v>
      </c>
      <c r="C1864" s="63">
        <v>-3.1288172582799874</v>
      </c>
    </row>
    <row r="1865" spans="1:3" x14ac:dyDescent="0.2">
      <c r="A1865" s="63">
        <v>1841</v>
      </c>
      <c r="B1865" s="63">
        <v>63.250717040340355</v>
      </c>
      <c r="C1865" s="63">
        <v>-0.25071704034035491</v>
      </c>
    </row>
    <row r="1866" spans="1:3" x14ac:dyDescent="0.2">
      <c r="A1866" s="63">
        <v>1842</v>
      </c>
      <c r="B1866" s="63">
        <v>89.006669366157865</v>
      </c>
      <c r="C1866" s="63">
        <v>-6.6693661578653973E-3</v>
      </c>
    </row>
    <row r="1867" spans="1:3" x14ac:dyDescent="0.2">
      <c r="A1867" s="63">
        <v>1843</v>
      </c>
      <c r="B1867" s="63">
        <v>4.7632419671297583</v>
      </c>
      <c r="C1867" s="63">
        <v>26.236758032870242</v>
      </c>
    </row>
    <row r="1868" spans="1:3" x14ac:dyDescent="0.2">
      <c r="A1868" s="63">
        <v>1844</v>
      </c>
      <c r="B1868" s="63">
        <v>0.47058324616017444</v>
      </c>
      <c r="C1868" s="63">
        <v>28.529416753839826</v>
      </c>
    </row>
    <row r="1869" spans="1:3" x14ac:dyDescent="0.2">
      <c r="A1869" s="63">
        <v>1845</v>
      </c>
      <c r="B1869" s="63">
        <v>24.080206211492886</v>
      </c>
      <c r="C1869" s="63">
        <v>-9.0802062114928859</v>
      </c>
    </row>
    <row r="1870" spans="1:3" x14ac:dyDescent="0.2">
      <c r="A1870" s="63">
        <v>1846</v>
      </c>
      <c r="B1870" s="63">
        <v>21.933876851008101</v>
      </c>
      <c r="C1870" s="63">
        <v>-29.933876851008101</v>
      </c>
    </row>
    <row r="1871" spans="1:3" x14ac:dyDescent="0.2">
      <c r="A1871" s="63">
        <v>1847</v>
      </c>
      <c r="B1871" s="63">
        <v>152.32338550045924</v>
      </c>
      <c r="C1871" s="63">
        <v>-44.323385500459239</v>
      </c>
    </row>
    <row r="1872" spans="1:3" x14ac:dyDescent="0.2">
      <c r="A1872" s="63">
        <v>1848</v>
      </c>
      <c r="B1872" s="63">
        <v>201.15237845148826</v>
      </c>
      <c r="C1872" s="63">
        <v>122.84762154851174</v>
      </c>
    </row>
    <row r="1873" spans="1:3" x14ac:dyDescent="0.2">
      <c r="A1873" s="63">
        <v>1849</v>
      </c>
      <c r="B1873" s="63">
        <v>-21.529292698808945</v>
      </c>
      <c r="C1873" s="63">
        <v>29.529292698808945</v>
      </c>
    </row>
    <row r="1874" spans="1:3" x14ac:dyDescent="0.2">
      <c r="A1874" s="63">
        <v>1850</v>
      </c>
      <c r="B1874" s="63">
        <v>-19.382963338324153</v>
      </c>
      <c r="C1874" s="63">
        <v>51.382963338324153</v>
      </c>
    </row>
    <row r="1875" spans="1:3" x14ac:dyDescent="0.2">
      <c r="A1875" s="63">
        <v>1851</v>
      </c>
      <c r="B1875" s="63">
        <v>-2.7489107945670099</v>
      </c>
      <c r="C1875" s="63">
        <v>-1.2510892054329901</v>
      </c>
    </row>
    <row r="1876" spans="1:3" x14ac:dyDescent="0.2">
      <c r="A1876" s="63">
        <v>1852</v>
      </c>
      <c r="B1876" s="63">
        <v>14.421724089311326</v>
      </c>
      <c r="C1876" s="63">
        <v>-22.421724089311326</v>
      </c>
    </row>
    <row r="1877" spans="1:3" x14ac:dyDescent="0.2">
      <c r="A1877" s="63">
        <v>1853</v>
      </c>
      <c r="B1877" s="63">
        <v>-1.6757461143246175</v>
      </c>
      <c r="C1877" s="63">
        <v>-1.3242538856753825</v>
      </c>
    </row>
    <row r="1878" spans="1:3" x14ac:dyDescent="0.2">
      <c r="A1878" s="63">
        <v>1854</v>
      </c>
      <c r="B1878" s="63">
        <v>16.031471109674918</v>
      </c>
      <c r="C1878" s="63">
        <v>3.9685288903250822</v>
      </c>
    </row>
    <row r="1879" spans="1:3" x14ac:dyDescent="0.2">
      <c r="A1879" s="63">
        <v>1855</v>
      </c>
      <c r="B1879" s="63">
        <v>18.177800470159717</v>
      </c>
      <c r="C1879" s="63">
        <v>11.822199529840283</v>
      </c>
    </row>
    <row r="1880" spans="1:3" x14ac:dyDescent="0.2">
      <c r="A1880" s="63">
        <v>1856</v>
      </c>
      <c r="B1880" s="63">
        <v>63.787299380461555</v>
      </c>
      <c r="C1880" s="63">
        <v>20.212700619538445</v>
      </c>
    </row>
    <row r="1881" spans="1:3" x14ac:dyDescent="0.2">
      <c r="A1881" s="63">
        <v>1857</v>
      </c>
      <c r="B1881" s="63">
        <v>113.15287467161178</v>
      </c>
      <c r="C1881" s="63">
        <v>13.847125328388216</v>
      </c>
    </row>
    <row r="1882" spans="1:3" x14ac:dyDescent="0.2">
      <c r="A1882" s="63">
        <v>1858</v>
      </c>
      <c r="B1882" s="63">
        <v>23.5436238713717</v>
      </c>
      <c r="C1882" s="63">
        <v>23.4563761286283</v>
      </c>
    </row>
    <row r="1883" spans="1:3" x14ac:dyDescent="0.2">
      <c r="A1883" s="63">
        <v>1859</v>
      </c>
      <c r="B1883" s="63">
        <v>266.6154239462744</v>
      </c>
      <c r="C1883" s="63">
        <v>-62.615423946274404</v>
      </c>
    </row>
    <row r="1884" spans="1:3" x14ac:dyDescent="0.2">
      <c r="A1884" s="63">
        <v>1860</v>
      </c>
      <c r="B1884" s="63">
        <v>43.397170455856021</v>
      </c>
      <c r="C1884" s="63">
        <v>-199.39717045585601</v>
      </c>
    </row>
    <row r="1885" spans="1:3" x14ac:dyDescent="0.2">
      <c r="A1885" s="63">
        <v>1861</v>
      </c>
      <c r="B1885" s="63">
        <v>-9.7244812161425855</v>
      </c>
      <c r="C1885" s="63">
        <v>-192.27551878385742</v>
      </c>
    </row>
    <row r="1886" spans="1:3" x14ac:dyDescent="0.2">
      <c r="A1886" s="63">
        <v>1862</v>
      </c>
      <c r="B1886" s="63">
        <v>319.73707561827302</v>
      </c>
      <c r="C1886" s="63">
        <v>61.262924381726975</v>
      </c>
    </row>
    <row r="1887" spans="1:3" x14ac:dyDescent="0.2">
      <c r="A1887" s="63">
        <v>1863</v>
      </c>
      <c r="B1887" s="63">
        <v>291.83479393197069</v>
      </c>
      <c r="C1887" s="63">
        <v>-55.834793931970694</v>
      </c>
    </row>
    <row r="1888" spans="1:3" x14ac:dyDescent="0.2">
      <c r="A1888" s="63">
        <v>1864</v>
      </c>
      <c r="B1888" s="63">
        <v>19.250965150402109</v>
      </c>
      <c r="C1888" s="63">
        <v>24.749034849597891</v>
      </c>
    </row>
    <row r="1889" spans="1:3" x14ac:dyDescent="0.2">
      <c r="A1889" s="63">
        <v>1865</v>
      </c>
      <c r="B1889" s="63">
        <v>-0.60258143408221798</v>
      </c>
      <c r="C1889" s="63">
        <v>28.602581434082218</v>
      </c>
    </row>
    <row r="1890" spans="1:3" x14ac:dyDescent="0.2">
      <c r="A1890" s="63">
        <v>1866</v>
      </c>
      <c r="B1890" s="63">
        <v>81.494516604461097</v>
      </c>
      <c r="C1890" s="63">
        <v>3.5054833955389029</v>
      </c>
    </row>
    <row r="1891" spans="1:3" x14ac:dyDescent="0.2">
      <c r="A1891" s="63">
        <v>1867</v>
      </c>
      <c r="B1891" s="63">
        <v>56.275146618764772</v>
      </c>
      <c r="C1891" s="63">
        <v>-18.275146618764772</v>
      </c>
    </row>
    <row r="1892" spans="1:3" x14ac:dyDescent="0.2">
      <c r="A1892" s="63">
        <v>1868</v>
      </c>
      <c r="B1892" s="63">
        <v>36.421600034280452</v>
      </c>
      <c r="C1892" s="63">
        <v>-35.421600034280452</v>
      </c>
    </row>
    <row r="1893" spans="1:3" x14ac:dyDescent="0.2">
      <c r="A1893" s="63">
        <v>1869</v>
      </c>
      <c r="B1893" s="63">
        <v>33.202105993553253</v>
      </c>
      <c r="C1893" s="63">
        <v>15.797894006446747</v>
      </c>
    </row>
    <row r="1894" spans="1:3" x14ac:dyDescent="0.2">
      <c r="A1894" s="63">
        <v>1870</v>
      </c>
      <c r="B1894" s="63">
        <v>21.933876851008101</v>
      </c>
      <c r="C1894" s="63">
        <v>12.066123148991899</v>
      </c>
    </row>
    <row r="1895" spans="1:3" x14ac:dyDescent="0.2">
      <c r="A1895" s="63">
        <v>1871</v>
      </c>
      <c r="B1895" s="63">
        <v>16.031471109674918</v>
      </c>
      <c r="C1895" s="63">
        <v>3.9685288903250822</v>
      </c>
    </row>
    <row r="1896" spans="1:3" x14ac:dyDescent="0.2">
      <c r="A1896" s="63">
        <v>1872</v>
      </c>
      <c r="B1896" s="63">
        <v>23.007041531250501</v>
      </c>
      <c r="C1896" s="63">
        <v>-31.007041531250501</v>
      </c>
    </row>
    <row r="1897" spans="1:3" x14ac:dyDescent="0.2">
      <c r="A1897" s="63">
        <v>1873</v>
      </c>
      <c r="B1897" s="63">
        <v>-21.529292698808945</v>
      </c>
      <c r="C1897" s="63">
        <v>30.529292698808945</v>
      </c>
    </row>
    <row r="1898" spans="1:3" x14ac:dyDescent="0.2">
      <c r="A1898" s="63">
        <v>1874</v>
      </c>
      <c r="B1898" s="63">
        <v>-8.1147341957789934</v>
      </c>
      <c r="C1898" s="63">
        <v>13.114734195778993</v>
      </c>
    </row>
    <row r="1899" spans="1:3" x14ac:dyDescent="0.2">
      <c r="A1899" s="63">
        <v>1875</v>
      </c>
      <c r="B1899" s="63">
        <v>-1.6757461143246175</v>
      </c>
      <c r="C1899" s="63">
        <v>-2.3242538856753825</v>
      </c>
    </row>
    <row r="1900" spans="1:3" x14ac:dyDescent="0.2">
      <c r="A1900" s="63">
        <v>1876</v>
      </c>
      <c r="B1900" s="63">
        <v>14.421724089311326</v>
      </c>
      <c r="C1900" s="63">
        <v>-21.421724089311326</v>
      </c>
    </row>
    <row r="1901" spans="1:3" x14ac:dyDescent="0.2">
      <c r="A1901" s="63">
        <v>1877</v>
      </c>
      <c r="B1901" s="63">
        <v>1.543747926402574</v>
      </c>
      <c r="C1901" s="63">
        <v>6.456252073597426</v>
      </c>
    </row>
    <row r="1902" spans="1:3" x14ac:dyDescent="0.2">
      <c r="A1902" s="63">
        <v>1878</v>
      </c>
      <c r="B1902" s="63">
        <v>64.860464060703947</v>
      </c>
      <c r="C1902" s="63">
        <v>6.1395359392960529</v>
      </c>
    </row>
    <row r="1903" spans="1:3" x14ac:dyDescent="0.2">
      <c r="A1903" s="63">
        <v>1879</v>
      </c>
      <c r="B1903" s="63">
        <v>4.7632419671297583</v>
      </c>
      <c r="C1903" s="63">
        <v>25.236758032870242</v>
      </c>
    </row>
    <row r="1904" spans="1:3" x14ac:dyDescent="0.2">
      <c r="A1904" s="63">
        <v>1880</v>
      </c>
      <c r="B1904" s="63">
        <v>22.470459191129301</v>
      </c>
      <c r="C1904" s="63">
        <v>-9.4704591911293008</v>
      </c>
    </row>
    <row r="1905" spans="1:3" x14ac:dyDescent="0.2">
      <c r="A1905" s="63">
        <v>1881</v>
      </c>
      <c r="B1905" s="63">
        <v>77.738440223612713</v>
      </c>
      <c r="C1905" s="63">
        <v>-62.738440223612713</v>
      </c>
    </row>
    <row r="1906" spans="1:3" x14ac:dyDescent="0.2">
      <c r="A1906" s="63">
        <v>1882</v>
      </c>
      <c r="B1906" s="63">
        <v>89.006669366157865</v>
      </c>
      <c r="C1906" s="63">
        <v>-6.6693661578653973E-3</v>
      </c>
    </row>
    <row r="1907" spans="1:3" x14ac:dyDescent="0.2">
      <c r="A1907" s="63">
        <v>1883</v>
      </c>
      <c r="B1907" s="63">
        <v>0.47058324616017444</v>
      </c>
      <c r="C1907" s="63">
        <v>28.529416753839826</v>
      </c>
    </row>
    <row r="1908" spans="1:3" x14ac:dyDescent="0.2">
      <c r="A1908" s="63">
        <v>1884</v>
      </c>
      <c r="B1908" s="63">
        <v>63.250717040340355</v>
      </c>
      <c r="C1908" s="63">
        <v>-1.2507170403403549</v>
      </c>
    </row>
    <row r="1909" spans="1:3" x14ac:dyDescent="0.2">
      <c r="A1909" s="63">
        <v>1885</v>
      </c>
      <c r="B1909" s="63">
        <v>220.4693426958514</v>
      </c>
      <c r="C1909" s="63">
        <v>-46.469342695851395</v>
      </c>
    </row>
    <row r="1910" spans="1:3" x14ac:dyDescent="0.2">
      <c r="A1910" s="63">
        <v>1886</v>
      </c>
      <c r="B1910" s="63">
        <v>6.9095713276145503</v>
      </c>
      <c r="C1910" s="63">
        <v>19.09042867238545</v>
      </c>
    </row>
    <row r="1911" spans="1:3" x14ac:dyDescent="0.2">
      <c r="A1911" s="63">
        <v>1887</v>
      </c>
      <c r="B1911" s="63">
        <v>31.592358973189668</v>
      </c>
      <c r="C1911" s="63">
        <v>0.40764102681033165</v>
      </c>
    </row>
    <row r="1912" spans="1:3" x14ac:dyDescent="0.2">
      <c r="A1912" s="63">
        <v>1888</v>
      </c>
      <c r="B1912" s="63">
        <v>18.71438281028091</v>
      </c>
      <c r="C1912" s="63">
        <v>12.28561718971909</v>
      </c>
    </row>
    <row r="1913" spans="1:3" x14ac:dyDescent="0.2">
      <c r="A1913" s="63">
        <v>1889</v>
      </c>
      <c r="B1913" s="63">
        <v>58.958058319370771</v>
      </c>
      <c r="C1913" s="63">
        <v>4.1941680629228983E-2</v>
      </c>
    </row>
    <row r="1914" spans="1:3" x14ac:dyDescent="0.2">
      <c r="A1914" s="63">
        <v>1890</v>
      </c>
      <c r="B1914" s="63">
        <v>113.15287467161178</v>
      </c>
      <c r="C1914" s="63">
        <v>13.847125328388216</v>
      </c>
    </row>
    <row r="1915" spans="1:3" x14ac:dyDescent="0.2">
      <c r="A1915" s="63">
        <v>1891</v>
      </c>
      <c r="B1915" s="63">
        <v>23.5436238713717</v>
      </c>
      <c r="C1915" s="63">
        <v>24.4563761286283</v>
      </c>
    </row>
    <row r="1916" spans="1:3" x14ac:dyDescent="0.2">
      <c r="A1916" s="63">
        <v>1892</v>
      </c>
      <c r="B1916" s="63">
        <v>18.177800470159717</v>
      </c>
      <c r="C1916" s="63">
        <v>11.822199529840283</v>
      </c>
    </row>
    <row r="1917" spans="1:3" x14ac:dyDescent="0.2">
      <c r="A1917" s="63">
        <v>1893</v>
      </c>
      <c r="B1917" s="63">
        <v>16.031471109674918</v>
      </c>
      <c r="C1917" s="63">
        <v>3.9685288903250822</v>
      </c>
    </row>
    <row r="1918" spans="1:3" x14ac:dyDescent="0.2">
      <c r="A1918" s="63">
        <v>1894</v>
      </c>
      <c r="B1918" s="63">
        <v>23.007041531250501</v>
      </c>
      <c r="C1918" s="63">
        <v>-31.007041531250501</v>
      </c>
    </row>
    <row r="1919" spans="1:3" x14ac:dyDescent="0.2">
      <c r="A1919" s="63">
        <v>1895</v>
      </c>
      <c r="B1919" s="63">
        <v>14.421724089311326</v>
      </c>
      <c r="C1919" s="63">
        <v>-21.421724089311326</v>
      </c>
    </row>
    <row r="1920" spans="1:3" x14ac:dyDescent="0.2">
      <c r="A1920" s="63">
        <v>1896</v>
      </c>
      <c r="B1920" s="63">
        <v>1.543747926402574</v>
      </c>
      <c r="C1920" s="63">
        <v>7.456252073597426</v>
      </c>
    </row>
    <row r="1921" spans="1:3" x14ac:dyDescent="0.2">
      <c r="A1921" s="63">
        <v>1897</v>
      </c>
      <c r="B1921" s="63">
        <v>-1.6757461143246175</v>
      </c>
      <c r="C1921" s="63">
        <v>-1.3242538856753825</v>
      </c>
    </row>
    <row r="1922" spans="1:3" x14ac:dyDescent="0.2">
      <c r="A1922" s="63">
        <v>1898</v>
      </c>
      <c r="B1922" s="63">
        <v>38.031347054644037</v>
      </c>
      <c r="C1922" s="63">
        <v>0.96865294535596291</v>
      </c>
    </row>
    <row r="1923" spans="1:3" x14ac:dyDescent="0.2">
      <c r="A1923" s="63">
        <v>1899</v>
      </c>
      <c r="B1923" s="63">
        <v>24.080206211492886</v>
      </c>
      <c r="C1923" s="63">
        <v>2.9197937885071141</v>
      </c>
    </row>
    <row r="1924" spans="1:3" x14ac:dyDescent="0.2">
      <c r="A1924" s="63">
        <v>1900</v>
      </c>
      <c r="B1924" s="63">
        <v>56.275146618764772</v>
      </c>
      <c r="C1924" s="63">
        <v>-18.275146618764772</v>
      </c>
    </row>
    <row r="1925" spans="1:3" x14ac:dyDescent="0.2">
      <c r="A1925" s="63">
        <v>1901</v>
      </c>
      <c r="B1925" s="63">
        <v>1.0071655862813742</v>
      </c>
      <c r="C1925" s="63">
        <v>25.992834413718626</v>
      </c>
    </row>
    <row r="1926" spans="1:3" x14ac:dyDescent="0.2">
      <c r="A1926" s="63">
        <v>1902</v>
      </c>
      <c r="B1926" s="63">
        <v>81.494516604461097</v>
      </c>
      <c r="C1926" s="63">
        <v>3.5054833955389029</v>
      </c>
    </row>
    <row r="1927" spans="1:3" x14ac:dyDescent="0.2">
      <c r="A1927" s="63">
        <v>1903</v>
      </c>
      <c r="B1927" s="63">
        <v>28.372864932462484</v>
      </c>
      <c r="C1927" s="63">
        <v>23.627135067537516</v>
      </c>
    </row>
    <row r="1928" spans="1:3" x14ac:dyDescent="0.2">
      <c r="A1928" s="63">
        <v>1904</v>
      </c>
      <c r="B1928" s="63">
        <v>63.787299380461555</v>
      </c>
      <c r="C1928" s="63">
        <v>20.212700619538445</v>
      </c>
    </row>
    <row r="1929" spans="1:3" x14ac:dyDescent="0.2">
      <c r="A1929" s="63">
        <v>1905</v>
      </c>
      <c r="B1929" s="63">
        <v>220.4693426958514</v>
      </c>
      <c r="C1929" s="63">
        <v>-46.469342695851395</v>
      </c>
    </row>
    <row r="1930" spans="1:3" x14ac:dyDescent="0.2">
      <c r="A1930" s="63">
        <v>1906</v>
      </c>
      <c r="B1930" s="63">
        <v>6.9095713276145503</v>
      </c>
      <c r="C1930" s="63">
        <v>20.09042867238545</v>
      </c>
    </row>
    <row r="1931" spans="1:3" x14ac:dyDescent="0.2">
      <c r="A1931" s="63">
        <v>1907</v>
      </c>
      <c r="B1931" s="63">
        <v>113.15287467161178</v>
      </c>
      <c r="C1931" s="63">
        <v>14.847125328388216</v>
      </c>
    </row>
    <row r="1932" spans="1:3" x14ac:dyDescent="0.2">
      <c r="A1932" s="63">
        <v>1908</v>
      </c>
      <c r="B1932" s="63">
        <v>23.5436238713717</v>
      </c>
      <c r="C1932" s="63">
        <v>23.4563761286283</v>
      </c>
    </row>
    <row r="1933" spans="1:3" x14ac:dyDescent="0.2">
      <c r="A1933" s="63">
        <v>1909</v>
      </c>
      <c r="B1933" s="63">
        <v>58.958058319370771</v>
      </c>
      <c r="C1933" s="63">
        <v>4.1941680629228983E-2</v>
      </c>
    </row>
    <row r="1934" spans="1:3" x14ac:dyDescent="0.2">
      <c r="A1934" s="63">
        <v>1910</v>
      </c>
      <c r="B1934" s="63">
        <v>19.787547490523309</v>
      </c>
      <c r="C1934" s="63">
        <v>-75.787547490523309</v>
      </c>
    </row>
    <row r="1935" spans="1:3" x14ac:dyDescent="0.2">
      <c r="A1935" s="63">
        <v>1911</v>
      </c>
      <c r="B1935" s="63">
        <v>291.83479393197069</v>
      </c>
      <c r="C1935" s="63">
        <v>-56.834793931970694</v>
      </c>
    </row>
    <row r="1936" spans="1:3" x14ac:dyDescent="0.2">
      <c r="A1936" s="63">
        <v>1912</v>
      </c>
      <c r="B1936" s="63">
        <v>35.885017694159252</v>
      </c>
      <c r="C1936" s="63">
        <v>-162.88501769415925</v>
      </c>
    </row>
    <row r="1937" spans="1:3" x14ac:dyDescent="0.2">
      <c r="A1937" s="63">
        <v>1913</v>
      </c>
      <c r="B1937" s="63">
        <v>184.51832590773114</v>
      </c>
      <c r="C1937" s="63">
        <v>-55.518325907731139</v>
      </c>
    </row>
    <row r="1938" spans="1:3" x14ac:dyDescent="0.2">
      <c r="A1938" s="63">
        <v>1914</v>
      </c>
      <c r="B1938" s="63">
        <v>112.6162923314906</v>
      </c>
      <c r="C1938" s="63">
        <v>-86.616292331490598</v>
      </c>
    </row>
    <row r="1939" spans="1:3" x14ac:dyDescent="0.2">
      <c r="A1939" s="63">
        <v>1915</v>
      </c>
      <c r="B1939" s="63">
        <v>243.0058009809417</v>
      </c>
      <c r="C1939" s="63">
        <v>-46.0058009809417</v>
      </c>
    </row>
    <row r="1940" spans="1:3" x14ac:dyDescent="0.2">
      <c r="A1940" s="63">
        <v>1916</v>
      </c>
      <c r="B1940" s="63">
        <v>112.6162923314906</v>
      </c>
      <c r="C1940" s="63">
        <v>-86.616292331490598</v>
      </c>
    </row>
    <row r="1941" spans="1:3" x14ac:dyDescent="0.2">
      <c r="A1941" s="63">
        <v>1917</v>
      </c>
      <c r="B1941" s="63">
        <v>178.61592016639796</v>
      </c>
      <c r="C1941" s="63">
        <v>-40.615920166397956</v>
      </c>
    </row>
    <row r="1942" spans="1:3" x14ac:dyDescent="0.2">
      <c r="A1942" s="63">
        <v>1918</v>
      </c>
      <c r="B1942" s="63">
        <v>106.71388659015741</v>
      </c>
      <c r="C1942" s="63">
        <v>0.28611340984258504</v>
      </c>
    </row>
    <row r="1943" spans="1:3" x14ac:dyDescent="0.2">
      <c r="A1943" s="63">
        <v>1919</v>
      </c>
      <c r="B1943" s="63">
        <v>243.0058009809417</v>
      </c>
      <c r="C1943" s="63">
        <v>-47.0058009809417</v>
      </c>
    </row>
    <row r="1944" spans="1:3" x14ac:dyDescent="0.2">
      <c r="A1944" s="63">
        <v>1920</v>
      </c>
      <c r="B1944" s="63">
        <v>184.51832590773114</v>
      </c>
      <c r="C1944" s="63">
        <v>-56.518325907731139</v>
      </c>
    </row>
    <row r="1945" spans="1:3" x14ac:dyDescent="0.2">
      <c r="A1945" s="63">
        <v>1921</v>
      </c>
      <c r="B1945" s="63">
        <v>-25.285369079657332</v>
      </c>
      <c r="C1945" s="63">
        <v>-314.71463092034264</v>
      </c>
    </row>
    <row r="1946" spans="1:3" x14ac:dyDescent="0.2">
      <c r="A1946" s="63">
        <v>1922</v>
      </c>
      <c r="B1946" s="63">
        <v>-2.7489107945670099</v>
      </c>
      <c r="C1946" s="63">
        <v>-1.2510892054329901</v>
      </c>
    </row>
    <row r="1947" spans="1:3" x14ac:dyDescent="0.2">
      <c r="A1947" s="63">
        <v>1923</v>
      </c>
      <c r="B1947" s="63">
        <v>-8.1147341957789934</v>
      </c>
      <c r="C1947" s="63">
        <v>13.114734195778993</v>
      </c>
    </row>
    <row r="1948" spans="1:3" x14ac:dyDescent="0.2">
      <c r="A1948" s="63">
        <v>1924</v>
      </c>
      <c r="B1948" s="63">
        <v>-19.382963338324153</v>
      </c>
      <c r="C1948" s="63">
        <v>50.382963338324153</v>
      </c>
    </row>
    <row r="1949" spans="1:3" x14ac:dyDescent="0.2">
      <c r="A1949" s="63">
        <v>1925</v>
      </c>
      <c r="B1949" s="63">
        <v>-21.529292698808945</v>
      </c>
      <c r="C1949" s="63">
        <v>30.529292698808945</v>
      </c>
    </row>
    <row r="1950" spans="1:3" x14ac:dyDescent="0.2">
      <c r="A1950" s="63">
        <v>1926</v>
      </c>
      <c r="B1950" s="63">
        <v>-12.407392916748577</v>
      </c>
      <c r="C1950" s="63">
        <v>29.407392916748577</v>
      </c>
    </row>
    <row r="1951" spans="1:3" x14ac:dyDescent="0.2">
      <c r="A1951" s="63">
        <v>1927</v>
      </c>
      <c r="B1951" s="63">
        <v>-8.6513165359001931</v>
      </c>
      <c r="C1951" s="63">
        <v>27.651316535900193</v>
      </c>
    </row>
    <row r="1952" spans="1:3" x14ac:dyDescent="0.2">
      <c r="A1952" s="63">
        <v>1928</v>
      </c>
      <c r="B1952" s="63">
        <v>64.860464060703947</v>
      </c>
      <c r="C1952" s="63">
        <v>5.1395359392960529</v>
      </c>
    </row>
    <row r="1953" spans="1:3" x14ac:dyDescent="0.2">
      <c r="A1953" s="63">
        <v>1929</v>
      </c>
      <c r="B1953" s="63">
        <v>0.47058324616017444</v>
      </c>
      <c r="C1953" s="63">
        <v>27.529416753839826</v>
      </c>
    </row>
    <row r="1954" spans="1:3" x14ac:dyDescent="0.2">
      <c r="A1954" s="63">
        <v>1930</v>
      </c>
      <c r="B1954" s="63">
        <v>63.250717040340355</v>
      </c>
      <c r="C1954" s="63">
        <v>-1.2507170403403549</v>
      </c>
    </row>
    <row r="1955" spans="1:3" x14ac:dyDescent="0.2">
      <c r="A1955" s="63">
        <v>1931</v>
      </c>
      <c r="B1955" s="63">
        <v>89.006669366157865</v>
      </c>
      <c r="C1955" s="63">
        <v>-6.6693661578653973E-3</v>
      </c>
    </row>
    <row r="1956" spans="1:3" x14ac:dyDescent="0.2">
      <c r="A1956" s="63">
        <v>1932</v>
      </c>
      <c r="B1956" s="63">
        <v>24.616788551614086</v>
      </c>
      <c r="C1956" s="63">
        <v>-28.616788551614086</v>
      </c>
    </row>
    <row r="1957" spans="1:3" x14ac:dyDescent="0.2">
      <c r="A1957" s="63">
        <v>1933</v>
      </c>
      <c r="B1957" s="63">
        <v>26.226535571977685</v>
      </c>
      <c r="C1957" s="63">
        <v>-12.226535571977685</v>
      </c>
    </row>
    <row r="1958" spans="1:3" x14ac:dyDescent="0.2">
      <c r="A1958" s="63">
        <v>1934</v>
      </c>
      <c r="B1958" s="63">
        <v>18.71438281028091</v>
      </c>
      <c r="C1958" s="63">
        <v>13.28561718971909</v>
      </c>
    </row>
    <row r="1959" spans="1:3" x14ac:dyDescent="0.2">
      <c r="A1959" s="63">
        <v>1935</v>
      </c>
      <c r="B1959" s="63">
        <v>24.080206211492886</v>
      </c>
      <c r="C1959" s="63">
        <v>-8.0802062114928859</v>
      </c>
    </row>
    <row r="1960" spans="1:3" x14ac:dyDescent="0.2">
      <c r="A1960" s="63">
        <v>1936</v>
      </c>
      <c r="B1960" s="63">
        <v>31.592358973189668</v>
      </c>
      <c r="C1960" s="63">
        <v>1.4076410268103317</v>
      </c>
    </row>
    <row r="1961" spans="1:3" x14ac:dyDescent="0.2">
      <c r="A1961" s="63">
        <v>1937</v>
      </c>
      <c r="B1961" s="63">
        <v>152.32338550045924</v>
      </c>
      <c r="C1961" s="63">
        <v>-44.323385500459239</v>
      </c>
    </row>
    <row r="1962" spans="1:3" x14ac:dyDescent="0.2">
      <c r="A1962" s="63">
        <v>1938</v>
      </c>
      <c r="B1962" s="63">
        <v>131.9332565758537</v>
      </c>
      <c r="C1962" s="63">
        <v>-9.9332565758537044</v>
      </c>
    </row>
    <row r="1963" spans="1:3" x14ac:dyDescent="0.2">
      <c r="A1963" s="63">
        <v>1939</v>
      </c>
      <c r="B1963" s="63">
        <v>19.250965150402109</v>
      </c>
      <c r="C1963" s="63">
        <v>24.749034849597891</v>
      </c>
    </row>
    <row r="1964" spans="1:3" x14ac:dyDescent="0.2">
      <c r="A1964" s="63">
        <v>1940</v>
      </c>
      <c r="B1964" s="63">
        <v>33.202105993553253</v>
      </c>
      <c r="C1964" s="63">
        <v>15.797894006446747</v>
      </c>
    </row>
    <row r="1965" spans="1:3" x14ac:dyDescent="0.2">
      <c r="A1965" s="63">
        <v>1941</v>
      </c>
      <c r="B1965" s="63">
        <v>21.933876851008101</v>
      </c>
      <c r="C1965" s="63">
        <v>12.066123148991899</v>
      </c>
    </row>
    <row r="1966" spans="1:3" x14ac:dyDescent="0.2">
      <c r="A1966" s="63">
        <v>1942</v>
      </c>
      <c r="B1966" s="63">
        <v>36.421600034280452</v>
      </c>
      <c r="C1966" s="63">
        <v>-35.421600034280452</v>
      </c>
    </row>
    <row r="1967" spans="1:3" x14ac:dyDescent="0.2">
      <c r="A1967" s="63">
        <v>1943</v>
      </c>
      <c r="B1967" s="63">
        <v>41.250841095371236</v>
      </c>
      <c r="C1967" s="63">
        <v>8.7491589046287643</v>
      </c>
    </row>
    <row r="1968" spans="1:3" x14ac:dyDescent="0.2">
      <c r="A1968" s="63">
        <v>1944</v>
      </c>
      <c r="B1968" s="63">
        <v>77.738440223612713</v>
      </c>
      <c r="C1968" s="63">
        <v>-61.738440223612713</v>
      </c>
    </row>
    <row r="1969" spans="1:3" x14ac:dyDescent="0.2">
      <c r="A1969" s="63">
        <v>1945</v>
      </c>
      <c r="B1969" s="63">
        <v>-14.553722277233369</v>
      </c>
      <c r="C1969" s="63">
        <v>25.553722277233369</v>
      </c>
    </row>
    <row r="1970" spans="1:3" x14ac:dyDescent="0.2">
      <c r="A1970" s="63">
        <v>1946</v>
      </c>
      <c r="B1970" s="63">
        <v>22.470459191129301</v>
      </c>
      <c r="C1970" s="63">
        <v>-9.4704591911293008</v>
      </c>
    </row>
    <row r="1971" spans="1:3" x14ac:dyDescent="0.2">
      <c r="A1971" s="63">
        <v>1947</v>
      </c>
      <c r="B1971" s="63">
        <v>45.54349981634082</v>
      </c>
      <c r="C1971" s="63">
        <v>-0.54349981634081956</v>
      </c>
    </row>
    <row r="1972" spans="1:3" x14ac:dyDescent="0.2">
      <c r="A1972" s="63">
        <v>1948</v>
      </c>
      <c r="B1972" s="63">
        <v>12.811977068947733</v>
      </c>
      <c r="C1972" s="63">
        <v>-6.8119770689477335</v>
      </c>
    </row>
    <row r="1973" spans="1:3" x14ac:dyDescent="0.2">
      <c r="A1973" s="63">
        <v>1949</v>
      </c>
      <c r="B1973" s="63">
        <v>19.787547490523309</v>
      </c>
      <c r="C1973" s="63">
        <v>6.2124525094766909</v>
      </c>
    </row>
    <row r="1974" spans="1:3" x14ac:dyDescent="0.2">
      <c r="A1974" s="63">
        <v>1950</v>
      </c>
      <c r="B1974" s="63">
        <v>56.811728958885972</v>
      </c>
      <c r="C1974" s="63">
        <v>9.188271041114028</v>
      </c>
    </row>
    <row r="1975" spans="1:3" x14ac:dyDescent="0.2">
      <c r="A1975" s="63">
        <v>1951</v>
      </c>
      <c r="B1975" s="63">
        <v>121.73819211355095</v>
      </c>
      <c r="C1975" s="63">
        <v>-34.738192113550951</v>
      </c>
    </row>
    <row r="1976" spans="1:3" x14ac:dyDescent="0.2">
      <c r="A1976" s="63">
        <v>1952</v>
      </c>
      <c r="B1976" s="63">
        <v>17.641218130038517</v>
      </c>
      <c r="C1976" s="63">
        <v>-23.641218130038517</v>
      </c>
    </row>
    <row r="1977" spans="1:3" x14ac:dyDescent="0.2">
      <c r="A1977" s="63">
        <v>1953</v>
      </c>
      <c r="B1977" s="63">
        <v>25.689953231856485</v>
      </c>
      <c r="C1977" s="63">
        <v>3.3100467681435148</v>
      </c>
    </row>
    <row r="1978" spans="1:3" x14ac:dyDescent="0.2">
      <c r="A1978" s="63">
        <v>1954</v>
      </c>
      <c r="B1978" s="63">
        <v>28.90944727258367</v>
      </c>
      <c r="C1978" s="63">
        <v>24.09055272741633</v>
      </c>
    </row>
    <row r="1979" spans="1:3" x14ac:dyDescent="0.2">
      <c r="A1979" s="63">
        <v>1955</v>
      </c>
      <c r="B1979" s="63">
        <v>47.689829176825604</v>
      </c>
      <c r="C1979" s="63">
        <v>-0.68982917682560441</v>
      </c>
    </row>
    <row r="1980" spans="1:3" x14ac:dyDescent="0.2">
      <c r="A1980" s="63">
        <v>1956</v>
      </c>
      <c r="B1980" s="63">
        <v>70.226287461915916</v>
      </c>
      <c r="C1980" s="63">
        <v>17.773712538084084</v>
      </c>
    </row>
    <row r="1981" spans="1:3" x14ac:dyDescent="0.2">
      <c r="A1981" s="63">
        <v>1957</v>
      </c>
      <c r="B1981" s="63">
        <v>119.59186275306615</v>
      </c>
      <c r="C1981" s="63">
        <v>14.408137246933848</v>
      </c>
    </row>
    <row r="1982" spans="1:3" x14ac:dyDescent="0.2">
      <c r="A1982" s="63">
        <v>1958</v>
      </c>
      <c r="B1982" s="63">
        <v>10.665647708462942</v>
      </c>
      <c r="C1982" s="63">
        <v>18.334352291537058</v>
      </c>
    </row>
    <row r="1983" spans="1:3" x14ac:dyDescent="0.2">
      <c r="A1983" s="63">
        <v>1959</v>
      </c>
      <c r="B1983" s="63">
        <v>28.90944727258367</v>
      </c>
      <c r="C1983" s="63">
        <v>24.09055272741633</v>
      </c>
    </row>
    <row r="1984" spans="1:3" x14ac:dyDescent="0.2">
      <c r="A1984" s="63">
        <v>1960</v>
      </c>
      <c r="B1984" s="63">
        <v>47.689829176825604</v>
      </c>
      <c r="C1984" s="63">
        <v>-0.68982917682560441</v>
      </c>
    </row>
    <row r="1985" spans="1:3" x14ac:dyDescent="0.2">
      <c r="A1985" s="63">
        <v>1961</v>
      </c>
      <c r="B1985" s="63">
        <v>119.59186275306615</v>
      </c>
      <c r="C1985" s="63">
        <v>13.408137246933848</v>
      </c>
    </row>
    <row r="1986" spans="1:3" x14ac:dyDescent="0.2">
      <c r="A1986" s="63">
        <v>1962</v>
      </c>
      <c r="B1986" s="63">
        <v>10.665647708462942</v>
      </c>
      <c r="C1986" s="63">
        <v>18.334352291537058</v>
      </c>
    </row>
    <row r="1987" spans="1:3" x14ac:dyDescent="0.2">
      <c r="A1987" s="63">
        <v>1963</v>
      </c>
      <c r="B1987" s="63">
        <v>70.226287461915916</v>
      </c>
      <c r="C1987" s="63">
        <v>17.773712538084084</v>
      </c>
    </row>
    <row r="1988" spans="1:3" x14ac:dyDescent="0.2">
      <c r="A1988" s="63">
        <v>1964</v>
      </c>
      <c r="B1988" s="63">
        <v>266.6154239462744</v>
      </c>
      <c r="C1988" s="63">
        <v>-50.615423946274404</v>
      </c>
    </row>
    <row r="1989" spans="1:3" x14ac:dyDescent="0.2">
      <c r="A1989" s="63">
        <v>1965</v>
      </c>
      <c r="B1989" s="63">
        <v>226.37174843718461</v>
      </c>
      <c r="C1989" s="63">
        <v>-69.371748437184607</v>
      </c>
    </row>
    <row r="1990" spans="1:3" x14ac:dyDescent="0.2">
      <c r="A1990" s="63">
        <v>1966</v>
      </c>
      <c r="B1990" s="63">
        <v>124.95768615427815</v>
      </c>
      <c r="C1990" s="63">
        <v>-2.9576861542781501</v>
      </c>
    </row>
    <row r="1991" spans="1:3" x14ac:dyDescent="0.2">
      <c r="A1991" s="63">
        <v>1967</v>
      </c>
      <c r="B1991" s="63">
        <v>244.07896566118413</v>
      </c>
      <c r="C1991" s="63">
        <v>-50.078965661184128</v>
      </c>
    </row>
    <row r="1992" spans="1:3" x14ac:dyDescent="0.2">
      <c r="A1992" s="63">
        <v>1968</v>
      </c>
      <c r="B1992" s="63">
        <v>226.37174843718461</v>
      </c>
      <c r="C1992" s="63">
        <v>-70.371748437184607</v>
      </c>
    </row>
    <row r="1993" spans="1:3" x14ac:dyDescent="0.2">
      <c r="A1993" s="63">
        <v>1969</v>
      </c>
      <c r="B1993" s="63">
        <v>308.46884647572784</v>
      </c>
      <c r="C1993" s="63">
        <v>-92.468846475727844</v>
      </c>
    </row>
    <row r="1994" spans="1:3" x14ac:dyDescent="0.2">
      <c r="A1994" s="63">
        <v>1970</v>
      </c>
      <c r="B1994" s="63">
        <v>266.6154239462744</v>
      </c>
      <c r="C1994" s="63">
        <v>-50.615423946274404</v>
      </c>
    </row>
    <row r="1995" spans="1:3" x14ac:dyDescent="0.2">
      <c r="A1995" s="63">
        <v>1971</v>
      </c>
      <c r="B1995" s="63">
        <v>124.95768615427815</v>
      </c>
      <c r="C1995" s="63">
        <v>-1.9576861542781501</v>
      </c>
    </row>
    <row r="1996" spans="1:3" x14ac:dyDescent="0.2">
      <c r="A1996" s="63">
        <v>1972</v>
      </c>
      <c r="B1996" s="63">
        <v>-11.334228236506181</v>
      </c>
      <c r="C1996" s="63">
        <v>28.334228236506181</v>
      </c>
    </row>
    <row r="1997" spans="1:3" x14ac:dyDescent="0.2">
      <c r="A1997" s="63">
        <v>1973</v>
      </c>
      <c r="B1997" s="63">
        <v>-19.382963338324153</v>
      </c>
      <c r="C1997" s="63">
        <v>51.382963338324153</v>
      </c>
    </row>
    <row r="1998" spans="1:3" x14ac:dyDescent="0.2">
      <c r="A1998" s="63">
        <v>1974</v>
      </c>
      <c r="B1998" s="63">
        <v>-29.578027800626916</v>
      </c>
      <c r="C1998" s="63">
        <v>28.578027800626916</v>
      </c>
    </row>
    <row r="1999" spans="1:3" x14ac:dyDescent="0.2">
      <c r="A1999" s="63">
        <v>1975</v>
      </c>
      <c r="B1999" s="63">
        <v>-20.456128018566549</v>
      </c>
      <c r="C1999" s="63">
        <v>30.456128018566549</v>
      </c>
    </row>
    <row r="2000" spans="1:3" x14ac:dyDescent="0.2">
      <c r="A2000" s="63">
        <v>1976</v>
      </c>
      <c r="B2000" s="63">
        <v>-5.4318224951730016</v>
      </c>
      <c r="C2000" s="63">
        <v>13.431822495173002</v>
      </c>
    </row>
    <row r="2001" spans="1:3" x14ac:dyDescent="0.2">
      <c r="A2001" s="63">
        <v>1977</v>
      </c>
      <c r="B2001" s="63">
        <v>5.2998243072509581</v>
      </c>
      <c r="C2001" s="63">
        <v>5.7001756927490419</v>
      </c>
    </row>
    <row r="2002" spans="1:3" x14ac:dyDescent="0.2">
      <c r="A2002" s="63">
        <v>1978</v>
      </c>
      <c r="B2002" s="63">
        <v>-18.309798658081757</v>
      </c>
      <c r="C2002" s="63">
        <v>2.3097986580817569</v>
      </c>
    </row>
    <row r="2003" spans="1:3" x14ac:dyDescent="0.2">
      <c r="A2003" s="63">
        <v>1979</v>
      </c>
      <c r="B2003" s="63">
        <v>4.7632419671297583</v>
      </c>
      <c r="C2003" s="63">
        <v>-2.7632419671297583</v>
      </c>
    </row>
    <row r="2004" spans="1:3" x14ac:dyDescent="0.2">
      <c r="A2004" s="63">
        <v>1980</v>
      </c>
      <c r="B2004" s="63">
        <v>20.860712170765702</v>
      </c>
      <c r="C2004" s="63">
        <v>-25.860712170765702</v>
      </c>
    </row>
    <row r="2005" spans="1:3" x14ac:dyDescent="0.2">
      <c r="A2005" s="63">
        <v>1981</v>
      </c>
      <c r="B2005" s="63">
        <v>43.397170455856021</v>
      </c>
      <c r="C2005" s="63">
        <v>-27.397170455856021</v>
      </c>
    </row>
    <row r="2006" spans="1:3" x14ac:dyDescent="0.2">
      <c r="A2006" s="63">
        <v>1982</v>
      </c>
      <c r="B2006" s="63">
        <v>23.5436238713717</v>
      </c>
      <c r="C2006" s="63">
        <v>24.4563761286283</v>
      </c>
    </row>
    <row r="2007" spans="1:3" x14ac:dyDescent="0.2">
      <c r="A2007" s="63">
        <v>1983</v>
      </c>
      <c r="B2007" s="63">
        <v>-1.1391637742034177</v>
      </c>
      <c r="C2007" s="63">
        <v>28.139163774203418</v>
      </c>
    </row>
    <row r="2008" spans="1:3" x14ac:dyDescent="0.2">
      <c r="A2008" s="63">
        <v>1984</v>
      </c>
      <c r="B2008" s="63">
        <v>32.128941313310868</v>
      </c>
      <c r="C2008" s="63">
        <v>3.8710586866891319</v>
      </c>
    </row>
    <row r="2009" spans="1:3" x14ac:dyDescent="0.2">
      <c r="A2009" s="63">
        <v>1985</v>
      </c>
      <c r="B2009" s="63">
        <v>39.641094075007636</v>
      </c>
      <c r="C2009" s="63">
        <v>-13.641094075007636</v>
      </c>
    </row>
    <row r="2010" spans="1:3" x14ac:dyDescent="0.2">
      <c r="A2010" s="63">
        <v>1986</v>
      </c>
      <c r="B2010" s="63">
        <v>76.128693203249099</v>
      </c>
      <c r="C2010" s="63">
        <v>-4.1286932032490995</v>
      </c>
    </row>
    <row r="2011" spans="1:3" x14ac:dyDescent="0.2">
      <c r="A2011" s="63">
        <v>1987</v>
      </c>
      <c r="B2011" s="63">
        <v>129.25034487524772</v>
      </c>
      <c r="C2011" s="63">
        <v>-8.2503448752477198</v>
      </c>
    </row>
    <row r="2012" spans="1:3" x14ac:dyDescent="0.2">
      <c r="A2012" s="63">
        <v>1988</v>
      </c>
      <c r="B2012" s="63">
        <v>-3.2854931346882097</v>
      </c>
      <c r="C2012" s="63">
        <v>28.28549313468821</v>
      </c>
    </row>
    <row r="2013" spans="1:3" x14ac:dyDescent="0.2">
      <c r="A2013" s="63">
        <v>1989</v>
      </c>
      <c r="B2013" s="63">
        <v>1.543747926402574</v>
      </c>
      <c r="C2013" s="63">
        <v>27.456252073597426</v>
      </c>
    </row>
    <row r="2014" spans="1:3" x14ac:dyDescent="0.2">
      <c r="A2014" s="63">
        <v>1990</v>
      </c>
      <c r="B2014" s="63">
        <v>121.73819211355095</v>
      </c>
      <c r="C2014" s="63">
        <v>-34.738192113550951</v>
      </c>
    </row>
    <row r="2015" spans="1:3" x14ac:dyDescent="0.2">
      <c r="A2015" s="63">
        <v>1991</v>
      </c>
      <c r="B2015" s="63">
        <v>12.811977068947733</v>
      </c>
      <c r="C2015" s="63">
        <v>-6.8119770689477335</v>
      </c>
    </row>
    <row r="2016" spans="1:3" x14ac:dyDescent="0.2">
      <c r="A2016" s="63">
        <v>1992</v>
      </c>
      <c r="B2016" s="63">
        <v>25.689953231856485</v>
      </c>
      <c r="C2016" s="63">
        <v>3.3100467681435148</v>
      </c>
    </row>
    <row r="2017" spans="1:3" x14ac:dyDescent="0.2">
      <c r="A2017" s="63">
        <v>1993</v>
      </c>
      <c r="B2017" s="63">
        <v>11.738812388705334</v>
      </c>
      <c r="C2017" s="63">
        <v>12.261187611294666</v>
      </c>
    </row>
    <row r="2018" spans="1:3" x14ac:dyDescent="0.2">
      <c r="A2018" s="63">
        <v>1994</v>
      </c>
      <c r="B2018" s="63">
        <v>17.641218130038517</v>
      </c>
      <c r="C2018" s="63">
        <v>-23.641218130038517</v>
      </c>
    </row>
    <row r="2019" spans="1:3" x14ac:dyDescent="0.2">
      <c r="A2019" s="63">
        <v>1995</v>
      </c>
      <c r="B2019" s="63">
        <v>14.421724089311326</v>
      </c>
      <c r="C2019" s="63">
        <v>13.578275910688674</v>
      </c>
    </row>
    <row r="2020" spans="1:3" x14ac:dyDescent="0.2">
      <c r="A2020" s="63">
        <v>1996</v>
      </c>
      <c r="B2020" s="63">
        <v>27.836282592341284</v>
      </c>
      <c r="C2020" s="63">
        <v>-30.836282592341284</v>
      </c>
    </row>
    <row r="2021" spans="1:3" x14ac:dyDescent="0.2">
      <c r="A2021" s="63">
        <v>1997</v>
      </c>
      <c r="B2021" s="63">
        <v>14.958306429432525</v>
      </c>
      <c r="C2021" s="63">
        <v>15.041693570567475</v>
      </c>
    </row>
    <row r="2022" spans="1:3" x14ac:dyDescent="0.2">
      <c r="A2022" s="63">
        <v>1998</v>
      </c>
      <c r="B2022" s="63">
        <v>3.1534949467661662</v>
      </c>
      <c r="C2022" s="63">
        <v>26.846505053233834</v>
      </c>
    </row>
    <row r="2023" spans="1:3" x14ac:dyDescent="0.2">
      <c r="A2023" s="63">
        <v>1999</v>
      </c>
      <c r="B2023" s="63">
        <v>51.982487897795188</v>
      </c>
      <c r="C2023" s="63">
        <v>-1.9824878977951883</v>
      </c>
    </row>
    <row r="2024" spans="1:3" x14ac:dyDescent="0.2">
      <c r="A2024" s="63">
        <v>2000</v>
      </c>
      <c r="B2024" s="63">
        <v>-12.407392916748577</v>
      </c>
      <c r="C2024" s="63">
        <v>25.407392916748577</v>
      </c>
    </row>
    <row r="2025" spans="1:3" x14ac:dyDescent="0.2">
      <c r="A2025" s="63">
        <v>2001</v>
      </c>
      <c r="B2025" s="63">
        <v>35.348435354038052</v>
      </c>
      <c r="C2025" s="63">
        <v>-13.348435354038052</v>
      </c>
    </row>
    <row r="2026" spans="1:3" x14ac:dyDescent="0.2">
      <c r="A2026" s="63">
        <v>2002</v>
      </c>
      <c r="B2026" s="63">
        <v>91.68958106676385</v>
      </c>
      <c r="C2026" s="63">
        <v>-71.68958106676385</v>
      </c>
    </row>
    <row r="2027" spans="1:3" x14ac:dyDescent="0.2">
      <c r="A2027" s="63">
        <v>2003</v>
      </c>
      <c r="B2027" s="63">
        <v>62.177552360097955</v>
      </c>
      <c r="C2027" s="63">
        <v>-5.1775523600979554</v>
      </c>
    </row>
    <row r="2028" spans="1:3" x14ac:dyDescent="0.2">
      <c r="A2028" s="63">
        <v>2004</v>
      </c>
      <c r="B2028" s="63">
        <v>23.5436238713717</v>
      </c>
      <c r="C2028" s="63">
        <v>23.4563761286283</v>
      </c>
    </row>
    <row r="2029" spans="1:3" x14ac:dyDescent="0.2">
      <c r="A2029" s="63">
        <v>2005</v>
      </c>
      <c r="B2029" s="63">
        <v>1.543747926402574</v>
      </c>
      <c r="C2029" s="63">
        <v>26.456252073597426</v>
      </c>
    </row>
    <row r="2030" spans="1:3" x14ac:dyDescent="0.2">
      <c r="A2030" s="63">
        <v>2006</v>
      </c>
      <c r="B2030" s="63">
        <v>39.641094075007636</v>
      </c>
      <c r="C2030" s="63">
        <v>-12.641094075007636</v>
      </c>
    </row>
    <row r="2031" spans="1:3" x14ac:dyDescent="0.2">
      <c r="A2031" s="63">
        <v>2007</v>
      </c>
      <c r="B2031" s="63">
        <v>32.128941313310868</v>
      </c>
      <c r="C2031" s="63">
        <v>3.8710586866891319</v>
      </c>
    </row>
    <row r="2032" spans="1:3" x14ac:dyDescent="0.2">
      <c r="A2032" s="63">
        <v>2008</v>
      </c>
      <c r="B2032" s="63">
        <v>27.836282592341284</v>
      </c>
      <c r="C2032" s="63">
        <v>-29.836282592341284</v>
      </c>
    </row>
    <row r="2033" spans="1:3" x14ac:dyDescent="0.2">
      <c r="A2033" s="63">
        <v>2009</v>
      </c>
      <c r="B2033" s="63">
        <v>18.71438281028091</v>
      </c>
      <c r="C2033" s="63">
        <v>2.2856171897190904</v>
      </c>
    </row>
    <row r="2034" spans="1:3" x14ac:dyDescent="0.2">
      <c r="A2034" s="63">
        <v>2010</v>
      </c>
      <c r="B2034" s="63">
        <v>112.6162923314906</v>
      </c>
      <c r="C2034" s="63">
        <v>-7.6162923314905981</v>
      </c>
    </row>
    <row r="2035" spans="1:3" x14ac:dyDescent="0.2">
      <c r="A2035" s="63">
        <v>2011</v>
      </c>
      <c r="B2035" s="63">
        <v>-2.2123284544458173</v>
      </c>
      <c r="C2035" s="63">
        <v>28.212328454445817</v>
      </c>
    </row>
    <row r="2036" spans="1:3" x14ac:dyDescent="0.2">
      <c r="A2036" s="63">
        <v>2012</v>
      </c>
      <c r="B2036" s="63">
        <v>3.1534949467661662</v>
      </c>
      <c r="C2036" s="63">
        <v>26.846505053233834</v>
      </c>
    </row>
    <row r="2037" spans="1:3" x14ac:dyDescent="0.2">
      <c r="A2037" s="63">
        <v>2013</v>
      </c>
      <c r="B2037" s="63">
        <v>-12.407392916748577</v>
      </c>
      <c r="C2037" s="63">
        <v>24.407392916748577</v>
      </c>
    </row>
    <row r="2038" spans="1:3" x14ac:dyDescent="0.2">
      <c r="A2038" s="63">
        <v>2014</v>
      </c>
      <c r="B2038" s="63">
        <v>35.348435354038052</v>
      </c>
      <c r="C2038" s="63">
        <v>-12.348435354038052</v>
      </c>
    </row>
    <row r="2039" spans="1:3" x14ac:dyDescent="0.2">
      <c r="A2039" s="63">
        <v>2015</v>
      </c>
      <c r="B2039" s="63">
        <v>51.982487897795188</v>
      </c>
      <c r="C2039" s="63">
        <v>-1.9824878977951883</v>
      </c>
    </row>
    <row r="2040" spans="1:3" x14ac:dyDescent="0.2">
      <c r="A2040" s="63">
        <v>2016</v>
      </c>
      <c r="B2040" s="63">
        <v>91.68958106676385</v>
      </c>
      <c r="C2040" s="63">
        <v>-70.68958106676385</v>
      </c>
    </row>
    <row r="2041" spans="1:3" x14ac:dyDescent="0.2">
      <c r="A2041" s="63">
        <v>2017</v>
      </c>
      <c r="B2041" s="63">
        <v>62.177552360097955</v>
      </c>
      <c r="C2041" s="63">
        <v>-4.1775523600979554</v>
      </c>
    </row>
    <row r="2042" spans="1:3" x14ac:dyDescent="0.2">
      <c r="A2042" s="63">
        <v>2018</v>
      </c>
      <c r="B2042" s="63">
        <v>76.128693203249099</v>
      </c>
      <c r="C2042" s="63">
        <v>-3.1286932032490995</v>
      </c>
    </row>
    <row r="2043" spans="1:3" x14ac:dyDescent="0.2">
      <c r="A2043" s="63">
        <v>2019</v>
      </c>
      <c r="B2043" s="63">
        <v>129.25034487524772</v>
      </c>
      <c r="C2043" s="63">
        <v>-7.2503448752477198</v>
      </c>
    </row>
    <row r="2044" spans="1:3" x14ac:dyDescent="0.2">
      <c r="A2044" s="63">
        <v>2020</v>
      </c>
      <c r="B2044" s="63">
        <v>1.543747926402574</v>
      </c>
      <c r="C2044" s="63">
        <v>27.456252073597426</v>
      </c>
    </row>
    <row r="2045" spans="1:3" x14ac:dyDescent="0.2">
      <c r="A2045" s="63">
        <v>2021</v>
      </c>
      <c r="B2045" s="63">
        <v>-3.2854931346882097</v>
      </c>
      <c r="C2045" s="63">
        <v>28.28549313468821</v>
      </c>
    </row>
    <row r="2046" spans="1:3" x14ac:dyDescent="0.2">
      <c r="A2046" s="63">
        <v>2022</v>
      </c>
      <c r="B2046" s="63">
        <v>12.811977068947733</v>
      </c>
      <c r="C2046" s="63">
        <v>-5.8119770689477335</v>
      </c>
    </row>
    <row r="2047" spans="1:3" x14ac:dyDescent="0.2">
      <c r="A2047" s="63">
        <v>2023</v>
      </c>
      <c r="B2047" s="63">
        <v>10.665647708462942</v>
      </c>
      <c r="C2047" s="63">
        <v>-30.665647708462942</v>
      </c>
    </row>
    <row r="2048" spans="1:3" x14ac:dyDescent="0.2">
      <c r="A2048" s="63">
        <v>2024</v>
      </c>
      <c r="B2048" s="63">
        <v>121.73819211355095</v>
      </c>
      <c r="C2048" s="63">
        <v>-34.738192113550951</v>
      </c>
    </row>
    <row r="2049" spans="1:3" x14ac:dyDescent="0.2">
      <c r="A2049" s="63">
        <v>2025</v>
      </c>
      <c r="B2049" s="63">
        <v>231.20098949827539</v>
      </c>
      <c r="C2049" s="63">
        <v>158.79901050172461</v>
      </c>
    </row>
    <row r="2050" spans="1:3" x14ac:dyDescent="0.2">
      <c r="A2050" s="63">
        <v>2026</v>
      </c>
      <c r="B2050" s="63">
        <v>-20.456128018566549</v>
      </c>
      <c r="C2050" s="63">
        <v>30.456128018566549</v>
      </c>
    </row>
    <row r="2051" spans="1:3" x14ac:dyDescent="0.2">
      <c r="A2051" s="63">
        <v>2027</v>
      </c>
      <c r="B2051" s="63">
        <v>-19.382963338324153</v>
      </c>
      <c r="C2051" s="63">
        <v>51.382963338324153</v>
      </c>
    </row>
    <row r="2052" spans="1:3" x14ac:dyDescent="0.2">
      <c r="A2052" s="63">
        <v>2028</v>
      </c>
      <c r="B2052" s="63">
        <v>4.7632419671297583</v>
      </c>
      <c r="C2052" s="63">
        <v>-2.7632419671297583</v>
      </c>
    </row>
    <row r="2053" spans="1:3" x14ac:dyDescent="0.2">
      <c r="A2053" s="63">
        <v>2029</v>
      </c>
      <c r="B2053" s="63">
        <v>20.860712170765702</v>
      </c>
      <c r="C2053" s="63">
        <v>-24.860712170765702</v>
      </c>
    </row>
    <row r="2054" spans="1:3" x14ac:dyDescent="0.2">
      <c r="A2054" s="63">
        <v>2030</v>
      </c>
      <c r="B2054" s="63">
        <v>-18.309798658081757</v>
      </c>
      <c r="C2054" s="63">
        <v>2.3097986580817569</v>
      </c>
    </row>
    <row r="2055" spans="1:3" x14ac:dyDescent="0.2">
      <c r="A2055" s="63">
        <v>2031</v>
      </c>
      <c r="B2055" s="63">
        <v>25.689953231856485</v>
      </c>
      <c r="C2055" s="63">
        <v>11.310046768143515</v>
      </c>
    </row>
    <row r="2056" spans="1:3" x14ac:dyDescent="0.2">
      <c r="A2056" s="63">
        <v>2032</v>
      </c>
      <c r="B2056" s="63">
        <v>23.007041531250501</v>
      </c>
      <c r="C2056" s="63">
        <v>4.9929584687494994</v>
      </c>
    </row>
    <row r="2057" spans="1:3" x14ac:dyDescent="0.2">
      <c r="A2057" s="63">
        <v>2033</v>
      </c>
      <c r="B2057" s="63">
        <v>70.226287461915916</v>
      </c>
      <c r="C2057" s="63">
        <v>18.773712538084084</v>
      </c>
    </row>
    <row r="2058" spans="1:3" x14ac:dyDescent="0.2">
      <c r="A2058" s="63">
        <v>2034</v>
      </c>
      <c r="B2058" s="63">
        <v>119.59186275306615</v>
      </c>
      <c r="C2058" s="63">
        <v>13.408137246933848</v>
      </c>
    </row>
    <row r="2059" spans="1:3" x14ac:dyDescent="0.2">
      <c r="A2059" s="63">
        <v>2035</v>
      </c>
      <c r="B2059" s="63">
        <v>28.90944727258367</v>
      </c>
      <c r="C2059" s="63">
        <v>23.09055272741633</v>
      </c>
    </row>
    <row r="2060" spans="1:3" x14ac:dyDescent="0.2">
      <c r="A2060" s="63">
        <v>2036</v>
      </c>
      <c r="B2060" s="63">
        <v>358.37100410699929</v>
      </c>
      <c r="C2060" s="63">
        <v>-49.371004106999294</v>
      </c>
    </row>
    <row r="2061" spans="1:3" x14ac:dyDescent="0.2">
      <c r="A2061" s="63">
        <v>2037</v>
      </c>
      <c r="B2061" s="63">
        <v>36.958182374401652</v>
      </c>
      <c r="C2061" s="63">
        <v>-225.95818237440164</v>
      </c>
    </row>
    <row r="2062" spans="1:3" x14ac:dyDescent="0.2">
      <c r="A2062" s="63">
        <v>2038</v>
      </c>
      <c r="B2062" s="63">
        <v>-7.0415695155365938</v>
      </c>
      <c r="C2062" s="63">
        <v>-216.95843048446341</v>
      </c>
    </row>
    <row r="2063" spans="1:3" x14ac:dyDescent="0.2">
      <c r="A2063" s="63">
        <v>2039</v>
      </c>
      <c r="B2063" s="63">
        <v>310.07859349609146</v>
      </c>
      <c r="C2063" s="63">
        <v>1.9214065039085426</v>
      </c>
    </row>
    <row r="2064" spans="1:3" x14ac:dyDescent="0.2">
      <c r="A2064" s="63">
        <v>2040</v>
      </c>
      <c r="B2064" s="63">
        <v>332.61505178118176</v>
      </c>
      <c r="C2064" s="63">
        <v>-61.615051781181762</v>
      </c>
    </row>
    <row r="2065" spans="1:3" x14ac:dyDescent="0.2">
      <c r="A2065" s="63">
        <v>2041</v>
      </c>
      <c r="B2065" s="63">
        <v>21.933876851008101</v>
      </c>
      <c r="C2065" s="63">
        <v>24.066123148991899</v>
      </c>
    </row>
    <row r="2066" spans="1:3" x14ac:dyDescent="0.2">
      <c r="A2066" s="63">
        <v>2042</v>
      </c>
      <c r="B2066" s="63">
        <v>3.1534949467661662</v>
      </c>
      <c r="C2066" s="63">
        <v>27.846505053233834</v>
      </c>
    </row>
    <row r="2067" spans="1:3" x14ac:dyDescent="0.2">
      <c r="A2067" s="63">
        <v>2043</v>
      </c>
      <c r="B2067" s="63">
        <v>72.372616822400715</v>
      </c>
      <c r="C2067" s="63">
        <v>4.6273831775992846</v>
      </c>
    </row>
    <row r="2068" spans="1:3" x14ac:dyDescent="0.2">
      <c r="A2068" s="63">
        <v>2044</v>
      </c>
      <c r="B2068" s="63">
        <v>39.641094075007636</v>
      </c>
      <c r="C2068" s="63">
        <v>-13.641094075007636</v>
      </c>
    </row>
    <row r="2069" spans="1:3" x14ac:dyDescent="0.2">
      <c r="A2069" s="63">
        <v>2045</v>
      </c>
      <c r="B2069" s="63">
        <v>27.836282592341284</v>
      </c>
      <c r="C2069" s="63">
        <v>-30.836282592341284</v>
      </c>
    </row>
    <row r="2070" spans="1:3" x14ac:dyDescent="0.2">
      <c r="A2070" s="63">
        <v>2046</v>
      </c>
      <c r="B2070" s="63">
        <v>14.958306429432525</v>
      </c>
      <c r="C2070" s="63">
        <v>16.041693570567475</v>
      </c>
    </row>
    <row r="2071" spans="1:3" x14ac:dyDescent="0.2">
      <c r="A2071" s="63">
        <v>2047</v>
      </c>
      <c r="B2071" s="63">
        <v>14.421724089311326</v>
      </c>
      <c r="C2071" s="63">
        <v>12.578275910688674</v>
      </c>
    </row>
    <row r="2072" spans="1:3" x14ac:dyDescent="0.2">
      <c r="A2072" s="63">
        <v>2048</v>
      </c>
      <c r="B2072" s="63">
        <v>23.007041531250501</v>
      </c>
      <c r="C2072" s="63">
        <v>3.9929584687494994</v>
      </c>
    </row>
    <row r="2073" spans="1:3" x14ac:dyDescent="0.2">
      <c r="A2073" s="63">
        <v>2049</v>
      </c>
      <c r="B2073" s="63">
        <v>43.397170455856021</v>
      </c>
      <c r="C2073" s="63">
        <v>-27.397170455856021</v>
      </c>
    </row>
    <row r="2074" spans="1:3" x14ac:dyDescent="0.2">
      <c r="A2074" s="63">
        <v>2050</v>
      </c>
      <c r="B2074" s="63">
        <v>-20.456128018566549</v>
      </c>
      <c r="C2074" s="63">
        <v>29.456128018566549</v>
      </c>
    </row>
    <row r="2075" spans="1:3" x14ac:dyDescent="0.2">
      <c r="A2075" s="63">
        <v>2051</v>
      </c>
      <c r="B2075" s="63">
        <v>-5.4318224951730016</v>
      </c>
      <c r="C2075" s="63">
        <v>12.431822495173002</v>
      </c>
    </row>
    <row r="2076" spans="1:3" x14ac:dyDescent="0.2">
      <c r="A2076" s="63">
        <v>2052</v>
      </c>
      <c r="B2076" s="63">
        <v>-18.309798658081757</v>
      </c>
      <c r="C2076" s="63">
        <v>3.3097986580817569</v>
      </c>
    </row>
    <row r="2077" spans="1:3" x14ac:dyDescent="0.2">
      <c r="A2077" s="63">
        <v>2053</v>
      </c>
      <c r="B2077" s="63">
        <v>20.860712170765702</v>
      </c>
      <c r="C2077" s="63">
        <v>-25.860712170765702</v>
      </c>
    </row>
    <row r="2078" spans="1:3" x14ac:dyDescent="0.2">
      <c r="A2078" s="63">
        <v>2054</v>
      </c>
      <c r="B2078" s="63">
        <v>5.2998243072509581</v>
      </c>
      <c r="C2078" s="63">
        <v>6.7001756927490419</v>
      </c>
    </row>
    <row r="2079" spans="1:3" x14ac:dyDescent="0.2">
      <c r="A2079" s="63">
        <v>2055</v>
      </c>
      <c r="B2079" s="63">
        <v>56.811728958885972</v>
      </c>
      <c r="C2079" s="63">
        <v>9.188271041114028</v>
      </c>
    </row>
    <row r="2080" spans="1:3" x14ac:dyDescent="0.2">
      <c r="A2080" s="63">
        <v>2056</v>
      </c>
      <c r="B2080" s="63">
        <v>1.543747926402574</v>
      </c>
      <c r="C2080" s="63">
        <v>26.456252073597426</v>
      </c>
    </row>
    <row r="2081" spans="1:3" x14ac:dyDescent="0.2">
      <c r="A2081" s="63">
        <v>2057</v>
      </c>
      <c r="B2081" s="63">
        <v>35.348435354038052</v>
      </c>
      <c r="C2081" s="63">
        <v>-13.348435354038052</v>
      </c>
    </row>
    <row r="2082" spans="1:3" x14ac:dyDescent="0.2">
      <c r="A2082" s="63">
        <v>2058</v>
      </c>
      <c r="B2082" s="63">
        <v>91.68958106676385</v>
      </c>
      <c r="C2082" s="63">
        <v>-71.68958106676385</v>
      </c>
    </row>
    <row r="2083" spans="1:3" x14ac:dyDescent="0.2">
      <c r="A2083" s="63">
        <v>2059</v>
      </c>
      <c r="B2083" s="63">
        <v>129.25034487524772</v>
      </c>
      <c r="C2083" s="63">
        <v>-8.2503448752477198</v>
      </c>
    </row>
    <row r="2084" spans="1:3" x14ac:dyDescent="0.2">
      <c r="A2084" s="63">
        <v>2060</v>
      </c>
      <c r="B2084" s="63">
        <v>-3.2854931346882097</v>
      </c>
      <c r="C2084" s="63">
        <v>27.28549313468821</v>
      </c>
    </row>
    <row r="2085" spans="1:3" x14ac:dyDescent="0.2">
      <c r="A2085" s="63">
        <v>2061</v>
      </c>
      <c r="B2085" s="63">
        <v>76.128693203249099</v>
      </c>
      <c r="C2085" s="63">
        <v>-4.1286932032490995</v>
      </c>
    </row>
    <row r="2086" spans="1:3" x14ac:dyDescent="0.2">
      <c r="A2086" s="63">
        <v>2062</v>
      </c>
      <c r="B2086" s="63">
        <v>239.24972460009334</v>
      </c>
      <c r="C2086" s="63">
        <v>-51.249724600093344</v>
      </c>
    </row>
    <row r="2087" spans="1:3" x14ac:dyDescent="0.2">
      <c r="A2087" s="63">
        <v>2063</v>
      </c>
      <c r="B2087" s="63">
        <v>10.665647708462942</v>
      </c>
      <c r="C2087" s="63">
        <v>19.334352291537058</v>
      </c>
    </row>
    <row r="2088" spans="1:3" x14ac:dyDescent="0.2">
      <c r="A2088" s="63">
        <v>2064</v>
      </c>
      <c r="B2088" s="63">
        <v>25.689953231856485</v>
      </c>
      <c r="C2088" s="63">
        <v>2.3100467681435148</v>
      </c>
    </row>
    <row r="2089" spans="1:3" x14ac:dyDescent="0.2">
      <c r="A2089" s="63">
        <v>2065</v>
      </c>
      <c r="B2089" s="63">
        <v>11.738812388705334</v>
      </c>
      <c r="C2089" s="63">
        <v>12.261187611294666</v>
      </c>
    </row>
    <row r="2090" spans="1:3" x14ac:dyDescent="0.2">
      <c r="A2090" s="63">
        <v>2066</v>
      </c>
      <c r="B2090" s="63">
        <v>47.689829176825604</v>
      </c>
      <c r="C2090" s="63">
        <v>-0.68982917682560441</v>
      </c>
    </row>
    <row r="2091" spans="1:3" x14ac:dyDescent="0.2">
      <c r="A2091" s="63">
        <v>2067</v>
      </c>
      <c r="B2091" s="63">
        <v>119.59186275306615</v>
      </c>
      <c r="C2091" s="63">
        <v>13.408137246933848</v>
      </c>
    </row>
    <row r="2092" spans="1:3" x14ac:dyDescent="0.2">
      <c r="A2092" s="63">
        <v>2068</v>
      </c>
      <c r="B2092" s="63">
        <v>28.90944727258367</v>
      </c>
      <c r="C2092" s="63">
        <v>23.09055272741633</v>
      </c>
    </row>
    <row r="2093" spans="1:3" x14ac:dyDescent="0.2">
      <c r="A2093" s="63">
        <v>2069</v>
      </c>
      <c r="B2093" s="63">
        <v>25.689953231856485</v>
      </c>
      <c r="C2093" s="63">
        <v>10.310046768143515</v>
      </c>
    </row>
    <row r="2094" spans="1:3" x14ac:dyDescent="0.2">
      <c r="A2094" s="63">
        <v>2070</v>
      </c>
      <c r="B2094" s="63">
        <v>23.007041531250501</v>
      </c>
      <c r="C2094" s="63">
        <v>4.9929584687494994</v>
      </c>
    </row>
    <row r="2095" spans="1:3" x14ac:dyDescent="0.2">
      <c r="A2095" s="63">
        <v>2071</v>
      </c>
      <c r="B2095" s="63">
        <v>43.397170455856021</v>
      </c>
      <c r="C2095" s="63">
        <v>-26.397170455856021</v>
      </c>
    </row>
    <row r="2096" spans="1:3" x14ac:dyDescent="0.2">
      <c r="A2096" s="63">
        <v>2072</v>
      </c>
      <c r="B2096" s="63">
        <v>20.860712170765702</v>
      </c>
      <c r="C2096" s="63">
        <v>-24.860712170765702</v>
      </c>
    </row>
    <row r="2097" spans="1:3" x14ac:dyDescent="0.2">
      <c r="A2097" s="63">
        <v>2073</v>
      </c>
      <c r="B2097" s="63">
        <v>5.2998243072509581</v>
      </c>
      <c r="C2097" s="63">
        <v>6.7001756927490419</v>
      </c>
    </row>
    <row r="2098" spans="1:3" x14ac:dyDescent="0.2">
      <c r="A2098" s="63">
        <v>2074</v>
      </c>
      <c r="B2098" s="63">
        <v>-18.309798658081757</v>
      </c>
      <c r="C2098" s="63">
        <v>3.3097986580817569</v>
      </c>
    </row>
    <row r="2099" spans="1:3" x14ac:dyDescent="0.2">
      <c r="A2099" s="63">
        <v>2075</v>
      </c>
      <c r="B2099" s="63">
        <v>32.128941313310868</v>
      </c>
      <c r="C2099" s="63">
        <v>3.8710586866891319</v>
      </c>
    </row>
    <row r="2100" spans="1:3" x14ac:dyDescent="0.2">
      <c r="A2100" s="63">
        <v>2076</v>
      </c>
      <c r="B2100" s="63">
        <v>18.71438281028091</v>
      </c>
      <c r="C2100" s="63">
        <v>2.2856171897190904</v>
      </c>
    </row>
    <row r="2101" spans="1:3" x14ac:dyDescent="0.2">
      <c r="A2101" s="63">
        <v>2077</v>
      </c>
      <c r="B2101" s="63">
        <v>39.641094075007636</v>
      </c>
      <c r="C2101" s="63">
        <v>-13.641094075007636</v>
      </c>
    </row>
    <row r="2102" spans="1:3" x14ac:dyDescent="0.2">
      <c r="A2102" s="63">
        <v>2078</v>
      </c>
      <c r="B2102" s="63">
        <v>-1.1391637742034177</v>
      </c>
      <c r="C2102" s="63">
        <v>27.139163774203418</v>
      </c>
    </row>
    <row r="2103" spans="1:3" x14ac:dyDescent="0.2">
      <c r="A2103" s="63">
        <v>2079</v>
      </c>
      <c r="B2103" s="63">
        <v>72.372616822400715</v>
      </c>
      <c r="C2103" s="63">
        <v>4.6273831775992846</v>
      </c>
    </row>
    <row r="2104" spans="1:3" x14ac:dyDescent="0.2">
      <c r="A2104" s="63">
        <v>2080</v>
      </c>
      <c r="B2104" s="63">
        <v>23.5436238713717</v>
      </c>
      <c r="C2104" s="63">
        <v>23.4563761286283</v>
      </c>
    </row>
    <row r="2105" spans="1:3" x14ac:dyDescent="0.2">
      <c r="A2105" s="63">
        <v>2081</v>
      </c>
      <c r="B2105" s="63">
        <v>70.226287461915916</v>
      </c>
      <c r="C2105" s="63">
        <v>18.773712538084084</v>
      </c>
    </row>
    <row r="2106" spans="1:3" x14ac:dyDescent="0.2">
      <c r="A2106" s="63">
        <v>2082</v>
      </c>
      <c r="B2106" s="63">
        <v>239.24972460009334</v>
      </c>
      <c r="C2106" s="63">
        <v>-51.249724600093344</v>
      </c>
    </row>
    <row r="2107" spans="1:3" x14ac:dyDescent="0.2">
      <c r="A2107" s="63">
        <v>2083</v>
      </c>
      <c r="B2107" s="63">
        <v>10.665647708462942</v>
      </c>
      <c r="C2107" s="63">
        <v>18.334352291537058</v>
      </c>
    </row>
    <row r="2108" spans="1:3" x14ac:dyDescent="0.2">
      <c r="A2108" s="63">
        <v>2084</v>
      </c>
      <c r="B2108" s="63">
        <v>119.59186275306615</v>
      </c>
      <c r="C2108" s="63">
        <v>14.408137246933848</v>
      </c>
    </row>
    <row r="2109" spans="1:3" x14ac:dyDescent="0.2">
      <c r="A2109" s="63">
        <v>2085</v>
      </c>
      <c r="B2109" s="63">
        <v>28.90944727258367</v>
      </c>
      <c r="C2109" s="63">
        <v>24.09055272741633</v>
      </c>
    </row>
    <row r="2110" spans="1:3" x14ac:dyDescent="0.2">
      <c r="A2110" s="63">
        <v>2086</v>
      </c>
      <c r="B2110" s="63">
        <v>47.689829176825604</v>
      </c>
      <c r="C2110" s="63">
        <v>-0.68982917682560441</v>
      </c>
    </row>
    <row r="2111" spans="1:3" x14ac:dyDescent="0.2">
      <c r="A2111" s="63">
        <v>2087</v>
      </c>
      <c r="B2111" s="63">
        <v>12.275394728826534</v>
      </c>
      <c r="C2111" s="63">
        <v>-100.27539472882654</v>
      </c>
    </row>
    <row r="2112" spans="1:3" x14ac:dyDescent="0.2">
      <c r="A2112" s="63">
        <v>2088</v>
      </c>
      <c r="B2112" s="63">
        <v>332.61505178118176</v>
      </c>
      <c r="C2112" s="63">
        <v>-61.615051781181762</v>
      </c>
    </row>
    <row r="2113" spans="1:3" x14ac:dyDescent="0.2">
      <c r="A2113" s="63">
        <v>2089</v>
      </c>
      <c r="B2113" s="63">
        <v>60.56780533973437</v>
      </c>
      <c r="C2113" s="63">
        <v>-209.56780533973438</v>
      </c>
    </row>
    <row r="2114" spans="1:3" x14ac:dyDescent="0.2">
      <c r="A2114" s="63">
        <v>2090</v>
      </c>
      <c r="B2114" s="63">
        <v>226.37174843718461</v>
      </c>
      <c r="C2114" s="63">
        <v>-69.371748437184607</v>
      </c>
    </row>
    <row r="2115" spans="1:3" x14ac:dyDescent="0.2">
      <c r="A2115" s="63">
        <v>2091</v>
      </c>
      <c r="B2115" s="63">
        <v>130.32350955549012</v>
      </c>
      <c r="C2115" s="63">
        <v>-99.323509555490119</v>
      </c>
    </row>
    <row r="2116" spans="1:3" x14ac:dyDescent="0.2">
      <c r="A2116" s="63">
        <v>2092</v>
      </c>
      <c r="B2116" s="63">
        <v>266.6154239462744</v>
      </c>
      <c r="C2116" s="63">
        <v>-50.615423946274404</v>
      </c>
    </row>
    <row r="2117" spans="1:3" x14ac:dyDescent="0.2">
      <c r="A2117" s="63">
        <v>2093</v>
      </c>
      <c r="B2117" s="63">
        <v>130.32350955549012</v>
      </c>
      <c r="C2117" s="63">
        <v>-98.323509555490119</v>
      </c>
    </row>
    <row r="2118" spans="1:3" x14ac:dyDescent="0.2">
      <c r="A2118" s="63">
        <v>2094</v>
      </c>
      <c r="B2118" s="63">
        <v>244.07896566118413</v>
      </c>
      <c r="C2118" s="63">
        <v>-50.078965661184128</v>
      </c>
    </row>
    <row r="2119" spans="1:3" x14ac:dyDescent="0.2">
      <c r="A2119" s="63">
        <v>2095</v>
      </c>
      <c r="B2119" s="63">
        <v>124.95768615427815</v>
      </c>
      <c r="C2119" s="63">
        <v>-2.9576861542781501</v>
      </c>
    </row>
    <row r="2120" spans="1:3" x14ac:dyDescent="0.2">
      <c r="A2120" s="63">
        <v>2096</v>
      </c>
      <c r="B2120" s="63">
        <v>266.6154239462744</v>
      </c>
      <c r="C2120" s="63">
        <v>-51.615423946274404</v>
      </c>
    </row>
    <row r="2121" spans="1:3" x14ac:dyDescent="0.2">
      <c r="A2121" s="63">
        <v>2097</v>
      </c>
      <c r="B2121" s="63">
        <v>226.37174843718461</v>
      </c>
      <c r="C2121" s="63">
        <v>-69.371748437184607</v>
      </c>
    </row>
    <row r="2122" spans="1:3" x14ac:dyDescent="0.2">
      <c r="A2122" s="63">
        <v>2098</v>
      </c>
      <c r="B2122" s="63">
        <v>-25.821951419778532</v>
      </c>
      <c r="C2122" s="63">
        <v>-382.17804858022146</v>
      </c>
    </row>
    <row r="2123" spans="1:3" x14ac:dyDescent="0.2">
      <c r="A2123" s="63">
        <v>2099</v>
      </c>
      <c r="B2123" s="63">
        <v>4.7632419671297583</v>
      </c>
      <c r="C2123" s="63">
        <v>-3.7632419671297583</v>
      </c>
    </row>
    <row r="2124" spans="1:3" x14ac:dyDescent="0.2">
      <c r="A2124" s="63">
        <v>2100</v>
      </c>
      <c r="B2124" s="63">
        <v>-5.4318224951730016</v>
      </c>
      <c r="C2124" s="63">
        <v>13.431822495173002</v>
      </c>
    </row>
    <row r="2125" spans="1:3" x14ac:dyDescent="0.2">
      <c r="A2125" s="63">
        <v>2101</v>
      </c>
      <c r="B2125" s="63">
        <v>-19.382963338324153</v>
      </c>
      <c r="C2125" s="63">
        <v>50.382963338324153</v>
      </c>
    </row>
    <row r="2126" spans="1:3" x14ac:dyDescent="0.2">
      <c r="A2126" s="63">
        <v>2102</v>
      </c>
      <c r="B2126" s="63">
        <v>-20.456128018566549</v>
      </c>
      <c r="C2126" s="63">
        <v>30.456128018566549</v>
      </c>
    </row>
    <row r="2127" spans="1:3" x14ac:dyDescent="0.2">
      <c r="A2127" s="63">
        <v>2103</v>
      </c>
      <c r="B2127" s="63">
        <v>-11.334228236506181</v>
      </c>
      <c r="C2127" s="63">
        <v>28.334228236506181</v>
      </c>
    </row>
    <row r="2128" spans="1:3" x14ac:dyDescent="0.2">
      <c r="A2128" s="63">
        <v>2104</v>
      </c>
      <c r="B2128" s="63">
        <v>-10.261063556263785</v>
      </c>
      <c r="C2128" s="63">
        <v>29.261063556263785</v>
      </c>
    </row>
    <row r="2129" spans="1:3" x14ac:dyDescent="0.2">
      <c r="A2129" s="63">
        <v>2105</v>
      </c>
      <c r="B2129" s="63">
        <v>56.811728958885972</v>
      </c>
      <c r="C2129" s="63">
        <v>9.188271041114028</v>
      </c>
    </row>
    <row r="2130" spans="1:3" x14ac:dyDescent="0.2">
      <c r="A2130" s="63">
        <v>2106</v>
      </c>
      <c r="B2130" s="63">
        <v>-3.2854931346882097</v>
      </c>
      <c r="C2130" s="63">
        <v>28.28549313468821</v>
      </c>
    </row>
    <row r="2131" spans="1:3" x14ac:dyDescent="0.2">
      <c r="A2131" s="63">
        <v>2107</v>
      </c>
      <c r="B2131" s="63">
        <v>76.128693203249099</v>
      </c>
      <c r="C2131" s="63">
        <v>-3.1286932032490995</v>
      </c>
    </row>
    <row r="2132" spans="1:3" x14ac:dyDescent="0.2">
      <c r="A2132" s="63">
        <v>2108</v>
      </c>
      <c r="B2132" s="63">
        <v>129.25034487524772</v>
      </c>
      <c r="C2132" s="63">
        <v>-8.2503448752477198</v>
      </c>
    </row>
    <row r="2133" spans="1:3" x14ac:dyDescent="0.2">
      <c r="A2133" s="63">
        <v>2109</v>
      </c>
      <c r="B2133" s="63">
        <v>17.641218130038517</v>
      </c>
      <c r="C2133" s="63">
        <v>-24.641218130038517</v>
      </c>
    </row>
    <row r="2134" spans="1:3" x14ac:dyDescent="0.2">
      <c r="A2134" s="63">
        <v>2110</v>
      </c>
      <c r="B2134" s="63">
        <v>10.129065368341742</v>
      </c>
      <c r="C2134" s="63">
        <v>-9.1290653683417418</v>
      </c>
    </row>
    <row r="2135" spans="1:3" x14ac:dyDescent="0.2">
      <c r="A2135" s="63">
        <v>2111</v>
      </c>
      <c r="B2135" s="63">
        <v>11.738812388705334</v>
      </c>
      <c r="C2135" s="63">
        <v>13.261187611294666</v>
      </c>
    </row>
    <row r="2136" spans="1:3" x14ac:dyDescent="0.2">
      <c r="A2136" s="63">
        <v>2112</v>
      </c>
      <c r="B2136" s="63">
        <v>12.811977068947733</v>
      </c>
      <c r="C2136" s="63">
        <v>-6.8119770689477335</v>
      </c>
    </row>
    <row r="2137" spans="1:3" x14ac:dyDescent="0.2">
      <c r="A2137" s="63">
        <v>2113</v>
      </c>
      <c r="B2137" s="63">
        <v>25.689953231856485</v>
      </c>
      <c r="C2137" s="63">
        <v>2.3100467681435148</v>
      </c>
    </row>
    <row r="2138" spans="1:3" x14ac:dyDescent="0.2">
      <c r="A2138" s="63">
        <v>2114</v>
      </c>
      <c r="B2138" s="63">
        <v>121.73819211355095</v>
      </c>
      <c r="C2138" s="63">
        <v>-34.738192113550951</v>
      </c>
    </row>
    <row r="2139" spans="1:3" x14ac:dyDescent="0.2">
      <c r="A2139" s="63">
        <v>2115</v>
      </c>
      <c r="B2139" s="63">
        <v>112.6162923314906</v>
      </c>
      <c r="C2139" s="63">
        <v>-7.6162923314905981</v>
      </c>
    </row>
    <row r="2140" spans="1:3" x14ac:dyDescent="0.2">
      <c r="A2140" s="63">
        <v>2116</v>
      </c>
      <c r="B2140" s="63">
        <v>21.933876851008101</v>
      </c>
      <c r="C2140" s="63">
        <v>24.066123148991899</v>
      </c>
    </row>
    <row r="2141" spans="1:3" x14ac:dyDescent="0.2">
      <c r="A2141" s="63">
        <v>2117</v>
      </c>
      <c r="B2141" s="63">
        <v>14.958306429432525</v>
      </c>
      <c r="C2141" s="63">
        <v>15.041693570567475</v>
      </c>
    </row>
    <row r="2142" spans="1:3" x14ac:dyDescent="0.2">
      <c r="A2142" s="63">
        <v>2118</v>
      </c>
      <c r="B2142" s="63">
        <v>14.421724089311326</v>
      </c>
      <c r="C2142" s="63">
        <v>13.578275910688674</v>
      </c>
    </row>
    <row r="2143" spans="1:3" x14ac:dyDescent="0.2">
      <c r="A2143" s="63">
        <v>2119</v>
      </c>
      <c r="B2143" s="63">
        <v>27.836282592341284</v>
      </c>
      <c r="C2143" s="63">
        <v>-30.836282592341284</v>
      </c>
    </row>
    <row r="2144" spans="1:3" x14ac:dyDescent="0.2">
      <c r="A2144" s="63">
        <v>2120</v>
      </c>
      <c r="B2144" s="63">
        <v>51.982487897795188</v>
      </c>
      <c r="C2144" s="63">
        <v>6.0175121022048117</v>
      </c>
    </row>
    <row r="2145" spans="1:3" x14ac:dyDescent="0.2">
      <c r="A2145" s="63">
        <v>2121</v>
      </c>
      <c r="B2145" s="63">
        <v>91.68958106676385</v>
      </c>
      <c r="C2145" s="63">
        <v>-71.68958106676385</v>
      </c>
    </row>
    <row r="2146" spans="1:3" x14ac:dyDescent="0.2">
      <c r="A2146" s="63">
        <v>2122</v>
      </c>
      <c r="B2146" s="63">
        <v>-12.407392916748577</v>
      </c>
      <c r="C2146" s="63">
        <v>25.407392916748577</v>
      </c>
    </row>
    <row r="2147" spans="1:3" x14ac:dyDescent="0.2">
      <c r="A2147" s="63">
        <v>2123</v>
      </c>
      <c r="B2147" s="63">
        <v>35.348435354038052</v>
      </c>
      <c r="C2147" s="63">
        <v>-12.348435354038052</v>
      </c>
    </row>
    <row r="2148" spans="1:3" x14ac:dyDescent="0.2">
      <c r="A2148" s="63">
        <v>2124</v>
      </c>
      <c r="B2148" s="63">
        <v>51.982487897795188</v>
      </c>
      <c r="C2148" s="63">
        <v>-0.9824878977951883</v>
      </c>
    </row>
    <row r="2149" spans="1:3" x14ac:dyDescent="0.2">
      <c r="A2149" s="63">
        <v>2125</v>
      </c>
      <c r="B2149" s="63">
        <v>162.51844996276202</v>
      </c>
      <c r="C2149" s="63">
        <v>-8.5184499627620198</v>
      </c>
    </row>
    <row r="2150" spans="1:3" x14ac:dyDescent="0.2">
      <c r="A2150" s="63">
        <v>2126</v>
      </c>
      <c r="B2150" s="63">
        <v>47.689829176825604</v>
      </c>
      <c r="C2150" s="63">
        <v>-47.689829176825604</v>
      </c>
    </row>
    <row r="2151" spans="1:3" x14ac:dyDescent="0.2">
      <c r="A2151" s="63">
        <v>2127</v>
      </c>
      <c r="B2151" s="63">
        <v>41.787423435492435</v>
      </c>
      <c r="C2151" s="63">
        <v>9.2125765645075646</v>
      </c>
    </row>
    <row r="2152" spans="1:3" x14ac:dyDescent="0.2">
      <c r="A2152" s="63">
        <v>2128</v>
      </c>
      <c r="B2152" s="63">
        <v>35.348435354038052</v>
      </c>
      <c r="C2152" s="63">
        <v>-9.3484353540380525</v>
      </c>
    </row>
    <row r="2153" spans="1:3" x14ac:dyDescent="0.2">
      <c r="A2153" s="63">
        <v>2129</v>
      </c>
      <c r="B2153" s="63">
        <v>41.787423435492435</v>
      </c>
      <c r="C2153" s="63">
        <v>14.212576564507565</v>
      </c>
    </row>
    <row r="2154" spans="1:3" x14ac:dyDescent="0.2">
      <c r="A2154" s="63">
        <v>2130</v>
      </c>
      <c r="B2154" s="63">
        <v>17.641218130038517</v>
      </c>
      <c r="C2154" s="63">
        <v>29.358781869961483</v>
      </c>
    </row>
    <row r="2155" spans="1:3" x14ac:dyDescent="0.2">
      <c r="A2155" s="63">
        <v>2131</v>
      </c>
      <c r="B2155" s="63">
        <v>38.031347054644037</v>
      </c>
      <c r="C2155" s="63">
        <v>45.968652945355963</v>
      </c>
    </row>
    <row r="2156" spans="1:3" x14ac:dyDescent="0.2">
      <c r="A2156" s="63">
        <v>2132</v>
      </c>
      <c r="B2156" s="63">
        <v>65.397046400825133</v>
      </c>
      <c r="C2156" s="63">
        <v>17.602953599174867</v>
      </c>
    </row>
    <row r="2157" spans="1:3" x14ac:dyDescent="0.2">
      <c r="A2157" s="63">
        <v>2133</v>
      </c>
      <c r="B2157" s="63">
        <v>89.006669366157865</v>
      </c>
      <c r="C2157" s="63">
        <v>56.993330633842135</v>
      </c>
    </row>
    <row r="2158" spans="1:3" x14ac:dyDescent="0.2">
      <c r="A2158" s="63">
        <v>2134</v>
      </c>
      <c r="B2158" s="63">
        <v>71.83603448227953</v>
      </c>
      <c r="C2158" s="63">
        <v>34.16396551772047</v>
      </c>
    </row>
    <row r="2159" spans="1:3" x14ac:dyDescent="0.2">
      <c r="A2159" s="63">
        <v>2135</v>
      </c>
      <c r="B2159" s="63">
        <v>98.128569148218247</v>
      </c>
      <c r="C2159" s="63">
        <v>58.871430851781753</v>
      </c>
    </row>
    <row r="2160" spans="1:3" x14ac:dyDescent="0.2">
      <c r="A2160" s="63">
        <v>2136</v>
      </c>
      <c r="B2160" s="63">
        <v>89.006669366157865</v>
      </c>
      <c r="C2160" s="63">
        <v>58.993330633842135</v>
      </c>
    </row>
    <row r="2161" spans="1:3" x14ac:dyDescent="0.2">
      <c r="A2161" s="63">
        <v>2137</v>
      </c>
      <c r="B2161" s="63">
        <v>71.83603448227953</v>
      </c>
      <c r="C2161" s="63">
        <v>34.16396551772047</v>
      </c>
    </row>
    <row r="2162" spans="1:3" x14ac:dyDescent="0.2">
      <c r="A2162" s="63">
        <v>2138</v>
      </c>
      <c r="B2162" s="63">
        <v>98.128569148218247</v>
      </c>
      <c r="C2162" s="63">
        <v>58.871430851781753</v>
      </c>
    </row>
    <row r="2163" spans="1:3" x14ac:dyDescent="0.2">
      <c r="A2163" s="63">
        <v>2139</v>
      </c>
      <c r="B2163" s="63">
        <v>38.031347054644037</v>
      </c>
      <c r="C2163" s="63">
        <v>44.968652945355963</v>
      </c>
    </row>
    <row r="2164" spans="1:3" x14ac:dyDescent="0.2">
      <c r="A2164" s="63">
        <v>2140</v>
      </c>
      <c r="B2164" s="63">
        <v>65.397046400825133</v>
      </c>
      <c r="C2164" s="63">
        <v>18.602953599174867</v>
      </c>
    </row>
    <row r="2165" spans="1:3" x14ac:dyDescent="0.2">
      <c r="A2165" s="63">
        <v>2141</v>
      </c>
      <c r="B2165" s="63">
        <v>285.39580585051635</v>
      </c>
      <c r="C2165" s="63">
        <v>30.604194149483646</v>
      </c>
    </row>
    <row r="2166" spans="1:3" x14ac:dyDescent="0.2">
      <c r="A2166" s="63">
        <v>2142</v>
      </c>
      <c r="B2166" s="63">
        <v>231.20098949827539</v>
      </c>
      <c r="C2166" s="63">
        <v>-13.200989498275391</v>
      </c>
    </row>
    <row r="2167" spans="1:3" x14ac:dyDescent="0.2">
      <c r="A2167" s="63">
        <v>2143</v>
      </c>
      <c r="B2167" s="63">
        <v>164.66477932324679</v>
      </c>
      <c r="C2167" s="63">
        <v>8.3352206767532095</v>
      </c>
    </row>
    <row r="2168" spans="1:3" x14ac:dyDescent="0.2">
      <c r="A2168" s="63">
        <v>2144</v>
      </c>
      <c r="B2168" s="63">
        <v>98.128569148218247</v>
      </c>
      <c r="C2168" s="63">
        <v>37.871430851781753</v>
      </c>
    </row>
    <row r="2169" spans="1:3" x14ac:dyDescent="0.2">
      <c r="A2169" s="63">
        <v>2145</v>
      </c>
      <c r="B2169" s="63">
        <v>285.39580585051635</v>
      </c>
      <c r="C2169" s="63">
        <v>29.604194149483646</v>
      </c>
    </row>
    <row r="2170" spans="1:3" x14ac:dyDescent="0.2">
      <c r="A2170" s="63">
        <v>2146</v>
      </c>
      <c r="B2170" s="63">
        <v>98.128569148218247</v>
      </c>
      <c r="C2170" s="63">
        <v>35.871430851781753</v>
      </c>
    </row>
    <row r="2171" spans="1:3" x14ac:dyDescent="0.2">
      <c r="A2171" s="63">
        <v>2147</v>
      </c>
      <c r="B2171" s="63">
        <v>231.20098949827539</v>
      </c>
      <c r="C2171" s="63">
        <v>-11.200989498275391</v>
      </c>
    </row>
    <row r="2172" spans="1:3" x14ac:dyDescent="0.2">
      <c r="A2172" s="63">
        <v>2148</v>
      </c>
      <c r="B2172" s="63">
        <v>285.39580585051635</v>
      </c>
      <c r="C2172" s="63">
        <v>-12.395805850516354</v>
      </c>
    </row>
    <row r="2173" spans="1:3" x14ac:dyDescent="0.2">
      <c r="A2173" s="63">
        <v>2149</v>
      </c>
      <c r="B2173" s="63">
        <v>-16.700051637718161</v>
      </c>
      <c r="C2173" s="63">
        <v>33.700051637718161</v>
      </c>
    </row>
    <row r="2174" spans="1:3" x14ac:dyDescent="0.2">
      <c r="A2174" s="63">
        <v>2150</v>
      </c>
      <c r="B2174" s="63">
        <v>-16.700051637718161</v>
      </c>
      <c r="C2174" s="63">
        <v>32.700051637718161</v>
      </c>
    </row>
    <row r="2175" spans="1:3" x14ac:dyDescent="0.2">
      <c r="A2175" s="63">
        <v>2151</v>
      </c>
      <c r="B2175" s="63">
        <v>-15.626886957475765</v>
      </c>
      <c r="C2175" s="63">
        <v>32.626886957475762</v>
      </c>
    </row>
    <row r="2176" spans="1:3" x14ac:dyDescent="0.2">
      <c r="A2176" s="63">
        <v>2152</v>
      </c>
      <c r="B2176" s="63">
        <v>-5.4318224951730016</v>
      </c>
      <c r="C2176" s="63">
        <v>13.431822495173002</v>
      </c>
    </row>
    <row r="2177" spans="1:3" x14ac:dyDescent="0.2">
      <c r="A2177" s="63">
        <v>2153</v>
      </c>
      <c r="B2177" s="63">
        <v>-10.261063556263785</v>
      </c>
      <c r="C2177" s="63">
        <v>29.261063556263785</v>
      </c>
    </row>
    <row r="2178" spans="1:3" x14ac:dyDescent="0.2">
      <c r="A2178" s="63">
        <v>2154</v>
      </c>
      <c r="B2178" s="63">
        <v>11.738812388705334</v>
      </c>
      <c r="C2178" s="63">
        <v>-28.738812388705334</v>
      </c>
    </row>
    <row r="2179" spans="1:3" x14ac:dyDescent="0.2">
      <c r="A2179" s="63">
        <v>2155</v>
      </c>
      <c r="B2179" s="63">
        <v>17.104635789917317</v>
      </c>
      <c r="C2179" s="63">
        <v>-78.104635789917324</v>
      </c>
    </row>
    <row r="2180" spans="1:3" x14ac:dyDescent="0.2">
      <c r="A2180" s="63">
        <v>2156</v>
      </c>
      <c r="B2180" s="63">
        <v>6.9095713276145503</v>
      </c>
      <c r="C2180" s="63">
        <v>7.0904286723854497</v>
      </c>
    </row>
    <row r="2181" spans="1:3" x14ac:dyDescent="0.2">
      <c r="A2181" s="63">
        <v>2157</v>
      </c>
      <c r="B2181" s="63">
        <v>-3.2854931346882097</v>
      </c>
      <c r="C2181" s="63">
        <v>-10.71450686531179</v>
      </c>
    </row>
    <row r="2182" spans="1:3" x14ac:dyDescent="0.2">
      <c r="A2182" s="63">
        <v>2158</v>
      </c>
      <c r="B2182" s="63">
        <v>3.1534949467661662</v>
      </c>
      <c r="C2182" s="63">
        <v>-9.1534949467661662</v>
      </c>
    </row>
    <row r="2183" spans="1:3" x14ac:dyDescent="0.2">
      <c r="A2183" s="63">
        <v>2159</v>
      </c>
      <c r="B2183" s="63">
        <v>31.592358973189668</v>
      </c>
      <c r="C2183" s="63">
        <v>43.407641026810332</v>
      </c>
    </row>
    <row r="2184" spans="1:3" x14ac:dyDescent="0.2">
      <c r="A2184" s="63">
        <v>2160</v>
      </c>
      <c r="B2184" s="63">
        <v>26.226535571977685</v>
      </c>
      <c r="C2184" s="63">
        <v>43.773464428022315</v>
      </c>
    </row>
    <row r="2185" spans="1:3" x14ac:dyDescent="0.2">
      <c r="A2185" s="63">
        <v>2161</v>
      </c>
      <c r="B2185" s="63">
        <v>71.83603448227953</v>
      </c>
      <c r="C2185" s="63">
        <v>-10.83603448227953</v>
      </c>
    </row>
    <row r="2186" spans="1:3" x14ac:dyDescent="0.2">
      <c r="A2186" s="63">
        <v>2162</v>
      </c>
      <c r="B2186" s="63">
        <v>59.494640659491971</v>
      </c>
      <c r="C2186" s="63">
        <v>13.505359340508029</v>
      </c>
    </row>
    <row r="2187" spans="1:3" x14ac:dyDescent="0.2">
      <c r="A2187" s="63">
        <v>2163</v>
      </c>
      <c r="B2187" s="63">
        <v>5.8364066473721579</v>
      </c>
      <c r="C2187" s="63">
        <v>39.163593352627842</v>
      </c>
    </row>
    <row r="2188" spans="1:3" x14ac:dyDescent="0.2">
      <c r="A2188" s="63">
        <v>2164</v>
      </c>
      <c r="B2188" s="63">
        <v>5.8364066473721579</v>
      </c>
      <c r="C2188" s="63">
        <v>39.163593352627842</v>
      </c>
    </row>
    <row r="2189" spans="1:3" x14ac:dyDescent="0.2">
      <c r="A2189" s="63">
        <v>2165</v>
      </c>
      <c r="B2189" s="63">
        <v>83.640845964945868</v>
      </c>
      <c r="C2189" s="63">
        <v>22.359154035054132</v>
      </c>
    </row>
    <row r="2190" spans="1:3" x14ac:dyDescent="0.2">
      <c r="A2190" s="63">
        <v>2166</v>
      </c>
      <c r="B2190" s="63">
        <v>77.738440223612713</v>
      </c>
      <c r="C2190" s="63">
        <v>26.261559776387287</v>
      </c>
    </row>
    <row r="2191" spans="1:3" x14ac:dyDescent="0.2">
      <c r="A2191" s="63">
        <v>2167</v>
      </c>
      <c r="B2191" s="63">
        <v>162.51844996276202</v>
      </c>
      <c r="C2191" s="63">
        <v>-8.5184499627620198</v>
      </c>
    </row>
    <row r="2192" spans="1:3" x14ac:dyDescent="0.2">
      <c r="A2192" s="63">
        <v>2168</v>
      </c>
      <c r="B2192" s="63">
        <v>35.348435354038052</v>
      </c>
      <c r="C2192" s="63">
        <v>-10.348435354038052</v>
      </c>
    </row>
    <row r="2193" spans="1:3" x14ac:dyDescent="0.2">
      <c r="A2193" s="63">
        <v>2169</v>
      </c>
      <c r="B2193" s="63">
        <v>41.787423435492435</v>
      </c>
      <c r="C2193" s="63">
        <v>11.212576564507565</v>
      </c>
    </row>
    <row r="2194" spans="1:3" x14ac:dyDescent="0.2">
      <c r="A2194" s="63">
        <v>2170</v>
      </c>
      <c r="B2194" s="63">
        <v>41.787423435492435</v>
      </c>
      <c r="C2194" s="63">
        <v>23.212576564507565</v>
      </c>
    </row>
    <row r="2195" spans="1:3" x14ac:dyDescent="0.2">
      <c r="A2195" s="63">
        <v>2171</v>
      </c>
      <c r="B2195" s="63">
        <v>47.689829176825604</v>
      </c>
      <c r="C2195" s="63">
        <v>-47.689829176825604</v>
      </c>
    </row>
    <row r="2196" spans="1:3" x14ac:dyDescent="0.2">
      <c r="A2196" s="63">
        <v>2172</v>
      </c>
      <c r="B2196" s="63">
        <v>65.397046400825133</v>
      </c>
      <c r="C2196" s="63">
        <v>43.602953599174867</v>
      </c>
    </row>
    <row r="2197" spans="1:3" x14ac:dyDescent="0.2">
      <c r="A2197" s="63">
        <v>2173</v>
      </c>
      <c r="B2197" s="63">
        <v>6.3729889874933576</v>
      </c>
      <c r="C2197" s="63">
        <v>37.627011012506642</v>
      </c>
    </row>
    <row r="2198" spans="1:3" x14ac:dyDescent="0.2">
      <c r="A2198" s="63">
        <v>2174</v>
      </c>
      <c r="B2198" s="63">
        <v>47.689829176825604</v>
      </c>
      <c r="C2198" s="63">
        <v>25.310170823174396</v>
      </c>
    </row>
    <row r="2199" spans="1:3" x14ac:dyDescent="0.2">
      <c r="A2199" s="63">
        <v>2175</v>
      </c>
      <c r="B2199" s="63">
        <v>65.397046400825133</v>
      </c>
      <c r="C2199" s="63">
        <v>-54.397046400825133</v>
      </c>
    </row>
    <row r="2200" spans="1:3" x14ac:dyDescent="0.2">
      <c r="A2200" s="63">
        <v>2176</v>
      </c>
      <c r="B2200" s="63">
        <v>47.689829176825604</v>
      </c>
      <c r="C2200" s="63">
        <v>11.310170823174396</v>
      </c>
    </row>
    <row r="2201" spans="1:3" x14ac:dyDescent="0.2">
      <c r="A2201" s="63">
        <v>2177</v>
      </c>
      <c r="B2201" s="63">
        <v>23.5436238713717</v>
      </c>
      <c r="C2201" s="63">
        <v>29.4563761286283</v>
      </c>
    </row>
    <row r="2202" spans="1:3" x14ac:dyDescent="0.2">
      <c r="A2202" s="63">
        <v>2178</v>
      </c>
      <c r="B2202" s="63">
        <v>29.446029612704869</v>
      </c>
      <c r="C2202" s="63">
        <v>-9.4460296127048693</v>
      </c>
    </row>
    <row r="2203" spans="1:3" x14ac:dyDescent="0.2">
      <c r="A2203" s="63">
        <v>2179</v>
      </c>
      <c r="B2203" s="63">
        <v>71.83603448227953</v>
      </c>
      <c r="C2203" s="63">
        <v>-57.83603448227953</v>
      </c>
    </row>
    <row r="2204" spans="1:3" x14ac:dyDescent="0.2">
      <c r="A2204" s="63">
        <v>2180</v>
      </c>
      <c r="B2204" s="63">
        <v>65.397046400825133</v>
      </c>
      <c r="C2204" s="63">
        <v>13.602953599174867</v>
      </c>
    </row>
    <row r="2205" spans="1:3" x14ac:dyDescent="0.2">
      <c r="A2205" s="63">
        <v>2181</v>
      </c>
      <c r="B2205" s="63">
        <v>71.83603448227953</v>
      </c>
      <c r="C2205" s="63">
        <v>-9.8360344822795298</v>
      </c>
    </row>
    <row r="2206" spans="1:3" x14ac:dyDescent="0.2">
      <c r="A2206" s="63">
        <v>2182</v>
      </c>
      <c r="B2206" s="63">
        <v>59.494640659491971</v>
      </c>
      <c r="C2206" s="63">
        <v>13.505359340508029</v>
      </c>
    </row>
    <row r="2207" spans="1:3" x14ac:dyDescent="0.2">
      <c r="A2207" s="63">
        <v>2183</v>
      </c>
      <c r="B2207" s="63">
        <v>31.592358973189668</v>
      </c>
      <c r="C2207" s="63">
        <v>41.407641026810332</v>
      </c>
    </row>
    <row r="2208" spans="1:3" x14ac:dyDescent="0.2">
      <c r="A2208" s="63">
        <v>2184</v>
      </c>
      <c r="B2208" s="63">
        <v>13.885141749190126</v>
      </c>
      <c r="C2208" s="63">
        <v>41.114858250809874</v>
      </c>
    </row>
    <row r="2209" spans="1:3" x14ac:dyDescent="0.2">
      <c r="A2209" s="63">
        <v>2185</v>
      </c>
      <c r="B2209" s="63">
        <v>65.397046400825133</v>
      </c>
      <c r="C2209" s="63">
        <v>-54.397046400825133</v>
      </c>
    </row>
    <row r="2210" spans="1:3" x14ac:dyDescent="0.2">
      <c r="A2210" s="63">
        <v>2186</v>
      </c>
      <c r="B2210" s="63">
        <v>35.348435354038052</v>
      </c>
      <c r="C2210" s="63">
        <v>11.651564645961948</v>
      </c>
    </row>
    <row r="2211" spans="1:3" x14ac:dyDescent="0.2">
      <c r="A2211" s="63">
        <v>2187</v>
      </c>
      <c r="B2211" s="63">
        <v>143.73806805852007</v>
      </c>
      <c r="C2211" s="63">
        <v>35.261931941479929</v>
      </c>
    </row>
    <row r="2212" spans="1:3" x14ac:dyDescent="0.2">
      <c r="A2212" s="63">
        <v>2188</v>
      </c>
      <c r="B2212" s="63">
        <v>23.5436238713717</v>
      </c>
      <c r="C2212" s="63">
        <v>29.4563761286283</v>
      </c>
    </row>
    <row r="2213" spans="1:3" x14ac:dyDescent="0.2">
      <c r="A2213" s="63">
        <v>2189</v>
      </c>
      <c r="B2213" s="63">
        <v>29.446029612704869</v>
      </c>
      <c r="C2213" s="63">
        <v>-9.4460296127048693</v>
      </c>
    </row>
    <row r="2214" spans="1:3" x14ac:dyDescent="0.2">
      <c r="A2214" s="63">
        <v>2190</v>
      </c>
      <c r="B2214" s="63">
        <v>47.689829176825604</v>
      </c>
      <c r="C2214" s="63">
        <v>13.310170823174396</v>
      </c>
    </row>
    <row r="2215" spans="1:3" x14ac:dyDescent="0.2">
      <c r="A2215" s="63">
        <v>2191</v>
      </c>
      <c r="B2215" s="63">
        <v>5.8364066473721579</v>
      </c>
      <c r="C2215" s="63">
        <v>38.163593352627842</v>
      </c>
    </row>
    <row r="2216" spans="1:3" x14ac:dyDescent="0.2">
      <c r="A2216" s="63">
        <v>2192</v>
      </c>
      <c r="B2216" s="63">
        <v>6.3729889874933576</v>
      </c>
      <c r="C2216" s="63">
        <v>37.627011012506642</v>
      </c>
    </row>
    <row r="2217" spans="1:3" x14ac:dyDescent="0.2">
      <c r="A2217" s="63">
        <v>2193</v>
      </c>
      <c r="B2217" s="63">
        <v>71.83603448227953</v>
      </c>
      <c r="C2217" s="63">
        <v>-57.83603448227953</v>
      </c>
    </row>
    <row r="2218" spans="1:3" x14ac:dyDescent="0.2">
      <c r="A2218" s="63">
        <v>2194</v>
      </c>
      <c r="B2218" s="63">
        <v>65.397046400825133</v>
      </c>
      <c r="C2218" s="63">
        <v>12.602953599174867</v>
      </c>
    </row>
    <row r="2219" spans="1:3" x14ac:dyDescent="0.2">
      <c r="A2219" s="63">
        <v>2195</v>
      </c>
      <c r="B2219" s="63">
        <v>83.640845964945868</v>
      </c>
      <c r="C2219" s="63">
        <v>22.359154035054132</v>
      </c>
    </row>
    <row r="2220" spans="1:3" x14ac:dyDescent="0.2">
      <c r="A2220" s="63">
        <v>2196</v>
      </c>
      <c r="B2220" s="63">
        <v>77.738440223612713</v>
      </c>
      <c r="C2220" s="63">
        <v>26.261559776387287</v>
      </c>
    </row>
    <row r="2221" spans="1:3" x14ac:dyDescent="0.2">
      <c r="A2221" s="63">
        <v>2197</v>
      </c>
      <c r="B2221" s="63">
        <v>35.348435354038052</v>
      </c>
      <c r="C2221" s="63">
        <v>-9.3484353540380525</v>
      </c>
    </row>
    <row r="2222" spans="1:3" x14ac:dyDescent="0.2">
      <c r="A2222" s="63">
        <v>2198</v>
      </c>
      <c r="B2222" s="63">
        <v>5.8364066473721579</v>
      </c>
      <c r="C2222" s="63">
        <v>39.163593352627842</v>
      </c>
    </row>
    <row r="2223" spans="1:3" x14ac:dyDescent="0.2">
      <c r="A2223" s="63">
        <v>2199</v>
      </c>
      <c r="B2223" s="63">
        <v>5.8364066473721579</v>
      </c>
      <c r="C2223" s="63">
        <v>39.163593352627842</v>
      </c>
    </row>
    <row r="2224" spans="1:3" x14ac:dyDescent="0.2">
      <c r="A2224" s="63">
        <v>2200</v>
      </c>
      <c r="B2224" s="63">
        <v>33.202105993553253</v>
      </c>
      <c r="C2224" s="63">
        <v>-69.202105993553261</v>
      </c>
    </row>
    <row r="2225" spans="1:3" x14ac:dyDescent="0.2">
      <c r="A2225" s="63">
        <v>2201</v>
      </c>
      <c r="B2225" s="63">
        <v>162.51844996276202</v>
      </c>
      <c r="C2225" s="63">
        <v>-6.5184499627620198</v>
      </c>
    </row>
    <row r="2226" spans="1:3" x14ac:dyDescent="0.2">
      <c r="A2226" s="63">
        <v>2202</v>
      </c>
      <c r="B2226" s="63">
        <v>254.27403012348688</v>
      </c>
      <c r="C2226" s="63">
        <v>317.72596987651309</v>
      </c>
    </row>
    <row r="2227" spans="1:3" x14ac:dyDescent="0.2">
      <c r="A2227" s="63">
        <v>2203</v>
      </c>
      <c r="B2227" s="63">
        <v>3.1534949467661662</v>
      </c>
      <c r="C2227" s="63">
        <v>-9.1534949467661662</v>
      </c>
    </row>
    <row r="2228" spans="1:3" x14ac:dyDescent="0.2">
      <c r="A2228" s="63">
        <v>2204</v>
      </c>
      <c r="B2228" s="63">
        <v>-15.626886957475765</v>
      </c>
      <c r="C2228" s="63">
        <v>31.626886957475765</v>
      </c>
    </row>
    <row r="2229" spans="1:3" x14ac:dyDescent="0.2">
      <c r="A2229" s="63">
        <v>2205</v>
      </c>
      <c r="B2229" s="63">
        <v>-16.700051637718161</v>
      </c>
      <c r="C2229" s="63">
        <v>33.700051637718161</v>
      </c>
    </row>
    <row r="2230" spans="1:3" x14ac:dyDescent="0.2">
      <c r="A2230" s="63">
        <v>2206</v>
      </c>
      <c r="B2230" s="63">
        <v>11.738812388705334</v>
      </c>
      <c r="C2230" s="63">
        <v>-27.738812388705334</v>
      </c>
    </row>
    <row r="2231" spans="1:3" x14ac:dyDescent="0.2">
      <c r="A2231" s="63">
        <v>2207</v>
      </c>
      <c r="B2231" s="63">
        <v>-3.2854931346882097</v>
      </c>
      <c r="C2231" s="63">
        <v>-8.7145068653117903</v>
      </c>
    </row>
    <row r="2232" spans="1:3" x14ac:dyDescent="0.2">
      <c r="A2232" s="63">
        <v>2208</v>
      </c>
      <c r="B2232" s="63">
        <v>13.348559409068933</v>
      </c>
      <c r="C2232" s="63">
        <v>17.651440590931067</v>
      </c>
    </row>
    <row r="2233" spans="1:3" x14ac:dyDescent="0.2">
      <c r="A2233" s="63">
        <v>2209</v>
      </c>
      <c r="B2233" s="63">
        <v>29.446029612704869</v>
      </c>
      <c r="C2233" s="63">
        <v>9.5539703872951307</v>
      </c>
    </row>
    <row r="2234" spans="1:3" x14ac:dyDescent="0.2">
      <c r="A2234" s="63">
        <v>2210</v>
      </c>
      <c r="B2234" s="63">
        <v>247.2984597019113</v>
      </c>
      <c r="C2234" s="63">
        <v>-74.298459701911298</v>
      </c>
    </row>
    <row r="2235" spans="1:3" x14ac:dyDescent="0.2">
      <c r="A2235" s="63">
        <v>2211</v>
      </c>
      <c r="B2235" s="63">
        <v>65.397046400825133</v>
      </c>
      <c r="C2235" s="63">
        <v>-241.39704640082513</v>
      </c>
    </row>
    <row r="2236" spans="1:3" x14ac:dyDescent="0.2">
      <c r="A2236" s="63">
        <v>2212</v>
      </c>
      <c r="B2236" s="63">
        <v>98.128569148218247</v>
      </c>
      <c r="C2236" s="63">
        <v>58.871430851781753</v>
      </c>
    </row>
    <row r="2237" spans="1:3" x14ac:dyDescent="0.2">
      <c r="A2237" s="63">
        <v>2213</v>
      </c>
      <c r="B2237" s="63">
        <v>89.006669366157865</v>
      </c>
      <c r="C2237" s="63">
        <v>56.993330633842135</v>
      </c>
    </row>
    <row r="2238" spans="1:3" x14ac:dyDescent="0.2">
      <c r="A2238" s="63">
        <v>2214</v>
      </c>
      <c r="B2238" s="63">
        <v>38.031347054644037</v>
      </c>
      <c r="C2238" s="63">
        <v>45.968652945355963</v>
      </c>
    </row>
    <row r="2239" spans="1:3" x14ac:dyDescent="0.2">
      <c r="A2239" s="63">
        <v>2215</v>
      </c>
      <c r="B2239" s="63">
        <v>-5.9684048352942014</v>
      </c>
      <c r="C2239" s="63">
        <v>-262.03159516470578</v>
      </c>
    </row>
    <row r="2240" spans="1:3" x14ac:dyDescent="0.2">
      <c r="A2240" s="63">
        <v>2216</v>
      </c>
      <c r="B2240" s="63">
        <v>251.5911184228809</v>
      </c>
      <c r="C2240" s="63">
        <v>21.408881577119104</v>
      </c>
    </row>
    <row r="2241" spans="1:3" x14ac:dyDescent="0.2">
      <c r="A2241" s="63">
        <v>2217</v>
      </c>
      <c r="B2241" s="63">
        <v>364.80999218845369</v>
      </c>
      <c r="C2241" s="63">
        <v>43.190007811546309</v>
      </c>
    </row>
    <row r="2242" spans="1:3" x14ac:dyDescent="0.2">
      <c r="A2242" s="63">
        <v>2218</v>
      </c>
      <c r="B2242" s="63">
        <v>24.616788551614086</v>
      </c>
      <c r="C2242" s="63">
        <v>30.383211448385914</v>
      </c>
    </row>
    <row r="2243" spans="1:3" x14ac:dyDescent="0.2">
      <c r="A2243" s="63">
        <v>2219</v>
      </c>
      <c r="B2243" s="63">
        <v>71.83603448227953</v>
      </c>
      <c r="C2243" s="63">
        <v>-9.8360344822795298</v>
      </c>
    </row>
    <row r="2244" spans="1:3" x14ac:dyDescent="0.2">
      <c r="A2244" s="63">
        <v>2220</v>
      </c>
      <c r="B2244" s="63">
        <v>8.5193183479781496</v>
      </c>
      <c r="C2244" s="63">
        <v>38.48068165202185</v>
      </c>
    </row>
    <row r="2245" spans="1:3" x14ac:dyDescent="0.2">
      <c r="A2245" s="63">
        <v>2221</v>
      </c>
      <c r="B2245" s="63">
        <v>6.3729889874933576</v>
      </c>
      <c r="C2245" s="63">
        <v>37.627011012506642</v>
      </c>
    </row>
    <row r="2246" spans="1:3" x14ac:dyDescent="0.2">
      <c r="A2246" s="63">
        <v>2222</v>
      </c>
      <c r="B2246" s="63">
        <v>65.397046400825133</v>
      </c>
      <c r="C2246" s="63">
        <v>-53.397046400825133</v>
      </c>
    </row>
    <row r="2247" spans="1:3" x14ac:dyDescent="0.2">
      <c r="A2247" s="63">
        <v>2223</v>
      </c>
      <c r="B2247" s="63">
        <v>65.397046400825133</v>
      </c>
      <c r="C2247" s="63">
        <v>43.602953599174867</v>
      </c>
    </row>
    <row r="2248" spans="1:3" x14ac:dyDescent="0.2">
      <c r="A2248" s="63">
        <v>2224</v>
      </c>
      <c r="B2248" s="63">
        <v>47.689829176825604</v>
      </c>
      <c r="C2248" s="63">
        <v>27.310170823174396</v>
      </c>
    </row>
    <row r="2249" spans="1:3" x14ac:dyDescent="0.2">
      <c r="A2249" s="63">
        <v>2225</v>
      </c>
      <c r="B2249" s="63">
        <v>-15.626886957475765</v>
      </c>
      <c r="C2249" s="63">
        <v>32.626886957475762</v>
      </c>
    </row>
    <row r="2250" spans="1:3" x14ac:dyDescent="0.2">
      <c r="A2250" s="63">
        <v>2226</v>
      </c>
      <c r="B2250" s="63">
        <v>-5.4318224951730016</v>
      </c>
      <c r="C2250" s="63">
        <v>11.431822495173002</v>
      </c>
    </row>
    <row r="2251" spans="1:3" x14ac:dyDescent="0.2">
      <c r="A2251" s="63">
        <v>2227</v>
      </c>
      <c r="B2251" s="63">
        <v>29.446029612704869</v>
      </c>
      <c r="C2251" s="63">
        <v>11.553970387295131</v>
      </c>
    </row>
    <row r="2252" spans="1:3" x14ac:dyDescent="0.2">
      <c r="A2252" s="63">
        <v>2228</v>
      </c>
      <c r="B2252" s="63">
        <v>17.104635789917317</v>
      </c>
      <c r="C2252" s="63">
        <v>-78.104635789917324</v>
      </c>
    </row>
    <row r="2253" spans="1:3" x14ac:dyDescent="0.2">
      <c r="A2253" s="63">
        <v>2229</v>
      </c>
      <c r="B2253" s="63">
        <v>-3.2854931346882097</v>
      </c>
      <c r="C2253" s="63">
        <v>-8.7145068653117903</v>
      </c>
    </row>
    <row r="2254" spans="1:3" x14ac:dyDescent="0.2">
      <c r="A2254" s="63">
        <v>2230</v>
      </c>
      <c r="B2254" s="63">
        <v>11.738812388705334</v>
      </c>
      <c r="C2254" s="63">
        <v>-27.738812388705334</v>
      </c>
    </row>
    <row r="2255" spans="1:3" x14ac:dyDescent="0.2">
      <c r="A2255" s="63">
        <v>2231</v>
      </c>
      <c r="B2255" s="63">
        <v>6.9095713276145503</v>
      </c>
      <c r="C2255" s="63">
        <v>7.0904286723854497</v>
      </c>
    </row>
    <row r="2256" spans="1:3" x14ac:dyDescent="0.2">
      <c r="A2256" s="63">
        <v>2232</v>
      </c>
      <c r="B2256" s="63">
        <v>29.446029612704869</v>
      </c>
      <c r="C2256" s="63">
        <v>-9.4460296127048693</v>
      </c>
    </row>
    <row r="2257" spans="1:3" x14ac:dyDescent="0.2">
      <c r="A2257" s="63">
        <v>2233</v>
      </c>
      <c r="B2257" s="63">
        <v>71.83603448227953</v>
      </c>
      <c r="C2257" s="63">
        <v>-55.83603448227953</v>
      </c>
    </row>
    <row r="2258" spans="1:3" x14ac:dyDescent="0.2">
      <c r="A2258" s="63">
        <v>2234</v>
      </c>
      <c r="B2258" s="63">
        <v>17.641218130038517</v>
      </c>
      <c r="C2258" s="63">
        <v>27.358781869961483</v>
      </c>
    </row>
    <row r="2259" spans="1:3" x14ac:dyDescent="0.2">
      <c r="A2259" s="63">
        <v>2235</v>
      </c>
      <c r="B2259" s="63">
        <v>5.8364066473721579</v>
      </c>
      <c r="C2259" s="63">
        <v>38.163593352627842</v>
      </c>
    </row>
    <row r="2260" spans="1:3" x14ac:dyDescent="0.2">
      <c r="A2260" s="63">
        <v>2236</v>
      </c>
      <c r="B2260" s="63">
        <v>77.738440223612713</v>
      </c>
      <c r="C2260" s="63">
        <v>25.261559776387287</v>
      </c>
    </row>
    <row r="2261" spans="1:3" x14ac:dyDescent="0.2">
      <c r="A2261" s="63">
        <v>2237</v>
      </c>
      <c r="B2261" s="63">
        <v>5.8364066473721579</v>
      </c>
      <c r="C2261" s="63">
        <v>38.163593352627842</v>
      </c>
    </row>
    <row r="2262" spans="1:3" x14ac:dyDescent="0.2">
      <c r="A2262" s="63">
        <v>2238</v>
      </c>
      <c r="B2262" s="63">
        <v>83.640845964945868</v>
      </c>
      <c r="C2262" s="63">
        <v>20.359154035054132</v>
      </c>
    </row>
    <row r="2263" spans="1:3" x14ac:dyDescent="0.2">
      <c r="A2263" s="63">
        <v>2239</v>
      </c>
      <c r="B2263" s="63">
        <v>41.787423435492435</v>
      </c>
      <c r="C2263" s="63">
        <v>9.2125765645075646</v>
      </c>
    </row>
    <row r="2264" spans="1:3" x14ac:dyDescent="0.2">
      <c r="A2264" s="63">
        <v>2240</v>
      </c>
      <c r="B2264" s="63">
        <v>41.787423435492435</v>
      </c>
      <c r="C2264" s="63">
        <v>23.212576564507565</v>
      </c>
    </row>
    <row r="2265" spans="1:3" x14ac:dyDescent="0.2">
      <c r="A2265" s="63">
        <v>2241</v>
      </c>
      <c r="B2265" s="63">
        <v>229.05466013779059</v>
      </c>
      <c r="C2265" s="63">
        <v>18.945339862209408</v>
      </c>
    </row>
    <row r="2266" spans="1:3" x14ac:dyDescent="0.2">
      <c r="A2266" s="63">
        <v>2242</v>
      </c>
      <c r="B2266" s="63">
        <v>71.83603448227953</v>
      </c>
      <c r="C2266" s="63">
        <v>34.16396551772047</v>
      </c>
    </row>
    <row r="2267" spans="1:3" x14ac:dyDescent="0.2">
      <c r="A2267" s="63">
        <v>2243</v>
      </c>
      <c r="B2267" s="63">
        <v>65.397046400825133</v>
      </c>
      <c r="C2267" s="63">
        <v>17.602953599174867</v>
      </c>
    </row>
    <row r="2268" spans="1:3" x14ac:dyDescent="0.2">
      <c r="A2268" s="63">
        <v>2244</v>
      </c>
      <c r="B2268" s="63">
        <v>89.006669366157865</v>
      </c>
      <c r="C2268" s="63">
        <v>58.993330633842135</v>
      </c>
    </row>
    <row r="2269" spans="1:3" x14ac:dyDescent="0.2">
      <c r="A2269" s="63">
        <v>2245</v>
      </c>
      <c r="B2269" s="63">
        <v>38.031347054644037</v>
      </c>
      <c r="C2269" s="63">
        <v>45.968652945355963</v>
      </c>
    </row>
    <row r="2270" spans="1:3" x14ac:dyDescent="0.2">
      <c r="A2270" s="63">
        <v>2246</v>
      </c>
      <c r="B2270" s="63">
        <v>13.348559409068933</v>
      </c>
      <c r="C2270" s="63">
        <v>19.651440590931067</v>
      </c>
    </row>
    <row r="2271" spans="1:3" x14ac:dyDescent="0.2">
      <c r="A2271" s="63">
        <v>2247</v>
      </c>
      <c r="B2271" s="63">
        <v>29.446029612704869</v>
      </c>
      <c r="C2271" s="63">
        <v>9.5539703872951307</v>
      </c>
    </row>
    <row r="2272" spans="1:3" x14ac:dyDescent="0.2">
      <c r="A2272" s="63">
        <v>2248</v>
      </c>
      <c r="B2272" s="63">
        <v>17.104635789917317</v>
      </c>
      <c r="C2272" s="63">
        <v>-79.104635789917324</v>
      </c>
    </row>
    <row r="2273" spans="1:3" x14ac:dyDescent="0.2">
      <c r="A2273" s="63">
        <v>2249</v>
      </c>
      <c r="B2273" s="63">
        <v>11.738812388705334</v>
      </c>
      <c r="C2273" s="63">
        <v>-27.738812388705334</v>
      </c>
    </row>
    <row r="2274" spans="1:3" x14ac:dyDescent="0.2">
      <c r="A2274" s="63">
        <v>2250</v>
      </c>
      <c r="B2274" s="63">
        <v>6.9095713276145503</v>
      </c>
      <c r="C2274" s="63">
        <v>7.0904286723854497</v>
      </c>
    </row>
    <row r="2275" spans="1:3" x14ac:dyDescent="0.2">
      <c r="A2275" s="63">
        <v>2251</v>
      </c>
      <c r="B2275" s="63">
        <v>-3.2854931346882097</v>
      </c>
      <c r="C2275" s="63">
        <v>-10.71450686531179</v>
      </c>
    </row>
    <row r="2276" spans="1:3" x14ac:dyDescent="0.2">
      <c r="A2276" s="63">
        <v>2252</v>
      </c>
      <c r="B2276" s="63">
        <v>31.592358973189668</v>
      </c>
      <c r="C2276" s="63">
        <v>41.407641026810332</v>
      </c>
    </row>
    <row r="2277" spans="1:3" x14ac:dyDescent="0.2">
      <c r="A2277" s="63">
        <v>2253</v>
      </c>
      <c r="B2277" s="63">
        <v>59.494640659491971</v>
      </c>
      <c r="C2277" s="63">
        <v>13.505359340508029</v>
      </c>
    </row>
    <row r="2278" spans="1:3" x14ac:dyDescent="0.2">
      <c r="A2278" s="63">
        <v>2254</v>
      </c>
      <c r="B2278" s="63">
        <v>35.348435354038052</v>
      </c>
      <c r="C2278" s="63">
        <v>11.651564645961948</v>
      </c>
    </row>
    <row r="2279" spans="1:3" x14ac:dyDescent="0.2">
      <c r="A2279" s="63">
        <v>2255</v>
      </c>
      <c r="B2279" s="63">
        <v>71.83603448227953</v>
      </c>
      <c r="C2279" s="63">
        <v>-10.83603448227953</v>
      </c>
    </row>
    <row r="2280" spans="1:3" x14ac:dyDescent="0.2">
      <c r="A2280" s="63">
        <v>2256</v>
      </c>
      <c r="B2280" s="63">
        <v>26.226535571977685</v>
      </c>
      <c r="C2280" s="63">
        <v>42.773464428022315</v>
      </c>
    </row>
    <row r="2281" spans="1:3" x14ac:dyDescent="0.2">
      <c r="A2281" s="63">
        <v>2257</v>
      </c>
      <c r="B2281" s="63">
        <v>24.616788551614086</v>
      </c>
      <c r="C2281" s="63">
        <v>28.383211448385914</v>
      </c>
    </row>
    <row r="2282" spans="1:3" x14ac:dyDescent="0.2">
      <c r="A2282" s="63">
        <v>2258</v>
      </c>
      <c r="B2282" s="63">
        <v>98.128569148218247</v>
      </c>
      <c r="C2282" s="63">
        <v>60.871430851781753</v>
      </c>
    </row>
    <row r="2283" spans="1:3" x14ac:dyDescent="0.2">
      <c r="A2283" s="63">
        <v>2259</v>
      </c>
      <c r="B2283" s="63">
        <v>229.05466013779059</v>
      </c>
      <c r="C2283" s="63">
        <v>19.945339862209408</v>
      </c>
    </row>
    <row r="2284" spans="1:3" x14ac:dyDescent="0.2">
      <c r="A2284" s="63">
        <v>2260</v>
      </c>
      <c r="B2284" s="63">
        <v>71.83603448227953</v>
      </c>
      <c r="C2284" s="63">
        <v>32.16396551772047</v>
      </c>
    </row>
    <row r="2285" spans="1:3" x14ac:dyDescent="0.2">
      <c r="A2285" s="63">
        <v>2261</v>
      </c>
      <c r="B2285" s="63">
        <v>89.006669366157865</v>
      </c>
      <c r="C2285" s="63">
        <v>56.993330633842135</v>
      </c>
    </row>
    <row r="2286" spans="1:3" x14ac:dyDescent="0.2">
      <c r="A2286" s="63">
        <v>2262</v>
      </c>
      <c r="B2286" s="63">
        <v>38.031347054644037</v>
      </c>
      <c r="C2286" s="63">
        <v>45.968652945355963</v>
      </c>
    </row>
    <row r="2287" spans="1:3" x14ac:dyDescent="0.2">
      <c r="A2287" s="63">
        <v>2263</v>
      </c>
      <c r="B2287" s="63">
        <v>65.397046400825133</v>
      </c>
      <c r="C2287" s="63">
        <v>18.602953599174867</v>
      </c>
    </row>
    <row r="2288" spans="1:3" x14ac:dyDescent="0.2">
      <c r="A2288" s="63">
        <v>2264</v>
      </c>
      <c r="B2288" s="63">
        <v>285.39580585051635</v>
      </c>
      <c r="C2288" s="63">
        <v>30.604194149483646</v>
      </c>
    </row>
    <row r="2289" spans="1:3" x14ac:dyDescent="0.2">
      <c r="A2289" s="63">
        <v>2265</v>
      </c>
      <c r="B2289" s="63">
        <v>44.47033513609842</v>
      </c>
      <c r="C2289" s="63">
        <v>-47.47033513609842</v>
      </c>
    </row>
    <row r="2290" spans="1:3" x14ac:dyDescent="0.2">
      <c r="A2290" s="63">
        <v>2266</v>
      </c>
      <c r="B2290" s="63">
        <v>364.80999218845369</v>
      </c>
      <c r="C2290" s="63">
        <v>43.190007811546309</v>
      </c>
    </row>
    <row r="2291" spans="1:3" x14ac:dyDescent="0.2">
      <c r="A2291" s="63">
        <v>2267</v>
      </c>
      <c r="B2291" s="63">
        <v>28.372864932462484</v>
      </c>
      <c r="C2291" s="63">
        <v>-210.37286493246248</v>
      </c>
    </row>
    <row r="2292" spans="1:3" x14ac:dyDescent="0.2">
      <c r="A2292" s="63">
        <v>2268</v>
      </c>
      <c r="B2292" s="63">
        <v>231.20098949827539</v>
      </c>
      <c r="C2292" s="63">
        <v>-13.200989498275391</v>
      </c>
    </row>
    <row r="2293" spans="1:3" x14ac:dyDescent="0.2">
      <c r="A2293" s="63">
        <v>2269</v>
      </c>
      <c r="B2293" s="63">
        <v>107.78705127039981</v>
      </c>
      <c r="C2293" s="63">
        <v>-81.787051270399814</v>
      </c>
    </row>
    <row r="2294" spans="1:3" x14ac:dyDescent="0.2">
      <c r="A2294" s="63">
        <v>2270</v>
      </c>
      <c r="B2294" s="63">
        <v>107.78705127039981</v>
      </c>
      <c r="C2294" s="63">
        <v>-82.787051270399814</v>
      </c>
    </row>
    <row r="2295" spans="1:3" x14ac:dyDescent="0.2">
      <c r="A2295" s="63">
        <v>2271</v>
      </c>
      <c r="B2295" s="63">
        <v>164.66477932324679</v>
      </c>
      <c r="C2295" s="63">
        <v>8.3352206767532095</v>
      </c>
    </row>
    <row r="2296" spans="1:3" x14ac:dyDescent="0.2">
      <c r="A2296" s="63">
        <v>2272</v>
      </c>
      <c r="B2296" s="63">
        <v>98.128569148218247</v>
      </c>
      <c r="C2296" s="63">
        <v>35.871430851781753</v>
      </c>
    </row>
    <row r="2297" spans="1:3" x14ac:dyDescent="0.2">
      <c r="A2297" s="63">
        <v>2273</v>
      </c>
      <c r="B2297" s="63">
        <v>285.39580585051635</v>
      </c>
      <c r="C2297" s="63">
        <v>30.604194149483646</v>
      </c>
    </row>
    <row r="2298" spans="1:3" x14ac:dyDescent="0.2">
      <c r="A2298" s="63">
        <v>2274</v>
      </c>
      <c r="B2298" s="63">
        <v>231.20098949827539</v>
      </c>
      <c r="C2298" s="63">
        <v>-11.200989498275391</v>
      </c>
    </row>
    <row r="2299" spans="1:3" x14ac:dyDescent="0.2">
      <c r="A2299" s="63">
        <v>2275</v>
      </c>
      <c r="B2299" s="63">
        <v>-32.260939501232912</v>
      </c>
      <c r="C2299" s="63">
        <v>-519.73906049876712</v>
      </c>
    </row>
    <row r="2300" spans="1:3" x14ac:dyDescent="0.2">
      <c r="A2300" s="63">
        <v>2276</v>
      </c>
      <c r="B2300" s="63">
        <v>-16.700051637718161</v>
      </c>
      <c r="C2300" s="63">
        <v>33.700051637718161</v>
      </c>
    </row>
    <row r="2301" spans="1:3" x14ac:dyDescent="0.2">
      <c r="A2301" s="63">
        <v>2277</v>
      </c>
      <c r="B2301" s="63">
        <v>3.1534949467661662</v>
      </c>
      <c r="C2301" s="63">
        <v>-8.1534949467661662</v>
      </c>
    </row>
    <row r="2302" spans="1:3" x14ac:dyDescent="0.2">
      <c r="A2302" s="63">
        <v>2278</v>
      </c>
      <c r="B2302" s="63">
        <v>-5.4318224951730016</v>
      </c>
      <c r="C2302" s="63">
        <v>11.431822495173002</v>
      </c>
    </row>
    <row r="2303" spans="1:3" x14ac:dyDescent="0.2">
      <c r="A2303" s="63">
        <v>2279</v>
      </c>
      <c r="B2303" s="63">
        <v>-16.700051637718161</v>
      </c>
      <c r="C2303" s="63">
        <v>33.700051637718161</v>
      </c>
    </row>
    <row r="2304" spans="1:3" x14ac:dyDescent="0.2">
      <c r="A2304" s="63">
        <v>2280</v>
      </c>
      <c r="B2304" s="63">
        <v>-15.626886957475765</v>
      </c>
      <c r="C2304" s="63">
        <v>31.626886957475765</v>
      </c>
    </row>
    <row r="2305" spans="1:3" x14ac:dyDescent="0.2">
      <c r="A2305" s="63">
        <v>2281</v>
      </c>
      <c r="B2305" s="63">
        <v>11.738812388705334</v>
      </c>
      <c r="C2305" s="63">
        <v>39.261187611294666</v>
      </c>
    </row>
    <row r="2306" spans="1:3" x14ac:dyDescent="0.2">
      <c r="A2306" s="63">
        <v>2282</v>
      </c>
      <c r="B2306" s="63">
        <v>17.641218130038517</v>
      </c>
      <c r="C2306" s="63">
        <v>27.358781869961483</v>
      </c>
    </row>
    <row r="2307" spans="1:3" x14ac:dyDescent="0.2">
      <c r="A2307" s="63">
        <v>2283</v>
      </c>
      <c r="B2307" s="63">
        <v>5.8364066473721579</v>
      </c>
      <c r="C2307" s="63">
        <v>38.163593352627842</v>
      </c>
    </row>
    <row r="2308" spans="1:3" x14ac:dyDescent="0.2">
      <c r="A2308" s="63">
        <v>2284</v>
      </c>
      <c r="B2308" s="63">
        <v>83.640845964945868</v>
      </c>
      <c r="C2308" s="63">
        <v>22.359154035054132</v>
      </c>
    </row>
    <row r="2309" spans="1:3" x14ac:dyDescent="0.2">
      <c r="A2309" s="63">
        <v>2285</v>
      </c>
      <c r="B2309" s="63">
        <v>77.738440223612713</v>
      </c>
      <c r="C2309" s="63">
        <v>26.261559776387287</v>
      </c>
    </row>
    <row r="2310" spans="1:3" x14ac:dyDescent="0.2">
      <c r="A2310" s="63">
        <v>2286</v>
      </c>
      <c r="B2310" s="63">
        <v>162.51844996276202</v>
      </c>
      <c r="C2310" s="63">
        <v>-8.5184499627620198</v>
      </c>
    </row>
    <row r="2311" spans="1:3" x14ac:dyDescent="0.2">
      <c r="A2311" s="63">
        <v>2287</v>
      </c>
      <c r="B2311" s="63">
        <v>47.689829176825604</v>
      </c>
      <c r="C2311" s="63">
        <v>-45.689829176825604</v>
      </c>
    </row>
    <row r="2312" spans="1:3" x14ac:dyDescent="0.2">
      <c r="A2312" s="63">
        <v>2288</v>
      </c>
      <c r="B2312" s="63">
        <v>53.592234918158788</v>
      </c>
      <c r="C2312" s="63">
        <v>-9.5922349181587876</v>
      </c>
    </row>
    <row r="2313" spans="1:3" x14ac:dyDescent="0.2">
      <c r="A2313" s="63">
        <v>2289</v>
      </c>
      <c r="B2313" s="63">
        <v>41.787423435492435</v>
      </c>
      <c r="C2313" s="63">
        <v>23.212576564507565</v>
      </c>
    </row>
    <row r="2314" spans="1:3" x14ac:dyDescent="0.2">
      <c r="A2314" s="63">
        <v>2290</v>
      </c>
      <c r="B2314" s="63">
        <v>35.348435354038052</v>
      </c>
      <c r="C2314" s="63">
        <v>-10.348435354038052</v>
      </c>
    </row>
    <row r="2315" spans="1:3" x14ac:dyDescent="0.2">
      <c r="A2315" s="63">
        <v>2291</v>
      </c>
      <c r="B2315" s="63">
        <v>41.787423435492435</v>
      </c>
      <c r="C2315" s="63">
        <v>9.2125765645075646</v>
      </c>
    </row>
    <row r="2316" spans="1:3" x14ac:dyDescent="0.2">
      <c r="A2316" s="63">
        <v>2292</v>
      </c>
      <c r="B2316" s="63">
        <v>143.73806805852007</v>
      </c>
      <c r="C2316" s="63">
        <v>35.261931941479929</v>
      </c>
    </row>
    <row r="2317" spans="1:3" x14ac:dyDescent="0.2">
      <c r="A2317" s="63">
        <v>2293</v>
      </c>
      <c r="B2317" s="63">
        <v>8.5193183479781496</v>
      </c>
      <c r="C2317" s="63">
        <v>38.48068165202185</v>
      </c>
    </row>
    <row r="2318" spans="1:3" x14ac:dyDescent="0.2">
      <c r="A2318" s="63">
        <v>2294</v>
      </c>
      <c r="B2318" s="63">
        <v>65.397046400825133</v>
      </c>
      <c r="C2318" s="63">
        <v>43.602953599174867</v>
      </c>
    </row>
    <row r="2319" spans="1:3" x14ac:dyDescent="0.2">
      <c r="A2319" s="63">
        <v>2295</v>
      </c>
      <c r="B2319" s="63">
        <v>47.689829176825604</v>
      </c>
      <c r="C2319" s="63">
        <v>27.310170823174396</v>
      </c>
    </row>
    <row r="2320" spans="1:3" x14ac:dyDescent="0.2">
      <c r="A2320" s="63">
        <v>2296</v>
      </c>
      <c r="B2320" s="63">
        <v>65.397046400825133</v>
      </c>
      <c r="C2320" s="63">
        <v>-53.397046400825133</v>
      </c>
    </row>
    <row r="2321" spans="1:3" x14ac:dyDescent="0.2">
      <c r="A2321" s="63">
        <v>2297</v>
      </c>
      <c r="B2321" s="63">
        <v>23.5436238713717</v>
      </c>
      <c r="C2321" s="63">
        <v>31.4563761286283</v>
      </c>
    </row>
    <row r="2322" spans="1:3" x14ac:dyDescent="0.2">
      <c r="A2322" s="63">
        <v>2298</v>
      </c>
      <c r="B2322" s="63">
        <v>29.446029612704869</v>
      </c>
      <c r="C2322" s="63">
        <v>-9.4460296127048693</v>
      </c>
    </row>
    <row r="2323" spans="1:3" x14ac:dyDescent="0.2">
      <c r="A2323" s="63">
        <v>2299</v>
      </c>
      <c r="B2323" s="63">
        <v>47.689829176825604</v>
      </c>
      <c r="C2323" s="63">
        <v>13.310170823174396</v>
      </c>
    </row>
    <row r="2324" spans="1:3" x14ac:dyDescent="0.2">
      <c r="A2324" s="63">
        <v>2300</v>
      </c>
      <c r="B2324" s="63">
        <v>35.348435354038052</v>
      </c>
      <c r="C2324" s="63">
        <v>23.651564645961948</v>
      </c>
    </row>
    <row r="2325" spans="1:3" x14ac:dyDescent="0.2">
      <c r="A2325" s="63">
        <v>2301</v>
      </c>
      <c r="B2325" s="63">
        <v>71.83603448227953</v>
      </c>
      <c r="C2325" s="63">
        <v>-57.83603448227953</v>
      </c>
    </row>
    <row r="2326" spans="1:3" x14ac:dyDescent="0.2">
      <c r="A2326" s="63">
        <v>2302</v>
      </c>
      <c r="B2326" s="63">
        <v>151.78680316033805</v>
      </c>
      <c r="C2326" s="63">
        <v>-4.786803160338053</v>
      </c>
    </row>
    <row r="2327" spans="1:3" x14ac:dyDescent="0.2">
      <c r="A2327" s="63">
        <v>2303</v>
      </c>
      <c r="B2327" s="63">
        <v>31.055776633068469</v>
      </c>
      <c r="C2327" s="63">
        <v>-35.055776633068469</v>
      </c>
    </row>
    <row r="2328" spans="1:3" x14ac:dyDescent="0.2">
      <c r="A2328" s="63">
        <v>2304</v>
      </c>
      <c r="B2328" s="63">
        <v>37.494764714522852</v>
      </c>
      <c r="C2328" s="63">
        <v>11.505235285477148</v>
      </c>
    </row>
    <row r="2329" spans="1:3" x14ac:dyDescent="0.2">
      <c r="A2329" s="63">
        <v>2305</v>
      </c>
      <c r="B2329" s="63">
        <v>33.202105993553253</v>
      </c>
      <c r="C2329" s="63">
        <v>-6.2021059935532534</v>
      </c>
    </row>
    <row r="2330" spans="1:3" x14ac:dyDescent="0.2">
      <c r="A2330" s="63">
        <v>2306</v>
      </c>
      <c r="B2330" s="63">
        <v>35.348435354038052</v>
      </c>
      <c r="C2330" s="63">
        <v>14.651564645961948</v>
      </c>
    </row>
    <row r="2331" spans="1:3" x14ac:dyDescent="0.2">
      <c r="A2331" s="63">
        <v>2307</v>
      </c>
      <c r="B2331" s="63">
        <v>14.958306429432525</v>
      </c>
      <c r="C2331" s="63">
        <v>30.041693570567475</v>
      </c>
    </row>
    <row r="2332" spans="1:3" x14ac:dyDescent="0.2">
      <c r="A2332" s="63">
        <v>2308</v>
      </c>
      <c r="B2332" s="63">
        <v>65.397046400825133</v>
      </c>
      <c r="C2332" s="63">
        <v>53.602953599174867</v>
      </c>
    </row>
    <row r="2333" spans="1:3" x14ac:dyDescent="0.2">
      <c r="A2333" s="63">
        <v>2309</v>
      </c>
      <c r="B2333" s="63">
        <v>65.397046400825133</v>
      </c>
      <c r="C2333" s="63">
        <v>22.602953599174867</v>
      </c>
    </row>
    <row r="2334" spans="1:3" x14ac:dyDescent="0.2">
      <c r="A2334" s="63">
        <v>2310</v>
      </c>
      <c r="B2334" s="63">
        <v>96.518822127854634</v>
      </c>
      <c r="C2334" s="63">
        <v>59.481177872145366</v>
      </c>
    </row>
    <row r="2335" spans="1:3" x14ac:dyDescent="0.2">
      <c r="A2335" s="63">
        <v>2311</v>
      </c>
      <c r="B2335" s="63">
        <v>65.933628740946347</v>
      </c>
      <c r="C2335" s="63">
        <v>35.066371259053653</v>
      </c>
    </row>
    <row r="2336" spans="1:3" x14ac:dyDescent="0.2">
      <c r="A2336" s="63">
        <v>2312</v>
      </c>
      <c r="B2336" s="63">
        <v>90.079834046400265</v>
      </c>
      <c r="C2336" s="63">
        <v>56.920165953599735</v>
      </c>
    </row>
    <row r="2337" spans="1:3" x14ac:dyDescent="0.2">
      <c r="A2337" s="63">
        <v>2313</v>
      </c>
      <c r="B2337" s="63">
        <v>96.518822127854634</v>
      </c>
      <c r="C2337" s="63">
        <v>59.481177872145366</v>
      </c>
    </row>
    <row r="2338" spans="1:3" x14ac:dyDescent="0.2">
      <c r="A2338" s="63">
        <v>2314</v>
      </c>
      <c r="B2338" s="63">
        <v>65.933628740946347</v>
      </c>
      <c r="C2338" s="63">
        <v>35.066371259053653</v>
      </c>
    </row>
    <row r="2339" spans="1:3" x14ac:dyDescent="0.2">
      <c r="A2339" s="63">
        <v>2315</v>
      </c>
      <c r="B2339" s="63">
        <v>90.079834046400265</v>
      </c>
      <c r="C2339" s="63">
        <v>56.920165953599735</v>
      </c>
    </row>
    <row r="2340" spans="1:3" x14ac:dyDescent="0.2">
      <c r="A2340" s="63">
        <v>2316</v>
      </c>
      <c r="B2340" s="63">
        <v>65.397046400825133</v>
      </c>
      <c r="C2340" s="63">
        <v>51.602953599174867</v>
      </c>
    </row>
    <row r="2341" spans="1:3" x14ac:dyDescent="0.2">
      <c r="A2341" s="63">
        <v>2317</v>
      </c>
      <c r="B2341" s="63">
        <v>65.397046400825133</v>
      </c>
      <c r="C2341" s="63">
        <v>22.602953599174867</v>
      </c>
    </row>
    <row r="2342" spans="1:3" x14ac:dyDescent="0.2">
      <c r="A2342" s="63">
        <v>2318</v>
      </c>
      <c r="B2342" s="63">
        <v>269.29833564688039</v>
      </c>
      <c r="C2342" s="63">
        <v>28.701664353119611</v>
      </c>
    </row>
    <row r="2343" spans="1:3" x14ac:dyDescent="0.2">
      <c r="A2343" s="63">
        <v>2319</v>
      </c>
      <c r="B2343" s="63">
        <v>218.85959567548778</v>
      </c>
      <c r="C2343" s="63">
        <v>-7.8595956754877818</v>
      </c>
    </row>
    <row r="2344" spans="1:3" x14ac:dyDescent="0.2">
      <c r="A2344" s="63">
        <v>2320</v>
      </c>
      <c r="B2344" s="63">
        <v>159.83553826215601</v>
      </c>
      <c r="C2344" s="63">
        <v>11.164461737843993</v>
      </c>
    </row>
    <row r="2345" spans="1:3" x14ac:dyDescent="0.2">
      <c r="A2345" s="63">
        <v>2321</v>
      </c>
      <c r="B2345" s="63">
        <v>102.95781020930903</v>
      </c>
      <c r="C2345" s="63">
        <v>38.042189790690969</v>
      </c>
    </row>
    <row r="2346" spans="1:3" x14ac:dyDescent="0.2">
      <c r="A2346" s="63">
        <v>2322</v>
      </c>
      <c r="B2346" s="63">
        <v>269.29833564688039</v>
      </c>
      <c r="C2346" s="63">
        <v>28.701664353119611</v>
      </c>
    </row>
    <row r="2347" spans="1:3" x14ac:dyDescent="0.2">
      <c r="A2347" s="63">
        <v>2323</v>
      </c>
      <c r="B2347" s="63">
        <v>102.95781020930903</v>
      </c>
      <c r="C2347" s="63">
        <v>38.042189790690969</v>
      </c>
    </row>
    <row r="2348" spans="1:3" x14ac:dyDescent="0.2">
      <c r="A2348" s="63">
        <v>2324</v>
      </c>
      <c r="B2348" s="63">
        <v>218.85959567548778</v>
      </c>
      <c r="C2348" s="63">
        <v>-9.8595956754877818</v>
      </c>
    </row>
    <row r="2349" spans="1:3" x14ac:dyDescent="0.2">
      <c r="A2349" s="63">
        <v>2325</v>
      </c>
      <c r="B2349" s="63">
        <v>262.85934756542605</v>
      </c>
      <c r="C2349" s="63">
        <v>-11.859347565426049</v>
      </c>
    </row>
    <row r="2350" spans="1:3" x14ac:dyDescent="0.2">
      <c r="A2350" s="63">
        <v>2326</v>
      </c>
      <c r="B2350" s="63">
        <v>-15.626886957475765</v>
      </c>
      <c r="C2350" s="63">
        <v>31.626886957475765</v>
      </c>
    </row>
    <row r="2351" spans="1:3" x14ac:dyDescent="0.2">
      <c r="A2351" s="63">
        <v>2327</v>
      </c>
      <c r="B2351" s="63">
        <v>-17.773216317960561</v>
      </c>
      <c r="C2351" s="63">
        <v>64.773216317960561</v>
      </c>
    </row>
    <row r="2352" spans="1:3" x14ac:dyDescent="0.2">
      <c r="A2352" s="63">
        <v>2328</v>
      </c>
      <c r="B2352" s="63">
        <v>-16.700051637718161</v>
      </c>
      <c r="C2352" s="63">
        <v>31.700051637718161</v>
      </c>
    </row>
    <row r="2353" spans="1:3" x14ac:dyDescent="0.2">
      <c r="A2353" s="63">
        <v>2329</v>
      </c>
      <c r="B2353" s="63">
        <v>-6.5049871754154012</v>
      </c>
      <c r="C2353" s="63">
        <v>15.504987175415401</v>
      </c>
    </row>
    <row r="2354" spans="1:3" x14ac:dyDescent="0.2">
      <c r="A2354" s="63">
        <v>2330</v>
      </c>
      <c r="B2354" s="63">
        <v>-11.334228236506181</v>
      </c>
      <c r="C2354" s="63">
        <v>29.334228236506181</v>
      </c>
    </row>
    <row r="2355" spans="1:3" x14ac:dyDescent="0.2">
      <c r="A2355" s="63">
        <v>2331</v>
      </c>
      <c r="B2355" s="63">
        <v>17.104635789917317</v>
      </c>
      <c r="C2355" s="63">
        <v>-29.104635789917317</v>
      </c>
    </row>
    <row r="2356" spans="1:3" x14ac:dyDescent="0.2">
      <c r="A2356" s="63">
        <v>2332</v>
      </c>
      <c r="B2356" s="63">
        <v>16.031471109674918</v>
      </c>
      <c r="C2356" s="63">
        <v>-63.031471109674918</v>
      </c>
    </row>
    <row r="2357" spans="1:3" x14ac:dyDescent="0.2">
      <c r="A2357" s="63">
        <v>2333</v>
      </c>
      <c r="B2357" s="63">
        <v>4.2266596270085657</v>
      </c>
      <c r="C2357" s="63">
        <v>8.7733403729914343</v>
      </c>
    </row>
    <row r="2358" spans="1:3" x14ac:dyDescent="0.2">
      <c r="A2358" s="63">
        <v>2334</v>
      </c>
      <c r="B2358" s="63">
        <v>-3.8220754748094095</v>
      </c>
      <c r="C2358" s="63">
        <v>-6.1779245251905905</v>
      </c>
    </row>
    <row r="2359" spans="1:3" x14ac:dyDescent="0.2">
      <c r="A2359" s="63">
        <v>2335</v>
      </c>
      <c r="B2359" s="63">
        <v>-6.5999093961025324E-2</v>
      </c>
      <c r="C2359" s="63">
        <v>-5.9340009060389747</v>
      </c>
    </row>
    <row r="2360" spans="1:3" x14ac:dyDescent="0.2">
      <c r="A2360" s="63">
        <v>2336</v>
      </c>
      <c r="B2360" s="63">
        <v>27.836282592341284</v>
      </c>
      <c r="C2360" s="63">
        <v>43.163717407658716</v>
      </c>
    </row>
    <row r="2361" spans="1:3" x14ac:dyDescent="0.2">
      <c r="A2361" s="63">
        <v>2337</v>
      </c>
      <c r="B2361" s="63">
        <v>16.568053449796118</v>
      </c>
      <c r="C2361" s="63">
        <v>39.431946550203882</v>
      </c>
    </row>
    <row r="2362" spans="1:3" x14ac:dyDescent="0.2">
      <c r="A2362" s="63">
        <v>2338</v>
      </c>
      <c r="B2362" s="63">
        <v>68.079958101431146</v>
      </c>
      <c r="C2362" s="63">
        <v>-6.0799581014311457</v>
      </c>
    </row>
    <row r="2363" spans="1:3" x14ac:dyDescent="0.2">
      <c r="A2363" s="63">
        <v>2339</v>
      </c>
      <c r="B2363" s="63">
        <v>51.982487897795188</v>
      </c>
      <c r="C2363" s="63">
        <v>16.017512102204812</v>
      </c>
    </row>
    <row r="2364" spans="1:3" x14ac:dyDescent="0.2">
      <c r="A2364" s="63">
        <v>2340</v>
      </c>
      <c r="B2364" s="63">
        <v>-10.261063556263785</v>
      </c>
      <c r="C2364" s="63">
        <v>35.261063556263785</v>
      </c>
    </row>
    <row r="2365" spans="1:3" x14ac:dyDescent="0.2">
      <c r="A2365" s="63">
        <v>2341</v>
      </c>
      <c r="B2365" s="63">
        <v>3.1534949467661662</v>
      </c>
      <c r="C2365" s="63">
        <v>38.846505053233834</v>
      </c>
    </row>
    <row r="2366" spans="1:3" x14ac:dyDescent="0.2">
      <c r="A2366" s="63">
        <v>2342</v>
      </c>
      <c r="B2366" s="63">
        <v>71.83603448227953</v>
      </c>
      <c r="C2366" s="63">
        <v>20.16396551772047</v>
      </c>
    </row>
    <row r="2367" spans="1:3" x14ac:dyDescent="0.2">
      <c r="A2367" s="63">
        <v>2343</v>
      </c>
      <c r="B2367" s="63">
        <v>75.592110863127914</v>
      </c>
      <c r="C2367" s="63">
        <v>29.407889136872086</v>
      </c>
    </row>
    <row r="2368" spans="1:3" x14ac:dyDescent="0.2">
      <c r="A2368" s="63">
        <v>2344</v>
      </c>
      <c r="B2368" s="63">
        <v>151.78680316033805</v>
      </c>
      <c r="C2368" s="63">
        <v>-6.786803160338053</v>
      </c>
    </row>
    <row r="2369" spans="1:3" x14ac:dyDescent="0.2">
      <c r="A2369" s="63">
        <v>2345</v>
      </c>
      <c r="B2369" s="63">
        <v>33.202105993553253</v>
      </c>
      <c r="C2369" s="63">
        <v>-6.2021059935532534</v>
      </c>
    </row>
    <row r="2370" spans="1:3" x14ac:dyDescent="0.2">
      <c r="A2370" s="63">
        <v>2346</v>
      </c>
      <c r="B2370" s="63">
        <v>37.494764714522852</v>
      </c>
      <c r="C2370" s="63">
        <v>11.505235285477148</v>
      </c>
    </row>
    <row r="2371" spans="1:3" x14ac:dyDescent="0.2">
      <c r="A2371" s="63">
        <v>2347</v>
      </c>
      <c r="B2371" s="63">
        <v>30.519194292947269</v>
      </c>
      <c r="C2371" s="63">
        <v>25.480805707052731</v>
      </c>
    </row>
    <row r="2372" spans="1:3" x14ac:dyDescent="0.2">
      <c r="A2372" s="63">
        <v>2348</v>
      </c>
      <c r="B2372" s="63">
        <v>31.055776633068469</v>
      </c>
      <c r="C2372" s="63">
        <v>-35.055776633068469</v>
      </c>
    </row>
    <row r="2373" spans="1:3" x14ac:dyDescent="0.2">
      <c r="A2373" s="63">
        <v>2349</v>
      </c>
      <c r="B2373" s="63">
        <v>56.811728958885972</v>
      </c>
      <c r="C2373" s="63">
        <v>41.188271041114028</v>
      </c>
    </row>
    <row r="2374" spans="1:3" x14ac:dyDescent="0.2">
      <c r="A2374" s="63">
        <v>2350</v>
      </c>
      <c r="B2374" s="63">
        <v>23.5436238713717</v>
      </c>
      <c r="C2374" s="63">
        <v>40.4563761286283</v>
      </c>
    </row>
    <row r="2375" spans="1:3" x14ac:dyDescent="0.2">
      <c r="A2375" s="63">
        <v>2351</v>
      </c>
      <c r="B2375" s="63">
        <v>35.885017694159252</v>
      </c>
      <c r="C2375" s="63">
        <v>25.114982305840748</v>
      </c>
    </row>
    <row r="2376" spans="1:3" x14ac:dyDescent="0.2">
      <c r="A2376" s="63">
        <v>2352</v>
      </c>
      <c r="B2376" s="63">
        <v>46.080082156462019</v>
      </c>
      <c r="C2376" s="63">
        <v>-42.080082156462019</v>
      </c>
    </row>
    <row r="2377" spans="1:3" x14ac:dyDescent="0.2">
      <c r="A2377" s="63">
        <v>2353</v>
      </c>
      <c r="B2377" s="63">
        <v>45.54349981634082</v>
      </c>
      <c r="C2377" s="63">
        <v>16.45650018365918</v>
      </c>
    </row>
    <row r="2378" spans="1:3" x14ac:dyDescent="0.2">
      <c r="A2378" s="63">
        <v>2354</v>
      </c>
      <c r="B2378" s="63">
        <v>20.324129830644509</v>
      </c>
      <c r="C2378" s="63">
        <v>31.675870169355491</v>
      </c>
    </row>
    <row r="2379" spans="1:3" x14ac:dyDescent="0.2">
      <c r="A2379" s="63">
        <v>2355</v>
      </c>
      <c r="B2379" s="63">
        <v>25.153370891735285</v>
      </c>
      <c r="C2379" s="63">
        <v>-7.1533708917352854</v>
      </c>
    </row>
    <row r="2380" spans="1:3" x14ac:dyDescent="0.2">
      <c r="A2380" s="63">
        <v>2356</v>
      </c>
      <c r="B2380" s="63">
        <v>83.104263624824682</v>
      </c>
      <c r="C2380" s="63">
        <v>-61.104263624824682</v>
      </c>
    </row>
    <row r="2381" spans="1:3" x14ac:dyDescent="0.2">
      <c r="A2381" s="63">
        <v>2357</v>
      </c>
      <c r="B2381" s="63">
        <v>60.56780533973437</v>
      </c>
      <c r="C2381" s="63">
        <v>13.43219466026563</v>
      </c>
    </row>
    <row r="2382" spans="1:3" x14ac:dyDescent="0.2">
      <c r="A2382" s="63">
        <v>2358</v>
      </c>
      <c r="B2382" s="63">
        <v>68.079958101431146</v>
      </c>
      <c r="C2382" s="63">
        <v>-7.0799581014311457</v>
      </c>
    </row>
    <row r="2383" spans="1:3" x14ac:dyDescent="0.2">
      <c r="A2383" s="63">
        <v>2359</v>
      </c>
      <c r="B2383" s="63">
        <v>51.982487897795188</v>
      </c>
      <c r="C2383" s="63">
        <v>16.017512102204812</v>
      </c>
    </row>
    <row r="2384" spans="1:3" x14ac:dyDescent="0.2">
      <c r="A2384" s="63">
        <v>2360</v>
      </c>
      <c r="B2384" s="63">
        <v>27.836282592341284</v>
      </c>
      <c r="C2384" s="63">
        <v>43.163717407658716</v>
      </c>
    </row>
    <row r="2385" spans="1:3" x14ac:dyDescent="0.2">
      <c r="A2385" s="63">
        <v>2361</v>
      </c>
      <c r="B2385" s="63">
        <v>-4.8952401550518019</v>
      </c>
      <c r="C2385" s="63">
        <v>35.895240155051802</v>
      </c>
    </row>
    <row r="2386" spans="1:3" x14ac:dyDescent="0.2">
      <c r="A2386" s="63">
        <v>2362</v>
      </c>
      <c r="B2386" s="63">
        <v>46.080082156462019</v>
      </c>
      <c r="C2386" s="63">
        <v>-42.080082156462019</v>
      </c>
    </row>
    <row r="2387" spans="1:3" x14ac:dyDescent="0.2">
      <c r="A2387" s="63">
        <v>2363</v>
      </c>
      <c r="B2387" s="63">
        <v>32.128941313310868</v>
      </c>
      <c r="C2387" s="63">
        <v>10.871058686689132</v>
      </c>
    </row>
    <row r="2388" spans="1:3" x14ac:dyDescent="0.2">
      <c r="A2388" s="63">
        <v>2364</v>
      </c>
      <c r="B2388" s="63">
        <v>143.20148571839889</v>
      </c>
      <c r="C2388" s="63">
        <v>36.798514281601115</v>
      </c>
    </row>
    <row r="2389" spans="1:3" x14ac:dyDescent="0.2">
      <c r="A2389" s="63">
        <v>2365</v>
      </c>
      <c r="B2389" s="63">
        <v>20.324129830644509</v>
      </c>
      <c r="C2389" s="63">
        <v>29.675870169355491</v>
      </c>
    </row>
    <row r="2390" spans="1:3" x14ac:dyDescent="0.2">
      <c r="A2390" s="63">
        <v>2366</v>
      </c>
      <c r="B2390" s="63">
        <v>25.153370891735285</v>
      </c>
      <c r="C2390" s="63">
        <v>-7.1533708917352854</v>
      </c>
    </row>
    <row r="2391" spans="1:3" x14ac:dyDescent="0.2">
      <c r="A2391" s="63">
        <v>2367</v>
      </c>
      <c r="B2391" s="63">
        <v>45.54349981634082</v>
      </c>
      <c r="C2391" s="63">
        <v>16.45650018365918</v>
      </c>
    </row>
    <row r="2392" spans="1:3" x14ac:dyDescent="0.2">
      <c r="A2392" s="63">
        <v>2368</v>
      </c>
      <c r="B2392" s="63">
        <v>3.1534949467661662</v>
      </c>
      <c r="C2392" s="63">
        <v>38.846505053233834</v>
      </c>
    </row>
    <row r="2393" spans="1:3" x14ac:dyDescent="0.2">
      <c r="A2393" s="63">
        <v>2369</v>
      </c>
      <c r="B2393" s="63">
        <v>23.5436238713717</v>
      </c>
      <c r="C2393" s="63">
        <v>41.4563761286283</v>
      </c>
    </row>
    <row r="2394" spans="1:3" x14ac:dyDescent="0.2">
      <c r="A2394" s="63">
        <v>2370</v>
      </c>
      <c r="B2394" s="63">
        <v>83.104263624824682</v>
      </c>
      <c r="C2394" s="63">
        <v>-59.104263624824682</v>
      </c>
    </row>
    <row r="2395" spans="1:3" x14ac:dyDescent="0.2">
      <c r="A2395" s="63">
        <v>2371</v>
      </c>
      <c r="B2395" s="63">
        <v>60.56780533973437</v>
      </c>
      <c r="C2395" s="63">
        <v>15.43219466026563</v>
      </c>
    </row>
    <row r="2396" spans="1:3" x14ac:dyDescent="0.2">
      <c r="A2396" s="63">
        <v>2372</v>
      </c>
      <c r="B2396" s="63">
        <v>71.83603448227953</v>
      </c>
      <c r="C2396" s="63">
        <v>21.16396551772047</v>
      </c>
    </row>
    <row r="2397" spans="1:3" x14ac:dyDescent="0.2">
      <c r="A2397" s="63">
        <v>2373</v>
      </c>
      <c r="B2397" s="63">
        <v>75.592110863127914</v>
      </c>
      <c r="C2397" s="63">
        <v>29.407889136872086</v>
      </c>
    </row>
    <row r="2398" spans="1:3" x14ac:dyDescent="0.2">
      <c r="A2398" s="63">
        <v>2374</v>
      </c>
      <c r="B2398" s="63">
        <v>33.202105993553253</v>
      </c>
      <c r="C2398" s="63">
        <v>-6.2021059935532534</v>
      </c>
    </row>
    <row r="2399" spans="1:3" x14ac:dyDescent="0.2">
      <c r="A2399" s="63">
        <v>2375</v>
      </c>
      <c r="B2399" s="63">
        <v>3.1534949467661662</v>
      </c>
      <c r="C2399" s="63">
        <v>38.846505053233834</v>
      </c>
    </row>
    <row r="2400" spans="1:3" x14ac:dyDescent="0.2">
      <c r="A2400" s="63">
        <v>2376</v>
      </c>
      <c r="B2400" s="63">
        <v>-10.261063556263785</v>
      </c>
      <c r="C2400" s="63">
        <v>35.261063556263785</v>
      </c>
    </row>
    <row r="2401" spans="1:3" x14ac:dyDescent="0.2">
      <c r="A2401" s="63">
        <v>2377</v>
      </c>
      <c r="B2401" s="63">
        <v>30.519194292947269</v>
      </c>
      <c r="C2401" s="63">
        <v>-36.519194292947269</v>
      </c>
    </row>
    <row r="2402" spans="1:3" x14ac:dyDescent="0.2">
      <c r="A2402" s="63">
        <v>2378</v>
      </c>
      <c r="B2402" s="63">
        <v>151.78680316033805</v>
      </c>
      <c r="C2402" s="63">
        <v>-4.786803160338053</v>
      </c>
    </row>
    <row r="2403" spans="1:3" x14ac:dyDescent="0.2">
      <c r="A2403" s="63">
        <v>2379</v>
      </c>
      <c r="B2403" s="63">
        <v>226.37174843718461</v>
      </c>
      <c r="C2403" s="63">
        <v>278.62825156281542</v>
      </c>
    </row>
    <row r="2404" spans="1:3" x14ac:dyDescent="0.2">
      <c r="A2404" s="63">
        <v>2380</v>
      </c>
      <c r="B2404" s="63">
        <v>-6.5999093961025324E-2</v>
      </c>
      <c r="C2404" s="63">
        <v>-5.9340009060389747</v>
      </c>
    </row>
    <row r="2405" spans="1:3" x14ac:dyDescent="0.2">
      <c r="A2405" s="63">
        <v>2381</v>
      </c>
      <c r="B2405" s="63">
        <v>-16.700051637718161</v>
      </c>
      <c r="C2405" s="63">
        <v>32.700051637718161</v>
      </c>
    </row>
    <row r="2406" spans="1:3" x14ac:dyDescent="0.2">
      <c r="A2406" s="63">
        <v>2382</v>
      </c>
      <c r="B2406" s="63">
        <v>-17.773216317960561</v>
      </c>
      <c r="C2406" s="63">
        <v>64.773216317960561</v>
      </c>
    </row>
    <row r="2407" spans="1:3" x14ac:dyDescent="0.2">
      <c r="A2407" s="63">
        <v>2383</v>
      </c>
      <c r="B2407" s="63">
        <v>17.104635789917317</v>
      </c>
      <c r="C2407" s="63">
        <v>-27.104635789917317</v>
      </c>
    </row>
    <row r="2408" spans="1:3" x14ac:dyDescent="0.2">
      <c r="A2408" s="63">
        <v>2384</v>
      </c>
      <c r="B2408" s="63">
        <v>-3.8220754748094095</v>
      </c>
      <c r="C2408" s="63">
        <v>-5.1779245251905905</v>
      </c>
    </row>
    <row r="2409" spans="1:3" x14ac:dyDescent="0.2">
      <c r="A2409" s="63">
        <v>2385</v>
      </c>
      <c r="B2409" s="63">
        <v>15.494888769553725</v>
      </c>
      <c r="C2409" s="63">
        <v>21.505111230446275</v>
      </c>
    </row>
    <row r="2410" spans="1:3" x14ac:dyDescent="0.2">
      <c r="A2410" s="63">
        <v>2386</v>
      </c>
      <c r="B2410" s="63">
        <v>22.470459191129301</v>
      </c>
      <c r="C2410" s="63">
        <v>11.529540808870699</v>
      </c>
    </row>
    <row r="2411" spans="1:3" x14ac:dyDescent="0.2">
      <c r="A2411" s="63">
        <v>2387</v>
      </c>
      <c r="B2411" s="63">
        <v>240.85947162045696</v>
      </c>
      <c r="C2411" s="63">
        <v>-46.859471620456958</v>
      </c>
    </row>
    <row r="2412" spans="1:3" x14ac:dyDescent="0.2">
      <c r="A2412" s="63">
        <v>2388</v>
      </c>
      <c r="B2412" s="63">
        <v>60.56780533973437</v>
      </c>
      <c r="C2412" s="63">
        <v>-238.56780533973438</v>
      </c>
    </row>
    <row r="2413" spans="1:3" x14ac:dyDescent="0.2">
      <c r="A2413" s="63">
        <v>2389</v>
      </c>
      <c r="B2413" s="63">
        <v>90.079834046400265</v>
      </c>
      <c r="C2413" s="63">
        <v>57.920165953599735</v>
      </c>
    </row>
    <row r="2414" spans="1:3" x14ac:dyDescent="0.2">
      <c r="A2414" s="63">
        <v>2390</v>
      </c>
      <c r="B2414" s="63">
        <v>96.518822127854634</v>
      </c>
      <c r="C2414" s="63">
        <v>59.481177872145366</v>
      </c>
    </row>
    <row r="2415" spans="1:3" x14ac:dyDescent="0.2">
      <c r="A2415" s="63">
        <v>2391</v>
      </c>
      <c r="B2415" s="63">
        <v>65.397046400825133</v>
      </c>
      <c r="C2415" s="63">
        <v>51.602953599174867</v>
      </c>
    </row>
    <row r="2416" spans="1:3" x14ac:dyDescent="0.2">
      <c r="A2416" s="63">
        <v>2392</v>
      </c>
      <c r="B2416" s="63">
        <v>-7.5781518556577936</v>
      </c>
      <c r="C2416" s="63">
        <v>-293.42184814434222</v>
      </c>
    </row>
    <row r="2417" spans="1:3" x14ac:dyDescent="0.2">
      <c r="A2417" s="63">
        <v>2393</v>
      </c>
      <c r="B2417" s="63">
        <v>289.15188223136471</v>
      </c>
      <c r="C2417" s="63">
        <v>102.84811776863529</v>
      </c>
    </row>
    <row r="2418" spans="1:3" x14ac:dyDescent="0.2">
      <c r="A2418" s="63">
        <v>2394</v>
      </c>
      <c r="B2418" s="63">
        <v>326.17606369972742</v>
      </c>
      <c r="C2418" s="63">
        <v>37.823936300272578</v>
      </c>
    </row>
    <row r="2419" spans="1:3" x14ac:dyDescent="0.2">
      <c r="A2419" s="63">
        <v>2395</v>
      </c>
      <c r="B2419" s="63">
        <v>21.397294510886901</v>
      </c>
      <c r="C2419" s="63">
        <v>30.602705489113099</v>
      </c>
    </row>
    <row r="2420" spans="1:3" x14ac:dyDescent="0.2">
      <c r="A2420" s="63">
        <v>2396</v>
      </c>
      <c r="B2420" s="63">
        <v>68.079958101431146</v>
      </c>
      <c r="C2420" s="63">
        <v>-6.0799581014311457</v>
      </c>
    </row>
    <row r="2421" spans="1:3" x14ac:dyDescent="0.2">
      <c r="A2421" s="63">
        <v>2397</v>
      </c>
      <c r="B2421" s="63">
        <v>11.202230048584141</v>
      </c>
      <c r="C2421" s="63">
        <v>38.797769951415859</v>
      </c>
    </row>
    <row r="2422" spans="1:3" x14ac:dyDescent="0.2">
      <c r="A2422" s="63">
        <v>2398</v>
      </c>
      <c r="B2422" s="63">
        <v>23.5436238713717</v>
      </c>
      <c r="C2422" s="63">
        <v>41.4563761286283</v>
      </c>
    </row>
    <row r="2423" spans="1:3" x14ac:dyDescent="0.2">
      <c r="A2423" s="63">
        <v>2399</v>
      </c>
      <c r="B2423" s="63">
        <v>46.080082156462019</v>
      </c>
      <c r="C2423" s="63">
        <v>-43.080082156462019</v>
      </c>
    </row>
    <row r="2424" spans="1:3" x14ac:dyDescent="0.2">
      <c r="A2424" s="63">
        <v>2400</v>
      </c>
      <c r="B2424" s="63">
        <v>56.811728958885972</v>
      </c>
      <c r="C2424" s="63">
        <v>39.188271041114028</v>
      </c>
    </row>
    <row r="2425" spans="1:3" x14ac:dyDescent="0.2">
      <c r="A2425" s="63">
        <v>2401</v>
      </c>
      <c r="B2425" s="63">
        <v>35.885017694159252</v>
      </c>
      <c r="C2425" s="63">
        <v>25.114982305840748</v>
      </c>
    </row>
    <row r="2426" spans="1:3" x14ac:dyDescent="0.2">
      <c r="A2426" s="63">
        <v>2402</v>
      </c>
      <c r="B2426" s="63">
        <v>-16.700051637718161</v>
      </c>
      <c r="C2426" s="63">
        <v>31.700051637718161</v>
      </c>
    </row>
    <row r="2427" spans="1:3" x14ac:dyDescent="0.2">
      <c r="A2427" s="63">
        <v>2403</v>
      </c>
      <c r="B2427" s="63">
        <v>-6.5049871754154012</v>
      </c>
      <c r="C2427" s="63">
        <v>13.504987175415401</v>
      </c>
    </row>
    <row r="2428" spans="1:3" x14ac:dyDescent="0.2">
      <c r="A2428" s="63">
        <v>2404</v>
      </c>
      <c r="B2428" s="63">
        <v>22.470459191129301</v>
      </c>
      <c r="C2428" s="63">
        <v>13.529540808870699</v>
      </c>
    </row>
    <row r="2429" spans="1:3" x14ac:dyDescent="0.2">
      <c r="A2429" s="63">
        <v>2405</v>
      </c>
      <c r="B2429" s="63">
        <v>16.031471109674918</v>
      </c>
      <c r="C2429" s="63">
        <v>-62.031471109674918</v>
      </c>
    </row>
    <row r="2430" spans="1:3" x14ac:dyDescent="0.2">
      <c r="A2430" s="63">
        <v>2406</v>
      </c>
      <c r="B2430" s="63">
        <v>-3.8220754748094095</v>
      </c>
      <c r="C2430" s="63">
        <v>-6.1779245251905905</v>
      </c>
    </row>
    <row r="2431" spans="1:3" x14ac:dyDescent="0.2">
      <c r="A2431" s="63">
        <v>2407</v>
      </c>
      <c r="B2431" s="63">
        <v>17.104635789917317</v>
      </c>
      <c r="C2431" s="63">
        <v>-27.104635789917317</v>
      </c>
    </row>
    <row r="2432" spans="1:3" x14ac:dyDescent="0.2">
      <c r="A2432" s="63">
        <v>2408</v>
      </c>
      <c r="B2432" s="63">
        <v>4.2266596270085657</v>
      </c>
      <c r="C2432" s="63">
        <v>7.7733403729914343</v>
      </c>
    </row>
    <row r="2433" spans="1:3" x14ac:dyDescent="0.2">
      <c r="A2433" s="63">
        <v>2409</v>
      </c>
      <c r="B2433" s="63">
        <v>25.153370891735285</v>
      </c>
      <c r="C2433" s="63">
        <v>-9.1533708917352854</v>
      </c>
    </row>
    <row r="2434" spans="1:3" x14ac:dyDescent="0.2">
      <c r="A2434" s="63">
        <v>2410</v>
      </c>
      <c r="B2434" s="63">
        <v>83.104263624824682</v>
      </c>
      <c r="C2434" s="63">
        <v>-61.104263624824682</v>
      </c>
    </row>
    <row r="2435" spans="1:3" x14ac:dyDescent="0.2">
      <c r="A2435" s="63">
        <v>2411</v>
      </c>
      <c r="B2435" s="63">
        <v>14.958306429432525</v>
      </c>
      <c r="C2435" s="63">
        <v>28.041693570567475</v>
      </c>
    </row>
    <row r="2436" spans="1:3" x14ac:dyDescent="0.2">
      <c r="A2436" s="63">
        <v>2412</v>
      </c>
      <c r="B2436" s="63">
        <v>3.1534949467661662</v>
      </c>
      <c r="C2436" s="63">
        <v>39.846505053233834</v>
      </c>
    </row>
    <row r="2437" spans="1:3" x14ac:dyDescent="0.2">
      <c r="A2437" s="63">
        <v>2413</v>
      </c>
      <c r="B2437" s="63">
        <v>75.592110863127914</v>
      </c>
      <c r="C2437" s="63">
        <v>28.407889136872086</v>
      </c>
    </row>
    <row r="2438" spans="1:3" x14ac:dyDescent="0.2">
      <c r="A2438" s="63">
        <v>2414</v>
      </c>
      <c r="B2438" s="63">
        <v>-10.261063556263785</v>
      </c>
      <c r="C2438" s="63">
        <v>35.261063556263785</v>
      </c>
    </row>
    <row r="2439" spans="1:3" x14ac:dyDescent="0.2">
      <c r="A2439" s="63">
        <v>2415</v>
      </c>
      <c r="B2439" s="63">
        <v>71.83603448227953</v>
      </c>
      <c r="C2439" s="63">
        <v>21.16396551772047</v>
      </c>
    </row>
    <row r="2440" spans="1:3" x14ac:dyDescent="0.2">
      <c r="A2440" s="63">
        <v>2416</v>
      </c>
      <c r="B2440" s="63">
        <v>37.494764714522852</v>
      </c>
      <c r="C2440" s="63">
        <v>11.505235285477148</v>
      </c>
    </row>
    <row r="2441" spans="1:3" x14ac:dyDescent="0.2">
      <c r="A2441" s="63">
        <v>2417</v>
      </c>
      <c r="B2441" s="63">
        <v>30.519194292947269</v>
      </c>
      <c r="C2441" s="63">
        <v>25.480805707052731</v>
      </c>
    </row>
    <row r="2442" spans="1:3" x14ac:dyDescent="0.2">
      <c r="A2442" s="63">
        <v>2418</v>
      </c>
      <c r="B2442" s="63">
        <v>223.68883673657857</v>
      </c>
      <c r="C2442" s="63">
        <v>19.311163263421435</v>
      </c>
    </row>
    <row r="2443" spans="1:3" x14ac:dyDescent="0.2">
      <c r="A2443" s="63">
        <v>2419</v>
      </c>
      <c r="B2443" s="63">
        <v>65.933628740946347</v>
      </c>
      <c r="C2443" s="63">
        <v>35.066371259053653</v>
      </c>
    </row>
    <row r="2444" spans="1:3" x14ac:dyDescent="0.2">
      <c r="A2444" s="63">
        <v>2420</v>
      </c>
      <c r="B2444" s="63">
        <v>65.397046400825133</v>
      </c>
      <c r="C2444" s="63">
        <v>20.602953599174867</v>
      </c>
    </row>
    <row r="2445" spans="1:3" x14ac:dyDescent="0.2">
      <c r="A2445" s="63">
        <v>2421</v>
      </c>
      <c r="B2445" s="63">
        <v>96.518822127854634</v>
      </c>
      <c r="C2445" s="63">
        <v>60.481177872145366</v>
      </c>
    </row>
    <row r="2446" spans="1:3" x14ac:dyDescent="0.2">
      <c r="A2446" s="63">
        <v>2422</v>
      </c>
      <c r="B2446" s="63">
        <v>65.397046400825133</v>
      </c>
      <c r="C2446" s="63">
        <v>53.602953599174867</v>
      </c>
    </row>
    <row r="2447" spans="1:3" x14ac:dyDescent="0.2">
      <c r="A2447" s="63">
        <v>2423</v>
      </c>
      <c r="B2447" s="63">
        <v>15.494888769553725</v>
      </c>
      <c r="C2447" s="63">
        <v>20.505111230446275</v>
      </c>
    </row>
    <row r="2448" spans="1:3" x14ac:dyDescent="0.2">
      <c r="A2448" s="63">
        <v>2424</v>
      </c>
      <c r="B2448" s="63">
        <v>22.470459191129301</v>
      </c>
      <c r="C2448" s="63">
        <v>13.529540808870699</v>
      </c>
    </row>
    <row r="2449" spans="1:3" x14ac:dyDescent="0.2">
      <c r="A2449" s="63">
        <v>2425</v>
      </c>
      <c r="B2449" s="63">
        <v>16.031471109674918</v>
      </c>
      <c r="C2449" s="63">
        <v>-62.031471109674918</v>
      </c>
    </row>
    <row r="2450" spans="1:3" x14ac:dyDescent="0.2">
      <c r="A2450" s="63">
        <v>2426</v>
      </c>
      <c r="B2450" s="63">
        <v>17.104635789917317</v>
      </c>
      <c r="C2450" s="63">
        <v>-27.104635789917317</v>
      </c>
    </row>
    <row r="2451" spans="1:3" x14ac:dyDescent="0.2">
      <c r="A2451" s="63">
        <v>2427</v>
      </c>
      <c r="B2451" s="63">
        <v>4.2266596270085657</v>
      </c>
      <c r="C2451" s="63">
        <v>8.7733403729914343</v>
      </c>
    </row>
    <row r="2452" spans="1:3" x14ac:dyDescent="0.2">
      <c r="A2452" s="63">
        <v>2428</v>
      </c>
      <c r="B2452" s="63">
        <v>-3.8220754748094095</v>
      </c>
      <c r="C2452" s="63">
        <v>-5.1779245251905905</v>
      </c>
    </row>
    <row r="2453" spans="1:3" x14ac:dyDescent="0.2">
      <c r="A2453" s="63">
        <v>2429</v>
      </c>
      <c r="B2453" s="63">
        <v>27.836282592341284</v>
      </c>
      <c r="C2453" s="63">
        <v>43.163717407658716</v>
      </c>
    </row>
    <row r="2454" spans="1:3" x14ac:dyDescent="0.2">
      <c r="A2454" s="63">
        <v>2430</v>
      </c>
      <c r="B2454" s="63">
        <v>51.982487897795188</v>
      </c>
      <c r="C2454" s="63">
        <v>16.017512102204812</v>
      </c>
    </row>
    <row r="2455" spans="1:3" x14ac:dyDescent="0.2">
      <c r="A2455" s="63">
        <v>2431</v>
      </c>
      <c r="B2455" s="63">
        <v>32.128941313310868</v>
      </c>
      <c r="C2455" s="63">
        <v>12.871058686689132</v>
      </c>
    </row>
    <row r="2456" spans="1:3" x14ac:dyDescent="0.2">
      <c r="A2456" s="63">
        <v>2432</v>
      </c>
      <c r="B2456" s="63">
        <v>68.079958101431146</v>
      </c>
      <c r="C2456" s="63">
        <v>-7.0799581014311457</v>
      </c>
    </row>
    <row r="2457" spans="1:3" x14ac:dyDescent="0.2">
      <c r="A2457" s="63">
        <v>2433</v>
      </c>
      <c r="B2457" s="63">
        <v>16.568053449796118</v>
      </c>
      <c r="C2457" s="63">
        <v>39.431946550203882</v>
      </c>
    </row>
    <row r="2458" spans="1:3" x14ac:dyDescent="0.2">
      <c r="A2458" s="63">
        <v>2434</v>
      </c>
      <c r="B2458" s="63">
        <v>21.397294510886901</v>
      </c>
      <c r="C2458" s="63">
        <v>30.602705489113099</v>
      </c>
    </row>
    <row r="2459" spans="1:3" x14ac:dyDescent="0.2">
      <c r="A2459" s="63">
        <v>2435</v>
      </c>
      <c r="B2459" s="63">
        <v>90.079834046400265</v>
      </c>
      <c r="C2459" s="63">
        <v>57.920165953599735</v>
      </c>
    </row>
    <row r="2460" spans="1:3" x14ac:dyDescent="0.2">
      <c r="A2460" s="63">
        <v>2436</v>
      </c>
      <c r="B2460" s="63">
        <v>223.68883673657857</v>
      </c>
      <c r="C2460" s="63">
        <v>19.311163263421435</v>
      </c>
    </row>
    <row r="2461" spans="1:3" x14ac:dyDescent="0.2">
      <c r="A2461" s="63">
        <v>2437</v>
      </c>
      <c r="B2461" s="63">
        <v>65.933628740946347</v>
      </c>
      <c r="C2461" s="63">
        <v>35.066371259053653</v>
      </c>
    </row>
    <row r="2462" spans="1:3" x14ac:dyDescent="0.2">
      <c r="A2462" s="63">
        <v>2438</v>
      </c>
      <c r="B2462" s="63">
        <v>96.518822127854634</v>
      </c>
      <c r="C2462" s="63">
        <v>60.481177872145366</v>
      </c>
    </row>
    <row r="2463" spans="1:3" x14ac:dyDescent="0.2">
      <c r="A2463" s="63">
        <v>2439</v>
      </c>
      <c r="B2463" s="63">
        <v>65.397046400825133</v>
      </c>
      <c r="C2463" s="63">
        <v>53.602953599174867</v>
      </c>
    </row>
    <row r="2464" spans="1:3" x14ac:dyDescent="0.2">
      <c r="A2464" s="63">
        <v>2440</v>
      </c>
      <c r="B2464" s="63">
        <v>65.397046400825133</v>
      </c>
      <c r="C2464" s="63">
        <v>20.602953599174867</v>
      </c>
    </row>
    <row r="2465" spans="1:3" x14ac:dyDescent="0.2">
      <c r="A2465" s="63">
        <v>2441</v>
      </c>
      <c r="B2465" s="63">
        <v>269.29833564688039</v>
      </c>
      <c r="C2465" s="63">
        <v>30.701664353119611</v>
      </c>
    </row>
    <row r="2466" spans="1:3" x14ac:dyDescent="0.2">
      <c r="A2466" s="63">
        <v>2442</v>
      </c>
      <c r="B2466" s="63">
        <v>33.202105993553253</v>
      </c>
      <c r="C2466" s="63">
        <v>-73.202105993553261</v>
      </c>
    </row>
    <row r="2467" spans="1:3" x14ac:dyDescent="0.2">
      <c r="A2467" s="63">
        <v>2443</v>
      </c>
      <c r="B2467" s="63">
        <v>326.17606369972742</v>
      </c>
      <c r="C2467" s="63">
        <v>37.823936300272578</v>
      </c>
    </row>
    <row r="2468" spans="1:3" x14ac:dyDescent="0.2">
      <c r="A2468" s="63">
        <v>2444</v>
      </c>
      <c r="B2468" s="63">
        <v>27.299700252220084</v>
      </c>
      <c r="C2468" s="63">
        <v>-201.29970025222008</v>
      </c>
    </row>
    <row r="2469" spans="1:3" x14ac:dyDescent="0.2">
      <c r="A2469" s="63">
        <v>2445</v>
      </c>
      <c r="B2469" s="63">
        <v>218.85959567548778</v>
      </c>
      <c r="C2469" s="63">
        <v>-7.8595956754877818</v>
      </c>
    </row>
    <row r="2470" spans="1:3" x14ac:dyDescent="0.2">
      <c r="A2470" s="63">
        <v>2446</v>
      </c>
      <c r="B2470" s="63">
        <v>123.34793913391454</v>
      </c>
      <c r="C2470" s="63">
        <v>-84.347939133914537</v>
      </c>
    </row>
    <row r="2471" spans="1:3" x14ac:dyDescent="0.2">
      <c r="A2471" s="63">
        <v>2447</v>
      </c>
      <c r="B2471" s="63">
        <v>123.34793913391454</v>
      </c>
      <c r="C2471" s="63">
        <v>-84.347939133914537</v>
      </c>
    </row>
    <row r="2472" spans="1:3" x14ac:dyDescent="0.2">
      <c r="A2472" s="63">
        <v>2448</v>
      </c>
      <c r="B2472" s="63">
        <v>159.83553826215601</v>
      </c>
      <c r="C2472" s="63">
        <v>11.164461737843993</v>
      </c>
    </row>
    <row r="2473" spans="1:3" x14ac:dyDescent="0.2">
      <c r="A2473" s="63">
        <v>2449</v>
      </c>
      <c r="B2473" s="63">
        <v>102.95781020930903</v>
      </c>
      <c r="C2473" s="63">
        <v>37.042189790690969</v>
      </c>
    </row>
    <row r="2474" spans="1:3" x14ac:dyDescent="0.2">
      <c r="A2474" s="63">
        <v>2450</v>
      </c>
      <c r="B2474" s="63">
        <v>269.29833564688039</v>
      </c>
      <c r="C2474" s="63">
        <v>30.701664353119611</v>
      </c>
    </row>
    <row r="2475" spans="1:3" x14ac:dyDescent="0.2">
      <c r="A2475" s="63">
        <v>2451</v>
      </c>
      <c r="B2475" s="63">
        <v>218.85959567548778</v>
      </c>
      <c r="C2475" s="63">
        <v>-7.8595956754877818</v>
      </c>
    </row>
    <row r="2476" spans="1:3" x14ac:dyDescent="0.2">
      <c r="A2476" s="63">
        <v>2452</v>
      </c>
      <c r="B2476" s="63">
        <v>-29.04144546050572</v>
      </c>
      <c r="C2476" s="63">
        <v>-478.95855453949429</v>
      </c>
    </row>
    <row r="2477" spans="1:3" x14ac:dyDescent="0.2">
      <c r="A2477" s="63">
        <v>2453</v>
      </c>
      <c r="B2477" s="63">
        <v>-15.626886957475765</v>
      </c>
      <c r="C2477" s="63">
        <v>31.626886957475765</v>
      </c>
    </row>
    <row r="2478" spans="1:3" x14ac:dyDescent="0.2">
      <c r="A2478" s="63">
        <v>2454</v>
      </c>
      <c r="B2478" s="63">
        <v>-6.5999093961025324E-2</v>
      </c>
      <c r="C2478" s="63">
        <v>-6.9340009060389747</v>
      </c>
    </row>
    <row r="2479" spans="1:3" x14ac:dyDescent="0.2">
      <c r="A2479" s="63">
        <v>2455</v>
      </c>
      <c r="B2479" s="63">
        <v>-6.5049871754154012</v>
      </c>
      <c r="C2479" s="63">
        <v>15.504987175415401</v>
      </c>
    </row>
    <row r="2480" spans="1:3" x14ac:dyDescent="0.2">
      <c r="A2480" s="63">
        <v>2456</v>
      </c>
      <c r="B2480" s="63">
        <v>-17.773216317960561</v>
      </c>
      <c r="C2480" s="63">
        <v>63.773216317960561</v>
      </c>
    </row>
    <row r="2481" spans="1:3" x14ac:dyDescent="0.2">
      <c r="A2481" s="63">
        <v>2457</v>
      </c>
      <c r="B2481" s="63">
        <v>-16.700051637718161</v>
      </c>
      <c r="C2481" s="63">
        <v>31.700051637718161</v>
      </c>
    </row>
    <row r="2482" spans="1:3" x14ac:dyDescent="0.2">
      <c r="A2482" s="63">
        <v>2458</v>
      </c>
      <c r="B2482" s="63">
        <v>3.6900772868873659</v>
      </c>
      <c r="C2482" s="63">
        <v>38.309922713112634</v>
      </c>
    </row>
    <row r="2483" spans="1:3" x14ac:dyDescent="0.2">
      <c r="A2483" s="63">
        <v>2459</v>
      </c>
      <c r="B2483" s="63">
        <v>14.958306429432525</v>
      </c>
      <c r="C2483" s="63">
        <v>30.041693570567475</v>
      </c>
    </row>
    <row r="2484" spans="1:3" x14ac:dyDescent="0.2">
      <c r="A2484" s="63">
        <v>2460</v>
      </c>
      <c r="B2484" s="63">
        <v>-10.261063556263785</v>
      </c>
      <c r="C2484" s="63">
        <v>35.261063556263785</v>
      </c>
    </row>
    <row r="2485" spans="1:3" x14ac:dyDescent="0.2">
      <c r="A2485" s="63">
        <v>2461</v>
      </c>
      <c r="B2485" s="63">
        <v>71.83603448227953</v>
      </c>
      <c r="C2485" s="63">
        <v>20.16396551772047</v>
      </c>
    </row>
    <row r="2486" spans="1:3" x14ac:dyDescent="0.2">
      <c r="A2486" s="63">
        <v>2462</v>
      </c>
      <c r="B2486" s="63">
        <v>75.592110863127914</v>
      </c>
      <c r="C2486" s="63">
        <v>29.407889136872086</v>
      </c>
    </row>
    <row r="2487" spans="1:3" x14ac:dyDescent="0.2">
      <c r="A2487" s="63">
        <v>2463</v>
      </c>
      <c r="B2487" s="63">
        <v>151.78680316033805</v>
      </c>
      <c r="C2487" s="63">
        <v>-4.786803160338053</v>
      </c>
    </row>
    <row r="2488" spans="1:3" x14ac:dyDescent="0.2">
      <c r="A2488" s="63">
        <v>2464</v>
      </c>
      <c r="B2488" s="63">
        <v>31.055776633068469</v>
      </c>
      <c r="C2488" s="63">
        <v>-37.055776633068469</v>
      </c>
    </row>
    <row r="2489" spans="1:3" x14ac:dyDescent="0.2">
      <c r="A2489" s="63">
        <v>2465</v>
      </c>
      <c r="B2489" s="63">
        <v>46.080082156462019</v>
      </c>
      <c r="C2489" s="63">
        <v>-9.0800821564620193</v>
      </c>
    </row>
    <row r="2490" spans="1:3" x14ac:dyDescent="0.2">
      <c r="A2490" s="63">
        <v>2466</v>
      </c>
      <c r="B2490" s="63">
        <v>30.519194292947269</v>
      </c>
      <c r="C2490" s="63">
        <v>25.480805707052731</v>
      </c>
    </row>
    <row r="2491" spans="1:3" x14ac:dyDescent="0.2">
      <c r="A2491" s="63">
        <v>2467</v>
      </c>
      <c r="B2491" s="63">
        <v>33.202105993553253</v>
      </c>
      <c r="C2491" s="63">
        <v>-6.2021059935532534</v>
      </c>
    </row>
    <row r="2492" spans="1:3" x14ac:dyDescent="0.2">
      <c r="A2492" s="63">
        <v>2468</v>
      </c>
      <c r="B2492" s="63">
        <v>37.494764714522852</v>
      </c>
      <c r="C2492" s="63">
        <v>11.505235285477148</v>
      </c>
    </row>
    <row r="2493" spans="1:3" x14ac:dyDescent="0.2">
      <c r="A2493" s="63">
        <v>2469</v>
      </c>
      <c r="B2493" s="63">
        <v>143.20148571839889</v>
      </c>
      <c r="C2493" s="63">
        <v>36.798514281601115</v>
      </c>
    </row>
    <row r="2494" spans="1:3" x14ac:dyDescent="0.2">
      <c r="A2494" s="63">
        <v>2470</v>
      </c>
      <c r="B2494" s="63">
        <v>11.202230048584141</v>
      </c>
      <c r="C2494" s="63">
        <v>38.797769951415859</v>
      </c>
    </row>
    <row r="2495" spans="1:3" x14ac:dyDescent="0.2">
      <c r="A2495" s="63">
        <v>2471</v>
      </c>
      <c r="B2495" s="63">
        <v>56.811728958885972</v>
      </c>
      <c r="C2495" s="63">
        <v>41.188271041114028</v>
      </c>
    </row>
    <row r="2496" spans="1:3" x14ac:dyDescent="0.2">
      <c r="A2496" s="63">
        <v>2472</v>
      </c>
      <c r="B2496" s="63">
        <v>35.885017694159252</v>
      </c>
      <c r="C2496" s="63">
        <v>25.114982305840748</v>
      </c>
    </row>
    <row r="2497" spans="1:3" x14ac:dyDescent="0.2">
      <c r="A2497" s="63">
        <v>2473</v>
      </c>
      <c r="B2497" s="63">
        <v>46.080082156462019</v>
      </c>
      <c r="C2497" s="63">
        <v>-42.080082156462019</v>
      </c>
    </row>
    <row r="2498" spans="1:3" x14ac:dyDescent="0.2">
      <c r="A2498" s="63">
        <v>2474</v>
      </c>
      <c r="B2498" s="63">
        <v>20.324129830644509</v>
      </c>
      <c r="C2498" s="63">
        <v>31.675870169355491</v>
      </c>
    </row>
    <row r="2499" spans="1:3" x14ac:dyDescent="0.2">
      <c r="A2499" s="63">
        <v>2475</v>
      </c>
      <c r="B2499" s="63">
        <v>25.153370891735285</v>
      </c>
      <c r="C2499" s="63">
        <v>-7.1533708917352854</v>
      </c>
    </row>
    <row r="2500" spans="1:3" x14ac:dyDescent="0.2">
      <c r="A2500" s="63">
        <v>2476</v>
      </c>
      <c r="B2500" s="63">
        <v>45.54349981634082</v>
      </c>
      <c r="C2500" s="63">
        <v>15.45650018365918</v>
      </c>
    </row>
    <row r="2501" spans="1:3" x14ac:dyDescent="0.2">
      <c r="A2501" s="63">
        <v>2477</v>
      </c>
      <c r="B2501" s="63">
        <v>38.567929394765237</v>
      </c>
      <c r="C2501" s="63">
        <v>26.432070605234763</v>
      </c>
    </row>
    <row r="2502" spans="1:3" x14ac:dyDescent="0.2">
      <c r="A2502" s="63">
        <v>2478</v>
      </c>
      <c r="B2502" s="63">
        <v>83.104263624824682</v>
      </c>
      <c r="C2502" s="63">
        <v>-61.104263624824682</v>
      </c>
    </row>
    <row r="2503" spans="1:3" x14ac:dyDescent="0.2">
      <c r="A2503" s="63">
        <v>2479</v>
      </c>
      <c r="B2503" s="63">
        <v>143.20148571839889</v>
      </c>
      <c r="C2503" s="63">
        <v>-3.2014857183988852</v>
      </c>
    </row>
    <row r="2504" spans="1:3" x14ac:dyDescent="0.2">
      <c r="A2504" s="63">
        <v>2480</v>
      </c>
      <c r="B2504" s="63">
        <v>28.90944727258367</v>
      </c>
      <c r="C2504" s="63">
        <v>-34.90944727258367</v>
      </c>
    </row>
    <row r="2505" spans="1:3" x14ac:dyDescent="0.2">
      <c r="A2505" s="63">
        <v>2481</v>
      </c>
      <c r="B2505" s="63">
        <v>34.275270673795653</v>
      </c>
      <c r="C2505" s="63">
        <v>11.724729326204347</v>
      </c>
    </row>
    <row r="2506" spans="1:3" x14ac:dyDescent="0.2">
      <c r="A2506" s="63">
        <v>2482</v>
      </c>
      <c r="B2506" s="63">
        <v>31.055776633068469</v>
      </c>
      <c r="C2506" s="63">
        <v>-7.0557766330684686</v>
      </c>
    </row>
    <row r="2507" spans="1:3" x14ac:dyDescent="0.2">
      <c r="A2507" s="63">
        <v>2483</v>
      </c>
      <c r="B2507" s="63">
        <v>34.811853013916853</v>
      </c>
      <c r="C2507" s="63">
        <v>12.188146986083147</v>
      </c>
    </row>
    <row r="2508" spans="1:3" x14ac:dyDescent="0.2">
      <c r="A2508" s="63">
        <v>2484</v>
      </c>
      <c r="B2508" s="63">
        <v>13.348559409068933</v>
      </c>
      <c r="C2508" s="63">
        <v>29.651440590931067</v>
      </c>
    </row>
    <row r="2509" spans="1:3" x14ac:dyDescent="0.2">
      <c r="A2509" s="63">
        <v>2485</v>
      </c>
      <c r="B2509" s="63">
        <v>70.76286980203713</v>
      </c>
      <c r="C2509" s="63">
        <v>54.23713019796287</v>
      </c>
    </row>
    <row r="2510" spans="1:3" x14ac:dyDescent="0.2">
      <c r="A2510" s="63">
        <v>2486</v>
      </c>
      <c r="B2510" s="63">
        <v>60.56780533973437</v>
      </c>
      <c r="C2510" s="63">
        <v>19.43219466026563</v>
      </c>
    </row>
    <row r="2511" spans="1:3" x14ac:dyDescent="0.2">
      <c r="A2511" s="63">
        <v>2487</v>
      </c>
      <c r="B2511" s="63">
        <v>79.348187243976298</v>
      </c>
      <c r="C2511" s="63">
        <v>54.651812756023702</v>
      </c>
    </row>
    <row r="2512" spans="1:3" x14ac:dyDescent="0.2">
      <c r="A2512" s="63">
        <v>2488</v>
      </c>
      <c r="B2512" s="63">
        <v>68.079958101431146</v>
      </c>
      <c r="C2512" s="63">
        <v>33.920041898568854</v>
      </c>
    </row>
    <row r="2513" spans="1:3" x14ac:dyDescent="0.2">
      <c r="A2513" s="63">
        <v>2489</v>
      </c>
      <c r="B2513" s="63">
        <v>91.152998726642664</v>
      </c>
      <c r="C2513" s="63">
        <v>58.847001273357336</v>
      </c>
    </row>
    <row r="2514" spans="1:3" x14ac:dyDescent="0.2">
      <c r="A2514" s="63">
        <v>2490</v>
      </c>
      <c r="B2514" s="63">
        <v>79.348187243976298</v>
      </c>
      <c r="C2514" s="63">
        <v>55.651812756023702</v>
      </c>
    </row>
    <row r="2515" spans="1:3" x14ac:dyDescent="0.2">
      <c r="A2515" s="63">
        <v>2491</v>
      </c>
      <c r="B2515" s="63">
        <v>68.079958101431146</v>
      </c>
      <c r="C2515" s="63">
        <v>35.920041898568854</v>
      </c>
    </row>
    <row r="2516" spans="1:3" x14ac:dyDescent="0.2">
      <c r="A2516" s="63">
        <v>2492</v>
      </c>
      <c r="B2516" s="63">
        <v>91.152998726642664</v>
      </c>
      <c r="C2516" s="63">
        <v>59.847001273357336</v>
      </c>
    </row>
    <row r="2517" spans="1:3" x14ac:dyDescent="0.2">
      <c r="A2517" s="63">
        <v>2493</v>
      </c>
      <c r="B2517" s="63">
        <v>70.76286980203713</v>
      </c>
      <c r="C2517" s="63">
        <v>54.23713019796287</v>
      </c>
    </row>
    <row r="2518" spans="1:3" x14ac:dyDescent="0.2">
      <c r="A2518" s="63">
        <v>2494</v>
      </c>
      <c r="B2518" s="63">
        <v>60.56780533973437</v>
      </c>
      <c r="C2518" s="63">
        <v>18.43219466026563</v>
      </c>
    </row>
    <row r="2519" spans="1:3" x14ac:dyDescent="0.2">
      <c r="A2519" s="63">
        <v>2495</v>
      </c>
      <c r="B2519" s="63">
        <v>281.63972946966794</v>
      </c>
      <c r="C2519" s="63">
        <v>31.360270530332059</v>
      </c>
    </row>
    <row r="2520" spans="1:3" x14ac:dyDescent="0.2">
      <c r="A2520" s="63">
        <v>2496</v>
      </c>
      <c r="B2520" s="63">
        <v>230.66440715815415</v>
      </c>
      <c r="C2520" s="63">
        <v>-10.664407158154148</v>
      </c>
    </row>
    <row r="2521" spans="1:3" x14ac:dyDescent="0.2">
      <c r="A2521" s="63">
        <v>2497</v>
      </c>
      <c r="B2521" s="63">
        <v>167.3476910238528</v>
      </c>
      <c r="C2521" s="63">
        <v>9.6523089761471965</v>
      </c>
    </row>
    <row r="2522" spans="1:3" x14ac:dyDescent="0.2">
      <c r="A2522" s="63">
        <v>2498</v>
      </c>
      <c r="B2522" s="63">
        <v>110.4699629710058</v>
      </c>
      <c r="C2522" s="63">
        <v>40.530037028994201</v>
      </c>
    </row>
    <row r="2523" spans="1:3" x14ac:dyDescent="0.2">
      <c r="A2523" s="63">
        <v>2499</v>
      </c>
      <c r="B2523" s="63">
        <v>281.63972946966794</v>
      </c>
      <c r="C2523" s="63">
        <v>33.360270530332059</v>
      </c>
    </row>
    <row r="2524" spans="1:3" x14ac:dyDescent="0.2">
      <c r="A2524" s="63">
        <v>2500</v>
      </c>
      <c r="B2524" s="63">
        <v>110.4699629710058</v>
      </c>
      <c r="C2524" s="63">
        <v>40.530037028994201</v>
      </c>
    </row>
    <row r="2525" spans="1:3" x14ac:dyDescent="0.2">
      <c r="A2525" s="63">
        <v>2501</v>
      </c>
      <c r="B2525" s="63">
        <v>230.66440715815415</v>
      </c>
      <c r="C2525" s="63">
        <v>-10.664407158154148</v>
      </c>
    </row>
    <row r="2526" spans="1:3" x14ac:dyDescent="0.2">
      <c r="A2526" s="63">
        <v>2502</v>
      </c>
      <c r="B2526" s="63">
        <v>269.83491798700157</v>
      </c>
      <c r="C2526" s="63">
        <v>-9.8349179870015746</v>
      </c>
    </row>
    <row r="2527" spans="1:3" x14ac:dyDescent="0.2">
      <c r="A2527" s="63">
        <v>2503</v>
      </c>
      <c r="B2527" s="63">
        <v>-18.846380998202957</v>
      </c>
      <c r="C2527" s="63">
        <v>31.846380998202957</v>
      </c>
    </row>
    <row r="2528" spans="1:3" x14ac:dyDescent="0.2">
      <c r="A2528" s="63">
        <v>2504</v>
      </c>
      <c r="B2528" s="63">
        <v>-17.773216317960561</v>
      </c>
      <c r="C2528" s="63">
        <v>64.773216317960561</v>
      </c>
    </row>
    <row r="2529" spans="1:3" x14ac:dyDescent="0.2">
      <c r="A2529" s="63">
        <v>2505</v>
      </c>
      <c r="B2529" s="63">
        <v>-16.700051637718161</v>
      </c>
      <c r="C2529" s="63">
        <v>31.700051637718161</v>
      </c>
    </row>
    <row r="2530" spans="1:3" x14ac:dyDescent="0.2">
      <c r="A2530" s="63">
        <v>2506</v>
      </c>
      <c r="B2530" s="63">
        <v>-6.5049871754154012</v>
      </c>
      <c r="C2530" s="63">
        <v>15.504987175415401</v>
      </c>
    </row>
    <row r="2531" spans="1:3" x14ac:dyDescent="0.2">
      <c r="A2531" s="63">
        <v>2507</v>
      </c>
      <c r="B2531" s="63">
        <v>-11.334228236506181</v>
      </c>
      <c r="C2531" s="63">
        <v>29.334228236506181</v>
      </c>
    </row>
    <row r="2532" spans="1:3" x14ac:dyDescent="0.2">
      <c r="A2532" s="63">
        <v>2508</v>
      </c>
      <c r="B2532" s="63">
        <v>18.71438281028091</v>
      </c>
      <c r="C2532" s="63">
        <v>-27.71438281028091</v>
      </c>
    </row>
    <row r="2533" spans="1:3" x14ac:dyDescent="0.2">
      <c r="A2533" s="63">
        <v>2509</v>
      </c>
      <c r="B2533" s="63">
        <v>18.177800470159717</v>
      </c>
      <c r="C2533" s="63">
        <v>-65.177800470159724</v>
      </c>
    </row>
    <row r="2534" spans="1:3" x14ac:dyDescent="0.2">
      <c r="A2534" s="63">
        <v>2510</v>
      </c>
      <c r="B2534" s="63">
        <v>6.3729889874933576</v>
      </c>
      <c r="C2534" s="63">
        <v>9.6270110125066424</v>
      </c>
    </row>
    <row r="2535" spans="1:3" x14ac:dyDescent="0.2">
      <c r="A2535" s="63">
        <v>2511</v>
      </c>
      <c r="B2535" s="63">
        <v>0.47058324616017444</v>
      </c>
      <c r="C2535" s="63">
        <v>-4.4705832461601744</v>
      </c>
    </row>
    <row r="2536" spans="1:3" x14ac:dyDescent="0.2">
      <c r="A2536" s="63">
        <v>2512</v>
      </c>
      <c r="B2536" s="63">
        <v>0.47058324616017444</v>
      </c>
      <c r="C2536" s="63">
        <v>-6.4705832461601744</v>
      </c>
    </row>
    <row r="2537" spans="1:3" x14ac:dyDescent="0.2">
      <c r="A2537" s="63">
        <v>2513</v>
      </c>
      <c r="B2537" s="63">
        <v>26.763117912098885</v>
      </c>
      <c r="C2537" s="63">
        <v>43.236882087901115</v>
      </c>
    </row>
    <row r="2538" spans="1:3" x14ac:dyDescent="0.2">
      <c r="A2538" s="63">
        <v>2514</v>
      </c>
      <c r="B2538" s="63">
        <v>25.153370891735285</v>
      </c>
      <c r="C2538" s="63">
        <v>41.846629108264715</v>
      </c>
    </row>
    <row r="2539" spans="1:3" x14ac:dyDescent="0.2">
      <c r="A2539" s="63">
        <v>2515</v>
      </c>
      <c r="B2539" s="63">
        <v>65.397046400825133</v>
      </c>
      <c r="C2539" s="63">
        <v>-7.3970464008251327</v>
      </c>
    </row>
    <row r="2540" spans="1:3" x14ac:dyDescent="0.2">
      <c r="A2540" s="63">
        <v>2516</v>
      </c>
      <c r="B2540" s="63">
        <v>50.909323217552803</v>
      </c>
      <c r="C2540" s="63">
        <v>16.090676782447197</v>
      </c>
    </row>
    <row r="2541" spans="1:3" x14ac:dyDescent="0.2">
      <c r="A2541" s="63">
        <v>2517</v>
      </c>
      <c r="B2541" s="63">
        <v>-12.407392916748577</v>
      </c>
      <c r="C2541" s="63">
        <v>34.407392916748577</v>
      </c>
    </row>
    <row r="2542" spans="1:3" x14ac:dyDescent="0.2">
      <c r="A2542" s="63">
        <v>2518</v>
      </c>
      <c r="B2542" s="63">
        <v>2.6169126066449664</v>
      </c>
      <c r="C2542" s="63">
        <v>39.383087393355034</v>
      </c>
    </row>
    <row r="2543" spans="1:3" x14ac:dyDescent="0.2">
      <c r="A2543" s="63">
        <v>2519</v>
      </c>
      <c r="B2543" s="63">
        <v>77.738440223612713</v>
      </c>
      <c r="C2543" s="63">
        <v>23.261559776387287</v>
      </c>
    </row>
    <row r="2544" spans="1:3" x14ac:dyDescent="0.2">
      <c r="A2544" s="63">
        <v>2520</v>
      </c>
      <c r="B2544" s="63">
        <v>79.884769584097484</v>
      </c>
      <c r="C2544" s="63">
        <v>30.115230415902516</v>
      </c>
    </row>
    <row r="2545" spans="1:3" x14ac:dyDescent="0.2">
      <c r="A2545" s="63">
        <v>2521</v>
      </c>
      <c r="B2545" s="63">
        <v>143.20148571839889</v>
      </c>
      <c r="C2545" s="63">
        <v>-3.2014857183988852</v>
      </c>
    </row>
    <row r="2546" spans="1:3" x14ac:dyDescent="0.2">
      <c r="A2546" s="63">
        <v>2522</v>
      </c>
      <c r="B2546" s="63">
        <v>31.055776633068469</v>
      </c>
      <c r="C2546" s="63">
        <v>-9.0557766330684686</v>
      </c>
    </row>
    <row r="2547" spans="1:3" x14ac:dyDescent="0.2">
      <c r="A2547" s="63">
        <v>2523</v>
      </c>
      <c r="B2547" s="63">
        <v>34.275270673795653</v>
      </c>
      <c r="C2547" s="63">
        <v>12.724729326204347</v>
      </c>
    </row>
    <row r="2548" spans="1:3" x14ac:dyDescent="0.2">
      <c r="A2548" s="63">
        <v>2524</v>
      </c>
      <c r="B2548" s="63">
        <v>26.763117912098885</v>
      </c>
      <c r="C2548" s="63">
        <v>25.236882087901115</v>
      </c>
    </row>
    <row r="2549" spans="1:3" x14ac:dyDescent="0.2">
      <c r="A2549" s="63">
        <v>2525</v>
      </c>
      <c r="B2549" s="63">
        <v>28.90944727258367</v>
      </c>
      <c r="C2549" s="63">
        <v>-34.90944727258367</v>
      </c>
    </row>
    <row r="2550" spans="1:3" x14ac:dyDescent="0.2">
      <c r="A2550" s="63">
        <v>2526</v>
      </c>
      <c r="B2550" s="63">
        <v>53.055652578037588</v>
      </c>
      <c r="C2550" s="63">
        <v>39.944347421962412</v>
      </c>
    </row>
    <row r="2551" spans="1:3" x14ac:dyDescent="0.2">
      <c r="A2551" s="63">
        <v>2527</v>
      </c>
      <c r="B2551" s="63">
        <v>26.763117912098885</v>
      </c>
      <c r="C2551" s="63">
        <v>43.236882087901115</v>
      </c>
    </row>
    <row r="2552" spans="1:3" x14ac:dyDescent="0.2">
      <c r="A2552" s="63">
        <v>2528</v>
      </c>
      <c r="B2552" s="63">
        <v>31.055776633068469</v>
      </c>
      <c r="C2552" s="63">
        <v>24.944223366931531</v>
      </c>
    </row>
    <row r="2553" spans="1:3" x14ac:dyDescent="0.2">
      <c r="A2553" s="63">
        <v>2529</v>
      </c>
      <c r="B2553" s="63">
        <v>43.397170455856021</v>
      </c>
      <c r="C2553" s="63">
        <v>-42.397170455856021</v>
      </c>
    </row>
    <row r="2554" spans="1:3" x14ac:dyDescent="0.2">
      <c r="A2554" s="63">
        <v>2530</v>
      </c>
      <c r="B2554" s="63">
        <v>46.080082156462019</v>
      </c>
      <c r="C2554" s="63">
        <v>14.919917843537981</v>
      </c>
    </row>
    <row r="2555" spans="1:3" x14ac:dyDescent="0.2">
      <c r="A2555" s="63">
        <v>2531</v>
      </c>
      <c r="B2555" s="63">
        <v>21.397294510886901</v>
      </c>
      <c r="C2555" s="63">
        <v>28.602705489113099</v>
      </c>
    </row>
    <row r="2556" spans="1:3" x14ac:dyDescent="0.2">
      <c r="A2556" s="63">
        <v>2532</v>
      </c>
      <c r="B2556" s="63">
        <v>26.226535571977685</v>
      </c>
      <c r="C2556" s="63">
        <v>-7.2265355719776849</v>
      </c>
    </row>
    <row r="2557" spans="1:3" x14ac:dyDescent="0.2">
      <c r="A2557" s="63">
        <v>2533</v>
      </c>
      <c r="B2557" s="63">
        <v>87.39692234579428</v>
      </c>
      <c r="C2557" s="63">
        <v>-62.39692234579428</v>
      </c>
    </row>
    <row r="2558" spans="1:3" x14ac:dyDescent="0.2">
      <c r="A2558" s="63">
        <v>2534</v>
      </c>
      <c r="B2558" s="63">
        <v>64.860464060703947</v>
      </c>
      <c r="C2558" s="63">
        <v>17.139535939296053</v>
      </c>
    </row>
    <row r="2559" spans="1:3" x14ac:dyDescent="0.2">
      <c r="A2559" s="63">
        <v>2535</v>
      </c>
      <c r="B2559" s="63">
        <v>65.397046400825133</v>
      </c>
      <c r="C2559" s="63">
        <v>-7.3970464008251327</v>
      </c>
    </row>
    <row r="2560" spans="1:3" x14ac:dyDescent="0.2">
      <c r="A2560" s="63">
        <v>2536</v>
      </c>
      <c r="B2560" s="63">
        <v>50.909323217552803</v>
      </c>
      <c r="C2560" s="63">
        <v>17.090676782447197</v>
      </c>
    </row>
    <row r="2561" spans="1:3" x14ac:dyDescent="0.2">
      <c r="A2561" s="63">
        <v>2537</v>
      </c>
      <c r="B2561" s="63">
        <v>26.763117912098885</v>
      </c>
      <c r="C2561" s="63">
        <v>43.236882087901115</v>
      </c>
    </row>
    <row r="2562" spans="1:3" x14ac:dyDescent="0.2">
      <c r="A2562" s="63">
        <v>2538</v>
      </c>
      <c r="B2562" s="63">
        <v>-7.0415695155365938</v>
      </c>
      <c r="C2562" s="63">
        <v>34.041569515536594</v>
      </c>
    </row>
    <row r="2563" spans="1:3" x14ac:dyDescent="0.2">
      <c r="A2563" s="63">
        <v>2539</v>
      </c>
      <c r="B2563" s="63">
        <v>43.397170455856021</v>
      </c>
      <c r="C2563" s="63">
        <v>-43.397170455856021</v>
      </c>
    </row>
    <row r="2564" spans="1:3" x14ac:dyDescent="0.2">
      <c r="A2564" s="63">
        <v>2540</v>
      </c>
      <c r="B2564" s="63">
        <v>28.372864932462484</v>
      </c>
      <c r="C2564" s="63">
        <v>10.627135067537516</v>
      </c>
    </row>
    <row r="2565" spans="1:3" x14ac:dyDescent="0.2">
      <c r="A2565" s="63">
        <v>2541</v>
      </c>
      <c r="B2565" s="63">
        <v>134.0795859363385</v>
      </c>
      <c r="C2565" s="63">
        <v>34.920414063661497</v>
      </c>
    </row>
    <row r="2566" spans="1:3" x14ac:dyDescent="0.2">
      <c r="A2566" s="63">
        <v>2542</v>
      </c>
      <c r="B2566" s="63">
        <v>21.397294510886901</v>
      </c>
      <c r="C2566" s="63">
        <v>30.602705489113099</v>
      </c>
    </row>
    <row r="2567" spans="1:3" x14ac:dyDescent="0.2">
      <c r="A2567" s="63">
        <v>2543</v>
      </c>
      <c r="B2567" s="63">
        <v>26.226535571977685</v>
      </c>
      <c r="C2567" s="63">
        <v>-8.2265355719776849</v>
      </c>
    </row>
    <row r="2568" spans="1:3" x14ac:dyDescent="0.2">
      <c r="A2568" s="63">
        <v>2544</v>
      </c>
      <c r="B2568" s="63">
        <v>46.080082156462019</v>
      </c>
      <c r="C2568" s="63">
        <v>12.919917843537981</v>
      </c>
    </row>
    <row r="2569" spans="1:3" x14ac:dyDescent="0.2">
      <c r="A2569" s="63">
        <v>2545</v>
      </c>
      <c r="B2569" s="63">
        <v>3.6900772868873659</v>
      </c>
      <c r="C2569" s="63">
        <v>36.309922713112634</v>
      </c>
    </row>
    <row r="2570" spans="1:3" x14ac:dyDescent="0.2">
      <c r="A2570" s="63">
        <v>2546</v>
      </c>
      <c r="B2570" s="63">
        <v>26.763117912098885</v>
      </c>
      <c r="C2570" s="63">
        <v>43.236882087901115</v>
      </c>
    </row>
    <row r="2571" spans="1:3" x14ac:dyDescent="0.2">
      <c r="A2571" s="63">
        <v>2547</v>
      </c>
      <c r="B2571" s="63">
        <v>79.884769584097484</v>
      </c>
      <c r="C2571" s="63">
        <v>30.115230415902516</v>
      </c>
    </row>
    <row r="2572" spans="1:3" x14ac:dyDescent="0.2">
      <c r="A2572" s="63">
        <v>2548</v>
      </c>
      <c r="B2572" s="63">
        <v>87.39692234579428</v>
      </c>
      <c r="C2572" s="63">
        <v>-62.39692234579428</v>
      </c>
    </row>
    <row r="2573" spans="1:3" x14ac:dyDescent="0.2">
      <c r="A2573" s="63">
        <v>2549</v>
      </c>
      <c r="B2573" s="63">
        <v>64.860464060703947</v>
      </c>
      <c r="C2573" s="63">
        <v>15.139535939296053</v>
      </c>
    </row>
    <row r="2574" spans="1:3" x14ac:dyDescent="0.2">
      <c r="A2574" s="63">
        <v>2550</v>
      </c>
      <c r="B2574" s="63">
        <v>77.738440223612713</v>
      </c>
      <c r="C2574" s="63">
        <v>21.261559776387287</v>
      </c>
    </row>
    <row r="2575" spans="1:3" x14ac:dyDescent="0.2">
      <c r="A2575" s="63">
        <v>2551</v>
      </c>
      <c r="B2575" s="63">
        <v>31.055776633068469</v>
      </c>
      <c r="C2575" s="63">
        <v>-7.0557766330684686</v>
      </c>
    </row>
    <row r="2576" spans="1:3" x14ac:dyDescent="0.2">
      <c r="A2576" s="63">
        <v>2552</v>
      </c>
      <c r="B2576" s="63">
        <v>2.6169126066449664</v>
      </c>
      <c r="C2576" s="63">
        <v>39.383087393355034</v>
      </c>
    </row>
    <row r="2577" spans="1:3" x14ac:dyDescent="0.2">
      <c r="A2577" s="63">
        <v>2553</v>
      </c>
      <c r="B2577" s="63">
        <v>-12.407392916748577</v>
      </c>
      <c r="C2577" s="63">
        <v>34.407392916748577</v>
      </c>
    </row>
    <row r="2578" spans="1:3" x14ac:dyDescent="0.2">
      <c r="A2578" s="63">
        <v>2554</v>
      </c>
      <c r="B2578" s="63">
        <v>28.90944727258367</v>
      </c>
      <c r="C2578" s="63">
        <v>-34.90944727258367</v>
      </c>
    </row>
    <row r="2579" spans="1:3" x14ac:dyDescent="0.2">
      <c r="A2579" s="63">
        <v>2555</v>
      </c>
      <c r="B2579" s="63">
        <v>143.20148571839889</v>
      </c>
      <c r="C2579" s="63">
        <v>-3.2014857183988852</v>
      </c>
    </row>
    <row r="2580" spans="1:3" x14ac:dyDescent="0.2">
      <c r="A2580" s="63">
        <v>2556</v>
      </c>
      <c r="B2580" s="63">
        <v>238.71314225997216</v>
      </c>
      <c r="C2580" s="63">
        <v>304.28685774002781</v>
      </c>
    </row>
    <row r="2581" spans="1:3" x14ac:dyDescent="0.2">
      <c r="A2581" s="63">
        <v>2557</v>
      </c>
      <c r="B2581" s="63">
        <v>0.47058324616017444</v>
      </c>
      <c r="C2581" s="63">
        <v>-4.4705832461601744</v>
      </c>
    </row>
    <row r="2582" spans="1:3" x14ac:dyDescent="0.2">
      <c r="A2582" s="63">
        <v>2558</v>
      </c>
      <c r="B2582" s="63">
        <v>-16.700051637718161</v>
      </c>
      <c r="C2582" s="63">
        <v>32.700051637718161</v>
      </c>
    </row>
    <row r="2583" spans="1:3" x14ac:dyDescent="0.2">
      <c r="A2583" s="63">
        <v>2559</v>
      </c>
      <c r="B2583" s="63">
        <v>-17.773216317960561</v>
      </c>
      <c r="C2583" s="63">
        <v>64.773216317960561</v>
      </c>
    </row>
    <row r="2584" spans="1:3" x14ac:dyDescent="0.2">
      <c r="A2584" s="63">
        <v>2560</v>
      </c>
      <c r="B2584" s="63">
        <v>18.71438281028091</v>
      </c>
      <c r="C2584" s="63">
        <v>-28.71438281028091</v>
      </c>
    </row>
    <row r="2585" spans="1:3" x14ac:dyDescent="0.2">
      <c r="A2585" s="63">
        <v>2561</v>
      </c>
      <c r="B2585" s="63">
        <v>0.47058324616017444</v>
      </c>
      <c r="C2585" s="63">
        <v>-6.4705832461601744</v>
      </c>
    </row>
    <row r="2586" spans="1:3" x14ac:dyDescent="0.2">
      <c r="A2586" s="63">
        <v>2562</v>
      </c>
      <c r="B2586" s="63">
        <v>18.71438281028091</v>
      </c>
      <c r="C2586" s="63">
        <v>24.28561718971909</v>
      </c>
    </row>
    <row r="2587" spans="1:3" x14ac:dyDescent="0.2">
      <c r="A2587" s="63">
        <v>2563</v>
      </c>
      <c r="B2587" s="63">
        <v>25.689953231856485</v>
      </c>
      <c r="C2587" s="63">
        <v>13.310046768143515</v>
      </c>
    </row>
    <row r="2588" spans="1:3" x14ac:dyDescent="0.2">
      <c r="A2588" s="63">
        <v>2564</v>
      </c>
      <c r="B2588" s="63">
        <v>251.05453608275971</v>
      </c>
      <c r="C2588" s="63">
        <v>-42.054536082759711</v>
      </c>
    </row>
    <row r="2589" spans="1:3" x14ac:dyDescent="0.2">
      <c r="A2589" s="63">
        <v>2565</v>
      </c>
      <c r="B2589" s="63">
        <v>61.640970019976756</v>
      </c>
      <c r="C2589" s="63">
        <v>-238.64097001997675</v>
      </c>
    </row>
    <row r="2590" spans="1:3" x14ac:dyDescent="0.2">
      <c r="A2590" s="63">
        <v>2566</v>
      </c>
      <c r="B2590" s="63">
        <v>91.152998726642664</v>
      </c>
      <c r="C2590" s="63">
        <v>59.847001273357336</v>
      </c>
    </row>
    <row r="2591" spans="1:3" x14ac:dyDescent="0.2">
      <c r="A2591" s="63">
        <v>2567</v>
      </c>
      <c r="B2591" s="63">
        <v>79.348187243976298</v>
      </c>
      <c r="C2591" s="63">
        <v>55.651812756023702</v>
      </c>
    </row>
    <row r="2592" spans="1:3" x14ac:dyDescent="0.2">
      <c r="A2592" s="63">
        <v>2568</v>
      </c>
      <c r="B2592" s="63">
        <v>70.76286980203713</v>
      </c>
      <c r="C2592" s="63">
        <v>52.23713019796287</v>
      </c>
    </row>
    <row r="2593" spans="1:3" x14ac:dyDescent="0.2">
      <c r="A2593" s="63">
        <v>2569</v>
      </c>
      <c r="B2593" s="63">
        <v>-6.5049871754154012</v>
      </c>
      <c r="C2593" s="63">
        <v>-302.49501282458459</v>
      </c>
    </row>
    <row r="2594" spans="1:3" x14ac:dyDescent="0.2">
      <c r="A2594" s="63">
        <v>2570</v>
      </c>
      <c r="B2594" s="63">
        <v>256.42035948397165</v>
      </c>
      <c r="C2594" s="63">
        <v>31.579640516028348</v>
      </c>
    </row>
    <row r="2595" spans="1:3" x14ac:dyDescent="0.2">
      <c r="A2595" s="63">
        <v>2571</v>
      </c>
      <c r="B2595" s="63">
        <v>343.34669858360576</v>
      </c>
      <c r="C2595" s="63">
        <v>40.653301416394243</v>
      </c>
    </row>
    <row r="2596" spans="1:3" x14ac:dyDescent="0.2">
      <c r="A2596" s="63">
        <v>2572</v>
      </c>
      <c r="B2596" s="63">
        <v>20.324129830644509</v>
      </c>
      <c r="C2596" s="63">
        <v>29.675870169355491</v>
      </c>
    </row>
    <row r="2597" spans="1:3" x14ac:dyDescent="0.2">
      <c r="A2597" s="63">
        <v>2573</v>
      </c>
      <c r="B2597" s="63">
        <v>65.397046400825133</v>
      </c>
      <c r="C2597" s="63">
        <v>-7.3970464008251327</v>
      </c>
    </row>
    <row r="2598" spans="1:3" x14ac:dyDescent="0.2">
      <c r="A2598" s="63">
        <v>2574</v>
      </c>
      <c r="B2598" s="63">
        <v>4.2266596270085657</v>
      </c>
      <c r="C2598" s="63">
        <v>38.773340372991434</v>
      </c>
    </row>
    <row r="2599" spans="1:3" x14ac:dyDescent="0.2">
      <c r="A2599" s="63">
        <v>2575</v>
      </c>
      <c r="B2599" s="63">
        <v>26.763117912098885</v>
      </c>
      <c r="C2599" s="63">
        <v>43.236882087901115</v>
      </c>
    </row>
    <row r="2600" spans="1:3" x14ac:dyDescent="0.2">
      <c r="A2600" s="63">
        <v>2576</v>
      </c>
      <c r="B2600" s="63">
        <v>43.397170455856021</v>
      </c>
      <c r="C2600" s="63">
        <v>-42.397170455856021</v>
      </c>
    </row>
    <row r="2601" spans="1:3" x14ac:dyDescent="0.2">
      <c r="A2601" s="63">
        <v>2577</v>
      </c>
      <c r="B2601" s="63">
        <v>53.055652578037588</v>
      </c>
      <c r="C2601" s="63">
        <v>39.944347421962412</v>
      </c>
    </row>
    <row r="2602" spans="1:3" x14ac:dyDescent="0.2">
      <c r="A2602" s="63">
        <v>2578</v>
      </c>
      <c r="B2602" s="63">
        <v>31.055776633068469</v>
      </c>
      <c r="C2602" s="63">
        <v>24.944223366931531</v>
      </c>
    </row>
    <row r="2603" spans="1:3" x14ac:dyDescent="0.2">
      <c r="A2603" s="63">
        <v>2579</v>
      </c>
      <c r="B2603" s="63">
        <v>-16.700051637718161</v>
      </c>
      <c r="C2603" s="63">
        <v>31.700051637718161</v>
      </c>
    </row>
    <row r="2604" spans="1:3" x14ac:dyDescent="0.2">
      <c r="A2604" s="63">
        <v>2580</v>
      </c>
      <c r="B2604" s="63">
        <v>-6.5049871754154012</v>
      </c>
      <c r="C2604" s="63">
        <v>13.504987175415401</v>
      </c>
    </row>
    <row r="2605" spans="1:3" x14ac:dyDescent="0.2">
      <c r="A2605" s="63">
        <v>2581</v>
      </c>
      <c r="B2605" s="63">
        <v>25.689953231856485</v>
      </c>
      <c r="C2605" s="63">
        <v>13.310046768143515</v>
      </c>
    </row>
    <row r="2606" spans="1:3" x14ac:dyDescent="0.2">
      <c r="A2606" s="63">
        <v>2582</v>
      </c>
      <c r="B2606" s="63">
        <v>18.177800470159717</v>
      </c>
      <c r="C2606" s="63">
        <v>-67.177800470159724</v>
      </c>
    </row>
    <row r="2607" spans="1:3" x14ac:dyDescent="0.2">
      <c r="A2607" s="63">
        <v>2583</v>
      </c>
      <c r="B2607" s="63">
        <v>0.47058324616017444</v>
      </c>
      <c r="C2607" s="63">
        <v>-4.4705832461601744</v>
      </c>
    </row>
    <row r="2608" spans="1:3" x14ac:dyDescent="0.2">
      <c r="A2608" s="63">
        <v>2584</v>
      </c>
      <c r="B2608" s="63">
        <v>18.71438281028091</v>
      </c>
      <c r="C2608" s="63">
        <v>-28.71438281028091</v>
      </c>
    </row>
    <row r="2609" spans="1:3" x14ac:dyDescent="0.2">
      <c r="A2609" s="63">
        <v>2585</v>
      </c>
      <c r="B2609" s="63">
        <v>6.3729889874933576</v>
      </c>
      <c r="C2609" s="63">
        <v>9.6270110125066424</v>
      </c>
    </row>
    <row r="2610" spans="1:3" x14ac:dyDescent="0.2">
      <c r="A2610" s="63">
        <v>2586</v>
      </c>
      <c r="B2610" s="63">
        <v>26.226535571977685</v>
      </c>
      <c r="C2610" s="63">
        <v>-7.2265355719776849</v>
      </c>
    </row>
    <row r="2611" spans="1:3" x14ac:dyDescent="0.2">
      <c r="A2611" s="63">
        <v>2587</v>
      </c>
      <c r="B2611" s="63">
        <v>87.39692234579428</v>
      </c>
      <c r="C2611" s="63">
        <v>-62.39692234579428</v>
      </c>
    </row>
    <row r="2612" spans="1:3" x14ac:dyDescent="0.2">
      <c r="A2612" s="63">
        <v>2588</v>
      </c>
      <c r="B2612" s="63">
        <v>13.348559409068933</v>
      </c>
      <c r="C2612" s="63">
        <v>29.651440590931067</v>
      </c>
    </row>
    <row r="2613" spans="1:3" x14ac:dyDescent="0.2">
      <c r="A2613" s="63">
        <v>2589</v>
      </c>
      <c r="B2613" s="63">
        <v>2.6169126066449664</v>
      </c>
      <c r="C2613" s="63">
        <v>37.383087393355034</v>
      </c>
    </row>
    <row r="2614" spans="1:3" x14ac:dyDescent="0.2">
      <c r="A2614" s="63">
        <v>2590</v>
      </c>
      <c r="B2614" s="63">
        <v>79.884769584097484</v>
      </c>
      <c r="C2614" s="63">
        <v>30.115230415902516</v>
      </c>
    </row>
    <row r="2615" spans="1:3" x14ac:dyDescent="0.2">
      <c r="A2615" s="63">
        <v>2591</v>
      </c>
      <c r="B2615" s="63">
        <v>-12.407392916748577</v>
      </c>
      <c r="C2615" s="63">
        <v>34.407392916748577</v>
      </c>
    </row>
    <row r="2616" spans="1:3" x14ac:dyDescent="0.2">
      <c r="A2616" s="63">
        <v>2592</v>
      </c>
      <c r="B2616" s="63">
        <v>77.738440223612713</v>
      </c>
      <c r="C2616" s="63">
        <v>23.261559776387287</v>
      </c>
    </row>
    <row r="2617" spans="1:3" x14ac:dyDescent="0.2">
      <c r="A2617" s="63">
        <v>2593</v>
      </c>
      <c r="B2617" s="63">
        <v>34.275270673795653</v>
      </c>
      <c r="C2617" s="63">
        <v>11.724729326204347</v>
      </c>
    </row>
    <row r="2618" spans="1:3" x14ac:dyDescent="0.2">
      <c r="A2618" s="63">
        <v>2594</v>
      </c>
      <c r="B2618" s="63">
        <v>26.763117912098885</v>
      </c>
      <c r="C2618" s="63">
        <v>25.236882087901115</v>
      </c>
    </row>
    <row r="2619" spans="1:3" x14ac:dyDescent="0.2">
      <c r="A2619" s="63">
        <v>2595</v>
      </c>
      <c r="B2619" s="63">
        <v>224.76200141682099</v>
      </c>
      <c r="C2619" s="63">
        <v>21.237998583179007</v>
      </c>
    </row>
    <row r="2620" spans="1:3" x14ac:dyDescent="0.2">
      <c r="A2620" s="63">
        <v>2596</v>
      </c>
      <c r="B2620" s="63">
        <v>68.079958101431146</v>
      </c>
      <c r="C2620" s="63">
        <v>35.920041898568854</v>
      </c>
    </row>
    <row r="2621" spans="1:3" x14ac:dyDescent="0.2">
      <c r="A2621" s="63">
        <v>2597</v>
      </c>
      <c r="B2621" s="63">
        <v>60.56780533973437</v>
      </c>
      <c r="C2621" s="63">
        <v>19.43219466026563</v>
      </c>
    </row>
    <row r="2622" spans="1:3" x14ac:dyDescent="0.2">
      <c r="A2622" s="63">
        <v>2598</v>
      </c>
      <c r="B2622" s="63">
        <v>79.348187243976298</v>
      </c>
      <c r="C2622" s="63">
        <v>55.651812756023702</v>
      </c>
    </row>
    <row r="2623" spans="1:3" x14ac:dyDescent="0.2">
      <c r="A2623" s="63">
        <v>2599</v>
      </c>
      <c r="B2623" s="63">
        <v>70.76286980203713</v>
      </c>
      <c r="C2623" s="63">
        <v>54.23713019796287</v>
      </c>
    </row>
    <row r="2624" spans="1:3" x14ac:dyDescent="0.2">
      <c r="A2624" s="63">
        <v>2600</v>
      </c>
      <c r="B2624" s="63">
        <v>18.71438281028091</v>
      </c>
      <c r="C2624" s="63">
        <v>23.28561718971909</v>
      </c>
    </row>
    <row r="2625" spans="1:3" x14ac:dyDescent="0.2">
      <c r="A2625" s="63">
        <v>2601</v>
      </c>
      <c r="B2625" s="63">
        <v>25.689953231856485</v>
      </c>
      <c r="C2625" s="63">
        <v>13.310046768143515</v>
      </c>
    </row>
    <row r="2626" spans="1:3" x14ac:dyDescent="0.2">
      <c r="A2626" s="63">
        <v>2602</v>
      </c>
      <c r="B2626" s="63">
        <v>18.177800470159717</v>
      </c>
      <c r="C2626" s="63">
        <v>-65.177800470159724</v>
      </c>
    </row>
    <row r="2627" spans="1:3" x14ac:dyDescent="0.2">
      <c r="A2627" s="63">
        <v>2603</v>
      </c>
      <c r="B2627" s="63">
        <v>18.71438281028091</v>
      </c>
      <c r="C2627" s="63">
        <v>-28.71438281028091</v>
      </c>
    </row>
    <row r="2628" spans="1:3" x14ac:dyDescent="0.2">
      <c r="A2628" s="63">
        <v>2604</v>
      </c>
      <c r="B2628" s="63">
        <v>6.3729889874933576</v>
      </c>
      <c r="C2628" s="63">
        <v>8.6270110125066424</v>
      </c>
    </row>
    <row r="2629" spans="1:3" x14ac:dyDescent="0.2">
      <c r="A2629" s="63">
        <v>2605</v>
      </c>
      <c r="B2629" s="63">
        <v>0.47058324616017444</v>
      </c>
      <c r="C2629" s="63">
        <v>-6.4705832461601744</v>
      </c>
    </row>
    <row r="2630" spans="1:3" x14ac:dyDescent="0.2">
      <c r="A2630" s="63">
        <v>2606</v>
      </c>
      <c r="B2630" s="63">
        <v>20.324129830644509</v>
      </c>
      <c r="C2630" s="63">
        <v>29.675870169355491</v>
      </c>
    </row>
    <row r="2631" spans="1:3" x14ac:dyDescent="0.2">
      <c r="A2631" s="63">
        <v>2607</v>
      </c>
      <c r="B2631" s="63">
        <v>26.763117912098885</v>
      </c>
      <c r="C2631" s="63">
        <v>43.236882087901115</v>
      </c>
    </row>
    <row r="2632" spans="1:3" x14ac:dyDescent="0.2">
      <c r="A2632" s="63">
        <v>2608</v>
      </c>
      <c r="B2632" s="63">
        <v>50.909323217552803</v>
      </c>
      <c r="C2632" s="63">
        <v>16.090676782447197</v>
      </c>
    </row>
    <row r="2633" spans="1:3" x14ac:dyDescent="0.2">
      <c r="A2633" s="63">
        <v>2609</v>
      </c>
      <c r="B2633" s="63">
        <v>28.372864932462484</v>
      </c>
      <c r="C2633" s="63">
        <v>10.627135067537516</v>
      </c>
    </row>
    <row r="2634" spans="1:3" x14ac:dyDescent="0.2">
      <c r="A2634" s="63">
        <v>2610</v>
      </c>
      <c r="B2634" s="63">
        <v>65.397046400825133</v>
      </c>
      <c r="C2634" s="63">
        <v>-9.3970464008251327</v>
      </c>
    </row>
    <row r="2635" spans="1:3" x14ac:dyDescent="0.2">
      <c r="A2635" s="63">
        <v>2611</v>
      </c>
      <c r="B2635" s="63">
        <v>25.153370891735285</v>
      </c>
      <c r="C2635" s="63">
        <v>41.846629108264715</v>
      </c>
    </row>
    <row r="2636" spans="1:3" x14ac:dyDescent="0.2">
      <c r="A2636" s="63">
        <v>2612</v>
      </c>
      <c r="B2636" s="63">
        <v>91.152998726642664</v>
      </c>
      <c r="C2636" s="63">
        <v>58.847001273357336</v>
      </c>
    </row>
    <row r="2637" spans="1:3" x14ac:dyDescent="0.2">
      <c r="A2637" s="63">
        <v>2613</v>
      </c>
      <c r="B2637" s="63">
        <v>224.76200141682099</v>
      </c>
      <c r="C2637" s="63">
        <v>20.237998583179007</v>
      </c>
    </row>
    <row r="2638" spans="1:3" x14ac:dyDescent="0.2">
      <c r="A2638" s="63">
        <v>2614</v>
      </c>
      <c r="B2638" s="63">
        <v>68.079958101431146</v>
      </c>
      <c r="C2638" s="63">
        <v>33.920041898568854</v>
      </c>
    </row>
    <row r="2639" spans="1:3" x14ac:dyDescent="0.2">
      <c r="A2639" s="63">
        <v>2615</v>
      </c>
      <c r="B2639" s="63">
        <v>79.348187243976298</v>
      </c>
      <c r="C2639" s="63">
        <v>55.651812756023702</v>
      </c>
    </row>
    <row r="2640" spans="1:3" x14ac:dyDescent="0.2">
      <c r="A2640" s="63">
        <v>2616</v>
      </c>
      <c r="B2640" s="63">
        <v>70.76286980203713</v>
      </c>
      <c r="C2640" s="63">
        <v>54.23713019796287</v>
      </c>
    </row>
    <row r="2641" spans="1:3" x14ac:dyDescent="0.2">
      <c r="A2641" s="63">
        <v>2617</v>
      </c>
      <c r="B2641" s="63">
        <v>60.56780533973437</v>
      </c>
      <c r="C2641" s="63">
        <v>19.43219466026563</v>
      </c>
    </row>
    <row r="2642" spans="1:3" x14ac:dyDescent="0.2">
      <c r="A2642" s="63">
        <v>2618</v>
      </c>
      <c r="B2642" s="63">
        <v>128.17718019500532</v>
      </c>
      <c r="C2642" s="63">
        <v>-88.17718019500532</v>
      </c>
    </row>
    <row r="2643" spans="1:3" x14ac:dyDescent="0.2">
      <c r="A2643" s="63">
        <v>2619</v>
      </c>
      <c r="B2643" s="63">
        <v>281.63972946966794</v>
      </c>
      <c r="C2643" s="63">
        <v>31.360270530332059</v>
      </c>
    </row>
    <row r="2644" spans="1:3" x14ac:dyDescent="0.2">
      <c r="A2644" s="63">
        <v>2620</v>
      </c>
      <c r="B2644" s="63">
        <v>28.90944727258367</v>
      </c>
      <c r="C2644" s="63">
        <v>-89.909447272583662</v>
      </c>
    </row>
    <row r="2645" spans="1:3" x14ac:dyDescent="0.2">
      <c r="A2645" s="63">
        <v>2621</v>
      </c>
      <c r="B2645" s="63">
        <v>343.34669858360576</v>
      </c>
      <c r="C2645" s="63">
        <v>40.653301416394243</v>
      </c>
    </row>
    <row r="2646" spans="1:3" x14ac:dyDescent="0.2">
      <c r="A2646" s="63">
        <v>2622</v>
      </c>
      <c r="B2646" s="63">
        <v>29.982611952826069</v>
      </c>
      <c r="C2646" s="63">
        <v>-209.98261195282606</v>
      </c>
    </row>
    <row r="2647" spans="1:3" x14ac:dyDescent="0.2">
      <c r="A2647" s="63">
        <v>2623</v>
      </c>
      <c r="B2647" s="63">
        <v>230.66440715815415</v>
      </c>
      <c r="C2647" s="63">
        <v>-9.6644071581541482</v>
      </c>
    </row>
    <row r="2648" spans="1:3" x14ac:dyDescent="0.2">
      <c r="A2648" s="63">
        <v>2624</v>
      </c>
      <c r="B2648" s="63">
        <v>128.17718019500532</v>
      </c>
      <c r="C2648" s="63">
        <v>-88.17718019500532</v>
      </c>
    </row>
    <row r="2649" spans="1:3" x14ac:dyDescent="0.2">
      <c r="A2649" s="63">
        <v>2625</v>
      </c>
      <c r="B2649" s="63">
        <v>167.3476910238528</v>
      </c>
      <c r="C2649" s="63">
        <v>9.6523089761471965</v>
      </c>
    </row>
    <row r="2650" spans="1:3" x14ac:dyDescent="0.2">
      <c r="A2650" s="63">
        <v>2626</v>
      </c>
      <c r="B2650" s="63">
        <v>110.4699629710058</v>
      </c>
      <c r="C2650" s="63">
        <v>40.530037028994201</v>
      </c>
    </row>
    <row r="2651" spans="1:3" x14ac:dyDescent="0.2">
      <c r="A2651" s="63">
        <v>2627</v>
      </c>
      <c r="B2651" s="63">
        <v>281.63972946966794</v>
      </c>
      <c r="C2651" s="63">
        <v>33.360270530332059</v>
      </c>
    </row>
    <row r="2652" spans="1:3" x14ac:dyDescent="0.2">
      <c r="A2652" s="63">
        <v>2628</v>
      </c>
      <c r="B2652" s="63">
        <v>230.66440715815415</v>
      </c>
      <c r="C2652" s="63">
        <v>-10.664407158154148</v>
      </c>
    </row>
    <row r="2653" spans="1:3" x14ac:dyDescent="0.2">
      <c r="A2653" s="63">
        <v>2629</v>
      </c>
      <c r="B2653" s="63">
        <v>-24.212204399414937</v>
      </c>
      <c r="C2653" s="63">
        <v>-480.78779560058507</v>
      </c>
    </row>
    <row r="2654" spans="1:3" x14ac:dyDescent="0.2">
      <c r="A2654" s="63">
        <v>2630</v>
      </c>
      <c r="B2654" s="63">
        <v>-17.773216317960561</v>
      </c>
      <c r="C2654" s="63">
        <v>63.773216317960561</v>
      </c>
    </row>
    <row r="2655" spans="1:3" x14ac:dyDescent="0.2">
      <c r="A2655" s="63">
        <v>2631</v>
      </c>
      <c r="B2655" s="63">
        <v>-16.700051637718161</v>
      </c>
      <c r="C2655" s="63">
        <v>31.700051637718161</v>
      </c>
    </row>
    <row r="2656" spans="1:3" x14ac:dyDescent="0.2">
      <c r="A2656" s="63">
        <v>2632</v>
      </c>
      <c r="B2656" s="63">
        <v>-18.846380998202957</v>
      </c>
      <c r="C2656" s="63">
        <v>33.84638099820296</v>
      </c>
    </row>
    <row r="2657" spans="1:3" x14ac:dyDescent="0.2">
      <c r="A2657" s="63">
        <v>2633</v>
      </c>
      <c r="B2657" s="63">
        <v>0.47058324616017444</v>
      </c>
      <c r="C2657" s="63">
        <v>-6.4705832461601744</v>
      </c>
    </row>
    <row r="2658" spans="1:3" x14ac:dyDescent="0.2">
      <c r="A2658" s="63">
        <v>2634</v>
      </c>
      <c r="B2658" s="63">
        <v>-6.5049871754154012</v>
      </c>
      <c r="C2658" s="63">
        <v>15.504987175415401</v>
      </c>
    </row>
    <row r="2659" spans="1:3" x14ac:dyDescent="0.2">
      <c r="A2659" s="63">
        <v>2635</v>
      </c>
      <c r="B2659" s="63">
        <v>10.129065368341742</v>
      </c>
      <c r="C2659" s="63">
        <v>38.870934631658258</v>
      </c>
    </row>
    <row r="2660" spans="1:3" x14ac:dyDescent="0.2">
      <c r="A2660" s="63">
        <v>2636</v>
      </c>
      <c r="B2660" s="63">
        <v>13.348559409068933</v>
      </c>
      <c r="C2660" s="63">
        <v>29.651440590931067</v>
      </c>
    </row>
    <row r="2661" spans="1:3" x14ac:dyDescent="0.2">
      <c r="A2661" s="63">
        <v>2637</v>
      </c>
      <c r="B2661" s="63">
        <v>-12.407392916748577</v>
      </c>
      <c r="C2661" s="63">
        <v>36.407392916748577</v>
      </c>
    </row>
    <row r="2662" spans="1:3" x14ac:dyDescent="0.2">
      <c r="A2662" s="63">
        <v>2638</v>
      </c>
      <c r="B2662" s="63">
        <v>77.738440223612713</v>
      </c>
      <c r="C2662" s="63">
        <v>23.261559776387287</v>
      </c>
    </row>
    <row r="2663" spans="1:3" x14ac:dyDescent="0.2">
      <c r="A2663" s="63">
        <v>2639</v>
      </c>
      <c r="B2663" s="63">
        <v>79.884769584097484</v>
      </c>
      <c r="C2663" s="63">
        <v>30.115230415902516</v>
      </c>
    </row>
    <row r="2664" spans="1:3" x14ac:dyDescent="0.2">
      <c r="A2664" s="63">
        <v>2640</v>
      </c>
      <c r="B2664" s="63">
        <v>31.055776633068469</v>
      </c>
      <c r="C2664" s="63">
        <v>-9.0557766330684686</v>
      </c>
    </row>
    <row r="2665" spans="1:3" x14ac:dyDescent="0.2">
      <c r="A2665" s="63">
        <v>2641</v>
      </c>
      <c r="B2665" s="63">
        <v>34.275270673795653</v>
      </c>
      <c r="C2665" s="63">
        <v>12.724729326204347</v>
      </c>
    </row>
    <row r="2666" spans="1:3" x14ac:dyDescent="0.2">
      <c r="A2666" s="63">
        <v>2642</v>
      </c>
      <c r="B2666" s="63">
        <v>143.20148571839889</v>
      </c>
      <c r="C2666" s="63">
        <v>-3.2014857183988852</v>
      </c>
    </row>
    <row r="2667" spans="1:3" x14ac:dyDescent="0.2">
      <c r="A2667" s="63">
        <v>2643</v>
      </c>
      <c r="B2667" s="63">
        <v>28.90944727258367</v>
      </c>
      <c r="C2667" s="63">
        <v>-32.90944727258367</v>
      </c>
    </row>
    <row r="2668" spans="1:3" x14ac:dyDescent="0.2">
      <c r="A2668" s="63">
        <v>2644</v>
      </c>
      <c r="B2668" s="63">
        <v>42.860588115734821</v>
      </c>
      <c r="C2668" s="63">
        <v>-6.8605881157348207</v>
      </c>
    </row>
    <row r="2669" spans="1:3" x14ac:dyDescent="0.2">
      <c r="A2669" s="63">
        <v>2645</v>
      </c>
      <c r="B2669" s="63">
        <v>26.763117912098885</v>
      </c>
      <c r="C2669" s="63">
        <v>23.236882087901115</v>
      </c>
    </row>
    <row r="2670" spans="1:3" x14ac:dyDescent="0.2">
      <c r="A2670" s="63">
        <v>2646</v>
      </c>
      <c r="B2670" s="63">
        <v>134.0795859363385</v>
      </c>
      <c r="C2670" s="63">
        <v>36.920414063661497</v>
      </c>
    </row>
    <row r="2671" spans="1:3" x14ac:dyDescent="0.2">
      <c r="A2671" s="63">
        <v>2647</v>
      </c>
      <c r="B2671" s="63">
        <v>4.2266596270085657</v>
      </c>
      <c r="C2671" s="63">
        <v>38.773340372991434</v>
      </c>
    </row>
    <row r="2672" spans="1:3" x14ac:dyDescent="0.2">
      <c r="A2672" s="63">
        <v>2648</v>
      </c>
      <c r="B2672" s="63">
        <v>53.055652578037588</v>
      </c>
      <c r="C2672" s="63">
        <v>38.944347421962412</v>
      </c>
    </row>
    <row r="2673" spans="1:3" x14ac:dyDescent="0.2">
      <c r="A2673" s="63">
        <v>2649</v>
      </c>
      <c r="B2673" s="63">
        <v>31.055776633068469</v>
      </c>
      <c r="C2673" s="63">
        <v>24.944223366931531</v>
      </c>
    </row>
    <row r="2674" spans="1:3" x14ac:dyDescent="0.2">
      <c r="A2674" s="63">
        <v>2650</v>
      </c>
      <c r="B2674" s="63">
        <v>43.397170455856021</v>
      </c>
      <c r="C2674" s="63">
        <v>-43.397170455856021</v>
      </c>
    </row>
    <row r="2675" spans="1:3" x14ac:dyDescent="0.2">
      <c r="A2675" s="63">
        <v>2651</v>
      </c>
      <c r="B2675" s="63">
        <v>21.397294510886901</v>
      </c>
      <c r="C2675" s="63">
        <v>30.602705489113099</v>
      </c>
    </row>
    <row r="2676" spans="1:3" x14ac:dyDescent="0.2">
      <c r="A2676" s="63">
        <v>2652</v>
      </c>
      <c r="B2676" s="63">
        <v>26.226535571977685</v>
      </c>
      <c r="C2676" s="63">
        <v>-8.2265355719776849</v>
      </c>
    </row>
    <row r="2677" spans="1:3" x14ac:dyDescent="0.2">
      <c r="A2677" s="63">
        <v>2653</v>
      </c>
      <c r="B2677" s="63">
        <v>46.080082156462019</v>
      </c>
      <c r="C2677" s="63">
        <v>12.919917843537981</v>
      </c>
    </row>
    <row r="2678" spans="1:3" x14ac:dyDescent="0.2">
      <c r="A2678" s="63">
        <v>2654</v>
      </c>
      <c r="B2678" s="63">
        <v>43.397170455856021</v>
      </c>
      <c r="C2678" s="63">
        <v>27.602829544143979</v>
      </c>
    </row>
    <row r="2679" spans="1:3" x14ac:dyDescent="0.2">
      <c r="A2679" s="63">
        <v>2655</v>
      </c>
      <c r="B2679" s="63">
        <v>87.39692234579428</v>
      </c>
      <c r="C2679" s="63">
        <v>-63.39692234579428</v>
      </c>
    </row>
    <row r="2680" spans="1:3" x14ac:dyDescent="0.2">
      <c r="A2680" s="63">
        <v>2656</v>
      </c>
      <c r="B2680" s="63">
        <v>143.20148571839889</v>
      </c>
      <c r="C2680" s="63">
        <v>-3.2014857183988852</v>
      </c>
    </row>
    <row r="2681" spans="1:3" x14ac:dyDescent="0.2">
      <c r="A2681" s="63">
        <v>2657</v>
      </c>
      <c r="B2681" s="63">
        <v>28.90944727258367</v>
      </c>
      <c r="C2681" s="63">
        <v>-34.90944727258367</v>
      </c>
    </row>
    <row r="2682" spans="1:3" x14ac:dyDescent="0.2">
      <c r="A2682" s="63">
        <v>2658</v>
      </c>
      <c r="B2682" s="63">
        <v>31.055776633068469</v>
      </c>
      <c r="C2682" s="63">
        <v>11.944223366931531</v>
      </c>
    </row>
    <row r="2683" spans="1:3" x14ac:dyDescent="0.2">
      <c r="A2683" s="63">
        <v>2659</v>
      </c>
      <c r="B2683" s="63">
        <v>26.763117912098885</v>
      </c>
      <c r="C2683" s="63">
        <v>-7.7631179120988847</v>
      </c>
    </row>
    <row r="2684" spans="1:3" x14ac:dyDescent="0.2">
      <c r="A2684" s="63">
        <v>2660</v>
      </c>
      <c r="B2684" s="63">
        <v>36.421600034280452</v>
      </c>
      <c r="C2684" s="63">
        <v>13.578399965719548</v>
      </c>
    </row>
    <row r="2685" spans="1:3" x14ac:dyDescent="0.2">
      <c r="A2685" s="63">
        <v>2661</v>
      </c>
      <c r="B2685" s="63">
        <v>18.177800470159717</v>
      </c>
      <c r="C2685" s="63">
        <v>28.822199529840283</v>
      </c>
    </row>
    <row r="2686" spans="1:3" x14ac:dyDescent="0.2">
      <c r="A2686" s="63">
        <v>2662</v>
      </c>
      <c r="B2686" s="63">
        <v>70.76286980203713</v>
      </c>
      <c r="C2686" s="63">
        <v>54.23713019796287</v>
      </c>
    </row>
    <row r="2687" spans="1:3" x14ac:dyDescent="0.2">
      <c r="A2687" s="63">
        <v>2663</v>
      </c>
      <c r="B2687" s="63">
        <v>54.665399598401187</v>
      </c>
      <c r="C2687" s="63">
        <v>16.334600401598813</v>
      </c>
    </row>
    <row r="2688" spans="1:3" x14ac:dyDescent="0.2">
      <c r="A2688" s="63">
        <v>2664</v>
      </c>
      <c r="B2688" s="63">
        <v>85.250592985309481</v>
      </c>
      <c r="C2688" s="63">
        <v>56.749407014690519</v>
      </c>
    </row>
    <row r="2689" spans="1:3" x14ac:dyDescent="0.2">
      <c r="A2689" s="63">
        <v>2665</v>
      </c>
      <c r="B2689" s="63">
        <v>59.494640659491971</v>
      </c>
      <c r="C2689" s="63">
        <v>33.505359340508029</v>
      </c>
    </row>
    <row r="2690" spans="1:3" x14ac:dyDescent="0.2">
      <c r="A2690" s="63">
        <v>2666</v>
      </c>
      <c r="B2690" s="63">
        <v>97.591986808097033</v>
      </c>
      <c r="C2690" s="63">
        <v>58.408013191902967</v>
      </c>
    </row>
    <row r="2691" spans="1:3" x14ac:dyDescent="0.2">
      <c r="A2691" s="63">
        <v>2667</v>
      </c>
      <c r="B2691" s="63">
        <v>85.250592985309481</v>
      </c>
      <c r="C2691" s="63">
        <v>55.749407014690519</v>
      </c>
    </row>
    <row r="2692" spans="1:3" x14ac:dyDescent="0.2">
      <c r="A2692" s="63">
        <v>2668</v>
      </c>
      <c r="B2692" s="63">
        <v>59.494640659491971</v>
      </c>
      <c r="C2692" s="63">
        <v>32.505359340508029</v>
      </c>
    </row>
    <row r="2693" spans="1:3" x14ac:dyDescent="0.2">
      <c r="A2693" s="63">
        <v>2669</v>
      </c>
      <c r="B2693" s="63">
        <v>97.591986808097033</v>
      </c>
      <c r="C2693" s="63">
        <v>59.408013191902967</v>
      </c>
    </row>
    <row r="2694" spans="1:3" x14ac:dyDescent="0.2">
      <c r="A2694" s="63">
        <v>2670</v>
      </c>
      <c r="B2694" s="63">
        <v>70.76286980203713</v>
      </c>
      <c r="C2694" s="63">
        <v>52.23713019796287</v>
      </c>
    </row>
    <row r="2695" spans="1:3" x14ac:dyDescent="0.2">
      <c r="A2695" s="63">
        <v>2671</v>
      </c>
      <c r="B2695" s="63">
        <v>54.665399598401187</v>
      </c>
      <c r="C2695" s="63">
        <v>18.334600401598813</v>
      </c>
    </row>
    <row r="2696" spans="1:3" x14ac:dyDescent="0.2">
      <c r="A2696" s="63">
        <v>2672</v>
      </c>
      <c r="B2696" s="63">
        <v>293.44454095233431</v>
      </c>
      <c r="C2696" s="63">
        <v>32.555459047665693</v>
      </c>
    </row>
    <row r="2697" spans="1:3" x14ac:dyDescent="0.2">
      <c r="A2697" s="63">
        <v>2673</v>
      </c>
      <c r="B2697" s="63">
        <v>230.66440715815415</v>
      </c>
      <c r="C2697" s="63">
        <v>-9.6644071581541482</v>
      </c>
    </row>
    <row r="2698" spans="1:3" x14ac:dyDescent="0.2">
      <c r="A2698" s="63">
        <v>2674</v>
      </c>
      <c r="B2698" s="63">
        <v>218.3230133353666</v>
      </c>
      <c r="C2698" s="63">
        <v>13.676986664633404</v>
      </c>
    </row>
    <row r="2699" spans="1:3" x14ac:dyDescent="0.2">
      <c r="A2699" s="63">
        <v>2675</v>
      </c>
      <c r="B2699" s="63">
        <v>129.78692721536893</v>
      </c>
      <c r="C2699" s="63">
        <v>42.213072784631066</v>
      </c>
    </row>
    <row r="2700" spans="1:3" x14ac:dyDescent="0.2">
      <c r="A2700" s="63">
        <v>2676</v>
      </c>
      <c r="B2700" s="63">
        <v>293.44454095233431</v>
      </c>
      <c r="C2700" s="63">
        <v>32.555459047665693</v>
      </c>
    </row>
    <row r="2701" spans="1:3" x14ac:dyDescent="0.2">
      <c r="A2701" s="63">
        <v>2677</v>
      </c>
      <c r="B2701" s="63">
        <v>129.78692721536893</v>
      </c>
      <c r="C2701" s="63">
        <v>41.213072784631066</v>
      </c>
    </row>
    <row r="2702" spans="1:3" x14ac:dyDescent="0.2">
      <c r="A2702" s="63">
        <v>2678</v>
      </c>
      <c r="B2702" s="63">
        <v>230.66440715815415</v>
      </c>
      <c r="C2702" s="63">
        <v>-10.664407158154148</v>
      </c>
    </row>
    <row r="2703" spans="1:3" x14ac:dyDescent="0.2">
      <c r="A2703" s="63">
        <v>2679</v>
      </c>
      <c r="B2703" s="63">
        <v>288.07871755112234</v>
      </c>
      <c r="C2703" s="63">
        <v>-12.078717551122338</v>
      </c>
    </row>
    <row r="2704" spans="1:3" x14ac:dyDescent="0.2">
      <c r="A2704" s="63">
        <v>2680</v>
      </c>
      <c r="B2704" s="63">
        <v>-17.773216317960561</v>
      </c>
      <c r="C2704" s="63">
        <v>32.773216317960561</v>
      </c>
    </row>
    <row r="2705" spans="1:3" x14ac:dyDescent="0.2">
      <c r="A2705" s="63">
        <v>2681</v>
      </c>
      <c r="B2705" s="63">
        <v>-17.773216317960561</v>
      </c>
      <c r="C2705" s="63">
        <v>64.773216317960561</v>
      </c>
    </row>
    <row r="2706" spans="1:3" x14ac:dyDescent="0.2">
      <c r="A2706" s="63">
        <v>2682</v>
      </c>
      <c r="B2706" s="63">
        <v>-15.626886957475765</v>
      </c>
      <c r="C2706" s="63">
        <v>31.626886957475765</v>
      </c>
    </row>
    <row r="2707" spans="1:3" x14ac:dyDescent="0.2">
      <c r="A2707" s="63">
        <v>2683</v>
      </c>
      <c r="B2707" s="63">
        <v>-7.5781518556577936</v>
      </c>
      <c r="C2707" s="63">
        <v>11.578151855657794</v>
      </c>
    </row>
    <row r="2708" spans="1:3" x14ac:dyDescent="0.2">
      <c r="A2708" s="63">
        <v>2684</v>
      </c>
      <c r="B2708" s="63">
        <v>-14.553722277233369</v>
      </c>
      <c r="C2708" s="63">
        <v>27.553722277233369</v>
      </c>
    </row>
    <row r="2709" spans="1:3" x14ac:dyDescent="0.2">
      <c r="A2709" s="63">
        <v>2685</v>
      </c>
      <c r="B2709" s="63">
        <v>18.71438281028091</v>
      </c>
      <c r="C2709" s="63">
        <v>-27.71438281028091</v>
      </c>
    </row>
    <row r="2710" spans="1:3" x14ac:dyDescent="0.2">
      <c r="A2710" s="63">
        <v>2686</v>
      </c>
      <c r="B2710" s="63">
        <v>33.738688333674453</v>
      </c>
      <c r="C2710" s="63">
        <v>-51.738688333674453</v>
      </c>
    </row>
    <row r="2711" spans="1:3" x14ac:dyDescent="0.2">
      <c r="A2711" s="63">
        <v>2687</v>
      </c>
      <c r="B2711" s="63">
        <v>7.9827360078569498</v>
      </c>
      <c r="C2711" s="63">
        <v>8.0172639921430502</v>
      </c>
    </row>
    <row r="2712" spans="1:3" x14ac:dyDescent="0.2">
      <c r="A2712" s="63">
        <v>2688</v>
      </c>
      <c r="B2712" s="63">
        <v>-5.4318224951730016</v>
      </c>
      <c r="C2712" s="63">
        <v>-7.5681775048269984</v>
      </c>
    </row>
    <row r="2713" spans="1:3" x14ac:dyDescent="0.2">
      <c r="A2713" s="63">
        <v>2689</v>
      </c>
      <c r="B2713" s="63">
        <v>2.6169126066449664</v>
      </c>
      <c r="C2713" s="63">
        <v>-5.6169126066449664</v>
      </c>
    </row>
    <row r="2714" spans="1:3" x14ac:dyDescent="0.2">
      <c r="A2714" s="63">
        <v>2690</v>
      </c>
      <c r="B2714" s="63">
        <v>23.5436238713717</v>
      </c>
      <c r="C2714" s="63">
        <v>40.4563761286283</v>
      </c>
    </row>
    <row r="2715" spans="1:3" x14ac:dyDescent="0.2">
      <c r="A2715" s="63">
        <v>2691</v>
      </c>
      <c r="B2715" s="63">
        <v>21.397294510886901</v>
      </c>
      <c r="C2715" s="63">
        <v>43.602705489113099</v>
      </c>
    </row>
    <row r="2716" spans="1:3" x14ac:dyDescent="0.2">
      <c r="A2716" s="63">
        <v>2692</v>
      </c>
      <c r="B2716" s="63">
        <v>59.494640659491971</v>
      </c>
      <c r="C2716" s="63">
        <v>-7.4946406594919708</v>
      </c>
    </row>
    <row r="2717" spans="1:3" x14ac:dyDescent="0.2">
      <c r="A2717" s="63">
        <v>2693</v>
      </c>
      <c r="B2717" s="63">
        <v>53.055652578037588</v>
      </c>
      <c r="C2717" s="63">
        <v>16.944347421962412</v>
      </c>
    </row>
    <row r="2718" spans="1:3" x14ac:dyDescent="0.2">
      <c r="A2718" s="63">
        <v>2694</v>
      </c>
      <c r="B2718" s="63">
        <v>-12.407392916748577</v>
      </c>
      <c r="C2718" s="63">
        <v>36.407392916748577</v>
      </c>
    </row>
    <row r="2719" spans="1:3" x14ac:dyDescent="0.2">
      <c r="A2719" s="63">
        <v>2695</v>
      </c>
      <c r="B2719" s="63">
        <v>0.47058324616017444</v>
      </c>
      <c r="C2719" s="63">
        <v>38.529416753839826</v>
      </c>
    </row>
    <row r="2720" spans="1:3" x14ac:dyDescent="0.2">
      <c r="A2720" s="63">
        <v>2696</v>
      </c>
      <c r="B2720" s="63">
        <v>84.714010645188267</v>
      </c>
      <c r="C2720" s="63">
        <v>23.285989354811733</v>
      </c>
    </row>
    <row r="2721" spans="1:3" x14ac:dyDescent="0.2">
      <c r="A2721" s="63">
        <v>2697</v>
      </c>
      <c r="B2721" s="63">
        <v>110.4699629710058</v>
      </c>
      <c r="C2721" s="63">
        <v>33.530037028994201</v>
      </c>
    </row>
    <row r="2722" spans="1:3" x14ac:dyDescent="0.2">
      <c r="A2722" s="63">
        <v>2698</v>
      </c>
      <c r="B2722" s="63">
        <v>143.20148571839889</v>
      </c>
      <c r="C2722" s="63">
        <v>-5.2014857183988852</v>
      </c>
    </row>
    <row r="2723" spans="1:3" x14ac:dyDescent="0.2">
      <c r="A2723" s="63">
        <v>2699</v>
      </c>
      <c r="B2723" s="63">
        <v>26.763117912098885</v>
      </c>
      <c r="C2723" s="63">
        <v>-7.7631179120988847</v>
      </c>
    </row>
    <row r="2724" spans="1:3" x14ac:dyDescent="0.2">
      <c r="A2724" s="63">
        <v>2700</v>
      </c>
      <c r="B2724" s="63">
        <v>31.055776633068469</v>
      </c>
      <c r="C2724" s="63">
        <v>10.944223366931531</v>
      </c>
    </row>
    <row r="2725" spans="1:3" x14ac:dyDescent="0.2">
      <c r="A2725" s="63">
        <v>2701</v>
      </c>
      <c r="B2725" s="63">
        <v>18.71438281028091</v>
      </c>
      <c r="C2725" s="63">
        <v>21.28561718971909</v>
      </c>
    </row>
    <row r="2726" spans="1:3" x14ac:dyDescent="0.2">
      <c r="A2726" s="63">
        <v>2702</v>
      </c>
      <c r="B2726" s="63">
        <v>28.90944727258367</v>
      </c>
      <c r="C2726" s="63">
        <v>-32.90944727258367</v>
      </c>
    </row>
    <row r="2727" spans="1:3" x14ac:dyDescent="0.2">
      <c r="A2727" s="63">
        <v>2703</v>
      </c>
      <c r="B2727" s="63">
        <v>33.738688333674453</v>
      </c>
      <c r="C2727" s="63">
        <v>34.261311666325547</v>
      </c>
    </row>
    <row r="2728" spans="1:3" x14ac:dyDescent="0.2">
      <c r="A2728" s="63">
        <v>2704</v>
      </c>
      <c r="B2728" s="63">
        <v>26.763117912098885</v>
      </c>
      <c r="C2728" s="63">
        <v>43.236882087901115</v>
      </c>
    </row>
    <row r="2729" spans="1:3" x14ac:dyDescent="0.2">
      <c r="A2729" s="63">
        <v>2705</v>
      </c>
      <c r="B2729" s="63">
        <v>22.470459191129301</v>
      </c>
      <c r="C2729" s="63">
        <v>23.529540808870699</v>
      </c>
    </row>
    <row r="2730" spans="1:3" x14ac:dyDescent="0.2">
      <c r="A2730" s="63">
        <v>2706</v>
      </c>
      <c r="B2730" s="63">
        <v>43.397170455856021</v>
      </c>
      <c r="C2730" s="63">
        <v>-42.397170455856021</v>
      </c>
    </row>
    <row r="2731" spans="1:3" x14ac:dyDescent="0.2">
      <c r="A2731" s="63">
        <v>2707</v>
      </c>
      <c r="B2731" s="63">
        <v>43.93375279597722</v>
      </c>
      <c r="C2731" s="63">
        <v>14.06624720402278</v>
      </c>
    </row>
    <row r="2732" spans="1:3" x14ac:dyDescent="0.2">
      <c r="A2732" s="63">
        <v>2708</v>
      </c>
      <c r="B2732" s="63">
        <v>16.568053449796118</v>
      </c>
      <c r="C2732" s="63">
        <v>30.431946550203882</v>
      </c>
    </row>
    <row r="2733" spans="1:3" x14ac:dyDescent="0.2">
      <c r="A2733" s="63">
        <v>2709</v>
      </c>
      <c r="B2733" s="63">
        <v>29.982611952826069</v>
      </c>
      <c r="C2733" s="63">
        <v>-5.9826119528260691</v>
      </c>
    </row>
    <row r="2734" spans="1:3" x14ac:dyDescent="0.2">
      <c r="A2734" s="63">
        <v>2710</v>
      </c>
      <c r="B2734" s="63">
        <v>87.39692234579428</v>
      </c>
      <c r="C2734" s="63">
        <v>-62.39692234579428</v>
      </c>
    </row>
    <row r="2735" spans="1:3" x14ac:dyDescent="0.2">
      <c r="A2735" s="63">
        <v>2711</v>
      </c>
      <c r="B2735" s="63">
        <v>69.153122781673545</v>
      </c>
      <c r="C2735" s="63">
        <v>16.846877218326455</v>
      </c>
    </row>
    <row r="2736" spans="1:3" x14ac:dyDescent="0.2">
      <c r="A2736" s="63">
        <v>2712</v>
      </c>
      <c r="B2736" s="63">
        <v>59.494640659491971</v>
      </c>
      <c r="C2736" s="63">
        <v>-9.4946406594919708</v>
      </c>
    </row>
    <row r="2737" spans="1:3" x14ac:dyDescent="0.2">
      <c r="A2737" s="63">
        <v>2713</v>
      </c>
      <c r="B2737" s="63">
        <v>53.055652578037588</v>
      </c>
      <c r="C2737" s="63">
        <v>14.944347421962412</v>
      </c>
    </row>
    <row r="2738" spans="1:3" x14ac:dyDescent="0.2">
      <c r="A2738" s="63">
        <v>2714</v>
      </c>
      <c r="B2738" s="63">
        <v>23.5436238713717</v>
      </c>
      <c r="C2738" s="63">
        <v>40.4563761286283</v>
      </c>
    </row>
    <row r="2739" spans="1:3" x14ac:dyDescent="0.2">
      <c r="A2739" s="63">
        <v>2715</v>
      </c>
      <c r="B2739" s="63">
        <v>-7.0415695155365938</v>
      </c>
      <c r="C2739" s="63">
        <v>34.041569515536594</v>
      </c>
    </row>
    <row r="2740" spans="1:3" x14ac:dyDescent="0.2">
      <c r="A2740" s="63">
        <v>2716</v>
      </c>
      <c r="B2740" s="63">
        <v>124.42110381415694</v>
      </c>
      <c r="C2740" s="63">
        <v>34.578896185843064</v>
      </c>
    </row>
    <row r="2741" spans="1:3" x14ac:dyDescent="0.2">
      <c r="A2741" s="63">
        <v>2717</v>
      </c>
      <c r="B2741" s="63">
        <v>43.397170455856021</v>
      </c>
      <c r="C2741" s="63">
        <v>-43.397170455856021</v>
      </c>
    </row>
    <row r="2742" spans="1:3" x14ac:dyDescent="0.2">
      <c r="A2742" s="63">
        <v>2718</v>
      </c>
      <c r="B2742" s="63">
        <v>25.689953231856485</v>
      </c>
      <c r="C2742" s="63">
        <v>10.310046768143515</v>
      </c>
    </row>
    <row r="2743" spans="1:3" x14ac:dyDescent="0.2">
      <c r="A2743" s="63">
        <v>2719</v>
      </c>
      <c r="B2743" s="63">
        <v>16.568053449796118</v>
      </c>
      <c r="C2743" s="63">
        <v>29.431946550203882</v>
      </c>
    </row>
    <row r="2744" spans="1:3" x14ac:dyDescent="0.2">
      <c r="A2744" s="63">
        <v>2720</v>
      </c>
      <c r="B2744" s="63">
        <v>29.982611952826069</v>
      </c>
      <c r="C2744" s="63">
        <v>-7.9826119528260691</v>
      </c>
    </row>
    <row r="2745" spans="1:3" x14ac:dyDescent="0.2">
      <c r="A2745" s="63">
        <v>2721</v>
      </c>
      <c r="B2745" s="63">
        <v>43.93375279597722</v>
      </c>
      <c r="C2745" s="63">
        <v>14.06624720402278</v>
      </c>
    </row>
    <row r="2746" spans="1:3" x14ac:dyDescent="0.2">
      <c r="A2746" s="63">
        <v>2722</v>
      </c>
      <c r="B2746" s="63">
        <v>6.3729889874933576</v>
      </c>
      <c r="C2746" s="63">
        <v>38.627011012506642</v>
      </c>
    </row>
    <row r="2747" spans="1:3" x14ac:dyDescent="0.2">
      <c r="A2747" s="63">
        <v>2723</v>
      </c>
      <c r="B2747" s="63">
        <v>26.763117912098885</v>
      </c>
      <c r="C2747" s="63">
        <v>43.236882087901115</v>
      </c>
    </row>
    <row r="2748" spans="1:3" x14ac:dyDescent="0.2">
      <c r="A2748" s="63">
        <v>2724</v>
      </c>
      <c r="B2748" s="63">
        <v>84.714010645188267</v>
      </c>
      <c r="C2748" s="63">
        <v>23.285989354811733</v>
      </c>
    </row>
    <row r="2749" spans="1:3" x14ac:dyDescent="0.2">
      <c r="A2749" s="63">
        <v>2725</v>
      </c>
      <c r="B2749" s="63">
        <v>110.4699629710058</v>
      </c>
      <c r="C2749" s="63">
        <v>34.530037028994201</v>
      </c>
    </row>
    <row r="2750" spans="1:3" x14ac:dyDescent="0.2">
      <c r="A2750" s="63">
        <v>2726</v>
      </c>
      <c r="B2750" s="63">
        <v>87.39692234579428</v>
      </c>
      <c r="C2750" s="63">
        <v>-62.39692234579428</v>
      </c>
    </row>
    <row r="2751" spans="1:3" x14ac:dyDescent="0.2">
      <c r="A2751" s="63">
        <v>2727</v>
      </c>
      <c r="B2751" s="63">
        <v>69.153122781673545</v>
      </c>
      <c r="C2751" s="63">
        <v>16.846877218326455</v>
      </c>
    </row>
    <row r="2752" spans="1:3" x14ac:dyDescent="0.2">
      <c r="A2752" s="63">
        <v>2728</v>
      </c>
      <c r="B2752" s="63">
        <v>26.763117912098885</v>
      </c>
      <c r="C2752" s="63">
        <v>-7.7631179120988847</v>
      </c>
    </row>
    <row r="2753" spans="1:3" x14ac:dyDescent="0.2">
      <c r="A2753" s="63">
        <v>2729</v>
      </c>
      <c r="B2753" s="63">
        <v>0.47058324616017444</v>
      </c>
      <c r="C2753" s="63">
        <v>38.529416753839826</v>
      </c>
    </row>
    <row r="2754" spans="1:3" x14ac:dyDescent="0.2">
      <c r="A2754" s="63">
        <v>2730</v>
      </c>
      <c r="B2754" s="63">
        <v>-12.407392916748577</v>
      </c>
      <c r="C2754" s="63">
        <v>36.407392916748577</v>
      </c>
    </row>
    <row r="2755" spans="1:3" x14ac:dyDescent="0.2">
      <c r="A2755" s="63">
        <v>2731</v>
      </c>
      <c r="B2755" s="63">
        <v>254.27403012348688</v>
      </c>
      <c r="C2755" s="63">
        <v>334.72596987651309</v>
      </c>
    </row>
    <row r="2756" spans="1:3" x14ac:dyDescent="0.2">
      <c r="A2756" s="63">
        <v>2732</v>
      </c>
      <c r="B2756" s="63">
        <v>24.616788551614086</v>
      </c>
      <c r="C2756" s="63">
        <v>-42.616788551614086</v>
      </c>
    </row>
    <row r="2757" spans="1:3" x14ac:dyDescent="0.2">
      <c r="A2757" s="63">
        <v>2733</v>
      </c>
      <c r="B2757" s="63">
        <v>143.20148571839889</v>
      </c>
      <c r="C2757" s="63">
        <v>-3.2014857183988852</v>
      </c>
    </row>
    <row r="2758" spans="1:3" x14ac:dyDescent="0.2">
      <c r="A2758" s="63">
        <v>2734</v>
      </c>
      <c r="B2758" s="63">
        <v>2.6169126066449664</v>
      </c>
      <c r="C2758" s="63">
        <v>-6.6169126066449664</v>
      </c>
    </row>
    <row r="2759" spans="1:3" x14ac:dyDescent="0.2">
      <c r="A2759" s="63">
        <v>2735</v>
      </c>
      <c r="B2759" s="63">
        <v>-15.626886957475765</v>
      </c>
      <c r="C2759" s="63">
        <v>33.626886957475762</v>
      </c>
    </row>
    <row r="2760" spans="1:3" x14ac:dyDescent="0.2">
      <c r="A2760" s="63">
        <v>2736</v>
      </c>
      <c r="B2760" s="63">
        <v>-17.773216317960561</v>
      </c>
      <c r="C2760" s="63">
        <v>64.773216317960561</v>
      </c>
    </row>
    <row r="2761" spans="1:3" x14ac:dyDescent="0.2">
      <c r="A2761" s="63">
        <v>2737</v>
      </c>
      <c r="B2761" s="63">
        <v>26.763117912098885</v>
      </c>
      <c r="C2761" s="63">
        <v>22.236882087901115</v>
      </c>
    </row>
    <row r="2762" spans="1:3" x14ac:dyDescent="0.2">
      <c r="A2762" s="63">
        <v>2738</v>
      </c>
      <c r="B2762" s="63">
        <v>28.90944727258367</v>
      </c>
      <c r="C2762" s="63">
        <v>11.09055272741633</v>
      </c>
    </row>
    <row r="2763" spans="1:3" x14ac:dyDescent="0.2">
      <c r="A2763" s="63">
        <v>2739</v>
      </c>
      <c r="B2763" s="63">
        <v>18.71438281028091</v>
      </c>
      <c r="C2763" s="63">
        <v>-27.71438281028091</v>
      </c>
    </row>
    <row r="2764" spans="1:3" x14ac:dyDescent="0.2">
      <c r="A2764" s="63">
        <v>2740</v>
      </c>
      <c r="B2764" s="63">
        <v>-5.4318224951730016</v>
      </c>
      <c r="C2764" s="63">
        <v>-7.5681775048269984</v>
      </c>
    </row>
    <row r="2765" spans="1:3" x14ac:dyDescent="0.2">
      <c r="A2765" s="63">
        <v>2741</v>
      </c>
      <c r="B2765" s="63">
        <v>70.76286980203713</v>
      </c>
      <c r="C2765" s="63">
        <v>52.23713019796287</v>
      </c>
    </row>
    <row r="2766" spans="1:3" x14ac:dyDescent="0.2">
      <c r="A2766" s="63">
        <v>2742</v>
      </c>
      <c r="B2766" s="63">
        <v>322.41998731887901</v>
      </c>
      <c r="C2766" s="63">
        <v>44.580012681120991</v>
      </c>
    </row>
    <row r="2767" spans="1:3" x14ac:dyDescent="0.2">
      <c r="A2767" s="63">
        <v>2743</v>
      </c>
      <c r="B2767" s="63">
        <v>65.397046400825133</v>
      </c>
      <c r="C2767" s="63">
        <v>-221.39704640082513</v>
      </c>
    </row>
    <row r="2768" spans="1:3" x14ac:dyDescent="0.2">
      <c r="A2768" s="63">
        <v>2744</v>
      </c>
      <c r="B2768" s="63">
        <v>97.591986808097033</v>
      </c>
      <c r="C2768" s="63">
        <v>58.408013191902967</v>
      </c>
    </row>
    <row r="2769" spans="1:3" x14ac:dyDescent="0.2">
      <c r="A2769" s="63">
        <v>2745</v>
      </c>
      <c r="B2769" s="63">
        <v>85.250592985309481</v>
      </c>
      <c r="C2769" s="63">
        <v>55.749407014690519</v>
      </c>
    </row>
    <row r="2770" spans="1:3" x14ac:dyDescent="0.2">
      <c r="A2770" s="63">
        <v>2746</v>
      </c>
      <c r="B2770" s="63">
        <v>364.80999218845369</v>
      </c>
      <c r="C2770" s="63">
        <v>45.190007811546309</v>
      </c>
    </row>
    <row r="2771" spans="1:3" x14ac:dyDescent="0.2">
      <c r="A2771" s="63">
        <v>2747</v>
      </c>
      <c r="B2771" s="63">
        <v>-4.8952401550518019</v>
      </c>
      <c r="C2771" s="63">
        <v>-299.10475984494821</v>
      </c>
    </row>
    <row r="2772" spans="1:3" x14ac:dyDescent="0.2">
      <c r="A2772" s="63">
        <v>2748</v>
      </c>
      <c r="B2772" s="63">
        <v>280.02998244930438</v>
      </c>
      <c r="C2772" s="63">
        <v>68.970017550695616</v>
      </c>
    </row>
    <row r="2773" spans="1:3" x14ac:dyDescent="0.2">
      <c r="A2773" s="63">
        <v>2749</v>
      </c>
      <c r="B2773" s="63">
        <v>25.689953231856485</v>
      </c>
      <c r="C2773" s="63">
        <v>30.310046768143515</v>
      </c>
    </row>
    <row r="2774" spans="1:3" x14ac:dyDescent="0.2">
      <c r="A2774" s="63">
        <v>2750</v>
      </c>
      <c r="B2774" s="63">
        <v>59.494640659491971</v>
      </c>
      <c r="C2774" s="63">
        <v>-7.4946406594919708</v>
      </c>
    </row>
    <row r="2775" spans="1:3" x14ac:dyDescent="0.2">
      <c r="A2775" s="63">
        <v>2751</v>
      </c>
      <c r="B2775" s="63">
        <v>6.9095713276145503</v>
      </c>
      <c r="C2775" s="63">
        <v>38.09042867238545</v>
      </c>
    </row>
    <row r="2776" spans="1:3" x14ac:dyDescent="0.2">
      <c r="A2776" s="63">
        <v>2752</v>
      </c>
      <c r="B2776" s="63">
        <v>26.763117912098885</v>
      </c>
      <c r="C2776" s="63">
        <v>44.236882087901115</v>
      </c>
    </row>
    <row r="2777" spans="1:3" x14ac:dyDescent="0.2">
      <c r="A2777" s="63">
        <v>2753</v>
      </c>
      <c r="B2777" s="63">
        <v>43.397170455856021</v>
      </c>
      <c r="C2777" s="63">
        <v>-42.397170455856021</v>
      </c>
    </row>
    <row r="2778" spans="1:3" x14ac:dyDescent="0.2">
      <c r="A2778" s="63">
        <v>2754</v>
      </c>
      <c r="B2778" s="63">
        <v>33.738688333674453</v>
      </c>
      <c r="C2778" s="63">
        <v>33.261311666325547</v>
      </c>
    </row>
    <row r="2779" spans="1:3" x14ac:dyDescent="0.2">
      <c r="A2779" s="63">
        <v>2755</v>
      </c>
      <c r="B2779" s="63">
        <v>22.470459191129301</v>
      </c>
      <c r="C2779" s="63">
        <v>23.529540808870699</v>
      </c>
    </row>
    <row r="2780" spans="1:3" x14ac:dyDescent="0.2">
      <c r="A2780" s="63">
        <v>2756</v>
      </c>
      <c r="B2780" s="63">
        <v>-15.626886957475765</v>
      </c>
      <c r="C2780" s="63">
        <v>33.626886957475762</v>
      </c>
    </row>
    <row r="2781" spans="1:3" x14ac:dyDescent="0.2">
      <c r="A2781" s="63">
        <v>2757</v>
      </c>
      <c r="B2781" s="63">
        <v>-7.5781518556577936</v>
      </c>
      <c r="C2781" s="63">
        <v>11.578151855657794</v>
      </c>
    </row>
    <row r="2782" spans="1:3" x14ac:dyDescent="0.2">
      <c r="A2782" s="63">
        <v>2758</v>
      </c>
      <c r="B2782" s="63">
        <v>28.90944727258367</v>
      </c>
      <c r="C2782" s="63">
        <v>11.09055272741633</v>
      </c>
    </row>
    <row r="2783" spans="1:3" x14ac:dyDescent="0.2">
      <c r="A2783" s="63">
        <v>2759</v>
      </c>
      <c r="B2783" s="63">
        <v>33.738688333674453</v>
      </c>
      <c r="C2783" s="63">
        <v>-49.738688333674453</v>
      </c>
    </row>
    <row r="2784" spans="1:3" x14ac:dyDescent="0.2">
      <c r="A2784" s="63">
        <v>2760</v>
      </c>
      <c r="B2784" s="63">
        <v>-5.4318224951730016</v>
      </c>
      <c r="C2784" s="63">
        <v>-7.5681775048269984</v>
      </c>
    </row>
    <row r="2785" spans="1:3" x14ac:dyDescent="0.2">
      <c r="A2785" s="63">
        <v>2761</v>
      </c>
      <c r="B2785" s="63">
        <v>18.71438281028091</v>
      </c>
      <c r="C2785" s="63">
        <v>-27.71438281028091</v>
      </c>
    </row>
    <row r="2786" spans="1:3" x14ac:dyDescent="0.2">
      <c r="A2786" s="63">
        <v>2762</v>
      </c>
      <c r="B2786" s="63">
        <v>7.9827360078569498</v>
      </c>
      <c r="C2786" s="63">
        <v>10.01726399214305</v>
      </c>
    </row>
    <row r="2787" spans="1:3" x14ac:dyDescent="0.2">
      <c r="A2787" s="63">
        <v>2763</v>
      </c>
      <c r="B2787" s="63">
        <v>29.982611952826069</v>
      </c>
      <c r="C2787" s="63">
        <v>-7.9826119528260691</v>
      </c>
    </row>
    <row r="2788" spans="1:3" x14ac:dyDescent="0.2">
      <c r="A2788" s="63">
        <v>2764</v>
      </c>
      <c r="B2788" s="63">
        <v>87.39692234579428</v>
      </c>
      <c r="C2788" s="63">
        <v>-63.39692234579428</v>
      </c>
    </row>
    <row r="2789" spans="1:3" x14ac:dyDescent="0.2">
      <c r="A2789" s="63">
        <v>2765</v>
      </c>
      <c r="B2789" s="63">
        <v>18.177800470159717</v>
      </c>
      <c r="C2789" s="63">
        <v>30.822199529840283</v>
      </c>
    </row>
    <row r="2790" spans="1:3" x14ac:dyDescent="0.2">
      <c r="A2790" s="63">
        <v>2766</v>
      </c>
      <c r="B2790" s="63">
        <v>0.47058324616017444</v>
      </c>
      <c r="C2790" s="63">
        <v>36.529416753839826</v>
      </c>
    </row>
    <row r="2791" spans="1:3" x14ac:dyDescent="0.2">
      <c r="A2791" s="63">
        <v>2767</v>
      </c>
      <c r="B2791" s="63">
        <v>110.4699629710058</v>
      </c>
      <c r="C2791" s="63">
        <v>34.530037028994201</v>
      </c>
    </row>
    <row r="2792" spans="1:3" x14ac:dyDescent="0.2">
      <c r="A2792" s="63">
        <v>2768</v>
      </c>
      <c r="B2792" s="63">
        <v>-12.407392916748577</v>
      </c>
      <c r="C2792" s="63">
        <v>36.407392916748577</v>
      </c>
    </row>
    <row r="2793" spans="1:3" x14ac:dyDescent="0.2">
      <c r="A2793" s="63">
        <v>2769</v>
      </c>
      <c r="B2793" s="63">
        <v>84.714010645188267</v>
      </c>
      <c r="C2793" s="63">
        <v>25.285989354811733</v>
      </c>
    </row>
    <row r="2794" spans="1:3" x14ac:dyDescent="0.2">
      <c r="A2794" s="63">
        <v>2770</v>
      </c>
      <c r="B2794" s="63">
        <v>31.055776633068469</v>
      </c>
      <c r="C2794" s="63">
        <v>10.944223366931531</v>
      </c>
    </row>
    <row r="2795" spans="1:3" x14ac:dyDescent="0.2">
      <c r="A2795" s="63">
        <v>2771</v>
      </c>
      <c r="B2795" s="63">
        <v>18.71438281028091</v>
      </c>
      <c r="C2795" s="63">
        <v>21.28561718971909</v>
      </c>
    </row>
    <row r="2796" spans="1:3" x14ac:dyDescent="0.2">
      <c r="A2796" s="63">
        <v>2772</v>
      </c>
      <c r="B2796" s="63">
        <v>218.3230133353666</v>
      </c>
      <c r="C2796" s="63">
        <v>20.676986664633404</v>
      </c>
    </row>
    <row r="2797" spans="1:3" x14ac:dyDescent="0.2">
      <c r="A2797" s="63">
        <v>2773</v>
      </c>
      <c r="B2797" s="63">
        <v>59.494640659491971</v>
      </c>
      <c r="C2797" s="63">
        <v>33.505359340508029</v>
      </c>
    </row>
    <row r="2798" spans="1:3" x14ac:dyDescent="0.2">
      <c r="A2798" s="63">
        <v>2774</v>
      </c>
      <c r="B2798" s="63">
        <v>54.665399598401187</v>
      </c>
      <c r="C2798" s="63">
        <v>16.334600401598813</v>
      </c>
    </row>
    <row r="2799" spans="1:3" x14ac:dyDescent="0.2">
      <c r="A2799" s="63">
        <v>2775</v>
      </c>
      <c r="B2799" s="63">
        <v>85.250592985309481</v>
      </c>
      <c r="C2799" s="63">
        <v>56.749407014690519</v>
      </c>
    </row>
    <row r="2800" spans="1:3" x14ac:dyDescent="0.2">
      <c r="A2800" s="63">
        <v>2776</v>
      </c>
      <c r="B2800" s="63">
        <v>70.76286980203713</v>
      </c>
      <c r="C2800" s="63">
        <v>54.23713019796287</v>
      </c>
    </row>
    <row r="2801" spans="1:3" x14ac:dyDescent="0.2">
      <c r="A2801" s="63">
        <v>2777</v>
      </c>
      <c r="B2801" s="63">
        <v>26.763117912098885</v>
      </c>
      <c r="C2801" s="63">
        <v>23.236882087901115</v>
      </c>
    </row>
    <row r="2802" spans="1:3" x14ac:dyDescent="0.2">
      <c r="A2802" s="63">
        <v>2778</v>
      </c>
      <c r="B2802" s="63">
        <v>28.90944727258367</v>
      </c>
      <c r="C2802" s="63">
        <v>13.09055272741633</v>
      </c>
    </row>
    <row r="2803" spans="1:3" x14ac:dyDescent="0.2">
      <c r="A2803" s="63">
        <v>2779</v>
      </c>
      <c r="B2803" s="63">
        <v>33.738688333674453</v>
      </c>
      <c r="C2803" s="63">
        <v>-49.738688333674453</v>
      </c>
    </row>
    <row r="2804" spans="1:3" x14ac:dyDescent="0.2">
      <c r="A2804" s="63">
        <v>2780</v>
      </c>
      <c r="B2804" s="63">
        <v>18.71438281028091</v>
      </c>
      <c r="C2804" s="63">
        <v>-27.71438281028091</v>
      </c>
    </row>
    <row r="2805" spans="1:3" x14ac:dyDescent="0.2">
      <c r="A2805" s="63">
        <v>2781</v>
      </c>
      <c r="B2805" s="63">
        <v>7.9827360078569498</v>
      </c>
      <c r="C2805" s="63">
        <v>8.0172639921430502</v>
      </c>
    </row>
    <row r="2806" spans="1:3" x14ac:dyDescent="0.2">
      <c r="A2806" s="63">
        <v>2782</v>
      </c>
      <c r="B2806" s="63">
        <v>-5.4318224951730016</v>
      </c>
      <c r="C2806" s="63">
        <v>-6.5681775048269984</v>
      </c>
    </row>
    <row r="2807" spans="1:3" x14ac:dyDescent="0.2">
      <c r="A2807" s="63">
        <v>2783</v>
      </c>
      <c r="B2807" s="63">
        <v>21.397294510886901</v>
      </c>
      <c r="C2807" s="63">
        <v>42.602705489113099</v>
      </c>
    </row>
    <row r="2808" spans="1:3" x14ac:dyDescent="0.2">
      <c r="A2808" s="63">
        <v>2784</v>
      </c>
      <c r="B2808" s="63">
        <v>25.689953231856485</v>
      </c>
      <c r="C2808" s="63">
        <v>29.310046768143515</v>
      </c>
    </row>
    <row r="2809" spans="1:3" x14ac:dyDescent="0.2">
      <c r="A2809" s="63">
        <v>2785</v>
      </c>
      <c r="B2809" s="63">
        <v>23.5436238713717</v>
      </c>
      <c r="C2809" s="63">
        <v>40.4563761286283</v>
      </c>
    </row>
    <row r="2810" spans="1:3" x14ac:dyDescent="0.2">
      <c r="A2810" s="63">
        <v>2786</v>
      </c>
      <c r="B2810" s="63">
        <v>53.055652578037588</v>
      </c>
      <c r="C2810" s="63">
        <v>16.944347421962412</v>
      </c>
    </row>
    <row r="2811" spans="1:3" x14ac:dyDescent="0.2">
      <c r="A2811" s="63">
        <v>2787</v>
      </c>
      <c r="B2811" s="63">
        <v>25.689953231856485</v>
      </c>
      <c r="C2811" s="63">
        <v>11.310046768143515</v>
      </c>
    </row>
    <row r="2812" spans="1:3" x14ac:dyDescent="0.2">
      <c r="A2812" s="63">
        <v>2788</v>
      </c>
      <c r="B2812" s="63">
        <v>59.494640659491971</v>
      </c>
      <c r="C2812" s="63">
        <v>-9.4946406594919708</v>
      </c>
    </row>
    <row r="2813" spans="1:3" x14ac:dyDescent="0.2">
      <c r="A2813" s="63">
        <v>2789</v>
      </c>
      <c r="B2813" s="63">
        <v>97.591986808097033</v>
      </c>
      <c r="C2813" s="63">
        <v>59.408013191902967</v>
      </c>
    </row>
    <row r="2814" spans="1:3" x14ac:dyDescent="0.2">
      <c r="A2814" s="63">
        <v>2790</v>
      </c>
      <c r="B2814" s="63">
        <v>218.3230133353666</v>
      </c>
      <c r="C2814" s="63">
        <v>21.676986664633404</v>
      </c>
    </row>
    <row r="2815" spans="1:3" x14ac:dyDescent="0.2">
      <c r="A2815" s="63">
        <v>2791</v>
      </c>
      <c r="B2815" s="63">
        <v>59.494640659491971</v>
      </c>
      <c r="C2815" s="63">
        <v>32.505359340508029</v>
      </c>
    </row>
    <row r="2816" spans="1:3" x14ac:dyDescent="0.2">
      <c r="A2816" s="63">
        <v>2792</v>
      </c>
      <c r="B2816" s="63">
        <v>85.250592985309481</v>
      </c>
      <c r="C2816" s="63">
        <v>56.749407014690519</v>
      </c>
    </row>
    <row r="2817" spans="1:3" x14ac:dyDescent="0.2">
      <c r="A2817" s="63">
        <v>2793</v>
      </c>
      <c r="B2817" s="63">
        <v>70.76286980203713</v>
      </c>
      <c r="C2817" s="63">
        <v>52.23713019796287</v>
      </c>
    </row>
    <row r="2818" spans="1:3" x14ac:dyDescent="0.2">
      <c r="A2818" s="63">
        <v>2794</v>
      </c>
      <c r="B2818" s="63">
        <v>54.665399598401187</v>
      </c>
      <c r="C2818" s="63">
        <v>16.334600401598813</v>
      </c>
    </row>
    <row r="2819" spans="1:3" x14ac:dyDescent="0.2">
      <c r="A2819" s="63">
        <v>2795</v>
      </c>
      <c r="B2819" s="63">
        <v>230.66440715815415</v>
      </c>
      <c r="C2819" s="63">
        <v>-10.664407158154148</v>
      </c>
    </row>
    <row r="2820" spans="1:3" x14ac:dyDescent="0.2">
      <c r="A2820" s="63">
        <v>2796</v>
      </c>
      <c r="B2820" s="63">
        <v>128.17718019500532</v>
      </c>
      <c r="C2820" s="63">
        <v>-89.17718019500532</v>
      </c>
    </row>
    <row r="2821" spans="1:3" x14ac:dyDescent="0.2">
      <c r="A2821" s="63">
        <v>2797</v>
      </c>
      <c r="B2821" s="63">
        <v>293.44454095233431</v>
      </c>
      <c r="C2821" s="63">
        <v>32.555459047665693</v>
      </c>
    </row>
    <row r="2822" spans="1:3" x14ac:dyDescent="0.2">
      <c r="A2822" s="63">
        <v>2798</v>
      </c>
      <c r="B2822" s="63">
        <v>20.324129830644509</v>
      </c>
      <c r="C2822" s="63">
        <v>-133.32412983064449</v>
      </c>
    </row>
    <row r="2823" spans="1:3" x14ac:dyDescent="0.2">
      <c r="A2823" s="63">
        <v>2799</v>
      </c>
      <c r="B2823" s="63">
        <v>364.80999218845369</v>
      </c>
      <c r="C2823" s="63">
        <v>45.190007811546309</v>
      </c>
    </row>
    <row r="2824" spans="1:3" x14ac:dyDescent="0.2">
      <c r="A2824" s="63">
        <v>2800</v>
      </c>
      <c r="B2824" s="63">
        <v>48.226411516946804</v>
      </c>
      <c r="C2824" s="63">
        <v>-257.22641151694683</v>
      </c>
    </row>
    <row r="2825" spans="1:3" x14ac:dyDescent="0.2">
      <c r="A2825" s="63">
        <v>2801</v>
      </c>
      <c r="B2825" s="63">
        <v>128.17718019500532</v>
      </c>
      <c r="C2825" s="63">
        <v>-88.17718019500532</v>
      </c>
    </row>
    <row r="2826" spans="1:3" x14ac:dyDescent="0.2">
      <c r="A2826" s="63">
        <v>2802</v>
      </c>
      <c r="B2826" s="63">
        <v>218.3230133353666</v>
      </c>
      <c r="C2826" s="63">
        <v>13.676986664633404</v>
      </c>
    </row>
    <row r="2827" spans="1:3" x14ac:dyDescent="0.2">
      <c r="A2827" s="63">
        <v>2803</v>
      </c>
      <c r="B2827" s="63">
        <v>129.78692721536893</v>
      </c>
      <c r="C2827" s="63">
        <v>41.213072784631066</v>
      </c>
    </row>
    <row r="2828" spans="1:3" x14ac:dyDescent="0.2">
      <c r="A2828" s="63">
        <v>2804</v>
      </c>
      <c r="B2828" s="63">
        <v>293.44454095233431</v>
      </c>
      <c r="C2828" s="63">
        <v>31.555459047665693</v>
      </c>
    </row>
    <row r="2829" spans="1:3" x14ac:dyDescent="0.2">
      <c r="A2829" s="63">
        <v>2805</v>
      </c>
      <c r="B2829" s="63">
        <v>230.66440715815415</v>
      </c>
      <c r="C2829" s="63">
        <v>-9.6644071581541482</v>
      </c>
    </row>
    <row r="2830" spans="1:3" x14ac:dyDescent="0.2">
      <c r="A2830" s="63">
        <v>2806</v>
      </c>
      <c r="B2830" s="63">
        <v>-27.431698440142124</v>
      </c>
      <c r="C2830" s="63">
        <v>-514.5683015598579</v>
      </c>
    </row>
    <row r="2831" spans="1:3" x14ac:dyDescent="0.2">
      <c r="A2831" s="63">
        <v>2807</v>
      </c>
      <c r="B2831" s="63">
        <v>-17.773216317960561</v>
      </c>
      <c r="C2831" s="63">
        <v>64.773216317960561</v>
      </c>
    </row>
    <row r="2832" spans="1:3" x14ac:dyDescent="0.2">
      <c r="A2832" s="63">
        <v>2808</v>
      </c>
      <c r="B2832" s="63">
        <v>-15.626886957475765</v>
      </c>
      <c r="C2832" s="63">
        <v>31.626886957475765</v>
      </c>
    </row>
    <row r="2833" spans="1:3" x14ac:dyDescent="0.2">
      <c r="A2833" s="63">
        <v>2809</v>
      </c>
      <c r="B2833" s="63">
        <v>-17.773216317960561</v>
      </c>
      <c r="C2833" s="63">
        <v>32.773216317960561</v>
      </c>
    </row>
    <row r="2834" spans="1:3" x14ac:dyDescent="0.2">
      <c r="A2834" s="63">
        <v>2810</v>
      </c>
      <c r="B2834" s="63">
        <v>2.6169126066449664</v>
      </c>
      <c r="C2834" s="63">
        <v>-5.6169126066449664</v>
      </c>
    </row>
    <row r="2835" spans="1:3" x14ac:dyDescent="0.2">
      <c r="A2835" s="63">
        <v>2811</v>
      </c>
      <c r="B2835" s="63">
        <v>-7.5781518556577936</v>
      </c>
      <c r="C2835" s="63">
        <v>13.578151855657794</v>
      </c>
    </row>
    <row r="2836" spans="1:3" x14ac:dyDescent="0.2">
      <c r="A2836" s="63">
        <v>2812</v>
      </c>
      <c r="B2836" s="63">
        <v>7.44615366773575</v>
      </c>
      <c r="C2836" s="63">
        <v>38.55384633226425</v>
      </c>
    </row>
    <row r="2837" spans="1:3" x14ac:dyDescent="0.2">
      <c r="A2837" s="63">
        <v>2813</v>
      </c>
      <c r="B2837" s="63">
        <v>18.177800470159717</v>
      </c>
      <c r="C2837" s="63">
        <v>28.822199529840283</v>
      </c>
    </row>
    <row r="2838" spans="1:3" x14ac:dyDescent="0.2">
      <c r="A2838" s="63">
        <v>2814</v>
      </c>
      <c r="B2838" s="63">
        <v>-12.407392916748577</v>
      </c>
      <c r="C2838" s="63">
        <v>34.407392916748577</v>
      </c>
    </row>
    <row r="2839" spans="1:3" x14ac:dyDescent="0.2">
      <c r="A2839" s="63">
        <v>2815</v>
      </c>
      <c r="B2839" s="63">
        <v>84.714010645188267</v>
      </c>
      <c r="C2839" s="63">
        <v>23.285989354811733</v>
      </c>
    </row>
    <row r="2840" spans="1:3" x14ac:dyDescent="0.2">
      <c r="A2840" s="63">
        <v>2816</v>
      </c>
      <c r="B2840" s="63">
        <v>110.4699629710058</v>
      </c>
      <c r="C2840" s="63">
        <v>34.530037028994201</v>
      </c>
    </row>
    <row r="2841" spans="1:3" x14ac:dyDescent="0.2">
      <c r="A2841" s="63">
        <v>2817</v>
      </c>
      <c r="B2841" s="63">
        <v>26.763117912098885</v>
      </c>
      <c r="C2841" s="63">
        <v>-7.7631179120988847</v>
      </c>
    </row>
    <row r="2842" spans="1:3" x14ac:dyDescent="0.2">
      <c r="A2842" s="63">
        <v>2818</v>
      </c>
      <c r="B2842" s="63">
        <v>31.055776633068469</v>
      </c>
      <c r="C2842" s="63">
        <v>10.944223366931531</v>
      </c>
    </row>
    <row r="2843" spans="1:3" x14ac:dyDescent="0.2">
      <c r="A2843" s="63">
        <v>2819</v>
      </c>
      <c r="B2843" s="63">
        <v>143.20148571839889</v>
      </c>
      <c r="C2843" s="63">
        <v>-5.2014857183988852</v>
      </c>
    </row>
    <row r="2844" spans="1:3" x14ac:dyDescent="0.2">
      <c r="A2844" s="63">
        <v>2820</v>
      </c>
      <c r="B2844" s="63">
        <v>28.90944727258367</v>
      </c>
      <c r="C2844" s="63">
        <v>-32.90944727258367</v>
      </c>
    </row>
    <row r="2845" spans="1:3" x14ac:dyDescent="0.2">
      <c r="A2845" s="63">
        <v>2821</v>
      </c>
      <c r="B2845" s="63">
        <v>25.689953231856485</v>
      </c>
      <c r="C2845" s="63">
        <v>-13.689953231856485</v>
      </c>
    </row>
    <row r="2846" spans="1:3" x14ac:dyDescent="0.2">
      <c r="A2846" s="63">
        <v>2822</v>
      </c>
      <c r="B2846" s="63">
        <v>18.71438281028091</v>
      </c>
      <c r="C2846" s="63">
        <v>23.28561718971909</v>
      </c>
    </row>
    <row r="2847" spans="1:3" x14ac:dyDescent="0.2">
      <c r="A2847" s="63">
        <v>2823</v>
      </c>
      <c r="B2847" s="63">
        <v>124.42110381415694</v>
      </c>
      <c r="C2847" s="63">
        <v>32.578896185843064</v>
      </c>
    </row>
    <row r="2848" spans="1:3" x14ac:dyDescent="0.2">
      <c r="A2848" s="63">
        <v>2824</v>
      </c>
      <c r="B2848" s="63">
        <v>6.9095713276145503</v>
      </c>
      <c r="C2848" s="63">
        <v>38.09042867238545</v>
      </c>
    </row>
    <row r="2849" spans="1:3" x14ac:dyDescent="0.2">
      <c r="A2849" s="63">
        <v>2825</v>
      </c>
      <c r="B2849" s="63">
        <v>33.738688333674453</v>
      </c>
      <c r="C2849" s="63">
        <v>33.261311666325547</v>
      </c>
    </row>
    <row r="2850" spans="1:3" x14ac:dyDescent="0.2">
      <c r="A2850" s="63">
        <v>2826</v>
      </c>
      <c r="B2850" s="63">
        <v>22.470459191129301</v>
      </c>
      <c r="C2850" s="63">
        <v>22.529540808870699</v>
      </c>
    </row>
    <row r="2851" spans="1:3" x14ac:dyDescent="0.2">
      <c r="A2851" s="63">
        <v>2827</v>
      </c>
      <c r="B2851" s="63">
        <v>43.397170455856021</v>
      </c>
      <c r="C2851" s="63">
        <v>-43.397170455856021</v>
      </c>
    </row>
    <row r="2852" spans="1:3" x14ac:dyDescent="0.2">
      <c r="A2852" s="63">
        <v>2828</v>
      </c>
      <c r="B2852" s="63">
        <v>16.568053449796118</v>
      </c>
      <c r="C2852" s="63">
        <v>30.431946550203882</v>
      </c>
    </row>
    <row r="2853" spans="1:3" x14ac:dyDescent="0.2">
      <c r="A2853" s="63">
        <v>2829</v>
      </c>
      <c r="B2853" s="63">
        <v>29.982611952826069</v>
      </c>
      <c r="C2853" s="63">
        <v>-7.9826119528260691</v>
      </c>
    </row>
    <row r="2854" spans="1:3" x14ac:dyDescent="0.2">
      <c r="A2854" s="63">
        <v>2830</v>
      </c>
      <c r="B2854" s="63">
        <v>43.93375279597722</v>
      </c>
      <c r="C2854" s="63">
        <v>14.06624720402278</v>
      </c>
    </row>
    <row r="2855" spans="1:3" x14ac:dyDescent="0.2">
      <c r="A2855" s="63">
        <v>2831</v>
      </c>
      <c r="B2855" s="63">
        <v>54.128817258279987</v>
      </c>
      <c r="C2855" s="63">
        <v>25.871182741720013</v>
      </c>
    </row>
    <row r="2856" spans="1:3" x14ac:dyDescent="0.2">
      <c r="A2856" s="63">
        <v>2832</v>
      </c>
      <c r="B2856" s="63">
        <v>87.39692234579428</v>
      </c>
      <c r="C2856" s="63">
        <v>-62.39692234579428</v>
      </c>
    </row>
    <row r="2857" spans="1:3" x14ac:dyDescent="0.2">
      <c r="A2857" s="63">
        <v>2833</v>
      </c>
      <c r="B2857" s="63">
        <v>115.83578637221777</v>
      </c>
      <c r="C2857" s="63">
        <v>-0.8357863722177683</v>
      </c>
    </row>
    <row r="2858" spans="1:3" x14ac:dyDescent="0.2">
      <c r="A2858" s="63">
        <v>2834</v>
      </c>
      <c r="B2858" s="63">
        <v>25.689953231856485</v>
      </c>
      <c r="C2858" s="63">
        <v>-29.689953231856485</v>
      </c>
    </row>
    <row r="2859" spans="1:3" x14ac:dyDescent="0.2">
      <c r="A2859" s="63">
        <v>2835</v>
      </c>
      <c r="B2859" s="63">
        <v>23.007041531250501</v>
      </c>
      <c r="C2859" s="63">
        <v>12.992958468749499</v>
      </c>
    </row>
    <row r="2860" spans="1:3" x14ac:dyDescent="0.2">
      <c r="A2860" s="63">
        <v>2836</v>
      </c>
      <c r="B2860" s="63">
        <v>20.324129830644509</v>
      </c>
      <c r="C2860" s="63">
        <v>-3.3241298306445088</v>
      </c>
    </row>
    <row r="2861" spans="1:3" x14ac:dyDescent="0.2">
      <c r="A2861" s="63">
        <v>2837</v>
      </c>
      <c r="B2861" s="63">
        <v>22.470459191129301</v>
      </c>
      <c r="C2861" s="63">
        <v>14.529540808870699</v>
      </c>
    </row>
    <row r="2862" spans="1:3" x14ac:dyDescent="0.2">
      <c r="A2862" s="63">
        <v>2838</v>
      </c>
      <c r="B2862" s="63">
        <v>10.129065368341742</v>
      </c>
      <c r="C2862" s="63">
        <v>30.870934631658258</v>
      </c>
    </row>
    <row r="2863" spans="1:3" x14ac:dyDescent="0.2">
      <c r="A2863" s="63">
        <v>2839</v>
      </c>
      <c r="B2863" s="63">
        <v>69.153122781673545</v>
      </c>
      <c r="C2863" s="63">
        <v>51.846877218326455</v>
      </c>
    </row>
    <row r="2864" spans="1:3" x14ac:dyDescent="0.2">
      <c r="A2864" s="63">
        <v>2840</v>
      </c>
      <c r="B2864" s="63">
        <v>42.860588115734821</v>
      </c>
      <c r="C2864" s="63">
        <v>18.139411884265179</v>
      </c>
    </row>
    <row r="2865" spans="1:3" x14ac:dyDescent="0.2">
      <c r="A2865" s="63">
        <v>2841</v>
      </c>
      <c r="B2865" s="63">
        <v>93.835910427248649</v>
      </c>
      <c r="C2865" s="63">
        <v>59.164089572751351</v>
      </c>
    </row>
    <row r="2866" spans="1:3" x14ac:dyDescent="0.2">
      <c r="A2866" s="63">
        <v>2842</v>
      </c>
      <c r="B2866" s="63">
        <v>58.421475979249571</v>
      </c>
      <c r="C2866" s="63">
        <v>35.578524020750429</v>
      </c>
    </row>
    <row r="2867" spans="1:3" x14ac:dyDescent="0.2">
      <c r="A2867" s="63">
        <v>2843</v>
      </c>
      <c r="B2867" s="63">
        <v>93.835910427248649</v>
      </c>
      <c r="C2867" s="63">
        <v>61.164089572751351</v>
      </c>
    </row>
    <row r="2868" spans="1:3" x14ac:dyDescent="0.2">
      <c r="A2868" s="63">
        <v>2844</v>
      </c>
      <c r="B2868" s="63">
        <v>93.835910427248649</v>
      </c>
      <c r="C2868" s="63">
        <v>61.164089572751351</v>
      </c>
    </row>
    <row r="2869" spans="1:3" x14ac:dyDescent="0.2">
      <c r="A2869" s="63">
        <v>2845</v>
      </c>
      <c r="B2869" s="63">
        <v>58.421475979249571</v>
      </c>
      <c r="C2869" s="63">
        <v>35.578524020750429</v>
      </c>
    </row>
    <row r="2870" spans="1:3" x14ac:dyDescent="0.2">
      <c r="A2870" s="63">
        <v>2846</v>
      </c>
      <c r="B2870" s="63">
        <v>93.835910427248649</v>
      </c>
      <c r="C2870" s="63">
        <v>61.164089572751351</v>
      </c>
    </row>
    <row r="2871" spans="1:3" x14ac:dyDescent="0.2">
      <c r="A2871" s="63">
        <v>2847</v>
      </c>
      <c r="B2871" s="63">
        <v>69.153122781673545</v>
      </c>
      <c r="C2871" s="63">
        <v>51.846877218326455</v>
      </c>
    </row>
    <row r="2872" spans="1:3" x14ac:dyDescent="0.2">
      <c r="A2872" s="63">
        <v>2848</v>
      </c>
      <c r="B2872" s="63">
        <v>42.860588115734821</v>
      </c>
      <c r="C2872" s="63">
        <v>18.139411884265179</v>
      </c>
    </row>
    <row r="2873" spans="1:3" x14ac:dyDescent="0.2">
      <c r="A2873" s="63">
        <v>2849</v>
      </c>
      <c r="B2873" s="63">
        <v>283.24947649003155</v>
      </c>
      <c r="C2873" s="63">
        <v>33.750523509968446</v>
      </c>
    </row>
    <row r="2874" spans="1:3" x14ac:dyDescent="0.2">
      <c r="A2874" s="63">
        <v>2850</v>
      </c>
      <c r="B2874" s="63">
        <v>234.42048353900256</v>
      </c>
      <c r="C2874" s="63">
        <v>-6.4204835390025607</v>
      </c>
    </row>
    <row r="2875" spans="1:3" x14ac:dyDescent="0.2">
      <c r="A2875" s="63">
        <v>2851</v>
      </c>
      <c r="B2875" s="63">
        <v>204.90845483233664</v>
      </c>
      <c r="C2875" s="63">
        <v>17.091545167663355</v>
      </c>
    </row>
    <row r="2876" spans="1:3" x14ac:dyDescent="0.2">
      <c r="A2876" s="63">
        <v>2852</v>
      </c>
      <c r="B2876" s="63">
        <v>123.34793913391454</v>
      </c>
      <c r="C2876" s="63">
        <v>44.652060866085463</v>
      </c>
    </row>
    <row r="2877" spans="1:3" x14ac:dyDescent="0.2">
      <c r="A2877" s="63">
        <v>2853</v>
      </c>
      <c r="B2877" s="63">
        <v>283.24947649003155</v>
      </c>
      <c r="C2877" s="63">
        <v>35.750523509968446</v>
      </c>
    </row>
    <row r="2878" spans="1:3" x14ac:dyDescent="0.2">
      <c r="A2878" s="63">
        <v>2854</v>
      </c>
      <c r="B2878" s="63">
        <v>123.34793913391454</v>
      </c>
      <c r="C2878" s="63">
        <v>44.652060866085463</v>
      </c>
    </row>
    <row r="2879" spans="1:3" x14ac:dyDescent="0.2">
      <c r="A2879" s="63">
        <v>2855</v>
      </c>
      <c r="B2879" s="63">
        <v>234.42048353900256</v>
      </c>
      <c r="C2879" s="63">
        <v>-6.4204835390025607</v>
      </c>
    </row>
    <row r="2880" spans="1:3" x14ac:dyDescent="0.2">
      <c r="A2880" s="63">
        <v>2856</v>
      </c>
      <c r="B2880" s="63">
        <v>270.908082667244</v>
      </c>
      <c r="C2880" s="63">
        <v>-8.9080826672440026</v>
      </c>
    </row>
    <row r="2881" spans="1:3" x14ac:dyDescent="0.2">
      <c r="A2881" s="63">
        <v>2857</v>
      </c>
      <c r="B2881" s="63">
        <v>-16.163469297596965</v>
      </c>
      <c r="C2881" s="63">
        <v>33.163469297596961</v>
      </c>
    </row>
    <row r="2882" spans="1:3" x14ac:dyDescent="0.2">
      <c r="A2882" s="63">
        <v>2858</v>
      </c>
      <c r="B2882" s="63">
        <v>-19.382963338324153</v>
      </c>
      <c r="C2882" s="63">
        <v>62.382963338324153</v>
      </c>
    </row>
    <row r="2883" spans="1:3" x14ac:dyDescent="0.2">
      <c r="A2883" s="63">
        <v>2859</v>
      </c>
      <c r="B2883" s="63">
        <v>-16.163469297596965</v>
      </c>
      <c r="C2883" s="63">
        <v>33.163469297596961</v>
      </c>
    </row>
    <row r="2884" spans="1:3" x14ac:dyDescent="0.2">
      <c r="A2884" s="63">
        <v>2860</v>
      </c>
      <c r="B2884" s="63">
        <v>-6.5049871754154012</v>
      </c>
      <c r="C2884" s="63">
        <v>16.504987175415401</v>
      </c>
    </row>
    <row r="2885" spans="1:3" x14ac:dyDescent="0.2">
      <c r="A2885" s="63">
        <v>2861</v>
      </c>
      <c r="B2885" s="63">
        <v>-14.553722277233369</v>
      </c>
      <c r="C2885" s="63">
        <v>29.553722277233369</v>
      </c>
    </row>
    <row r="2886" spans="1:3" x14ac:dyDescent="0.2">
      <c r="A2886" s="63">
        <v>2862</v>
      </c>
      <c r="B2886" s="63">
        <v>12.811977068947733</v>
      </c>
      <c r="C2886" s="63">
        <v>-23.811977068947733</v>
      </c>
    </row>
    <row r="2887" spans="1:3" x14ac:dyDescent="0.2">
      <c r="A2887" s="63">
        <v>2863</v>
      </c>
      <c r="B2887" s="63">
        <v>29.982611952826069</v>
      </c>
      <c r="C2887" s="63">
        <v>-50.982611952826069</v>
      </c>
    </row>
    <row r="2888" spans="1:3" x14ac:dyDescent="0.2">
      <c r="A2888" s="63">
        <v>2864</v>
      </c>
      <c r="B2888" s="63">
        <v>6.3729889874933576</v>
      </c>
      <c r="C2888" s="63">
        <v>12.627011012506642</v>
      </c>
    </row>
    <row r="2889" spans="1:3" x14ac:dyDescent="0.2">
      <c r="A2889" s="63">
        <v>2865</v>
      </c>
      <c r="B2889" s="63">
        <v>-2.2123284544458173</v>
      </c>
      <c r="C2889" s="63">
        <v>-3.7876715455541827</v>
      </c>
    </row>
    <row r="2890" spans="1:3" x14ac:dyDescent="0.2">
      <c r="A2890" s="63">
        <v>2866</v>
      </c>
      <c r="B2890" s="63">
        <v>0.47058324616017444</v>
      </c>
      <c r="C2890" s="63">
        <v>-3.4705832461601744</v>
      </c>
    </row>
    <row r="2891" spans="1:3" x14ac:dyDescent="0.2">
      <c r="A2891" s="63">
        <v>2867</v>
      </c>
      <c r="B2891" s="63">
        <v>15.494888769553725</v>
      </c>
      <c r="C2891" s="63">
        <v>41.505111230446275</v>
      </c>
    </row>
    <row r="2892" spans="1:3" x14ac:dyDescent="0.2">
      <c r="A2892" s="63">
        <v>2868</v>
      </c>
      <c r="B2892" s="63">
        <v>9.0559006880993493</v>
      </c>
      <c r="C2892" s="63">
        <v>40.944099311900651</v>
      </c>
    </row>
    <row r="2893" spans="1:3" x14ac:dyDescent="0.2">
      <c r="A2893" s="63">
        <v>2869</v>
      </c>
      <c r="B2893" s="63">
        <v>49.299576197189204</v>
      </c>
      <c r="C2893" s="63">
        <v>-3.2995761971892037</v>
      </c>
    </row>
    <row r="2894" spans="1:3" x14ac:dyDescent="0.2">
      <c r="A2894" s="63">
        <v>2870</v>
      </c>
      <c r="B2894" s="63">
        <v>36.421600034280452</v>
      </c>
      <c r="C2894" s="63">
        <v>15.578399965719548</v>
      </c>
    </row>
    <row r="2895" spans="1:3" x14ac:dyDescent="0.2">
      <c r="A2895" s="63">
        <v>2871</v>
      </c>
      <c r="B2895" s="63">
        <v>-16.163469297596965</v>
      </c>
      <c r="C2895" s="63">
        <v>33.163469297596961</v>
      </c>
    </row>
    <row r="2896" spans="1:3" x14ac:dyDescent="0.2">
      <c r="A2896" s="63">
        <v>2872</v>
      </c>
      <c r="B2896" s="63">
        <v>-4.8952401550518019</v>
      </c>
      <c r="C2896" s="63">
        <v>36.895240155051802</v>
      </c>
    </row>
    <row r="2897" spans="1:3" x14ac:dyDescent="0.2">
      <c r="A2897" s="63">
        <v>2873</v>
      </c>
      <c r="B2897" s="63">
        <v>82.567681284703497</v>
      </c>
      <c r="C2897" s="63">
        <v>26.432318715296503</v>
      </c>
    </row>
    <row r="2898" spans="1:3" x14ac:dyDescent="0.2">
      <c r="A2898" s="63">
        <v>2874</v>
      </c>
      <c r="B2898" s="63">
        <v>102.95781020930903</v>
      </c>
      <c r="C2898" s="63">
        <v>36.042189790690969</v>
      </c>
    </row>
    <row r="2899" spans="1:3" x14ac:dyDescent="0.2">
      <c r="A2899" s="63">
        <v>2875</v>
      </c>
      <c r="B2899" s="63">
        <v>115.83578637221777</v>
      </c>
      <c r="C2899" s="63">
        <v>0.1642136277822317</v>
      </c>
    </row>
    <row r="2900" spans="1:3" x14ac:dyDescent="0.2">
      <c r="A2900" s="63">
        <v>2876</v>
      </c>
      <c r="B2900" s="63">
        <v>20.324129830644509</v>
      </c>
      <c r="C2900" s="63">
        <v>-5.3241298306445088</v>
      </c>
    </row>
    <row r="2901" spans="1:3" x14ac:dyDescent="0.2">
      <c r="A2901" s="63">
        <v>2877</v>
      </c>
      <c r="B2901" s="63">
        <v>23.007041531250501</v>
      </c>
      <c r="C2901" s="63">
        <v>13.992958468749499</v>
      </c>
    </row>
    <row r="2902" spans="1:3" x14ac:dyDescent="0.2">
      <c r="A2902" s="63">
        <v>2878</v>
      </c>
      <c r="B2902" s="63">
        <v>12.275394728826534</v>
      </c>
      <c r="C2902" s="63">
        <v>20.724605271173466</v>
      </c>
    </row>
    <row r="2903" spans="1:3" x14ac:dyDescent="0.2">
      <c r="A2903" s="63">
        <v>2879</v>
      </c>
      <c r="B2903" s="63">
        <v>25.689953231856485</v>
      </c>
      <c r="C2903" s="63">
        <v>-28.689953231856485</v>
      </c>
    </row>
    <row r="2904" spans="1:3" x14ac:dyDescent="0.2">
      <c r="A2904" s="63">
        <v>2880</v>
      </c>
      <c r="B2904" s="63">
        <v>26.763117912098885</v>
      </c>
      <c r="C2904" s="63">
        <v>35.236882087901115</v>
      </c>
    </row>
    <row r="2905" spans="1:3" x14ac:dyDescent="0.2">
      <c r="A2905" s="63">
        <v>2881</v>
      </c>
      <c r="B2905" s="63">
        <v>26.763117912098885</v>
      </c>
      <c r="C2905" s="63">
        <v>43.236882087901115</v>
      </c>
    </row>
    <row r="2906" spans="1:3" x14ac:dyDescent="0.2">
      <c r="A2906" s="63">
        <v>2882</v>
      </c>
      <c r="B2906" s="63">
        <v>16.031471109674918</v>
      </c>
      <c r="C2906" s="63">
        <v>20.968528890325082</v>
      </c>
    </row>
    <row r="2907" spans="1:3" x14ac:dyDescent="0.2">
      <c r="A2907" s="63">
        <v>2883</v>
      </c>
      <c r="B2907" s="63">
        <v>39.641094075007636</v>
      </c>
      <c r="C2907" s="63">
        <v>-36.641094075007636</v>
      </c>
    </row>
    <row r="2908" spans="1:3" x14ac:dyDescent="0.2">
      <c r="A2908" s="63">
        <v>2884</v>
      </c>
      <c r="B2908" s="63">
        <v>47.689829176825604</v>
      </c>
      <c r="C2908" s="63">
        <v>17.310170823174396</v>
      </c>
    </row>
    <row r="2909" spans="1:3" x14ac:dyDescent="0.2">
      <c r="A2909" s="63">
        <v>2885</v>
      </c>
      <c r="B2909" s="63">
        <v>16.031471109674918</v>
      </c>
      <c r="C2909" s="63">
        <v>31.968528890325082</v>
      </c>
    </row>
    <row r="2910" spans="1:3" x14ac:dyDescent="0.2">
      <c r="A2910" s="63">
        <v>2886</v>
      </c>
      <c r="B2910" s="63">
        <v>26.763117912098885</v>
      </c>
      <c r="C2910" s="63">
        <v>-3.7631179120988847</v>
      </c>
    </row>
    <row r="2911" spans="1:3" x14ac:dyDescent="0.2">
      <c r="A2911" s="63">
        <v>2887</v>
      </c>
      <c r="B2911" s="63">
        <v>75.0555285230067</v>
      </c>
      <c r="C2911" s="63">
        <v>-52.0555285230067</v>
      </c>
    </row>
    <row r="2912" spans="1:3" x14ac:dyDescent="0.2">
      <c r="A2912" s="63">
        <v>2888</v>
      </c>
      <c r="B2912" s="63">
        <v>65.933628740946347</v>
      </c>
      <c r="C2912" s="63">
        <v>20.066371259053653</v>
      </c>
    </row>
    <row r="2913" spans="1:3" x14ac:dyDescent="0.2">
      <c r="A2913" s="63">
        <v>2889</v>
      </c>
      <c r="B2913" s="63">
        <v>49.299576197189204</v>
      </c>
      <c r="C2913" s="63">
        <v>-3.2995761971892037</v>
      </c>
    </row>
    <row r="2914" spans="1:3" x14ac:dyDescent="0.2">
      <c r="A2914" s="63">
        <v>2890</v>
      </c>
      <c r="B2914" s="63">
        <v>36.421600034280452</v>
      </c>
      <c r="C2914" s="63">
        <v>15.578399965719548</v>
      </c>
    </row>
    <row r="2915" spans="1:3" x14ac:dyDescent="0.2">
      <c r="A2915" s="63">
        <v>2891</v>
      </c>
      <c r="B2915" s="63">
        <v>15.494888769553725</v>
      </c>
      <c r="C2915" s="63">
        <v>42.505111230446275</v>
      </c>
    </row>
    <row r="2916" spans="1:3" x14ac:dyDescent="0.2">
      <c r="A2916" s="63">
        <v>2892</v>
      </c>
      <c r="B2916" s="63">
        <v>-12.407392916748577</v>
      </c>
      <c r="C2916" s="63">
        <v>35.407392916748577</v>
      </c>
    </row>
    <row r="2917" spans="1:3" x14ac:dyDescent="0.2">
      <c r="A2917" s="63">
        <v>2893</v>
      </c>
      <c r="B2917" s="63">
        <v>104.03097488955143</v>
      </c>
      <c r="C2917" s="63">
        <v>30.96902511044857</v>
      </c>
    </row>
    <row r="2918" spans="1:3" x14ac:dyDescent="0.2">
      <c r="A2918" s="63">
        <v>2894</v>
      </c>
      <c r="B2918" s="63">
        <v>39.641094075007636</v>
      </c>
      <c r="C2918" s="63">
        <v>-35.641094075007636</v>
      </c>
    </row>
    <row r="2919" spans="1:3" x14ac:dyDescent="0.2">
      <c r="A2919" s="63">
        <v>2895</v>
      </c>
      <c r="B2919" s="63">
        <v>17.641218130038517</v>
      </c>
      <c r="C2919" s="63">
        <v>12.358781869961483</v>
      </c>
    </row>
    <row r="2920" spans="1:3" x14ac:dyDescent="0.2">
      <c r="A2920" s="63">
        <v>2896</v>
      </c>
      <c r="B2920" s="63">
        <v>16.031471109674918</v>
      </c>
      <c r="C2920" s="63">
        <v>31.968528890325082</v>
      </c>
    </row>
    <row r="2921" spans="1:3" x14ac:dyDescent="0.2">
      <c r="A2921" s="63">
        <v>2897</v>
      </c>
      <c r="B2921" s="63">
        <v>26.763117912098885</v>
      </c>
      <c r="C2921" s="63">
        <v>-3.7631179120988847</v>
      </c>
    </row>
    <row r="2922" spans="1:3" x14ac:dyDescent="0.2">
      <c r="A2922" s="63">
        <v>2898</v>
      </c>
      <c r="B2922" s="63">
        <v>47.689829176825604</v>
      </c>
      <c r="C2922" s="63">
        <v>17.310170823174396</v>
      </c>
    </row>
    <row r="2923" spans="1:3" x14ac:dyDescent="0.2">
      <c r="A2923" s="63">
        <v>2899</v>
      </c>
      <c r="B2923" s="63">
        <v>4.7632419671297583</v>
      </c>
      <c r="C2923" s="63">
        <v>39.236758032870242</v>
      </c>
    </row>
    <row r="2924" spans="1:3" x14ac:dyDescent="0.2">
      <c r="A2924" s="63">
        <v>2900</v>
      </c>
      <c r="B2924" s="63">
        <v>26.763117912098885</v>
      </c>
      <c r="C2924" s="63">
        <v>45.236882087901115</v>
      </c>
    </row>
    <row r="2925" spans="1:3" x14ac:dyDescent="0.2">
      <c r="A2925" s="63">
        <v>2901</v>
      </c>
      <c r="B2925" s="63">
        <v>82.567681284703497</v>
      </c>
      <c r="C2925" s="63">
        <v>25.432318715296503</v>
      </c>
    </row>
    <row r="2926" spans="1:3" x14ac:dyDescent="0.2">
      <c r="A2926" s="63">
        <v>2902</v>
      </c>
      <c r="B2926" s="63">
        <v>102.95781020930903</v>
      </c>
      <c r="C2926" s="63">
        <v>35.042189790690969</v>
      </c>
    </row>
    <row r="2927" spans="1:3" x14ac:dyDescent="0.2">
      <c r="A2927" s="63">
        <v>2903</v>
      </c>
      <c r="B2927" s="63">
        <v>75.0555285230067</v>
      </c>
      <c r="C2927" s="63">
        <v>-52.0555285230067</v>
      </c>
    </row>
    <row r="2928" spans="1:3" x14ac:dyDescent="0.2">
      <c r="A2928" s="63">
        <v>2904</v>
      </c>
      <c r="B2928" s="63">
        <v>65.933628740946347</v>
      </c>
      <c r="C2928" s="63">
        <v>20.066371259053653</v>
      </c>
    </row>
    <row r="2929" spans="1:3" x14ac:dyDescent="0.2">
      <c r="A2929" s="63">
        <v>2905</v>
      </c>
      <c r="B2929" s="63">
        <v>20.324129830644509</v>
      </c>
      <c r="C2929" s="63">
        <v>-3.3241298306445088</v>
      </c>
    </row>
    <row r="2930" spans="1:3" x14ac:dyDescent="0.2">
      <c r="A2930" s="63">
        <v>2906</v>
      </c>
      <c r="B2930" s="63">
        <v>-4.8952401550518019</v>
      </c>
      <c r="C2930" s="63">
        <v>34.895240155051802</v>
      </c>
    </row>
    <row r="2931" spans="1:3" x14ac:dyDescent="0.2">
      <c r="A2931" s="63">
        <v>2907</v>
      </c>
      <c r="B2931" s="63">
        <v>-16.163469297596965</v>
      </c>
      <c r="C2931" s="63">
        <v>33.163469297596961</v>
      </c>
    </row>
    <row r="2932" spans="1:3" x14ac:dyDescent="0.2">
      <c r="A2932" s="63">
        <v>2908</v>
      </c>
      <c r="B2932" s="63">
        <v>250.51795374263853</v>
      </c>
      <c r="C2932" s="63">
        <v>348.4820462573615</v>
      </c>
    </row>
    <row r="2933" spans="1:3" x14ac:dyDescent="0.2">
      <c r="A2933" s="63">
        <v>2909</v>
      </c>
      <c r="B2933" s="63">
        <v>18.177800470159717</v>
      </c>
      <c r="C2933" s="63">
        <v>-40.177800470159717</v>
      </c>
    </row>
    <row r="2934" spans="1:3" x14ac:dyDescent="0.2">
      <c r="A2934" s="63">
        <v>2910</v>
      </c>
      <c r="B2934" s="63">
        <v>115.83578637221777</v>
      </c>
      <c r="C2934" s="63">
        <v>0.1642136277822317</v>
      </c>
    </row>
    <row r="2935" spans="1:3" x14ac:dyDescent="0.2">
      <c r="A2935" s="63">
        <v>2911</v>
      </c>
      <c r="B2935" s="63">
        <v>-19.382963338324153</v>
      </c>
      <c r="C2935" s="63">
        <v>63.382963338324153</v>
      </c>
    </row>
    <row r="2936" spans="1:3" x14ac:dyDescent="0.2">
      <c r="A2936" s="63">
        <v>2912</v>
      </c>
      <c r="B2936" s="63">
        <v>0.47058324616017444</v>
      </c>
      <c r="C2936" s="63">
        <v>-1.4705832461601744</v>
      </c>
    </row>
    <row r="2937" spans="1:3" x14ac:dyDescent="0.2">
      <c r="A2937" s="63">
        <v>2913</v>
      </c>
      <c r="B2937" s="63">
        <v>-16.163469297596965</v>
      </c>
      <c r="C2937" s="63">
        <v>33.163469297596961</v>
      </c>
    </row>
    <row r="2938" spans="1:3" x14ac:dyDescent="0.2">
      <c r="A2938" s="63">
        <v>2914</v>
      </c>
      <c r="B2938" s="63">
        <v>24.080206211492886</v>
      </c>
      <c r="C2938" s="63">
        <v>23.919793788507114</v>
      </c>
    </row>
    <row r="2939" spans="1:3" x14ac:dyDescent="0.2">
      <c r="A2939" s="63">
        <v>2915</v>
      </c>
      <c r="B2939" s="63">
        <v>27.836282592341284</v>
      </c>
      <c r="C2939" s="63">
        <v>15.163717407658716</v>
      </c>
    </row>
    <row r="2940" spans="1:3" x14ac:dyDescent="0.2">
      <c r="A2940" s="63">
        <v>2916</v>
      </c>
      <c r="B2940" s="63">
        <v>12.811977068947733</v>
      </c>
      <c r="C2940" s="63">
        <v>-22.811977068947733</v>
      </c>
    </row>
    <row r="2941" spans="1:3" x14ac:dyDescent="0.2">
      <c r="A2941" s="63">
        <v>2917</v>
      </c>
      <c r="B2941" s="63">
        <v>-2.2123284544458173</v>
      </c>
      <c r="C2941" s="63">
        <v>-1.7876715455541827</v>
      </c>
    </row>
    <row r="2942" spans="1:3" x14ac:dyDescent="0.2">
      <c r="A2942" s="63">
        <v>2918</v>
      </c>
      <c r="B2942" s="63">
        <v>69.153122781673545</v>
      </c>
      <c r="C2942" s="63">
        <v>53.846877218326455</v>
      </c>
    </row>
    <row r="2943" spans="1:3" x14ac:dyDescent="0.2">
      <c r="A2943" s="63">
        <v>2919</v>
      </c>
      <c r="B2943" s="63">
        <v>303.63960541463706</v>
      </c>
      <c r="C2943" s="63">
        <v>44.36039458536294</v>
      </c>
    </row>
    <row r="2944" spans="1:3" x14ac:dyDescent="0.2">
      <c r="A2944" s="63">
        <v>2920</v>
      </c>
      <c r="B2944" s="63">
        <v>62.714134700219155</v>
      </c>
      <c r="C2944" s="63">
        <v>-243.71413470021915</v>
      </c>
    </row>
    <row r="2945" spans="1:3" x14ac:dyDescent="0.2">
      <c r="A2945" s="63">
        <v>2921</v>
      </c>
      <c r="B2945" s="63">
        <v>93.835910427248649</v>
      </c>
      <c r="C2945" s="63">
        <v>61.164089572751351</v>
      </c>
    </row>
    <row r="2946" spans="1:3" x14ac:dyDescent="0.2">
      <c r="A2946" s="63">
        <v>2922</v>
      </c>
      <c r="B2946" s="63">
        <v>93.835910427248649</v>
      </c>
      <c r="C2946" s="63">
        <v>59.164089572751351</v>
      </c>
    </row>
    <row r="2947" spans="1:3" x14ac:dyDescent="0.2">
      <c r="A2947" s="63">
        <v>2923</v>
      </c>
      <c r="B2947" s="63">
        <v>359.44416878724167</v>
      </c>
      <c r="C2947" s="63">
        <v>47.555831212758335</v>
      </c>
    </row>
    <row r="2948" spans="1:3" x14ac:dyDescent="0.2">
      <c r="A2948" s="63">
        <v>2924</v>
      </c>
      <c r="B2948" s="63">
        <v>-5.9684048352942014</v>
      </c>
      <c r="C2948" s="63">
        <v>-263.03159516470578</v>
      </c>
    </row>
    <row r="2949" spans="1:3" x14ac:dyDescent="0.2">
      <c r="A2949" s="63">
        <v>2925</v>
      </c>
      <c r="B2949" s="63">
        <v>246.22529502166893</v>
      </c>
      <c r="C2949" s="63">
        <v>11.774704978331073</v>
      </c>
    </row>
    <row r="2950" spans="1:3" x14ac:dyDescent="0.2">
      <c r="A2950" s="63">
        <v>2926</v>
      </c>
      <c r="B2950" s="63">
        <v>16.568053449796118</v>
      </c>
      <c r="C2950" s="63">
        <v>31.431946550203882</v>
      </c>
    </row>
    <row r="2951" spans="1:3" x14ac:dyDescent="0.2">
      <c r="A2951" s="63">
        <v>2927</v>
      </c>
      <c r="B2951" s="63">
        <v>49.299576197189204</v>
      </c>
      <c r="C2951" s="63">
        <v>-3.2995761971892037</v>
      </c>
    </row>
    <row r="2952" spans="1:3" x14ac:dyDescent="0.2">
      <c r="A2952" s="63">
        <v>2928</v>
      </c>
      <c r="B2952" s="63">
        <v>10.129065368341742</v>
      </c>
      <c r="C2952" s="63">
        <v>39.870934631658258</v>
      </c>
    </row>
    <row r="2953" spans="1:3" x14ac:dyDescent="0.2">
      <c r="A2953" s="63">
        <v>2929</v>
      </c>
      <c r="B2953" s="63">
        <v>26.763117912098885</v>
      </c>
      <c r="C2953" s="63">
        <v>45.236882087901115</v>
      </c>
    </row>
    <row r="2954" spans="1:3" x14ac:dyDescent="0.2">
      <c r="A2954" s="63">
        <v>2930</v>
      </c>
      <c r="B2954" s="63">
        <v>39.641094075007636</v>
      </c>
      <c r="C2954" s="63">
        <v>-35.641094075007636</v>
      </c>
    </row>
    <row r="2955" spans="1:3" x14ac:dyDescent="0.2">
      <c r="A2955" s="63">
        <v>2931</v>
      </c>
      <c r="B2955" s="63">
        <v>26.763117912098885</v>
      </c>
      <c r="C2955" s="63">
        <v>34.236882087901115</v>
      </c>
    </row>
    <row r="2956" spans="1:3" x14ac:dyDescent="0.2">
      <c r="A2956" s="63">
        <v>2932</v>
      </c>
      <c r="B2956" s="63">
        <v>16.031471109674918</v>
      </c>
      <c r="C2956" s="63">
        <v>22.968528890325082</v>
      </c>
    </row>
    <row r="2957" spans="1:3" x14ac:dyDescent="0.2">
      <c r="A2957" s="63">
        <v>2933</v>
      </c>
      <c r="B2957" s="63">
        <v>-16.163469297596965</v>
      </c>
      <c r="C2957" s="63">
        <v>33.163469297596961</v>
      </c>
    </row>
    <row r="2958" spans="1:3" x14ac:dyDescent="0.2">
      <c r="A2958" s="63">
        <v>2934</v>
      </c>
      <c r="B2958" s="63">
        <v>-6.5049871754154012</v>
      </c>
      <c r="C2958" s="63">
        <v>16.504987175415401</v>
      </c>
    </row>
    <row r="2959" spans="1:3" x14ac:dyDescent="0.2">
      <c r="A2959" s="63">
        <v>2935</v>
      </c>
      <c r="B2959" s="63">
        <v>27.836282592341284</v>
      </c>
      <c r="C2959" s="63">
        <v>15.163717407658716</v>
      </c>
    </row>
    <row r="2960" spans="1:3" x14ac:dyDescent="0.2">
      <c r="A2960" s="63">
        <v>2936</v>
      </c>
      <c r="B2960" s="63">
        <v>29.982611952826069</v>
      </c>
      <c r="C2960" s="63">
        <v>-50.982611952826069</v>
      </c>
    </row>
    <row r="2961" spans="1:3" x14ac:dyDescent="0.2">
      <c r="A2961" s="63">
        <v>2937</v>
      </c>
      <c r="B2961" s="63">
        <v>-2.2123284544458173</v>
      </c>
      <c r="C2961" s="63">
        <v>-3.7876715455541827</v>
      </c>
    </row>
    <row r="2962" spans="1:3" x14ac:dyDescent="0.2">
      <c r="A2962" s="63">
        <v>2938</v>
      </c>
      <c r="B2962" s="63">
        <v>12.811977068947733</v>
      </c>
      <c r="C2962" s="63">
        <v>-22.811977068947733</v>
      </c>
    </row>
    <row r="2963" spans="1:3" x14ac:dyDescent="0.2">
      <c r="A2963" s="63">
        <v>2939</v>
      </c>
      <c r="B2963" s="63">
        <v>6.3729889874933576</v>
      </c>
      <c r="C2963" s="63">
        <v>12.627011012506642</v>
      </c>
    </row>
    <row r="2964" spans="1:3" x14ac:dyDescent="0.2">
      <c r="A2964" s="63">
        <v>2940</v>
      </c>
      <c r="B2964" s="63">
        <v>26.763117912098885</v>
      </c>
      <c r="C2964" s="63">
        <v>-3.7631179120988847</v>
      </c>
    </row>
    <row r="2965" spans="1:3" x14ac:dyDescent="0.2">
      <c r="A2965" s="63">
        <v>2941</v>
      </c>
      <c r="B2965" s="63">
        <v>75.0555285230067</v>
      </c>
      <c r="C2965" s="63">
        <v>-52.0555285230067</v>
      </c>
    </row>
    <row r="2966" spans="1:3" x14ac:dyDescent="0.2">
      <c r="A2966" s="63">
        <v>2942</v>
      </c>
      <c r="B2966" s="63">
        <v>10.129065368341742</v>
      </c>
      <c r="C2966" s="63">
        <v>30.870934631658258</v>
      </c>
    </row>
    <row r="2967" spans="1:3" x14ac:dyDescent="0.2">
      <c r="A2967" s="63">
        <v>2943</v>
      </c>
      <c r="B2967" s="63">
        <v>-4.8952401550518019</v>
      </c>
      <c r="C2967" s="63">
        <v>34.895240155051802</v>
      </c>
    </row>
    <row r="2968" spans="1:3" x14ac:dyDescent="0.2">
      <c r="A2968" s="63">
        <v>2944</v>
      </c>
      <c r="B2968" s="63">
        <v>102.95781020930903</v>
      </c>
      <c r="C2968" s="63">
        <v>36.042189790690969</v>
      </c>
    </row>
    <row r="2969" spans="1:3" x14ac:dyDescent="0.2">
      <c r="A2969" s="63">
        <v>2945</v>
      </c>
      <c r="B2969" s="63">
        <v>-16.163469297596965</v>
      </c>
      <c r="C2969" s="63">
        <v>34.163469297596961</v>
      </c>
    </row>
    <row r="2970" spans="1:3" x14ac:dyDescent="0.2">
      <c r="A2970" s="63">
        <v>2946</v>
      </c>
      <c r="B2970" s="63">
        <v>82.567681284703497</v>
      </c>
      <c r="C2970" s="63">
        <v>26.432318715296503</v>
      </c>
    </row>
    <row r="2971" spans="1:3" x14ac:dyDescent="0.2">
      <c r="A2971" s="63">
        <v>2947</v>
      </c>
      <c r="B2971" s="63">
        <v>23.007041531250501</v>
      </c>
      <c r="C2971" s="63">
        <v>13.992958468749499</v>
      </c>
    </row>
    <row r="2972" spans="1:3" x14ac:dyDescent="0.2">
      <c r="A2972" s="63">
        <v>2948</v>
      </c>
      <c r="B2972" s="63">
        <v>12.275394728826534</v>
      </c>
      <c r="C2972" s="63">
        <v>22.724605271173466</v>
      </c>
    </row>
    <row r="2973" spans="1:3" x14ac:dyDescent="0.2">
      <c r="A2973" s="63">
        <v>2949</v>
      </c>
      <c r="B2973" s="63">
        <v>229.59124247791178</v>
      </c>
      <c r="C2973" s="63">
        <v>23.408757522088223</v>
      </c>
    </row>
    <row r="2974" spans="1:3" x14ac:dyDescent="0.2">
      <c r="A2974" s="63">
        <v>2950</v>
      </c>
      <c r="B2974" s="63">
        <v>58.421475979249571</v>
      </c>
      <c r="C2974" s="63">
        <v>35.578524020750429</v>
      </c>
    </row>
    <row r="2975" spans="1:3" x14ac:dyDescent="0.2">
      <c r="A2975" s="63">
        <v>2951</v>
      </c>
      <c r="B2975" s="63">
        <v>42.860588115734821</v>
      </c>
      <c r="C2975" s="63">
        <v>18.139411884265179</v>
      </c>
    </row>
    <row r="2976" spans="1:3" x14ac:dyDescent="0.2">
      <c r="A2976" s="63">
        <v>2952</v>
      </c>
      <c r="B2976" s="63">
        <v>93.835910427248649</v>
      </c>
      <c r="C2976" s="63">
        <v>61.164089572751351</v>
      </c>
    </row>
    <row r="2977" spans="1:3" x14ac:dyDescent="0.2">
      <c r="A2977" s="63">
        <v>2953</v>
      </c>
      <c r="B2977" s="63">
        <v>69.153122781673545</v>
      </c>
      <c r="C2977" s="63">
        <v>51.846877218326455</v>
      </c>
    </row>
    <row r="2978" spans="1:3" x14ac:dyDescent="0.2">
      <c r="A2978" s="63">
        <v>2954</v>
      </c>
      <c r="B2978" s="63">
        <v>24.080206211492886</v>
      </c>
      <c r="C2978" s="63">
        <v>22.919793788507114</v>
      </c>
    </row>
    <row r="2979" spans="1:3" x14ac:dyDescent="0.2">
      <c r="A2979" s="63">
        <v>2955</v>
      </c>
      <c r="B2979" s="63">
        <v>27.836282592341284</v>
      </c>
      <c r="C2979" s="63">
        <v>16.163717407658716</v>
      </c>
    </row>
    <row r="2980" spans="1:3" x14ac:dyDescent="0.2">
      <c r="A2980" s="63">
        <v>2956</v>
      </c>
      <c r="B2980" s="63">
        <v>29.982611952826069</v>
      </c>
      <c r="C2980" s="63">
        <v>-50.982611952826069</v>
      </c>
    </row>
    <row r="2981" spans="1:3" x14ac:dyDescent="0.2">
      <c r="A2981" s="63">
        <v>2957</v>
      </c>
      <c r="B2981" s="63">
        <v>12.811977068947733</v>
      </c>
      <c r="C2981" s="63">
        <v>-23.811977068947733</v>
      </c>
    </row>
    <row r="2982" spans="1:3" x14ac:dyDescent="0.2">
      <c r="A2982" s="63">
        <v>2958</v>
      </c>
      <c r="B2982" s="63">
        <v>6.3729889874933576</v>
      </c>
      <c r="C2982" s="63">
        <v>12.627011012506642</v>
      </c>
    </row>
    <row r="2983" spans="1:3" x14ac:dyDescent="0.2">
      <c r="A2983" s="63">
        <v>2959</v>
      </c>
      <c r="B2983" s="63">
        <v>-2.2123284544458173</v>
      </c>
      <c r="C2983" s="63">
        <v>-1.7876715455541827</v>
      </c>
    </row>
    <row r="2984" spans="1:3" x14ac:dyDescent="0.2">
      <c r="A2984" s="63">
        <v>2960</v>
      </c>
      <c r="B2984" s="63">
        <v>9.0559006880993493</v>
      </c>
      <c r="C2984" s="63">
        <v>40.944099311900651</v>
      </c>
    </row>
    <row r="2985" spans="1:3" x14ac:dyDescent="0.2">
      <c r="A2985" s="63">
        <v>2961</v>
      </c>
      <c r="B2985" s="63">
        <v>16.568053449796118</v>
      </c>
      <c r="C2985" s="63">
        <v>33.431946550203882</v>
      </c>
    </row>
    <row r="2986" spans="1:3" x14ac:dyDescent="0.2">
      <c r="A2986" s="63">
        <v>2962</v>
      </c>
      <c r="B2986" s="63">
        <v>15.494888769553725</v>
      </c>
      <c r="C2986" s="63">
        <v>42.505111230446275</v>
      </c>
    </row>
    <row r="2987" spans="1:3" x14ac:dyDescent="0.2">
      <c r="A2987" s="63">
        <v>2963</v>
      </c>
      <c r="B2987" s="63">
        <v>36.421600034280452</v>
      </c>
      <c r="C2987" s="63">
        <v>15.578399965719548</v>
      </c>
    </row>
    <row r="2988" spans="1:3" x14ac:dyDescent="0.2">
      <c r="A2988" s="63">
        <v>2964</v>
      </c>
      <c r="B2988" s="63">
        <v>17.641218130038517</v>
      </c>
      <c r="C2988" s="63">
        <v>12.358781869961483</v>
      </c>
    </row>
    <row r="2989" spans="1:3" x14ac:dyDescent="0.2">
      <c r="A2989" s="63">
        <v>2965</v>
      </c>
      <c r="B2989" s="63">
        <v>49.299576197189204</v>
      </c>
      <c r="C2989" s="63">
        <v>-2.2995761971892037</v>
      </c>
    </row>
    <row r="2990" spans="1:3" x14ac:dyDescent="0.2">
      <c r="A2990" s="63">
        <v>2966</v>
      </c>
      <c r="B2990" s="63">
        <v>93.835910427248649</v>
      </c>
      <c r="C2990" s="63">
        <v>59.164089572751351</v>
      </c>
    </row>
    <row r="2991" spans="1:3" x14ac:dyDescent="0.2">
      <c r="A2991" s="63">
        <v>2967</v>
      </c>
      <c r="B2991" s="63">
        <v>229.59124247791178</v>
      </c>
      <c r="C2991" s="63">
        <v>23.408757522088223</v>
      </c>
    </row>
    <row r="2992" spans="1:3" x14ac:dyDescent="0.2">
      <c r="A2992" s="63">
        <v>2968</v>
      </c>
      <c r="B2992" s="63">
        <v>58.421475979249571</v>
      </c>
      <c r="C2992" s="63">
        <v>33.578524020750429</v>
      </c>
    </row>
    <row r="2993" spans="1:3" x14ac:dyDescent="0.2">
      <c r="A2993" s="63">
        <v>2969</v>
      </c>
      <c r="B2993" s="63">
        <v>93.835910427248649</v>
      </c>
      <c r="C2993" s="63">
        <v>59.164089572751351</v>
      </c>
    </row>
    <row r="2994" spans="1:3" x14ac:dyDescent="0.2">
      <c r="A2994" s="63">
        <v>2970</v>
      </c>
      <c r="B2994" s="63">
        <v>69.153122781673545</v>
      </c>
      <c r="C2994" s="63">
        <v>53.846877218326455</v>
      </c>
    </row>
    <row r="2995" spans="1:3" x14ac:dyDescent="0.2">
      <c r="A2995" s="63">
        <v>2971</v>
      </c>
      <c r="B2995" s="63">
        <v>42.860588115734821</v>
      </c>
      <c r="C2995" s="63">
        <v>16.139411884265179</v>
      </c>
    </row>
    <row r="2996" spans="1:3" x14ac:dyDescent="0.2">
      <c r="A2996" s="63">
        <v>2972</v>
      </c>
      <c r="B2996" s="63">
        <v>234.42048353900256</v>
      </c>
      <c r="C2996" s="63">
        <v>-6.4204835390025607</v>
      </c>
    </row>
    <row r="2997" spans="1:3" x14ac:dyDescent="0.2">
      <c r="A2997" s="63">
        <v>2973</v>
      </c>
      <c r="B2997" s="63">
        <v>111.00654531112698</v>
      </c>
      <c r="C2997" s="63">
        <v>-76.006545311126985</v>
      </c>
    </row>
    <row r="2998" spans="1:3" x14ac:dyDescent="0.2">
      <c r="A2998" s="63">
        <v>2974</v>
      </c>
      <c r="B2998" s="63">
        <v>283.24947649003155</v>
      </c>
      <c r="C2998" s="63">
        <v>33.750523509968446</v>
      </c>
    </row>
    <row r="2999" spans="1:3" x14ac:dyDescent="0.2">
      <c r="A2999" s="63">
        <v>2975</v>
      </c>
      <c r="B2999" s="63">
        <v>13.885141749190126</v>
      </c>
      <c r="C2999" s="63">
        <v>-129.88514174919013</v>
      </c>
    </row>
    <row r="3000" spans="1:3" x14ac:dyDescent="0.2">
      <c r="A3000" s="63">
        <v>2976</v>
      </c>
      <c r="B3000" s="63">
        <v>359.44416878724167</v>
      </c>
      <c r="C3000" s="63">
        <v>47.555831212758335</v>
      </c>
    </row>
    <row r="3001" spans="1:3" x14ac:dyDescent="0.2">
      <c r="A3001" s="63">
        <v>2977</v>
      </c>
      <c r="B3001" s="63">
        <v>44.47033513609842</v>
      </c>
      <c r="C3001" s="63">
        <v>-240.47033513609841</v>
      </c>
    </row>
    <row r="3002" spans="1:3" x14ac:dyDescent="0.2">
      <c r="A3002" s="63">
        <v>2978</v>
      </c>
      <c r="B3002" s="63">
        <v>111.00654531112698</v>
      </c>
      <c r="C3002" s="63">
        <v>-76.006545311126985</v>
      </c>
    </row>
    <row r="3003" spans="1:3" x14ac:dyDescent="0.2">
      <c r="A3003" s="63">
        <v>2979</v>
      </c>
      <c r="B3003" s="63">
        <v>204.90845483233664</v>
      </c>
      <c r="C3003" s="63">
        <v>16.091545167663355</v>
      </c>
    </row>
    <row r="3004" spans="1:3" x14ac:dyDescent="0.2">
      <c r="A3004" s="63">
        <v>2980</v>
      </c>
      <c r="B3004" s="63">
        <v>123.34793913391454</v>
      </c>
      <c r="C3004" s="63">
        <v>43.652060866085463</v>
      </c>
    </row>
    <row r="3005" spans="1:3" x14ac:dyDescent="0.2">
      <c r="A3005" s="63">
        <v>2981</v>
      </c>
      <c r="B3005" s="63">
        <v>283.24947649003155</v>
      </c>
      <c r="C3005" s="63">
        <v>35.750523509968446</v>
      </c>
    </row>
    <row r="3006" spans="1:3" x14ac:dyDescent="0.2">
      <c r="A3006" s="63">
        <v>2982</v>
      </c>
      <c r="B3006" s="63">
        <v>234.42048353900256</v>
      </c>
      <c r="C3006" s="63">
        <v>-8.4204835390025607</v>
      </c>
    </row>
    <row r="3007" spans="1:3" x14ac:dyDescent="0.2">
      <c r="A3007" s="63">
        <v>2983</v>
      </c>
      <c r="B3007" s="63">
        <v>-32.797521841354104</v>
      </c>
      <c r="C3007" s="63">
        <v>-491.20247815864587</v>
      </c>
    </row>
    <row r="3008" spans="1:3" x14ac:dyDescent="0.2">
      <c r="A3008" s="63">
        <v>2984</v>
      </c>
      <c r="B3008" s="63">
        <v>-19.382963338324153</v>
      </c>
      <c r="C3008" s="63">
        <v>62.382963338324153</v>
      </c>
    </row>
    <row r="3009" spans="1:3" x14ac:dyDescent="0.2">
      <c r="A3009" s="63">
        <v>2985</v>
      </c>
      <c r="B3009" s="63">
        <v>-16.163469297596965</v>
      </c>
      <c r="C3009" s="63">
        <v>34.163469297596961</v>
      </c>
    </row>
    <row r="3010" spans="1:3" x14ac:dyDescent="0.2">
      <c r="A3010" s="63">
        <v>2986</v>
      </c>
      <c r="B3010" s="63">
        <v>-16.163469297596965</v>
      </c>
      <c r="C3010" s="63">
        <v>34.163469297596961</v>
      </c>
    </row>
    <row r="3011" spans="1:3" x14ac:dyDescent="0.2">
      <c r="A3011" s="63">
        <v>2987</v>
      </c>
      <c r="B3011" s="63">
        <v>0.47058324616017444</v>
      </c>
      <c r="C3011" s="63">
        <v>-1.4705832461601744</v>
      </c>
    </row>
    <row r="3012" spans="1:3" x14ac:dyDescent="0.2">
      <c r="A3012" s="63">
        <v>2988</v>
      </c>
      <c r="B3012" s="63">
        <v>-6.5049871754154012</v>
      </c>
      <c r="C3012" s="63">
        <v>14.504987175415401</v>
      </c>
    </row>
    <row r="3013" spans="1:3" x14ac:dyDescent="0.2">
      <c r="A3013" s="63">
        <v>2989</v>
      </c>
      <c r="B3013" s="63">
        <v>-2.7489107945670099</v>
      </c>
      <c r="C3013" s="63">
        <v>38.74891079456701</v>
      </c>
    </row>
    <row r="3014" spans="1:3" x14ac:dyDescent="0.2">
      <c r="A3014" s="63">
        <v>2990</v>
      </c>
      <c r="B3014" s="63">
        <v>10.129065368341742</v>
      </c>
      <c r="C3014" s="63">
        <v>30.870934631658258</v>
      </c>
    </row>
    <row r="3015" spans="1:3" x14ac:dyDescent="0.2">
      <c r="A3015" s="63">
        <v>2991</v>
      </c>
      <c r="B3015" s="63">
        <v>-16.163469297596965</v>
      </c>
      <c r="C3015" s="63">
        <v>33.163469297596961</v>
      </c>
    </row>
    <row r="3016" spans="1:3" x14ac:dyDescent="0.2">
      <c r="A3016" s="63">
        <v>2992</v>
      </c>
      <c r="B3016" s="63">
        <v>82.567681284703497</v>
      </c>
      <c r="C3016" s="63">
        <v>26.432318715296503</v>
      </c>
    </row>
    <row r="3017" spans="1:3" x14ac:dyDescent="0.2">
      <c r="A3017" s="63">
        <v>2993</v>
      </c>
      <c r="B3017" s="63">
        <v>102.95781020930903</v>
      </c>
      <c r="C3017" s="63">
        <v>36.042189790690969</v>
      </c>
    </row>
    <row r="3018" spans="1:3" x14ac:dyDescent="0.2">
      <c r="A3018" s="63">
        <v>2994</v>
      </c>
      <c r="B3018" s="63">
        <v>20.324129830644509</v>
      </c>
      <c r="C3018" s="63">
        <v>-5.3241298306445088</v>
      </c>
    </row>
    <row r="3019" spans="1:3" x14ac:dyDescent="0.2">
      <c r="A3019" s="63">
        <v>2995</v>
      </c>
      <c r="B3019" s="63">
        <v>23.007041531250501</v>
      </c>
      <c r="C3019" s="63">
        <v>13.992958468749499</v>
      </c>
    </row>
    <row r="3020" spans="1:3" x14ac:dyDescent="0.2">
      <c r="A3020" s="63">
        <v>2996</v>
      </c>
      <c r="B3020" s="63">
        <v>115.83578637221777</v>
      </c>
      <c r="C3020" s="63">
        <v>-0.8357863722177683</v>
      </c>
    </row>
    <row r="3021" spans="1:3" x14ac:dyDescent="0.2">
      <c r="A3021" s="63">
        <v>2997</v>
      </c>
      <c r="B3021" s="63">
        <v>25.689953231856485</v>
      </c>
      <c r="C3021" s="63">
        <v>-28.689953231856485</v>
      </c>
    </row>
    <row r="3022" spans="1:3" x14ac:dyDescent="0.2">
      <c r="A3022" s="63">
        <v>2998</v>
      </c>
      <c r="B3022" s="63">
        <v>19.250965150402109</v>
      </c>
      <c r="C3022" s="63">
        <v>-8.2509651504021093</v>
      </c>
    </row>
    <row r="3023" spans="1:3" x14ac:dyDescent="0.2">
      <c r="A3023" s="63">
        <v>2999</v>
      </c>
      <c r="B3023" s="63">
        <v>12.275394728826534</v>
      </c>
      <c r="C3023" s="63">
        <v>22.724605271173466</v>
      </c>
    </row>
    <row r="3024" spans="1:3" x14ac:dyDescent="0.2">
      <c r="A3024" s="63">
        <v>3000</v>
      </c>
      <c r="B3024" s="63">
        <v>104.03097488955143</v>
      </c>
      <c r="C3024" s="63">
        <v>30.96902511044857</v>
      </c>
    </row>
    <row r="3025" spans="1:3" x14ac:dyDescent="0.2">
      <c r="A3025" s="63">
        <v>3001</v>
      </c>
      <c r="B3025" s="63">
        <v>10.129065368341742</v>
      </c>
      <c r="C3025" s="63">
        <v>39.870934631658258</v>
      </c>
    </row>
    <row r="3026" spans="1:3" x14ac:dyDescent="0.2">
      <c r="A3026" s="63">
        <v>3002</v>
      </c>
      <c r="B3026" s="63">
        <v>26.763117912098885</v>
      </c>
      <c r="C3026" s="63">
        <v>34.236882087901115</v>
      </c>
    </row>
    <row r="3027" spans="1:3" x14ac:dyDescent="0.2">
      <c r="A3027" s="63">
        <v>3003</v>
      </c>
      <c r="B3027" s="63">
        <v>16.031471109674918</v>
      </c>
      <c r="C3027" s="63">
        <v>20.968528890325082</v>
      </c>
    </row>
    <row r="3028" spans="1:3" x14ac:dyDescent="0.2">
      <c r="A3028" s="63">
        <v>3004</v>
      </c>
      <c r="B3028" s="63">
        <v>39.641094075007636</v>
      </c>
      <c r="C3028" s="63">
        <v>-36.641094075007636</v>
      </c>
    </row>
    <row r="3029" spans="1:3" x14ac:dyDescent="0.2">
      <c r="A3029" s="63">
        <v>3005</v>
      </c>
      <c r="B3029" s="63">
        <v>16.031471109674918</v>
      </c>
      <c r="C3029" s="63">
        <v>30.968528890325082</v>
      </c>
    </row>
    <row r="3030" spans="1:3" x14ac:dyDescent="0.2">
      <c r="A3030" s="63">
        <v>3006</v>
      </c>
      <c r="B3030" s="63">
        <v>26.763117912098885</v>
      </c>
      <c r="C3030" s="63">
        <v>-4.7631179120988847</v>
      </c>
    </row>
    <row r="3031" spans="1:3" x14ac:dyDescent="0.2">
      <c r="A3031" s="63">
        <v>3007</v>
      </c>
      <c r="B3031" s="63">
        <v>47.689829176825604</v>
      </c>
      <c r="C3031" s="63">
        <v>17.310170823174396</v>
      </c>
    </row>
    <row r="3032" spans="1:3" x14ac:dyDescent="0.2">
      <c r="A3032" s="63">
        <v>3008</v>
      </c>
      <c r="B3032" s="63">
        <v>50.372740877431603</v>
      </c>
      <c r="C3032" s="63">
        <v>29.627259122568397</v>
      </c>
    </row>
    <row r="3033" spans="1:3" x14ac:dyDescent="0.2">
      <c r="A3033" s="63">
        <v>3009</v>
      </c>
      <c r="B3033" s="63">
        <v>75.0555285230067</v>
      </c>
      <c r="C3033" s="63">
        <v>-53.0555285230067</v>
      </c>
    </row>
    <row r="3034" spans="1:3" x14ac:dyDescent="0.2">
      <c r="A3034" s="63">
        <v>3010</v>
      </c>
      <c r="B3034" s="63">
        <v>115.83578637221777</v>
      </c>
      <c r="C3034" s="63">
        <v>-0.8357863722177683</v>
      </c>
    </row>
    <row r="3035" spans="1:3" x14ac:dyDescent="0.2">
      <c r="A3035" s="63">
        <v>3011</v>
      </c>
      <c r="B3035" s="63">
        <v>14.421724089311326</v>
      </c>
      <c r="C3035" s="63">
        <v>-24.421724089311326</v>
      </c>
    </row>
    <row r="3036" spans="1:3" x14ac:dyDescent="0.2">
      <c r="A3036" s="63">
        <v>3012</v>
      </c>
      <c r="B3036" s="63">
        <v>20.324129830644509</v>
      </c>
      <c r="C3036" s="63">
        <v>12.675870169355491</v>
      </c>
    </row>
    <row r="3037" spans="1:3" x14ac:dyDescent="0.2">
      <c r="A3037" s="63">
        <v>3013</v>
      </c>
      <c r="B3037" s="63">
        <v>18.71438281028091</v>
      </c>
      <c r="C3037" s="63">
        <v>-3.7143828102809096</v>
      </c>
    </row>
    <row r="3038" spans="1:3" x14ac:dyDescent="0.2">
      <c r="A3038" s="63">
        <v>3014</v>
      </c>
      <c r="B3038" s="63">
        <v>19.787547490523309</v>
      </c>
      <c r="C3038" s="63">
        <v>17.212452509476691</v>
      </c>
    </row>
    <row r="3039" spans="1:3" x14ac:dyDescent="0.2">
      <c r="A3039" s="63">
        <v>3015</v>
      </c>
      <c r="B3039" s="63">
        <v>10.129065368341742</v>
      </c>
      <c r="C3039" s="63">
        <v>29.870934631658258</v>
      </c>
    </row>
    <row r="3040" spans="1:3" x14ac:dyDescent="0.2">
      <c r="A3040" s="63">
        <v>3016</v>
      </c>
      <c r="B3040" s="63">
        <v>79.884769584097484</v>
      </c>
      <c r="C3040" s="63">
        <v>57.115230415902516</v>
      </c>
    </row>
    <row r="3041" spans="1:3" x14ac:dyDescent="0.2">
      <c r="A3041" s="63">
        <v>3017</v>
      </c>
      <c r="B3041" s="63">
        <v>29.446029612704869</v>
      </c>
      <c r="C3041" s="63">
        <v>16.553970387295131</v>
      </c>
    </row>
    <row r="3042" spans="1:3" x14ac:dyDescent="0.2">
      <c r="A3042" s="63">
        <v>3018</v>
      </c>
      <c r="B3042" s="63">
        <v>104.56755722967262</v>
      </c>
      <c r="C3042" s="63">
        <v>62.432442770327384</v>
      </c>
    </row>
    <row r="3043" spans="1:3" x14ac:dyDescent="0.2">
      <c r="A3043" s="63">
        <v>3019</v>
      </c>
      <c r="B3043" s="63">
        <v>58.421475979249571</v>
      </c>
      <c r="C3043" s="63">
        <v>35.578524020750429</v>
      </c>
    </row>
    <row r="3044" spans="1:3" x14ac:dyDescent="0.2">
      <c r="A3044" s="63">
        <v>3020</v>
      </c>
      <c r="B3044" s="63">
        <v>117.44553339258138</v>
      </c>
      <c r="C3044" s="63">
        <v>64.554466607418618</v>
      </c>
    </row>
    <row r="3045" spans="1:3" x14ac:dyDescent="0.2">
      <c r="A3045" s="63">
        <v>3021</v>
      </c>
      <c r="B3045" s="63">
        <v>104.56755722967262</v>
      </c>
      <c r="C3045" s="63">
        <v>62.432442770327384</v>
      </c>
    </row>
    <row r="3046" spans="1:3" x14ac:dyDescent="0.2">
      <c r="A3046" s="63">
        <v>3022</v>
      </c>
      <c r="B3046" s="63">
        <v>58.421475979249571</v>
      </c>
      <c r="C3046" s="63">
        <v>33.578524020750429</v>
      </c>
    </row>
    <row r="3047" spans="1:3" x14ac:dyDescent="0.2">
      <c r="A3047" s="63">
        <v>3023</v>
      </c>
      <c r="B3047" s="63">
        <v>117.44553339258138</v>
      </c>
      <c r="C3047" s="63">
        <v>66.554466607418618</v>
      </c>
    </row>
    <row r="3048" spans="1:3" x14ac:dyDescent="0.2">
      <c r="A3048" s="63">
        <v>3024</v>
      </c>
      <c r="B3048" s="63">
        <v>79.884769584097484</v>
      </c>
      <c r="C3048" s="63">
        <v>57.115230415902516</v>
      </c>
    </row>
    <row r="3049" spans="1:3" x14ac:dyDescent="0.2">
      <c r="A3049" s="63">
        <v>3025</v>
      </c>
      <c r="B3049" s="63">
        <v>29.446029612704869</v>
      </c>
      <c r="C3049" s="63">
        <v>16.553970387295131</v>
      </c>
    </row>
    <row r="3050" spans="1:3" x14ac:dyDescent="0.2">
      <c r="A3050" s="63">
        <v>3026</v>
      </c>
      <c r="B3050" s="63">
        <v>294.51770563257674</v>
      </c>
      <c r="C3050" s="63">
        <v>38.482294367423265</v>
      </c>
    </row>
    <row r="3051" spans="1:3" x14ac:dyDescent="0.2">
      <c r="A3051" s="63">
        <v>3027</v>
      </c>
      <c r="B3051" s="63">
        <v>234.42048353900256</v>
      </c>
      <c r="C3051" s="63">
        <v>-8.4204835390025607</v>
      </c>
    </row>
    <row r="3052" spans="1:3" x14ac:dyDescent="0.2">
      <c r="A3052" s="63">
        <v>3028</v>
      </c>
      <c r="B3052" s="63">
        <v>211.88402525391223</v>
      </c>
      <c r="C3052" s="63">
        <v>18.115974746087772</v>
      </c>
    </row>
    <row r="3053" spans="1:3" x14ac:dyDescent="0.2">
      <c r="A3053" s="63">
        <v>3029</v>
      </c>
      <c r="B3053" s="63">
        <v>141.05515635791409</v>
      </c>
      <c r="C3053" s="63">
        <v>44.944843642085914</v>
      </c>
    </row>
    <row r="3054" spans="1:3" x14ac:dyDescent="0.2">
      <c r="A3054" s="63">
        <v>3030</v>
      </c>
      <c r="B3054" s="63">
        <v>294.51770563257674</v>
      </c>
      <c r="C3054" s="63">
        <v>38.482294367423265</v>
      </c>
    </row>
    <row r="3055" spans="1:3" x14ac:dyDescent="0.2">
      <c r="A3055" s="63">
        <v>3031</v>
      </c>
      <c r="B3055" s="63">
        <v>141.05515635791409</v>
      </c>
      <c r="C3055" s="63">
        <v>46.944843642085914</v>
      </c>
    </row>
    <row r="3056" spans="1:3" x14ac:dyDescent="0.2">
      <c r="A3056" s="63">
        <v>3032</v>
      </c>
      <c r="B3056" s="63">
        <v>234.42048353900256</v>
      </c>
      <c r="C3056" s="63">
        <v>-8.4204835390025607</v>
      </c>
    </row>
    <row r="3057" spans="1:3" x14ac:dyDescent="0.2">
      <c r="A3057" s="63">
        <v>3033</v>
      </c>
      <c r="B3057" s="63">
        <v>278.42023542894077</v>
      </c>
      <c r="C3057" s="63">
        <v>-6.4202354289407708</v>
      </c>
    </row>
    <row r="3058" spans="1:3" x14ac:dyDescent="0.2">
      <c r="A3058" s="63">
        <v>3034</v>
      </c>
      <c r="B3058" s="63">
        <v>-14.017139937112173</v>
      </c>
      <c r="C3058" s="63">
        <v>35.017139937112177</v>
      </c>
    </row>
    <row r="3059" spans="1:3" x14ac:dyDescent="0.2">
      <c r="A3059" s="63">
        <v>3035</v>
      </c>
      <c r="B3059" s="63">
        <v>-19.382963338324153</v>
      </c>
      <c r="C3059" s="63">
        <v>62.382963338324153</v>
      </c>
    </row>
    <row r="3060" spans="1:3" x14ac:dyDescent="0.2">
      <c r="A3060" s="63">
        <v>3036</v>
      </c>
      <c r="B3060" s="63">
        <v>-11.870810576627381</v>
      </c>
      <c r="C3060" s="63">
        <v>36.870810576627377</v>
      </c>
    </row>
    <row r="3061" spans="1:3" x14ac:dyDescent="0.2">
      <c r="A3061" s="63">
        <v>3037</v>
      </c>
      <c r="B3061" s="63">
        <v>-5.4318224951730016</v>
      </c>
      <c r="C3061" s="63">
        <v>16.431822495173002</v>
      </c>
    </row>
    <row r="3062" spans="1:3" x14ac:dyDescent="0.2">
      <c r="A3062" s="63">
        <v>3038</v>
      </c>
      <c r="B3062" s="63">
        <v>-14.553722277233369</v>
      </c>
      <c r="C3062" s="63">
        <v>29.553722277233369</v>
      </c>
    </row>
    <row r="3063" spans="1:3" x14ac:dyDescent="0.2">
      <c r="A3063" s="63">
        <v>3039</v>
      </c>
      <c r="B3063" s="63">
        <v>24.080206211492886</v>
      </c>
      <c r="C3063" s="63">
        <v>-30.080206211492886</v>
      </c>
    </row>
    <row r="3064" spans="1:3" x14ac:dyDescent="0.2">
      <c r="A3064" s="63">
        <v>3040</v>
      </c>
      <c r="B3064" s="63">
        <v>32.665523653432068</v>
      </c>
      <c r="C3064" s="63">
        <v>-78.665523653432075</v>
      </c>
    </row>
    <row r="3065" spans="1:3" x14ac:dyDescent="0.2">
      <c r="A3065" s="63">
        <v>3041</v>
      </c>
      <c r="B3065" s="63">
        <v>8.5193183479781496</v>
      </c>
      <c r="C3065" s="63">
        <v>10.48068165202185</v>
      </c>
    </row>
    <row r="3066" spans="1:3" x14ac:dyDescent="0.2">
      <c r="A3066" s="63">
        <v>3042</v>
      </c>
      <c r="B3066" s="63">
        <v>-1.1391637742034177</v>
      </c>
      <c r="C3066" s="63">
        <v>-2.8608362257965823</v>
      </c>
    </row>
    <row r="3067" spans="1:3" x14ac:dyDescent="0.2">
      <c r="A3067" s="63">
        <v>3043</v>
      </c>
      <c r="B3067" s="63">
        <v>1.0071655862813742</v>
      </c>
      <c r="C3067" s="63">
        <v>-1.0071655862813742</v>
      </c>
    </row>
    <row r="3068" spans="1:3" x14ac:dyDescent="0.2">
      <c r="A3068" s="63">
        <v>3044</v>
      </c>
      <c r="B3068" s="63">
        <v>6.3729889874933576</v>
      </c>
      <c r="C3068" s="63">
        <v>39.627011012506642</v>
      </c>
    </row>
    <row r="3069" spans="1:3" x14ac:dyDescent="0.2">
      <c r="A3069" s="63">
        <v>3045</v>
      </c>
      <c r="B3069" s="63">
        <v>4.7632419671297583</v>
      </c>
      <c r="C3069" s="63">
        <v>38.236758032870242</v>
      </c>
    </row>
    <row r="3070" spans="1:3" x14ac:dyDescent="0.2">
      <c r="A3070" s="63">
        <v>3046</v>
      </c>
      <c r="B3070" s="63">
        <v>47.153246836704405</v>
      </c>
      <c r="C3070" s="63">
        <v>-4.1532468367044046</v>
      </c>
    </row>
    <row r="3071" spans="1:3" x14ac:dyDescent="0.2">
      <c r="A3071" s="63">
        <v>3047</v>
      </c>
      <c r="B3071" s="63">
        <v>33.202105993553253</v>
      </c>
      <c r="C3071" s="63">
        <v>14.797894006446747</v>
      </c>
    </row>
    <row r="3072" spans="1:3" x14ac:dyDescent="0.2">
      <c r="A3072" s="63">
        <v>3048</v>
      </c>
      <c r="B3072" s="63">
        <v>-18.846380998202957</v>
      </c>
      <c r="C3072" s="63">
        <v>30.846380998202957</v>
      </c>
    </row>
    <row r="3073" spans="1:3" x14ac:dyDescent="0.2">
      <c r="A3073" s="63">
        <v>3049</v>
      </c>
      <c r="B3073" s="63">
        <v>-10.797645896384985</v>
      </c>
      <c r="C3073" s="63">
        <v>35.797645896384985</v>
      </c>
    </row>
    <row r="3074" spans="1:3" x14ac:dyDescent="0.2">
      <c r="A3074" s="63">
        <v>3050</v>
      </c>
      <c r="B3074" s="63">
        <v>105.64072190991502</v>
      </c>
      <c r="C3074" s="63">
        <v>31.359278090084985</v>
      </c>
    </row>
    <row r="3075" spans="1:3" x14ac:dyDescent="0.2">
      <c r="A3075" s="63">
        <v>3051</v>
      </c>
      <c r="B3075" s="63">
        <v>107.2504689302786</v>
      </c>
      <c r="C3075" s="63">
        <v>37.749531069721399</v>
      </c>
    </row>
    <row r="3076" spans="1:3" x14ac:dyDescent="0.2">
      <c r="A3076" s="63">
        <v>3052</v>
      </c>
      <c r="B3076" s="63">
        <v>115.83578637221777</v>
      </c>
      <c r="C3076" s="63">
        <v>-0.8357863722177683</v>
      </c>
    </row>
    <row r="3077" spans="1:3" x14ac:dyDescent="0.2">
      <c r="A3077" s="63">
        <v>3053</v>
      </c>
      <c r="B3077" s="63">
        <v>18.71438281028091</v>
      </c>
      <c r="C3077" s="63">
        <v>-1.7143828102809096</v>
      </c>
    </row>
    <row r="3078" spans="1:3" x14ac:dyDescent="0.2">
      <c r="A3078" s="63">
        <v>3054</v>
      </c>
      <c r="B3078" s="63">
        <v>20.324129830644509</v>
      </c>
      <c r="C3078" s="63">
        <v>12.675870169355491</v>
      </c>
    </row>
    <row r="3079" spans="1:3" x14ac:dyDescent="0.2">
      <c r="A3079" s="63">
        <v>3055</v>
      </c>
      <c r="B3079" s="63">
        <v>6.9095713276145503</v>
      </c>
      <c r="C3079" s="63">
        <v>19.09042867238545</v>
      </c>
    </row>
    <row r="3080" spans="1:3" x14ac:dyDescent="0.2">
      <c r="A3080" s="63">
        <v>3056</v>
      </c>
      <c r="B3080" s="63">
        <v>14.421724089311326</v>
      </c>
      <c r="C3080" s="63">
        <v>-22.421724089311326</v>
      </c>
    </row>
    <row r="3081" spans="1:3" x14ac:dyDescent="0.2">
      <c r="A3081" s="63">
        <v>3057</v>
      </c>
      <c r="B3081" s="63">
        <v>24.080206211492886</v>
      </c>
      <c r="C3081" s="63">
        <v>30.919793788507114</v>
      </c>
    </row>
    <row r="3082" spans="1:3" x14ac:dyDescent="0.2">
      <c r="A3082" s="63">
        <v>3058</v>
      </c>
      <c r="B3082" s="63">
        <v>34.275270673795653</v>
      </c>
      <c r="C3082" s="63">
        <v>45.724729326204347</v>
      </c>
    </row>
    <row r="3083" spans="1:3" x14ac:dyDescent="0.2">
      <c r="A3083" s="63">
        <v>3059</v>
      </c>
      <c r="B3083" s="63">
        <v>10.129065368341742</v>
      </c>
      <c r="C3083" s="63">
        <v>22.870934631658258</v>
      </c>
    </row>
    <row r="3084" spans="1:3" x14ac:dyDescent="0.2">
      <c r="A3084" s="63">
        <v>3060</v>
      </c>
      <c r="B3084" s="63">
        <v>25.689953231856485</v>
      </c>
      <c r="C3084" s="63">
        <v>-28.689953231856485</v>
      </c>
    </row>
    <row r="3085" spans="1:3" x14ac:dyDescent="0.2">
      <c r="A3085" s="63">
        <v>3061</v>
      </c>
      <c r="B3085" s="63">
        <v>51.445905557673989</v>
      </c>
      <c r="C3085" s="63">
        <v>17.554094442326011</v>
      </c>
    </row>
    <row r="3086" spans="1:3" x14ac:dyDescent="0.2">
      <c r="A3086" s="63">
        <v>3062</v>
      </c>
      <c r="B3086" s="63">
        <v>16.031471109674918</v>
      </c>
      <c r="C3086" s="63">
        <v>30.968528890325082</v>
      </c>
    </row>
    <row r="3087" spans="1:3" x14ac:dyDescent="0.2">
      <c r="A3087" s="63">
        <v>3063</v>
      </c>
      <c r="B3087" s="63">
        <v>28.372864932462484</v>
      </c>
      <c r="C3087" s="63">
        <v>-2.372864932462484</v>
      </c>
    </row>
    <row r="3088" spans="1:3" x14ac:dyDescent="0.2">
      <c r="A3088" s="63">
        <v>3064</v>
      </c>
      <c r="B3088" s="63">
        <v>98.128569148218247</v>
      </c>
      <c r="C3088" s="63">
        <v>-65.128569148218247</v>
      </c>
    </row>
    <row r="3089" spans="1:3" x14ac:dyDescent="0.2">
      <c r="A3089" s="63">
        <v>3065</v>
      </c>
      <c r="B3089" s="63">
        <v>70.226287461915916</v>
      </c>
      <c r="C3089" s="63">
        <v>16.773712538084084</v>
      </c>
    </row>
    <row r="3090" spans="1:3" x14ac:dyDescent="0.2">
      <c r="A3090" s="63">
        <v>3066</v>
      </c>
      <c r="B3090" s="63">
        <v>-15.090304617354569</v>
      </c>
      <c r="C3090" s="63">
        <v>36.090304617354569</v>
      </c>
    </row>
    <row r="3091" spans="1:3" x14ac:dyDescent="0.2">
      <c r="A3091" s="63">
        <v>3067</v>
      </c>
      <c r="B3091" s="63">
        <v>47.153246836704405</v>
      </c>
      <c r="C3091" s="63">
        <v>-3.1532468367044046</v>
      </c>
    </row>
    <row r="3092" spans="1:3" x14ac:dyDescent="0.2">
      <c r="A3092" s="63">
        <v>3068</v>
      </c>
      <c r="B3092" s="63">
        <v>33.202105993553253</v>
      </c>
      <c r="C3092" s="63">
        <v>16.797894006446747</v>
      </c>
    </row>
    <row r="3093" spans="1:3" x14ac:dyDescent="0.2">
      <c r="A3093" s="63">
        <v>3069</v>
      </c>
      <c r="B3093" s="63">
        <v>6.3729889874933576</v>
      </c>
      <c r="C3093" s="63">
        <v>39.627011012506642</v>
      </c>
    </row>
    <row r="3094" spans="1:3" x14ac:dyDescent="0.2">
      <c r="A3094" s="63">
        <v>3070</v>
      </c>
      <c r="B3094" s="63">
        <v>80.957934264339883</v>
      </c>
      <c r="C3094" s="63">
        <v>28.042065735660117</v>
      </c>
    </row>
    <row r="3095" spans="1:3" x14ac:dyDescent="0.2">
      <c r="A3095" s="63">
        <v>3071</v>
      </c>
      <c r="B3095" s="63">
        <v>25.689953231856485</v>
      </c>
      <c r="C3095" s="63">
        <v>-28.689953231856485</v>
      </c>
    </row>
    <row r="3096" spans="1:3" x14ac:dyDescent="0.2">
      <c r="A3096" s="63">
        <v>3072</v>
      </c>
      <c r="B3096" s="63">
        <v>14.958306429432525</v>
      </c>
      <c r="C3096" s="63">
        <v>11.041693570567475</v>
      </c>
    </row>
    <row r="3097" spans="1:3" x14ac:dyDescent="0.2">
      <c r="A3097" s="63">
        <v>3073</v>
      </c>
      <c r="B3097" s="63">
        <v>34.275270673795653</v>
      </c>
      <c r="C3097" s="63">
        <v>45.724729326204347</v>
      </c>
    </row>
    <row r="3098" spans="1:3" x14ac:dyDescent="0.2">
      <c r="A3098" s="63">
        <v>3074</v>
      </c>
      <c r="B3098" s="63">
        <v>16.031471109674918</v>
      </c>
      <c r="C3098" s="63">
        <v>31.968528890325082</v>
      </c>
    </row>
    <row r="3099" spans="1:3" x14ac:dyDescent="0.2">
      <c r="A3099" s="63">
        <v>3075</v>
      </c>
      <c r="B3099" s="63">
        <v>28.372864932462484</v>
      </c>
      <c r="C3099" s="63">
        <v>-2.372864932462484</v>
      </c>
    </row>
    <row r="3100" spans="1:3" x14ac:dyDescent="0.2">
      <c r="A3100" s="63">
        <v>3076</v>
      </c>
      <c r="B3100" s="63">
        <v>51.445905557673989</v>
      </c>
      <c r="C3100" s="63">
        <v>16.554094442326011</v>
      </c>
    </row>
    <row r="3101" spans="1:3" x14ac:dyDescent="0.2">
      <c r="A3101" s="63">
        <v>3077</v>
      </c>
      <c r="B3101" s="63">
        <v>13.348559409068933</v>
      </c>
      <c r="C3101" s="63">
        <v>38.651440590931067</v>
      </c>
    </row>
    <row r="3102" spans="1:3" x14ac:dyDescent="0.2">
      <c r="A3102" s="63">
        <v>3078</v>
      </c>
      <c r="B3102" s="63">
        <v>105.64072190991502</v>
      </c>
      <c r="C3102" s="63">
        <v>31.359278090084985</v>
      </c>
    </row>
    <row r="3103" spans="1:3" x14ac:dyDescent="0.2">
      <c r="A3103" s="63">
        <v>3079</v>
      </c>
      <c r="B3103" s="63">
        <v>107.2504689302786</v>
      </c>
      <c r="C3103" s="63">
        <v>37.749531069721399</v>
      </c>
    </row>
    <row r="3104" spans="1:3" x14ac:dyDescent="0.2">
      <c r="A3104" s="63">
        <v>3080</v>
      </c>
      <c r="B3104" s="63">
        <v>98.128569148218247</v>
      </c>
      <c r="C3104" s="63">
        <v>-63.128569148218247</v>
      </c>
    </row>
    <row r="3105" spans="1:3" x14ac:dyDescent="0.2">
      <c r="A3105" s="63">
        <v>3081</v>
      </c>
      <c r="B3105" s="63">
        <v>70.226287461915916</v>
      </c>
      <c r="C3105" s="63">
        <v>16.773712538084084</v>
      </c>
    </row>
    <row r="3106" spans="1:3" x14ac:dyDescent="0.2">
      <c r="A3106" s="63">
        <v>3082</v>
      </c>
      <c r="B3106" s="63">
        <v>-18.846380998202957</v>
      </c>
      <c r="C3106" s="63">
        <v>32.84638099820296</v>
      </c>
    </row>
    <row r="3107" spans="1:3" x14ac:dyDescent="0.2">
      <c r="A3107" s="63">
        <v>3083</v>
      </c>
      <c r="B3107" s="63">
        <v>18.71438281028091</v>
      </c>
      <c r="C3107" s="63">
        <v>-1.7143828102809096</v>
      </c>
    </row>
    <row r="3108" spans="1:3" x14ac:dyDescent="0.2">
      <c r="A3108" s="63">
        <v>3084</v>
      </c>
      <c r="B3108" s="63">
        <v>-10.797645896384985</v>
      </c>
      <c r="C3108" s="63">
        <v>36.797645896384985</v>
      </c>
    </row>
    <row r="3109" spans="1:3" x14ac:dyDescent="0.2">
      <c r="A3109" s="63">
        <v>3085</v>
      </c>
      <c r="B3109" s="63">
        <v>302.56644073439469</v>
      </c>
      <c r="C3109" s="63">
        <v>452.43355926560531</v>
      </c>
    </row>
    <row r="3110" spans="1:3" x14ac:dyDescent="0.2">
      <c r="A3110" s="63">
        <v>3086</v>
      </c>
      <c r="B3110" s="63">
        <v>16.568053449796118</v>
      </c>
      <c r="C3110" s="63">
        <v>-20.568053449796118</v>
      </c>
    </row>
    <row r="3111" spans="1:3" x14ac:dyDescent="0.2">
      <c r="A3111" s="63">
        <v>3087</v>
      </c>
      <c r="B3111" s="63">
        <v>115.83578637221777</v>
      </c>
      <c r="C3111" s="63">
        <v>-0.8357863722177683</v>
      </c>
    </row>
    <row r="3112" spans="1:3" x14ac:dyDescent="0.2">
      <c r="A3112" s="63">
        <v>3088</v>
      </c>
      <c r="B3112" s="63">
        <v>-19.382963338324153</v>
      </c>
      <c r="C3112" s="63">
        <v>63.382963338324153</v>
      </c>
    </row>
    <row r="3113" spans="1:3" x14ac:dyDescent="0.2">
      <c r="A3113" s="63">
        <v>3089</v>
      </c>
      <c r="B3113" s="63">
        <v>1.0071655862813742</v>
      </c>
      <c r="C3113" s="63">
        <v>-1.0071655862813742</v>
      </c>
    </row>
    <row r="3114" spans="1:3" x14ac:dyDescent="0.2">
      <c r="A3114" s="63">
        <v>3090</v>
      </c>
      <c r="B3114" s="63">
        <v>-11.870810576627381</v>
      </c>
      <c r="C3114" s="63">
        <v>34.870810576627377</v>
      </c>
    </row>
    <row r="3115" spans="1:3" x14ac:dyDescent="0.2">
      <c r="A3115" s="63">
        <v>3091</v>
      </c>
      <c r="B3115" s="63">
        <v>31.055776633068469</v>
      </c>
      <c r="C3115" s="63">
        <v>25.944223366931531</v>
      </c>
    </row>
    <row r="3116" spans="1:3" x14ac:dyDescent="0.2">
      <c r="A3116" s="63">
        <v>3092</v>
      </c>
      <c r="B3116" s="63">
        <v>40.714258755250036</v>
      </c>
      <c r="C3116" s="63">
        <v>17.285741244749964</v>
      </c>
    </row>
    <row r="3117" spans="1:3" x14ac:dyDescent="0.2">
      <c r="A3117" s="63">
        <v>3093</v>
      </c>
      <c r="B3117" s="63">
        <v>24.080206211492886</v>
      </c>
      <c r="C3117" s="63">
        <v>-30.080206211492886</v>
      </c>
    </row>
    <row r="3118" spans="1:3" x14ac:dyDescent="0.2">
      <c r="A3118" s="63">
        <v>3094</v>
      </c>
      <c r="B3118" s="63">
        <v>-1.1391637742034177</v>
      </c>
      <c r="C3118" s="63">
        <v>-2.8608362257965823</v>
      </c>
    </row>
    <row r="3119" spans="1:3" x14ac:dyDescent="0.2">
      <c r="A3119" s="63">
        <v>3095</v>
      </c>
      <c r="B3119" s="63">
        <v>79.884769584097484</v>
      </c>
      <c r="C3119" s="63">
        <v>57.115230415902516</v>
      </c>
    </row>
    <row r="3120" spans="1:3" x14ac:dyDescent="0.2">
      <c r="A3120" s="63">
        <v>3096</v>
      </c>
      <c r="B3120" s="63">
        <v>313.29808753681863</v>
      </c>
      <c r="C3120" s="63">
        <v>49.701912463181372</v>
      </c>
    </row>
    <row r="3121" spans="1:3" x14ac:dyDescent="0.2">
      <c r="A3121" s="63">
        <v>3097</v>
      </c>
      <c r="B3121" s="63">
        <v>62.714134700219155</v>
      </c>
      <c r="C3121" s="63">
        <v>-259.71413470021918</v>
      </c>
    </row>
    <row r="3122" spans="1:3" x14ac:dyDescent="0.2">
      <c r="A3122" s="63">
        <v>3098</v>
      </c>
      <c r="B3122" s="63">
        <v>117.44553339258138</v>
      </c>
      <c r="C3122" s="63">
        <v>66.554466607418618</v>
      </c>
    </row>
    <row r="3123" spans="1:3" x14ac:dyDescent="0.2">
      <c r="A3123" s="63">
        <v>3099</v>
      </c>
      <c r="B3123" s="63">
        <v>104.56755722967262</v>
      </c>
      <c r="C3123" s="63">
        <v>62.432442770327384</v>
      </c>
    </row>
    <row r="3124" spans="1:3" x14ac:dyDescent="0.2">
      <c r="A3124" s="63">
        <v>3100</v>
      </c>
      <c r="B3124" s="63">
        <v>430.80962002336105</v>
      </c>
      <c r="C3124" s="63">
        <v>62.190379976638951</v>
      </c>
    </row>
    <row r="3125" spans="1:3" x14ac:dyDescent="0.2">
      <c r="A3125" s="63">
        <v>3101</v>
      </c>
      <c r="B3125" s="63">
        <v>-4.3586578149306092</v>
      </c>
      <c r="C3125" s="63">
        <v>-321.64134218506939</v>
      </c>
    </row>
    <row r="3126" spans="1:3" x14ac:dyDescent="0.2">
      <c r="A3126" s="63">
        <v>3102</v>
      </c>
      <c r="B3126" s="63">
        <v>316.51758157754585</v>
      </c>
      <c r="C3126" s="63">
        <v>122.48241842245415</v>
      </c>
    </row>
    <row r="3127" spans="1:3" x14ac:dyDescent="0.2">
      <c r="A3127" s="63">
        <v>3103</v>
      </c>
      <c r="B3127" s="63">
        <v>16.568053449796118</v>
      </c>
      <c r="C3127" s="63">
        <v>33.431946550203882</v>
      </c>
    </row>
    <row r="3128" spans="1:3" x14ac:dyDescent="0.2">
      <c r="A3128" s="63">
        <v>3104</v>
      </c>
      <c r="B3128" s="63">
        <v>47.153246836704405</v>
      </c>
      <c r="C3128" s="63">
        <v>-3.1532468367044046</v>
      </c>
    </row>
    <row r="3129" spans="1:3" x14ac:dyDescent="0.2">
      <c r="A3129" s="63">
        <v>3105</v>
      </c>
      <c r="B3129" s="63">
        <v>14.421724089311326</v>
      </c>
      <c r="C3129" s="63">
        <v>40.578275910688674</v>
      </c>
    </row>
    <row r="3130" spans="1:3" x14ac:dyDescent="0.2">
      <c r="A3130" s="63">
        <v>3106</v>
      </c>
      <c r="B3130" s="63">
        <v>34.275270673795653</v>
      </c>
      <c r="C3130" s="63">
        <v>45.724729326204347</v>
      </c>
    </row>
    <row r="3131" spans="1:3" x14ac:dyDescent="0.2">
      <c r="A3131" s="63">
        <v>3107</v>
      </c>
      <c r="B3131" s="63">
        <v>25.689953231856485</v>
      </c>
      <c r="C3131" s="63">
        <v>-29.689953231856485</v>
      </c>
    </row>
    <row r="3132" spans="1:3" x14ac:dyDescent="0.2">
      <c r="A3132" s="63">
        <v>3108</v>
      </c>
      <c r="B3132" s="63">
        <v>24.080206211492886</v>
      </c>
      <c r="C3132" s="63">
        <v>32.919793788507114</v>
      </c>
    </row>
    <row r="3133" spans="1:3" x14ac:dyDescent="0.2">
      <c r="A3133" s="63">
        <v>3109</v>
      </c>
      <c r="B3133" s="63">
        <v>10.129065368341742</v>
      </c>
      <c r="C3133" s="63">
        <v>21.870934631658258</v>
      </c>
    </row>
    <row r="3134" spans="1:3" x14ac:dyDescent="0.2">
      <c r="A3134" s="63">
        <v>3110</v>
      </c>
      <c r="B3134" s="63">
        <v>-11.870810576627381</v>
      </c>
      <c r="C3134" s="63">
        <v>36.870810576627377</v>
      </c>
    </row>
    <row r="3135" spans="1:3" x14ac:dyDescent="0.2">
      <c r="A3135" s="63">
        <v>3111</v>
      </c>
      <c r="B3135" s="63">
        <v>-5.4318224951730016</v>
      </c>
      <c r="C3135" s="63">
        <v>16.431822495173002</v>
      </c>
    </row>
    <row r="3136" spans="1:3" x14ac:dyDescent="0.2">
      <c r="A3136" s="63">
        <v>3112</v>
      </c>
      <c r="B3136" s="63">
        <v>40.714258755250036</v>
      </c>
      <c r="C3136" s="63">
        <v>18.285741244749964</v>
      </c>
    </row>
    <row r="3137" spans="1:3" x14ac:dyDescent="0.2">
      <c r="A3137" s="63">
        <v>3113</v>
      </c>
      <c r="B3137" s="63">
        <v>32.665523653432068</v>
      </c>
      <c r="C3137" s="63">
        <v>-79.665523653432075</v>
      </c>
    </row>
    <row r="3138" spans="1:3" x14ac:dyDescent="0.2">
      <c r="A3138" s="63">
        <v>3114</v>
      </c>
      <c r="B3138" s="63">
        <v>-1.1391637742034177</v>
      </c>
      <c r="C3138" s="63">
        <v>-2.8608362257965823</v>
      </c>
    </row>
    <row r="3139" spans="1:3" x14ac:dyDescent="0.2">
      <c r="A3139" s="63">
        <v>3115</v>
      </c>
      <c r="B3139" s="63">
        <v>24.080206211492886</v>
      </c>
      <c r="C3139" s="63">
        <v>-28.080206211492886</v>
      </c>
    </row>
    <row r="3140" spans="1:3" x14ac:dyDescent="0.2">
      <c r="A3140" s="63">
        <v>3116</v>
      </c>
      <c r="B3140" s="63">
        <v>8.5193183479781496</v>
      </c>
      <c r="C3140" s="63">
        <v>10.48068165202185</v>
      </c>
    </row>
    <row r="3141" spans="1:3" x14ac:dyDescent="0.2">
      <c r="A3141" s="63">
        <v>3117</v>
      </c>
      <c r="B3141" s="63">
        <v>28.372864932462484</v>
      </c>
      <c r="C3141" s="63">
        <v>-2.372864932462484</v>
      </c>
    </row>
    <row r="3142" spans="1:3" x14ac:dyDescent="0.2">
      <c r="A3142" s="63">
        <v>3118</v>
      </c>
      <c r="B3142" s="63">
        <v>98.128569148218247</v>
      </c>
      <c r="C3142" s="63">
        <v>-63.128569148218247</v>
      </c>
    </row>
    <row r="3143" spans="1:3" x14ac:dyDescent="0.2">
      <c r="A3143" s="63">
        <v>3119</v>
      </c>
      <c r="B3143" s="63">
        <v>10.129065368341742</v>
      </c>
      <c r="C3143" s="63">
        <v>29.870934631658258</v>
      </c>
    </row>
    <row r="3144" spans="1:3" x14ac:dyDescent="0.2">
      <c r="A3144" s="63">
        <v>3120</v>
      </c>
      <c r="B3144" s="63">
        <v>-10.797645896384985</v>
      </c>
      <c r="C3144" s="63">
        <v>36.797645896384985</v>
      </c>
    </row>
    <row r="3145" spans="1:3" x14ac:dyDescent="0.2">
      <c r="A3145" s="63">
        <v>3121</v>
      </c>
      <c r="B3145" s="63">
        <v>107.2504689302786</v>
      </c>
      <c r="C3145" s="63">
        <v>37.749531069721399</v>
      </c>
    </row>
    <row r="3146" spans="1:3" x14ac:dyDescent="0.2">
      <c r="A3146" s="63">
        <v>3122</v>
      </c>
      <c r="B3146" s="63">
        <v>-18.846380998202957</v>
      </c>
      <c r="C3146" s="63">
        <v>32.84638099820296</v>
      </c>
    </row>
    <row r="3147" spans="1:3" x14ac:dyDescent="0.2">
      <c r="A3147" s="63">
        <v>3123</v>
      </c>
      <c r="B3147" s="63">
        <v>105.64072190991502</v>
      </c>
      <c r="C3147" s="63">
        <v>31.359278090084985</v>
      </c>
    </row>
    <row r="3148" spans="1:3" x14ac:dyDescent="0.2">
      <c r="A3148" s="63">
        <v>3124</v>
      </c>
      <c r="B3148" s="63">
        <v>20.324129830644509</v>
      </c>
      <c r="C3148" s="63">
        <v>12.675870169355491</v>
      </c>
    </row>
    <row r="3149" spans="1:3" x14ac:dyDescent="0.2">
      <c r="A3149" s="63">
        <v>3125</v>
      </c>
      <c r="B3149" s="63">
        <v>6.9095713276145503</v>
      </c>
      <c r="C3149" s="63">
        <v>21.09042867238545</v>
      </c>
    </row>
    <row r="3150" spans="1:3" x14ac:dyDescent="0.2">
      <c r="A3150" s="63">
        <v>3126</v>
      </c>
      <c r="B3150" s="63">
        <v>240.32288928033572</v>
      </c>
      <c r="C3150" s="63">
        <v>24.677110719664284</v>
      </c>
    </row>
    <row r="3151" spans="1:3" x14ac:dyDescent="0.2">
      <c r="A3151" s="63">
        <v>3127</v>
      </c>
      <c r="B3151" s="63">
        <v>58.421475979249571</v>
      </c>
      <c r="C3151" s="63">
        <v>35.578524020750429</v>
      </c>
    </row>
    <row r="3152" spans="1:3" x14ac:dyDescent="0.2">
      <c r="A3152" s="63">
        <v>3128</v>
      </c>
      <c r="B3152" s="63">
        <v>29.446029612704869</v>
      </c>
      <c r="C3152" s="63">
        <v>16.553970387295131</v>
      </c>
    </row>
    <row r="3153" spans="1:3" x14ac:dyDescent="0.2">
      <c r="A3153" s="63">
        <v>3129</v>
      </c>
      <c r="B3153" s="63">
        <v>104.56755722967262</v>
      </c>
      <c r="C3153" s="63">
        <v>61.432442770327384</v>
      </c>
    </row>
    <row r="3154" spans="1:3" x14ac:dyDescent="0.2">
      <c r="A3154" s="63">
        <v>3130</v>
      </c>
      <c r="B3154" s="63">
        <v>79.884769584097484</v>
      </c>
      <c r="C3154" s="63">
        <v>57.115230415902516</v>
      </c>
    </row>
    <row r="3155" spans="1:3" x14ac:dyDescent="0.2">
      <c r="A3155" s="63">
        <v>3131</v>
      </c>
      <c r="B3155" s="63">
        <v>31.055776633068469</v>
      </c>
      <c r="C3155" s="63">
        <v>26.944223366931531</v>
      </c>
    </row>
    <row r="3156" spans="1:3" x14ac:dyDescent="0.2">
      <c r="A3156" s="63">
        <v>3132</v>
      </c>
      <c r="B3156" s="63">
        <v>40.714258755250036</v>
      </c>
      <c r="C3156" s="63">
        <v>17.285741244749964</v>
      </c>
    </row>
    <row r="3157" spans="1:3" x14ac:dyDescent="0.2">
      <c r="A3157" s="63">
        <v>3133</v>
      </c>
      <c r="B3157" s="63">
        <v>32.665523653432068</v>
      </c>
      <c r="C3157" s="63">
        <v>-78.665523653432075</v>
      </c>
    </row>
    <row r="3158" spans="1:3" x14ac:dyDescent="0.2">
      <c r="A3158" s="63">
        <v>3134</v>
      </c>
      <c r="B3158" s="63">
        <v>24.080206211492886</v>
      </c>
      <c r="C3158" s="63">
        <v>-28.080206211492886</v>
      </c>
    </row>
    <row r="3159" spans="1:3" x14ac:dyDescent="0.2">
      <c r="A3159" s="63">
        <v>3135</v>
      </c>
      <c r="B3159" s="63">
        <v>8.5193183479781496</v>
      </c>
      <c r="C3159" s="63">
        <v>10.48068165202185</v>
      </c>
    </row>
    <row r="3160" spans="1:3" x14ac:dyDescent="0.2">
      <c r="A3160" s="63">
        <v>3136</v>
      </c>
      <c r="B3160" s="63">
        <v>-1.1391637742034177</v>
      </c>
      <c r="C3160" s="63">
        <v>-2.8608362257965823</v>
      </c>
    </row>
    <row r="3161" spans="1:3" x14ac:dyDescent="0.2">
      <c r="A3161" s="63">
        <v>3137</v>
      </c>
      <c r="B3161" s="63">
        <v>4.7632419671297583</v>
      </c>
      <c r="C3161" s="63">
        <v>38.236758032870242</v>
      </c>
    </row>
    <row r="3162" spans="1:3" x14ac:dyDescent="0.2">
      <c r="A3162" s="63">
        <v>3138</v>
      </c>
      <c r="B3162" s="63">
        <v>16.568053449796118</v>
      </c>
      <c r="C3162" s="63">
        <v>31.431946550203882</v>
      </c>
    </row>
    <row r="3163" spans="1:3" x14ac:dyDescent="0.2">
      <c r="A3163" s="63">
        <v>3139</v>
      </c>
      <c r="B3163" s="63">
        <v>6.3729889874933576</v>
      </c>
      <c r="C3163" s="63">
        <v>40.627011012506642</v>
      </c>
    </row>
    <row r="3164" spans="1:3" x14ac:dyDescent="0.2">
      <c r="A3164" s="63">
        <v>3140</v>
      </c>
      <c r="B3164" s="63">
        <v>33.202105993553253</v>
      </c>
      <c r="C3164" s="63">
        <v>16.797894006446747</v>
      </c>
    </row>
    <row r="3165" spans="1:3" x14ac:dyDescent="0.2">
      <c r="A3165" s="63">
        <v>3141</v>
      </c>
      <c r="B3165" s="63">
        <v>14.958306429432525</v>
      </c>
      <c r="C3165" s="63">
        <v>11.041693570567475</v>
      </c>
    </row>
    <row r="3166" spans="1:3" x14ac:dyDescent="0.2">
      <c r="A3166" s="63">
        <v>3142</v>
      </c>
      <c r="B3166" s="63">
        <v>47.153246836704405</v>
      </c>
      <c r="C3166" s="63">
        <v>-3.1532468367044046</v>
      </c>
    </row>
    <row r="3167" spans="1:3" x14ac:dyDescent="0.2">
      <c r="A3167" s="63">
        <v>3143</v>
      </c>
      <c r="B3167" s="63">
        <v>117.44553339258138</v>
      </c>
      <c r="C3167" s="63">
        <v>66.554466607418618</v>
      </c>
    </row>
    <row r="3168" spans="1:3" x14ac:dyDescent="0.2">
      <c r="A3168" s="63">
        <v>3144</v>
      </c>
      <c r="B3168" s="63">
        <v>240.32288928033572</v>
      </c>
      <c r="C3168" s="63">
        <v>24.677110719664284</v>
      </c>
    </row>
    <row r="3169" spans="1:3" x14ac:dyDescent="0.2">
      <c r="A3169" s="63">
        <v>3145</v>
      </c>
      <c r="B3169" s="63">
        <v>58.421475979249571</v>
      </c>
      <c r="C3169" s="63">
        <v>33.578524020750429</v>
      </c>
    </row>
    <row r="3170" spans="1:3" x14ac:dyDescent="0.2">
      <c r="A3170" s="63">
        <v>3146</v>
      </c>
      <c r="B3170" s="63">
        <v>104.56755722967262</v>
      </c>
      <c r="C3170" s="63">
        <v>61.432442770327384</v>
      </c>
    </row>
    <row r="3171" spans="1:3" x14ac:dyDescent="0.2">
      <c r="A3171" s="63">
        <v>3147</v>
      </c>
      <c r="B3171" s="63">
        <v>79.884769584097484</v>
      </c>
      <c r="C3171" s="63">
        <v>55.115230415902516</v>
      </c>
    </row>
    <row r="3172" spans="1:3" x14ac:dyDescent="0.2">
      <c r="A3172" s="63">
        <v>3148</v>
      </c>
      <c r="B3172" s="63">
        <v>29.446029612704869</v>
      </c>
      <c r="C3172" s="63">
        <v>14.553970387295131</v>
      </c>
    </row>
    <row r="3173" spans="1:3" x14ac:dyDescent="0.2">
      <c r="A3173" s="63">
        <v>3149</v>
      </c>
      <c r="B3173" s="63">
        <v>234.42048353900256</v>
      </c>
      <c r="C3173" s="63">
        <v>-6.4204835390025607</v>
      </c>
    </row>
    <row r="3174" spans="1:3" x14ac:dyDescent="0.2">
      <c r="A3174" s="63">
        <v>3150</v>
      </c>
      <c r="B3174" s="63">
        <v>141.05515635791409</v>
      </c>
      <c r="C3174" s="63">
        <v>-91.055156357914086</v>
      </c>
    </row>
    <row r="3175" spans="1:3" x14ac:dyDescent="0.2">
      <c r="A3175" s="63">
        <v>3151</v>
      </c>
      <c r="B3175" s="63">
        <v>294.51770563257674</v>
      </c>
      <c r="C3175" s="63">
        <v>36.482294367423265</v>
      </c>
    </row>
    <row r="3176" spans="1:3" x14ac:dyDescent="0.2">
      <c r="A3176" s="63">
        <v>3152</v>
      </c>
      <c r="B3176" s="63">
        <v>8.5193183479781496</v>
      </c>
      <c r="C3176" s="63">
        <v>-164.51931834797816</v>
      </c>
    </row>
    <row r="3177" spans="1:3" x14ac:dyDescent="0.2">
      <c r="A3177" s="63">
        <v>3153</v>
      </c>
      <c r="B3177" s="63">
        <v>430.80962002336105</v>
      </c>
      <c r="C3177" s="63">
        <v>62.190379976638951</v>
      </c>
    </row>
    <row r="3178" spans="1:3" x14ac:dyDescent="0.2">
      <c r="A3178" s="63">
        <v>3154</v>
      </c>
      <c r="B3178" s="63">
        <v>47.153246836704405</v>
      </c>
      <c r="C3178" s="63">
        <v>-243.1532468367044</v>
      </c>
    </row>
    <row r="3179" spans="1:3" x14ac:dyDescent="0.2">
      <c r="A3179" s="63">
        <v>3155</v>
      </c>
      <c r="B3179" s="63">
        <v>141.05515635791409</v>
      </c>
      <c r="C3179" s="63">
        <v>-90.055156357914086</v>
      </c>
    </row>
    <row r="3180" spans="1:3" x14ac:dyDescent="0.2">
      <c r="A3180" s="63">
        <v>3156</v>
      </c>
      <c r="B3180" s="63">
        <v>211.88402525391223</v>
      </c>
      <c r="C3180" s="63">
        <v>17.115974746087772</v>
      </c>
    </row>
    <row r="3181" spans="1:3" x14ac:dyDescent="0.2">
      <c r="A3181" s="63">
        <v>3157</v>
      </c>
      <c r="B3181" s="63">
        <v>141.05515635791409</v>
      </c>
      <c r="C3181" s="63">
        <v>46.944843642085914</v>
      </c>
    </row>
    <row r="3182" spans="1:3" x14ac:dyDescent="0.2">
      <c r="A3182" s="63">
        <v>3158</v>
      </c>
      <c r="B3182" s="63">
        <v>294.51770563257674</v>
      </c>
      <c r="C3182" s="63">
        <v>38.482294367423265</v>
      </c>
    </row>
    <row r="3183" spans="1:3" x14ac:dyDescent="0.2">
      <c r="A3183" s="63">
        <v>3159</v>
      </c>
      <c r="B3183" s="63">
        <v>234.42048353900256</v>
      </c>
      <c r="C3183" s="63">
        <v>-6.4204835390025607</v>
      </c>
    </row>
    <row r="3184" spans="1:3" x14ac:dyDescent="0.2">
      <c r="A3184" s="63">
        <v>3160</v>
      </c>
      <c r="B3184" s="63">
        <v>-22.602457379051341</v>
      </c>
      <c r="C3184" s="63">
        <v>-486.39754262094868</v>
      </c>
    </row>
    <row r="3185" spans="1:3" x14ac:dyDescent="0.2">
      <c r="A3185" s="63">
        <v>3161</v>
      </c>
      <c r="B3185" s="63">
        <v>-19.382963338324153</v>
      </c>
      <c r="C3185" s="63">
        <v>62.382963338324153</v>
      </c>
    </row>
    <row r="3186" spans="1:3" x14ac:dyDescent="0.2">
      <c r="A3186" s="63">
        <v>3162</v>
      </c>
      <c r="B3186" s="63">
        <v>-11.870810576627381</v>
      </c>
      <c r="C3186" s="63">
        <v>36.870810576627377</v>
      </c>
    </row>
    <row r="3187" spans="1:3" x14ac:dyDescent="0.2">
      <c r="A3187" s="63">
        <v>3163</v>
      </c>
      <c r="B3187" s="63">
        <v>-14.017139937112173</v>
      </c>
      <c r="C3187" s="63">
        <v>35.017139937112177</v>
      </c>
    </row>
    <row r="3188" spans="1:3" x14ac:dyDescent="0.2">
      <c r="A3188" s="63">
        <v>3164</v>
      </c>
      <c r="B3188" s="63">
        <v>1.0071655862813742</v>
      </c>
      <c r="C3188" s="63">
        <v>-1.0071655862813742</v>
      </c>
    </row>
    <row r="3189" spans="1:3" x14ac:dyDescent="0.2">
      <c r="A3189" s="63">
        <v>3165</v>
      </c>
      <c r="B3189" s="63">
        <v>-5.4318224951730016</v>
      </c>
      <c r="C3189" s="63">
        <v>16.431822495173002</v>
      </c>
    </row>
    <row r="3190" spans="1:3" x14ac:dyDescent="0.2">
      <c r="A3190" s="63">
        <v>3166</v>
      </c>
      <c r="B3190" s="63">
        <v>-5.9684048352942014</v>
      </c>
      <c r="C3190" s="63">
        <v>35.968404835294201</v>
      </c>
    </row>
    <row r="3191" spans="1:3" x14ac:dyDescent="0.2">
      <c r="A3191" s="63">
        <v>3167</v>
      </c>
      <c r="B3191" s="63">
        <v>10.129065368341742</v>
      </c>
      <c r="C3191" s="63">
        <v>30.870934631658258</v>
      </c>
    </row>
    <row r="3192" spans="1:3" x14ac:dyDescent="0.2">
      <c r="A3192" s="63">
        <v>3168</v>
      </c>
      <c r="B3192" s="63">
        <v>-18.846380998202957</v>
      </c>
      <c r="C3192" s="63">
        <v>30.846380998202957</v>
      </c>
    </row>
    <row r="3193" spans="1:3" x14ac:dyDescent="0.2">
      <c r="A3193" s="63">
        <v>3169</v>
      </c>
      <c r="B3193" s="63">
        <v>105.64072190991502</v>
      </c>
      <c r="C3193" s="63">
        <v>32.359278090084985</v>
      </c>
    </row>
    <row r="3194" spans="1:3" x14ac:dyDescent="0.2">
      <c r="A3194" s="63">
        <v>3170</v>
      </c>
      <c r="B3194" s="63">
        <v>107.2504689302786</v>
      </c>
      <c r="C3194" s="63">
        <v>37.749531069721399</v>
      </c>
    </row>
    <row r="3195" spans="1:3" x14ac:dyDescent="0.2">
      <c r="A3195" s="63">
        <v>3171</v>
      </c>
      <c r="B3195" s="63">
        <v>18.71438281028091</v>
      </c>
      <c r="C3195" s="63">
        <v>-3.7143828102809096</v>
      </c>
    </row>
    <row r="3196" spans="1:3" x14ac:dyDescent="0.2">
      <c r="A3196" s="63">
        <v>3172</v>
      </c>
      <c r="B3196" s="63">
        <v>20.324129830644509</v>
      </c>
      <c r="C3196" s="63">
        <v>12.675870169355491</v>
      </c>
    </row>
    <row r="3197" spans="1:3" x14ac:dyDescent="0.2">
      <c r="A3197" s="63">
        <v>3173</v>
      </c>
      <c r="B3197" s="63">
        <v>115.83578637221777</v>
      </c>
      <c r="C3197" s="63">
        <v>-0.8357863722177683</v>
      </c>
    </row>
    <row r="3198" spans="1:3" x14ac:dyDescent="0.2">
      <c r="A3198" s="63">
        <v>3174</v>
      </c>
      <c r="B3198" s="63">
        <v>14.421724089311326</v>
      </c>
      <c r="C3198" s="63">
        <v>-22.421724089311326</v>
      </c>
    </row>
    <row r="3199" spans="1:3" x14ac:dyDescent="0.2">
      <c r="A3199" s="63">
        <v>3175</v>
      </c>
      <c r="B3199" s="63">
        <v>17.104635789917317</v>
      </c>
      <c r="C3199" s="63">
        <v>-11.104635789917317</v>
      </c>
    </row>
    <row r="3200" spans="1:3" x14ac:dyDescent="0.2">
      <c r="A3200" s="63">
        <v>3176</v>
      </c>
      <c r="B3200" s="63">
        <v>6.9095713276145503</v>
      </c>
      <c r="C3200" s="63">
        <v>21.09042867238545</v>
      </c>
    </row>
    <row r="3201" spans="1:3" x14ac:dyDescent="0.2">
      <c r="A3201" s="63">
        <v>3177</v>
      </c>
      <c r="B3201" s="63">
        <v>80.957934264339883</v>
      </c>
      <c r="C3201" s="63">
        <v>28.042065735660117</v>
      </c>
    </row>
    <row r="3202" spans="1:3" x14ac:dyDescent="0.2">
      <c r="A3202" s="63">
        <v>3178</v>
      </c>
      <c r="B3202" s="63">
        <v>14.421724089311326</v>
      </c>
      <c r="C3202" s="63">
        <v>40.578275910688674</v>
      </c>
    </row>
    <row r="3203" spans="1:3" x14ac:dyDescent="0.2">
      <c r="A3203" s="63">
        <v>3179</v>
      </c>
      <c r="B3203" s="63">
        <v>24.080206211492886</v>
      </c>
      <c r="C3203" s="63">
        <v>32.919793788507114</v>
      </c>
    </row>
    <row r="3204" spans="1:3" x14ac:dyDescent="0.2">
      <c r="A3204" s="63">
        <v>3180</v>
      </c>
      <c r="B3204" s="63">
        <v>10.129065368341742</v>
      </c>
      <c r="C3204" s="63">
        <v>22.870934631658258</v>
      </c>
    </row>
    <row r="3205" spans="1:3" x14ac:dyDescent="0.2">
      <c r="A3205" s="63">
        <v>3181</v>
      </c>
      <c r="B3205" s="63">
        <v>25.689953231856485</v>
      </c>
      <c r="C3205" s="63">
        <v>-29.689953231856485</v>
      </c>
    </row>
    <row r="3206" spans="1:3" x14ac:dyDescent="0.2">
      <c r="A3206" s="63">
        <v>3182</v>
      </c>
      <c r="B3206" s="63">
        <v>16.031471109674918</v>
      </c>
      <c r="C3206" s="63">
        <v>30.968528890325082</v>
      </c>
    </row>
    <row r="3207" spans="1:3" x14ac:dyDescent="0.2">
      <c r="A3207" s="63">
        <v>3183</v>
      </c>
      <c r="B3207" s="63">
        <v>28.372864932462484</v>
      </c>
      <c r="C3207" s="63">
        <v>-3.372864932462484</v>
      </c>
    </row>
    <row r="3208" spans="1:3" x14ac:dyDescent="0.2">
      <c r="A3208" s="63">
        <v>3184</v>
      </c>
      <c r="B3208" s="63">
        <v>51.445905557673989</v>
      </c>
      <c r="C3208" s="63">
        <v>16.554094442326011</v>
      </c>
    </row>
    <row r="3209" spans="1:3" x14ac:dyDescent="0.2">
      <c r="A3209" s="63">
        <v>3185</v>
      </c>
      <c r="B3209" s="63">
        <v>60.031222999613171</v>
      </c>
      <c r="C3209" s="63">
        <v>30.968777000386829</v>
      </c>
    </row>
    <row r="3210" spans="1:3" x14ac:dyDescent="0.2">
      <c r="A3210" s="63">
        <v>3186</v>
      </c>
      <c r="B3210" s="63">
        <v>98.128569148218247</v>
      </c>
      <c r="C3210" s="63">
        <v>-65.128569148218247</v>
      </c>
    </row>
    <row r="3211" spans="1:3" x14ac:dyDescent="0.2">
      <c r="A3211" s="63">
        <v>3187</v>
      </c>
      <c r="B3211" s="63">
        <v>112.07970999136938</v>
      </c>
      <c r="C3211" s="63">
        <v>-7.970999136938417E-2</v>
      </c>
    </row>
    <row r="3212" spans="1:3" x14ac:dyDescent="0.2">
      <c r="A3212" s="63">
        <v>3188</v>
      </c>
      <c r="B3212" s="63">
        <v>7.9827360078569498</v>
      </c>
      <c r="C3212" s="63">
        <v>-21.98273600785695</v>
      </c>
    </row>
    <row r="3213" spans="1:3" x14ac:dyDescent="0.2">
      <c r="A3213" s="63">
        <v>3189</v>
      </c>
      <c r="B3213" s="63">
        <v>16.031471109674918</v>
      </c>
      <c r="C3213" s="63">
        <v>12.968528890325082</v>
      </c>
    </row>
    <row r="3214" spans="1:3" x14ac:dyDescent="0.2">
      <c r="A3214" s="63">
        <v>3190</v>
      </c>
      <c r="B3214" s="63">
        <v>18.71438281028091</v>
      </c>
      <c r="C3214" s="63">
        <v>-1.7143828102809096</v>
      </c>
    </row>
    <row r="3215" spans="1:3" x14ac:dyDescent="0.2">
      <c r="A3215" s="63">
        <v>3191</v>
      </c>
      <c r="B3215" s="63">
        <v>15.494888769553725</v>
      </c>
      <c r="C3215" s="63">
        <v>16.505111230446275</v>
      </c>
    </row>
    <row r="3216" spans="1:3" x14ac:dyDescent="0.2">
      <c r="A3216" s="63">
        <v>3192</v>
      </c>
      <c r="B3216" s="63">
        <v>7.44615366773575</v>
      </c>
      <c r="C3216" s="63">
        <v>29.55384633226425</v>
      </c>
    </row>
    <row r="3217" spans="1:3" x14ac:dyDescent="0.2">
      <c r="A3217" s="63">
        <v>3193</v>
      </c>
      <c r="B3217" s="63">
        <v>93.835910427248649</v>
      </c>
      <c r="C3217" s="63">
        <v>59.164089572751351</v>
      </c>
    </row>
    <row r="3218" spans="1:3" x14ac:dyDescent="0.2">
      <c r="A3218" s="63">
        <v>3194</v>
      </c>
      <c r="B3218" s="63">
        <v>63.250717040340355</v>
      </c>
      <c r="C3218" s="63">
        <v>34.749282959659645</v>
      </c>
    </row>
    <row r="3219" spans="1:3" x14ac:dyDescent="0.2">
      <c r="A3219" s="63">
        <v>3195</v>
      </c>
      <c r="B3219" s="63">
        <v>123.34793913391454</v>
      </c>
      <c r="C3219" s="63">
        <v>68.652060866085463</v>
      </c>
    </row>
    <row r="3220" spans="1:3" x14ac:dyDescent="0.2">
      <c r="A3220" s="63">
        <v>3196</v>
      </c>
      <c r="B3220" s="63">
        <v>79.884769584097484</v>
      </c>
      <c r="C3220" s="63">
        <v>55.115230415902516</v>
      </c>
    </row>
    <row r="3221" spans="1:3" x14ac:dyDescent="0.2">
      <c r="A3221" s="63">
        <v>3197</v>
      </c>
      <c r="B3221" s="63">
        <v>27.299700252220084</v>
      </c>
      <c r="C3221" s="63">
        <v>15.700299747779916</v>
      </c>
    </row>
    <row r="3222" spans="1:3" x14ac:dyDescent="0.2">
      <c r="A3222" s="63">
        <v>3198</v>
      </c>
      <c r="B3222" s="63">
        <v>93.835910427248649</v>
      </c>
      <c r="C3222" s="63">
        <v>59.164089572751351</v>
      </c>
    </row>
    <row r="3223" spans="1:3" x14ac:dyDescent="0.2">
      <c r="A3223" s="63">
        <v>3199</v>
      </c>
      <c r="B3223" s="63">
        <v>63.250717040340355</v>
      </c>
      <c r="C3223" s="63">
        <v>35.749282959659645</v>
      </c>
    </row>
    <row r="3224" spans="1:3" x14ac:dyDescent="0.2">
      <c r="A3224" s="63">
        <v>3200</v>
      </c>
      <c r="B3224" s="63">
        <v>123.34793913391454</v>
      </c>
      <c r="C3224" s="63">
        <v>68.652060866085463</v>
      </c>
    </row>
    <row r="3225" spans="1:3" x14ac:dyDescent="0.2">
      <c r="A3225" s="63">
        <v>3201</v>
      </c>
      <c r="B3225" s="63">
        <v>79.884769584097484</v>
      </c>
      <c r="C3225" s="63">
        <v>57.115230415902516</v>
      </c>
    </row>
    <row r="3226" spans="1:3" x14ac:dyDescent="0.2">
      <c r="A3226" s="63">
        <v>3202</v>
      </c>
      <c r="B3226" s="63">
        <v>27.299700252220084</v>
      </c>
      <c r="C3226" s="63">
        <v>15.700299747779916</v>
      </c>
    </row>
    <row r="3227" spans="1:3" x14ac:dyDescent="0.2">
      <c r="A3227" s="63">
        <v>3203</v>
      </c>
      <c r="B3227" s="63">
        <v>259.10327118457764</v>
      </c>
      <c r="C3227" s="63">
        <v>27.896728815422364</v>
      </c>
    </row>
    <row r="3228" spans="1:3" x14ac:dyDescent="0.2">
      <c r="A3228" s="63">
        <v>3204</v>
      </c>
      <c r="B3228" s="63">
        <v>157.68920890167124</v>
      </c>
      <c r="C3228" s="63">
        <v>49.310791098328764</v>
      </c>
    </row>
    <row r="3229" spans="1:3" x14ac:dyDescent="0.2">
      <c r="A3229" s="63">
        <v>3205</v>
      </c>
      <c r="B3229" s="63">
        <v>318.12732859790941</v>
      </c>
      <c r="C3229" s="63">
        <v>38.872671402090589</v>
      </c>
    </row>
    <row r="3230" spans="1:3" x14ac:dyDescent="0.2">
      <c r="A3230" s="63">
        <v>3206</v>
      </c>
      <c r="B3230" s="63">
        <v>240.32288928033572</v>
      </c>
      <c r="C3230" s="63">
        <v>-8.3228892803357155</v>
      </c>
    </row>
    <row r="3231" spans="1:3" x14ac:dyDescent="0.2">
      <c r="A3231" s="63">
        <v>3207</v>
      </c>
      <c r="B3231" s="63">
        <v>318.12732859790941</v>
      </c>
      <c r="C3231" s="63">
        <v>37.872671402090589</v>
      </c>
    </row>
    <row r="3232" spans="1:3" x14ac:dyDescent="0.2">
      <c r="A3232" s="63">
        <v>3208</v>
      </c>
      <c r="B3232" s="63">
        <v>157.68920890167124</v>
      </c>
      <c r="C3232" s="63">
        <v>49.310791098328764</v>
      </c>
    </row>
    <row r="3233" spans="1:3" x14ac:dyDescent="0.2">
      <c r="A3233" s="63">
        <v>3209</v>
      </c>
      <c r="B3233" s="63">
        <v>240.32288928033572</v>
      </c>
      <c r="C3233" s="63">
        <v>-10.322889280335716</v>
      </c>
    </row>
    <row r="3234" spans="1:3" x14ac:dyDescent="0.2">
      <c r="A3234" s="63">
        <v>3210</v>
      </c>
      <c r="B3234" s="63">
        <v>277.88365308881959</v>
      </c>
      <c r="C3234" s="63">
        <v>-5.8836530888195853</v>
      </c>
    </row>
    <row r="3235" spans="1:3" x14ac:dyDescent="0.2">
      <c r="A3235" s="63">
        <v>3211</v>
      </c>
      <c r="B3235" s="63">
        <v>-10.261063556263785</v>
      </c>
      <c r="C3235" s="63">
        <v>33.261063556263785</v>
      </c>
    </row>
    <row r="3236" spans="1:3" x14ac:dyDescent="0.2">
      <c r="A3236" s="63">
        <v>3212</v>
      </c>
      <c r="B3236" s="63">
        <v>-2.7489107945670099</v>
      </c>
      <c r="C3236" s="63">
        <v>14.74891079456701</v>
      </c>
    </row>
    <row r="3237" spans="1:3" x14ac:dyDescent="0.2">
      <c r="A3237" s="63">
        <v>3213</v>
      </c>
      <c r="B3237" s="63">
        <v>-13.480557596990973</v>
      </c>
      <c r="C3237" s="63">
        <v>30.480557596990973</v>
      </c>
    </row>
    <row r="3238" spans="1:3" x14ac:dyDescent="0.2">
      <c r="A3238" s="63">
        <v>3214</v>
      </c>
      <c r="B3238" s="63">
        <v>-16.163469297596965</v>
      </c>
      <c r="C3238" s="63">
        <v>34.163469297596961</v>
      </c>
    </row>
    <row r="3239" spans="1:3" x14ac:dyDescent="0.2">
      <c r="A3239" s="63">
        <v>3215</v>
      </c>
      <c r="B3239" s="63">
        <v>-19.382963338324153</v>
      </c>
      <c r="C3239" s="63">
        <v>62.382963338324153</v>
      </c>
    </row>
    <row r="3240" spans="1:3" x14ac:dyDescent="0.2">
      <c r="A3240" s="63">
        <v>3216</v>
      </c>
      <c r="B3240" s="63">
        <v>32.665523653432068</v>
      </c>
      <c r="C3240" s="63">
        <v>-33.665523653432068</v>
      </c>
    </row>
    <row r="3241" spans="1:3" x14ac:dyDescent="0.2">
      <c r="A3241" s="63">
        <v>3217</v>
      </c>
      <c r="B3241" s="63">
        <v>47.153246836704405</v>
      </c>
      <c r="C3241" s="63">
        <v>-64.153246836704398</v>
      </c>
    </row>
    <row r="3242" spans="1:3" x14ac:dyDescent="0.2">
      <c r="A3242" s="63">
        <v>3218</v>
      </c>
      <c r="B3242" s="63">
        <v>12.275394728826534</v>
      </c>
      <c r="C3242" s="63">
        <v>10.724605271173466</v>
      </c>
    </row>
    <row r="3243" spans="1:3" x14ac:dyDescent="0.2">
      <c r="A3243" s="63">
        <v>3219</v>
      </c>
      <c r="B3243" s="63">
        <v>4.7632419671297583</v>
      </c>
      <c r="C3243" s="63">
        <v>-3.7632419671297583</v>
      </c>
    </row>
    <row r="3244" spans="1:3" x14ac:dyDescent="0.2">
      <c r="A3244" s="63">
        <v>3220</v>
      </c>
      <c r="B3244" s="63">
        <v>1.0071655862813742</v>
      </c>
      <c r="C3244" s="63">
        <v>-1.0071655862813742</v>
      </c>
    </row>
    <row r="3245" spans="1:3" x14ac:dyDescent="0.2">
      <c r="A3245" s="63">
        <v>3221</v>
      </c>
      <c r="B3245" s="63">
        <v>47.153246836704405</v>
      </c>
      <c r="C3245" s="63">
        <v>-4.1532468367044046</v>
      </c>
    </row>
    <row r="3246" spans="1:3" x14ac:dyDescent="0.2">
      <c r="A3246" s="63">
        <v>3222</v>
      </c>
      <c r="B3246" s="63">
        <v>27.836282592341284</v>
      </c>
      <c r="C3246" s="63">
        <v>16.163717407658716</v>
      </c>
    </row>
    <row r="3247" spans="1:3" x14ac:dyDescent="0.2">
      <c r="A3247" s="63">
        <v>3223</v>
      </c>
      <c r="B3247" s="63">
        <v>3.6900772868873659</v>
      </c>
      <c r="C3247" s="63">
        <v>40.309922713112634</v>
      </c>
    </row>
    <row r="3248" spans="1:3" x14ac:dyDescent="0.2">
      <c r="A3248" s="63">
        <v>3224</v>
      </c>
      <c r="B3248" s="63">
        <v>8.5193183479781496</v>
      </c>
      <c r="C3248" s="63">
        <v>39.48068165202185</v>
      </c>
    </row>
    <row r="3249" spans="1:3" x14ac:dyDescent="0.2">
      <c r="A3249" s="63">
        <v>3225</v>
      </c>
      <c r="B3249" s="63">
        <v>-18.846380998202957</v>
      </c>
      <c r="C3249" s="63">
        <v>30.846380998202957</v>
      </c>
    </row>
    <row r="3250" spans="1:3" x14ac:dyDescent="0.2">
      <c r="A3250" s="63">
        <v>3226</v>
      </c>
      <c r="B3250" s="63">
        <v>-12.407392916748577</v>
      </c>
      <c r="C3250" s="63">
        <v>34.407392916748577</v>
      </c>
    </row>
    <row r="3251" spans="1:3" x14ac:dyDescent="0.2">
      <c r="A3251" s="63">
        <v>3227</v>
      </c>
      <c r="B3251" s="63">
        <v>109.3967982907634</v>
      </c>
      <c r="C3251" s="63">
        <v>34.6032017092366</v>
      </c>
    </row>
    <row r="3252" spans="1:3" x14ac:dyDescent="0.2">
      <c r="A3252" s="63">
        <v>3228</v>
      </c>
      <c r="B3252" s="63">
        <v>136.2259152968233</v>
      </c>
      <c r="C3252" s="63">
        <v>40.774084703176698</v>
      </c>
    </row>
    <row r="3253" spans="1:3" x14ac:dyDescent="0.2">
      <c r="A3253" s="63">
        <v>3229</v>
      </c>
      <c r="B3253" s="63">
        <v>18.71438281028091</v>
      </c>
      <c r="C3253" s="63">
        <v>-3.7143828102809096</v>
      </c>
    </row>
    <row r="3254" spans="1:3" x14ac:dyDescent="0.2">
      <c r="A3254" s="63">
        <v>3230</v>
      </c>
      <c r="B3254" s="63">
        <v>16.031471109674918</v>
      </c>
      <c r="C3254" s="63">
        <v>11.968528890325082</v>
      </c>
    </row>
    <row r="3255" spans="1:3" x14ac:dyDescent="0.2">
      <c r="A3255" s="63">
        <v>3231</v>
      </c>
      <c r="B3255" s="63">
        <v>2.6169126066449664</v>
      </c>
      <c r="C3255" s="63">
        <v>22.383087393355034</v>
      </c>
    </row>
    <row r="3256" spans="1:3" x14ac:dyDescent="0.2">
      <c r="A3256" s="63">
        <v>3232</v>
      </c>
      <c r="B3256" s="63">
        <v>7.9827360078569498</v>
      </c>
      <c r="C3256" s="63">
        <v>-19.98273600785695</v>
      </c>
    </row>
    <row r="3257" spans="1:3" x14ac:dyDescent="0.2">
      <c r="A3257" s="63">
        <v>3233</v>
      </c>
      <c r="B3257" s="63">
        <v>112.07970999136938</v>
      </c>
      <c r="C3257" s="63">
        <v>-7.970999136938417E-2</v>
      </c>
    </row>
    <row r="3258" spans="1:3" x14ac:dyDescent="0.2">
      <c r="A3258" s="63">
        <v>3234</v>
      </c>
      <c r="B3258" s="63">
        <v>12.811977068947733</v>
      </c>
      <c r="C3258" s="63">
        <v>27.188022931052267</v>
      </c>
    </row>
    <row r="3259" spans="1:3" x14ac:dyDescent="0.2">
      <c r="A3259" s="63">
        <v>3235</v>
      </c>
      <c r="B3259" s="63">
        <v>34.275270673795653</v>
      </c>
      <c r="C3259" s="63">
        <v>45.724729326204347</v>
      </c>
    </row>
    <row r="3260" spans="1:3" x14ac:dyDescent="0.2">
      <c r="A3260" s="63">
        <v>3236</v>
      </c>
      <c r="B3260" s="63">
        <v>5.2998243072509581</v>
      </c>
      <c r="C3260" s="63">
        <v>23.700175692749042</v>
      </c>
    </row>
    <row r="3261" spans="1:3" x14ac:dyDescent="0.2">
      <c r="A3261" s="63">
        <v>3237</v>
      </c>
      <c r="B3261" s="63">
        <v>17.641218130038517</v>
      </c>
      <c r="C3261" s="63">
        <v>-25.641218130038517</v>
      </c>
    </row>
    <row r="3262" spans="1:3" x14ac:dyDescent="0.2">
      <c r="A3262" s="63">
        <v>3238</v>
      </c>
      <c r="B3262" s="63">
        <v>18.71438281028091</v>
      </c>
      <c r="C3262" s="63">
        <v>31.28561718971909</v>
      </c>
    </row>
    <row r="3263" spans="1:3" x14ac:dyDescent="0.2">
      <c r="A3263" s="63">
        <v>3239</v>
      </c>
      <c r="B3263" s="63">
        <v>28.372864932462484</v>
      </c>
      <c r="C3263" s="63">
        <v>-3.372864932462484</v>
      </c>
    </row>
    <row r="3264" spans="1:3" x14ac:dyDescent="0.2">
      <c r="A3264" s="63">
        <v>3240</v>
      </c>
      <c r="B3264" s="63">
        <v>115.29920403209658</v>
      </c>
      <c r="C3264" s="63">
        <v>-71.299204032096583</v>
      </c>
    </row>
    <row r="3265" spans="1:3" x14ac:dyDescent="0.2">
      <c r="A3265" s="63">
        <v>3241</v>
      </c>
      <c r="B3265" s="63">
        <v>78.275022563733899</v>
      </c>
      <c r="C3265" s="63">
        <v>19.724977436266101</v>
      </c>
    </row>
    <row r="3266" spans="1:3" x14ac:dyDescent="0.2">
      <c r="A3266" s="63">
        <v>3242</v>
      </c>
      <c r="B3266" s="63">
        <v>57.884893639128371</v>
      </c>
      <c r="C3266" s="63">
        <v>19.115106360871629</v>
      </c>
    </row>
    <row r="3267" spans="1:3" x14ac:dyDescent="0.2">
      <c r="A3267" s="63">
        <v>3243</v>
      </c>
      <c r="B3267" s="63">
        <v>47.153246836704405</v>
      </c>
      <c r="C3267" s="63">
        <v>-3.1532468367044046</v>
      </c>
    </row>
    <row r="3268" spans="1:3" x14ac:dyDescent="0.2">
      <c r="A3268" s="63">
        <v>3244</v>
      </c>
      <c r="B3268" s="63">
        <v>27.836282592341284</v>
      </c>
      <c r="C3268" s="63">
        <v>18.163717407658716</v>
      </c>
    </row>
    <row r="3269" spans="1:3" x14ac:dyDescent="0.2">
      <c r="A3269" s="63">
        <v>3245</v>
      </c>
      <c r="B3269" s="63">
        <v>3.6900772868873659</v>
      </c>
      <c r="C3269" s="63">
        <v>40.309922713112634</v>
      </c>
    </row>
    <row r="3270" spans="1:3" x14ac:dyDescent="0.2">
      <c r="A3270" s="63">
        <v>3246</v>
      </c>
      <c r="B3270" s="63">
        <v>-15.090304617354569</v>
      </c>
      <c r="C3270" s="63">
        <v>36.090304617354569</v>
      </c>
    </row>
    <row r="3271" spans="1:3" x14ac:dyDescent="0.2">
      <c r="A3271" s="63">
        <v>3247</v>
      </c>
      <c r="B3271" s="63">
        <v>17.641218130038517</v>
      </c>
      <c r="C3271" s="63">
        <v>-24.641218130038517</v>
      </c>
    </row>
    <row r="3272" spans="1:3" x14ac:dyDescent="0.2">
      <c r="A3272" s="63">
        <v>3248</v>
      </c>
      <c r="B3272" s="63">
        <v>10.665647708462942</v>
      </c>
      <c r="C3272" s="63">
        <v>11.334352291537058</v>
      </c>
    </row>
    <row r="3273" spans="1:3" x14ac:dyDescent="0.2">
      <c r="A3273" s="63">
        <v>3249</v>
      </c>
      <c r="B3273" s="63">
        <v>77.201857883491499</v>
      </c>
      <c r="C3273" s="63">
        <v>26.798142116508501</v>
      </c>
    </row>
    <row r="3274" spans="1:3" x14ac:dyDescent="0.2">
      <c r="A3274" s="63">
        <v>3250</v>
      </c>
      <c r="B3274" s="63">
        <v>18.71438281028091</v>
      </c>
      <c r="C3274" s="63">
        <v>31.28561718971909</v>
      </c>
    </row>
    <row r="3275" spans="1:3" x14ac:dyDescent="0.2">
      <c r="A3275" s="63">
        <v>3251</v>
      </c>
      <c r="B3275" s="63">
        <v>28.372864932462484</v>
      </c>
      <c r="C3275" s="63">
        <v>-2.372864932462484</v>
      </c>
    </row>
    <row r="3276" spans="1:3" x14ac:dyDescent="0.2">
      <c r="A3276" s="63">
        <v>3252</v>
      </c>
      <c r="B3276" s="63">
        <v>57.884893639128371</v>
      </c>
      <c r="C3276" s="63">
        <v>18.115106360871629</v>
      </c>
    </row>
    <row r="3277" spans="1:3" x14ac:dyDescent="0.2">
      <c r="A3277" s="63">
        <v>3253</v>
      </c>
      <c r="B3277" s="63">
        <v>16.031471109674918</v>
      </c>
      <c r="C3277" s="63">
        <v>40.968528890325082</v>
      </c>
    </row>
    <row r="3278" spans="1:3" x14ac:dyDescent="0.2">
      <c r="A3278" s="63">
        <v>3254</v>
      </c>
      <c r="B3278" s="63">
        <v>34.275270673795653</v>
      </c>
      <c r="C3278" s="63">
        <v>45.724729326204347</v>
      </c>
    </row>
    <row r="3279" spans="1:3" x14ac:dyDescent="0.2">
      <c r="A3279" s="63">
        <v>3255</v>
      </c>
      <c r="B3279" s="63">
        <v>115.29920403209658</v>
      </c>
      <c r="C3279" s="63">
        <v>-71.299204032096583</v>
      </c>
    </row>
    <row r="3280" spans="1:3" x14ac:dyDescent="0.2">
      <c r="A3280" s="63">
        <v>3256</v>
      </c>
      <c r="B3280" s="63">
        <v>78.275022563733899</v>
      </c>
      <c r="C3280" s="63">
        <v>19.724977436266101</v>
      </c>
    </row>
    <row r="3281" spans="1:3" x14ac:dyDescent="0.2">
      <c r="A3281" s="63">
        <v>3257</v>
      </c>
      <c r="B3281" s="63">
        <v>109.3967982907634</v>
      </c>
      <c r="C3281" s="63">
        <v>34.6032017092366</v>
      </c>
    </row>
    <row r="3282" spans="1:3" x14ac:dyDescent="0.2">
      <c r="A3282" s="63">
        <v>3258</v>
      </c>
      <c r="B3282" s="63">
        <v>136.2259152968233</v>
      </c>
      <c r="C3282" s="63">
        <v>41.774084703176698</v>
      </c>
    </row>
    <row r="3283" spans="1:3" x14ac:dyDescent="0.2">
      <c r="A3283" s="63">
        <v>3259</v>
      </c>
      <c r="B3283" s="63">
        <v>18.71438281028091</v>
      </c>
      <c r="C3283" s="63">
        <v>-3.7143828102809096</v>
      </c>
    </row>
    <row r="3284" spans="1:3" x14ac:dyDescent="0.2">
      <c r="A3284" s="63">
        <v>3260</v>
      </c>
      <c r="B3284" s="63">
        <v>-12.407392916748577</v>
      </c>
      <c r="C3284" s="63">
        <v>34.407392916748577</v>
      </c>
    </row>
    <row r="3285" spans="1:3" x14ac:dyDescent="0.2">
      <c r="A3285" s="63">
        <v>3261</v>
      </c>
      <c r="B3285" s="63">
        <v>-18.846380998202957</v>
      </c>
      <c r="C3285" s="63">
        <v>30.846380998202957</v>
      </c>
    </row>
    <row r="3286" spans="1:3" x14ac:dyDescent="0.2">
      <c r="A3286" s="63">
        <v>3262</v>
      </c>
      <c r="B3286" s="63">
        <v>16.568053449796118</v>
      </c>
      <c r="C3286" s="63">
        <v>-6.5680534497961176</v>
      </c>
    </row>
    <row r="3287" spans="1:3" x14ac:dyDescent="0.2">
      <c r="A3287" s="63">
        <v>3263</v>
      </c>
      <c r="B3287" s="63">
        <v>112.07970999136938</v>
      </c>
      <c r="C3287" s="63">
        <v>-7.970999136938417E-2</v>
      </c>
    </row>
    <row r="3288" spans="1:3" x14ac:dyDescent="0.2">
      <c r="A3288" s="63">
        <v>3264</v>
      </c>
      <c r="B3288" s="63">
        <v>311.15175817633383</v>
      </c>
      <c r="C3288" s="63">
        <v>466.84824182366617</v>
      </c>
    </row>
    <row r="3289" spans="1:3" x14ac:dyDescent="0.2">
      <c r="A3289" s="63">
        <v>3265</v>
      </c>
      <c r="B3289" s="63">
        <v>1.0071655862813742</v>
      </c>
      <c r="C3289" s="63">
        <v>-1.0071655862813742</v>
      </c>
    </row>
    <row r="3290" spans="1:3" x14ac:dyDescent="0.2">
      <c r="A3290" s="63">
        <v>3266</v>
      </c>
      <c r="B3290" s="63">
        <v>-10.261063556263785</v>
      </c>
      <c r="C3290" s="63">
        <v>33.261063556263785</v>
      </c>
    </row>
    <row r="3291" spans="1:3" x14ac:dyDescent="0.2">
      <c r="A3291" s="63">
        <v>3267</v>
      </c>
      <c r="B3291" s="63">
        <v>-19.382963338324153</v>
      </c>
      <c r="C3291" s="63">
        <v>62.382963338324153</v>
      </c>
    </row>
    <row r="3292" spans="1:3" x14ac:dyDescent="0.2">
      <c r="A3292" s="63">
        <v>3268</v>
      </c>
      <c r="B3292" s="63">
        <v>32.665523653432068</v>
      </c>
      <c r="C3292" s="63">
        <v>-33.665523653432068</v>
      </c>
    </row>
    <row r="3293" spans="1:3" x14ac:dyDescent="0.2">
      <c r="A3293" s="63">
        <v>3269</v>
      </c>
      <c r="B3293" s="63">
        <v>4.7632419671297583</v>
      </c>
      <c r="C3293" s="63">
        <v>-4.7632419671297583</v>
      </c>
    </row>
    <row r="3294" spans="1:3" x14ac:dyDescent="0.2">
      <c r="A3294" s="63">
        <v>3270</v>
      </c>
      <c r="B3294" s="63">
        <v>38.031347054644037</v>
      </c>
      <c r="C3294" s="63">
        <v>29.968652945355963</v>
      </c>
    </row>
    <row r="3295" spans="1:3" x14ac:dyDescent="0.2">
      <c r="A3295" s="63">
        <v>3271</v>
      </c>
      <c r="B3295" s="63">
        <v>42.860588115734821</v>
      </c>
      <c r="C3295" s="63">
        <v>16.139411884265179</v>
      </c>
    </row>
    <row r="3296" spans="1:3" x14ac:dyDescent="0.2">
      <c r="A3296" s="63">
        <v>3272</v>
      </c>
      <c r="B3296" s="63">
        <v>379.29771537172599</v>
      </c>
      <c r="C3296" s="63">
        <v>156.70228462827401</v>
      </c>
    </row>
    <row r="3297" spans="1:3" x14ac:dyDescent="0.2">
      <c r="A3297" s="63">
        <v>3273</v>
      </c>
      <c r="B3297" s="63">
        <v>62.714134700219155</v>
      </c>
      <c r="C3297" s="63">
        <v>-288.71413470021918</v>
      </c>
    </row>
    <row r="3298" spans="1:3" x14ac:dyDescent="0.2">
      <c r="A3298" s="63">
        <v>3274</v>
      </c>
      <c r="B3298" s="63">
        <v>123.34793913391454</v>
      </c>
      <c r="C3298" s="63">
        <v>66.652060866085463</v>
      </c>
    </row>
    <row r="3299" spans="1:3" x14ac:dyDescent="0.2">
      <c r="A3299" s="63">
        <v>3275</v>
      </c>
      <c r="B3299" s="63">
        <v>93.835910427248649</v>
      </c>
      <c r="C3299" s="63">
        <v>59.164089572751351</v>
      </c>
    </row>
    <row r="3300" spans="1:3" x14ac:dyDescent="0.2">
      <c r="A3300" s="63">
        <v>3276</v>
      </c>
      <c r="B3300" s="63">
        <v>79.884769584097484</v>
      </c>
      <c r="C3300" s="63">
        <v>55.115230415902516</v>
      </c>
    </row>
    <row r="3301" spans="1:3" x14ac:dyDescent="0.2">
      <c r="A3301" s="63">
        <v>3277</v>
      </c>
      <c r="B3301" s="63">
        <v>-1.6757461143246175</v>
      </c>
      <c r="C3301" s="63">
        <v>-365.32425388567538</v>
      </c>
    </row>
    <row r="3302" spans="1:3" x14ac:dyDescent="0.2">
      <c r="A3302" s="63">
        <v>3278</v>
      </c>
      <c r="B3302" s="63">
        <v>247.83504204203248</v>
      </c>
      <c r="C3302" s="63">
        <v>3.1649579579675162</v>
      </c>
    </row>
    <row r="3303" spans="1:3" x14ac:dyDescent="0.2">
      <c r="A3303" s="63">
        <v>3279</v>
      </c>
      <c r="B3303" s="63">
        <v>442.61443150602742</v>
      </c>
      <c r="C3303" s="63">
        <v>68.385568493972585</v>
      </c>
    </row>
    <row r="3304" spans="1:3" x14ac:dyDescent="0.2">
      <c r="A3304" s="63">
        <v>3280</v>
      </c>
      <c r="B3304" s="63">
        <v>13.885141749190126</v>
      </c>
      <c r="C3304" s="63">
        <v>30.114858250809874</v>
      </c>
    </row>
    <row r="3305" spans="1:3" x14ac:dyDescent="0.2">
      <c r="A3305" s="63">
        <v>3281</v>
      </c>
      <c r="B3305" s="63">
        <v>47.153246836704405</v>
      </c>
      <c r="C3305" s="63">
        <v>-4.1532468367044046</v>
      </c>
    </row>
    <row r="3306" spans="1:3" x14ac:dyDescent="0.2">
      <c r="A3306" s="63">
        <v>3282</v>
      </c>
      <c r="B3306" s="63">
        <v>10.129065368341742</v>
      </c>
      <c r="C3306" s="63">
        <v>39.870934631658258</v>
      </c>
    </row>
    <row r="3307" spans="1:3" x14ac:dyDescent="0.2">
      <c r="A3307" s="63">
        <v>3283</v>
      </c>
      <c r="B3307" s="63">
        <v>34.275270673795653</v>
      </c>
      <c r="C3307" s="63">
        <v>45.724729326204347</v>
      </c>
    </row>
    <row r="3308" spans="1:3" x14ac:dyDescent="0.2">
      <c r="A3308" s="63">
        <v>3284</v>
      </c>
      <c r="B3308" s="63">
        <v>17.641218130038517</v>
      </c>
      <c r="C3308" s="63">
        <v>-25.641218130038517</v>
      </c>
    </row>
    <row r="3309" spans="1:3" x14ac:dyDescent="0.2">
      <c r="A3309" s="63">
        <v>3285</v>
      </c>
      <c r="B3309" s="63">
        <v>12.811977068947733</v>
      </c>
      <c r="C3309" s="63">
        <v>28.188022931052267</v>
      </c>
    </row>
    <row r="3310" spans="1:3" x14ac:dyDescent="0.2">
      <c r="A3310" s="63">
        <v>3286</v>
      </c>
      <c r="B3310" s="63">
        <v>5.2998243072509581</v>
      </c>
      <c r="C3310" s="63">
        <v>23.700175692749042</v>
      </c>
    </row>
    <row r="3311" spans="1:3" x14ac:dyDescent="0.2">
      <c r="A3311" s="63">
        <v>3287</v>
      </c>
      <c r="B3311" s="63">
        <v>-10.261063556263785</v>
      </c>
      <c r="C3311" s="63">
        <v>33.261063556263785</v>
      </c>
    </row>
    <row r="3312" spans="1:3" x14ac:dyDescent="0.2">
      <c r="A3312" s="63">
        <v>3288</v>
      </c>
      <c r="B3312" s="63">
        <v>-2.7489107945670099</v>
      </c>
      <c r="C3312" s="63">
        <v>16.74891079456701</v>
      </c>
    </row>
    <row r="3313" spans="1:3" x14ac:dyDescent="0.2">
      <c r="A3313" s="63">
        <v>3289</v>
      </c>
      <c r="B3313" s="63">
        <v>42.860588115734821</v>
      </c>
      <c r="C3313" s="63">
        <v>18.139411884265179</v>
      </c>
    </row>
    <row r="3314" spans="1:3" x14ac:dyDescent="0.2">
      <c r="A3314" s="63">
        <v>3290</v>
      </c>
      <c r="B3314" s="63">
        <v>47.153246836704405</v>
      </c>
      <c r="C3314" s="63">
        <v>-62.153246836704405</v>
      </c>
    </row>
    <row r="3315" spans="1:3" x14ac:dyDescent="0.2">
      <c r="A3315" s="63">
        <v>3291</v>
      </c>
      <c r="B3315" s="63">
        <v>4.7632419671297583</v>
      </c>
      <c r="C3315" s="63">
        <v>-3.7632419671297583</v>
      </c>
    </row>
    <row r="3316" spans="1:3" x14ac:dyDescent="0.2">
      <c r="A3316" s="63">
        <v>3292</v>
      </c>
      <c r="B3316" s="63">
        <v>32.665523653432068</v>
      </c>
      <c r="C3316" s="63">
        <v>-33.665523653432068</v>
      </c>
    </row>
    <row r="3317" spans="1:3" x14ac:dyDescent="0.2">
      <c r="A3317" s="63">
        <v>3293</v>
      </c>
      <c r="B3317" s="63">
        <v>12.275394728826534</v>
      </c>
      <c r="C3317" s="63">
        <v>12.724605271173466</v>
      </c>
    </row>
    <row r="3318" spans="1:3" x14ac:dyDescent="0.2">
      <c r="A3318" s="63">
        <v>3294</v>
      </c>
      <c r="B3318" s="63">
        <v>28.372864932462484</v>
      </c>
      <c r="C3318" s="63">
        <v>-2.372864932462484</v>
      </c>
    </row>
    <row r="3319" spans="1:3" x14ac:dyDescent="0.2">
      <c r="A3319" s="63">
        <v>3295</v>
      </c>
      <c r="B3319" s="63">
        <v>115.29920403209658</v>
      </c>
      <c r="C3319" s="63">
        <v>-71.299204032096583</v>
      </c>
    </row>
    <row r="3320" spans="1:3" x14ac:dyDescent="0.2">
      <c r="A3320" s="63">
        <v>3296</v>
      </c>
      <c r="B3320" s="63">
        <v>7.44615366773575</v>
      </c>
      <c r="C3320" s="63">
        <v>31.55384633226425</v>
      </c>
    </row>
    <row r="3321" spans="1:3" x14ac:dyDescent="0.2">
      <c r="A3321" s="63">
        <v>3297</v>
      </c>
      <c r="B3321" s="63">
        <v>-12.407392916748577</v>
      </c>
      <c r="C3321" s="63">
        <v>34.407392916748577</v>
      </c>
    </row>
    <row r="3322" spans="1:3" x14ac:dyDescent="0.2">
      <c r="A3322" s="63">
        <v>3298</v>
      </c>
      <c r="B3322" s="63">
        <v>136.2259152968233</v>
      </c>
      <c r="C3322" s="63">
        <v>40.774084703176698</v>
      </c>
    </row>
    <row r="3323" spans="1:3" x14ac:dyDescent="0.2">
      <c r="A3323" s="63">
        <v>3299</v>
      </c>
      <c r="B3323" s="63">
        <v>-18.846380998202957</v>
      </c>
      <c r="C3323" s="63">
        <v>30.846380998202957</v>
      </c>
    </row>
    <row r="3324" spans="1:3" x14ac:dyDescent="0.2">
      <c r="A3324" s="63">
        <v>3300</v>
      </c>
      <c r="B3324" s="63">
        <v>109.3967982907634</v>
      </c>
      <c r="C3324" s="63">
        <v>32.6032017092366</v>
      </c>
    </row>
    <row r="3325" spans="1:3" x14ac:dyDescent="0.2">
      <c r="A3325" s="63">
        <v>3301</v>
      </c>
      <c r="B3325" s="63">
        <v>16.031471109674918</v>
      </c>
      <c r="C3325" s="63">
        <v>11.968528890325082</v>
      </c>
    </row>
    <row r="3326" spans="1:3" x14ac:dyDescent="0.2">
      <c r="A3326" s="63">
        <v>3302</v>
      </c>
      <c r="B3326" s="63">
        <v>2.6169126066449664</v>
      </c>
      <c r="C3326" s="63">
        <v>23.383087393355034</v>
      </c>
    </row>
    <row r="3327" spans="1:3" x14ac:dyDescent="0.2">
      <c r="A3327" s="63">
        <v>3303</v>
      </c>
      <c r="B3327" s="63">
        <v>259.10327118457764</v>
      </c>
      <c r="C3327" s="63">
        <v>24.896728815422364</v>
      </c>
    </row>
    <row r="3328" spans="1:3" x14ac:dyDescent="0.2">
      <c r="A3328" s="63">
        <v>3304</v>
      </c>
      <c r="B3328" s="63">
        <v>63.250717040340355</v>
      </c>
      <c r="C3328" s="63">
        <v>34.749282959659645</v>
      </c>
    </row>
    <row r="3329" spans="1:3" x14ac:dyDescent="0.2">
      <c r="A3329" s="63">
        <v>3305</v>
      </c>
      <c r="B3329" s="63">
        <v>27.299700252220084</v>
      </c>
      <c r="C3329" s="63">
        <v>13.700299747779916</v>
      </c>
    </row>
    <row r="3330" spans="1:3" x14ac:dyDescent="0.2">
      <c r="A3330" s="63">
        <v>3306</v>
      </c>
      <c r="B3330" s="63">
        <v>93.835910427248649</v>
      </c>
      <c r="C3330" s="63">
        <v>61.164089572751351</v>
      </c>
    </row>
    <row r="3331" spans="1:3" x14ac:dyDescent="0.2">
      <c r="A3331" s="63">
        <v>3307</v>
      </c>
      <c r="B3331" s="63">
        <v>79.884769584097484</v>
      </c>
      <c r="C3331" s="63">
        <v>55.115230415902516</v>
      </c>
    </row>
    <row r="3332" spans="1:3" x14ac:dyDescent="0.2">
      <c r="A3332" s="63">
        <v>3308</v>
      </c>
      <c r="B3332" s="63">
        <v>12.275394728826534</v>
      </c>
      <c r="C3332" s="63">
        <v>10.724605271173466</v>
      </c>
    </row>
    <row r="3333" spans="1:3" x14ac:dyDescent="0.2">
      <c r="A3333" s="63">
        <v>3309</v>
      </c>
      <c r="B3333" s="63">
        <v>4.7632419671297583</v>
      </c>
      <c r="C3333" s="63">
        <v>-3.7632419671297583</v>
      </c>
    </row>
    <row r="3334" spans="1:3" x14ac:dyDescent="0.2">
      <c r="A3334" s="63">
        <v>3310</v>
      </c>
      <c r="B3334" s="63">
        <v>38.031347054644037</v>
      </c>
      <c r="C3334" s="63">
        <v>27.968652945355963</v>
      </c>
    </row>
    <row r="3335" spans="1:3" x14ac:dyDescent="0.2">
      <c r="A3335" s="63">
        <v>3311</v>
      </c>
      <c r="B3335" s="63">
        <v>42.860588115734821</v>
      </c>
      <c r="C3335" s="63">
        <v>18.139411884265179</v>
      </c>
    </row>
    <row r="3336" spans="1:3" x14ac:dyDescent="0.2">
      <c r="A3336" s="63">
        <v>3312</v>
      </c>
      <c r="B3336" s="63">
        <v>47.153246836704405</v>
      </c>
      <c r="C3336" s="63">
        <v>-64.153246836704398</v>
      </c>
    </row>
    <row r="3337" spans="1:3" x14ac:dyDescent="0.2">
      <c r="A3337" s="63">
        <v>3313</v>
      </c>
      <c r="B3337" s="63">
        <v>32.665523653432068</v>
      </c>
      <c r="C3337" s="63">
        <v>-32.665523653432068</v>
      </c>
    </row>
    <row r="3338" spans="1:3" x14ac:dyDescent="0.2">
      <c r="A3338" s="63">
        <v>3314</v>
      </c>
      <c r="B3338" s="63">
        <v>27.836282592341284</v>
      </c>
      <c r="C3338" s="63">
        <v>16.163717407658716</v>
      </c>
    </row>
    <row r="3339" spans="1:3" x14ac:dyDescent="0.2">
      <c r="A3339" s="63">
        <v>3315</v>
      </c>
      <c r="B3339" s="63">
        <v>10.665647708462942</v>
      </c>
      <c r="C3339" s="63">
        <v>11.334352291537058</v>
      </c>
    </row>
    <row r="3340" spans="1:3" x14ac:dyDescent="0.2">
      <c r="A3340" s="63">
        <v>3316</v>
      </c>
      <c r="B3340" s="63">
        <v>47.153246836704405</v>
      </c>
      <c r="C3340" s="63">
        <v>-4.1532468367044046</v>
      </c>
    </row>
    <row r="3341" spans="1:3" x14ac:dyDescent="0.2">
      <c r="A3341" s="63">
        <v>3317</v>
      </c>
      <c r="B3341" s="63">
        <v>8.5193183479781496</v>
      </c>
      <c r="C3341" s="63">
        <v>41.48068165202185</v>
      </c>
    </row>
    <row r="3342" spans="1:3" x14ac:dyDescent="0.2">
      <c r="A3342" s="63">
        <v>3318</v>
      </c>
      <c r="B3342" s="63">
        <v>13.885141749190126</v>
      </c>
      <c r="C3342" s="63">
        <v>30.114858250809874</v>
      </c>
    </row>
    <row r="3343" spans="1:3" x14ac:dyDescent="0.2">
      <c r="A3343" s="63">
        <v>3319</v>
      </c>
      <c r="B3343" s="63">
        <v>3.6900772868873659</v>
      </c>
      <c r="C3343" s="63">
        <v>39.309922713112634</v>
      </c>
    </row>
    <row r="3344" spans="1:3" x14ac:dyDescent="0.2">
      <c r="A3344" s="63">
        <v>3320</v>
      </c>
      <c r="B3344" s="63">
        <v>79.884769584097484</v>
      </c>
      <c r="C3344" s="63">
        <v>55.115230415902516</v>
      </c>
    </row>
    <row r="3345" spans="1:3" x14ac:dyDescent="0.2">
      <c r="A3345" s="63">
        <v>3321</v>
      </c>
      <c r="B3345" s="63">
        <v>27.299700252220084</v>
      </c>
      <c r="C3345" s="63">
        <v>13.700299747779916</v>
      </c>
    </row>
    <row r="3346" spans="1:3" x14ac:dyDescent="0.2">
      <c r="A3346" s="63">
        <v>3322</v>
      </c>
      <c r="B3346" s="63">
        <v>123.34793913391454</v>
      </c>
      <c r="C3346" s="63">
        <v>68.652060866085463</v>
      </c>
    </row>
    <row r="3347" spans="1:3" x14ac:dyDescent="0.2">
      <c r="A3347" s="63">
        <v>3323</v>
      </c>
      <c r="B3347" s="63">
        <v>259.10327118457764</v>
      </c>
      <c r="C3347" s="63">
        <v>23.896728815422364</v>
      </c>
    </row>
    <row r="3348" spans="1:3" x14ac:dyDescent="0.2">
      <c r="A3348" s="63">
        <v>3324</v>
      </c>
      <c r="B3348" s="63">
        <v>63.250717040340355</v>
      </c>
      <c r="C3348" s="63">
        <v>35.749282959659645</v>
      </c>
    </row>
    <row r="3349" spans="1:3" x14ac:dyDescent="0.2">
      <c r="A3349" s="63">
        <v>3325</v>
      </c>
      <c r="B3349" s="63">
        <v>93.835910427248649</v>
      </c>
      <c r="C3349" s="63">
        <v>61.164089572751351</v>
      </c>
    </row>
    <row r="3350" spans="1:3" x14ac:dyDescent="0.2">
      <c r="A3350" s="63">
        <v>3326</v>
      </c>
      <c r="B3350" s="63">
        <v>3.6900772868873659</v>
      </c>
      <c r="C3350" s="63">
        <v>-193.69007728688737</v>
      </c>
    </row>
    <row r="3351" spans="1:3" x14ac:dyDescent="0.2">
      <c r="A3351" s="63">
        <v>3327</v>
      </c>
      <c r="B3351" s="63">
        <v>442.61443150602742</v>
      </c>
      <c r="C3351" s="63">
        <v>68.385568493972585</v>
      </c>
    </row>
    <row r="3352" spans="1:3" x14ac:dyDescent="0.2">
      <c r="A3352" s="63">
        <v>3328</v>
      </c>
      <c r="B3352" s="63">
        <v>64.860464060703947</v>
      </c>
      <c r="C3352" s="63">
        <v>-281.86046406070398</v>
      </c>
    </row>
    <row r="3353" spans="1:3" x14ac:dyDescent="0.2">
      <c r="A3353" s="63">
        <v>3329</v>
      </c>
      <c r="B3353" s="63">
        <v>240.32288928033572</v>
      </c>
      <c r="C3353" s="63">
        <v>-10.322889280335716</v>
      </c>
    </row>
    <row r="3354" spans="1:3" x14ac:dyDescent="0.2">
      <c r="A3354" s="63">
        <v>3330</v>
      </c>
      <c r="B3354" s="63">
        <v>163.59161464300442</v>
      </c>
      <c r="C3354" s="63">
        <v>-101.59161464300442</v>
      </c>
    </row>
    <row r="3355" spans="1:3" x14ac:dyDescent="0.2">
      <c r="A3355" s="63">
        <v>3331</v>
      </c>
      <c r="B3355" s="63">
        <v>318.12732859790941</v>
      </c>
      <c r="C3355" s="63">
        <v>38.872671402090589</v>
      </c>
    </row>
    <row r="3356" spans="1:3" x14ac:dyDescent="0.2">
      <c r="A3356" s="63">
        <v>3332</v>
      </c>
      <c r="B3356" s="63">
        <v>318.12732859790941</v>
      </c>
      <c r="C3356" s="63">
        <v>37.872671402090589</v>
      </c>
    </row>
    <row r="3357" spans="1:3" x14ac:dyDescent="0.2">
      <c r="A3357" s="63">
        <v>3333</v>
      </c>
      <c r="B3357" s="63">
        <v>240.32288928033572</v>
      </c>
      <c r="C3357" s="63">
        <v>-8.3228892803357155</v>
      </c>
    </row>
    <row r="3358" spans="1:3" x14ac:dyDescent="0.2">
      <c r="A3358" s="63">
        <v>3334</v>
      </c>
      <c r="B3358" s="63">
        <v>-27.968280780263321</v>
      </c>
      <c r="C3358" s="63">
        <v>-494.03171921973666</v>
      </c>
    </row>
    <row r="3359" spans="1:3" x14ac:dyDescent="0.2">
      <c r="A3359" s="63">
        <v>3335</v>
      </c>
      <c r="B3359" s="63">
        <v>163.59161464300442</v>
      </c>
      <c r="C3359" s="63">
        <v>-101.59161464300442</v>
      </c>
    </row>
    <row r="3360" spans="1:3" x14ac:dyDescent="0.2">
      <c r="A3360" s="63">
        <v>3336</v>
      </c>
      <c r="B3360" s="63">
        <v>259.10327118457764</v>
      </c>
      <c r="C3360" s="63">
        <v>27.896728815422364</v>
      </c>
    </row>
    <row r="3361" spans="1:3" x14ac:dyDescent="0.2">
      <c r="A3361" s="63">
        <v>3337</v>
      </c>
      <c r="B3361" s="63">
        <v>157.68920890167124</v>
      </c>
      <c r="C3361" s="63">
        <v>49.310791098328764</v>
      </c>
    </row>
    <row r="3362" spans="1:3" x14ac:dyDescent="0.2">
      <c r="A3362" s="63">
        <v>3338</v>
      </c>
      <c r="B3362" s="63">
        <v>1.0071655862813742</v>
      </c>
      <c r="C3362" s="63">
        <v>-2.0071655862813742</v>
      </c>
    </row>
    <row r="3363" spans="1:3" x14ac:dyDescent="0.2">
      <c r="A3363" s="63">
        <v>3339</v>
      </c>
      <c r="B3363" s="63">
        <v>-2.7489107945670099</v>
      </c>
      <c r="C3363" s="63">
        <v>14.74891079456701</v>
      </c>
    </row>
    <row r="3364" spans="1:3" x14ac:dyDescent="0.2">
      <c r="A3364" s="63">
        <v>3340</v>
      </c>
      <c r="B3364" s="63">
        <v>-19.382963338324153</v>
      </c>
      <c r="C3364" s="63">
        <v>63.382963338324153</v>
      </c>
    </row>
    <row r="3365" spans="1:3" x14ac:dyDescent="0.2">
      <c r="A3365" s="63">
        <v>3341</v>
      </c>
      <c r="B3365" s="63">
        <v>-10.261063556263785</v>
      </c>
      <c r="C3365" s="63">
        <v>33.261063556263785</v>
      </c>
    </row>
    <row r="3366" spans="1:3" x14ac:dyDescent="0.2">
      <c r="A3366" s="63">
        <v>3342</v>
      </c>
      <c r="B3366" s="63">
        <v>-16.163469297596965</v>
      </c>
      <c r="C3366" s="63">
        <v>33.163469297596961</v>
      </c>
    </row>
    <row r="3367" spans="1:3" x14ac:dyDescent="0.2">
      <c r="A3367" s="63">
        <v>3343</v>
      </c>
      <c r="B3367" s="63">
        <v>-18.846380998202957</v>
      </c>
      <c r="C3367" s="63">
        <v>30.846380998202957</v>
      </c>
    </row>
    <row r="3368" spans="1:3" x14ac:dyDescent="0.2">
      <c r="A3368" s="63">
        <v>3344</v>
      </c>
      <c r="B3368" s="63">
        <v>109.3967982907634</v>
      </c>
      <c r="C3368" s="63">
        <v>34.6032017092366</v>
      </c>
    </row>
    <row r="3369" spans="1:3" x14ac:dyDescent="0.2">
      <c r="A3369" s="63">
        <v>3345</v>
      </c>
      <c r="B3369" s="63">
        <v>136.2259152968233</v>
      </c>
      <c r="C3369" s="63">
        <v>41.774084703176698</v>
      </c>
    </row>
    <row r="3370" spans="1:3" x14ac:dyDescent="0.2">
      <c r="A3370" s="63">
        <v>3346</v>
      </c>
      <c r="B3370" s="63">
        <v>-3.2854931346882097</v>
      </c>
      <c r="C3370" s="63">
        <v>36.28549313468821</v>
      </c>
    </row>
    <row r="3371" spans="1:3" x14ac:dyDescent="0.2">
      <c r="A3371" s="63">
        <v>3347</v>
      </c>
      <c r="B3371" s="63">
        <v>7.44615366773575</v>
      </c>
      <c r="C3371" s="63">
        <v>29.55384633226425</v>
      </c>
    </row>
    <row r="3372" spans="1:3" x14ac:dyDescent="0.2">
      <c r="A3372" s="63">
        <v>3348</v>
      </c>
      <c r="B3372" s="63">
        <v>7.9827360078569498</v>
      </c>
      <c r="C3372" s="63">
        <v>-21.98273600785695</v>
      </c>
    </row>
    <row r="3373" spans="1:3" x14ac:dyDescent="0.2">
      <c r="A3373" s="63">
        <v>3349</v>
      </c>
      <c r="B3373" s="63">
        <v>7.44615366773575</v>
      </c>
      <c r="C3373" s="63">
        <v>-7.44615366773575</v>
      </c>
    </row>
    <row r="3374" spans="1:3" x14ac:dyDescent="0.2">
      <c r="A3374" s="63">
        <v>3350</v>
      </c>
      <c r="B3374" s="63">
        <v>2.6169126066449664</v>
      </c>
      <c r="C3374" s="63">
        <v>22.383087393355034</v>
      </c>
    </row>
    <row r="3375" spans="1:3" x14ac:dyDescent="0.2">
      <c r="A3375" s="63">
        <v>3351</v>
      </c>
      <c r="B3375" s="63">
        <v>18.71438281028091</v>
      </c>
      <c r="C3375" s="63">
        <v>-1.7143828102809096</v>
      </c>
    </row>
    <row r="3376" spans="1:3" x14ac:dyDescent="0.2">
      <c r="A3376" s="63">
        <v>3352</v>
      </c>
      <c r="B3376" s="63">
        <v>16.031471109674918</v>
      </c>
      <c r="C3376" s="63">
        <v>11.968528890325082</v>
      </c>
    </row>
    <row r="3377" spans="1:3" x14ac:dyDescent="0.2">
      <c r="A3377" s="63">
        <v>3353</v>
      </c>
      <c r="B3377" s="63">
        <v>112.07970999136938</v>
      </c>
      <c r="C3377" s="63">
        <v>-7.970999136938417E-2</v>
      </c>
    </row>
    <row r="3378" spans="1:3" x14ac:dyDescent="0.2">
      <c r="A3378" s="63">
        <v>3354</v>
      </c>
      <c r="B3378" s="63">
        <v>12.811977068947733</v>
      </c>
      <c r="C3378" s="63">
        <v>27.188022931052267</v>
      </c>
    </row>
    <row r="3379" spans="1:3" x14ac:dyDescent="0.2">
      <c r="A3379" s="63">
        <v>3355</v>
      </c>
      <c r="B3379" s="63">
        <v>5.2998243072509581</v>
      </c>
      <c r="C3379" s="63">
        <v>22.700175692749042</v>
      </c>
    </row>
    <row r="3380" spans="1:3" x14ac:dyDescent="0.2">
      <c r="A3380" s="63">
        <v>3356</v>
      </c>
      <c r="B3380" s="63">
        <v>17.641218130038517</v>
      </c>
      <c r="C3380" s="63">
        <v>-24.641218130038517</v>
      </c>
    </row>
    <row r="3381" spans="1:3" x14ac:dyDescent="0.2">
      <c r="A3381" s="63">
        <v>3357</v>
      </c>
      <c r="B3381" s="63">
        <v>77.201857883491499</v>
      </c>
      <c r="C3381" s="63">
        <v>26.798142116508501</v>
      </c>
    </row>
    <row r="3382" spans="1:3" x14ac:dyDescent="0.2">
      <c r="A3382" s="63">
        <v>3358</v>
      </c>
      <c r="B3382" s="63">
        <v>10.129065368341742</v>
      </c>
      <c r="C3382" s="63">
        <v>40.870934631658258</v>
      </c>
    </row>
    <row r="3383" spans="1:3" x14ac:dyDescent="0.2">
      <c r="A3383" s="63">
        <v>3359</v>
      </c>
      <c r="B3383" s="63">
        <v>69.689705121794731</v>
      </c>
      <c r="C3383" s="63">
        <v>34.310294878205269</v>
      </c>
    </row>
    <row r="3384" spans="1:3" x14ac:dyDescent="0.2">
      <c r="A3384" s="63">
        <v>3360</v>
      </c>
      <c r="B3384" s="63">
        <v>115.29920403209658</v>
      </c>
      <c r="C3384" s="63">
        <v>-72.299204032096583</v>
      </c>
    </row>
    <row r="3385" spans="1:3" x14ac:dyDescent="0.2">
      <c r="A3385" s="63">
        <v>3361</v>
      </c>
      <c r="B3385" s="63">
        <v>18.71438281028091</v>
      </c>
      <c r="C3385" s="63">
        <v>31.28561718971909</v>
      </c>
    </row>
    <row r="3386" spans="1:3" x14ac:dyDescent="0.2">
      <c r="A3386" s="63">
        <v>3362</v>
      </c>
      <c r="B3386" s="63">
        <v>28.372864932462484</v>
      </c>
      <c r="C3386" s="63">
        <v>-3.372864932462484</v>
      </c>
    </row>
    <row r="3387" spans="1:3" x14ac:dyDescent="0.2">
      <c r="A3387" s="63">
        <v>3363</v>
      </c>
      <c r="B3387" s="63">
        <v>57.884893639128371</v>
      </c>
      <c r="C3387" s="63">
        <v>19.115106360871629</v>
      </c>
    </row>
    <row r="3388" spans="1:3" x14ac:dyDescent="0.2">
      <c r="A3388" s="63">
        <v>3364</v>
      </c>
      <c r="B3388" s="63">
        <v>112.07970999136938</v>
      </c>
      <c r="C3388" s="63">
        <v>0.92029000863061583</v>
      </c>
    </row>
    <row r="3389" spans="1:3" x14ac:dyDescent="0.2">
      <c r="A3389" s="63">
        <v>3365</v>
      </c>
      <c r="B3389" s="63">
        <v>4.7632419671297583</v>
      </c>
      <c r="C3389" s="63">
        <v>-18.763241967129758</v>
      </c>
    </row>
    <row r="3390" spans="1:3" x14ac:dyDescent="0.2">
      <c r="A3390" s="63">
        <v>3366</v>
      </c>
      <c r="B3390" s="63">
        <v>14.958306429432525</v>
      </c>
      <c r="C3390" s="63">
        <v>13.041693570567475</v>
      </c>
    </row>
    <row r="3391" spans="1:3" x14ac:dyDescent="0.2">
      <c r="A3391" s="63">
        <v>3367</v>
      </c>
      <c r="B3391" s="63">
        <v>15.494888769553725</v>
      </c>
      <c r="C3391" s="63">
        <v>-3.4948887695537252</v>
      </c>
    </row>
    <row r="3392" spans="1:3" x14ac:dyDescent="0.2">
      <c r="A3392" s="63">
        <v>3368</v>
      </c>
      <c r="B3392" s="63">
        <v>5.8364066473721579</v>
      </c>
      <c r="C3392" s="63">
        <v>16.163593352627842</v>
      </c>
    </row>
    <row r="3393" spans="1:3" x14ac:dyDescent="0.2">
      <c r="A3393" s="63">
        <v>3369</v>
      </c>
      <c r="B3393" s="63">
        <v>40.177676415128836</v>
      </c>
      <c r="C3393" s="63">
        <v>32.822323584871164</v>
      </c>
    </row>
    <row r="3394" spans="1:3" x14ac:dyDescent="0.2">
      <c r="A3394" s="63">
        <v>3370</v>
      </c>
      <c r="B3394" s="63">
        <v>117.44553339258138</v>
      </c>
      <c r="C3394" s="63">
        <v>66.554466607418618</v>
      </c>
    </row>
    <row r="3395" spans="1:3" x14ac:dyDescent="0.2">
      <c r="A3395" s="63">
        <v>3371</v>
      </c>
      <c r="B3395" s="63">
        <v>21.397294510886901</v>
      </c>
      <c r="C3395" s="63">
        <v>32.602705489113099</v>
      </c>
    </row>
    <row r="3396" spans="1:3" x14ac:dyDescent="0.2">
      <c r="A3396" s="63">
        <v>3372</v>
      </c>
      <c r="B3396" s="63">
        <v>129.25034487524772</v>
      </c>
      <c r="C3396" s="63">
        <v>69.74965512475228</v>
      </c>
    </row>
    <row r="3397" spans="1:3" x14ac:dyDescent="0.2">
      <c r="A3397" s="63">
        <v>3373</v>
      </c>
      <c r="B3397" s="63">
        <v>87.933504685915466</v>
      </c>
      <c r="C3397" s="63">
        <v>57.066495314084534</v>
      </c>
    </row>
    <row r="3398" spans="1:3" x14ac:dyDescent="0.2">
      <c r="A3398" s="63">
        <v>3374</v>
      </c>
      <c r="B3398" s="63">
        <v>27.299700252220084</v>
      </c>
      <c r="C3398" s="63">
        <v>13.700299747779916</v>
      </c>
    </row>
    <row r="3399" spans="1:3" x14ac:dyDescent="0.2">
      <c r="A3399" s="63">
        <v>3375</v>
      </c>
      <c r="B3399" s="63">
        <v>117.44553339258138</v>
      </c>
      <c r="C3399" s="63">
        <v>64.554466607418618</v>
      </c>
    </row>
    <row r="3400" spans="1:3" x14ac:dyDescent="0.2">
      <c r="A3400" s="63">
        <v>3376</v>
      </c>
      <c r="B3400" s="63">
        <v>21.397294510886901</v>
      </c>
      <c r="C3400" s="63">
        <v>32.602705489113099</v>
      </c>
    </row>
    <row r="3401" spans="1:3" x14ac:dyDescent="0.2">
      <c r="A3401" s="63">
        <v>3377</v>
      </c>
      <c r="B3401" s="63">
        <v>129.25034487524772</v>
      </c>
      <c r="C3401" s="63">
        <v>67.74965512475228</v>
      </c>
    </row>
    <row r="3402" spans="1:3" x14ac:dyDescent="0.2">
      <c r="A3402" s="63">
        <v>3378</v>
      </c>
      <c r="B3402" s="63">
        <v>87.933504685915466</v>
      </c>
      <c r="C3402" s="63">
        <v>57.066495314084534</v>
      </c>
    </row>
    <row r="3403" spans="1:3" x14ac:dyDescent="0.2">
      <c r="A3403" s="63">
        <v>3379</v>
      </c>
      <c r="B3403" s="63">
        <v>27.299700252220084</v>
      </c>
      <c r="C3403" s="63">
        <v>13.700299747779916</v>
      </c>
    </row>
    <row r="3404" spans="1:3" x14ac:dyDescent="0.2">
      <c r="A3404" s="63">
        <v>3380</v>
      </c>
      <c r="B3404" s="63">
        <v>205.98161951257904</v>
      </c>
      <c r="C3404" s="63">
        <v>19.018380487420956</v>
      </c>
    </row>
    <row r="3405" spans="1:3" x14ac:dyDescent="0.2">
      <c r="A3405" s="63">
        <v>3381</v>
      </c>
      <c r="B3405" s="63">
        <v>157.68920890167124</v>
      </c>
      <c r="C3405" s="63">
        <v>49.310791098328764</v>
      </c>
    </row>
    <row r="3406" spans="1:3" x14ac:dyDescent="0.2">
      <c r="A3406" s="63">
        <v>3382</v>
      </c>
      <c r="B3406" s="63">
        <v>322.95656965900019</v>
      </c>
      <c r="C3406" s="63">
        <v>39.043430340999805</v>
      </c>
    </row>
    <row r="3407" spans="1:3" x14ac:dyDescent="0.2">
      <c r="A3407" s="63">
        <v>3383</v>
      </c>
      <c r="B3407" s="63">
        <v>240.32288928033572</v>
      </c>
      <c r="C3407" s="63">
        <v>-10.322889280335716</v>
      </c>
    </row>
    <row r="3408" spans="1:3" x14ac:dyDescent="0.2">
      <c r="A3408" s="63">
        <v>3384</v>
      </c>
      <c r="B3408" s="63">
        <v>322.95656965900019</v>
      </c>
      <c r="C3408" s="63">
        <v>39.043430340999805</v>
      </c>
    </row>
    <row r="3409" spans="1:3" x14ac:dyDescent="0.2">
      <c r="A3409" s="63">
        <v>3385</v>
      </c>
      <c r="B3409" s="63">
        <v>157.68920890167124</v>
      </c>
      <c r="C3409" s="63">
        <v>50.310791098328764</v>
      </c>
    </row>
    <row r="3410" spans="1:3" x14ac:dyDescent="0.2">
      <c r="A3410" s="63">
        <v>3386</v>
      </c>
      <c r="B3410" s="63">
        <v>240.32288928033572</v>
      </c>
      <c r="C3410" s="63">
        <v>-10.322889280335716</v>
      </c>
    </row>
    <row r="3411" spans="1:3" x14ac:dyDescent="0.2">
      <c r="A3411" s="63">
        <v>3387</v>
      </c>
      <c r="B3411" s="63">
        <v>293.44454095233431</v>
      </c>
      <c r="C3411" s="63">
        <v>-7.4445409523343073</v>
      </c>
    </row>
    <row r="3412" spans="1:3" x14ac:dyDescent="0.2">
      <c r="A3412" s="63">
        <v>3388</v>
      </c>
      <c r="B3412" s="63">
        <v>-9.1878988760213929</v>
      </c>
      <c r="C3412" s="63">
        <v>35.187898876021393</v>
      </c>
    </row>
    <row r="3413" spans="1:3" x14ac:dyDescent="0.2">
      <c r="A3413" s="63">
        <v>3389</v>
      </c>
      <c r="B3413" s="63">
        <v>5.2998243072509581</v>
      </c>
      <c r="C3413" s="63">
        <v>15.700175692749042</v>
      </c>
    </row>
    <row r="3414" spans="1:3" x14ac:dyDescent="0.2">
      <c r="A3414" s="63">
        <v>3390</v>
      </c>
      <c r="B3414" s="63">
        <v>-25.285369079657332</v>
      </c>
      <c r="C3414" s="63">
        <v>26.285369079657332</v>
      </c>
    </row>
    <row r="3415" spans="1:3" x14ac:dyDescent="0.2">
      <c r="A3415" s="63">
        <v>3391</v>
      </c>
      <c r="B3415" s="63">
        <v>-11.870810576627381</v>
      </c>
      <c r="C3415" s="63">
        <v>36.870810576627377</v>
      </c>
    </row>
    <row r="3416" spans="1:3" x14ac:dyDescent="0.2">
      <c r="A3416" s="63">
        <v>3392</v>
      </c>
      <c r="B3416" s="63">
        <v>-19.382963338324153</v>
      </c>
      <c r="C3416" s="63">
        <v>62.382963338324153</v>
      </c>
    </row>
    <row r="3417" spans="1:3" x14ac:dyDescent="0.2">
      <c r="A3417" s="63">
        <v>3393</v>
      </c>
      <c r="B3417" s="63">
        <v>38.031347054644037</v>
      </c>
      <c r="C3417" s="63">
        <v>-35.031347054644037</v>
      </c>
    </row>
    <row r="3418" spans="1:3" x14ac:dyDescent="0.2">
      <c r="A3418" s="63">
        <v>3394</v>
      </c>
      <c r="B3418" s="63">
        <v>31.592358973189668</v>
      </c>
      <c r="C3418" s="63">
        <v>-88.592358973189675</v>
      </c>
    </row>
    <row r="3419" spans="1:3" x14ac:dyDescent="0.2">
      <c r="A3419" s="63">
        <v>3395</v>
      </c>
      <c r="B3419" s="63">
        <v>13.348559409068933</v>
      </c>
      <c r="C3419" s="63">
        <v>12.651440590931067</v>
      </c>
    </row>
    <row r="3420" spans="1:3" x14ac:dyDescent="0.2">
      <c r="A3420" s="63">
        <v>3396</v>
      </c>
      <c r="B3420" s="63">
        <v>-8.1147341957789934</v>
      </c>
      <c r="C3420" s="63">
        <v>-3.8852658042210066</v>
      </c>
    </row>
    <row r="3421" spans="1:3" x14ac:dyDescent="0.2">
      <c r="A3421" s="63">
        <v>3397</v>
      </c>
      <c r="B3421" s="63">
        <v>3.1534949467661662</v>
      </c>
      <c r="C3421" s="63">
        <v>-2.1534949467661662</v>
      </c>
    </row>
    <row r="3422" spans="1:3" x14ac:dyDescent="0.2">
      <c r="A3422" s="63">
        <v>3398</v>
      </c>
      <c r="B3422" s="63">
        <v>42.860588115734821</v>
      </c>
      <c r="C3422" s="63">
        <v>-5.8605881157348207</v>
      </c>
    </row>
    <row r="3423" spans="1:3" x14ac:dyDescent="0.2">
      <c r="A3423" s="63">
        <v>3399</v>
      </c>
      <c r="B3423" s="63">
        <v>16.031471109674918</v>
      </c>
      <c r="C3423" s="63">
        <v>16.968528890325082</v>
      </c>
    </row>
    <row r="3424" spans="1:3" x14ac:dyDescent="0.2">
      <c r="A3424" s="63">
        <v>3400</v>
      </c>
      <c r="B3424" s="63">
        <v>1.543747926402574</v>
      </c>
      <c r="C3424" s="63">
        <v>38.456252073597426</v>
      </c>
    </row>
    <row r="3425" spans="1:3" x14ac:dyDescent="0.2">
      <c r="A3425" s="63">
        <v>3401</v>
      </c>
      <c r="B3425" s="63">
        <v>-6.5999093961025324E-2</v>
      </c>
      <c r="C3425" s="63">
        <v>39.065999093961025</v>
      </c>
    </row>
    <row r="3426" spans="1:3" x14ac:dyDescent="0.2">
      <c r="A3426" s="63">
        <v>3402</v>
      </c>
      <c r="B3426" s="63">
        <v>-20.456128018566549</v>
      </c>
      <c r="C3426" s="63">
        <v>32.456128018566545</v>
      </c>
    </row>
    <row r="3427" spans="1:3" x14ac:dyDescent="0.2">
      <c r="A3427" s="63">
        <v>3403</v>
      </c>
      <c r="B3427" s="63">
        <v>-12.943975256869777</v>
      </c>
      <c r="C3427" s="63">
        <v>34.943975256869777</v>
      </c>
    </row>
    <row r="3428" spans="1:3" x14ac:dyDescent="0.2">
      <c r="A3428" s="63">
        <v>3404</v>
      </c>
      <c r="B3428" s="63">
        <v>109.3967982907634</v>
      </c>
      <c r="C3428" s="63">
        <v>32.6032017092366</v>
      </c>
    </row>
    <row r="3429" spans="1:3" x14ac:dyDescent="0.2">
      <c r="A3429" s="63">
        <v>3405</v>
      </c>
      <c r="B3429" s="63">
        <v>105.1041395697938</v>
      </c>
      <c r="C3429" s="63">
        <v>36.895860430206199</v>
      </c>
    </row>
    <row r="3430" spans="1:3" x14ac:dyDescent="0.2">
      <c r="A3430" s="63">
        <v>3406</v>
      </c>
      <c r="B3430" s="63">
        <v>15.494888769553725</v>
      </c>
      <c r="C3430" s="63">
        <v>-4.4948887695537252</v>
      </c>
    </row>
    <row r="3431" spans="1:3" x14ac:dyDescent="0.2">
      <c r="A3431" s="63">
        <v>3407</v>
      </c>
      <c r="B3431" s="63">
        <v>14.958306429432525</v>
      </c>
      <c r="C3431" s="63">
        <v>11.041693570567475</v>
      </c>
    </row>
    <row r="3432" spans="1:3" x14ac:dyDescent="0.2">
      <c r="A3432" s="63">
        <v>3408</v>
      </c>
      <c r="B3432" s="63">
        <v>2.6169126066449664</v>
      </c>
      <c r="C3432" s="63">
        <v>23.383087393355034</v>
      </c>
    </row>
    <row r="3433" spans="1:3" x14ac:dyDescent="0.2">
      <c r="A3433" s="63">
        <v>3409</v>
      </c>
      <c r="B3433" s="63">
        <v>4.7632419671297583</v>
      </c>
      <c r="C3433" s="63">
        <v>-19.763241967129758</v>
      </c>
    </row>
    <row r="3434" spans="1:3" x14ac:dyDescent="0.2">
      <c r="A3434" s="63">
        <v>3410</v>
      </c>
      <c r="B3434" s="63">
        <v>112.07970999136938</v>
      </c>
      <c r="C3434" s="63">
        <v>-7.970999136938417E-2</v>
      </c>
    </row>
    <row r="3435" spans="1:3" x14ac:dyDescent="0.2">
      <c r="A3435" s="63">
        <v>3411</v>
      </c>
      <c r="B3435" s="63">
        <v>24.616788551614086</v>
      </c>
      <c r="C3435" s="63">
        <v>32.383211448385914</v>
      </c>
    </row>
    <row r="3436" spans="1:3" x14ac:dyDescent="0.2">
      <c r="A3436" s="63">
        <v>3412</v>
      </c>
      <c r="B3436" s="63">
        <v>39.641094075007636</v>
      </c>
      <c r="C3436" s="63">
        <v>47.358905924992364</v>
      </c>
    </row>
    <row r="3437" spans="1:3" x14ac:dyDescent="0.2">
      <c r="A3437" s="63">
        <v>3413</v>
      </c>
      <c r="B3437" s="63">
        <v>5.2998243072509581</v>
      </c>
      <c r="C3437" s="63">
        <v>22.700175692749042</v>
      </c>
    </row>
    <row r="3438" spans="1:3" x14ac:dyDescent="0.2">
      <c r="A3438" s="63">
        <v>3414</v>
      </c>
      <c r="B3438" s="63">
        <v>13.348559409068933</v>
      </c>
      <c r="C3438" s="63">
        <v>-23.348559409068933</v>
      </c>
    </row>
    <row r="3439" spans="1:3" x14ac:dyDescent="0.2">
      <c r="A3439" s="63">
        <v>3415</v>
      </c>
      <c r="B3439" s="63">
        <v>-5.9684048352942014</v>
      </c>
      <c r="C3439" s="63">
        <v>30.968404835294201</v>
      </c>
    </row>
    <row r="3440" spans="1:3" x14ac:dyDescent="0.2">
      <c r="A3440" s="63">
        <v>3416</v>
      </c>
      <c r="B3440" s="63">
        <v>32.128941313310868</v>
      </c>
      <c r="C3440" s="63">
        <v>-3.1289413133108681</v>
      </c>
    </row>
    <row r="3441" spans="1:3" x14ac:dyDescent="0.2">
      <c r="A3441" s="63">
        <v>3417</v>
      </c>
      <c r="B3441" s="63">
        <v>126.03085083452055</v>
      </c>
      <c r="C3441" s="63">
        <v>-78.03085083452055</v>
      </c>
    </row>
    <row r="3442" spans="1:3" x14ac:dyDescent="0.2">
      <c r="A3442" s="63">
        <v>3418</v>
      </c>
      <c r="B3442" s="63">
        <v>80.421351924218698</v>
      </c>
      <c r="C3442" s="63">
        <v>20.578648075781302</v>
      </c>
    </row>
    <row r="3443" spans="1:3" x14ac:dyDescent="0.2">
      <c r="A3443" s="63">
        <v>3419</v>
      </c>
      <c r="B3443" s="63">
        <v>77.738440223612713</v>
      </c>
      <c r="C3443" s="63">
        <v>19.261559776387287</v>
      </c>
    </row>
    <row r="3444" spans="1:3" x14ac:dyDescent="0.2">
      <c r="A3444" s="63">
        <v>3420</v>
      </c>
      <c r="B3444" s="63">
        <v>42.860588115734821</v>
      </c>
      <c r="C3444" s="63">
        <v>-3.8605881157348207</v>
      </c>
    </row>
    <row r="3445" spans="1:3" x14ac:dyDescent="0.2">
      <c r="A3445" s="63">
        <v>3421</v>
      </c>
      <c r="B3445" s="63">
        <v>16.031471109674918</v>
      </c>
      <c r="C3445" s="63">
        <v>16.968528890325082</v>
      </c>
    </row>
    <row r="3446" spans="1:3" x14ac:dyDescent="0.2">
      <c r="A3446" s="63">
        <v>3422</v>
      </c>
      <c r="B3446" s="63">
        <v>1.543747926402574</v>
      </c>
      <c r="C3446" s="63">
        <v>37.456252073597426</v>
      </c>
    </row>
    <row r="3447" spans="1:3" x14ac:dyDescent="0.2">
      <c r="A3447" s="63">
        <v>3423</v>
      </c>
      <c r="B3447" s="63">
        <v>-17.236633977839361</v>
      </c>
      <c r="C3447" s="63">
        <v>34.236633977839361</v>
      </c>
    </row>
    <row r="3448" spans="1:3" x14ac:dyDescent="0.2">
      <c r="A3448" s="63">
        <v>3424</v>
      </c>
      <c r="B3448" s="63">
        <v>13.348559409068933</v>
      </c>
      <c r="C3448" s="63">
        <v>-24.348559409068933</v>
      </c>
    </row>
    <row r="3449" spans="1:3" x14ac:dyDescent="0.2">
      <c r="A3449" s="63">
        <v>3425</v>
      </c>
      <c r="B3449" s="63">
        <v>9.592483028220542</v>
      </c>
      <c r="C3449" s="63">
        <v>12.407516971779458</v>
      </c>
    </row>
    <row r="3450" spans="1:3" x14ac:dyDescent="0.2">
      <c r="A3450" s="63">
        <v>3426</v>
      </c>
      <c r="B3450" s="63">
        <v>77.201857883491499</v>
      </c>
      <c r="C3450" s="63">
        <v>26.798142116508501</v>
      </c>
    </row>
    <row r="3451" spans="1:3" x14ac:dyDescent="0.2">
      <c r="A3451" s="63">
        <v>3427</v>
      </c>
      <c r="B3451" s="63">
        <v>-5.9684048352942014</v>
      </c>
      <c r="C3451" s="63">
        <v>30.968404835294201</v>
      </c>
    </row>
    <row r="3452" spans="1:3" x14ac:dyDescent="0.2">
      <c r="A3452" s="63">
        <v>3428</v>
      </c>
      <c r="B3452" s="63">
        <v>32.128941313310868</v>
      </c>
      <c r="C3452" s="63">
        <v>-4.1289413133108681</v>
      </c>
    </row>
    <row r="3453" spans="1:3" x14ac:dyDescent="0.2">
      <c r="A3453" s="63">
        <v>3429</v>
      </c>
      <c r="B3453" s="63">
        <v>77.738440223612713</v>
      </c>
      <c r="C3453" s="63">
        <v>19.261559776387287</v>
      </c>
    </row>
    <row r="3454" spans="1:3" x14ac:dyDescent="0.2">
      <c r="A3454" s="63">
        <v>3430</v>
      </c>
      <c r="B3454" s="63">
        <v>18.177800470159717</v>
      </c>
      <c r="C3454" s="63">
        <v>42.822199529840283</v>
      </c>
    </row>
    <row r="3455" spans="1:3" x14ac:dyDescent="0.2">
      <c r="A3455" s="63">
        <v>3431</v>
      </c>
      <c r="B3455" s="63">
        <v>39.641094075007636</v>
      </c>
      <c r="C3455" s="63">
        <v>47.358905924992364</v>
      </c>
    </row>
    <row r="3456" spans="1:3" x14ac:dyDescent="0.2">
      <c r="A3456" s="63">
        <v>3432</v>
      </c>
      <c r="B3456" s="63">
        <v>126.03085083452055</v>
      </c>
      <c r="C3456" s="63">
        <v>-78.03085083452055</v>
      </c>
    </row>
    <row r="3457" spans="1:3" x14ac:dyDescent="0.2">
      <c r="A3457" s="63">
        <v>3433</v>
      </c>
      <c r="B3457" s="63">
        <v>80.421351924218698</v>
      </c>
      <c r="C3457" s="63">
        <v>20.578648075781302</v>
      </c>
    </row>
    <row r="3458" spans="1:3" x14ac:dyDescent="0.2">
      <c r="A3458" s="63">
        <v>3434</v>
      </c>
      <c r="B3458" s="63">
        <v>109.3967982907634</v>
      </c>
      <c r="C3458" s="63">
        <v>34.6032017092366</v>
      </c>
    </row>
    <row r="3459" spans="1:3" x14ac:dyDescent="0.2">
      <c r="A3459" s="63">
        <v>3435</v>
      </c>
      <c r="B3459" s="63">
        <v>105.1041395697938</v>
      </c>
      <c r="C3459" s="63">
        <v>35.895860430206199</v>
      </c>
    </row>
    <row r="3460" spans="1:3" x14ac:dyDescent="0.2">
      <c r="A3460" s="63">
        <v>3436</v>
      </c>
      <c r="B3460" s="63">
        <v>15.494888769553725</v>
      </c>
      <c r="C3460" s="63">
        <v>-3.4948887695537252</v>
      </c>
    </row>
    <row r="3461" spans="1:3" x14ac:dyDescent="0.2">
      <c r="A3461" s="63">
        <v>3437</v>
      </c>
      <c r="B3461" s="63">
        <v>-12.943975256869777</v>
      </c>
      <c r="C3461" s="63">
        <v>34.943975256869777</v>
      </c>
    </row>
    <row r="3462" spans="1:3" x14ac:dyDescent="0.2">
      <c r="A3462" s="63">
        <v>3438</v>
      </c>
      <c r="B3462" s="63">
        <v>-20.456128018566549</v>
      </c>
      <c r="C3462" s="63">
        <v>32.456128018566545</v>
      </c>
    </row>
    <row r="3463" spans="1:3" x14ac:dyDescent="0.2">
      <c r="A3463" s="63">
        <v>3439</v>
      </c>
      <c r="B3463" s="63">
        <v>13.348559409068933</v>
      </c>
      <c r="C3463" s="63">
        <v>-5.3485594090689332</v>
      </c>
    </row>
    <row r="3464" spans="1:3" x14ac:dyDescent="0.2">
      <c r="A3464" s="63">
        <v>3440</v>
      </c>
      <c r="B3464" s="63">
        <v>112.07970999136938</v>
      </c>
      <c r="C3464" s="63">
        <v>0.92029000863061583</v>
      </c>
    </row>
    <row r="3465" spans="1:3" x14ac:dyDescent="0.2">
      <c r="A3465" s="63">
        <v>3441</v>
      </c>
      <c r="B3465" s="63">
        <v>310.61517583621264</v>
      </c>
      <c r="C3465" s="63">
        <v>466.38482416378736</v>
      </c>
    </row>
    <row r="3466" spans="1:3" x14ac:dyDescent="0.2">
      <c r="A3466" s="63">
        <v>3442</v>
      </c>
      <c r="B3466" s="63">
        <v>3.1534949467661662</v>
      </c>
      <c r="C3466" s="63">
        <v>-2.1534949467661662</v>
      </c>
    </row>
    <row r="3467" spans="1:3" x14ac:dyDescent="0.2">
      <c r="A3467" s="63">
        <v>3443</v>
      </c>
      <c r="B3467" s="63">
        <v>-9.1878988760213929</v>
      </c>
      <c r="C3467" s="63">
        <v>37.187898876021393</v>
      </c>
    </row>
    <row r="3468" spans="1:3" x14ac:dyDescent="0.2">
      <c r="A3468" s="63">
        <v>3444</v>
      </c>
      <c r="B3468" s="63">
        <v>-19.382963338324153</v>
      </c>
      <c r="C3468" s="63">
        <v>62.382963338324153</v>
      </c>
    </row>
    <row r="3469" spans="1:3" x14ac:dyDescent="0.2">
      <c r="A3469" s="63">
        <v>3445</v>
      </c>
      <c r="B3469" s="63">
        <v>38.031347054644037</v>
      </c>
      <c r="C3469" s="63">
        <v>-37.031347054644037</v>
      </c>
    </row>
    <row r="3470" spans="1:3" x14ac:dyDescent="0.2">
      <c r="A3470" s="63">
        <v>3446</v>
      </c>
      <c r="B3470" s="63">
        <v>-8.1147341957789934</v>
      </c>
      <c r="C3470" s="63">
        <v>-3.8852658042210066</v>
      </c>
    </row>
    <row r="3471" spans="1:3" x14ac:dyDescent="0.2">
      <c r="A3471" s="63">
        <v>3447</v>
      </c>
      <c r="B3471" s="63">
        <v>38.031347054644037</v>
      </c>
      <c r="C3471" s="63">
        <v>27.968652945355963</v>
      </c>
    </row>
    <row r="3472" spans="1:3" x14ac:dyDescent="0.2">
      <c r="A3472" s="63">
        <v>3448</v>
      </c>
      <c r="B3472" s="63">
        <v>42.860588115734821</v>
      </c>
      <c r="C3472" s="63">
        <v>18.139411884265179</v>
      </c>
    </row>
    <row r="3473" spans="1:3" x14ac:dyDescent="0.2">
      <c r="A3473" s="63">
        <v>3449</v>
      </c>
      <c r="B3473" s="63">
        <v>304.71277009487949</v>
      </c>
      <c r="C3473" s="63">
        <v>11.287229905120512</v>
      </c>
    </row>
    <row r="3474" spans="1:3" x14ac:dyDescent="0.2">
      <c r="A3474" s="63">
        <v>3450</v>
      </c>
      <c r="B3474" s="63">
        <v>23.5436238713717</v>
      </c>
      <c r="C3474" s="63">
        <v>-443.54362387137172</v>
      </c>
    </row>
    <row r="3475" spans="1:3" x14ac:dyDescent="0.2">
      <c r="A3475" s="63">
        <v>3451</v>
      </c>
      <c r="B3475" s="63">
        <v>129.25034487524772</v>
      </c>
      <c r="C3475" s="63">
        <v>69.74965512475228</v>
      </c>
    </row>
    <row r="3476" spans="1:3" x14ac:dyDescent="0.2">
      <c r="A3476" s="63">
        <v>3452</v>
      </c>
      <c r="B3476" s="63">
        <v>117.44553339258138</v>
      </c>
      <c r="C3476" s="63">
        <v>66.554466607418618</v>
      </c>
    </row>
    <row r="3477" spans="1:3" x14ac:dyDescent="0.2">
      <c r="A3477" s="63">
        <v>3453</v>
      </c>
      <c r="B3477" s="63">
        <v>87.933504685915466</v>
      </c>
      <c r="C3477" s="63">
        <v>57.066495314084534</v>
      </c>
    </row>
    <row r="3478" spans="1:3" x14ac:dyDescent="0.2">
      <c r="A3478" s="63">
        <v>3454</v>
      </c>
      <c r="B3478" s="63">
        <v>-1.1391637742034177</v>
      </c>
      <c r="C3478" s="63">
        <v>-390.86083622579656</v>
      </c>
    </row>
    <row r="3479" spans="1:3" x14ac:dyDescent="0.2">
      <c r="A3479" s="63">
        <v>3455</v>
      </c>
      <c r="B3479" s="63">
        <v>246.22529502166893</v>
      </c>
      <c r="C3479" s="63">
        <v>0.77470497833107288</v>
      </c>
    </row>
    <row r="3480" spans="1:3" x14ac:dyDescent="0.2">
      <c r="A3480" s="63">
        <v>3456</v>
      </c>
      <c r="B3480" s="63">
        <v>441.54126682578499</v>
      </c>
      <c r="C3480" s="63">
        <v>66.458733174215013</v>
      </c>
    </row>
    <row r="3481" spans="1:3" x14ac:dyDescent="0.2">
      <c r="A3481" s="63">
        <v>3457</v>
      </c>
      <c r="B3481" s="63">
        <v>50.909323217552803</v>
      </c>
      <c r="C3481" s="63">
        <v>33.090676782447197</v>
      </c>
    </row>
    <row r="3482" spans="1:3" x14ac:dyDescent="0.2">
      <c r="A3482" s="63">
        <v>3458</v>
      </c>
      <c r="B3482" s="63">
        <v>42.860588115734821</v>
      </c>
      <c r="C3482" s="63">
        <v>-3.8605881157348207</v>
      </c>
    </row>
    <row r="3483" spans="1:3" x14ac:dyDescent="0.2">
      <c r="A3483" s="63">
        <v>3459</v>
      </c>
      <c r="B3483" s="63">
        <v>20.324129830644509</v>
      </c>
      <c r="C3483" s="63">
        <v>42.675870169355491</v>
      </c>
    </row>
    <row r="3484" spans="1:3" x14ac:dyDescent="0.2">
      <c r="A3484" s="63">
        <v>3460</v>
      </c>
      <c r="B3484" s="63">
        <v>39.641094075007636</v>
      </c>
      <c r="C3484" s="63">
        <v>47.358905924992364</v>
      </c>
    </row>
    <row r="3485" spans="1:3" x14ac:dyDescent="0.2">
      <c r="A3485" s="63">
        <v>3461</v>
      </c>
      <c r="B3485" s="63">
        <v>13.348559409068933</v>
      </c>
      <c r="C3485" s="63">
        <v>-23.348559409068933</v>
      </c>
    </row>
    <row r="3486" spans="1:3" x14ac:dyDescent="0.2">
      <c r="A3486" s="63">
        <v>3462</v>
      </c>
      <c r="B3486" s="63">
        <v>24.616788551614086</v>
      </c>
      <c r="C3486" s="63">
        <v>32.383211448385914</v>
      </c>
    </row>
    <row r="3487" spans="1:3" x14ac:dyDescent="0.2">
      <c r="A3487" s="63">
        <v>3463</v>
      </c>
      <c r="B3487" s="63">
        <v>5.2998243072509581</v>
      </c>
      <c r="C3487" s="63">
        <v>23.700175692749042</v>
      </c>
    </row>
    <row r="3488" spans="1:3" x14ac:dyDescent="0.2">
      <c r="A3488" s="63">
        <v>3464</v>
      </c>
      <c r="B3488" s="63">
        <v>-9.1878988760213929</v>
      </c>
      <c r="C3488" s="63">
        <v>35.187898876021393</v>
      </c>
    </row>
    <row r="3489" spans="1:3" x14ac:dyDescent="0.2">
      <c r="A3489" s="63">
        <v>3465</v>
      </c>
      <c r="B3489" s="63">
        <v>5.2998243072509581</v>
      </c>
      <c r="C3489" s="63">
        <v>15.700175692749042</v>
      </c>
    </row>
    <row r="3490" spans="1:3" x14ac:dyDescent="0.2">
      <c r="A3490" s="63">
        <v>3466</v>
      </c>
      <c r="B3490" s="63">
        <v>42.860588115734821</v>
      </c>
      <c r="C3490" s="63">
        <v>18.139411884265179</v>
      </c>
    </row>
    <row r="3491" spans="1:3" x14ac:dyDescent="0.2">
      <c r="A3491" s="63">
        <v>3467</v>
      </c>
      <c r="B3491" s="63">
        <v>31.592358973189668</v>
      </c>
      <c r="C3491" s="63">
        <v>-89.592358973189675</v>
      </c>
    </row>
    <row r="3492" spans="1:3" x14ac:dyDescent="0.2">
      <c r="A3492" s="63">
        <v>3468</v>
      </c>
      <c r="B3492" s="63">
        <v>-8.1147341957789934</v>
      </c>
      <c r="C3492" s="63">
        <v>-2.8852658042210066</v>
      </c>
    </row>
    <row r="3493" spans="1:3" x14ac:dyDescent="0.2">
      <c r="A3493" s="63">
        <v>3469</v>
      </c>
      <c r="B3493" s="63">
        <v>38.031347054644037</v>
      </c>
      <c r="C3493" s="63">
        <v>-35.031347054644037</v>
      </c>
    </row>
    <row r="3494" spans="1:3" x14ac:dyDescent="0.2">
      <c r="A3494" s="63">
        <v>3470</v>
      </c>
      <c r="B3494" s="63">
        <v>13.348559409068933</v>
      </c>
      <c r="C3494" s="63">
        <v>11.651440590931067</v>
      </c>
    </row>
    <row r="3495" spans="1:3" x14ac:dyDescent="0.2">
      <c r="A3495" s="63">
        <v>3471</v>
      </c>
      <c r="B3495" s="63">
        <v>32.128941313310868</v>
      </c>
      <c r="C3495" s="63">
        <v>-4.1289413133108681</v>
      </c>
    </row>
    <row r="3496" spans="1:3" x14ac:dyDescent="0.2">
      <c r="A3496" s="63">
        <v>3472</v>
      </c>
      <c r="B3496" s="63">
        <v>126.03085083452055</v>
      </c>
      <c r="C3496" s="63">
        <v>-79.03085083452055</v>
      </c>
    </row>
    <row r="3497" spans="1:3" x14ac:dyDescent="0.2">
      <c r="A3497" s="63">
        <v>3473</v>
      </c>
      <c r="B3497" s="63">
        <v>40.177676415128836</v>
      </c>
      <c r="C3497" s="63">
        <v>32.822323584871164</v>
      </c>
    </row>
    <row r="3498" spans="1:3" x14ac:dyDescent="0.2">
      <c r="A3498" s="63">
        <v>3474</v>
      </c>
      <c r="B3498" s="63">
        <v>-12.943975256869777</v>
      </c>
      <c r="C3498" s="63">
        <v>34.943975256869777</v>
      </c>
    </row>
    <row r="3499" spans="1:3" x14ac:dyDescent="0.2">
      <c r="A3499" s="63">
        <v>3475</v>
      </c>
      <c r="B3499" s="63">
        <v>105.1041395697938</v>
      </c>
      <c r="C3499" s="63">
        <v>35.895860430206199</v>
      </c>
    </row>
    <row r="3500" spans="1:3" x14ac:dyDescent="0.2">
      <c r="A3500" s="63">
        <v>3476</v>
      </c>
      <c r="B3500" s="63">
        <v>-20.456128018566549</v>
      </c>
      <c r="C3500" s="63">
        <v>34.456128018566545</v>
      </c>
    </row>
    <row r="3501" spans="1:3" x14ac:dyDescent="0.2">
      <c r="A3501" s="63">
        <v>3477</v>
      </c>
      <c r="B3501" s="63">
        <v>109.3967982907634</v>
      </c>
      <c r="C3501" s="63">
        <v>32.6032017092366</v>
      </c>
    </row>
    <row r="3502" spans="1:3" x14ac:dyDescent="0.2">
      <c r="A3502" s="63">
        <v>3478</v>
      </c>
      <c r="B3502" s="63">
        <v>14.958306429432525</v>
      </c>
      <c r="C3502" s="63">
        <v>11.041693570567475</v>
      </c>
    </row>
    <row r="3503" spans="1:3" x14ac:dyDescent="0.2">
      <c r="A3503" s="63">
        <v>3479</v>
      </c>
      <c r="B3503" s="63">
        <v>2.6169126066449664</v>
      </c>
      <c r="C3503" s="63">
        <v>23.383087393355034</v>
      </c>
    </row>
    <row r="3504" spans="1:3" x14ac:dyDescent="0.2">
      <c r="A3504" s="63">
        <v>3480</v>
      </c>
      <c r="B3504" s="63">
        <v>318.12732859790941</v>
      </c>
      <c r="C3504" s="63">
        <v>26.872671402090589</v>
      </c>
    </row>
    <row r="3505" spans="1:3" x14ac:dyDescent="0.2">
      <c r="A3505" s="63">
        <v>3481</v>
      </c>
      <c r="B3505" s="63">
        <v>21.397294510886901</v>
      </c>
      <c r="C3505" s="63">
        <v>32.602705489113099</v>
      </c>
    </row>
    <row r="3506" spans="1:3" x14ac:dyDescent="0.2">
      <c r="A3506" s="63">
        <v>3482</v>
      </c>
      <c r="B3506" s="63">
        <v>27.299700252220084</v>
      </c>
      <c r="C3506" s="63">
        <v>13.700299747779916</v>
      </c>
    </row>
    <row r="3507" spans="1:3" x14ac:dyDescent="0.2">
      <c r="A3507" s="63">
        <v>3483</v>
      </c>
      <c r="B3507" s="63">
        <v>117.44553339258138</v>
      </c>
      <c r="C3507" s="63">
        <v>66.554466607418618</v>
      </c>
    </row>
    <row r="3508" spans="1:3" x14ac:dyDescent="0.2">
      <c r="A3508" s="63">
        <v>3484</v>
      </c>
      <c r="B3508" s="63">
        <v>87.933504685915466</v>
      </c>
      <c r="C3508" s="63">
        <v>57.066495314084534</v>
      </c>
    </row>
    <row r="3509" spans="1:3" x14ac:dyDescent="0.2">
      <c r="A3509" s="63">
        <v>3485</v>
      </c>
      <c r="B3509" s="63">
        <v>38.031347054644037</v>
      </c>
      <c r="C3509" s="63">
        <v>-35.031347054644037</v>
      </c>
    </row>
    <row r="3510" spans="1:3" x14ac:dyDescent="0.2">
      <c r="A3510" s="63">
        <v>3486</v>
      </c>
      <c r="B3510" s="63">
        <v>13.348559409068933</v>
      </c>
      <c r="C3510" s="63">
        <v>12.651440590931067</v>
      </c>
    </row>
    <row r="3511" spans="1:3" x14ac:dyDescent="0.2">
      <c r="A3511" s="63">
        <v>3487</v>
      </c>
      <c r="B3511" s="63">
        <v>-8.1147341957789934</v>
      </c>
      <c r="C3511" s="63">
        <v>-3.8852658042210066</v>
      </c>
    </row>
    <row r="3512" spans="1:3" x14ac:dyDescent="0.2">
      <c r="A3512" s="63">
        <v>3488</v>
      </c>
      <c r="B3512" s="63">
        <v>38.031347054644037</v>
      </c>
      <c r="C3512" s="63">
        <v>29.968652945355963</v>
      </c>
    </row>
    <row r="3513" spans="1:3" x14ac:dyDescent="0.2">
      <c r="A3513" s="63">
        <v>3489</v>
      </c>
      <c r="B3513" s="63">
        <v>42.860588115734821</v>
      </c>
      <c r="C3513" s="63">
        <v>18.139411884265179</v>
      </c>
    </row>
    <row r="3514" spans="1:3" x14ac:dyDescent="0.2">
      <c r="A3514" s="63">
        <v>3490</v>
      </c>
      <c r="B3514" s="63">
        <v>31.592358973189668</v>
      </c>
      <c r="C3514" s="63">
        <v>-88.592358973189675</v>
      </c>
    </row>
    <row r="3515" spans="1:3" x14ac:dyDescent="0.2">
      <c r="A3515" s="63">
        <v>3491</v>
      </c>
      <c r="B3515" s="63">
        <v>16.031471109674918</v>
      </c>
      <c r="C3515" s="63">
        <v>16.968528890325082</v>
      </c>
    </row>
    <row r="3516" spans="1:3" x14ac:dyDescent="0.2">
      <c r="A3516" s="63">
        <v>3492</v>
      </c>
      <c r="B3516" s="63">
        <v>9.592483028220542</v>
      </c>
      <c r="C3516" s="63">
        <v>11.407516971779458</v>
      </c>
    </row>
    <row r="3517" spans="1:3" x14ac:dyDescent="0.2">
      <c r="A3517" s="63">
        <v>3493</v>
      </c>
      <c r="B3517" s="63">
        <v>42.860588115734821</v>
      </c>
      <c r="C3517" s="63">
        <v>-5.8605881157348207</v>
      </c>
    </row>
    <row r="3518" spans="1:3" x14ac:dyDescent="0.2">
      <c r="A3518" s="63">
        <v>3494</v>
      </c>
      <c r="B3518" s="63">
        <v>-6.5999093961025324E-2</v>
      </c>
      <c r="C3518" s="63">
        <v>39.065999093961025</v>
      </c>
    </row>
    <row r="3519" spans="1:3" x14ac:dyDescent="0.2">
      <c r="A3519" s="63">
        <v>3495</v>
      </c>
      <c r="B3519" s="63">
        <v>50.909323217552803</v>
      </c>
      <c r="C3519" s="63">
        <v>35.090676782447197</v>
      </c>
    </row>
    <row r="3520" spans="1:3" x14ac:dyDescent="0.2">
      <c r="A3520" s="63">
        <v>3496</v>
      </c>
      <c r="B3520" s="63">
        <v>1.543747926402574</v>
      </c>
      <c r="C3520" s="63">
        <v>37.456252073597426</v>
      </c>
    </row>
    <row r="3521" spans="1:3" x14ac:dyDescent="0.2">
      <c r="A3521" s="63">
        <v>3497</v>
      </c>
      <c r="B3521" s="63">
        <v>117.44553339258138</v>
      </c>
      <c r="C3521" s="63">
        <v>66.554466607418618</v>
      </c>
    </row>
    <row r="3522" spans="1:3" x14ac:dyDescent="0.2">
      <c r="A3522" s="63">
        <v>3498</v>
      </c>
      <c r="B3522" s="63">
        <v>87.933504685915466</v>
      </c>
      <c r="C3522" s="63">
        <v>57.066495314084534</v>
      </c>
    </row>
    <row r="3523" spans="1:3" x14ac:dyDescent="0.2">
      <c r="A3523" s="63">
        <v>3499</v>
      </c>
      <c r="B3523" s="63">
        <v>27.299700252220084</v>
      </c>
      <c r="C3523" s="63">
        <v>13.700299747779916</v>
      </c>
    </row>
    <row r="3524" spans="1:3" x14ac:dyDescent="0.2">
      <c r="A3524" s="63">
        <v>3500</v>
      </c>
      <c r="B3524" s="63">
        <v>129.25034487524772</v>
      </c>
      <c r="C3524" s="63">
        <v>67.74965512475228</v>
      </c>
    </row>
    <row r="3525" spans="1:3" x14ac:dyDescent="0.2">
      <c r="A3525" s="63">
        <v>3501</v>
      </c>
      <c r="B3525" s="63">
        <v>318.12732859790941</v>
      </c>
      <c r="C3525" s="63">
        <v>25.872671402090589</v>
      </c>
    </row>
    <row r="3526" spans="1:3" x14ac:dyDescent="0.2">
      <c r="A3526" s="63">
        <v>3502</v>
      </c>
      <c r="B3526" s="63">
        <v>21.397294510886901</v>
      </c>
      <c r="C3526" s="63">
        <v>30.602705489113099</v>
      </c>
    </row>
    <row r="3527" spans="1:3" x14ac:dyDescent="0.2">
      <c r="A3527" s="63">
        <v>3503</v>
      </c>
      <c r="B3527" s="63">
        <v>3.6900772868873659</v>
      </c>
      <c r="C3527" s="63">
        <v>-195.69007728688737</v>
      </c>
    </row>
    <row r="3528" spans="1:3" x14ac:dyDescent="0.2">
      <c r="A3528" s="63">
        <v>3504</v>
      </c>
      <c r="B3528" s="63">
        <v>441.54126682578499</v>
      </c>
      <c r="C3528" s="63">
        <v>66.458733174215013</v>
      </c>
    </row>
    <row r="3529" spans="1:3" x14ac:dyDescent="0.2">
      <c r="A3529" s="63">
        <v>3505</v>
      </c>
      <c r="B3529" s="63">
        <v>46.080082156462019</v>
      </c>
      <c r="C3529" s="63">
        <v>-235.08008215646203</v>
      </c>
    </row>
    <row r="3530" spans="1:3" x14ac:dyDescent="0.2">
      <c r="A3530" s="63">
        <v>3506</v>
      </c>
      <c r="B3530" s="63">
        <v>240.32288928033572</v>
      </c>
      <c r="C3530" s="63">
        <v>-10.322889280335716</v>
      </c>
    </row>
    <row r="3531" spans="1:3" x14ac:dyDescent="0.2">
      <c r="A3531" s="63">
        <v>3507</v>
      </c>
      <c r="B3531" s="63">
        <v>176.46959080591316</v>
      </c>
      <c r="C3531" s="63">
        <v>-107.46959080591316</v>
      </c>
    </row>
    <row r="3532" spans="1:3" x14ac:dyDescent="0.2">
      <c r="A3532" s="63">
        <v>3508</v>
      </c>
      <c r="B3532" s="63">
        <v>322.95656965900019</v>
      </c>
      <c r="C3532" s="63">
        <v>39.043430340999805</v>
      </c>
    </row>
    <row r="3533" spans="1:3" x14ac:dyDescent="0.2">
      <c r="A3533" s="63">
        <v>3509</v>
      </c>
      <c r="B3533" s="63">
        <v>322.95656965900019</v>
      </c>
      <c r="C3533" s="63">
        <v>39.043430340999805</v>
      </c>
    </row>
    <row r="3534" spans="1:3" x14ac:dyDescent="0.2">
      <c r="A3534" s="63">
        <v>3510</v>
      </c>
      <c r="B3534" s="63">
        <v>240.32288928033572</v>
      </c>
      <c r="C3534" s="63">
        <v>-10.322889280335716</v>
      </c>
    </row>
    <row r="3535" spans="1:3" x14ac:dyDescent="0.2">
      <c r="A3535" s="63">
        <v>3511</v>
      </c>
      <c r="B3535" s="63">
        <v>-31.187774820990512</v>
      </c>
      <c r="C3535" s="63">
        <v>-526.81222517900949</v>
      </c>
    </row>
    <row r="3536" spans="1:3" x14ac:dyDescent="0.2">
      <c r="A3536" s="63">
        <v>3512</v>
      </c>
      <c r="B3536" s="63">
        <v>176.46959080591316</v>
      </c>
      <c r="C3536" s="63">
        <v>-108.46959080591316</v>
      </c>
    </row>
    <row r="3537" spans="1:3" x14ac:dyDescent="0.2">
      <c r="A3537" s="63">
        <v>3513</v>
      </c>
      <c r="B3537" s="63">
        <v>205.98161951257904</v>
      </c>
      <c r="C3537" s="63">
        <v>19.018380487420956</v>
      </c>
    </row>
    <row r="3538" spans="1:3" x14ac:dyDescent="0.2">
      <c r="A3538" s="63">
        <v>3514</v>
      </c>
      <c r="B3538" s="63">
        <v>157.68920890167124</v>
      </c>
      <c r="C3538" s="63">
        <v>49.310791098328764</v>
      </c>
    </row>
    <row r="3539" spans="1:3" x14ac:dyDescent="0.2">
      <c r="A3539" s="63">
        <v>3515</v>
      </c>
      <c r="B3539" s="63">
        <v>3.1534949467661662</v>
      </c>
      <c r="C3539" s="63">
        <v>-2.1534949467661662</v>
      </c>
    </row>
    <row r="3540" spans="1:3" x14ac:dyDescent="0.2">
      <c r="A3540" s="63">
        <v>3516</v>
      </c>
      <c r="B3540" s="63">
        <v>5.2998243072509581</v>
      </c>
      <c r="C3540" s="63">
        <v>16.700175692749042</v>
      </c>
    </row>
    <row r="3541" spans="1:3" x14ac:dyDescent="0.2">
      <c r="A3541" s="63">
        <v>3517</v>
      </c>
      <c r="B3541" s="63">
        <v>-19.382963338324153</v>
      </c>
      <c r="C3541" s="63">
        <v>63.382963338324153</v>
      </c>
    </row>
    <row r="3542" spans="1:3" x14ac:dyDescent="0.2">
      <c r="A3542" s="63">
        <v>3518</v>
      </c>
      <c r="B3542" s="63">
        <v>-9.1878988760213929</v>
      </c>
      <c r="C3542" s="63">
        <v>35.187898876021393</v>
      </c>
    </row>
    <row r="3543" spans="1:3" x14ac:dyDescent="0.2">
      <c r="A3543" s="63">
        <v>3519</v>
      </c>
      <c r="B3543" s="63">
        <v>-11.870810576627381</v>
      </c>
      <c r="C3543" s="63">
        <v>34.870810576627377</v>
      </c>
    </row>
    <row r="3544" spans="1:3" x14ac:dyDescent="0.2">
      <c r="A3544" s="63">
        <v>3520</v>
      </c>
      <c r="B3544" s="63">
        <v>-20.456128018566549</v>
      </c>
      <c r="C3544" s="63">
        <v>32.456128018566545</v>
      </c>
    </row>
    <row r="3545" spans="1:3" x14ac:dyDescent="0.2">
      <c r="A3545" s="63">
        <v>3521</v>
      </c>
      <c r="B3545" s="63">
        <v>109.3967982907634</v>
      </c>
      <c r="C3545" s="63">
        <v>34.6032017092366</v>
      </c>
    </row>
    <row r="3546" spans="1:3" x14ac:dyDescent="0.2">
      <c r="A3546" s="63">
        <v>3522</v>
      </c>
      <c r="B3546" s="63">
        <v>105.1041395697938</v>
      </c>
      <c r="C3546" s="63">
        <v>35.895860430206199</v>
      </c>
    </row>
    <row r="3547" spans="1:3" x14ac:dyDescent="0.2">
      <c r="A3547" s="63">
        <v>3523</v>
      </c>
      <c r="B3547" s="63">
        <v>-9.7244812161425855</v>
      </c>
      <c r="C3547" s="63">
        <v>35.724481216142586</v>
      </c>
    </row>
    <row r="3548" spans="1:3" x14ac:dyDescent="0.2">
      <c r="A3548" s="63">
        <v>3524</v>
      </c>
      <c r="B3548" s="63">
        <v>40.177676415128836</v>
      </c>
      <c r="C3548" s="63">
        <v>32.822323584871164</v>
      </c>
    </row>
    <row r="3549" spans="1:3" x14ac:dyDescent="0.2">
      <c r="A3549" s="63">
        <v>3525</v>
      </c>
      <c r="B3549" s="63">
        <v>4.7632419671297583</v>
      </c>
      <c r="C3549" s="63">
        <v>-19.763241967129758</v>
      </c>
    </row>
    <row r="3550" spans="1:3" x14ac:dyDescent="0.2">
      <c r="A3550" s="63">
        <v>3526</v>
      </c>
      <c r="B3550" s="63">
        <v>18.177800470159717</v>
      </c>
      <c r="C3550" s="63">
        <v>-7.1778004701597169</v>
      </c>
    </row>
    <row r="3551" spans="1:3" x14ac:dyDescent="0.2">
      <c r="A3551" s="63">
        <v>3527</v>
      </c>
      <c r="B3551" s="63">
        <v>2.6169126066449664</v>
      </c>
      <c r="C3551" s="63">
        <v>23.383087393355034</v>
      </c>
    </row>
    <row r="3552" spans="1:3" x14ac:dyDescent="0.2">
      <c r="A3552" s="63">
        <v>3528</v>
      </c>
      <c r="B3552" s="63">
        <v>15.494888769553725</v>
      </c>
      <c r="C3552" s="63">
        <v>-3.4948887695537252</v>
      </c>
    </row>
    <row r="3553" spans="1:3" x14ac:dyDescent="0.2">
      <c r="A3553" s="63">
        <v>3529</v>
      </c>
      <c r="B3553" s="63">
        <v>14.958306429432525</v>
      </c>
      <c r="C3553" s="63">
        <v>11.041693570567475</v>
      </c>
    </row>
    <row r="3554" spans="1:3" x14ac:dyDescent="0.2">
      <c r="A3554" s="63">
        <v>3530</v>
      </c>
      <c r="B3554" s="63">
        <v>112.07970999136938</v>
      </c>
      <c r="C3554" s="63">
        <v>-7.970999136938417E-2</v>
      </c>
    </row>
    <row r="3555" spans="1:3" x14ac:dyDescent="0.2">
      <c r="A3555" s="63">
        <v>3531</v>
      </c>
      <c r="B3555" s="63">
        <v>24.616788551614086</v>
      </c>
      <c r="C3555" s="63">
        <v>33.383211448385914</v>
      </c>
    </row>
    <row r="3556" spans="1:3" x14ac:dyDescent="0.2">
      <c r="A3556" s="63">
        <v>3532</v>
      </c>
      <c r="B3556" s="63">
        <v>5.2998243072509581</v>
      </c>
      <c r="C3556" s="63">
        <v>22.700175692749042</v>
      </c>
    </row>
    <row r="3557" spans="1:3" x14ac:dyDescent="0.2">
      <c r="A3557" s="63">
        <v>3533</v>
      </c>
      <c r="B3557" s="63">
        <v>13.348559409068933</v>
      </c>
      <c r="C3557" s="63">
        <v>-24.348559409068933</v>
      </c>
    </row>
    <row r="3558" spans="1:3" x14ac:dyDescent="0.2">
      <c r="A3558" s="63">
        <v>3534</v>
      </c>
      <c r="B3558" s="63">
        <v>77.201857883491499</v>
      </c>
      <c r="C3558" s="63">
        <v>26.798142116508501</v>
      </c>
    </row>
    <row r="3559" spans="1:3" x14ac:dyDescent="0.2">
      <c r="A3559" s="63">
        <v>3535</v>
      </c>
      <c r="B3559" s="63">
        <v>20.324129830644509</v>
      </c>
      <c r="C3559" s="63">
        <v>41.675870169355491</v>
      </c>
    </row>
    <row r="3560" spans="1:3" x14ac:dyDescent="0.2">
      <c r="A3560" s="63">
        <v>3536</v>
      </c>
      <c r="B3560" s="63">
        <v>69.689705121794731</v>
      </c>
      <c r="C3560" s="63">
        <v>35.310294878205269</v>
      </c>
    </row>
    <row r="3561" spans="1:3" x14ac:dyDescent="0.2">
      <c r="A3561" s="63">
        <v>3537</v>
      </c>
      <c r="B3561" s="63">
        <v>126.03085083452055</v>
      </c>
      <c r="C3561" s="63">
        <v>-79.03085083452055</v>
      </c>
    </row>
    <row r="3562" spans="1:3" x14ac:dyDescent="0.2">
      <c r="A3562" s="63">
        <v>3538</v>
      </c>
      <c r="B3562" s="63">
        <v>-5.9684048352942014</v>
      </c>
      <c r="C3562" s="63">
        <v>28.968404835294201</v>
      </c>
    </row>
    <row r="3563" spans="1:3" x14ac:dyDescent="0.2">
      <c r="A3563" s="63">
        <v>3539</v>
      </c>
      <c r="B3563" s="63">
        <v>32.128941313310868</v>
      </c>
      <c r="C3563" s="63">
        <v>-4.1289413133108681</v>
      </c>
    </row>
    <row r="3564" spans="1:3" x14ac:dyDescent="0.2">
      <c r="A3564" s="63">
        <v>3540</v>
      </c>
      <c r="B3564" s="63">
        <v>77.738440223612713</v>
      </c>
      <c r="C3564" s="63">
        <v>20.261559776387287</v>
      </c>
    </row>
    <row r="3565" spans="1:3" x14ac:dyDescent="0.2">
      <c r="A3565" s="63">
        <v>3541</v>
      </c>
      <c r="B3565" s="63">
        <v>134.61616827645972</v>
      </c>
      <c r="C3565" s="63">
        <v>-5.6161682764597174</v>
      </c>
    </row>
    <row r="3566" spans="1:3" x14ac:dyDescent="0.2">
      <c r="A3566" s="63">
        <v>3542</v>
      </c>
      <c r="B3566" s="63">
        <v>29.446029612704869</v>
      </c>
      <c r="C3566" s="63">
        <v>-32.446029612704869</v>
      </c>
    </row>
    <row r="3567" spans="1:3" x14ac:dyDescent="0.2">
      <c r="A3567" s="63">
        <v>3543</v>
      </c>
      <c r="B3567" s="63">
        <v>28.90944727258367</v>
      </c>
      <c r="C3567" s="63">
        <v>11.09055272741633</v>
      </c>
    </row>
    <row r="3568" spans="1:3" x14ac:dyDescent="0.2">
      <c r="A3568" s="63">
        <v>3544</v>
      </c>
      <c r="B3568" s="63">
        <v>16.031471109674918</v>
      </c>
      <c r="C3568" s="63">
        <v>-6.0314711096749178</v>
      </c>
    </row>
    <row r="3569" spans="1:3" x14ac:dyDescent="0.2">
      <c r="A3569" s="63">
        <v>3545</v>
      </c>
      <c r="B3569" s="63">
        <v>21.933876851008101</v>
      </c>
      <c r="C3569" s="63">
        <v>15.066123148991899</v>
      </c>
    </row>
    <row r="3570" spans="1:3" x14ac:dyDescent="0.2">
      <c r="A3570" s="63">
        <v>3546</v>
      </c>
      <c r="B3570" s="63">
        <v>37.494764714522852</v>
      </c>
      <c r="C3570" s="63">
        <v>32.505235285477148</v>
      </c>
    </row>
    <row r="3571" spans="1:3" x14ac:dyDescent="0.2">
      <c r="A3571" s="63">
        <v>3547</v>
      </c>
      <c r="B3571" s="63">
        <v>130.32350955549012</v>
      </c>
      <c r="C3571" s="63">
        <v>68.676490444509881</v>
      </c>
    </row>
    <row r="3572" spans="1:3" x14ac:dyDescent="0.2">
      <c r="A3572" s="63">
        <v>3548</v>
      </c>
      <c r="B3572" s="63">
        <v>33.202105993553253</v>
      </c>
      <c r="C3572" s="63">
        <v>28.797894006446747</v>
      </c>
    </row>
    <row r="3573" spans="1:3" x14ac:dyDescent="0.2">
      <c r="A3573" s="63">
        <v>3549</v>
      </c>
      <c r="B3573" s="63">
        <v>97.591986808097033</v>
      </c>
      <c r="C3573" s="63">
        <v>59.408013191902967</v>
      </c>
    </row>
    <row r="3574" spans="1:3" x14ac:dyDescent="0.2">
      <c r="A3574" s="63">
        <v>3550</v>
      </c>
      <c r="B3574" s="63">
        <v>71.299452142158316</v>
      </c>
      <c r="C3574" s="63">
        <v>53.700547857841684</v>
      </c>
    </row>
    <row r="3575" spans="1:3" x14ac:dyDescent="0.2">
      <c r="A3575" s="63">
        <v>3551</v>
      </c>
      <c r="B3575" s="63">
        <v>43.397170455856021</v>
      </c>
      <c r="C3575" s="63">
        <v>14.602829544143979</v>
      </c>
    </row>
    <row r="3576" spans="1:3" x14ac:dyDescent="0.2">
      <c r="A3576" s="63">
        <v>3552</v>
      </c>
      <c r="B3576" s="63">
        <v>130.32350955549012</v>
      </c>
      <c r="C3576" s="63">
        <v>66.676490444509881</v>
      </c>
    </row>
    <row r="3577" spans="1:3" x14ac:dyDescent="0.2">
      <c r="A3577" s="63">
        <v>3553</v>
      </c>
      <c r="B3577" s="63">
        <v>33.202105993553253</v>
      </c>
      <c r="C3577" s="63">
        <v>30.797894006446747</v>
      </c>
    </row>
    <row r="3578" spans="1:3" x14ac:dyDescent="0.2">
      <c r="A3578" s="63">
        <v>3554</v>
      </c>
      <c r="B3578" s="63">
        <v>97.591986808097033</v>
      </c>
      <c r="C3578" s="63">
        <v>59.408013191902967</v>
      </c>
    </row>
    <row r="3579" spans="1:3" x14ac:dyDescent="0.2">
      <c r="A3579" s="63">
        <v>3555</v>
      </c>
      <c r="B3579" s="63">
        <v>71.299452142158316</v>
      </c>
      <c r="C3579" s="63">
        <v>53.700547857841684</v>
      </c>
    </row>
    <row r="3580" spans="1:3" x14ac:dyDescent="0.2">
      <c r="A3580" s="63">
        <v>3556</v>
      </c>
      <c r="B3580" s="63">
        <v>43.397170455856021</v>
      </c>
      <c r="C3580" s="63">
        <v>15.602829544143979</v>
      </c>
    </row>
    <row r="3581" spans="1:3" x14ac:dyDescent="0.2">
      <c r="A3581" s="63">
        <v>3557</v>
      </c>
      <c r="B3581" s="63">
        <v>178.61592016639796</v>
      </c>
      <c r="C3581" s="63">
        <v>12.384079833602044</v>
      </c>
    </row>
    <row r="3582" spans="1:3" x14ac:dyDescent="0.2">
      <c r="A3582" s="63">
        <v>3558</v>
      </c>
      <c r="B3582" s="63">
        <v>128.17718019500532</v>
      </c>
      <c r="C3582" s="63">
        <v>42.82281980499468</v>
      </c>
    </row>
    <row r="3583" spans="1:3" x14ac:dyDescent="0.2">
      <c r="A3583" s="63">
        <v>3559</v>
      </c>
      <c r="B3583" s="63">
        <v>294.51770563257674</v>
      </c>
      <c r="C3583" s="63">
        <v>31.482294367423265</v>
      </c>
    </row>
    <row r="3584" spans="1:3" x14ac:dyDescent="0.2">
      <c r="A3584" s="63">
        <v>3560</v>
      </c>
      <c r="B3584" s="63">
        <v>242.46921864082051</v>
      </c>
      <c r="C3584" s="63">
        <v>-12.469218640820515</v>
      </c>
    </row>
    <row r="3585" spans="1:3" x14ac:dyDescent="0.2">
      <c r="A3585" s="63">
        <v>3561</v>
      </c>
      <c r="B3585" s="63">
        <v>294.51770563257674</v>
      </c>
      <c r="C3585" s="63">
        <v>31.482294367423265</v>
      </c>
    </row>
    <row r="3586" spans="1:3" x14ac:dyDescent="0.2">
      <c r="A3586" s="63">
        <v>3562</v>
      </c>
      <c r="B3586" s="63">
        <v>128.17718019500532</v>
      </c>
      <c r="C3586" s="63">
        <v>42.82281980499468</v>
      </c>
    </row>
    <row r="3587" spans="1:3" x14ac:dyDescent="0.2">
      <c r="A3587" s="63">
        <v>3563</v>
      </c>
      <c r="B3587" s="63">
        <v>242.46921864082051</v>
      </c>
      <c r="C3587" s="63">
        <v>-12.469218640820515</v>
      </c>
    </row>
    <row r="3588" spans="1:3" x14ac:dyDescent="0.2">
      <c r="A3588" s="63">
        <v>3564</v>
      </c>
      <c r="B3588" s="63">
        <v>341.73695156324214</v>
      </c>
      <c r="C3588" s="63">
        <v>-10.736951563242144</v>
      </c>
    </row>
    <row r="3589" spans="1:3" x14ac:dyDescent="0.2">
      <c r="A3589" s="63">
        <v>3565</v>
      </c>
      <c r="B3589" s="63">
        <v>-17.773216317960561</v>
      </c>
      <c r="C3589" s="63">
        <v>64.773216317960561</v>
      </c>
    </row>
    <row r="3590" spans="1:3" x14ac:dyDescent="0.2">
      <c r="A3590" s="63">
        <v>3566</v>
      </c>
      <c r="B3590" s="63">
        <v>-15.090304617354569</v>
      </c>
      <c r="C3590" s="63">
        <v>34.090304617354569</v>
      </c>
    </row>
    <row r="3591" spans="1:3" x14ac:dyDescent="0.2">
      <c r="A3591" s="63">
        <v>3567</v>
      </c>
      <c r="B3591" s="63">
        <v>-1.1391637742034177</v>
      </c>
      <c r="C3591" s="63">
        <v>11.139163774203418</v>
      </c>
    </row>
    <row r="3592" spans="1:3" x14ac:dyDescent="0.2">
      <c r="A3592" s="63">
        <v>3568</v>
      </c>
      <c r="B3592" s="63">
        <v>-22.602457379051341</v>
      </c>
      <c r="C3592" s="63">
        <v>26.602457379051341</v>
      </c>
    </row>
    <row r="3593" spans="1:3" x14ac:dyDescent="0.2">
      <c r="A3593" s="63">
        <v>3569</v>
      </c>
      <c r="B3593" s="63">
        <v>-9.1878988760213929</v>
      </c>
      <c r="C3593" s="63">
        <v>36.187898876021393</v>
      </c>
    </row>
    <row r="3594" spans="1:3" x14ac:dyDescent="0.2">
      <c r="A3594" s="63">
        <v>3570</v>
      </c>
      <c r="B3594" s="63">
        <v>18.177800470159717</v>
      </c>
      <c r="C3594" s="63">
        <v>-28.177800470159717</v>
      </c>
    </row>
    <row r="3595" spans="1:3" x14ac:dyDescent="0.2">
      <c r="A3595" s="63">
        <v>3571</v>
      </c>
      <c r="B3595" s="63">
        <v>23.5436238713717</v>
      </c>
      <c r="C3595" s="63">
        <v>-88.543623871371693</v>
      </c>
    </row>
    <row r="3596" spans="1:3" x14ac:dyDescent="0.2">
      <c r="A3596" s="63">
        <v>3572</v>
      </c>
      <c r="B3596" s="63">
        <v>9.592483028220542</v>
      </c>
      <c r="C3596" s="63">
        <v>9.407516971779458</v>
      </c>
    </row>
    <row r="3597" spans="1:3" x14ac:dyDescent="0.2">
      <c r="A3597" s="63">
        <v>3573</v>
      </c>
      <c r="B3597" s="63">
        <v>-11.334228236506181</v>
      </c>
      <c r="C3597" s="63">
        <v>-6.6657717634938187</v>
      </c>
    </row>
    <row r="3598" spans="1:3" x14ac:dyDescent="0.2">
      <c r="A3598" s="63">
        <v>3574</v>
      </c>
      <c r="B3598" s="63">
        <v>9.592483028220542</v>
      </c>
      <c r="C3598" s="63">
        <v>-6.592483028220542</v>
      </c>
    </row>
    <row r="3599" spans="1:3" x14ac:dyDescent="0.2">
      <c r="A3599" s="63">
        <v>3575</v>
      </c>
      <c r="B3599" s="63">
        <v>2.6169126066449664</v>
      </c>
      <c r="C3599" s="63">
        <v>37.383087393355034</v>
      </c>
    </row>
    <row r="3600" spans="1:3" x14ac:dyDescent="0.2">
      <c r="A3600" s="63">
        <v>3576</v>
      </c>
      <c r="B3600" s="63">
        <v>43.397170455856021</v>
      </c>
      <c r="C3600" s="63">
        <v>-6.3971704558560205</v>
      </c>
    </row>
    <row r="3601" spans="1:3" x14ac:dyDescent="0.2">
      <c r="A3601" s="63">
        <v>3577</v>
      </c>
      <c r="B3601" s="63">
        <v>35.348435354038052</v>
      </c>
      <c r="C3601" s="63">
        <v>14.651564645961948</v>
      </c>
    </row>
    <row r="3602" spans="1:3" x14ac:dyDescent="0.2">
      <c r="A3602" s="63">
        <v>3578</v>
      </c>
      <c r="B3602" s="63">
        <v>19.250965150402109</v>
      </c>
      <c r="C3602" s="63">
        <v>41.749034849597891</v>
      </c>
    </row>
    <row r="3603" spans="1:3" x14ac:dyDescent="0.2">
      <c r="A3603" s="63">
        <v>3579</v>
      </c>
      <c r="B3603" s="63">
        <v>-14.017139937112173</v>
      </c>
      <c r="C3603" s="63">
        <v>35.017139937112177</v>
      </c>
    </row>
    <row r="3604" spans="1:3" x14ac:dyDescent="0.2">
      <c r="A3604" s="63">
        <v>3580</v>
      </c>
      <c r="B3604" s="63">
        <v>-1.1391637742034177</v>
      </c>
      <c r="C3604" s="63">
        <v>35.139163774203418</v>
      </c>
    </row>
    <row r="3605" spans="1:3" x14ac:dyDescent="0.2">
      <c r="A3605" s="63">
        <v>3581</v>
      </c>
      <c r="B3605" s="63">
        <v>99.738316168581832</v>
      </c>
      <c r="C3605" s="63">
        <v>29.261683831418168</v>
      </c>
    </row>
    <row r="3606" spans="1:3" x14ac:dyDescent="0.2">
      <c r="A3606" s="63">
        <v>3582</v>
      </c>
      <c r="B3606" s="63">
        <v>89.006669366157865</v>
      </c>
      <c r="C3606" s="63">
        <v>30.993330633842135</v>
      </c>
    </row>
    <row r="3607" spans="1:3" x14ac:dyDescent="0.2">
      <c r="A3607" s="63">
        <v>3583</v>
      </c>
      <c r="B3607" s="63">
        <v>16.031471109674918</v>
      </c>
      <c r="C3607" s="63">
        <v>-7.0314711096749178</v>
      </c>
    </row>
    <row r="3608" spans="1:3" x14ac:dyDescent="0.2">
      <c r="A3608" s="63">
        <v>3584</v>
      </c>
      <c r="B3608" s="63">
        <v>28.90944727258367</v>
      </c>
      <c r="C3608" s="63">
        <v>13.09055272741633</v>
      </c>
    </row>
    <row r="3609" spans="1:3" x14ac:dyDescent="0.2">
      <c r="A3609" s="63">
        <v>3585</v>
      </c>
      <c r="B3609" s="63">
        <v>18.71438281028091</v>
      </c>
      <c r="C3609" s="63">
        <v>24.28561718971909</v>
      </c>
    </row>
    <row r="3610" spans="1:3" x14ac:dyDescent="0.2">
      <c r="A3610" s="63">
        <v>3586</v>
      </c>
      <c r="B3610" s="63">
        <v>29.446029612704869</v>
      </c>
      <c r="C3610" s="63">
        <v>-33.446029612704869</v>
      </c>
    </row>
    <row r="3611" spans="1:3" x14ac:dyDescent="0.2">
      <c r="A3611" s="63">
        <v>3587</v>
      </c>
      <c r="B3611" s="63">
        <v>134.61616827645972</v>
      </c>
      <c r="C3611" s="63">
        <v>-5.6161682764597174</v>
      </c>
    </row>
    <row r="3612" spans="1:3" x14ac:dyDescent="0.2">
      <c r="A3612" s="63">
        <v>3588</v>
      </c>
      <c r="B3612" s="63">
        <v>43.93375279597722</v>
      </c>
      <c r="C3612" s="63">
        <v>35.06624720402278</v>
      </c>
    </row>
    <row r="3613" spans="1:3" x14ac:dyDescent="0.2">
      <c r="A3613" s="63">
        <v>3589</v>
      </c>
      <c r="B3613" s="63">
        <v>29.446029612704869</v>
      </c>
      <c r="C3613" s="63">
        <v>44.553970387295131</v>
      </c>
    </row>
    <row r="3614" spans="1:3" x14ac:dyDescent="0.2">
      <c r="A3614" s="63">
        <v>3590</v>
      </c>
      <c r="B3614" s="63">
        <v>21.933876851008101</v>
      </c>
      <c r="C3614" s="63">
        <v>24.066123148991899</v>
      </c>
    </row>
    <row r="3615" spans="1:3" x14ac:dyDescent="0.2">
      <c r="A3615" s="63">
        <v>3591</v>
      </c>
      <c r="B3615" s="63">
        <v>42.860588115734821</v>
      </c>
      <c r="C3615" s="63">
        <v>-39.860588115734821</v>
      </c>
    </row>
    <row r="3616" spans="1:3" x14ac:dyDescent="0.2">
      <c r="A3616" s="63">
        <v>3592</v>
      </c>
      <c r="B3616" s="63">
        <v>1.0071655862813742</v>
      </c>
      <c r="C3616" s="63">
        <v>29.992834413718626</v>
      </c>
    </row>
    <row r="3617" spans="1:3" x14ac:dyDescent="0.2">
      <c r="A3617" s="63">
        <v>3593</v>
      </c>
      <c r="B3617" s="63">
        <v>42.860588115734821</v>
      </c>
      <c r="C3617" s="63">
        <v>-8.8605881157348207</v>
      </c>
    </row>
    <row r="3618" spans="1:3" x14ac:dyDescent="0.2">
      <c r="A3618" s="63">
        <v>3594</v>
      </c>
      <c r="B3618" s="63">
        <v>85.250592985309481</v>
      </c>
      <c r="C3618" s="63">
        <v>-61.250592985309481</v>
      </c>
    </row>
    <row r="3619" spans="1:3" x14ac:dyDescent="0.2">
      <c r="A3619" s="63">
        <v>3595</v>
      </c>
      <c r="B3619" s="63">
        <v>71.299452142158316</v>
      </c>
      <c r="C3619" s="63">
        <v>14.700547857841684</v>
      </c>
    </row>
    <row r="3620" spans="1:3" x14ac:dyDescent="0.2">
      <c r="A3620" s="63">
        <v>3596</v>
      </c>
      <c r="B3620" s="63">
        <v>61.640970019976756</v>
      </c>
      <c r="C3620" s="63">
        <v>17.359029980023244</v>
      </c>
    </row>
    <row r="3621" spans="1:3" x14ac:dyDescent="0.2">
      <c r="A3621" s="63">
        <v>3597</v>
      </c>
      <c r="B3621" s="63">
        <v>43.397170455856021</v>
      </c>
      <c r="C3621" s="63">
        <v>-7.3971704558560205</v>
      </c>
    </row>
    <row r="3622" spans="1:3" x14ac:dyDescent="0.2">
      <c r="A3622" s="63">
        <v>3598</v>
      </c>
      <c r="B3622" s="63">
        <v>35.348435354038052</v>
      </c>
      <c r="C3622" s="63">
        <v>13.651564645961948</v>
      </c>
    </row>
    <row r="3623" spans="1:3" x14ac:dyDescent="0.2">
      <c r="A3623" s="63">
        <v>3599</v>
      </c>
      <c r="B3623" s="63">
        <v>19.250965150402109</v>
      </c>
      <c r="C3623" s="63">
        <v>41.749034849597891</v>
      </c>
    </row>
    <row r="3624" spans="1:3" x14ac:dyDescent="0.2">
      <c r="A3624" s="63">
        <v>3600</v>
      </c>
      <c r="B3624" s="63">
        <v>-9.7244812161425855</v>
      </c>
      <c r="C3624" s="63">
        <v>34.724481216142586</v>
      </c>
    </row>
    <row r="3625" spans="1:3" x14ac:dyDescent="0.2">
      <c r="A3625" s="63">
        <v>3601</v>
      </c>
      <c r="B3625" s="63">
        <v>42.860588115734821</v>
      </c>
      <c r="C3625" s="63">
        <v>-39.860588115734821</v>
      </c>
    </row>
    <row r="3626" spans="1:3" x14ac:dyDescent="0.2">
      <c r="A3626" s="63">
        <v>3602</v>
      </c>
      <c r="B3626" s="63">
        <v>21.933876851008101</v>
      </c>
      <c r="C3626" s="63">
        <v>12.066123148991899</v>
      </c>
    </row>
    <row r="3627" spans="1:3" x14ac:dyDescent="0.2">
      <c r="A3627" s="63">
        <v>3603</v>
      </c>
      <c r="B3627" s="63">
        <v>105.1041395697938</v>
      </c>
      <c r="C3627" s="63">
        <v>29.895860430206199</v>
      </c>
    </row>
    <row r="3628" spans="1:3" x14ac:dyDescent="0.2">
      <c r="A3628" s="63">
        <v>3604</v>
      </c>
      <c r="B3628" s="63">
        <v>1.0071655862813742</v>
      </c>
      <c r="C3628" s="63">
        <v>29.992834413718626</v>
      </c>
    </row>
    <row r="3629" spans="1:3" x14ac:dyDescent="0.2">
      <c r="A3629" s="63">
        <v>3605</v>
      </c>
      <c r="B3629" s="63">
        <v>42.860588115734821</v>
      </c>
      <c r="C3629" s="63">
        <v>-6.8605881157348207</v>
      </c>
    </row>
    <row r="3630" spans="1:3" x14ac:dyDescent="0.2">
      <c r="A3630" s="63">
        <v>3606</v>
      </c>
      <c r="B3630" s="63">
        <v>61.640970019976756</v>
      </c>
      <c r="C3630" s="63">
        <v>17.359029980023244</v>
      </c>
    </row>
    <row r="3631" spans="1:3" x14ac:dyDescent="0.2">
      <c r="A3631" s="63">
        <v>3607</v>
      </c>
      <c r="B3631" s="63">
        <v>7.44615366773575</v>
      </c>
      <c r="C3631" s="63">
        <v>39.55384633226425</v>
      </c>
    </row>
    <row r="3632" spans="1:3" x14ac:dyDescent="0.2">
      <c r="A3632" s="63">
        <v>3608</v>
      </c>
      <c r="B3632" s="63">
        <v>29.446029612704869</v>
      </c>
      <c r="C3632" s="63">
        <v>43.553970387295131</v>
      </c>
    </row>
    <row r="3633" spans="1:3" x14ac:dyDescent="0.2">
      <c r="A3633" s="63">
        <v>3609</v>
      </c>
      <c r="B3633" s="63">
        <v>85.250592985309481</v>
      </c>
      <c r="C3633" s="63">
        <v>-60.250592985309481</v>
      </c>
    </row>
    <row r="3634" spans="1:3" x14ac:dyDescent="0.2">
      <c r="A3634" s="63">
        <v>3610</v>
      </c>
      <c r="B3634" s="63">
        <v>71.299452142158316</v>
      </c>
      <c r="C3634" s="63">
        <v>14.700547857841684</v>
      </c>
    </row>
    <row r="3635" spans="1:3" x14ac:dyDescent="0.2">
      <c r="A3635" s="63">
        <v>3611</v>
      </c>
      <c r="B3635" s="63">
        <v>99.738316168581832</v>
      </c>
      <c r="C3635" s="63">
        <v>28.261683831418168</v>
      </c>
    </row>
    <row r="3636" spans="1:3" x14ac:dyDescent="0.2">
      <c r="A3636" s="63">
        <v>3612</v>
      </c>
      <c r="B3636" s="63">
        <v>89.006669366157865</v>
      </c>
      <c r="C3636" s="63">
        <v>30.993330633842135</v>
      </c>
    </row>
    <row r="3637" spans="1:3" x14ac:dyDescent="0.2">
      <c r="A3637" s="63">
        <v>3613</v>
      </c>
      <c r="B3637" s="63">
        <v>16.031471109674918</v>
      </c>
      <c r="C3637" s="63">
        <v>-7.0314711096749178</v>
      </c>
    </row>
    <row r="3638" spans="1:3" x14ac:dyDescent="0.2">
      <c r="A3638" s="63">
        <v>3614</v>
      </c>
      <c r="B3638" s="63">
        <v>-1.1391637742034177</v>
      </c>
      <c r="C3638" s="63">
        <v>35.139163774203418</v>
      </c>
    </row>
    <row r="3639" spans="1:3" x14ac:dyDescent="0.2">
      <c r="A3639" s="63">
        <v>3615</v>
      </c>
      <c r="B3639" s="63">
        <v>-14.017139937112173</v>
      </c>
      <c r="C3639" s="63">
        <v>33.017139937112177</v>
      </c>
    </row>
    <row r="3640" spans="1:3" x14ac:dyDescent="0.2">
      <c r="A3640" s="63">
        <v>3616</v>
      </c>
      <c r="B3640" s="63">
        <v>13.348559409068933</v>
      </c>
      <c r="C3640" s="63">
        <v>-59.348559409068933</v>
      </c>
    </row>
    <row r="3641" spans="1:3" x14ac:dyDescent="0.2">
      <c r="A3641" s="63">
        <v>3617</v>
      </c>
      <c r="B3641" s="63">
        <v>134.61616827645972</v>
      </c>
      <c r="C3641" s="63">
        <v>-5.6161682764597174</v>
      </c>
    </row>
    <row r="3642" spans="1:3" x14ac:dyDescent="0.2">
      <c r="A3642" s="63">
        <v>3618</v>
      </c>
      <c r="B3642" s="63">
        <v>287.00555287087997</v>
      </c>
      <c r="C3642" s="63">
        <v>402.99444712912003</v>
      </c>
    </row>
    <row r="3643" spans="1:3" x14ac:dyDescent="0.2">
      <c r="A3643" s="63">
        <v>3619</v>
      </c>
      <c r="B3643" s="63">
        <v>9.592483028220542</v>
      </c>
      <c r="C3643" s="63">
        <v>-6.592483028220542</v>
      </c>
    </row>
    <row r="3644" spans="1:3" x14ac:dyDescent="0.2">
      <c r="A3644" s="63">
        <v>3620</v>
      </c>
      <c r="B3644" s="63">
        <v>-15.090304617354569</v>
      </c>
      <c r="C3644" s="63">
        <v>33.090304617354569</v>
      </c>
    </row>
    <row r="3645" spans="1:3" x14ac:dyDescent="0.2">
      <c r="A3645" s="63">
        <v>3621</v>
      </c>
      <c r="B3645" s="63">
        <v>-17.773216317960561</v>
      </c>
      <c r="C3645" s="63">
        <v>63.773216317960561</v>
      </c>
    </row>
    <row r="3646" spans="1:3" x14ac:dyDescent="0.2">
      <c r="A3646" s="63">
        <v>3622</v>
      </c>
      <c r="B3646" s="63">
        <v>18.177800470159717</v>
      </c>
      <c r="C3646" s="63">
        <v>-28.177800470159717</v>
      </c>
    </row>
    <row r="3647" spans="1:3" x14ac:dyDescent="0.2">
      <c r="A3647" s="63">
        <v>3623</v>
      </c>
      <c r="B3647" s="63">
        <v>-11.334228236506181</v>
      </c>
      <c r="C3647" s="63">
        <v>-6.6657717634938187</v>
      </c>
    </row>
    <row r="3648" spans="1:3" x14ac:dyDescent="0.2">
      <c r="A3648" s="63">
        <v>3624</v>
      </c>
      <c r="B3648" s="63">
        <v>26.226535571977685</v>
      </c>
      <c r="C3648" s="63">
        <v>22.773464428022315</v>
      </c>
    </row>
    <row r="3649" spans="1:3" x14ac:dyDescent="0.2">
      <c r="A3649" s="63">
        <v>3625</v>
      </c>
      <c r="B3649" s="63">
        <v>36.958182374401652</v>
      </c>
      <c r="C3649" s="63">
        <v>13.041817625598348</v>
      </c>
    </row>
    <row r="3650" spans="1:3" x14ac:dyDescent="0.2">
      <c r="A3650" s="63">
        <v>3626</v>
      </c>
      <c r="B3650" s="63">
        <v>267.15200628639559</v>
      </c>
      <c r="C3650" s="63">
        <v>-130.15200628639559</v>
      </c>
    </row>
    <row r="3651" spans="1:3" x14ac:dyDescent="0.2">
      <c r="A3651" s="63">
        <v>3627</v>
      </c>
      <c r="B3651" s="63">
        <v>21.397294510886901</v>
      </c>
      <c r="C3651" s="63">
        <v>-374.39729451088692</v>
      </c>
    </row>
    <row r="3652" spans="1:3" x14ac:dyDescent="0.2">
      <c r="A3652" s="63">
        <v>3628</v>
      </c>
      <c r="B3652" s="63">
        <v>97.591986808097033</v>
      </c>
      <c r="C3652" s="63">
        <v>59.408013191902967</v>
      </c>
    </row>
    <row r="3653" spans="1:3" x14ac:dyDescent="0.2">
      <c r="A3653" s="63">
        <v>3629</v>
      </c>
      <c r="B3653" s="63">
        <v>130.32350955549012</v>
      </c>
      <c r="C3653" s="63">
        <v>66.676490444509881</v>
      </c>
    </row>
    <row r="3654" spans="1:3" x14ac:dyDescent="0.2">
      <c r="A3654" s="63">
        <v>3630</v>
      </c>
      <c r="B3654" s="63">
        <v>71.299452142158316</v>
      </c>
      <c r="C3654" s="63">
        <v>53.700547857841684</v>
      </c>
    </row>
    <row r="3655" spans="1:3" x14ac:dyDescent="0.2">
      <c r="A3655" s="63">
        <v>3631</v>
      </c>
      <c r="B3655" s="63">
        <v>-3.8220754748094095</v>
      </c>
      <c r="C3655" s="63">
        <v>-288.17792452519058</v>
      </c>
    </row>
    <row r="3656" spans="1:3" x14ac:dyDescent="0.2">
      <c r="A3656" s="63">
        <v>3632</v>
      </c>
      <c r="B3656" s="63">
        <v>281.63972946966794</v>
      </c>
      <c r="C3656" s="63">
        <v>50.360270530332059</v>
      </c>
    </row>
    <row r="3657" spans="1:3" x14ac:dyDescent="0.2">
      <c r="A3657" s="63">
        <v>3633</v>
      </c>
      <c r="B3657" s="63">
        <v>409.34632641851312</v>
      </c>
      <c r="C3657" s="63">
        <v>53.653673581486885</v>
      </c>
    </row>
    <row r="3658" spans="1:3" x14ac:dyDescent="0.2">
      <c r="A3658" s="63">
        <v>3634</v>
      </c>
      <c r="B3658" s="63">
        <v>48.226411516946804</v>
      </c>
      <c r="C3658" s="63">
        <v>33.773588483053196</v>
      </c>
    </row>
    <row r="3659" spans="1:3" x14ac:dyDescent="0.2">
      <c r="A3659" s="63">
        <v>3635</v>
      </c>
      <c r="B3659" s="63">
        <v>43.397170455856021</v>
      </c>
      <c r="C3659" s="63">
        <v>-6.3971704558560205</v>
      </c>
    </row>
    <row r="3660" spans="1:3" x14ac:dyDescent="0.2">
      <c r="A3660" s="63">
        <v>3636</v>
      </c>
      <c r="B3660" s="63">
        <v>25.689953231856485</v>
      </c>
      <c r="C3660" s="63">
        <v>42.310046768143515</v>
      </c>
    </row>
    <row r="3661" spans="1:3" x14ac:dyDescent="0.2">
      <c r="A3661" s="63">
        <v>3637</v>
      </c>
      <c r="B3661" s="63">
        <v>29.446029612704869</v>
      </c>
      <c r="C3661" s="63">
        <v>44.553970387295131</v>
      </c>
    </row>
    <row r="3662" spans="1:3" x14ac:dyDescent="0.2">
      <c r="A3662" s="63">
        <v>3638</v>
      </c>
      <c r="B3662" s="63">
        <v>42.860588115734821</v>
      </c>
      <c r="C3662" s="63">
        <v>-39.860588115734821</v>
      </c>
    </row>
    <row r="3663" spans="1:3" x14ac:dyDescent="0.2">
      <c r="A3663" s="63">
        <v>3639</v>
      </c>
      <c r="B3663" s="63">
        <v>43.93375279597722</v>
      </c>
      <c r="C3663" s="63">
        <v>35.06624720402278</v>
      </c>
    </row>
    <row r="3664" spans="1:3" x14ac:dyDescent="0.2">
      <c r="A3664" s="63">
        <v>3640</v>
      </c>
      <c r="B3664" s="63">
        <v>21.933876851008101</v>
      </c>
      <c r="C3664" s="63">
        <v>24.066123148991899</v>
      </c>
    </row>
    <row r="3665" spans="1:3" x14ac:dyDescent="0.2">
      <c r="A3665" s="63">
        <v>3641</v>
      </c>
      <c r="B3665" s="63">
        <v>-15.090304617354569</v>
      </c>
      <c r="C3665" s="63">
        <v>34.090304617354569</v>
      </c>
    </row>
    <row r="3666" spans="1:3" x14ac:dyDescent="0.2">
      <c r="A3666" s="63">
        <v>3642</v>
      </c>
      <c r="B3666" s="63">
        <v>-1.1391637742034177</v>
      </c>
      <c r="C3666" s="63">
        <v>13.139163774203418</v>
      </c>
    </row>
    <row r="3667" spans="1:3" x14ac:dyDescent="0.2">
      <c r="A3667" s="63">
        <v>3643</v>
      </c>
      <c r="B3667" s="63">
        <v>36.958182374401652</v>
      </c>
      <c r="C3667" s="63">
        <v>13.041817625598348</v>
      </c>
    </row>
    <row r="3668" spans="1:3" x14ac:dyDescent="0.2">
      <c r="A3668" s="63">
        <v>3644</v>
      </c>
      <c r="B3668" s="63">
        <v>23.5436238713717</v>
      </c>
      <c r="C3668" s="63">
        <v>-88.543623871371693</v>
      </c>
    </row>
    <row r="3669" spans="1:3" x14ac:dyDescent="0.2">
      <c r="A3669" s="63">
        <v>3645</v>
      </c>
      <c r="B3669" s="63">
        <v>-11.334228236506181</v>
      </c>
      <c r="C3669" s="63">
        <v>-6.6657717634938187</v>
      </c>
    </row>
    <row r="3670" spans="1:3" x14ac:dyDescent="0.2">
      <c r="A3670" s="63">
        <v>3646</v>
      </c>
      <c r="B3670" s="63">
        <v>18.177800470159717</v>
      </c>
      <c r="C3670" s="63">
        <v>-30.177800470159717</v>
      </c>
    </row>
    <row r="3671" spans="1:3" x14ac:dyDescent="0.2">
      <c r="A3671" s="63">
        <v>3647</v>
      </c>
      <c r="B3671" s="63">
        <v>9.592483028220542</v>
      </c>
      <c r="C3671" s="63">
        <v>9.407516971779458</v>
      </c>
    </row>
    <row r="3672" spans="1:3" x14ac:dyDescent="0.2">
      <c r="A3672" s="63">
        <v>3648</v>
      </c>
      <c r="B3672" s="63">
        <v>42.860588115734821</v>
      </c>
      <c r="C3672" s="63">
        <v>-6.8605881157348207</v>
      </c>
    </row>
    <row r="3673" spans="1:3" x14ac:dyDescent="0.2">
      <c r="A3673" s="63">
        <v>3649</v>
      </c>
      <c r="B3673" s="63">
        <v>85.250592985309481</v>
      </c>
      <c r="C3673" s="63">
        <v>-61.250592985309481</v>
      </c>
    </row>
    <row r="3674" spans="1:3" x14ac:dyDescent="0.2">
      <c r="A3674" s="63">
        <v>3650</v>
      </c>
      <c r="B3674" s="63">
        <v>37.494764714522852</v>
      </c>
      <c r="C3674" s="63">
        <v>32.505235285477148</v>
      </c>
    </row>
    <row r="3675" spans="1:3" x14ac:dyDescent="0.2">
      <c r="A3675" s="63">
        <v>3651</v>
      </c>
      <c r="B3675" s="63">
        <v>-1.1391637742034177</v>
      </c>
      <c r="C3675" s="63">
        <v>35.139163774203418</v>
      </c>
    </row>
    <row r="3676" spans="1:3" x14ac:dyDescent="0.2">
      <c r="A3676" s="63">
        <v>3652</v>
      </c>
      <c r="B3676" s="63">
        <v>89.006669366157865</v>
      </c>
      <c r="C3676" s="63">
        <v>32.993330633842135</v>
      </c>
    </row>
    <row r="3677" spans="1:3" x14ac:dyDescent="0.2">
      <c r="A3677" s="63">
        <v>3653</v>
      </c>
      <c r="B3677" s="63">
        <v>-14.017139937112173</v>
      </c>
      <c r="C3677" s="63">
        <v>33.017139937112177</v>
      </c>
    </row>
    <row r="3678" spans="1:3" x14ac:dyDescent="0.2">
      <c r="A3678" s="63">
        <v>3654</v>
      </c>
      <c r="B3678" s="63">
        <v>99.738316168581832</v>
      </c>
      <c r="C3678" s="63">
        <v>29.261683831418168</v>
      </c>
    </row>
    <row r="3679" spans="1:3" x14ac:dyDescent="0.2">
      <c r="A3679" s="63">
        <v>3655</v>
      </c>
      <c r="B3679" s="63">
        <v>28.90944727258367</v>
      </c>
      <c r="C3679" s="63">
        <v>11.09055272741633</v>
      </c>
    </row>
    <row r="3680" spans="1:3" x14ac:dyDescent="0.2">
      <c r="A3680" s="63">
        <v>3656</v>
      </c>
      <c r="B3680" s="63">
        <v>18.71438281028091</v>
      </c>
      <c r="C3680" s="63">
        <v>23.28561718971909</v>
      </c>
    </row>
    <row r="3681" spans="1:3" x14ac:dyDescent="0.2">
      <c r="A3681" s="63">
        <v>3657</v>
      </c>
      <c r="B3681" s="63">
        <v>269.83491798700157</v>
      </c>
      <c r="C3681" s="63">
        <v>22.165082012998425</v>
      </c>
    </row>
    <row r="3682" spans="1:3" x14ac:dyDescent="0.2">
      <c r="A3682" s="63">
        <v>3658</v>
      </c>
      <c r="B3682" s="63">
        <v>33.202105993553253</v>
      </c>
      <c r="C3682" s="63">
        <v>28.797894006446747</v>
      </c>
    </row>
    <row r="3683" spans="1:3" x14ac:dyDescent="0.2">
      <c r="A3683" s="63">
        <v>3659</v>
      </c>
      <c r="B3683" s="63">
        <v>43.397170455856021</v>
      </c>
      <c r="C3683" s="63">
        <v>14.602829544143979</v>
      </c>
    </row>
    <row r="3684" spans="1:3" x14ac:dyDescent="0.2">
      <c r="A3684" s="63">
        <v>3660</v>
      </c>
      <c r="B3684" s="63">
        <v>130.32350955549012</v>
      </c>
      <c r="C3684" s="63">
        <v>68.676490444509881</v>
      </c>
    </row>
    <row r="3685" spans="1:3" x14ac:dyDescent="0.2">
      <c r="A3685" s="63">
        <v>3661</v>
      </c>
      <c r="B3685" s="63">
        <v>71.299452142158316</v>
      </c>
      <c r="C3685" s="63">
        <v>54.700547857841684</v>
      </c>
    </row>
    <row r="3686" spans="1:3" x14ac:dyDescent="0.2">
      <c r="A3686" s="63">
        <v>3662</v>
      </c>
      <c r="B3686" s="63">
        <v>18.177800470159717</v>
      </c>
      <c r="C3686" s="63">
        <v>-28.177800470159717</v>
      </c>
    </row>
    <row r="3687" spans="1:3" x14ac:dyDescent="0.2">
      <c r="A3687" s="63">
        <v>3663</v>
      </c>
      <c r="B3687" s="63">
        <v>9.592483028220542</v>
      </c>
      <c r="C3687" s="63">
        <v>8.407516971779458</v>
      </c>
    </row>
    <row r="3688" spans="1:3" x14ac:dyDescent="0.2">
      <c r="A3688" s="63">
        <v>3664</v>
      </c>
      <c r="B3688" s="63">
        <v>-11.334228236506181</v>
      </c>
      <c r="C3688" s="63">
        <v>-7.6657717634938187</v>
      </c>
    </row>
    <row r="3689" spans="1:3" x14ac:dyDescent="0.2">
      <c r="A3689" s="63">
        <v>3665</v>
      </c>
      <c r="B3689" s="63">
        <v>26.226535571977685</v>
      </c>
      <c r="C3689" s="63">
        <v>23.773464428022315</v>
      </c>
    </row>
    <row r="3690" spans="1:3" x14ac:dyDescent="0.2">
      <c r="A3690" s="63">
        <v>3666</v>
      </c>
      <c r="B3690" s="63">
        <v>36.958182374401652</v>
      </c>
      <c r="C3690" s="63">
        <v>13.041817625598348</v>
      </c>
    </row>
    <row r="3691" spans="1:3" x14ac:dyDescent="0.2">
      <c r="A3691" s="63">
        <v>3667</v>
      </c>
      <c r="B3691" s="63">
        <v>23.5436238713717</v>
      </c>
      <c r="C3691" s="63">
        <v>-90.543623871371693</v>
      </c>
    </row>
    <row r="3692" spans="1:3" x14ac:dyDescent="0.2">
      <c r="A3692" s="63">
        <v>3668</v>
      </c>
      <c r="B3692" s="63">
        <v>35.348435354038052</v>
      </c>
      <c r="C3692" s="63">
        <v>13.651564645961948</v>
      </c>
    </row>
    <row r="3693" spans="1:3" x14ac:dyDescent="0.2">
      <c r="A3693" s="63">
        <v>3669</v>
      </c>
      <c r="B3693" s="63">
        <v>21.933876851008101</v>
      </c>
      <c r="C3693" s="63">
        <v>11.066123148991899</v>
      </c>
    </row>
    <row r="3694" spans="1:3" x14ac:dyDescent="0.2">
      <c r="A3694" s="63">
        <v>3670</v>
      </c>
      <c r="B3694" s="63">
        <v>43.397170455856021</v>
      </c>
      <c r="C3694" s="63">
        <v>-7.3971704558560205</v>
      </c>
    </row>
    <row r="3695" spans="1:3" x14ac:dyDescent="0.2">
      <c r="A3695" s="63">
        <v>3671</v>
      </c>
      <c r="B3695" s="63">
        <v>2.6169126066449664</v>
      </c>
      <c r="C3695" s="63">
        <v>37.383087393355034</v>
      </c>
    </row>
    <row r="3696" spans="1:3" x14ac:dyDescent="0.2">
      <c r="A3696" s="63">
        <v>3672</v>
      </c>
      <c r="B3696" s="63">
        <v>48.226411516946804</v>
      </c>
      <c r="C3696" s="63">
        <v>34.773588483053196</v>
      </c>
    </row>
    <row r="3697" spans="1:3" x14ac:dyDescent="0.2">
      <c r="A3697" s="63">
        <v>3673</v>
      </c>
      <c r="B3697" s="63">
        <v>19.250965150402109</v>
      </c>
      <c r="C3697" s="63">
        <v>39.749034849597891</v>
      </c>
    </row>
    <row r="3698" spans="1:3" x14ac:dyDescent="0.2">
      <c r="A3698" s="63">
        <v>3674</v>
      </c>
      <c r="B3698" s="63">
        <v>130.32350955549012</v>
      </c>
      <c r="C3698" s="63">
        <v>68.676490444509881</v>
      </c>
    </row>
    <row r="3699" spans="1:3" x14ac:dyDescent="0.2">
      <c r="A3699" s="63">
        <v>3675</v>
      </c>
      <c r="B3699" s="63">
        <v>71.299452142158316</v>
      </c>
      <c r="C3699" s="63">
        <v>53.700547857841684</v>
      </c>
    </row>
    <row r="3700" spans="1:3" x14ac:dyDescent="0.2">
      <c r="A3700" s="63">
        <v>3676</v>
      </c>
      <c r="B3700" s="63">
        <v>43.397170455856021</v>
      </c>
      <c r="C3700" s="63">
        <v>14.602829544143979</v>
      </c>
    </row>
    <row r="3701" spans="1:3" x14ac:dyDescent="0.2">
      <c r="A3701" s="63">
        <v>3677</v>
      </c>
      <c r="B3701" s="63">
        <v>97.591986808097033</v>
      </c>
      <c r="C3701" s="63">
        <v>58.408013191902967</v>
      </c>
    </row>
    <row r="3702" spans="1:3" x14ac:dyDescent="0.2">
      <c r="A3702" s="63">
        <v>3678</v>
      </c>
      <c r="B3702" s="63">
        <v>269.83491798700157</v>
      </c>
      <c r="C3702" s="63">
        <v>21.165082012998425</v>
      </c>
    </row>
    <row r="3703" spans="1:3" x14ac:dyDescent="0.2">
      <c r="A3703" s="63">
        <v>3679</v>
      </c>
      <c r="B3703" s="63">
        <v>33.202105993553253</v>
      </c>
      <c r="C3703" s="63">
        <v>30.797894006446747</v>
      </c>
    </row>
    <row r="3704" spans="1:3" x14ac:dyDescent="0.2">
      <c r="A3704" s="63">
        <v>3680</v>
      </c>
      <c r="B3704" s="63">
        <v>19.787547490523309</v>
      </c>
      <c r="C3704" s="63">
        <v>-129.78754749052331</v>
      </c>
    </row>
    <row r="3705" spans="1:3" x14ac:dyDescent="0.2">
      <c r="A3705" s="63">
        <v>3681</v>
      </c>
      <c r="B3705" s="63">
        <v>409.34632641851312</v>
      </c>
      <c r="C3705" s="63">
        <v>55.653673581486885</v>
      </c>
    </row>
    <row r="3706" spans="1:3" x14ac:dyDescent="0.2">
      <c r="A3706" s="63">
        <v>3682</v>
      </c>
      <c r="B3706" s="63">
        <v>36.421600034280452</v>
      </c>
      <c r="C3706" s="63">
        <v>-214.42160003428046</v>
      </c>
    </row>
    <row r="3707" spans="1:3" x14ac:dyDescent="0.2">
      <c r="A3707" s="63">
        <v>3683</v>
      </c>
      <c r="B3707" s="63">
        <v>242.46921864082051</v>
      </c>
      <c r="C3707" s="63">
        <v>-10.469218640820515</v>
      </c>
    </row>
    <row r="3708" spans="1:3" x14ac:dyDescent="0.2">
      <c r="A3708" s="63">
        <v>3684</v>
      </c>
      <c r="B3708" s="63">
        <v>123.34793913391454</v>
      </c>
      <c r="C3708" s="63">
        <v>-84.347939133914537</v>
      </c>
    </row>
    <row r="3709" spans="1:3" x14ac:dyDescent="0.2">
      <c r="A3709" s="63">
        <v>3685</v>
      </c>
      <c r="B3709" s="63">
        <v>294.51770563257674</v>
      </c>
      <c r="C3709" s="63">
        <v>31.482294367423265</v>
      </c>
    </row>
    <row r="3710" spans="1:3" x14ac:dyDescent="0.2">
      <c r="A3710" s="63">
        <v>3686</v>
      </c>
      <c r="B3710" s="63">
        <v>294.51770563257674</v>
      </c>
      <c r="C3710" s="63">
        <v>33.482294367423265</v>
      </c>
    </row>
    <row r="3711" spans="1:3" x14ac:dyDescent="0.2">
      <c r="A3711" s="63">
        <v>3687</v>
      </c>
      <c r="B3711" s="63">
        <v>242.46921864082051</v>
      </c>
      <c r="C3711" s="63">
        <v>-10.469218640820515</v>
      </c>
    </row>
    <row r="3712" spans="1:3" x14ac:dyDescent="0.2">
      <c r="A3712" s="63">
        <v>3688</v>
      </c>
      <c r="B3712" s="63">
        <v>-31.724357161111712</v>
      </c>
      <c r="C3712" s="63">
        <v>-606.2756428388883</v>
      </c>
    </row>
    <row r="3713" spans="1:3" x14ac:dyDescent="0.2">
      <c r="A3713" s="63">
        <v>3689</v>
      </c>
      <c r="B3713" s="63">
        <v>123.34793913391454</v>
      </c>
      <c r="C3713" s="63">
        <v>-84.347939133914537</v>
      </c>
    </row>
    <row r="3714" spans="1:3" x14ac:dyDescent="0.2">
      <c r="A3714" s="63">
        <v>3690</v>
      </c>
      <c r="B3714" s="63">
        <v>178.61592016639796</v>
      </c>
      <c r="C3714" s="63">
        <v>12.384079833602044</v>
      </c>
    </row>
    <row r="3715" spans="1:3" x14ac:dyDescent="0.2">
      <c r="A3715" s="63">
        <v>3691</v>
      </c>
      <c r="B3715" s="63">
        <v>128.17718019500532</v>
      </c>
      <c r="C3715" s="63">
        <v>42.82281980499468</v>
      </c>
    </row>
    <row r="3716" spans="1:3" x14ac:dyDescent="0.2">
      <c r="A3716" s="63">
        <v>3692</v>
      </c>
      <c r="B3716" s="63">
        <v>9.592483028220542</v>
      </c>
      <c r="C3716" s="63">
        <v>-6.592483028220542</v>
      </c>
    </row>
    <row r="3717" spans="1:3" x14ac:dyDescent="0.2">
      <c r="A3717" s="63">
        <v>3693</v>
      </c>
      <c r="B3717" s="63">
        <v>-1.1391637742034177</v>
      </c>
      <c r="C3717" s="63">
        <v>11.139163774203418</v>
      </c>
    </row>
    <row r="3718" spans="1:3" x14ac:dyDescent="0.2">
      <c r="A3718" s="63">
        <v>3694</v>
      </c>
      <c r="B3718" s="63">
        <v>-17.773216317960561</v>
      </c>
      <c r="C3718" s="63">
        <v>64.773216317960561</v>
      </c>
    </row>
    <row r="3719" spans="1:3" x14ac:dyDescent="0.2">
      <c r="A3719" s="63">
        <v>3695</v>
      </c>
      <c r="B3719" s="63">
        <v>-15.090304617354569</v>
      </c>
      <c r="C3719" s="63">
        <v>33.090304617354569</v>
      </c>
    </row>
    <row r="3720" spans="1:3" x14ac:dyDescent="0.2">
      <c r="A3720" s="63">
        <v>3696</v>
      </c>
      <c r="B3720" s="63">
        <v>-9.1878988760213929</v>
      </c>
      <c r="C3720" s="63">
        <v>34.187898876021393</v>
      </c>
    </row>
    <row r="3721" spans="1:3" x14ac:dyDescent="0.2">
      <c r="A3721" s="63">
        <v>3697</v>
      </c>
      <c r="B3721" s="63">
        <v>-14.017139937112173</v>
      </c>
      <c r="C3721" s="63">
        <v>33.017139937112177</v>
      </c>
    </row>
    <row r="3722" spans="1:3" x14ac:dyDescent="0.2">
      <c r="A3722" s="63">
        <v>3698</v>
      </c>
      <c r="B3722" s="63">
        <v>99.738316168581832</v>
      </c>
      <c r="C3722" s="63">
        <v>29.261683831418168</v>
      </c>
    </row>
    <row r="3723" spans="1:3" x14ac:dyDescent="0.2">
      <c r="A3723" s="63">
        <v>3699</v>
      </c>
      <c r="B3723" s="63">
        <v>89.006669366157865</v>
      </c>
      <c r="C3723" s="63">
        <v>30.993330633842135</v>
      </c>
    </row>
    <row r="3724" spans="1:3" x14ac:dyDescent="0.2">
      <c r="A3724" s="63">
        <v>3700</v>
      </c>
      <c r="B3724" s="63">
        <v>-7.5781518556577936</v>
      </c>
      <c r="C3724" s="63">
        <v>32.578151855657794</v>
      </c>
    </row>
    <row r="3725" spans="1:3" x14ac:dyDescent="0.2">
      <c r="A3725" s="63">
        <v>3701</v>
      </c>
      <c r="B3725" s="63">
        <v>37.494764714522852</v>
      </c>
      <c r="C3725" s="63">
        <v>32.505235285477148</v>
      </c>
    </row>
    <row r="3726" spans="1:3" x14ac:dyDescent="0.2">
      <c r="A3726" s="63">
        <v>3702</v>
      </c>
      <c r="B3726" s="63">
        <v>29.446029612704869</v>
      </c>
      <c r="C3726" s="63">
        <v>-33.446029612704869</v>
      </c>
    </row>
    <row r="3727" spans="1:3" x14ac:dyDescent="0.2">
      <c r="A3727" s="63">
        <v>3703</v>
      </c>
      <c r="B3727" s="63">
        <v>35.885017694159252</v>
      </c>
      <c r="C3727" s="63">
        <v>-8.8850176941592522</v>
      </c>
    </row>
    <row r="3728" spans="1:3" x14ac:dyDescent="0.2">
      <c r="A3728" s="63">
        <v>3704</v>
      </c>
      <c r="B3728" s="63">
        <v>18.71438281028091</v>
      </c>
      <c r="C3728" s="63">
        <v>23.28561718971909</v>
      </c>
    </row>
    <row r="3729" spans="1:3" x14ac:dyDescent="0.2">
      <c r="A3729" s="63">
        <v>3705</v>
      </c>
      <c r="B3729" s="63">
        <v>16.031471109674918</v>
      </c>
      <c r="C3729" s="63">
        <v>-7.0314711096749178</v>
      </c>
    </row>
    <row r="3730" spans="1:3" x14ac:dyDescent="0.2">
      <c r="A3730" s="63">
        <v>3706</v>
      </c>
      <c r="B3730" s="63">
        <v>28.90944727258367</v>
      </c>
      <c r="C3730" s="63">
        <v>13.09055272741633</v>
      </c>
    </row>
    <row r="3731" spans="1:3" x14ac:dyDescent="0.2">
      <c r="A3731" s="63">
        <v>3707</v>
      </c>
      <c r="B3731" s="63">
        <v>134.61616827645972</v>
      </c>
      <c r="C3731" s="63">
        <v>-5.6161682764597174</v>
      </c>
    </row>
    <row r="3732" spans="1:3" x14ac:dyDescent="0.2">
      <c r="A3732" s="63">
        <v>3708</v>
      </c>
      <c r="B3732" s="63">
        <v>43.93375279597722</v>
      </c>
      <c r="C3732" s="63">
        <v>36.06624720402278</v>
      </c>
    </row>
    <row r="3733" spans="1:3" x14ac:dyDescent="0.2">
      <c r="A3733" s="63">
        <v>3709</v>
      </c>
      <c r="B3733" s="63">
        <v>21.933876851008101</v>
      </c>
      <c r="C3733" s="63">
        <v>24.066123148991899</v>
      </c>
    </row>
    <row r="3734" spans="1:3" x14ac:dyDescent="0.2">
      <c r="A3734" s="63">
        <v>3710</v>
      </c>
      <c r="B3734" s="63">
        <v>42.860588115734821</v>
      </c>
      <c r="C3734" s="63">
        <v>-39.860588115734821</v>
      </c>
    </row>
    <row r="3735" spans="1:3" x14ac:dyDescent="0.2">
      <c r="A3735" s="63">
        <v>3711</v>
      </c>
      <c r="B3735" s="63">
        <v>105.1041395697938</v>
      </c>
      <c r="C3735" s="63">
        <v>29.895860430206199</v>
      </c>
    </row>
    <row r="3736" spans="1:3" x14ac:dyDescent="0.2">
      <c r="A3736" s="63">
        <v>3712</v>
      </c>
      <c r="B3736" s="63">
        <v>25.689953231856485</v>
      </c>
      <c r="C3736" s="63">
        <v>44.310046768143515</v>
      </c>
    </row>
    <row r="3737" spans="1:3" x14ac:dyDescent="0.2">
      <c r="A3737" s="63">
        <v>3713</v>
      </c>
      <c r="B3737" s="63">
        <v>53.055652578037588</v>
      </c>
      <c r="C3737" s="63">
        <v>29.944347421962412</v>
      </c>
    </row>
    <row r="3738" spans="1:3" x14ac:dyDescent="0.2">
      <c r="A3738" s="63">
        <v>3714</v>
      </c>
      <c r="B3738" s="63">
        <v>85.250592985309481</v>
      </c>
      <c r="C3738" s="63">
        <v>-61.250592985309481</v>
      </c>
    </row>
    <row r="3739" spans="1:3" x14ac:dyDescent="0.2">
      <c r="A3739" s="63">
        <v>3715</v>
      </c>
      <c r="B3739" s="63">
        <v>1.0071655862813742</v>
      </c>
      <c r="C3739" s="63">
        <v>29.992834413718626</v>
      </c>
    </row>
    <row r="3740" spans="1:3" x14ac:dyDescent="0.2">
      <c r="A3740" s="63">
        <v>3716</v>
      </c>
      <c r="B3740" s="63">
        <v>42.860588115734821</v>
      </c>
      <c r="C3740" s="63">
        <v>-8.8605881157348207</v>
      </c>
    </row>
    <row r="3741" spans="1:3" x14ac:dyDescent="0.2">
      <c r="A3741" s="63">
        <v>3717</v>
      </c>
      <c r="B3741" s="63">
        <v>61.640970019976756</v>
      </c>
      <c r="C3741" s="63">
        <v>17.359029980023244</v>
      </c>
    </row>
    <row r="3742" spans="1:3" x14ac:dyDescent="0.2">
      <c r="A3742" s="63">
        <v>3718</v>
      </c>
      <c r="B3742" s="63">
        <v>141.59173869803527</v>
      </c>
      <c r="C3742" s="63">
        <v>-4.5917386980352717</v>
      </c>
    </row>
    <row r="3743" spans="1:3" x14ac:dyDescent="0.2">
      <c r="A3743" s="63">
        <v>3719</v>
      </c>
      <c r="B3743" s="63">
        <v>27.299700252220084</v>
      </c>
      <c r="C3743" s="63">
        <v>-34.299700252220084</v>
      </c>
    </row>
    <row r="3744" spans="1:3" x14ac:dyDescent="0.2">
      <c r="A3744" s="63">
        <v>3720</v>
      </c>
      <c r="B3744" s="63">
        <v>27.836282592341284</v>
      </c>
      <c r="C3744" s="63">
        <v>11.163717407658716</v>
      </c>
    </row>
    <row r="3745" spans="1:3" x14ac:dyDescent="0.2">
      <c r="A3745" s="63">
        <v>3721</v>
      </c>
      <c r="B3745" s="63">
        <v>26.226535571977685</v>
      </c>
      <c r="C3745" s="63">
        <v>-7.2265355719776849</v>
      </c>
    </row>
    <row r="3746" spans="1:3" x14ac:dyDescent="0.2">
      <c r="A3746" s="63">
        <v>3722</v>
      </c>
      <c r="B3746" s="63">
        <v>25.153370891735285</v>
      </c>
      <c r="C3746" s="63">
        <v>14.846629108264715</v>
      </c>
    </row>
    <row r="3747" spans="1:3" x14ac:dyDescent="0.2">
      <c r="A3747" s="63">
        <v>3723</v>
      </c>
      <c r="B3747" s="63">
        <v>74.518946182885514</v>
      </c>
      <c r="C3747" s="63">
        <v>35.481053817114486</v>
      </c>
    </row>
    <row r="3748" spans="1:3" x14ac:dyDescent="0.2">
      <c r="A3748" s="63">
        <v>3724</v>
      </c>
      <c r="B3748" s="63">
        <v>64.323881720582762</v>
      </c>
      <c r="C3748" s="63">
        <v>52.676118279417238</v>
      </c>
    </row>
    <row r="3749" spans="1:3" x14ac:dyDescent="0.2">
      <c r="A3749" s="63">
        <v>3725</v>
      </c>
      <c r="B3749" s="63">
        <v>61.640970019976756</v>
      </c>
      <c r="C3749" s="63">
        <v>21.359029980023244</v>
      </c>
    </row>
    <row r="3750" spans="1:3" x14ac:dyDescent="0.2">
      <c r="A3750" s="63">
        <v>3726</v>
      </c>
      <c r="B3750" s="63">
        <v>130.32350955549012</v>
      </c>
      <c r="C3750" s="63">
        <v>66.676490444509881</v>
      </c>
    </row>
    <row r="3751" spans="1:3" x14ac:dyDescent="0.2">
      <c r="A3751" s="63">
        <v>3727</v>
      </c>
      <c r="B3751" s="63">
        <v>9.0559006880993493</v>
      </c>
      <c r="C3751" s="63">
        <v>30.944099311900651</v>
      </c>
    </row>
    <row r="3752" spans="1:3" x14ac:dyDescent="0.2">
      <c r="A3752" s="63">
        <v>3728</v>
      </c>
      <c r="B3752" s="63">
        <v>108.86021595064219</v>
      </c>
      <c r="C3752" s="63">
        <v>63.139784049357814</v>
      </c>
    </row>
    <row r="3753" spans="1:3" x14ac:dyDescent="0.2">
      <c r="A3753" s="63">
        <v>3729</v>
      </c>
      <c r="B3753" s="63">
        <v>130.32350955549012</v>
      </c>
      <c r="C3753" s="63">
        <v>66.676490444509881</v>
      </c>
    </row>
    <row r="3754" spans="1:3" x14ac:dyDescent="0.2">
      <c r="A3754" s="63">
        <v>3730</v>
      </c>
      <c r="B3754" s="63">
        <v>9.0559006880993493</v>
      </c>
      <c r="C3754" s="63">
        <v>30.944099311900651</v>
      </c>
    </row>
    <row r="3755" spans="1:3" x14ac:dyDescent="0.2">
      <c r="A3755" s="63">
        <v>3731</v>
      </c>
      <c r="B3755" s="63">
        <v>108.86021595064219</v>
      </c>
      <c r="C3755" s="63">
        <v>63.139784049357814</v>
      </c>
    </row>
    <row r="3756" spans="1:3" x14ac:dyDescent="0.2">
      <c r="A3756" s="63">
        <v>3732</v>
      </c>
      <c r="B3756" s="63">
        <v>64.323881720582762</v>
      </c>
      <c r="C3756" s="63">
        <v>51.676118279417238</v>
      </c>
    </row>
    <row r="3757" spans="1:3" x14ac:dyDescent="0.2">
      <c r="A3757" s="63">
        <v>3733</v>
      </c>
      <c r="B3757" s="63">
        <v>61.640970019976756</v>
      </c>
      <c r="C3757" s="63">
        <v>20.359029980023244</v>
      </c>
    </row>
    <row r="3758" spans="1:3" x14ac:dyDescent="0.2">
      <c r="A3758" s="63">
        <v>3734</v>
      </c>
      <c r="B3758" s="63">
        <v>299.34694669366752</v>
      </c>
      <c r="C3758" s="63">
        <v>32.653053306332481</v>
      </c>
    </row>
    <row r="3759" spans="1:3" x14ac:dyDescent="0.2">
      <c r="A3759" s="63">
        <v>3735</v>
      </c>
      <c r="B3759" s="63">
        <v>230.66440715815415</v>
      </c>
      <c r="C3759" s="63">
        <v>-9.6644071581541482</v>
      </c>
    </row>
    <row r="3760" spans="1:3" x14ac:dyDescent="0.2">
      <c r="A3760" s="63">
        <v>3736</v>
      </c>
      <c r="B3760" s="63">
        <v>167.3476910238528</v>
      </c>
      <c r="C3760" s="63">
        <v>10.652308976147197</v>
      </c>
    </row>
    <row r="3761" spans="1:3" x14ac:dyDescent="0.2">
      <c r="A3761" s="63">
        <v>3737</v>
      </c>
      <c r="B3761" s="63">
        <v>128.17718019500532</v>
      </c>
      <c r="C3761" s="63">
        <v>42.82281980499468</v>
      </c>
    </row>
    <row r="3762" spans="1:3" x14ac:dyDescent="0.2">
      <c r="A3762" s="63">
        <v>3738</v>
      </c>
      <c r="B3762" s="63">
        <v>299.34694669366752</v>
      </c>
      <c r="C3762" s="63">
        <v>32.653053306332481</v>
      </c>
    </row>
    <row r="3763" spans="1:3" x14ac:dyDescent="0.2">
      <c r="A3763" s="63">
        <v>3739</v>
      </c>
      <c r="B3763" s="63">
        <v>128.17718019500532</v>
      </c>
      <c r="C3763" s="63">
        <v>40.82281980499468</v>
      </c>
    </row>
    <row r="3764" spans="1:3" x14ac:dyDescent="0.2">
      <c r="A3764" s="63">
        <v>3740</v>
      </c>
      <c r="B3764" s="63">
        <v>230.66440715815415</v>
      </c>
      <c r="C3764" s="63">
        <v>-9.6644071581541482</v>
      </c>
    </row>
    <row r="3765" spans="1:3" x14ac:dyDescent="0.2">
      <c r="A3765" s="63">
        <v>3741</v>
      </c>
      <c r="B3765" s="63">
        <v>281.63972946966794</v>
      </c>
      <c r="C3765" s="63">
        <v>-9.639729469667941</v>
      </c>
    </row>
    <row r="3766" spans="1:3" x14ac:dyDescent="0.2">
      <c r="A3766" s="63">
        <v>3742</v>
      </c>
      <c r="B3766" s="63">
        <v>-9.1878988760213929</v>
      </c>
      <c r="C3766" s="63">
        <v>36.187898876021393</v>
      </c>
    </row>
    <row r="3767" spans="1:3" x14ac:dyDescent="0.2">
      <c r="A3767" s="63">
        <v>3743</v>
      </c>
      <c r="B3767" s="63">
        <v>-17.773216317960561</v>
      </c>
      <c r="C3767" s="63">
        <v>63.773216317960561</v>
      </c>
    </row>
    <row r="3768" spans="1:3" x14ac:dyDescent="0.2">
      <c r="A3768" s="63">
        <v>3744</v>
      </c>
      <c r="B3768" s="63">
        <v>-12.943975256869777</v>
      </c>
      <c r="C3768" s="63">
        <v>34.943975256869777</v>
      </c>
    </row>
    <row r="3769" spans="1:3" x14ac:dyDescent="0.2">
      <c r="A3769" s="63">
        <v>3745</v>
      </c>
      <c r="B3769" s="63">
        <v>-3.8220754748094095</v>
      </c>
      <c r="C3769" s="63">
        <v>13.822075474809409</v>
      </c>
    </row>
    <row r="3770" spans="1:3" x14ac:dyDescent="0.2">
      <c r="A3770" s="63">
        <v>3746</v>
      </c>
      <c r="B3770" s="63">
        <v>-29.04144546050572</v>
      </c>
      <c r="C3770" s="63">
        <v>26.04144546050572</v>
      </c>
    </row>
    <row r="3771" spans="1:3" x14ac:dyDescent="0.2">
      <c r="A3771" s="63">
        <v>3747</v>
      </c>
      <c r="B3771" s="63">
        <v>19.787547490523309</v>
      </c>
      <c r="C3771" s="63">
        <v>-28.787547490523309</v>
      </c>
    </row>
    <row r="3772" spans="1:3" x14ac:dyDescent="0.2">
      <c r="A3772" s="63">
        <v>3748</v>
      </c>
      <c r="B3772" s="63">
        <v>19.787547490523309</v>
      </c>
      <c r="C3772" s="63">
        <v>-58.787547490523309</v>
      </c>
    </row>
    <row r="3773" spans="1:3" x14ac:dyDescent="0.2">
      <c r="A3773" s="63">
        <v>3749</v>
      </c>
      <c r="B3773" s="63">
        <v>10.129065368341742</v>
      </c>
      <c r="C3773" s="63">
        <v>8.8709346316582582</v>
      </c>
    </row>
    <row r="3774" spans="1:3" x14ac:dyDescent="0.2">
      <c r="A3774" s="63">
        <v>3750</v>
      </c>
      <c r="B3774" s="63">
        <v>-10.261063556263785</v>
      </c>
      <c r="C3774" s="63">
        <v>-5.7389364437362147</v>
      </c>
    </row>
    <row r="3775" spans="1:3" x14ac:dyDescent="0.2">
      <c r="A3775" s="63">
        <v>3751</v>
      </c>
      <c r="B3775" s="63">
        <v>1.543747926402574</v>
      </c>
      <c r="C3775" s="63">
        <v>-5.543747926402574</v>
      </c>
    </row>
    <row r="3776" spans="1:3" x14ac:dyDescent="0.2">
      <c r="A3776" s="63">
        <v>3752</v>
      </c>
      <c r="B3776" s="63">
        <v>14.421724089311326</v>
      </c>
      <c r="C3776" s="63">
        <v>38.578275910688674</v>
      </c>
    </row>
    <row r="3777" spans="1:3" x14ac:dyDescent="0.2">
      <c r="A3777" s="63">
        <v>3753</v>
      </c>
      <c r="B3777" s="63">
        <v>2.6169126066449664</v>
      </c>
      <c r="C3777" s="63">
        <v>39.383087393355034</v>
      </c>
    </row>
    <row r="3778" spans="1:3" x14ac:dyDescent="0.2">
      <c r="A3778" s="63">
        <v>3754</v>
      </c>
      <c r="B3778" s="63">
        <v>58.958058319370771</v>
      </c>
      <c r="C3778" s="63">
        <v>-6.958058319370771</v>
      </c>
    </row>
    <row r="3779" spans="1:3" x14ac:dyDescent="0.2">
      <c r="A3779" s="63">
        <v>3755</v>
      </c>
      <c r="B3779" s="63">
        <v>38.567929394765237</v>
      </c>
      <c r="C3779" s="63">
        <v>13.432070605234763</v>
      </c>
    </row>
    <row r="3780" spans="1:3" x14ac:dyDescent="0.2">
      <c r="A3780" s="63">
        <v>3756</v>
      </c>
      <c r="B3780" s="63">
        <v>-12.407392916748577</v>
      </c>
      <c r="C3780" s="63">
        <v>36.407392916748577</v>
      </c>
    </row>
    <row r="3781" spans="1:3" x14ac:dyDescent="0.2">
      <c r="A3781" s="63">
        <v>3757</v>
      </c>
      <c r="B3781" s="63">
        <v>-4.8952401550518019</v>
      </c>
      <c r="C3781" s="63">
        <v>34.895240155051802</v>
      </c>
    </row>
    <row r="3782" spans="1:3" x14ac:dyDescent="0.2">
      <c r="A3782" s="63">
        <v>3758</v>
      </c>
      <c r="B3782" s="63">
        <v>74.518946182885514</v>
      </c>
      <c r="C3782" s="63">
        <v>21.481053817114486</v>
      </c>
    </row>
    <row r="3783" spans="1:3" x14ac:dyDescent="0.2">
      <c r="A3783" s="63">
        <v>3759</v>
      </c>
      <c r="B3783" s="63">
        <v>82.031098944582283</v>
      </c>
      <c r="C3783" s="63">
        <v>30.968901055417717</v>
      </c>
    </row>
    <row r="3784" spans="1:3" x14ac:dyDescent="0.2">
      <c r="A3784" s="63">
        <v>3760</v>
      </c>
      <c r="B3784" s="63">
        <v>141.59173869803527</v>
      </c>
      <c r="C3784" s="63">
        <v>-4.5917386980352717</v>
      </c>
    </row>
    <row r="3785" spans="1:3" x14ac:dyDescent="0.2">
      <c r="A3785" s="63">
        <v>3761</v>
      </c>
      <c r="B3785" s="63">
        <v>26.226535571977685</v>
      </c>
      <c r="C3785" s="63">
        <v>-8.2265355719776849</v>
      </c>
    </row>
    <row r="3786" spans="1:3" x14ac:dyDescent="0.2">
      <c r="A3786" s="63">
        <v>3762</v>
      </c>
      <c r="B3786" s="63">
        <v>27.836282592341284</v>
      </c>
      <c r="C3786" s="63">
        <v>11.163717407658716</v>
      </c>
    </row>
    <row r="3787" spans="1:3" x14ac:dyDescent="0.2">
      <c r="A3787" s="63">
        <v>3763</v>
      </c>
      <c r="B3787" s="63">
        <v>18.71438281028091</v>
      </c>
      <c r="C3787" s="63">
        <v>23.28561718971909</v>
      </c>
    </row>
    <row r="3788" spans="1:3" x14ac:dyDescent="0.2">
      <c r="A3788" s="63">
        <v>3764</v>
      </c>
      <c r="B3788" s="63">
        <v>27.299700252220084</v>
      </c>
      <c r="C3788" s="63">
        <v>-34.299700252220084</v>
      </c>
    </row>
    <row r="3789" spans="1:3" x14ac:dyDescent="0.2">
      <c r="A3789" s="63">
        <v>3765</v>
      </c>
      <c r="B3789" s="63">
        <v>48.226411516946804</v>
      </c>
      <c r="C3789" s="63">
        <v>36.773588483053196</v>
      </c>
    </row>
    <row r="3790" spans="1:3" x14ac:dyDescent="0.2">
      <c r="A3790" s="63">
        <v>3766</v>
      </c>
      <c r="B3790" s="63">
        <v>25.153370891735285</v>
      </c>
      <c r="C3790" s="63">
        <v>41.846629108264715</v>
      </c>
    </row>
    <row r="3791" spans="1:3" x14ac:dyDescent="0.2">
      <c r="A3791" s="63">
        <v>3767</v>
      </c>
      <c r="B3791" s="63">
        <v>21.933876851008101</v>
      </c>
      <c r="C3791" s="63">
        <v>23.066123148991899</v>
      </c>
    </row>
    <row r="3792" spans="1:3" x14ac:dyDescent="0.2">
      <c r="A3792" s="63">
        <v>3768</v>
      </c>
      <c r="B3792" s="63">
        <v>39.641094075007636</v>
      </c>
      <c r="C3792" s="63">
        <v>-39.641094075007636</v>
      </c>
    </row>
    <row r="3793" spans="1:3" x14ac:dyDescent="0.2">
      <c r="A3793" s="63">
        <v>3769</v>
      </c>
      <c r="B3793" s="63">
        <v>56.811728958885972</v>
      </c>
      <c r="C3793" s="63">
        <v>14.188271041114028</v>
      </c>
    </row>
    <row r="3794" spans="1:3" x14ac:dyDescent="0.2">
      <c r="A3794" s="63">
        <v>3770</v>
      </c>
      <c r="B3794" s="63">
        <v>-13.480557596990973</v>
      </c>
      <c r="C3794" s="63">
        <v>28.480557596990973</v>
      </c>
    </row>
    <row r="3795" spans="1:3" x14ac:dyDescent="0.2">
      <c r="A3795" s="63">
        <v>3771</v>
      </c>
      <c r="B3795" s="63">
        <v>29.446029612704869</v>
      </c>
      <c r="C3795" s="63">
        <v>-7.4460296127048693</v>
      </c>
    </row>
    <row r="3796" spans="1:3" x14ac:dyDescent="0.2">
      <c r="A3796" s="63">
        <v>3772</v>
      </c>
      <c r="B3796" s="63">
        <v>89.006669366157865</v>
      </c>
      <c r="C3796" s="63">
        <v>-62.006669366157865</v>
      </c>
    </row>
    <row r="3797" spans="1:3" x14ac:dyDescent="0.2">
      <c r="A3797" s="63">
        <v>3773</v>
      </c>
      <c r="B3797" s="63">
        <v>72.909199162521929</v>
      </c>
      <c r="C3797" s="63">
        <v>18.090800837478071</v>
      </c>
    </row>
    <row r="3798" spans="1:3" x14ac:dyDescent="0.2">
      <c r="A3798" s="63">
        <v>3774</v>
      </c>
      <c r="B3798" s="63">
        <v>58.958058319370771</v>
      </c>
      <c r="C3798" s="63">
        <v>-8.958058319370771</v>
      </c>
    </row>
    <row r="3799" spans="1:3" x14ac:dyDescent="0.2">
      <c r="A3799" s="63">
        <v>3775</v>
      </c>
      <c r="B3799" s="63">
        <v>38.567929394765237</v>
      </c>
      <c r="C3799" s="63">
        <v>13.432070605234763</v>
      </c>
    </row>
    <row r="3800" spans="1:3" x14ac:dyDescent="0.2">
      <c r="A3800" s="63">
        <v>3776</v>
      </c>
      <c r="B3800" s="63">
        <v>14.421724089311326</v>
      </c>
      <c r="C3800" s="63">
        <v>38.578275910688674</v>
      </c>
    </row>
    <row r="3801" spans="1:3" x14ac:dyDescent="0.2">
      <c r="A3801" s="63">
        <v>3777</v>
      </c>
      <c r="B3801" s="63">
        <v>-8.1147341957789934</v>
      </c>
      <c r="C3801" s="63">
        <v>35.114734195778993</v>
      </c>
    </row>
    <row r="3802" spans="1:3" x14ac:dyDescent="0.2">
      <c r="A3802" s="63">
        <v>3778</v>
      </c>
      <c r="B3802" s="63">
        <v>39.641094075007636</v>
      </c>
      <c r="C3802" s="63">
        <v>-38.641094075007636</v>
      </c>
    </row>
    <row r="3803" spans="1:3" x14ac:dyDescent="0.2">
      <c r="A3803" s="63">
        <v>3779</v>
      </c>
      <c r="B3803" s="63">
        <v>20.860712170765702</v>
      </c>
      <c r="C3803" s="63">
        <v>10.139287829234298</v>
      </c>
    </row>
    <row r="3804" spans="1:3" x14ac:dyDescent="0.2">
      <c r="A3804" s="63">
        <v>3780</v>
      </c>
      <c r="B3804" s="63">
        <v>136.76249763694449</v>
      </c>
      <c r="C3804" s="63">
        <v>34.237502363055512</v>
      </c>
    </row>
    <row r="3805" spans="1:3" x14ac:dyDescent="0.2">
      <c r="A3805" s="63">
        <v>3781</v>
      </c>
      <c r="B3805" s="63">
        <v>-13.480557596990973</v>
      </c>
      <c r="C3805" s="63">
        <v>28.480557596990973</v>
      </c>
    </row>
    <row r="3806" spans="1:3" x14ac:dyDescent="0.2">
      <c r="A3806" s="63">
        <v>3782</v>
      </c>
      <c r="B3806" s="63">
        <v>29.446029612704869</v>
      </c>
      <c r="C3806" s="63">
        <v>-5.4460296127048693</v>
      </c>
    </row>
    <row r="3807" spans="1:3" x14ac:dyDescent="0.2">
      <c r="A3807" s="63">
        <v>3783</v>
      </c>
      <c r="B3807" s="63">
        <v>56.811728958885972</v>
      </c>
      <c r="C3807" s="63">
        <v>14.188271041114028</v>
      </c>
    </row>
    <row r="3808" spans="1:3" x14ac:dyDescent="0.2">
      <c r="A3808" s="63">
        <v>3784</v>
      </c>
      <c r="B3808" s="63">
        <v>11.202230048584141</v>
      </c>
      <c r="C3808" s="63">
        <v>40.797769951415859</v>
      </c>
    </row>
    <row r="3809" spans="1:3" x14ac:dyDescent="0.2">
      <c r="A3809" s="63">
        <v>3785</v>
      </c>
      <c r="B3809" s="63">
        <v>25.153370891735285</v>
      </c>
      <c r="C3809" s="63">
        <v>42.846629108264715</v>
      </c>
    </row>
    <row r="3810" spans="1:3" x14ac:dyDescent="0.2">
      <c r="A3810" s="63">
        <v>3786</v>
      </c>
      <c r="B3810" s="63">
        <v>89.006669366157865</v>
      </c>
      <c r="C3810" s="63">
        <v>-62.006669366157865</v>
      </c>
    </row>
    <row r="3811" spans="1:3" x14ac:dyDescent="0.2">
      <c r="A3811" s="63">
        <v>3787</v>
      </c>
      <c r="B3811" s="63">
        <v>72.909199162521929</v>
      </c>
      <c r="C3811" s="63">
        <v>16.090800837478071</v>
      </c>
    </row>
    <row r="3812" spans="1:3" x14ac:dyDescent="0.2">
      <c r="A3812" s="63">
        <v>3788</v>
      </c>
      <c r="B3812" s="63">
        <v>74.518946182885514</v>
      </c>
      <c r="C3812" s="63">
        <v>20.481053817114486</v>
      </c>
    </row>
    <row r="3813" spans="1:3" x14ac:dyDescent="0.2">
      <c r="A3813" s="63">
        <v>3789</v>
      </c>
      <c r="B3813" s="63">
        <v>82.031098944582283</v>
      </c>
      <c r="C3813" s="63">
        <v>30.968901055417717</v>
      </c>
    </row>
    <row r="3814" spans="1:3" x14ac:dyDescent="0.2">
      <c r="A3814" s="63">
        <v>3790</v>
      </c>
      <c r="B3814" s="63">
        <v>26.226535571977685</v>
      </c>
      <c r="C3814" s="63">
        <v>-7.2265355719776849</v>
      </c>
    </row>
    <row r="3815" spans="1:3" x14ac:dyDescent="0.2">
      <c r="A3815" s="63">
        <v>3791</v>
      </c>
      <c r="B3815" s="63">
        <v>-4.8952401550518019</v>
      </c>
      <c r="C3815" s="63">
        <v>34.895240155051802</v>
      </c>
    </row>
    <row r="3816" spans="1:3" x14ac:dyDescent="0.2">
      <c r="A3816" s="63">
        <v>3792</v>
      </c>
      <c r="B3816" s="63">
        <v>-12.407392916748577</v>
      </c>
      <c r="C3816" s="63">
        <v>34.407392916748577</v>
      </c>
    </row>
    <row r="3817" spans="1:3" x14ac:dyDescent="0.2">
      <c r="A3817" s="63">
        <v>3793</v>
      </c>
      <c r="B3817" s="63">
        <v>24.080206211492886</v>
      </c>
      <c r="C3817" s="63">
        <v>-40.080206211492886</v>
      </c>
    </row>
    <row r="3818" spans="1:3" x14ac:dyDescent="0.2">
      <c r="A3818" s="63">
        <v>3794</v>
      </c>
      <c r="B3818" s="63">
        <v>141.59173869803527</v>
      </c>
      <c r="C3818" s="63">
        <v>-4.5917386980352717</v>
      </c>
    </row>
    <row r="3819" spans="1:3" x14ac:dyDescent="0.2">
      <c r="A3819" s="63">
        <v>3795</v>
      </c>
      <c r="B3819" s="63">
        <v>228.51807779766935</v>
      </c>
      <c r="C3819" s="63">
        <v>287.48192220233068</v>
      </c>
    </row>
    <row r="3820" spans="1:3" x14ac:dyDescent="0.2">
      <c r="A3820" s="63">
        <v>3796</v>
      </c>
      <c r="B3820" s="63">
        <v>1.543747926402574</v>
      </c>
      <c r="C3820" s="63">
        <v>-5.543747926402574</v>
      </c>
    </row>
    <row r="3821" spans="1:3" x14ac:dyDescent="0.2">
      <c r="A3821" s="63">
        <v>3797</v>
      </c>
      <c r="B3821" s="63">
        <v>-12.943975256869777</v>
      </c>
      <c r="C3821" s="63">
        <v>33.943975256869777</v>
      </c>
    </row>
    <row r="3822" spans="1:3" x14ac:dyDescent="0.2">
      <c r="A3822" s="63">
        <v>3798</v>
      </c>
      <c r="B3822" s="63">
        <v>-17.773216317960561</v>
      </c>
      <c r="C3822" s="63">
        <v>64.773216317960561</v>
      </c>
    </row>
    <row r="3823" spans="1:3" x14ac:dyDescent="0.2">
      <c r="A3823" s="63">
        <v>3799</v>
      </c>
      <c r="B3823" s="63">
        <v>19.787547490523309</v>
      </c>
      <c r="C3823" s="63">
        <v>-29.787547490523309</v>
      </c>
    </row>
    <row r="3824" spans="1:3" x14ac:dyDescent="0.2">
      <c r="A3824" s="63">
        <v>3800</v>
      </c>
      <c r="B3824" s="63">
        <v>-10.261063556263785</v>
      </c>
      <c r="C3824" s="63">
        <v>-7.7389364437362147</v>
      </c>
    </row>
    <row r="3825" spans="1:3" x14ac:dyDescent="0.2">
      <c r="A3825" s="63">
        <v>3801</v>
      </c>
      <c r="B3825" s="63">
        <v>26.226535571977685</v>
      </c>
      <c r="C3825" s="63">
        <v>22.773464428022315</v>
      </c>
    </row>
    <row r="3826" spans="1:3" x14ac:dyDescent="0.2">
      <c r="A3826" s="63">
        <v>3802</v>
      </c>
      <c r="B3826" s="63">
        <v>22.470459191129301</v>
      </c>
      <c r="C3826" s="63">
        <v>13.529540808870699</v>
      </c>
    </row>
    <row r="3827" spans="1:3" x14ac:dyDescent="0.2">
      <c r="A3827" s="63">
        <v>3803</v>
      </c>
      <c r="B3827" s="63">
        <v>251.05453608275971</v>
      </c>
      <c r="C3827" s="63">
        <v>-60.054536082759711</v>
      </c>
    </row>
    <row r="3828" spans="1:3" x14ac:dyDescent="0.2">
      <c r="A3828" s="63">
        <v>3804</v>
      </c>
      <c r="B3828" s="63">
        <v>51.445905557673989</v>
      </c>
      <c r="C3828" s="63">
        <v>-303.445905557674</v>
      </c>
    </row>
    <row r="3829" spans="1:3" x14ac:dyDescent="0.2">
      <c r="A3829" s="63">
        <v>3805</v>
      </c>
      <c r="B3829" s="63">
        <v>108.86021595064219</v>
      </c>
      <c r="C3829" s="63">
        <v>62.139784049357814</v>
      </c>
    </row>
    <row r="3830" spans="1:3" x14ac:dyDescent="0.2">
      <c r="A3830" s="63">
        <v>3806</v>
      </c>
      <c r="B3830" s="63">
        <v>130.32350955549012</v>
      </c>
      <c r="C3830" s="63">
        <v>68.676490444509881</v>
      </c>
    </row>
    <row r="3831" spans="1:3" x14ac:dyDescent="0.2">
      <c r="A3831" s="63">
        <v>3807</v>
      </c>
      <c r="B3831" s="63">
        <v>64.323881720582762</v>
      </c>
      <c r="C3831" s="63">
        <v>51.676118279417238</v>
      </c>
    </row>
    <row r="3832" spans="1:3" x14ac:dyDescent="0.2">
      <c r="A3832" s="63">
        <v>3808</v>
      </c>
      <c r="B3832" s="63">
        <v>-2.7489107945670099</v>
      </c>
      <c r="C3832" s="63">
        <v>-297.251089205433</v>
      </c>
    </row>
    <row r="3833" spans="1:3" x14ac:dyDescent="0.2">
      <c r="A3833" s="63">
        <v>3809</v>
      </c>
      <c r="B3833" s="63">
        <v>394.85860323524076</v>
      </c>
      <c r="C3833" s="63">
        <v>251.14139676475924</v>
      </c>
    </row>
    <row r="3834" spans="1:3" x14ac:dyDescent="0.2">
      <c r="A3834" s="63">
        <v>3810</v>
      </c>
      <c r="B3834" s="63">
        <v>329.39555774045459</v>
      </c>
      <c r="C3834" s="63">
        <v>37.604442259545408</v>
      </c>
    </row>
    <row r="3835" spans="1:3" x14ac:dyDescent="0.2">
      <c r="A3835" s="63">
        <v>3811</v>
      </c>
      <c r="B3835" s="63">
        <v>92.226163406885064</v>
      </c>
      <c r="C3835" s="63">
        <v>36.773836593114936</v>
      </c>
    </row>
    <row r="3836" spans="1:3" x14ac:dyDescent="0.2">
      <c r="A3836" s="63">
        <v>3812</v>
      </c>
      <c r="B3836" s="63">
        <v>58.958058319370771</v>
      </c>
      <c r="C3836" s="63">
        <v>-8.958058319370771</v>
      </c>
    </row>
    <row r="3837" spans="1:3" x14ac:dyDescent="0.2">
      <c r="A3837" s="63">
        <v>3813</v>
      </c>
      <c r="B3837" s="63">
        <v>25.689953231856485</v>
      </c>
      <c r="C3837" s="63">
        <v>44.310046768143515</v>
      </c>
    </row>
    <row r="3838" spans="1:3" x14ac:dyDescent="0.2">
      <c r="A3838" s="63">
        <v>3814</v>
      </c>
      <c r="B3838" s="63">
        <v>25.153370891735285</v>
      </c>
      <c r="C3838" s="63">
        <v>41.846629108264715</v>
      </c>
    </row>
    <row r="3839" spans="1:3" x14ac:dyDescent="0.2">
      <c r="A3839" s="63">
        <v>3815</v>
      </c>
      <c r="B3839" s="63">
        <v>39.641094075007636</v>
      </c>
      <c r="C3839" s="63">
        <v>-38.641094075007636</v>
      </c>
    </row>
    <row r="3840" spans="1:3" x14ac:dyDescent="0.2">
      <c r="A3840" s="63">
        <v>3816</v>
      </c>
      <c r="B3840" s="63">
        <v>48.226411516946804</v>
      </c>
      <c r="C3840" s="63">
        <v>37.773588483053196</v>
      </c>
    </row>
    <row r="3841" spans="1:3" x14ac:dyDescent="0.2">
      <c r="A3841" s="63">
        <v>3817</v>
      </c>
      <c r="B3841" s="63">
        <v>21.933876851008101</v>
      </c>
      <c r="C3841" s="63">
        <v>23.066123148991899</v>
      </c>
    </row>
    <row r="3842" spans="1:3" x14ac:dyDescent="0.2">
      <c r="A3842" s="63">
        <v>3818</v>
      </c>
      <c r="B3842" s="63">
        <v>-12.943975256869777</v>
      </c>
      <c r="C3842" s="63">
        <v>33.943975256869777</v>
      </c>
    </row>
    <row r="3843" spans="1:3" x14ac:dyDescent="0.2">
      <c r="A3843" s="63">
        <v>3819</v>
      </c>
      <c r="B3843" s="63">
        <v>-3.8220754748094095</v>
      </c>
      <c r="C3843" s="63">
        <v>12.822075474809409</v>
      </c>
    </row>
    <row r="3844" spans="1:3" x14ac:dyDescent="0.2">
      <c r="A3844" s="63">
        <v>3820</v>
      </c>
      <c r="B3844" s="63">
        <v>22.470459191129301</v>
      </c>
      <c r="C3844" s="63">
        <v>11.529540808870699</v>
      </c>
    </row>
    <row r="3845" spans="1:3" x14ac:dyDescent="0.2">
      <c r="A3845" s="63">
        <v>3821</v>
      </c>
      <c r="B3845" s="63">
        <v>19.787547490523309</v>
      </c>
      <c r="C3845" s="63">
        <v>-58.787547490523309</v>
      </c>
    </row>
    <row r="3846" spans="1:3" x14ac:dyDescent="0.2">
      <c r="A3846" s="63">
        <v>3822</v>
      </c>
      <c r="B3846" s="63">
        <v>-10.261063556263785</v>
      </c>
      <c r="C3846" s="63">
        <v>-7.7389364437362147</v>
      </c>
    </row>
    <row r="3847" spans="1:3" x14ac:dyDescent="0.2">
      <c r="A3847" s="63">
        <v>3823</v>
      </c>
      <c r="B3847" s="63">
        <v>19.787547490523309</v>
      </c>
      <c r="C3847" s="63">
        <v>-28.787547490523309</v>
      </c>
    </row>
    <row r="3848" spans="1:3" x14ac:dyDescent="0.2">
      <c r="A3848" s="63">
        <v>3824</v>
      </c>
      <c r="B3848" s="63">
        <v>10.129065368341742</v>
      </c>
      <c r="C3848" s="63">
        <v>10.870934631658258</v>
      </c>
    </row>
    <row r="3849" spans="1:3" x14ac:dyDescent="0.2">
      <c r="A3849" s="63">
        <v>3825</v>
      </c>
      <c r="B3849" s="63">
        <v>29.446029612704869</v>
      </c>
      <c r="C3849" s="63">
        <v>-5.4460296127048693</v>
      </c>
    </row>
    <row r="3850" spans="1:3" x14ac:dyDescent="0.2">
      <c r="A3850" s="63">
        <v>3826</v>
      </c>
      <c r="B3850" s="63">
        <v>89.006669366157865</v>
      </c>
      <c r="C3850" s="63">
        <v>-64.006669366157865</v>
      </c>
    </row>
    <row r="3851" spans="1:3" x14ac:dyDescent="0.2">
      <c r="A3851" s="63">
        <v>3827</v>
      </c>
      <c r="B3851" s="63">
        <v>74.518946182885514</v>
      </c>
      <c r="C3851" s="63">
        <v>35.481053817114486</v>
      </c>
    </row>
    <row r="3852" spans="1:3" x14ac:dyDescent="0.2">
      <c r="A3852" s="63">
        <v>3828</v>
      </c>
      <c r="B3852" s="63">
        <v>-4.8952401550518019</v>
      </c>
      <c r="C3852" s="63">
        <v>35.895240155051802</v>
      </c>
    </row>
    <row r="3853" spans="1:3" x14ac:dyDescent="0.2">
      <c r="A3853" s="63">
        <v>3829</v>
      </c>
      <c r="B3853" s="63">
        <v>82.031098944582283</v>
      </c>
      <c r="C3853" s="63">
        <v>30.968901055417717</v>
      </c>
    </row>
    <row r="3854" spans="1:3" x14ac:dyDescent="0.2">
      <c r="A3854" s="63">
        <v>3830</v>
      </c>
      <c r="B3854" s="63">
        <v>-12.407392916748577</v>
      </c>
      <c r="C3854" s="63">
        <v>34.407392916748577</v>
      </c>
    </row>
    <row r="3855" spans="1:3" x14ac:dyDescent="0.2">
      <c r="A3855" s="63">
        <v>3831</v>
      </c>
      <c r="B3855" s="63">
        <v>74.518946182885514</v>
      </c>
      <c r="C3855" s="63">
        <v>21.481053817114486</v>
      </c>
    </row>
    <row r="3856" spans="1:3" x14ac:dyDescent="0.2">
      <c r="A3856" s="63">
        <v>3832</v>
      </c>
      <c r="B3856" s="63">
        <v>27.836282592341284</v>
      </c>
      <c r="C3856" s="63">
        <v>11.163717407658716</v>
      </c>
    </row>
    <row r="3857" spans="1:3" x14ac:dyDescent="0.2">
      <c r="A3857" s="63">
        <v>3833</v>
      </c>
      <c r="B3857" s="63">
        <v>18.71438281028091</v>
      </c>
      <c r="C3857" s="63">
        <v>23.28561718971909</v>
      </c>
    </row>
    <row r="3858" spans="1:3" x14ac:dyDescent="0.2">
      <c r="A3858" s="63">
        <v>3834</v>
      </c>
      <c r="B3858" s="63">
        <v>254.81061246360807</v>
      </c>
      <c r="C3858" s="63">
        <v>20.189387536391934</v>
      </c>
    </row>
    <row r="3859" spans="1:3" x14ac:dyDescent="0.2">
      <c r="A3859" s="63">
        <v>3835</v>
      </c>
      <c r="B3859" s="63">
        <v>9.0559006880993493</v>
      </c>
      <c r="C3859" s="63">
        <v>29.944099311900651</v>
      </c>
    </row>
    <row r="3860" spans="1:3" x14ac:dyDescent="0.2">
      <c r="A3860" s="63">
        <v>3836</v>
      </c>
      <c r="B3860" s="63">
        <v>61.640970019976756</v>
      </c>
      <c r="C3860" s="63">
        <v>20.359029980023244</v>
      </c>
    </row>
    <row r="3861" spans="1:3" x14ac:dyDescent="0.2">
      <c r="A3861" s="63">
        <v>3837</v>
      </c>
      <c r="B3861" s="63">
        <v>130.32350955549012</v>
      </c>
      <c r="C3861" s="63">
        <v>66.676490444509881</v>
      </c>
    </row>
    <row r="3862" spans="1:3" x14ac:dyDescent="0.2">
      <c r="A3862" s="63">
        <v>3838</v>
      </c>
      <c r="B3862" s="63">
        <v>64.323881720582762</v>
      </c>
      <c r="C3862" s="63">
        <v>51.676118279417238</v>
      </c>
    </row>
    <row r="3863" spans="1:3" x14ac:dyDescent="0.2">
      <c r="A3863" s="63">
        <v>3839</v>
      </c>
      <c r="B3863" s="63">
        <v>19.787547490523309</v>
      </c>
      <c r="C3863" s="63">
        <v>-28.787547490523309</v>
      </c>
    </row>
    <row r="3864" spans="1:3" x14ac:dyDescent="0.2">
      <c r="A3864" s="63">
        <v>3840</v>
      </c>
      <c r="B3864" s="63">
        <v>10.129065368341742</v>
      </c>
      <c r="C3864" s="63">
        <v>10.870934631658258</v>
      </c>
    </row>
    <row r="3865" spans="1:3" x14ac:dyDescent="0.2">
      <c r="A3865" s="63">
        <v>3841</v>
      </c>
      <c r="B3865" s="63">
        <v>-10.261063556263785</v>
      </c>
      <c r="C3865" s="63">
        <v>-7.7389364437362147</v>
      </c>
    </row>
    <row r="3866" spans="1:3" x14ac:dyDescent="0.2">
      <c r="A3866" s="63">
        <v>3842</v>
      </c>
      <c r="B3866" s="63">
        <v>26.226535571977685</v>
      </c>
      <c r="C3866" s="63">
        <v>22.773464428022315</v>
      </c>
    </row>
    <row r="3867" spans="1:3" x14ac:dyDescent="0.2">
      <c r="A3867" s="63">
        <v>3843</v>
      </c>
      <c r="B3867" s="63">
        <v>22.470459191129301</v>
      </c>
      <c r="C3867" s="63">
        <v>11.529540808870699</v>
      </c>
    </row>
    <row r="3868" spans="1:3" x14ac:dyDescent="0.2">
      <c r="A3868" s="63">
        <v>3844</v>
      </c>
      <c r="B3868" s="63">
        <v>19.787547490523309</v>
      </c>
      <c r="C3868" s="63">
        <v>-59.787547490523309</v>
      </c>
    </row>
    <row r="3869" spans="1:3" x14ac:dyDescent="0.2">
      <c r="A3869" s="63">
        <v>3845</v>
      </c>
      <c r="B3869" s="63">
        <v>92.226163406885064</v>
      </c>
      <c r="C3869" s="63">
        <v>36.773836593114936</v>
      </c>
    </row>
    <row r="3870" spans="1:3" x14ac:dyDescent="0.2">
      <c r="A3870" s="63">
        <v>3846</v>
      </c>
      <c r="B3870" s="63">
        <v>14.421724089311326</v>
      </c>
      <c r="C3870" s="63">
        <v>40.578275910688674</v>
      </c>
    </row>
    <row r="3871" spans="1:3" x14ac:dyDescent="0.2">
      <c r="A3871" s="63">
        <v>3847</v>
      </c>
      <c r="B3871" s="63">
        <v>38.567929394765237</v>
      </c>
      <c r="C3871" s="63">
        <v>14.432070605234763</v>
      </c>
    </row>
    <row r="3872" spans="1:3" x14ac:dyDescent="0.2">
      <c r="A3872" s="63">
        <v>3848</v>
      </c>
      <c r="B3872" s="63">
        <v>20.860712170765702</v>
      </c>
      <c r="C3872" s="63">
        <v>12.139287829234298</v>
      </c>
    </row>
    <row r="3873" spans="1:3" x14ac:dyDescent="0.2">
      <c r="A3873" s="63">
        <v>3849</v>
      </c>
      <c r="B3873" s="63">
        <v>58.958058319370771</v>
      </c>
      <c r="C3873" s="63">
        <v>-8.958058319370771</v>
      </c>
    </row>
    <row r="3874" spans="1:3" x14ac:dyDescent="0.2">
      <c r="A3874" s="63">
        <v>3850</v>
      </c>
      <c r="B3874" s="63">
        <v>2.6169126066449664</v>
      </c>
      <c r="C3874" s="63">
        <v>39.383087393355034</v>
      </c>
    </row>
    <row r="3875" spans="1:3" x14ac:dyDescent="0.2">
      <c r="A3875" s="63">
        <v>3851</v>
      </c>
      <c r="B3875" s="63">
        <v>130.32350955549012</v>
      </c>
      <c r="C3875" s="63">
        <v>68.676490444509881</v>
      </c>
    </row>
    <row r="3876" spans="1:3" x14ac:dyDescent="0.2">
      <c r="A3876" s="63">
        <v>3852</v>
      </c>
      <c r="B3876" s="63">
        <v>64.323881720582762</v>
      </c>
      <c r="C3876" s="63">
        <v>52.676118279417238</v>
      </c>
    </row>
    <row r="3877" spans="1:3" x14ac:dyDescent="0.2">
      <c r="A3877" s="63">
        <v>3853</v>
      </c>
      <c r="B3877" s="63">
        <v>61.640970019976756</v>
      </c>
      <c r="C3877" s="63">
        <v>21.359029980023244</v>
      </c>
    </row>
    <row r="3878" spans="1:3" x14ac:dyDescent="0.2">
      <c r="A3878" s="63">
        <v>3854</v>
      </c>
      <c r="B3878" s="63">
        <v>108.86021595064219</v>
      </c>
      <c r="C3878" s="63">
        <v>62.139784049357814</v>
      </c>
    </row>
    <row r="3879" spans="1:3" x14ac:dyDescent="0.2">
      <c r="A3879" s="63">
        <v>3855</v>
      </c>
      <c r="B3879" s="63">
        <v>254.81061246360807</v>
      </c>
      <c r="C3879" s="63">
        <v>21.189387536391934</v>
      </c>
    </row>
    <row r="3880" spans="1:3" x14ac:dyDescent="0.2">
      <c r="A3880" s="63">
        <v>3856</v>
      </c>
      <c r="B3880" s="63">
        <v>9.0559006880993493</v>
      </c>
      <c r="C3880" s="63">
        <v>29.944099311900651</v>
      </c>
    </row>
    <row r="3881" spans="1:3" x14ac:dyDescent="0.2">
      <c r="A3881" s="63">
        <v>3857</v>
      </c>
      <c r="B3881" s="63">
        <v>128.17718019500532</v>
      </c>
      <c r="C3881" s="63">
        <v>-88.17718019500532</v>
      </c>
    </row>
    <row r="3882" spans="1:3" x14ac:dyDescent="0.2">
      <c r="A3882" s="63">
        <v>3858</v>
      </c>
      <c r="B3882" s="63">
        <v>299.34694669366752</v>
      </c>
      <c r="C3882" s="63">
        <v>34.653053306332481</v>
      </c>
    </row>
    <row r="3883" spans="1:3" x14ac:dyDescent="0.2">
      <c r="A3883" s="63">
        <v>3859</v>
      </c>
      <c r="B3883" s="63">
        <v>19.787547490523309</v>
      </c>
      <c r="C3883" s="63">
        <v>-129.78754749052331</v>
      </c>
    </row>
    <row r="3884" spans="1:3" x14ac:dyDescent="0.2">
      <c r="A3884" s="63">
        <v>3860</v>
      </c>
      <c r="B3884" s="63">
        <v>329.39555774045459</v>
      </c>
      <c r="C3884" s="63">
        <v>37.604442259545408</v>
      </c>
    </row>
    <row r="3885" spans="1:3" x14ac:dyDescent="0.2">
      <c r="A3885" s="63">
        <v>3861</v>
      </c>
      <c r="B3885" s="63">
        <v>32.128941313310868</v>
      </c>
      <c r="C3885" s="63">
        <v>-206.12894131331086</v>
      </c>
    </row>
    <row r="3886" spans="1:3" x14ac:dyDescent="0.2">
      <c r="A3886" s="63">
        <v>3862</v>
      </c>
      <c r="B3886" s="63">
        <v>230.66440715815415</v>
      </c>
      <c r="C3886" s="63">
        <v>-9.6644071581541482</v>
      </c>
    </row>
    <row r="3887" spans="1:3" x14ac:dyDescent="0.2">
      <c r="A3887" s="63">
        <v>3863</v>
      </c>
      <c r="B3887" s="63">
        <v>299.34694669366752</v>
      </c>
      <c r="C3887" s="63">
        <v>32.653053306332481</v>
      </c>
    </row>
    <row r="3888" spans="1:3" x14ac:dyDescent="0.2">
      <c r="A3888" s="63">
        <v>3864</v>
      </c>
      <c r="B3888" s="63">
        <v>230.66440715815415</v>
      </c>
      <c r="C3888" s="63">
        <v>-9.6644071581541482</v>
      </c>
    </row>
    <row r="3889" spans="1:3" x14ac:dyDescent="0.2">
      <c r="A3889" s="63">
        <v>3865</v>
      </c>
      <c r="B3889" s="63">
        <v>-30.651192480869312</v>
      </c>
      <c r="C3889" s="63">
        <v>-508.34880751913067</v>
      </c>
    </row>
    <row r="3890" spans="1:3" x14ac:dyDescent="0.2">
      <c r="A3890" s="63">
        <v>3866</v>
      </c>
      <c r="B3890" s="63">
        <v>128.17718019500532</v>
      </c>
      <c r="C3890" s="63">
        <v>-89.17718019500532</v>
      </c>
    </row>
    <row r="3891" spans="1:3" x14ac:dyDescent="0.2">
      <c r="A3891" s="63">
        <v>3867</v>
      </c>
      <c r="B3891" s="63">
        <v>167.3476910238528</v>
      </c>
      <c r="C3891" s="63">
        <v>10.652308976147197</v>
      </c>
    </row>
    <row r="3892" spans="1:3" x14ac:dyDescent="0.2">
      <c r="A3892" s="63">
        <v>3868</v>
      </c>
      <c r="B3892" s="63">
        <v>128.17718019500532</v>
      </c>
      <c r="C3892" s="63">
        <v>40.82281980499468</v>
      </c>
    </row>
    <row r="3893" spans="1:3" x14ac:dyDescent="0.2">
      <c r="A3893" s="63">
        <v>3869</v>
      </c>
      <c r="B3893" s="63">
        <v>-12.943975256869777</v>
      </c>
      <c r="C3893" s="63">
        <v>33.943975256869777</v>
      </c>
    </row>
    <row r="3894" spans="1:3" x14ac:dyDescent="0.2">
      <c r="A3894" s="63">
        <v>3870</v>
      </c>
      <c r="B3894" s="63">
        <v>-9.1878988760213929</v>
      </c>
      <c r="C3894" s="63">
        <v>34.187898876021393</v>
      </c>
    </row>
    <row r="3895" spans="1:3" x14ac:dyDescent="0.2">
      <c r="A3895" s="63">
        <v>3871</v>
      </c>
      <c r="B3895" s="63">
        <v>1.543747926402574</v>
      </c>
      <c r="C3895" s="63">
        <v>-4.543747926402574</v>
      </c>
    </row>
    <row r="3896" spans="1:3" x14ac:dyDescent="0.2">
      <c r="A3896" s="63">
        <v>3872</v>
      </c>
      <c r="B3896" s="63">
        <v>-3.8220754748094095</v>
      </c>
      <c r="C3896" s="63">
        <v>13.822075474809409</v>
      </c>
    </row>
    <row r="3897" spans="1:3" x14ac:dyDescent="0.2">
      <c r="A3897" s="63">
        <v>3873</v>
      </c>
      <c r="B3897" s="63">
        <v>-17.773216317960561</v>
      </c>
      <c r="C3897" s="63">
        <v>64.773216317960561</v>
      </c>
    </row>
    <row r="3898" spans="1:3" x14ac:dyDescent="0.2">
      <c r="A3898" s="63">
        <v>3874</v>
      </c>
      <c r="B3898" s="63">
        <v>-12.407392916748577</v>
      </c>
      <c r="C3898" s="63">
        <v>36.407392916748577</v>
      </c>
    </row>
    <row r="3899" spans="1:3" x14ac:dyDescent="0.2">
      <c r="A3899" s="63">
        <v>3875</v>
      </c>
      <c r="B3899" s="63">
        <v>74.518946182885514</v>
      </c>
      <c r="C3899" s="63">
        <v>20.481053817114486</v>
      </c>
    </row>
    <row r="3900" spans="1:3" x14ac:dyDescent="0.2">
      <c r="A3900" s="63">
        <v>3876</v>
      </c>
      <c r="B3900" s="63">
        <v>82.031098944582283</v>
      </c>
      <c r="C3900" s="63">
        <v>30.968901055417717</v>
      </c>
    </row>
    <row r="3901" spans="1:3" x14ac:dyDescent="0.2">
      <c r="A3901" s="63">
        <v>3877</v>
      </c>
      <c r="B3901" s="63">
        <v>-7.5781518556577936</v>
      </c>
      <c r="C3901" s="63">
        <v>32.578151855657794</v>
      </c>
    </row>
    <row r="3902" spans="1:3" x14ac:dyDescent="0.2">
      <c r="A3902" s="63">
        <v>3878</v>
      </c>
      <c r="B3902" s="63">
        <v>74.518946182885514</v>
      </c>
      <c r="C3902" s="63">
        <v>33.481053817114486</v>
      </c>
    </row>
    <row r="3903" spans="1:3" x14ac:dyDescent="0.2">
      <c r="A3903" s="63">
        <v>3879</v>
      </c>
      <c r="B3903" s="63">
        <v>26.226535571977685</v>
      </c>
      <c r="C3903" s="63">
        <v>-8.2265355719776849</v>
      </c>
    </row>
    <row r="3904" spans="1:3" x14ac:dyDescent="0.2">
      <c r="A3904" s="63">
        <v>3880</v>
      </c>
      <c r="B3904" s="63">
        <v>27.836282592341284</v>
      </c>
      <c r="C3904" s="63">
        <v>12.163717407658716</v>
      </c>
    </row>
    <row r="3905" spans="1:3" x14ac:dyDescent="0.2">
      <c r="A3905" s="63">
        <v>3881</v>
      </c>
      <c r="B3905" s="63">
        <v>141.59173869803527</v>
      </c>
      <c r="C3905" s="63">
        <v>-6.5917386980352717</v>
      </c>
    </row>
    <row r="3906" spans="1:3" x14ac:dyDescent="0.2">
      <c r="A3906" s="63">
        <v>3882</v>
      </c>
      <c r="B3906" s="63">
        <v>27.299700252220084</v>
      </c>
      <c r="C3906" s="63">
        <v>-34.299700252220084</v>
      </c>
    </row>
    <row r="3907" spans="1:3" x14ac:dyDescent="0.2">
      <c r="A3907" s="63">
        <v>3883</v>
      </c>
      <c r="B3907" s="63">
        <v>39.641094075007636</v>
      </c>
      <c r="C3907" s="63">
        <v>-8.6410940750076364</v>
      </c>
    </row>
    <row r="3908" spans="1:3" x14ac:dyDescent="0.2">
      <c r="A3908" s="63">
        <v>3884</v>
      </c>
      <c r="B3908" s="63">
        <v>18.71438281028091</v>
      </c>
      <c r="C3908" s="63">
        <v>24.28561718971909</v>
      </c>
    </row>
    <row r="3909" spans="1:3" x14ac:dyDescent="0.2">
      <c r="A3909" s="63">
        <v>3885</v>
      </c>
      <c r="B3909" s="63">
        <v>48.226411516946804</v>
      </c>
      <c r="C3909" s="63">
        <v>36.773588483053196</v>
      </c>
    </row>
    <row r="3910" spans="1:3" x14ac:dyDescent="0.2">
      <c r="A3910" s="63">
        <v>3886</v>
      </c>
      <c r="B3910" s="63">
        <v>21.933876851008101</v>
      </c>
      <c r="C3910" s="63">
        <v>24.066123148991899</v>
      </c>
    </row>
    <row r="3911" spans="1:3" x14ac:dyDescent="0.2">
      <c r="A3911" s="63">
        <v>3887</v>
      </c>
      <c r="B3911" s="63">
        <v>39.641094075007636</v>
      </c>
      <c r="C3911" s="63">
        <v>-39.641094075007636</v>
      </c>
    </row>
    <row r="3912" spans="1:3" x14ac:dyDescent="0.2">
      <c r="A3912" s="63">
        <v>3888</v>
      </c>
      <c r="B3912" s="63">
        <v>136.76249763694449</v>
      </c>
      <c r="C3912" s="63">
        <v>34.237502363055512</v>
      </c>
    </row>
    <row r="3913" spans="1:3" x14ac:dyDescent="0.2">
      <c r="A3913" s="63">
        <v>3889</v>
      </c>
      <c r="B3913" s="63">
        <v>25.689953231856485</v>
      </c>
      <c r="C3913" s="63">
        <v>44.310046768143515</v>
      </c>
    </row>
    <row r="3914" spans="1:3" x14ac:dyDescent="0.2">
      <c r="A3914" s="63">
        <v>3890</v>
      </c>
      <c r="B3914" s="63">
        <v>-13.480557596990973</v>
      </c>
      <c r="C3914" s="63">
        <v>28.480557596990973</v>
      </c>
    </row>
    <row r="3915" spans="1:3" x14ac:dyDescent="0.2">
      <c r="A3915" s="63">
        <v>3891</v>
      </c>
      <c r="B3915" s="63">
        <v>29.446029612704869</v>
      </c>
      <c r="C3915" s="63">
        <v>-5.4460296127048693</v>
      </c>
    </row>
    <row r="3916" spans="1:3" x14ac:dyDescent="0.2">
      <c r="A3916" s="63">
        <v>3892</v>
      </c>
      <c r="B3916" s="63">
        <v>56.811728958885972</v>
      </c>
      <c r="C3916" s="63">
        <v>14.188271041114028</v>
      </c>
    </row>
    <row r="3917" spans="1:3" x14ac:dyDescent="0.2">
      <c r="A3917" s="63">
        <v>3893</v>
      </c>
      <c r="B3917" s="63">
        <v>53.055652578037588</v>
      </c>
      <c r="C3917" s="63">
        <v>29.944347421962412</v>
      </c>
    </row>
    <row r="3918" spans="1:3" x14ac:dyDescent="0.2">
      <c r="A3918" s="63">
        <v>3894</v>
      </c>
      <c r="B3918" s="63">
        <v>89.006669366157865</v>
      </c>
      <c r="C3918" s="63">
        <v>-64.006669366157865</v>
      </c>
    </row>
    <row r="3919" spans="1:3" x14ac:dyDescent="0.2">
      <c r="A3919" s="63">
        <v>3895</v>
      </c>
      <c r="B3919" s="63">
        <v>165.201361663368</v>
      </c>
      <c r="C3919" s="63">
        <v>-6.2013616633680044</v>
      </c>
    </row>
    <row r="3920" spans="1:3" x14ac:dyDescent="0.2">
      <c r="A3920" s="63">
        <v>3896</v>
      </c>
      <c r="B3920" s="63">
        <v>28.90944727258367</v>
      </c>
      <c r="C3920" s="63">
        <v>-34.90944727258367</v>
      </c>
    </row>
    <row r="3921" spans="1:3" x14ac:dyDescent="0.2">
      <c r="A3921" s="63">
        <v>3897</v>
      </c>
      <c r="B3921" s="63">
        <v>36.421600034280452</v>
      </c>
      <c r="C3921" s="63">
        <v>10.578399965719548</v>
      </c>
    </row>
    <row r="3922" spans="1:3" x14ac:dyDescent="0.2">
      <c r="A3922" s="63">
        <v>3898</v>
      </c>
      <c r="B3922" s="63">
        <v>28.372864932462484</v>
      </c>
      <c r="C3922" s="63">
        <v>-6.372864932462484</v>
      </c>
    </row>
    <row r="3923" spans="1:3" x14ac:dyDescent="0.2">
      <c r="A3923" s="63">
        <v>3899</v>
      </c>
      <c r="B3923" s="63">
        <v>28.90944727258367</v>
      </c>
      <c r="C3923" s="63">
        <v>14.09055272741633</v>
      </c>
    </row>
    <row r="3924" spans="1:3" x14ac:dyDescent="0.2">
      <c r="A3924" s="63">
        <v>3900</v>
      </c>
      <c r="B3924" s="63">
        <v>71.83603448227953</v>
      </c>
      <c r="C3924" s="63">
        <v>32.16396551772047</v>
      </c>
    </row>
    <row r="3925" spans="1:3" x14ac:dyDescent="0.2">
      <c r="A3925" s="63">
        <v>3901</v>
      </c>
      <c r="B3925" s="63">
        <v>27.836282592341284</v>
      </c>
      <c r="C3925" s="63">
        <v>43.163717407658716</v>
      </c>
    </row>
    <row r="3926" spans="1:3" x14ac:dyDescent="0.2">
      <c r="A3926" s="63">
        <v>3902</v>
      </c>
      <c r="B3926" s="63">
        <v>65.397046400825133</v>
      </c>
      <c r="C3926" s="63">
        <v>20.602953599174867</v>
      </c>
    </row>
    <row r="3927" spans="1:3" x14ac:dyDescent="0.2">
      <c r="A3927" s="63">
        <v>3903</v>
      </c>
      <c r="B3927" s="63">
        <v>123.34793913391454</v>
      </c>
      <c r="C3927" s="63">
        <v>66.652060866085463</v>
      </c>
    </row>
    <row r="3928" spans="1:3" x14ac:dyDescent="0.2">
      <c r="A3928" s="63">
        <v>3904</v>
      </c>
      <c r="B3928" s="63">
        <v>10.129065368341742</v>
      </c>
      <c r="C3928" s="63">
        <v>29.870934631658258</v>
      </c>
    </row>
    <row r="3929" spans="1:3" x14ac:dyDescent="0.2">
      <c r="A3929" s="63">
        <v>3905</v>
      </c>
      <c r="B3929" s="63">
        <v>70.76286980203713</v>
      </c>
      <c r="C3929" s="63">
        <v>54.23713019796287</v>
      </c>
    </row>
    <row r="3930" spans="1:3" x14ac:dyDescent="0.2">
      <c r="A3930" s="63">
        <v>3906</v>
      </c>
      <c r="B3930" s="63">
        <v>123.34793913391454</v>
      </c>
      <c r="C3930" s="63">
        <v>64.652060866085463</v>
      </c>
    </row>
    <row r="3931" spans="1:3" x14ac:dyDescent="0.2">
      <c r="A3931" s="63">
        <v>3907</v>
      </c>
      <c r="B3931" s="63">
        <v>10.129065368341742</v>
      </c>
      <c r="C3931" s="63">
        <v>29.870934631658258</v>
      </c>
    </row>
    <row r="3932" spans="1:3" x14ac:dyDescent="0.2">
      <c r="A3932" s="63">
        <v>3908</v>
      </c>
      <c r="B3932" s="63">
        <v>70.76286980203713</v>
      </c>
      <c r="C3932" s="63">
        <v>54.23713019796287</v>
      </c>
    </row>
    <row r="3933" spans="1:3" x14ac:dyDescent="0.2">
      <c r="A3933" s="63">
        <v>3909</v>
      </c>
      <c r="B3933" s="63">
        <v>27.836282592341284</v>
      </c>
      <c r="C3933" s="63">
        <v>43.163717407658716</v>
      </c>
    </row>
    <row r="3934" spans="1:3" x14ac:dyDescent="0.2">
      <c r="A3934" s="63">
        <v>3910</v>
      </c>
      <c r="B3934" s="63">
        <v>65.397046400825133</v>
      </c>
      <c r="C3934" s="63">
        <v>22.602953599174867</v>
      </c>
    </row>
    <row r="3935" spans="1:3" x14ac:dyDescent="0.2">
      <c r="A3935" s="63">
        <v>3911</v>
      </c>
      <c r="B3935" s="63">
        <v>261.78618288518362</v>
      </c>
      <c r="C3935" s="63">
        <v>29.213817114816379</v>
      </c>
    </row>
    <row r="3936" spans="1:3" x14ac:dyDescent="0.2">
      <c r="A3936" s="63">
        <v>3912</v>
      </c>
      <c r="B3936" s="63">
        <v>199.54263143112468</v>
      </c>
      <c r="C3936" s="63">
        <v>-8.5426314311246756</v>
      </c>
    </row>
    <row r="3937" spans="1:3" x14ac:dyDescent="0.2">
      <c r="A3937" s="63">
        <v>3913</v>
      </c>
      <c r="B3937" s="63">
        <v>193.10364334967031</v>
      </c>
      <c r="C3937" s="63">
        <v>12.896356650329693</v>
      </c>
    </row>
    <row r="3938" spans="1:3" x14ac:dyDescent="0.2">
      <c r="A3938" s="63">
        <v>3914</v>
      </c>
      <c r="B3938" s="63">
        <v>116.37236871233898</v>
      </c>
      <c r="C3938" s="63">
        <v>40.627631287661018</v>
      </c>
    </row>
    <row r="3939" spans="1:3" x14ac:dyDescent="0.2">
      <c r="A3939" s="63">
        <v>3915</v>
      </c>
      <c r="B3939" s="63">
        <v>261.78618288518362</v>
      </c>
      <c r="C3939" s="63">
        <v>29.213817114816379</v>
      </c>
    </row>
    <row r="3940" spans="1:3" x14ac:dyDescent="0.2">
      <c r="A3940" s="63">
        <v>3916</v>
      </c>
      <c r="B3940" s="63">
        <v>116.37236871233898</v>
      </c>
      <c r="C3940" s="63">
        <v>42.627631287661018</v>
      </c>
    </row>
    <row r="3941" spans="1:3" x14ac:dyDescent="0.2">
      <c r="A3941" s="63">
        <v>3917</v>
      </c>
      <c r="B3941" s="63">
        <v>199.54263143112468</v>
      </c>
      <c r="C3941" s="63">
        <v>-8.5426314311246756</v>
      </c>
    </row>
    <row r="3942" spans="1:3" x14ac:dyDescent="0.2">
      <c r="A3942" s="63">
        <v>3918</v>
      </c>
      <c r="B3942" s="63">
        <v>269.29833564688039</v>
      </c>
      <c r="C3942" s="63">
        <v>-12.298335646880389</v>
      </c>
    </row>
    <row r="3943" spans="1:3" x14ac:dyDescent="0.2">
      <c r="A3943" s="63">
        <v>3919</v>
      </c>
      <c r="B3943" s="63">
        <v>-10.261063556263785</v>
      </c>
      <c r="C3943" s="63">
        <v>34.261063556263785</v>
      </c>
    </row>
    <row r="3944" spans="1:3" x14ac:dyDescent="0.2">
      <c r="A3944" s="63">
        <v>3920</v>
      </c>
      <c r="B3944" s="63">
        <v>-17.773216317960561</v>
      </c>
      <c r="C3944" s="63">
        <v>63.773216317960561</v>
      </c>
    </row>
    <row r="3945" spans="1:3" x14ac:dyDescent="0.2">
      <c r="A3945" s="63">
        <v>3921</v>
      </c>
      <c r="B3945" s="63">
        <v>-19.919545678445353</v>
      </c>
      <c r="C3945" s="63">
        <v>31.919545678445353</v>
      </c>
    </row>
    <row r="3946" spans="1:3" x14ac:dyDescent="0.2">
      <c r="A3946" s="63">
        <v>3922</v>
      </c>
      <c r="B3946" s="63">
        <v>-5.9684048352942014</v>
      </c>
      <c r="C3946" s="63">
        <v>12.968404835294201</v>
      </c>
    </row>
    <row r="3947" spans="1:3" x14ac:dyDescent="0.2">
      <c r="A3947" s="63">
        <v>3923</v>
      </c>
      <c r="B3947" s="63">
        <v>-29.04144546050572</v>
      </c>
      <c r="C3947" s="63">
        <v>25.04144546050572</v>
      </c>
    </row>
    <row r="3948" spans="1:3" x14ac:dyDescent="0.2">
      <c r="A3948" s="63">
        <v>3924</v>
      </c>
      <c r="B3948" s="63">
        <v>18.177800470159717</v>
      </c>
      <c r="C3948" s="63">
        <v>-30.177800470159717</v>
      </c>
    </row>
    <row r="3949" spans="1:3" x14ac:dyDescent="0.2">
      <c r="A3949" s="63">
        <v>3925</v>
      </c>
      <c r="B3949" s="63">
        <v>27.299700252220084</v>
      </c>
      <c r="C3949" s="63">
        <v>-40.299700252220084</v>
      </c>
    </row>
    <row r="3950" spans="1:3" x14ac:dyDescent="0.2">
      <c r="A3950" s="63">
        <v>3926</v>
      </c>
      <c r="B3950" s="63">
        <v>4.2266596270085657</v>
      </c>
      <c r="C3950" s="63">
        <v>8.7733403729914343</v>
      </c>
    </row>
    <row r="3951" spans="1:3" x14ac:dyDescent="0.2">
      <c r="A3951" s="63">
        <v>3927</v>
      </c>
      <c r="B3951" s="63">
        <v>1.0071655862813742</v>
      </c>
      <c r="C3951" s="63">
        <v>-5.0071655862813742</v>
      </c>
    </row>
    <row r="3952" spans="1:3" x14ac:dyDescent="0.2">
      <c r="A3952" s="63">
        <v>3928</v>
      </c>
      <c r="B3952" s="63">
        <v>-6.5999093961025324E-2</v>
      </c>
      <c r="C3952" s="63">
        <v>-5.9340009060389747</v>
      </c>
    </row>
    <row r="3953" spans="1:3" x14ac:dyDescent="0.2">
      <c r="A3953" s="63">
        <v>3929</v>
      </c>
      <c r="B3953" s="63">
        <v>33.202105993553253</v>
      </c>
      <c r="C3953" s="63">
        <v>42.797894006446747</v>
      </c>
    </row>
    <row r="3954" spans="1:3" x14ac:dyDescent="0.2">
      <c r="A3954" s="63">
        <v>3930</v>
      </c>
      <c r="B3954" s="63">
        <v>3.6900772868873659</v>
      </c>
      <c r="C3954" s="63">
        <v>36.309922713112634</v>
      </c>
    </row>
    <row r="3955" spans="1:3" x14ac:dyDescent="0.2">
      <c r="A3955" s="63">
        <v>3931</v>
      </c>
      <c r="B3955" s="63">
        <v>62.714134700219155</v>
      </c>
      <c r="C3955" s="63">
        <v>-6.7141347002191551</v>
      </c>
    </row>
    <row r="3956" spans="1:3" x14ac:dyDescent="0.2">
      <c r="A3956" s="63">
        <v>3932</v>
      </c>
      <c r="B3956" s="63">
        <v>43.397170455856021</v>
      </c>
      <c r="C3956" s="63">
        <v>12.602829544143979</v>
      </c>
    </row>
    <row r="3957" spans="1:3" x14ac:dyDescent="0.2">
      <c r="A3957" s="63">
        <v>3933</v>
      </c>
      <c r="B3957" s="63">
        <v>3.1534949467661662</v>
      </c>
      <c r="C3957" s="63">
        <v>39.846505053233834</v>
      </c>
    </row>
    <row r="3958" spans="1:3" x14ac:dyDescent="0.2">
      <c r="A3958" s="63">
        <v>3934</v>
      </c>
      <c r="B3958" s="63">
        <v>7.9827360078569498</v>
      </c>
      <c r="C3958" s="63">
        <v>37.01726399214305</v>
      </c>
    </row>
    <row r="3959" spans="1:3" x14ac:dyDescent="0.2">
      <c r="A3959" s="63">
        <v>3935</v>
      </c>
      <c r="B3959" s="63">
        <v>70.226287461915916</v>
      </c>
      <c r="C3959" s="63">
        <v>21.773712538084084</v>
      </c>
    </row>
    <row r="3960" spans="1:3" x14ac:dyDescent="0.2">
      <c r="A3960" s="63">
        <v>3936</v>
      </c>
      <c r="B3960" s="63">
        <v>97.591986808097033</v>
      </c>
      <c r="C3960" s="63">
        <v>34.408013191902967</v>
      </c>
    </row>
    <row r="3961" spans="1:3" x14ac:dyDescent="0.2">
      <c r="A3961" s="63">
        <v>3937</v>
      </c>
      <c r="B3961" s="63">
        <v>165.201361663368</v>
      </c>
      <c r="C3961" s="63">
        <v>-6.2013616633680044</v>
      </c>
    </row>
    <row r="3962" spans="1:3" x14ac:dyDescent="0.2">
      <c r="A3962" s="63">
        <v>3938</v>
      </c>
      <c r="B3962" s="63">
        <v>28.372864932462484</v>
      </c>
      <c r="C3962" s="63">
        <v>-4.372864932462484</v>
      </c>
    </row>
    <row r="3963" spans="1:3" x14ac:dyDescent="0.2">
      <c r="A3963" s="63">
        <v>3939</v>
      </c>
      <c r="B3963" s="63">
        <v>36.421600034280452</v>
      </c>
      <c r="C3963" s="63">
        <v>12.578399965719548</v>
      </c>
    </row>
    <row r="3964" spans="1:3" x14ac:dyDescent="0.2">
      <c r="A3964" s="63">
        <v>3940</v>
      </c>
      <c r="B3964" s="63">
        <v>22.470459191129301</v>
      </c>
      <c r="C3964" s="63">
        <v>24.529540808870699</v>
      </c>
    </row>
    <row r="3965" spans="1:3" x14ac:dyDescent="0.2">
      <c r="A3965" s="63">
        <v>3941</v>
      </c>
      <c r="B3965" s="63">
        <v>28.90944727258367</v>
      </c>
      <c r="C3965" s="63">
        <v>-32.90944727258367</v>
      </c>
    </row>
    <row r="3966" spans="1:3" x14ac:dyDescent="0.2">
      <c r="A3966" s="63">
        <v>3942</v>
      </c>
      <c r="B3966" s="63">
        <v>38.031347054644037</v>
      </c>
      <c r="C3966" s="63">
        <v>32.968652945355963</v>
      </c>
    </row>
    <row r="3967" spans="1:3" x14ac:dyDescent="0.2">
      <c r="A3967" s="63">
        <v>3943</v>
      </c>
      <c r="B3967" s="63">
        <v>2.0803302665237737</v>
      </c>
      <c r="C3967" s="63">
        <v>37.919669733476226</v>
      </c>
    </row>
    <row r="3968" spans="1:3" x14ac:dyDescent="0.2">
      <c r="A3968" s="63">
        <v>3944</v>
      </c>
      <c r="B3968" s="63">
        <v>26.226535571977685</v>
      </c>
      <c r="C3968" s="63">
        <v>22.773464428022315</v>
      </c>
    </row>
    <row r="3969" spans="1:3" x14ac:dyDescent="0.2">
      <c r="A3969" s="63">
        <v>3945</v>
      </c>
      <c r="B3969" s="63">
        <v>41.787423435492435</v>
      </c>
      <c r="C3969" s="63">
        <v>-38.787423435492435</v>
      </c>
    </row>
    <row r="3970" spans="1:3" x14ac:dyDescent="0.2">
      <c r="A3970" s="63">
        <v>3946</v>
      </c>
      <c r="B3970" s="63">
        <v>51.445905557673989</v>
      </c>
      <c r="C3970" s="63">
        <v>15.554094442326011</v>
      </c>
    </row>
    <row r="3971" spans="1:3" x14ac:dyDescent="0.2">
      <c r="A3971" s="63">
        <v>3947</v>
      </c>
      <c r="B3971" s="63">
        <v>-12.943975256869777</v>
      </c>
      <c r="C3971" s="63">
        <v>28.943975256869777</v>
      </c>
    </row>
    <row r="3972" spans="1:3" x14ac:dyDescent="0.2">
      <c r="A3972" s="63">
        <v>3948</v>
      </c>
      <c r="B3972" s="63">
        <v>26.763117912098885</v>
      </c>
      <c r="C3972" s="63">
        <v>-5.7631179120988847</v>
      </c>
    </row>
    <row r="3973" spans="1:3" x14ac:dyDescent="0.2">
      <c r="A3973" s="63">
        <v>3949</v>
      </c>
      <c r="B3973" s="63">
        <v>85.787175325430667</v>
      </c>
      <c r="C3973" s="63">
        <v>-61.787175325430667</v>
      </c>
    </row>
    <row r="3974" spans="1:3" x14ac:dyDescent="0.2">
      <c r="A3974" s="63">
        <v>3950</v>
      </c>
      <c r="B3974" s="63">
        <v>60.56780533973437</v>
      </c>
      <c r="C3974" s="63">
        <v>15.43219466026563</v>
      </c>
    </row>
    <row r="3975" spans="1:3" x14ac:dyDescent="0.2">
      <c r="A3975" s="63">
        <v>3951</v>
      </c>
      <c r="B3975" s="63">
        <v>62.714134700219155</v>
      </c>
      <c r="C3975" s="63">
        <v>-6.7141347002191551</v>
      </c>
    </row>
    <row r="3976" spans="1:3" x14ac:dyDescent="0.2">
      <c r="A3976" s="63">
        <v>3952</v>
      </c>
      <c r="B3976" s="63">
        <v>43.397170455856021</v>
      </c>
      <c r="C3976" s="63">
        <v>12.602829544143979</v>
      </c>
    </row>
    <row r="3977" spans="1:3" x14ac:dyDescent="0.2">
      <c r="A3977" s="63">
        <v>3953</v>
      </c>
      <c r="B3977" s="63">
        <v>33.202105993553253</v>
      </c>
      <c r="C3977" s="63">
        <v>42.797894006446747</v>
      </c>
    </row>
    <row r="3978" spans="1:3" x14ac:dyDescent="0.2">
      <c r="A3978" s="63">
        <v>3954</v>
      </c>
      <c r="B3978" s="63">
        <v>9.0559006880993493</v>
      </c>
      <c r="C3978" s="63">
        <v>39.944099311900651</v>
      </c>
    </row>
    <row r="3979" spans="1:3" x14ac:dyDescent="0.2">
      <c r="A3979" s="63">
        <v>3955</v>
      </c>
      <c r="B3979" s="63">
        <v>41.787423435492435</v>
      </c>
      <c r="C3979" s="63">
        <v>-38.787423435492435</v>
      </c>
    </row>
    <row r="3980" spans="1:3" x14ac:dyDescent="0.2">
      <c r="A3980" s="63">
        <v>3956</v>
      </c>
      <c r="B3980" s="63">
        <v>28.372864932462484</v>
      </c>
      <c r="C3980" s="63">
        <v>10.627135067537516</v>
      </c>
    </row>
    <row r="3981" spans="1:3" x14ac:dyDescent="0.2">
      <c r="A3981" s="63">
        <v>3957</v>
      </c>
      <c r="B3981" s="63">
        <v>143.20148571839889</v>
      </c>
      <c r="C3981" s="63">
        <v>37.798514281601115</v>
      </c>
    </row>
    <row r="3982" spans="1:3" x14ac:dyDescent="0.2">
      <c r="A3982" s="63">
        <v>3958</v>
      </c>
      <c r="B3982" s="63">
        <v>-12.943975256869777</v>
      </c>
      <c r="C3982" s="63">
        <v>28.943975256869777</v>
      </c>
    </row>
    <row r="3983" spans="1:3" x14ac:dyDescent="0.2">
      <c r="A3983" s="63">
        <v>3959</v>
      </c>
      <c r="B3983" s="63">
        <v>26.763117912098885</v>
      </c>
      <c r="C3983" s="63">
        <v>-7.7631179120988847</v>
      </c>
    </row>
    <row r="3984" spans="1:3" x14ac:dyDescent="0.2">
      <c r="A3984" s="63">
        <v>3960</v>
      </c>
      <c r="B3984" s="63">
        <v>51.445905557673989</v>
      </c>
      <c r="C3984" s="63">
        <v>13.554094442326011</v>
      </c>
    </row>
    <row r="3985" spans="1:3" x14ac:dyDescent="0.2">
      <c r="A3985" s="63">
        <v>3961</v>
      </c>
      <c r="B3985" s="63">
        <v>-2.2123284544458173</v>
      </c>
      <c r="C3985" s="63">
        <v>36.212328454445817</v>
      </c>
    </row>
    <row r="3986" spans="1:3" x14ac:dyDescent="0.2">
      <c r="A3986" s="63">
        <v>3962</v>
      </c>
      <c r="B3986" s="63">
        <v>2.0803302665237737</v>
      </c>
      <c r="C3986" s="63">
        <v>39.919669733476226</v>
      </c>
    </row>
    <row r="3987" spans="1:3" x14ac:dyDescent="0.2">
      <c r="A3987" s="63">
        <v>3963</v>
      </c>
      <c r="B3987" s="63">
        <v>85.787175325430667</v>
      </c>
      <c r="C3987" s="63">
        <v>-63.787175325430667</v>
      </c>
    </row>
    <row r="3988" spans="1:3" x14ac:dyDescent="0.2">
      <c r="A3988" s="63">
        <v>3964</v>
      </c>
      <c r="B3988" s="63">
        <v>60.56780533973437</v>
      </c>
      <c r="C3988" s="63">
        <v>15.43219466026563</v>
      </c>
    </row>
    <row r="3989" spans="1:3" x14ac:dyDescent="0.2">
      <c r="A3989" s="63">
        <v>3965</v>
      </c>
      <c r="B3989" s="63">
        <v>70.226287461915916</v>
      </c>
      <c r="C3989" s="63">
        <v>22.773712538084084</v>
      </c>
    </row>
    <row r="3990" spans="1:3" x14ac:dyDescent="0.2">
      <c r="A3990" s="63">
        <v>3966</v>
      </c>
      <c r="B3990" s="63">
        <v>97.591986808097033</v>
      </c>
      <c r="C3990" s="63">
        <v>34.408013191902967</v>
      </c>
    </row>
    <row r="3991" spans="1:3" x14ac:dyDescent="0.2">
      <c r="A3991" s="63">
        <v>3967</v>
      </c>
      <c r="B3991" s="63">
        <v>28.372864932462484</v>
      </c>
      <c r="C3991" s="63">
        <v>-6.372864932462484</v>
      </c>
    </row>
    <row r="3992" spans="1:3" x14ac:dyDescent="0.2">
      <c r="A3992" s="63">
        <v>3968</v>
      </c>
      <c r="B3992" s="63">
        <v>7.9827360078569498</v>
      </c>
      <c r="C3992" s="63">
        <v>38.01726399214305</v>
      </c>
    </row>
    <row r="3993" spans="1:3" x14ac:dyDescent="0.2">
      <c r="A3993" s="63">
        <v>3969</v>
      </c>
      <c r="B3993" s="63">
        <v>3.1534949467661662</v>
      </c>
      <c r="C3993" s="63">
        <v>39.846505053233834</v>
      </c>
    </row>
    <row r="3994" spans="1:3" x14ac:dyDescent="0.2">
      <c r="A3994" s="63">
        <v>3970</v>
      </c>
      <c r="B3994" s="63">
        <v>26.226535571977685</v>
      </c>
      <c r="C3994" s="63">
        <v>-38.226535571977685</v>
      </c>
    </row>
    <row r="3995" spans="1:3" x14ac:dyDescent="0.2">
      <c r="A3995" s="63">
        <v>3971</v>
      </c>
      <c r="B3995" s="63">
        <v>165.201361663368</v>
      </c>
      <c r="C3995" s="63">
        <v>-5.2013616633680044</v>
      </c>
    </row>
    <row r="3996" spans="1:3" x14ac:dyDescent="0.2">
      <c r="A3996" s="63">
        <v>3972</v>
      </c>
      <c r="B3996" s="63">
        <v>217.24984865512423</v>
      </c>
      <c r="C3996" s="63">
        <v>263.7501513448758</v>
      </c>
    </row>
    <row r="3997" spans="1:3" x14ac:dyDescent="0.2">
      <c r="A3997" s="63">
        <v>3973</v>
      </c>
      <c r="B3997" s="63">
        <v>-6.5999093961025324E-2</v>
      </c>
      <c r="C3997" s="63">
        <v>-5.9340009060389747</v>
      </c>
    </row>
    <row r="3998" spans="1:3" x14ac:dyDescent="0.2">
      <c r="A3998" s="63">
        <v>3974</v>
      </c>
      <c r="B3998" s="63">
        <v>-19.919545678445353</v>
      </c>
      <c r="C3998" s="63">
        <v>31.919545678445353</v>
      </c>
    </row>
    <row r="3999" spans="1:3" x14ac:dyDescent="0.2">
      <c r="A3999" s="63">
        <v>3975</v>
      </c>
      <c r="B3999" s="63">
        <v>-17.773216317960561</v>
      </c>
      <c r="C3999" s="63">
        <v>64.773216317960561</v>
      </c>
    </row>
    <row r="4000" spans="1:3" x14ac:dyDescent="0.2">
      <c r="A4000" s="63">
        <v>3976</v>
      </c>
      <c r="B4000" s="63">
        <v>18.177800470159717</v>
      </c>
      <c r="C4000" s="63">
        <v>-30.177800470159717</v>
      </c>
    </row>
    <row r="4001" spans="1:3" x14ac:dyDescent="0.2">
      <c r="A4001" s="63">
        <v>3977</v>
      </c>
      <c r="B4001" s="63">
        <v>1.0071655862813742</v>
      </c>
      <c r="C4001" s="63">
        <v>-5.0071655862813742</v>
      </c>
    </row>
    <row r="4002" spans="1:3" x14ac:dyDescent="0.2">
      <c r="A4002" s="63">
        <v>3978</v>
      </c>
      <c r="B4002" s="63">
        <v>21.933876851008101</v>
      </c>
      <c r="C4002" s="63">
        <v>23.066123148991899</v>
      </c>
    </row>
    <row r="4003" spans="1:3" x14ac:dyDescent="0.2">
      <c r="A4003" s="63">
        <v>3979</v>
      </c>
      <c r="B4003" s="63">
        <v>19.787547490523309</v>
      </c>
      <c r="C4003" s="63">
        <v>10.212452509476691</v>
      </c>
    </row>
    <row r="4004" spans="1:3" x14ac:dyDescent="0.2">
      <c r="A4004" s="63">
        <v>3980</v>
      </c>
      <c r="B4004" s="63">
        <v>287.00555287087997</v>
      </c>
      <c r="C4004" s="63">
        <v>15.994447129120033</v>
      </c>
    </row>
    <row r="4005" spans="1:3" x14ac:dyDescent="0.2">
      <c r="A4005" s="63">
        <v>3981</v>
      </c>
      <c r="B4005" s="63">
        <v>49.299576197189204</v>
      </c>
      <c r="C4005" s="63">
        <v>-281.2995761971892</v>
      </c>
    </row>
    <row r="4006" spans="1:3" x14ac:dyDescent="0.2">
      <c r="A4006" s="63">
        <v>3982</v>
      </c>
      <c r="B4006" s="63">
        <v>70.76286980203713</v>
      </c>
      <c r="C4006" s="63">
        <v>54.23713019796287</v>
      </c>
    </row>
    <row r="4007" spans="1:3" x14ac:dyDescent="0.2">
      <c r="A4007" s="63">
        <v>3983</v>
      </c>
      <c r="B4007" s="63">
        <v>123.34793913391454</v>
      </c>
      <c r="C4007" s="63">
        <v>64.652060866085463</v>
      </c>
    </row>
    <row r="4008" spans="1:3" x14ac:dyDescent="0.2">
      <c r="A4008" s="63">
        <v>3984</v>
      </c>
      <c r="B4008" s="63">
        <v>27.836282592341284</v>
      </c>
      <c r="C4008" s="63">
        <v>42.163717407658716</v>
      </c>
    </row>
    <row r="4009" spans="1:3" x14ac:dyDescent="0.2">
      <c r="A4009" s="63">
        <v>3985</v>
      </c>
      <c r="B4009" s="63">
        <v>-7.5781518556577936</v>
      </c>
      <c r="C4009" s="63">
        <v>-292.42184814434222</v>
      </c>
    </row>
    <row r="4010" spans="1:3" x14ac:dyDescent="0.2">
      <c r="A4010" s="63">
        <v>3986</v>
      </c>
      <c r="B4010" s="63">
        <v>343.34669858360576</v>
      </c>
      <c r="C4010" s="63">
        <v>221.65330141639424</v>
      </c>
    </row>
    <row r="4011" spans="1:3" x14ac:dyDescent="0.2">
      <c r="A4011" s="63">
        <v>3987</v>
      </c>
      <c r="B4011" s="63">
        <v>313.83466987693987</v>
      </c>
      <c r="C4011" s="63">
        <v>36.16533012306013</v>
      </c>
    </row>
    <row r="4012" spans="1:3" x14ac:dyDescent="0.2">
      <c r="A4012" s="63">
        <v>3988</v>
      </c>
      <c r="B4012" s="63">
        <v>89.543251706279079</v>
      </c>
      <c r="C4012" s="63">
        <v>36.456748293720921</v>
      </c>
    </row>
    <row r="4013" spans="1:3" x14ac:dyDescent="0.2">
      <c r="A4013" s="63">
        <v>3989</v>
      </c>
      <c r="B4013" s="63">
        <v>62.714134700219155</v>
      </c>
      <c r="C4013" s="63">
        <v>-6.7141347002191551</v>
      </c>
    </row>
    <row r="4014" spans="1:3" x14ac:dyDescent="0.2">
      <c r="A4014" s="63">
        <v>3990</v>
      </c>
      <c r="B4014" s="63">
        <v>23.5436238713717</v>
      </c>
      <c r="C4014" s="63">
        <v>41.4563761286283</v>
      </c>
    </row>
    <row r="4015" spans="1:3" x14ac:dyDescent="0.2">
      <c r="A4015" s="63">
        <v>3991</v>
      </c>
      <c r="B4015" s="63">
        <v>2.0803302665237737</v>
      </c>
      <c r="C4015" s="63">
        <v>39.919669733476226</v>
      </c>
    </row>
    <row r="4016" spans="1:3" x14ac:dyDescent="0.2">
      <c r="A4016" s="63">
        <v>3992</v>
      </c>
      <c r="B4016" s="63">
        <v>41.787423435492435</v>
      </c>
      <c r="C4016" s="63">
        <v>-40.787423435492435</v>
      </c>
    </row>
    <row r="4017" spans="1:3" x14ac:dyDescent="0.2">
      <c r="A4017" s="63">
        <v>3993</v>
      </c>
      <c r="B4017" s="63">
        <v>38.031347054644037</v>
      </c>
      <c r="C4017" s="63">
        <v>34.968652945355963</v>
      </c>
    </row>
    <row r="4018" spans="1:3" x14ac:dyDescent="0.2">
      <c r="A4018" s="63">
        <v>3994</v>
      </c>
      <c r="B4018" s="63">
        <v>26.226535571977685</v>
      </c>
      <c r="C4018" s="63">
        <v>23.773464428022315</v>
      </c>
    </row>
    <row r="4019" spans="1:3" x14ac:dyDescent="0.2">
      <c r="A4019" s="63">
        <v>3995</v>
      </c>
      <c r="B4019" s="63">
        <v>-19.919545678445353</v>
      </c>
      <c r="C4019" s="63">
        <v>32.919545678445353</v>
      </c>
    </row>
    <row r="4020" spans="1:3" x14ac:dyDescent="0.2">
      <c r="A4020" s="63">
        <v>3996</v>
      </c>
      <c r="B4020" s="63">
        <v>-5.9684048352942014</v>
      </c>
      <c r="C4020" s="63">
        <v>12.968404835294201</v>
      </c>
    </row>
    <row r="4021" spans="1:3" x14ac:dyDescent="0.2">
      <c r="A4021" s="63">
        <v>3997</v>
      </c>
      <c r="B4021" s="63">
        <v>19.787547490523309</v>
      </c>
      <c r="C4021" s="63">
        <v>10.212452509476691</v>
      </c>
    </row>
    <row r="4022" spans="1:3" x14ac:dyDescent="0.2">
      <c r="A4022" s="63">
        <v>3998</v>
      </c>
      <c r="B4022" s="63">
        <v>27.299700252220084</v>
      </c>
      <c r="C4022" s="63">
        <v>-39.299700252220084</v>
      </c>
    </row>
    <row r="4023" spans="1:3" x14ac:dyDescent="0.2">
      <c r="A4023" s="63">
        <v>3999</v>
      </c>
      <c r="B4023" s="63">
        <v>1.0071655862813742</v>
      </c>
      <c r="C4023" s="63">
        <v>-7.0071655862813742</v>
      </c>
    </row>
    <row r="4024" spans="1:3" x14ac:dyDescent="0.2">
      <c r="A4024" s="63">
        <v>4000</v>
      </c>
      <c r="B4024" s="63">
        <v>18.177800470159717</v>
      </c>
      <c r="C4024" s="63">
        <v>-28.177800470159717</v>
      </c>
    </row>
    <row r="4025" spans="1:3" x14ac:dyDescent="0.2">
      <c r="A4025" s="63">
        <v>4001</v>
      </c>
      <c r="B4025" s="63">
        <v>4.2266596270085657</v>
      </c>
      <c r="C4025" s="63">
        <v>7.7733403729914343</v>
      </c>
    </row>
    <row r="4026" spans="1:3" x14ac:dyDescent="0.2">
      <c r="A4026" s="63">
        <v>4002</v>
      </c>
      <c r="B4026" s="63">
        <v>26.763117912098885</v>
      </c>
      <c r="C4026" s="63">
        <v>-7.7631179120988847</v>
      </c>
    </row>
    <row r="4027" spans="1:3" x14ac:dyDescent="0.2">
      <c r="A4027" s="63">
        <v>4003</v>
      </c>
      <c r="B4027" s="63">
        <v>85.787175325430667</v>
      </c>
      <c r="C4027" s="63">
        <v>-63.787175325430667</v>
      </c>
    </row>
    <row r="4028" spans="1:3" x14ac:dyDescent="0.2">
      <c r="A4028" s="63">
        <v>4004</v>
      </c>
      <c r="B4028" s="63">
        <v>71.83603448227953</v>
      </c>
      <c r="C4028" s="63">
        <v>33.16396551772047</v>
      </c>
    </row>
    <row r="4029" spans="1:3" x14ac:dyDescent="0.2">
      <c r="A4029" s="63">
        <v>4005</v>
      </c>
      <c r="B4029" s="63">
        <v>7.9827360078569498</v>
      </c>
      <c r="C4029" s="63">
        <v>37.01726399214305</v>
      </c>
    </row>
    <row r="4030" spans="1:3" x14ac:dyDescent="0.2">
      <c r="A4030" s="63">
        <v>4006</v>
      </c>
      <c r="B4030" s="63">
        <v>97.591986808097033</v>
      </c>
      <c r="C4030" s="63">
        <v>34.408013191902967</v>
      </c>
    </row>
    <row r="4031" spans="1:3" x14ac:dyDescent="0.2">
      <c r="A4031" s="63">
        <v>4007</v>
      </c>
      <c r="B4031" s="63">
        <v>3.1534949467661662</v>
      </c>
      <c r="C4031" s="63">
        <v>39.846505053233834</v>
      </c>
    </row>
    <row r="4032" spans="1:3" x14ac:dyDescent="0.2">
      <c r="A4032" s="63">
        <v>4008</v>
      </c>
      <c r="B4032" s="63">
        <v>70.226287461915916</v>
      </c>
      <c r="C4032" s="63">
        <v>21.773712538084084</v>
      </c>
    </row>
    <row r="4033" spans="1:3" x14ac:dyDescent="0.2">
      <c r="A4033" s="63">
        <v>4009</v>
      </c>
      <c r="B4033" s="63">
        <v>36.421600034280452</v>
      </c>
      <c r="C4033" s="63">
        <v>10.578399965719548</v>
      </c>
    </row>
    <row r="4034" spans="1:3" x14ac:dyDescent="0.2">
      <c r="A4034" s="63">
        <v>4010</v>
      </c>
      <c r="B4034" s="63">
        <v>22.470459191129301</v>
      </c>
      <c r="C4034" s="63">
        <v>23.529540808870699</v>
      </c>
    </row>
    <row r="4035" spans="1:3" x14ac:dyDescent="0.2">
      <c r="A4035" s="63">
        <v>4011</v>
      </c>
      <c r="B4035" s="63">
        <v>237.63997757972973</v>
      </c>
      <c r="C4035" s="63">
        <v>20.360022420270269</v>
      </c>
    </row>
    <row r="4036" spans="1:3" x14ac:dyDescent="0.2">
      <c r="A4036" s="63">
        <v>4012</v>
      </c>
      <c r="B4036" s="63">
        <v>10.129065368341742</v>
      </c>
      <c r="C4036" s="63">
        <v>28.870934631658258</v>
      </c>
    </row>
    <row r="4037" spans="1:3" x14ac:dyDescent="0.2">
      <c r="A4037" s="63">
        <v>4013</v>
      </c>
      <c r="B4037" s="63">
        <v>65.397046400825133</v>
      </c>
      <c r="C4037" s="63">
        <v>22.602953599174867</v>
      </c>
    </row>
    <row r="4038" spans="1:3" x14ac:dyDescent="0.2">
      <c r="A4038" s="63">
        <v>4014</v>
      </c>
      <c r="B4038" s="63">
        <v>123.34793913391454</v>
      </c>
      <c r="C4038" s="63">
        <v>64.652060866085463</v>
      </c>
    </row>
    <row r="4039" spans="1:3" x14ac:dyDescent="0.2">
      <c r="A4039" s="63">
        <v>4015</v>
      </c>
      <c r="B4039" s="63">
        <v>27.836282592341284</v>
      </c>
      <c r="C4039" s="63">
        <v>43.163717407658716</v>
      </c>
    </row>
    <row r="4040" spans="1:3" x14ac:dyDescent="0.2">
      <c r="A4040" s="63">
        <v>4016</v>
      </c>
      <c r="B4040" s="63">
        <v>18.177800470159717</v>
      </c>
      <c r="C4040" s="63">
        <v>-28.177800470159717</v>
      </c>
    </row>
    <row r="4041" spans="1:3" x14ac:dyDescent="0.2">
      <c r="A4041" s="63">
        <v>4017</v>
      </c>
      <c r="B4041" s="63">
        <v>4.2266596270085657</v>
      </c>
      <c r="C4041" s="63">
        <v>8.7733403729914343</v>
      </c>
    </row>
    <row r="4042" spans="1:3" x14ac:dyDescent="0.2">
      <c r="A4042" s="63">
        <v>4018</v>
      </c>
      <c r="B4042" s="63">
        <v>1.0071655862813742</v>
      </c>
      <c r="C4042" s="63">
        <v>-5.0071655862813742</v>
      </c>
    </row>
    <row r="4043" spans="1:3" x14ac:dyDescent="0.2">
      <c r="A4043" s="63">
        <v>4019</v>
      </c>
      <c r="B4043" s="63">
        <v>21.933876851008101</v>
      </c>
      <c r="C4043" s="63">
        <v>23.066123148991899</v>
      </c>
    </row>
    <row r="4044" spans="1:3" x14ac:dyDescent="0.2">
      <c r="A4044" s="63">
        <v>4020</v>
      </c>
      <c r="B4044" s="63">
        <v>19.787547490523309</v>
      </c>
      <c r="C4044" s="63">
        <v>10.212452509476691</v>
      </c>
    </row>
    <row r="4045" spans="1:3" x14ac:dyDescent="0.2">
      <c r="A4045" s="63">
        <v>4021</v>
      </c>
      <c r="B4045" s="63">
        <v>27.299700252220084</v>
      </c>
      <c r="C4045" s="63">
        <v>-39.299700252220084</v>
      </c>
    </row>
    <row r="4046" spans="1:3" x14ac:dyDescent="0.2">
      <c r="A4046" s="63">
        <v>4022</v>
      </c>
      <c r="B4046" s="63">
        <v>89.543251706279079</v>
      </c>
      <c r="C4046" s="63">
        <v>36.456748293720921</v>
      </c>
    </row>
    <row r="4047" spans="1:3" x14ac:dyDescent="0.2">
      <c r="A4047" s="63">
        <v>4023</v>
      </c>
      <c r="B4047" s="63">
        <v>33.202105993553253</v>
      </c>
      <c r="C4047" s="63">
        <v>43.797894006446747</v>
      </c>
    </row>
    <row r="4048" spans="1:3" x14ac:dyDescent="0.2">
      <c r="A4048" s="63">
        <v>4024</v>
      </c>
      <c r="B4048" s="63">
        <v>43.397170455856021</v>
      </c>
      <c r="C4048" s="63">
        <v>14.602829544143979</v>
      </c>
    </row>
    <row r="4049" spans="1:3" x14ac:dyDescent="0.2">
      <c r="A4049" s="63">
        <v>4025</v>
      </c>
      <c r="B4049" s="63">
        <v>28.372864932462484</v>
      </c>
      <c r="C4049" s="63">
        <v>11.627135067537516</v>
      </c>
    </row>
    <row r="4050" spans="1:3" x14ac:dyDescent="0.2">
      <c r="A4050" s="63">
        <v>4026</v>
      </c>
      <c r="B4050" s="63">
        <v>62.714134700219155</v>
      </c>
      <c r="C4050" s="63">
        <v>-6.7141347002191551</v>
      </c>
    </row>
    <row r="4051" spans="1:3" x14ac:dyDescent="0.2">
      <c r="A4051" s="63">
        <v>4027</v>
      </c>
      <c r="B4051" s="63">
        <v>3.6900772868873659</v>
      </c>
      <c r="C4051" s="63">
        <v>36.309922713112634</v>
      </c>
    </row>
    <row r="4052" spans="1:3" x14ac:dyDescent="0.2">
      <c r="A4052" s="63">
        <v>4028</v>
      </c>
      <c r="B4052" s="63">
        <v>123.34793913391454</v>
      </c>
      <c r="C4052" s="63">
        <v>66.652060866085463</v>
      </c>
    </row>
    <row r="4053" spans="1:3" x14ac:dyDescent="0.2">
      <c r="A4053" s="63">
        <v>4029</v>
      </c>
      <c r="B4053" s="63">
        <v>27.836282592341284</v>
      </c>
      <c r="C4053" s="63">
        <v>42.163717407658716</v>
      </c>
    </row>
    <row r="4054" spans="1:3" x14ac:dyDescent="0.2">
      <c r="A4054" s="63">
        <v>4030</v>
      </c>
      <c r="B4054" s="63">
        <v>65.397046400825133</v>
      </c>
      <c r="C4054" s="63">
        <v>22.602953599174867</v>
      </c>
    </row>
    <row r="4055" spans="1:3" x14ac:dyDescent="0.2">
      <c r="A4055" s="63">
        <v>4031</v>
      </c>
      <c r="B4055" s="63">
        <v>70.76286980203713</v>
      </c>
      <c r="C4055" s="63">
        <v>54.23713019796287</v>
      </c>
    </row>
    <row r="4056" spans="1:3" x14ac:dyDescent="0.2">
      <c r="A4056" s="63">
        <v>4032</v>
      </c>
      <c r="B4056" s="63">
        <v>237.63997757972973</v>
      </c>
      <c r="C4056" s="63">
        <v>20.360022420270269</v>
      </c>
    </row>
    <row r="4057" spans="1:3" x14ac:dyDescent="0.2">
      <c r="A4057" s="63">
        <v>4033</v>
      </c>
      <c r="B4057" s="63">
        <v>10.129065368341742</v>
      </c>
      <c r="C4057" s="63">
        <v>29.870934631658258</v>
      </c>
    </row>
    <row r="4058" spans="1:3" x14ac:dyDescent="0.2">
      <c r="A4058" s="63">
        <v>4034</v>
      </c>
      <c r="B4058" s="63">
        <v>122.81135679379335</v>
      </c>
      <c r="C4058" s="63">
        <v>-83.811356793793351</v>
      </c>
    </row>
    <row r="4059" spans="1:3" x14ac:dyDescent="0.2">
      <c r="A4059" s="63">
        <v>4035</v>
      </c>
      <c r="B4059" s="63">
        <v>261.78618288518362</v>
      </c>
      <c r="C4059" s="63">
        <v>30.213817114816379</v>
      </c>
    </row>
    <row r="4060" spans="1:3" x14ac:dyDescent="0.2">
      <c r="A4060" s="63">
        <v>4036</v>
      </c>
      <c r="B4060" s="63">
        <v>24.080206211492886</v>
      </c>
      <c r="C4060" s="63">
        <v>-107.08020621149288</v>
      </c>
    </row>
    <row r="4061" spans="1:3" x14ac:dyDescent="0.2">
      <c r="A4061" s="63">
        <v>4037</v>
      </c>
      <c r="B4061" s="63">
        <v>313.83466987693987</v>
      </c>
      <c r="C4061" s="63">
        <v>35.16533012306013</v>
      </c>
    </row>
    <row r="4062" spans="1:3" x14ac:dyDescent="0.2">
      <c r="A4062" s="63">
        <v>4038</v>
      </c>
      <c r="B4062" s="63">
        <v>41.250841095371236</v>
      </c>
      <c r="C4062" s="63">
        <v>-229.25084109537124</v>
      </c>
    </row>
    <row r="4063" spans="1:3" x14ac:dyDescent="0.2">
      <c r="A4063" s="63">
        <v>4039</v>
      </c>
      <c r="B4063" s="63">
        <v>199.54263143112468</v>
      </c>
      <c r="C4063" s="63">
        <v>-8.5426314311246756</v>
      </c>
    </row>
    <row r="4064" spans="1:3" x14ac:dyDescent="0.2">
      <c r="A4064" s="63">
        <v>4040</v>
      </c>
      <c r="B4064" s="63">
        <v>261.78618288518362</v>
      </c>
      <c r="C4064" s="63">
        <v>29.213817114816379</v>
      </c>
    </row>
    <row r="4065" spans="1:3" x14ac:dyDescent="0.2">
      <c r="A4065" s="63">
        <v>4041</v>
      </c>
      <c r="B4065" s="63">
        <v>199.54263143112468</v>
      </c>
      <c r="C4065" s="63">
        <v>-9.5426314311246756</v>
      </c>
    </row>
    <row r="4066" spans="1:3" x14ac:dyDescent="0.2">
      <c r="A4066" s="63">
        <v>4042</v>
      </c>
      <c r="B4066" s="63">
        <v>-24.212204399414937</v>
      </c>
      <c r="C4066" s="63">
        <v>-480.78779560058507</v>
      </c>
    </row>
    <row r="4067" spans="1:3" x14ac:dyDescent="0.2">
      <c r="A4067" s="63">
        <v>4043</v>
      </c>
      <c r="B4067" s="63">
        <v>122.81135679379335</v>
      </c>
      <c r="C4067" s="63">
        <v>-83.811356793793351</v>
      </c>
    </row>
    <row r="4068" spans="1:3" x14ac:dyDescent="0.2">
      <c r="A4068" s="63">
        <v>4044</v>
      </c>
      <c r="B4068" s="63">
        <v>193.10364334967031</v>
      </c>
      <c r="C4068" s="63">
        <v>11.896356650329693</v>
      </c>
    </row>
    <row r="4069" spans="1:3" x14ac:dyDescent="0.2">
      <c r="A4069" s="63">
        <v>4045</v>
      </c>
      <c r="B4069" s="63">
        <v>116.37236871233898</v>
      </c>
      <c r="C4069" s="63">
        <v>42.627631287661018</v>
      </c>
    </row>
    <row r="4070" spans="1:3" x14ac:dyDescent="0.2">
      <c r="A4070" s="63">
        <v>4046</v>
      </c>
      <c r="B4070" s="63">
        <v>-17.773216317960561</v>
      </c>
      <c r="C4070" s="63">
        <v>63.773216317960561</v>
      </c>
    </row>
    <row r="4071" spans="1:3" x14ac:dyDescent="0.2">
      <c r="A4071" s="63">
        <v>4047</v>
      </c>
      <c r="B4071" s="63">
        <v>-19.919545678445353</v>
      </c>
      <c r="C4071" s="63">
        <v>32.919545678445353</v>
      </c>
    </row>
    <row r="4072" spans="1:3" x14ac:dyDescent="0.2">
      <c r="A4072" s="63">
        <v>4048</v>
      </c>
      <c r="B4072" s="63">
        <v>-10.261063556263785</v>
      </c>
      <c r="C4072" s="63">
        <v>35.261063556263785</v>
      </c>
    </row>
    <row r="4073" spans="1:3" x14ac:dyDescent="0.2">
      <c r="A4073" s="63">
        <v>4049</v>
      </c>
      <c r="B4073" s="63">
        <v>-6.5999093961025324E-2</v>
      </c>
      <c r="C4073" s="63">
        <v>-5.9340009060389747</v>
      </c>
    </row>
    <row r="4074" spans="1:3" x14ac:dyDescent="0.2">
      <c r="A4074" s="63">
        <v>4050</v>
      </c>
      <c r="B4074" s="63">
        <v>-5.9684048352942014</v>
      </c>
      <c r="C4074" s="63">
        <v>12.968404835294201</v>
      </c>
    </row>
    <row r="4075" spans="1:3" x14ac:dyDescent="0.2">
      <c r="A4075" s="63">
        <v>4051</v>
      </c>
      <c r="B4075" s="63">
        <v>3.1534949467661662</v>
      </c>
      <c r="C4075" s="63">
        <v>38.846505053233834</v>
      </c>
    </row>
    <row r="4076" spans="1:3" x14ac:dyDescent="0.2">
      <c r="A4076" s="63">
        <v>4052</v>
      </c>
      <c r="B4076" s="63">
        <v>70.226287461915916</v>
      </c>
      <c r="C4076" s="63">
        <v>21.773712538084084</v>
      </c>
    </row>
    <row r="4077" spans="1:3" x14ac:dyDescent="0.2">
      <c r="A4077" s="63">
        <v>4053</v>
      </c>
      <c r="B4077" s="63">
        <v>97.591986808097033</v>
      </c>
      <c r="C4077" s="63">
        <v>34.408013191902967</v>
      </c>
    </row>
    <row r="4078" spans="1:3" x14ac:dyDescent="0.2">
      <c r="A4078" s="63">
        <v>4054</v>
      </c>
      <c r="B4078" s="63">
        <v>-6.5049871754154012</v>
      </c>
      <c r="C4078" s="63">
        <v>34.504987175415401</v>
      </c>
    </row>
    <row r="4079" spans="1:3" x14ac:dyDescent="0.2">
      <c r="A4079" s="63">
        <v>4055</v>
      </c>
      <c r="B4079" s="63">
        <v>71.83603448227953</v>
      </c>
      <c r="C4079" s="63">
        <v>32.16396551772047</v>
      </c>
    </row>
    <row r="4080" spans="1:3" x14ac:dyDescent="0.2">
      <c r="A4080" s="63">
        <v>4056</v>
      </c>
      <c r="B4080" s="63">
        <v>28.372864932462484</v>
      </c>
      <c r="C4080" s="63">
        <v>-4.372864932462484</v>
      </c>
    </row>
    <row r="4081" spans="1:3" x14ac:dyDescent="0.2">
      <c r="A4081" s="63">
        <v>4057</v>
      </c>
      <c r="B4081" s="63">
        <v>36.421600034280452</v>
      </c>
      <c r="C4081" s="63">
        <v>12.578399965719548</v>
      </c>
    </row>
    <row r="4082" spans="1:3" x14ac:dyDescent="0.2">
      <c r="A4082" s="63">
        <v>4058</v>
      </c>
      <c r="B4082" s="63">
        <v>165.201361663368</v>
      </c>
      <c r="C4082" s="63">
        <v>-5.2013616633680044</v>
      </c>
    </row>
    <row r="4083" spans="1:3" x14ac:dyDescent="0.2">
      <c r="A4083" s="63">
        <v>4059</v>
      </c>
      <c r="B4083" s="63">
        <v>28.90944727258367</v>
      </c>
      <c r="C4083" s="63">
        <v>-34.90944727258367</v>
      </c>
    </row>
    <row r="4084" spans="1:3" x14ac:dyDescent="0.2">
      <c r="A4084" s="63">
        <v>4060</v>
      </c>
      <c r="B4084" s="63">
        <v>30.519194292947269</v>
      </c>
      <c r="C4084" s="63">
        <v>-9.5191942929472688</v>
      </c>
    </row>
    <row r="4085" spans="1:3" x14ac:dyDescent="0.2">
      <c r="A4085" s="63">
        <v>4061</v>
      </c>
      <c r="B4085" s="63">
        <v>22.470459191129301</v>
      </c>
      <c r="C4085" s="63">
        <v>24.529540808870699</v>
      </c>
    </row>
    <row r="4086" spans="1:3" x14ac:dyDescent="0.2">
      <c r="A4086" s="63">
        <v>4062</v>
      </c>
      <c r="B4086" s="63">
        <v>38.031347054644037</v>
      </c>
      <c r="C4086" s="63">
        <v>34.968652945355963</v>
      </c>
    </row>
    <row r="4087" spans="1:3" x14ac:dyDescent="0.2">
      <c r="A4087" s="63">
        <v>4063</v>
      </c>
      <c r="B4087" s="63">
        <v>26.226535571977685</v>
      </c>
      <c r="C4087" s="63">
        <v>23.773464428022315</v>
      </c>
    </row>
    <row r="4088" spans="1:3" x14ac:dyDescent="0.2">
      <c r="A4088" s="63">
        <v>4064</v>
      </c>
      <c r="B4088" s="63">
        <v>41.787423435492435</v>
      </c>
      <c r="C4088" s="63">
        <v>-40.787423435492435</v>
      </c>
    </row>
    <row r="4089" spans="1:3" x14ac:dyDescent="0.2">
      <c r="A4089" s="63">
        <v>4065</v>
      </c>
      <c r="B4089" s="63">
        <v>143.20148571839889</v>
      </c>
      <c r="C4089" s="63">
        <v>37.798514281601115</v>
      </c>
    </row>
    <row r="4090" spans="1:3" x14ac:dyDescent="0.2">
      <c r="A4090" s="63">
        <v>4066</v>
      </c>
      <c r="B4090" s="63">
        <v>23.5436238713717</v>
      </c>
      <c r="C4090" s="63">
        <v>41.4563761286283</v>
      </c>
    </row>
    <row r="4091" spans="1:3" x14ac:dyDescent="0.2">
      <c r="A4091" s="63">
        <v>4067</v>
      </c>
      <c r="B4091" s="63">
        <v>-12.943975256869777</v>
      </c>
      <c r="C4091" s="63">
        <v>28.943975256869777</v>
      </c>
    </row>
    <row r="4092" spans="1:3" x14ac:dyDescent="0.2">
      <c r="A4092" s="63">
        <v>4068</v>
      </c>
      <c r="B4092" s="63">
        <v>26.763117912098885</v>
      </c>
      <c r="C4092" s="63">
        <v>-7.7631179120988847</v>
      </c>
    </row>
    <row r="4093" spans="1:3" x14ac:dyDescent="0.2">
      <c r="A4093" s="63">
        <v>4069</v>
      </c>
      <c r="B4093" s="63">
        <v>51.445905557673989</v>
      </c>
      <c r="C4093" s="63">
        <v>15.554094442326011</v>
      </c>
    </row>
    <row r="4094" spans="1:3" x14ac:dyDescent="0.2">
      <c r="A4094" s="63">
        <v>4070</v>
      </c>
      <c r="B4094" s="63">
        <v>46.616664496583219</v>
      </c>
      <c r="C4094" s="63">
        <v>27.383335503416781</v>
      </c>
    </row>
    <row r="4095" spans="1:3" x14ac:dyDescent="0.2">
      <c r="A4095" s="63">
        <v>4071</v>
      </c>
      <c r="B4095" s="63">
        <v>85.787175325430667</v>
      </c>
      <c r="C4095" s="63">
        <v>-61.787175325430667</v>
      </c>
    </row>
    <row r="4096" spans="1:3" x14ac:dyDescent="0.2">
      <c r="A4096" s="63">
        <v>4072</v>
      </c>
      <c r="B4096" s="63">
        <v>132.46983891597492</v>
      </c>
      <c r="C4096" s="63">
        <v>-3.4698389159749183</v>
      </c>
    </row>
    <row r="4097" spans="1:3" x14ac:dyDescent="0.2">
      <c r="A4097" s="63">
        <v>4073</v>
      </c>
      <c r="B4097" s="63">
        <v>21.397294510886901</v>
      </c>
      <c r="C4097" s="63">
        <v>-30.397294510886901</v>
      </c>
    </row>
    <row r="4098" spans="1:3" x14ac:dyDescent="0.2">
      <c r="A4098" s="63">
        <v>4074</v>
      </c>
      <c r="B4098" s="63">
        <v>29.982611952826069</v>
      </c>
      <c r="C4098" s="63">
        <v>13.017388047173931</v>
      </c>
    </row>
    <row r="4099" spans="1:3" x14ac:dyDescent="0.2">
      <c r="A4099" s="63">
        <v>4075</v>
      </c>
      <c r="B4099" s="63">
        <v>16.568053449796118</v>
      </c>
      <c r="C4099" s="63">
        <v>-7.5680534497961176</v>
      </c>
    </row>
    <row r="4100" spans="1:3" x14ac:dyDescent="0.2">
      <c r="A4100" s="63">
        <v>4076</v>
      </c>
      <c r="B4100" s="63">
        <v>24.080206211492886</v>
      </c>
      <c r="C4100" s="63">
        <v>14.919793788507114</v>
      </c>
    </row>
    <row r="4101" spans="1:3" x14ac:dyDescent="0.2">
      <c r="A4101" s="63">
        <v>4077</v>
      </c>
      <c r="B4101" s="63">
        <v>63.250717040340355</v>
      </c>
      <c r="C4101" s="63">
        <v>34.749282959659645</v>
      </c>
    </row>
    <row r="4102" spans="1:3" x14ac:dyDescent="0.2">
      <c r="A4102" s="63">
        <v>4078</v>
      </c>
      <c r="B4102" s="63">
        <v>33.738688333674453</v>
      </c>
      <c r="C4102" s="63">
        <v>45.261311666325547</v>
      </c>
    </row>
    <row r="4103" spans="1:3" x14ac:dyDescent="0.2">
      <c r="A4103" s="63">
        <v>4079</v>
      </c>
      <c r="B4103" s="63">
        <v>53.592234918158788</v>
      </c>
      <c r="C4103" s="63">
        <v>16.407765081841212</v>
      </c>
    </row>
    <row r="4104" spans="1:3" x14ac:dyDescent="0.2">
      <c r="A4104" s="63">
        <v>4080</v>
      </c>
      <c r="B4104" s="63">
        <v>130.32350955549012</v>
      </c>
      <c r="C4104" s="63">
        <v>68.676490444509881</v>
      </c>
    </row>
    <row r="4105" spans="1:3" x14ac:dyDescent="0.2">
      <c r="A4105" s="63">
        <v>4081</v>
      </c>
      <c r="B4105" s="63">
        <v>14.421724089311326</v>
      </c>
      <c r="C4105" s="63">
        <v>28.578275910688674</v>
      </c>
    </row>
    <row r="4106" spans="1:3" x14ac:dyDescent="0.2">
      <c r="A4106" s="63">
        <v>4082</v>
      </c>
      <c r="B4106" s="63">
        <v>77.738440223612713</v>
      </c>
      <c r="C4106" s="63">
        <v>53.261559776387287</v>
      </c>
    </row>
    <row r="4107" spans="1:3" x14ac:dyDescent="0.2">
      <c r="A4107" s="63">
        <v>4083</v>
      </c>
      <c r="B4107" s="63">
        <v>130.32350955549012</v>
      </c>
      <c r="C4107" s="63">
        <v>66.676490444509881</v>
      </c>
    </row>
    <row r="4108" spans="1:3" x14ac:dyDescent="0.2">
      <c r="A4108" s="63">
        <v>4084</v>
      </c>
      <c r="B4108" s="63">
        <v>14.421724089311326</v>
      </c>
      <c r="C4108" s="63">
        <v>28.578275910688674</v>
      </c>
    </row>
    <row r="4109" spans="1:3" x14ac:dyDescent="0.2">
      <c r="A4109" s="63">
        <v>4085</v>
      </c>
      <c r="B4109" s="63">
        <v>77.738440223612713</v>
      </c>
      <c r="C4109" s="63">
        <v>53.261559776387287</v>
      </c>
    </row>
    <row r="4110" spans="1:3" x14ac:dyDescent="0.2">
      <c r="A4110" s="63">
        <v>4086</v>
      </c>
      <c r="B4110" s="63">
        <v>33.738688333674453</v>
      </c>
      <c r="C4110" s="63">
        <v>45.261311666325547</v>
      </c>
    </row>
    <row r="4111" spans="1:3" x14ac:dyDescent="0.2">
      <c r="A4111" s="63">
        <v>4087</v>
      </c>
      <c r="B4111" s="63">
        <v>53.592234918158788</v>
      </c>
      <c r="C4111" s="63">
        <v>16.407765081841212</v>
      </c>
    </row>
    <row r="4112" spans="1:3" x14ac:dyDescent="0.2">
      <c r="A4112" s="63">
        <v>4088</v>
      </c>
      <c r="B4112" s="63">
        <v>287.00555287087997</v>
      </c>
      <c r="C4112" s="63">
        <v>33.994447129120033</v>
      </c>
    </row>
    <row r="4113" spans="1:3" x14ac:dyDescent="0.2">
      <c r="A4113" s="63">
        <v>4089</v>
      </c>
      <c r="B4113" s="63">
        <v>244.07896566118413</v>
      </c>
      <c r="C4113" s="63">
        <v>-11.078965661184128</v>
      </c>
    </row>
    <row r="4114" spans="1:3" x14ac:dyDescent="0.2">
      <c r="A4114" s="63">
        <v>4090</v>
      </c>
      <c r="B4114" s="63">
        <v>262.85934756542605</v>
      </c>
      <c r="C4114" s="63">
        <v>25.140652434573951</v>
      </c>
    </row>
    <row r="4115" spans="1:3" x14ac:dyDescent="0.2">
      <c r="A4115" s="63">
        <v>4091</v>
      </c>
      <c r="B4115" s="63">
        <v>135.68933295670212</v>
      </c>
      <c r="C4115" s="63">
        <v>45.310667043297883</v>
      </c>
    </row>
    <row r="4116" spans="1:3" x14ac:dyDescent="0.2">
      <c r="A4116" s="63">
        <v>4092</v>
      </c>
      <c r="B4116" s="63">
        <v>287.00555287087997</v>
      </c>
      <c r="C4116" s="63">
        <v>33.994447129120033</v>
      </c>
    </row>
    <row r="4117" spans="1:3" x14ac:dyDescent="0.2">
      <c r="A4117" s="63">
        <v>4093</v>
      </c>
      <c r="B4117" s="63">
        <v>135.68933295670212</v>
      </c>
      <c r="C4117" s="63">
        <v>47.310667043297883</v>
      </c>
    </row>
    <row r="4118" spans="1:3" x14ac:dyDescent="0.2">
      <c r="A4118" s="63">
        <v>4094</v>
      </c>
      <c r="B4118" s="63">
        <v>244.07896566118413</v>
      </c>
      <c r="C4118" s="63">
        <v>-12.078965661184128</v>
      </c>
    </row>
    <row r="4119" spans="1:3" x14ac:dyDescent="0.2">
      <c r="A4119" s="63">
        <v>4095</v>
      </c>
      <c r="B4119" s="63">
        <v>331.54188710093939</v>
      </c>
      <c r="C4119" s="63">
        <v>-10.541887100939391</v>
      </c>
    </row>
    <row r="4120" spans="1:3" x14ac:dyDescent="0.2">
      <c r="A4120" s="63">
        <v>4096</v>
      </c>
      <c r="B4120" s="63">
        <v>-9.1878988760213929</v>
      </c>
      <c r="C4120" s="63">
        <v>34.187898876021393</v>
      </c>
    </row>
    <row r="4121" spans="1:3" x14ac:dyDescent="0.2">
      <c r="A4121" s="63">
        <v>4097</v>
      </c>
      <c r="B4121" s="63">
        <v>-17.773216317960561</v>
      </c>
      <c r="C4121" s="63">
        <v>64.773216317960561</v>
      </c>
    </row>
    <row r="4122" spans="1:3" x14ac:dyDescent="0.2">
      <c r="A4122" s="63">
        <v>4098</v>
      </c>
      <c r="B4122" s="63">
        <v>-18.846380998202957</v>
      </c>
      <c r="C4122" s="63">
        <v>33.84638099820296</v>
      </c>
    </row>
    <row r="4123" spans="1:3" x14ac:dyDescent="0.2">
      <c r="A4123" s="63">
        <v>4099</v>
      </c>
      <c r="B4123" s="63">
        <v>-2.7489107945670099</v>
      </c>
      <c r="C4123" s="63">
        <v>14.74891079456701</v>
      </c>
    </row>
    <row r="4124" spans="1:3" x14ac:dyDescent="0.2">
      <c r="A4124" s="63">
        <v>4100</v>
      </c>
      <c r="B4124" s="63">
        <v>-28.50486312038452</v>
      </c>
      <c r="C4124" s="63">
        <v>27.50486312038452</v>
      </c>
    </row>
    <row r="4125" spans="1:3" x14ac:dyDescent="0.2">
      <c r="A4125" s="63">
        <v>4101</v>
      </c>
      <c r="B4125" s="63">
        <v>25.153370891735285</v>
      </c>
      <c r="C4125" s="63">
        <v>-32.153370891735285</v>
      </c>
    </row>
    <row r="4126" spans="1:3" x14ac:dyDescent="0.2">
      <c r="A4126" s="63">
        <v>4102</v>
      </c>
      <c r="B4126" s="63">
        <v>49.299576197189204</v>
      </c>
      <c r="C4126" s="63">
        <v>-25.299576197189204</v>
      </c>
    </row>
    <row r="4127" spans="1:3" x14ac:dyDescent="0.2">
      <c r="A4127" s="63">
        <v>4103</v>
      </c>
      <c r="B4127" s="63">
        <v>8.5193183479781496</v>
      </c>
      <c r="C4127" s="63">
        <v>7.4806816520218504</v>
      </c>
    </row>
    <row r="4128" spans="1:3" x14ac:dyDescent="0.2">
      <c r="A4128" s="63">
        <v>4104</v>
      </c>
      <c r="B4128" s="63">
        <v>-16.700051637718161</v>
      </c>
      <c r="C4128" s="63">
        <v>-7.2999483622818389</v>
      </c>
    </row>
    <row r="4129" spans="1:3" x14ac:dyDescent="0.2">
      <c r="A4129" s="63">
        <v>4105</v>
      </c>
      <c r="B4129" s="63">
        <v>7.9827360078569498</v>
      </c>
      <c r="C4129" s="63">
        <v>-4.9827360078569498</v>
      </c>
    </row>
    <row r="4130" spans="1:3" x14ac:dyDescent="0.2">
      <c r="A4130" s="63">
        <v>4106</v>
      </c>
      <c r="B4130" s="63">
        <v>27.836282592341284</v>
      </c>
      <c r="C4130" s="63">
        <v>43.163717407658716</v>
      </c>
    </row>
    <row r="4131" spans="1:3" x14ac:dyDescent="0.2">
      <c r="A4131" s="63">
        <v>4107</v>
      </c>
      <c r="B4131" s="63">
        <v>1.543747926402574</v>
      </c>
      <c r="C4131" s="63">
        <v>38.456252073597426</v>
      </c>
    </row>
    <row r="4132" spans="1:3" x14ac:dyDescent="0.2">
      <c r="A4132" s="63">
        <v>4108</v>
      </c>
      <c r="B4132" s="63">
        <v>45.00691747621962</v>
      </c>
      <c r="C4132" s="63">
        <v>-6.0069174762196198</v>
      </c>
    </row>
    <row r="4133" spans="1:3" x14ac:dyDescent="0.2">
      <c r="A4133" s="63">
        <v>4109</v>
      </c>
      <c r="B4133" s="63">
        <v>36.958182374401652</v>
      </c>
      <c r="C4133" s="63">
        <v>16.041817625598348</v>
      </c>
    </row>
    <row r="4134" spans="1:3" x14ac:dyDescent="0.2">
      <c r="A4134" s="63">
        <v>4110</v>
      </c>
      <c r="B4134" s="63">
        <v>-0.60258143408221798</v>
      </c>
      <c r="C4134" s="63">
        <v>37.602581434082218</v>
      </c>
    </row>
    <row r="4135" spans="1:3" x14ac:dyDescent="0.2">
      <c r="A4135" s="63">
        <v>4111</v>
      </c>
      <c r="B4135" s="63">
        <v>4.2266596270085657</v>
      </c>
      <c r="C4135" s="63">
        <v>38.773340372991434</v>
      </c>
    </row>
    <row r="4136" spans="1:3" x14ac:dyDescent="0.2">
      <c r="A4136" s="63">
        <v>4112</v>
      </c>
      <c r="B4136" s="63">
        <v>84.177428305067082</v>
      </c>
      <c r="C4136" s="63">
        <v>22.822571694932918</v>
      </c>
    </row>
    <row r="4137" spans="1:3" x14ac:dyDescent="0.2">
      <c r="A4137" s="63">
        <v>4113</v>
      </c>
      <c r="B4137" s="63">
        <v>140.5185740177929</v>
      </c>
      <c r="C4137" s="63">
        <v>39.481425982207099</v>
      </c>
    </row>
    <row r="4138" spans="1:3" x14ac:dyDescent="0.2">
      <c r="A4138" s="63">
        <v>4114</v>
      </c>
      <c r="B4138" s="63">
        <v>132.46983891597492</v>
      </c>
      <c r="C4138" s="63">
        <v>-3.4698389159749183</v>
      </c>
    </row>
    <row r="4139" spans="1:3" x14ac:dyDescent="0.2">
      <c r="A4139" s="63">
        <v>4115</v>
      </c>
      <c r="B4139" s="63">
        <v>16.568053449796118</v>
      </c>
      <c r="C4139" s="63">
        <v>-7.5680534497961176</v>
      </c>
    </row>
    <row r="4140" spans="1:3" x14ac:dyDescent="0.2">
      <c r="A4140" s="63">
        <v>4116</v>
      </c>
      <c r="B4140" s="63">
        <v>29.982611952826069</v>
      </c>
      <c r="C4140" s="63">
        <v>13.017388047173931</v>
      </c>
    </row>
    <row r="4141" spans="1:3" x14ac:dyDescent="0.2">
      <c r="A4141" s="63">
        <v>4117</v>
      </c>
      <c r="B4141" s="63">
        <v>15.494888769553725</v>
      </c>
      <c r="C4141" s="63">
        <v>20.505111230446275</v>
      </c>
    </row>
    <row r="4142" spans="1:3" x14ac:dyDescent="0.2">
      <c r="A4142" s="63">
        <v>4118</v>
      </c>
      <c r="B4142" s="63">
        <v>21.397294510886901</v>
      </c>
      <c r="C4142" s="63">
        <v>-30.397294510886901</v>
      </c>
    </row>
    <row r="4143" spans="1:3" x14ac:dyDescent="0.2">
      <c r="A4143" s="63">
        <v>4119</v>
      </c>
      <c r="B4143" s="63">
        <v>18.71438281028091</v>
      </c>
      <c r="C4143" s="63">
        <v>26.28561718971909</v>
      </c>
    </row>
    <row r="4144" spans="1:3" x14ac:dyDescent="0.2">
      <c r="A4144" s="63">
        <v>4120</v>
      </c>
      <c r="B4144" s="63">
        <v>6.3729889874933576</v>
      </c>
      <c r="C4144" s="63">
        <v>38.627011012506642</v>
      </c>
    </row>
    <row r="4145" spans="1:3" x14ac:dyDescent="0.2">
      <c r="A4145" s="63">
        <v>4121</v>
      </c>
      <c r="B4145" s="63">
        <v>18.177800470159717</v>
      </c>
      <c r="C4145" s="63">
        <v>23.822199529840283</v>
      </c>
    </row>
    <row r="4146" spans="1:3" x14ac:dyDescent="0.2">
      <c r="A4146" s="63">
        <v>4122</v>
      </c>
      <c r="B4146" s="63">
        <v>32.665523653432068</v>
      </c>
      <c r="C4146" s="63">
        <v>-36.665523653432068</v>
      </c>
    </row>
    <row r="4147" spans="1:3" x14ac:dyDescent="0.2">
      <c r="A4147" s="63">
        <v>4123</v>
      </c>
      <c r="B4147" s="63">
        <v>58.421475979249571</v>
      </c>
      <c r="C4147" s="63">
        <v>15.578524020750429</v>
      </c>
    </row>
    <row r="4148" spans="1:3" x14ac:dyDescent="0.2">
      <c r="A4148" s="63">
        <v>4124</v>
      </c>
      <c r="B4148" s="63">
        <v>-10.261063556263785</v>
      </c>
      <c r="C4148" s="63">
        <v>29.261063556263785</v>
      </c>
    </row>
    <row r="4149" spans="1:3" x14ac:dyDescent="0.2">
      <c r="A4149" s="63">
        <v>4125</v>
      </c>
      <c r="B4149" s="63">
        <v>40.714258755250036</v>
      </c>
      <c r="C4149" s="63">
        <v>-7.7142587552500359</v>
      </c>
    </row>
    <row r="4150" spans="1:3" x14ac:dyDescent="0.2">
      <c r="A4150" s="63">
        <v>4126</v>
      </c>
      <c r="B4150" s="63">
        <v>100.27489850870302</v>
      </c>
      <c r="C4150" s="63">
        <v>-70.274898508703018</v>
      </c>
    </row>
    <row r="4151" spans="1:3" x14ac:dyDescent="0.2">
      <c r="A4151" s="63">
        <v>4127</v>
      </c>
      <c r="B4151" s="63">
        <v>69.153122781673545</v>
      </c>
      <c r="C4151" s="63">
        <v>15.846877218326455</v>
      </c>
    </row>
    <row r="4152" spans="1:3" x14ac:dyDescent="0.2">
      <c r="A4152" s="63">
        <v>4128</v>
      </c>
      <c r="B4152" s="63">
        <v>45.00691747621962</v>
      </c>
      <c r="C4152" s="63">
        <v>-5.0069174762196198</v>
      </c>
    </row>
    <row r="4153" spans="1:3" x14ac:dyDescent="0.2">
      <c r="A4153" s="63">
        <v>4129</v>
      </c>
      <c r="B4153" s="63">
        <v>36.958182374401652</v>
      </c>
      <c r="C4153" s="63">
        <v>16.041817625598348</v>
      </c>
    </row>
    <row r="4154" spans="1:3" x14ac:dyDescent="0.2">
      <c r="A4154" s="63">
        <v>4130</v>
      </c>
      <c r="B4154" s="63">
        <v>27.836282592341284</v>
      </c>
      <c r="C4154" s="63">
        <v>42.163717407658716</v>
      </c>
    </row>
    <row r="4155" spans="1:3" x14ac:dyDescent="0.2">
      <c r="A4155" s="63">
        <v>4131</v>
      </c>
      <c r="B4155" s="63">
        <v>4.2266596270085657</v>
      </c>
      <c r="C4155" s="63">
        <v>37.773340372991434</v>
      </c>
    </row>
    <row r="4156" spans="1:3" x14ac:dyDescent="0.2">
      <c r="A4156" s="63">
        <v>4132</v>
      </c>
      <c r="B4156" s="63">
        <v>32.665523653432068</v>
      </c>
      <c r="C4156" s="63">
        <v>-35.665523653432068</v>
      </c>
    </row>
    <row r="4157" spans="1:3" x14ac:dyDescent="0.2">
      <c r="A4157" s="63">
        <v>4133</v>
      </c>
      <c r="B4157" s="63">
        <v>22.470459191129301</v>
      </c>
      <c r="C4157" s="63">
        <v>8.5295408088706992</v>
      </c>
    </row>
    <row r="4158" spans="1:3" x14ac:dyDescent="0.2">
      <c r="A4158" s="63">
        <v>4134</v>
      </c>
      <c r="B4158" s="63">
        <v>122.81135679379335</v>
      </c>
      <c r="C4158" s="63">
        <v>33.188643206206649</v>
      </c>
    </row>
    <row r="4159" spans="1:3" x14ac:dyDescent="0.2">
      <c r="A4159" s="63">
        <v>4135</v>
      </c>
      <c r="B4159" s="63">
        <v>-10.261063556263785</v>
      </c>
      <c r="C4159" s="63">
        <v>28.261063556263785</v>
      </c>
    </row>
    <row r="4160" spans="1:3" x14ac:dyDescent="0.2">
      <c r="A4160" s="63">
        <v>4136</v>
      </c>
      <c r="B4160" s="63">
        <v>40.714258755250036</v>
      </c>
      <c r="C4160" s="63">
        <v>-6.7142587552500359</v>
      </c>
    </row>
    <row r="4161" spans="1:3" x14ac:dyDescent="0.2">
      <c r="A4161" s="63">
        <v>4137</v>
      </c>
      <c r="B4161" s="63">
        <v>58.421475979249571</v>
      </c>
      <c r="C4161" s="63">
        <v>15.578524020750429</v>
      </c>
    </row>
    <row r="4162" spans="1:3" x14ac:dyDescent="0.2">
      <c r="A4162" s="63">
        <v>4138</v>
      </c>
      <c r="B4162" s="63">
        <v>0.47058324616017444</v>
      </c>
      <c r="C4162" s="63">
        <v>38.529416753839826</v>
      </c>
    </row>
    <row r="4163" spans="1:3" x14ac:dyDescent="0.2">
      <c r="A4163" s="63">
        <v>4139</v>
      </c>
      <c r="B4163" s="63">
        <v>6.3729889874933576</v>
      </c>
      <c r="C4163" s="63">
        <v>38.627011012506642</v>
      </c>
    </row>
    <row r="4164" spans="1:3" x14ac:dyDescent="0.2">
      <c r="A4164" s="63">
        <v>4140</v>
      </c>
      <c r="B4164" s="63">
        <v>100.27489850870302</v>
      </c>
      <c r="C4164" s="63">
        <v>-69.274898508703018</v>
      </c>
    </row>
    <row r="4165" spans="1:3" x14ac:dyDescent="0.2">
      <c r="A4165" s="63">
        <v>4141</v>
      </c>
      <c r="B4165" s="63">
        <v>69.153122781673545</v>
      </c>
      <c r="C4165" s="63">
        <v>16.846877218326455</v>
      </c>
    </row>
    <row r="4166" spans="1:3" x14ac:dyDescent="0.2">
      <c r="A4166" s="63">
        <v>4142</v>
      </c>
      <c r="B4166" s="63">
        <v>84.177428305067082</v>
      </c>
      <c r="C4166" s="63">
        <v>23.822571694932918</v>
      </c>
    </row>
    <row r="4167" spans="1:3" x14ac:dyDescent="0.2">
      <c r="A4167" s="63">
        <v>4143</v>
      </c>
      <c r="B4167" s="63">
        <v>140.5185740177929</v>
      </c>
      <c r="C4167" s="63">
        <v>40.481425982207099</v>
      </c>
    </row>
    <row r="4168" spans="1:3" x14ac:dyDescent="0.2">
      <c r="A4168" s="63">
        <v>4144</v>
      </c>
      <c r="B4168" s="63">
        <v>16.568053449796118</v>
      </c>
      <c r="C4168" s="63">
        <v>-6.5680534497961176</v>
      </c>
    </row>
    <row r="4169" spans="1:3" x14ac:dyDescent="0.2">
      <c r="A4169" s="63">
        <v>4145</v>
      </c>
      <c r="B4169" s="63">
        <v>4.2266596270085657</v>
      </c>
      <c r="C4169" s="63">
        <v>38.773340372991434</v>
      </c>
    </row>
    <row r="4170" spans="1:3" x14ac:dyDescent="0.2">
      <c r="A4170" s="63">
        <v>4146</v>
      </c>
      <c r="B4170" s="63">
        <v>-0.60258143408221798</v>
      </c>
      <c r="C4170" s="63">
        <v>37.602581434082218</v>
      </c>
    </row>
    <row r="4171" spans="1:3" x14ac:dyDescent="0.2">
      <c r="A4171" s="63">
        <v>4147</v>
      </c>
      <c r="B4171" s="63">
        <v>14.421724089311326</v>
      </c>
      <c r="C4171" s="63">
        <v>-44.421724089311326</v>
      </c>
    </row>
    <row r="4172" spans="1:3" x14ac:dyDescent="0.2">
      <c r="A4172" s="63">
        <v>4148</v>
      </c>
      <c r="B4172" s="63">
        <v>132.46983891597492</v>
      </c>
      <c r="C4172" s="63">
        <v>-3.4698389159749183</v>
      </c>
    </row>
    <row r="4173" spans="1:3" x14ac:dyDescent="0.2">
      <c r="A4173" s="63">
        <v>4149</v>
      </c>
      <c r="B4173" s="63">
        <v>248.90820672227491</v>
      </c>
      <c r="C4173" s="63">
        <v>330.09179327772506</v>
      </c>
    </row>
    <row r="4174" spans="1:3" x14ac:dyDescent="0.2">
      <c r="A4174" s="63">
        <v>4150</v>
      </c>
      <c r="B4174" s="63">
        <v>7.9827360078569498</v>
      </c>
      <c r="C4174" s="63">
        <v>-4.9827360078569498</v>
      </c>
    </row>
    <row r="4175" spans="1:3" x14ac:dyDescent="0.2">
      <c r="A4175" s="63">
        <v>4151</v>
      </c>
      <c r="B4175" s="63">
        <v>-18.846380998202957</v>
      </c>
      <c r="C4175" s="63">
        <v>33.84638099820296</v>
      </c>
    </row>
    <row r="4176" spans="1:3" x14ac:dyDescent="0.2">
      <c r="A4176" s="63">
        <v>4152</v>
      </c>
      <c r="B4176" s="63">
        <v>-17.773216317960561</v>
      </c>
      <c r="C4176" s="63">
        <v>64.773216317960561</v>
      </c>
    </row>
    <row r="4177" spans="1:3" x14ac:dyDescent="0.2">
      <c r="A4177" s="63">
        <v>4153</v>
      </c>
      <c r="B4177" s="63">
        <v>25.153370891735285</v>
      </c>
      <c r="C4177" s="63">
        <v>-31.153370891735285</v>
      </c>
    </row>
    <row r="4178" spans="1:3" x14ac:dyDescent="0.2">
      <c r="A4178" s="63">
        <v>4154</v>
      </c>
      <c r="B4178" s="63">
        <v>-16.700051637718161</v>
      </c>
      <c r="C4178" s="63">
        <v>-7.2999483622818389</v>
      </c>
    </row>
    <row r="4179" spans="1:3" x14ac:dyDescent="0.2">
      <c r="A4179" s="63">
        <v>4155</v>
      </c>
      <c r="B4179" s="63">
        <v>29.982611952826069</v>
      </c>
      <c r="C4179" s="63">
        <v>25.017388047173931</v>
      </c>
    </row>
    <row r="4180" spans="1:3" x14ac:dyDescent="0.2">
      <c r="A4180" s="63">
        <v>4156</v>
      </c>
      <c r="B4180" s="63">
        <v>27.299700252220084</v>
      </c>
      <c r="C4180" s="63">
        <v>14.700299747779916</v>
      </c>
    </row>
    <row r="4181" spans="1:3" x14ac:dyDescent="0.2">
      <c r="A4181" s="63">
        <v>4157</v>
      </c>
      <c r="B4181" s="63">
        <v>384.66353877293801</v>
      </c>
      <c r="C4181" s="63">
        <v>74.336461227061989</v>
      </c>
    </row>
    <row r="4182" spans="1:3" x14ac:dyDescent="0.2">
      <c r="A4182" s="63">
        <v>4158</v>
      </c>
      <c r="B4182" s="63">
        <v>42.324005775613621</v>
      </c>
      <c r="C4182" s="63">
        <v>-322.32400577561361</v>
      </c>
    </row>
    <row r="4183" spans="1:3" x14ac:dyDescent="0.2">
      <c r="A4183" s="63">
        <v>4159</v>
      </c>
      <c r="B4183" s="63">
        <v>77.738440223612713</v>
      </c>
      <c r="C4183" s="63">
        <v>54.261559776387287</v>
      </c>
    </row>
    <row r="4184" spans="1:3" x14ac:dyDescent="0.2">
      <c r="A4184" s="63">
        <v>4160</v>
      </c>
      <c r="B4184" s="63">
        <v>130.32350955549012</v>
      </c>
      <c r="C4184" s="63">
        <v>66.676490444509881</v>
      </c>
    </row>
    <row r="4185" spans="1:3" x14ac:dyDescent="0.2">
      <c r="A4185" s="63">
        <v>4161</v>
      </c>
      <c r="B4185" s="63">
        <v>33.738688333674453</v>
      </c>
      <c r="C4185" s="63">
        <v>43.261311666325547</v>
      </c>
    </row>
    <row r="4186" spans="1:3" x14ac:dyDescent="0.2">
      <c r="A4186" s="63">
        <v>4162</v>
      </c>
      <c r="B4186" s="63">
        <v>-4.8952401550518019</v>
      </c>
      <c r="C4186" s="63">
        <v>-327.10475984494821</v>
      </c>
    </row>
    <row r="4187" spans="1:3" x14ac:dyDescent="0.2">
      <c r="A4187" s="63">
        <v>4163</v>
      </c>
      <c r="B4187" s="63">
        <v>333.15163412130295</v>
      </c>
      <c r="C4187" s="63">
        <v>129.84836587869705</v>
      </c>
    </row>
    <row r="4188" spans="1:3" x14ac:dyDescent="0.2">
      <c r="A4188" s="63">
        <v>4164</v>
      </c>
      <c r="B4188" s="63">
        <v>357.29783942675687</v>
      </c>
      <c r="C4188" s="63">
        <v>44.702160573243134</v>
      </c>
    </row>
    <row r="4189" spans="1:3" x14ac:dyDescent="0.2">
      <c r="A4189" s="63">
        <v>4165</v>
      </c>
      <c r="B4189" s="63">
        <v>79.884769584097484</v>
      </c>
      <c r="C4189" s="63">
        <v>34.115230415902516</v>
      </c>
    </row>
    <row r="4190" spans="1:3" x14ac:dyDescent="0.2">
      <c r="A4190" s="63">
        <v>4166</v>
      </c>
      <c r="B4190" s="63">
        <v>45.00691747621962</v>
      </c>
      <c r="C4190" s="63">
        <v>-6.0069174762196198</v>
      </c>
    </row>
    <row r="4191" spans="1:3" x14ac:dyDescent="0.2">
      <c r="A4191" s="63">
        <v>4167</v>
      </c>
      <c r="B4191" s="63">
        <v>26.226535571977685</v>
      </c>
      <c r="C4191" s="63">
        <v>41.773464428022315</v>
      </c>
    </row>
    <row r="4192" spans="1:3" x14ac:dyDescent="0.2">
      <c r="A4192" s="63">
        <v>4168</v>
      </c>
      <c r="B4192" s="63">
        <v>6.3729889874933576</v>
      </c>
      <c r="C4192" s="63">
        <v>39.627011012506642</v>
      </c>
    </row>
    <row r="4193" spans="1:3" x14ac:dyDescent="0.2">
      <c r="A4193" s="63">
        <v>4169</v>
      </c>
      <c r="B4193" s="63">
        <v>32.665523653432068</v>
      </c>
      <c r="C4193" s="63">
        <v>-36.665523653432068</v>
      </c>
    </row>
    <row r="4194" spans="1:3" x14ac:dyDescent="0.2">
      <c r="A4194" s="63">
        <v>4170</v>
      </c>
      <c r="B4194" s="63">
        <v>18.71438281028091</v>
      </c>
      <c r="C4194" s="63">
        <v>27.28561718971909</v>
      </c>
    </row>
    <row r="4195" spans="1:3" x14ac:dyDescent="0.2">
      <c r="A4195" s="63">
        <v>4171</v>
      </c>
      <c r="B4195" s="63">
        <v>18.177800470159717</v>
      </c>
      <c r="C4195" s="63">
        <v>21.822199529840283</v>
      </c>
    </row>
    <row r="4196" spans="1:3" x14ac:dyDescent="0.2">
      <c r="A4196" s="63">
        <v>4172</v>
      </c>
      <c r="B4196" s="63">
        <v>-18.846380998202957</v>
      </c>
      <c r="C4196" s="63">
        <v>31.846380998202957</v>
      </c>
    </row>
    <row r="4197" spans="1:3" x14ac:dyDescent="0.2">
      <c r="A4197" s="63">
        <v>4173</v>
      </c>
      <c r="B4197" s="63">
        <v>-2.7489107945670099</v>
      </c>
      <c r="C4197" s="63">
        <v>12.74891079456701</v>
      </c>
    </row>
    <row r="4198" spans="1:3" x14ac:dyDescent="0.2">
      <c r="A4198" s="63">
        <v>4174</v>
      </c>
      <c r="B4198" s="63">
        <v>27.299700252220084</v>
      </c>
      <c r="C4198" s="63">
        <v>12.700299747779916</v>
      </c>
    </row>
    <row r="4199" spans="1:3" x14ac:dyDescent="0.2">
      <c r="A4199" s="63">
        <v>4175</v>
      </c>
      <c r="B4199" s="63">
        <v>49.299576197189204</v>
      </c>
      <c r="C4199" s="63">
        <v>-25.299576197189204</v>
      </c>
    </row>
    <row r="4200" spans="1:3" x14ac:dyDescent="0.2">
      <c r="A4200" s="63">
        <v>4176</v>
      </c>
      <c r="B4200" s="63">
        <v>-16.700051637718161</v>
      </c>
      <c r="C4200" s="63">
        <v>-5.2999483622818389</v>
      </c>
    </row>
    <row r="4201" spans="1:3" x14ac:dyDescent="0.2">
      <c r="A4201" s="63">
        <v>4177</v>
      </c>
      <c r="B4201" s="63">
        <v>25.153370891735285</v>
      </c>
      <c r="C4201" s="63">
        <v>-32.153370891735285</v>
      </c>
    </row>
    <row r="4202" spans="1:3" x14ac:dyDescent="0.2">
      <c r="A4202" s="63">
        <v>4178</v>
      </c>
      <c r="B4202" s="63">
        <v>8.5193183479781496</v>
      </c>
      <c r="C4202" s="63">
        <v>9.4806816520218504</v>
      </c>
    </row>
    <row r="4203" spans="1:3" x14ac:dyDescent="0.2">
      <c r="A4203" s="63">
        <v>4179</v>
      </c>
      <c r="B4203" s="63">
        <v>40.714258755250036</v>
      </c>
      <c r="C4203" s="63">
        <v>-7.7142587552500359</v>
      </c>
    </row>
    <row r="4204" spans="1:3" x14ac:dyDescent="0.2">
      <c r="A4204" s="63">
        <v>4180</v>
      </c>
      <c r="B4204" s="63">
        <v>100.27489850870302</v>
      </c>
      <c r="C4204" s="63">
        <v>-70.274898508703018</v>
      </c>
    </row>
    <row r="4205" spans="1:3" x14ac:dyDescent="0.2">
      <c r="A4205" s="63">
        <v>4181</v>
      </c>
      <c r="B4205" s="63">
        <v>63.250717040340355</v>
      </c>
      <c r="C4205" s="63">
        <v>34.749282959659645</v>
      </c>
    </row>
    <row r="4206" spans="1:3" x14ac:dyDescent="0.2">
      <c r="A4206" s="63">
        <v>4182</v>
      </c>
      <c r="B4206" s="63">
        <v>4.2266596270085657</v>
      </c>
      <c r="C4206" s="63">
        <v>37.773340372991434</v>
      </c>
    </row>
    <row r="4207" spans="1:3" x14ac:dyDescent="0.2">
      <c r="A4207" s="63">
        <v>4183</v>
      </c>
      <c r="B4207" s="63">
        <v>140.5185740177929</v>
      </c>
      <c r="C4207" s="63">
        <v>39.481425982207099</v>
      </c>
    </row>
    <row r="4208" spans="1:3" x14ac:dyDescent="0.2">
      <c r="A4208" s="63">
        <v>4184</v>
      </c>
      <c r="B4208" s="63">
        <v>-0.60258143408221798</v>
      </c>
      <c r="C4208" s="63">
        <v>36.602581434082218</v>
      </c>
    </row>
    <row r="4209" spans="1:3" x14ac:dyDescent="0.2">
      <c r="A4209" s="63">
        <v>4185</v>
      </c>
      <c r="B4209" s="63">
        <v>84.177428305067082</v>
      </c>
      <c r="C4209" s="63">
        <v>22.822571694932918</v>
      </c>
    </row>
    <row r="4210" spans="1:3" x14ac:dyDescent="0.2">
      <c r="A4210" s="63">
        <v>4186</v>
      </c>
      <c r="B4210" s="63">
        <v>29.982611952826069</v>
      </c>
      <c r="C4210" s="63">
        <v>12.017388047173931</v>
      </c>
    </row>
    <row r="4211" spans="1:3" x14ac:dyDescent="0.2">
      <c r="A4211" s="63">
        <v>4187</v>
      </c>
      <c r="B4211" s="63">
        <v>15.494888769553725</v>
      </c>
      <c r="C4211" s="63">
        <v>20.505111230446275</v>
      </c>
    </row>
    <row r="4212" spans="1:3" x14ac:dyDescent="0.2">
      <c r="A4212" s="63">
        <v>4188</v>
      </c>
      <c r="B4212" s="63">
        <v>257.49352416421402</v>
      </c>
      <c r="C4212" s="63">
        <v>21.506475835785977</v>
      </c>
    </row>
    <row r="4213" spans="1:3" x14ac:dyDescent="0.2">
      <c r="A4213" s="63">
        <v>4189</v>
      </c>
      <c r="B4213" s="63">
        <v>14.421724089311326</v>
      </c>
      <c r="C4213" s="63">
        <v>30.578275910688674</v>
      </c>
    </row>
    <row r="4214" spans="1:3" x14ac:dyDescent="0.2">
      <c r="A4214" s="63">
        <v>4190</v>
      </c>
      <c r="B4214" s="63">
        <v>53.592234918158788</v>
      </c>
      <c r="C4214" s="63">
        <v>16.407765081841212</v>
      </c>
    </row>
    <row r="4215" spans="1:3" x14ac:dyDescent="0.2">
      <c r="A4215" s="63">
        <v>4191</v>
      </c>
      <c r="B4215" s="63">
        <v>130.32350955549012</v>
      </c>
      <c r="C4215" s="63">
        <v>66.676490444509881</v>
      </c>
    </row>
    <row r="4216" spans="1:3" x14ac:dyDescent="0.2">
      <c r="A4216" s="63">
        <v>4192</v>
      </c>
      <c r="B4216" s="63">
        <v>33.738688333674453</v>
      </c>
      <c r="C4216" s="63">
        <v>43.261311666325547</v>
      </c>
    </row>
    <row r="4217" spans="1:3" x14ac:dyDescent="0.2">
      <c r="A4217" s="63">
        <v>4193</v>
      </c>
      <c r="B4217" s="63">
        <v>25.153370891735285</v>
      </c>
      <c r="C4217" s="63">
        <v>-31.153370891735285</v>
      </c>
    </row>
    <row r="4218" spans="1:3" x14ac:dyDescent="0.2">
      <c r="A4218" s="63">
        <v>4194</v>
      </c>
      <c r="B4218" s="63">
        <v>8.5193183479781496</v>
      </c>
      <c r="C4218" s="63">
        <v>9.4806816520218504</v>
      </c>
    </row>
    <row r="4219" spans="1:3" x14ac:dyDescent="0.2">
      <c r="A4219" s="63">
        <v>4195</v>
      </c>
      <c r="B4219" s="63">
        <v>-16.700051637718161</v>
      </c>
      <c r="C4219" s="63">
        <v>-5.2999483622818389</v>
      </c>
    </row>
    <row r="4220" spans="1:3" x14ac:dyDescent="0.2">
      <c r="A4220" s="63">
        <v>4196</v>
      </c>
      <c r="B4220" s="63">
        <v>29.982611952826069</v>
      </c>
      <c r="C4220" s="63">
        <v>23.017388047173931</v>
      </c>
    </row>
    <row r="4221" spans="1:3" x14ac:dyDescent="0.2">
      <c r="A4221" s="63">
        <v>4197</v>
      </c>
      <c r="B4221" s="63">
        <v>27.299700252220084</v>
      </c>
      <c r="C4221" s="63">
        <v>14.700299747779916</v>
      </c>
    </row>
    <row r="4222" spans="1:3" x14ac:dyDescent="0.2">
      <c r="A4222" s="63">
        <v>4198</v>
      </c>
      <c r="B4222" s="63">
        <v>49.299576197189204</v>
      </c>
      <c r="C4222" s="63">
        <v>-24.299576197189204</v>
      </c>
    </row>
    <row r="4223" spans="1:3" x14ac:dyDescent="0.2">
      <c r="A4223" s="63">
        <v>4199</v>
      </c>
      <c r="B4223" s="63">
        <v>1.543747926402574</v>
      </c>
      <c r="C4223" s="63">
        <v>37.456252073597426</v>
      </c>
    </row>
    <row r="4224" spans="1:3" x14ac:dyDescent="0.2">
      <c r="A4224" s="63">
        <v>4200</v>
      </c>
      <c r="B4224" s="63">
        <v>79.884769584097484</v>
      </c>
      <c r="C4224" s="63">
        <v>34.115230415902516</v>
      </c>
    </row>
    <row r="4225" spans="1:3" x14ac:dyDescent="0.2">
      <c r="A4225" s="63">
        <v>4201</v>
      </c>
      <c r="B4225" s="63">
        <v>27.836282592341284</v>
      </c>
      <c r="C4225" s="63">
        <v>42.163717407658716</v>
      </c>
    </row>
    <row r="4226" spans="1:3" x14ac:dyDescent="0.2">
      <c r="A4226" s="63">
        <v>4202</v>
      </c>
      <c r="B4226" s="63">
        <v>36.958182374401652</v>
      </c>
      <c r="C4226" s="63">
        <v>16.041817625598348</v>
      </c>
    </row>
    <row r="4227" spans="1:3" x14ac:dyDescent="0.2">
      <c r="A4227" s="63">
        <v>4203</v>
      </c>
      <c r="B4227" s="63">
        <v>22.470459191129301</v>
      </c>
      <c r="C4227" s="63">
        <v>8.5295408088706992</v>
      </c>
    </row>
    <row r="4228" spans="1:3" x14ac:dyDescent="0.2">
      <c r="A4228" s="63">
        <v>4204</v>
      </c>
      <c r="B4228" s="63">
        <v>45.00691747621962</v>
      </c>
      <c r="C4228" s="63">
        <v>-6.0069174762196198</v>
      </c>
    </row>
    <row r="4229" spans="1:3" x14ac:dyDescent="0.2">
      <c r="A4229" s="63">
        <v>4205</v>
      </c>
      <c r="B4229" s="63">
        <v>130.32350955549012</v>
      </c>
      <c r="C4229" s="63">
        <v>68.676490444509881</v>
      </c>
    </row>
    <row r="4230" spans="1:3" x14ac:dyDescent="0.2">
      <c r="A4230" s="63">
        <v>4206</v>
      </c>
      <c r="B4230" s="63">
        <v>33.738688333674453</v>
      </c>
      <c r="C4230" s="63">
        <v>45.261311666325547</v>
      </c>
    </row>
    <row r="4231" spans="1:3" x14ac:dyDescent="0.2">
      <c r="A4231" s="63">
        <v>4207</v>
      </c>
      <c r="B4231" s="63">
        <v>53.592234918158788</v>
      </c>
      <c r="C4231" s="63">
        <v>16.407765081841212</v>
      </c>
    </row>
    <row r="4232" spans="1:3" x14ac:dyDescent="0.2">
      <c r="A4232" s="63">
        <v>4208</v>
      </c>
      <c r="B4232" s="63">
        <v>77.738440223612713</v>
      </c>
      <c r="C4232" s="63">
        <v>54.261559776387287</v>
      </c>
    </row>
    <row r="4233" spans="1:3" x14ac:dyDescent="0.2">
      <c r="A4233" s="63">
        <v>4209</v>
      </c>
      <c r="B4233" s="63">
        <v>257.49352416421402</v>
      </c>
      <c r="C4233" s="63">
        <v>21.506475835785977</v>
      </c>
    </row>
    <row r="4234" spans="1:3" x14ac:dyDescent="0.2">
      <c r="A4234" s="63">
        <v>4210</v>
      </c>
      <c r="B4234" s="63">
        <v>14.421724089311326</v>
      </c>
      <c r="C4234" s="63">
        <v>28.578275910688674</v>
      </c>
    </row>
    <row r="4235" spans="1:3" x14ac:dyDescent="0.2">
      <c r="A4235" s="63">
        <v>4211</v>
      </c>
      <c r="B4235" s="63">
        <v>244.07896566118413</v>
      </c>
      <c r="C4235" s="63">
        <v>-11.078965661184128</v>
      </c>
    </row>
    <row r="4236" spans="1:3" x14ac:dyDescent="0.2">
      <c r="A4236" s="63">
        <v>4212</v>
      </c>
      <c r="B4236" s="63">
        <v>141.59173869803527</v>
      </c>
      <c r="C4236" s="63">
        <v>-95.591738698035272</v>
      </c>
    </row>
    <row r="4237" spans="1:3" x14ac:dyDescent="0.2">
      <c r="A4237" s="63">
        <v>4213</v>
      </c>
      <c r="B4237" s="63">
        <v>287.00555287087997</v>
      </c>
      <c r="C4237" s="63">
        <v>33.994447129120033</v>
      </c>
    </row>
    <row r="4238" spans="1:3" x14ac:dyDescent="0.2">
      <c r="A4238" s="63">
        <v>4214</v>
      </c>
      <c r="B4238" s="63">
        <v>16.031471109674918</v>
      </c>
      <c r="C4238" s="63">
        <v>-147.03147110967492</v>
      </c>
    </row>
    <row r="4239" spans="1:3" x14ac:dyDescent="0.2">
      <c r="A4239" s="63">
        <v>4215</v>
      </c>
      <c r="B4239" s="63">
        <v>357.29783942675687</v>
      </c>
      <c r="C4239" s="63">
        <v>44.702160573243134</v>
      </c>
    </row>
    <row r="4240" spans="1:3" x14ac:dyDescent="0.2">
      <c r="A4240" s="63">
        <v>4216</v>
      </c>
      <c r="B4240" s="63">
        <v>67.543375761309932</v>
      </c>
      <c r="C4240" s="63">
        <v>-288.5433757613099</v>
      </c>
    </row>
    <row r="4241" spans="1:3" x14ac:dyDescent="0.2">
      <c r="A4241" s="63">
        <v>4217</v>
      </c>
      <c r="B4241" s="63">
        <v>287.00555287087997</v>
      </c>
      <c r="C4241" s="63">
        <v>31.994447129120033</v>
      </c>
    </row>
    <row r="4242" spans="1:3" x14ac:dyDescent="0.2">
      <c r="A4242" s="63">
        <v>4218</v>
      </c>
      <c r="B4242" s="63">
        <v>244.07896566118413</v>
      </c>
      <c r="C4242" s="63">
        <v>-11.078965661184128</v>
      </c>
    </row>
    <row r="4243" spans="1:3" x14ac:dyDescent="0.2">
      <c r="A4243" s="63">
        <v>4219</v>
      </c>
      <c r="B4243" s="63">
        <v>-24.748786739536133</v>
      </c>
      <c r="C4243" s="63">
        <v>-580.25121326046383</v>
      </c>
    </row>
    <row r="4244" spans="1:3" x14ac:dyDescent="0.2">
      <c r="A4244" s="63">
        <v>4220</v>
      </c>
      <c r="B4244" s="63">
        <v>141.59173869803527</v>
      </c>
      <c r="C4244" s="63">
        <v>-94.591738698035272</v>
      </c>
    </row>
    <row r="4245" spans="1:3" x14ac:dyDescent="0.2">
      <c r="A4245" s="63">
        <v>4221</v>
      </c>
      <c r="B4245" s="63">
        <v>262.85934756542605</v>
      </c>
      <c r="C4245" s="63">
        <v>25.140652434573951</v>
      </c>
    </row>
    <row r="4246" spans="1:3" x14ac:dyDescent="0.2">
      <c r="A4246" s="63">
        <v>4222</v>
      </c>
      <c r="B4246" s="63">
        <v>135.68933295670212</v>
      </c>
      <c r="C4246" s="63">
        <v>45.310667043297883</v>
      </c>
    </row>
    <row r="4247" spans="1:3" x14ac:dyDescent="0.2">
      <c r="A4247" s="63">
        <v>4223</v>
      </c>
      <c r="B4247" s="63">
        <v>-17.773216317960561</v>
      </c>
      <c r="C4247" s="63">
        <v>63.773216317960561</v>
      </c>
    </row>
    <row r="4248" spans="1:3" x14ac:dyDescent="0.2">
      <c r="A4248" s="63">
        <v>4224</v>
      </c>
      <c r="B4248" s="63">
        <v>-18.846380998202957</v>
      </c>
      <c r="C4248" s="63">
        <v>33.84638099820296</v>
      </c>
    </row>
    <row r="4249" spans="1:3" x14ac:dyDescent="0.2">
      <c r="A4249" s="63">
        <v>4225</v>
      </c>
      <c r="B4249" s="63">
        <v>-9.1878988760213929</v>
      </c>
      <c r="C4249" s="63">
        <v>34.187898876021393</v>
      </c>
    </row>
    <row r="4250" spans="1:3" x14ac:dyDescent="0.2">
      <c r="A4250" s="63">
        <v>4226</v>
      </c>
      <c r="B4250" s="63">
        <v>7.9827360078569498</v>
      </c>
      <c r="C4250" s="63">
        <v>-6.9827360078569498</v>
      </c>
    </row>
    <row r="4251" spans="1:3" x14ac:dyDescent="0.2">
      <c r="A4251" s="63">
        <v>4227</v>
      </c>
      <c r="B4251" s="63">
        <v>-2.7489107945670099</v>
      </c>
      <c r="C4251" s="63">
        <v>14.74891079456701</v>
      </c>
    </row>
    <row r="4252" spans="1:3" x14ac:dyDescent="0.2">
      <c r="A4252" s="63">
        <v>4228</v>
      </c>
      <c r="B4252" s="63">
        <v>-0.60258143408221798</v>
      </c>
      <c r="C4252" s="63">
        <v>37.602581434082218</v>
      </c>
    </row>
    <row r="4253" spans="1:3" x14ac:dyDescent="0.2">
      <c r="A4253" s="63">
        <v>4229</v>
      </c>
      <c r="B4253" s="63">
        <v>84.177428305067082</v>
      </c>
      <c r="C4253" s="63">
        <v>23.822571694932918</v>
      </c>
    </row>
    <row r="4254" spans="1:3" x14ac:dyDescent="0.2">
      <c r="A4254" s="63">
        <v>4230</v>
      </c>
      <c r="B4254" s="63">
        <v>140.5185740177929</v>
      </c>
      <c r="C4254" s="63">
        <v>39.481425982207099</v>
      </c>
    </row>
    <row r="4255" spans="1:3" x14ac:dyDescent="0.2">
      <c r="A4255" s="63">
        <v>4231</v>
      </c>
      <c r="B4255" s="63">
        <v>-8.1147341957789934</v>
      </c>
      <c r="C4255" s="63">
        <v>36.114734195778993</v>
      </c>
    </row>
    <row r="4256" spans="1:3" x14ac:dyDescent="0.2">
      <c r="A4256" s="63">
        <v>4232</v>
      </c>
      <c r="B4256" s="63">
        <v>63.250717040340355</v>
      </c>
      <c r="C4256" s="63">
        <v>34.749282959659645</v>
      </c>
    </row>
    <row r="4257" spans="1:3" x14ac:dyDescent="0.2">
      <c r="A4257" s="63">
        <v>4233</v>
      </c>
      <c r="B4257" s="63">
        <v>16.568053449796118</v>
      </c>
      <c r="C4257" s="63">
        <v>-7.5680534497961176</v>
      </c>
    </row>
    <row r="4258" spans="1:3" x14ac:dyDescent="0.2">
      <c r="A4258" s="63">
        <v>4234</v>
      </c>
      <c r="B4258" s="63">
        <v>29.982611952826069</v>
      </c>
      <c r="C4258" s="63">
        <v>12.017388047173931</v>
      </c>
    </row>
    <row r="4259" spans="1:3" x14ac:dyDescent="0.2">
      <c r="A4259" s="63">
        <v>4235</v>
      </c>
      <c r="B4259" s="63">
        <v>132.46983891597492</v>
      </c>
      <c r="C4259" s="63">
        <v>-3.4698389159749183</v>
      </c>
    </row>
    <row r="4260" spans="1:3" x14ac:dyDescent="0.2">
      <c r="A4260" s="63">
        <v>4236</v>
      </c>
      <c r="B4260" s="63">
        <v>21.397294510886901</v>
      </c>
      <c r="C4260" s="63">
        <v>-31.397294510886901</v>
      </c>
    </row>
    <row r="4261" spans="1:3" x14ac:dyDescent="0.2">
      <c r="A4261" s="63">
        <v>4237</v>
      </c>
      <c r="B4261" s="63">
        <v>13.348559409068933</v>
      </c>
      <c r="C4261" s="63">
        <v>-12.348559409068933</v>
      </c>
    </row>
    <row r="4262" spans="1:3" x14ac:dyDescent="0.2">
      <c r="A4262" s="63">
        <v>4238</v>
      </c>
      <c r="B4262" s="63">
        <v>15.494888769553725</v>
      </c>
      <c r="C4262" s="63">
        <v>21.505111230446275</v>
      </c>
    </row>
    <row r="4263" spans="1:3" x14ac:dyDescent="0.2">
      <c r="A4263" s="63">
        <v>4239</v>
      </c>
      <c r="B4263" s="63">
        <v>18.71438281028091</v>
      </c>
      <c r="C4263" s="63">
        <v>26.28561718971909</v>
      </c>
    </row>
    <row r="4264" spans="1:3" x14ac:dyDescent="0.2">
      <c r="A4264" s="63">
        <v>4240</v>
      </c>
      <c r="B4264" s="63">
        <v>18.177800470159717</v>
      </c>
      <c r="C4264" s="63">
        <v>23.822199529840283</v>
      </c>
    </row>
    <row r="4265" spans="1:3" x14ac:dyDescent="0.2">
      <c r="A4265" s="63">
        <v>4241</v>
      </c>
      <c r="B4265" s="63">
        <v>32.665523653432068</v>
      </c>
      <c r="C4265" s="63">
        <v>-36.665523653432068</v>
      </c>
    </row>
    <row r="4266" spans="1:3" x14ac:dyDescent="0.2">
      <c r="A4266" s="63">
        <v>4242</v>
      </c>
      <c r="B4266" s="63">
        <v>122.81135679379335</v>
      </c>
      <c r="C4266" s="63">
        <v>33.188643206206649</v>
      </c>
    </row>
    <row r="4267" spans="1:3" x14ac:dyDescent="0.2">
      <c r="A4267" s="63">
        <v>4243</v>
      </c>
      <c r="B4267" s="63">
        <v>26.226535571977685</v>
      </c>
      <c r="C4267" s="63">
        <v>41.773464428022315</v>
      </c>
    </row>
    <row r="4268" spans="1:3" x14ac:dyDescent="0.2">
      <c r="A4268" s="63">
        <v>4244</v>
      </c>
      <c r="B4268" s="63">
        <v>-10.261063556263785</v>
      </c>
      <c r="C4268" s="63">
        <v>29.261063556263785</v>
      </c>
    </row>
    <row r="4269" spans="1:3" x14ac:dyDescent="0.2">
      <c r="A4269" s="63">
        <v>4245</v>
      </c>
      <c r="B4269" s="63">
        <v>40.714258755250036</v>
      </c>
      <c r="C4269" s="63">
        <v>-6.7142587552500359</v>
      </c>
    </row>
    <row r="4270" spans="1:3" x14ac:dyDescent="0.2">
      <c r="A4270" s="63">
        <v>4246</v>
      </c>
      <c r="B4270" s="63">
        <v>58.421475979249571</v>
      </c>
      <c r="C4270" s="63">
        <v>17.578524020750429</v>
      </c>
    </row>
    <row r="4271" spans="1:3" x14ac:dyDescent="0.2">
      <c r="A4271" s="63">
        <v>4247</v>
      </c>
      <c r="B4271" s="63">
        <v>58.421475979249571</v>
      </c>
      <c r="C4271" s="63">
        <v>27.578524020750429</v>
      </c>
    </row>
    <row r="4272" spans="1:3" ht="13.5" thickBot="1" x14ac:dyDescent="0.25">
      <c r="A4272" s="64">
        <v>4248</v>
      </c>
      <c r="B4272" s="64">
        <v>100.27489850870302</v>
      </c>
      <c r="C4272" s="64">
        <v>-70.274898508703018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72"/>
  <sheetViews>
    <sheetView workbookViewId="0">
      <selection activeCell="F22" sqref="F22"/>
    </sheetView>
  </sheetViews>
  <sheetFormatPr defaultRowHeight="12.75" x14ac:dyDescent="0.2"/>
  <cols>
    <col min="1" max="1" width="16.625" bestFit="1" customWidth="1"/>
    <col min="2" max="2" width="14.25" bestFit="1" customWidth="1"/>
    <col min="3" max="3" width="13.875" bestFit="1" customWidth="1"/>
    <col min="4" max="4" width="11.875" bestFit="1" customWidth="1"/>
    <col min="5" max="5" width="12" bestFit="1" customWidth="1"/>
    <col min="6" max="6" width="12.75" bestFit="1" customWidth="1"/>
    <col min="7" max="7" width="11.875" bestFit="1" customWidth="1"/>
    <col min="8" max="8" width="12.125" customWidth="1"/>
    <col min="9" max="9" width="12.125" bestFit="1" customWidth="1"/>
  </cols>
  <sheetData>
    <row r="1" spans="1:9" x14ac:dyDescent="0.2">
      <c r="A1" t="s">
        <v>177</v>
      </c>
    </row>
    <row r="2" spans="1:9" ht="13.5" thickBot="1" x14ac:dyDescent="0.25"/>
    <row r="3" spans="1:9" x14ac:dyDescent="0.2">
      <c r="A3" s="66" t="s">
        <v>178</v>
      </c>
      <c r="B3" s="66"/>
    </row>
    <row r="4" spans="1:9" x14ac:dyDescent="0.2">
      <c r="A4" s="63" t="s">
        <v>179</v>
      </c>
      <c r="B4" s="63">
        <v>0.45050637680879357</v>
      </c>
    </row>
    <row r="5" spans="1:9" x14ac:dyDescent="0.2">
      <c r="A5" s="63" t="s">
        <v>180</v>
      </c>
      <c r="B5" s="63">
        <v>0.20295599554538671</v>
      </c>
    </row>
    <row r="6" spans="1:9" x14ac:dyDescent="0.2">
      <c r="A6" s="63" t="s">
        <v>181</v>
      </c>
      <c r="B6" s="63">
        <v>0.20276827910533615</v>
      </c>
    </row>
    <row r="7" spans="1:9" x14ac:dyDescent="0.2">
      <c r="A7" s="63" t="s">
        <v>166</v>
      </c>
      <c r="B7" s="63">
        <v>90.813357135701111</v>
      </c>
    </row>
    <row r="8" spans="1:9" ht="13.5" thickBot="1" x14ac:dyDescent="0.25">
      <c r="A8" s="64" t="s">
        <v>182</v>
      </c>
      <c r="B8" s="64">
        <v>4248</v>
      </c>
    </row>
    <row r="10" spans="1:9" ht="13.5" thickBot="1" x14ac:dyDescent="0.25">
      <c r="A10" t="s">
        <v>183</v>
      </c>
    </row>
    <row r="11" spans="1:9" x14ac:dyDescent="0.2">
      <c r="A11" s="65"/>
      <c r="B11" s="65" t="s">
        <v>187</v>
      </c>
      <c r="C11" s="65" t="s">
        <v>188</v>
      </c>
      <c r="D11" s="65" t="s">
        <v>189</v>
      </c>
      <c r="E11" s="65" t="s">
        <v>190</v>
      </c>
      <c r="F11" s="65" t="s">
        <v>191</v>
      </c>
    </row>
    <row r="12" spans="1:9" x14ac:dyDescent="0.2">
      <c r="A12" s="63" t="s">
        <v>184</v>
      </c>
      <c r="B12" s="63">
        <v>1</v>
      </c>
      <c r="C12" s="63">
        <v>8916594.9251390249</v>
      </c>
      <c r="D12" s="63">
        <v>8916594.9251390249</v>
      </c>
      <c r="E12" s="63">
        <v>1081.183914902384</v>
      </c>
      <c r="F12" s="63">
        <v>1.908729246994759E-211</v>
      </c>
    </row>
    <row r="13" spans="1:9" x14ac:dyDescent="0.2">
      <c r="A13" s="63" t="s">
        <v>185</v>
      </c>
      <c r="B13" s="63">
        <v>4246</v>
      </c>
      <c r="C13" s="63">
        <v>35017041.532252654</v>
      </c>
      <c r="D13" s="63">
        <v>8247.0658342563947</v>
      </c>
      <c r="E13" s="63"/>
      <c r="F13" s="63"/>
    </row>
    <row r="14" spans="1:9" ht="13.5" thickBot="1" x14ac:dyDescent="0.25">
      <c r="A14" s="64" t="s">
        <v>74</v>
      </c>
      <c r="B14" s="64">
        <v>4247</v>
      </c>
      <c r="C14" s="64">
        <v>43933636.457391679</v>
      </c>
      <c r="D14" s="64"/>
      <c r="E14" s="64"/>
      <c r="F14" s="64"/>
    </row>
    <row r="15" spans="1:9" ht="13.5" thickBot="1" x14ac:dyDescent="0.25"/>
    <row r="16" spans="1:9" x14ac:dyDescent="0.2">
      <c r="A16" s="65"/>
      <c r="B16" s="65" t="s">
        <v>192</v>
      </c>
      <c r="C16" s="65" t="s">
        <v>166</v>
      </c>
      <c r="D16" s="65" t="s">
        <v>193</v>
      </c>
      <c r="E16" s="65" t="s">
        <v>194</v>
      </c>
      <c r="F16" s="65" t="s">
        <v>195</v>
      </c>
      <c r="G16" s="65" t="s">
        <v>196</v>
      </c>
      <c r="H16" s="65" t="s">
        <v>197</v>
      </c>
      <c r="I16" s="65" t="s">
        <v>198</v>
      </c>
    </row>
    <row r="17" spans="1:9" x14ac:dyDescent="0.2">
      <c r="A17" s="63" t="s">
        <v>186</v>
      </c>
      <c r="B17" s="63">
        <v>5.1489629325991899</v>
      </c>
      <c r="C17" s="63">
        <v>2.1992305817351157</v>
      </c>
      <c r="D17" s="63">
        <v>2.3412565173301831</v>
      </c>
      <c r="E17" s="63">
        <v>1.9264972427965793E-2</v>
      </c>
      <c r="F17" s="63">
        <v>0.83732112812161752</v>
      </c>
      <c r="G17" s="63">
        <v>9.4606047370767623</v>
      </c>
      <c r="H17" s="63">
        <v>0.83732112812161752</v>
      </c>
      <c r="I17" s="63">
        <v>9.4606047370767623</v>
      </c>
    </row>
    <row r="18" spans="1:9" ht="13.5" thickBot="1" x14ac:dyDescent="0.25">
      <c r="A18" s="64" t="s">
        <v>3</v>
      </c>
      <c r="B18" s="64">
        <v>0.66618326249935156</v>
      </c>
      <c r="C18" s="64">
        <v>2.0260209371555912E-2</v>
      </c>
      <c r="D18" s="64">
        <v>32.881361208173487</v>
      </c>
      <c r="E18" s="64">
        <v>1.9087292470001892E-211</v>
      </c>
      <c r="F18" s="64">
        <v>0.62646265911225751</v>
      </c>
      <c r="G18" s="64">
        <v>0.7059038658864456</v>
      </c>
      <c r="H18" s="64">
        <v>0.62646265911225751</v>
      </c>
      <c r="I18" s="64">
        <v>0.7059038658864456</v>
      </c>
    </row>
    <row r="22" spans="1:9" x14ac:dyDescent="0.2">
      <c r="A22" t="s">
        <v>199</v>
      </c>
      <c r="F22">
        <f>(B18*252)+B17</f>
        <v>173.02714508243577</v>
      </c>
    </row>
    <row r="23" spans="1:9" ht="13.5" thickBot="1" x14ac:dyDescent="0.25"/>
    <row r="24" spans="1:9" x14ac:dyDescent="0.2">
      <c r="A24" s="65" t="s">
        <v>200</v>
      </c>
      <c r="B24" s="65" t="s">
        <v>201</v>
      </c>
      <c r="C24" s="65" t="s">
        <v>202</v>
      </c>
    </row>
    <row r="25" spans="1:9" x14ac:dyDescent="0.2">
      <c r="A25" s="63">
        <v>1</v>
      </c>
      <c r="B25" s="63">
        <v>64.439273295041488</v>
      </c>
      <c r="C25" s="63">
        <v>29.560726704958512</v>
      </c>
    </row>
    <row r="26" spans="1:9" x14ac:dyDescent="0.2">
      <c r="A26" s="63">
        <v>2</v>
      </c>
      <c r="B26" s="63">
        <v>60.442173720045368</v>
      </c>
      <c r="C26" s="63">
        <v>7.5578262799546323</v>
      </c>
    </row>
    <row r="27" spans="1:9" x14ac:dyDescent="0.2">
      <c r="A27" s="63">
        <v>3</v>
      </c>
      <c r="B27" s="63">
        <v>68.436372870037587</v>
      </c>
      <c r="C27" s="63">
        <v>32.563627129962413</v>
      </c>
    </row>
    <row r="28" spans="1:9" x14ac:dyDescent="0.2">
      <c r="A28" s="63">
        <v>4</v>
      </c>
      <c r="B28" s="63">
        <v>34.461026482570659</v>
      </c>
      <c r="C28" s="63">
        <v>-4.4610264825706594</v>
      </c>
    </row>
    <row r="29" spans="1:9" x14ac:dyDescent="0.2">
      <c r="A29" s="63">
        <v>5</v>
      </c>
      <c r="B29" s="63">
        <v>41.122859107564175</v>
      </c>
      <c r="C29" s="63">
        <v>12.877140892435825</v>
      </c>
    </row>
    <row r="30" spans="1:9" x14ac:dyDescent="0.2">
      <c r="A30" s="63">
        <v>6</v>
      </c>
      <c r="B30" s="63">
        <v>53.1141578325525</v>
      </c>
      <c r="C30" s="63">
        <v>-0.11415783255250034</v>
      </c>
    </row>
    <row r="31" spans="1:9" x14ac:dyDescent="0.2">
      <c r="A31" s="63">
        <v>7</v>
      </c>
      <c r="B31" s="63">
        <v>153.70783046995462</v>
      </c>
      <c r="C31" s="63">
        <v>-54.707830469954615</v>
      </c>
    </row>
    <row r="32" spans="1:9" x14ac:dyDescent="0.2">
      <c r="A32" s="63">
        <v>8</v>
      </c>
      <c r="B32" s="63">
        <v>47.118508470058337</v>
      </c>
      <c r="C32" s="63">
        <v>-47.118508470058337</v>
      </c>
    </row>
    <row r="33" spans="1:3" x14ac:dyDescent="0.2">
      <c r="A33" s="63">
        <v>9</v>
      </c>
      <c r="B33" s="63">
        <v>45.119958682560281</v>
      </c>
      <c r="C33" s="63">
        <v>-12.119958682560281</v>
      </c>
    </row>
    <row r="34" spans="1:3" x14ac:dyDescent="0.2">
      <c r="A34" s="63">
        <v>10</v>
      </c>
      <c r="B34" s="63">
        <v>43.787592157561583</v>
      </c>
      <c r="C34" s="63">
        <v>-26.787592157561583</v>
      </c>
    </row>
    <row r="35" spans="1:3" x14ac:dyDescent="0.2">
      <c r="A35" s="63">
        <v>11</v>
      </c>
      <c r="B35" s="63">
        <v>47.78469173255769</v>
      </c>
      <c r="C35" s="63">
        <v>-11.78469173255769</v>
      </c>
    </row>
    <row r="36" spans="1:3" x14ac:dyDescent="0.2">
      <c r="A36" s="63">
        <v>12</v>
      </c>
      <c r="B36" s="63">
        <v>153.70783046995462</v>
      </c>
      <c r="C36" s="63">
        <v>-42.707830469954615</v>
      </c>
    </row>
    <row r="37" spans="1:3" x14ac:dyDescent="0.2">
      <c r="A37" s="63">
        <v>13</v>
      </c>
      <c r="B37" s="63">
        <v>68.436372870037587</v>
      </c>
      <c r="C37" s="63">
        <v>18.563627129962413</v>
      </c>
    </row>
    <row r="38" spans="1:3" x14ac:dyDescent="0.2">
      <c r="A38" s="63">
        <v>14</v>
      </c>
      <c r="B38" s="63">
        <v>174.35951160743451</v>
      </c>
      <c r="C38" s="63">
        <v>28.640488392565487</v>
      </c>
    </row>
    <row r="39" spans="1:3" x14ac:dyDescent="0.2">
      <c r="A39" s="63">
        <v>15</v>
      </c>
      <c r="B39" s="63">
        <v>111.07210166999609</v>
      </c>
      <c r="C39" s="63">
        <v>28.927898330003913</v>
      </c>
    </row>
    <row r="40" spans="1:3" x14ac:dyDescent="0.2">
      <c r="A40" s="63">
        <v>16</v>
      </c>
      <c r="B40" s="63">
        <v>64.439273295041488</v>
      </c>
      <c r="C40" s="63">
        <v>30.560726704958512</v>
      </c>
    </row>
    <row r="41" spans="1:3" x14ac:dyDescent="0.2">
      <c r="A41" s="63">
        <v>17</v>
      </c>
      <c r="B41" s="63">
        <v>60.442173720045368</v>
      </c>
      <c r="C41" s="63">
        <v>7.5578262799546323</v>
      </c>
    </row>
    <row r="42" spans="1:3" x14ac:dyDescent="0.2">
      <c r="A42" s="63">
        <v>18</v>
      </c>
      <c r="B42" s="63">
        <v>68.436372870037587</v>
      </c>
      <c r="C42" s="63">
        <v>32.563627129962413</v>
      </c>
    </row>
    <row r="43" spans="1:3" x14ac:dyDescent="0.2">
      <c r="A43" s="63">
        <v>19</v>
      </c>
      <c r="B43" s="63">
        <v>41.122859107564175</v>
      </c>
      <c r="C43" s="63">
        <v>11.877140892435825</v>
      </c>
    </row>
    <row r="44" spans="1:3" x14ac:dyDescent="0.2">
      <c r="A44" s="63">
        <v>20</v>
      </c>
      <c r="B44" s="63">
        <v>53.1141578325525</v>
      </c>
      <c r="C44" s="63">
        <v>0.88584216744749966</v>
      </c>
    </row>
    <row r="45" spans="1:3" x14ac:dyDescent="0.2">
      <c r="A45" s="63">
        <v>21</v>
      </c>
      <c r="B45" s="63">
        <v>17.140261657587516</v>
      </c>
      <c r="C45" s="63">
        <v>-6.1402616575875157</v>
      </c>
    </row>
    <row r="46" spans="1:3" x14ac:dyDescent="0.2">
      <c r="A46" s="63">
        <v>22</v>
      </c>
      <c r="B46" s="63">
        <v>23.802094282581034</v>
      </c>
      <c r="C46" s="63">
        <v>-18.802094282581034</v>
      </c>
    </row>
    <row r="47" spans="1:3" x14ac:dyDescent="0.2">
      <c r="A47" s="63">
        <v>23</v>
      </c>
      <c r="B47" s="63">
        <v>20.471177970084277</v>
      </c>
      <c r="C47" s="63">
        <v>-8.4711779700842769</v>
      </c>
    </row>
    <row r="48" spans="1:3" x14ac:dyDescent="0.2">
      <c r="A48" s="63">
        <v>24</v>
      </c>
      <c r="B48" s="63">
        <v>16.474078395088167</v>
      </c>
      <c r="C48" s="63">
        <v>-5.4740783950881671</v>
      </c>
    </row>
    <row r="49" spans="1:3" x14ac:dyDescent="0.2">
      <c r="A49" s="63">
        <v>25</v>
      </c>
      <c r="B49" s="63">
        <v>16.474078395088167</v>
      </c>
      <c r="C49" s="63">
        <v>-6.4740783950881671</v>
      </c>
    </row>
    <row r="50" spans="1:3" x14ac:dyDescent="0.2">
      <c r="A50" s="63">
        <v>26</v>
      </c>
      <c r="B50" s="63">
        <v>140.38416521996754</v>
      </c>
      <c r="C50" s="63">
        <v>61.615834780032458</v>
      </c>
    </row>
    <row r="51" spans="1:3" x14ac:dyDescent="0.2">
      <c r="A51" s="63">
        <v>27</v>
      </c>
      <c r="B51" s="63">
        <v>68.436372870037587</v>
      </c>
      <c r="C51" s="63">
        <v>17.563627129962413</v>
      </c>
    </row>
    <row r="52" spans="1:3" x14ac:dyDescent="0.2">
      <c r="A52" s="63">
        <v>28</v>
      </c>
      <c r="B52" s="63">
        <v>172.36096181993645</v>
      </c>
      <c r="C52" s="63">
        <v>-31.360961819936449</v>
      </c>
    </row>
    <row r="53" spans="1:3" x14ac:dyDescent="0.2">
      <c r="A53" s="63">
        <v>29</v>
      </c>
      <c r="B53" s="63">
        <v>218.99379019489106</v>
      </c>
      <c r="C53" s="63">
        <v>-43.993790194891062</v>
      </c>
    </row>
    <row r="54" spans="1:3" x14ac:dyDescent="0.2">
      <c r="A54" s="63">
        <v>30</v>
      </c>
      <c r="B54" s="63">
        <v>61.774540245044072</v>
      </c>
      <c r="C54" s="63">
        <v>-22.774540245044072</v>
      </c>
    </row>
    <row r="55" spans="1:3" x14ac:dyDescent="0.2">
      <c r="A55" s="63">
        <v>31</v>
      </c>
      <c r="B55" s="63">
        <v>57.111257407548614</v>
      </c>
      <c r="C55" s="63">
        <v>-10.111257407548614</v>
      </c>
    </row>
    <row r="56" spans="1:3" x14ac:dyDescent="0.2">
      <c r="A56" s="63">
        <v>32</v>
      </c>
      <c r="B56" s="63">
        <v>27.799193857577144</v>
      </c>
      <c r="C56" s="63">
        <v>-31.799193857577144</v>
      </c>
    </row>
    <row r="57" spans="1:3" x14ac:dyDescent="0.2">
      <c r="A57" s="63">
        <v>33</v>
      </c>
      <c r="B57" s="63">
        <v>38.458126057566766</v>
      </c>
      <c r="C57" s="63">
        <v>9.5418739424332344</v>
      </c>
    </row>
    <row r="58" spans="1:3" x14ac:dyDescent="0.2">
      <c r="A58" s="63">
        <v>34</v>
      </c>
      <c r="B58" s="63">
        <v>35.793393007569364</v>
      </c>
      <c r="C58" s="63">
        <v>9.2066069924306362</v>
      </c>
    </row>
    <row r="59" spans="1:3" x14ac:dyDescent="0.2">
      <c r="A59" s="63">
        <v>35</v>
      </c>
      <c r="B59" s="63">
        <v>29.797743645075197</v>
      </c>
      <c r="C59" s="63">
        <v>-40.797743645075201</v>
      </c>
    </row>
    <row r="60" spans="1:3" x14ac:dyDescent="0.2">
      <c r="A60" s="63">
        <v>36</v>
      </c>
      <c r="B60" s="63">
        <v>63.773090032542129</v>
      </c>
      <c r="C60" s="63">
        <v>-102.77309003254213</v>
      </c>
    </row>
    <row r="61" spans="1:3" x14ac:dyDescent="0.2">
      <c r="A61" s="63">
        <v>37</v>
      </c>
      <c r="B61" s="63">
        <v>28.465377120076493</v>
      </c>
      <c r="C61" s="63">
        <v>-19.465377120076493</v>
      </c>
    </row>
    <row r="62" spans="1:3" x14ac:dyDescent="0.2">
      <c r="A62" s="63">
        <v>38</v>
      </c>
      <c r="B62" s="63">
        <v>24.468277545080387</v>
      </c>
      <c r="C62" s="63">
        <v>-33.468277545080383</v>
      </c>
    </row>
    <row r="63" spans="1:3" x14ac:dyDescent="0.2">
      <c r="A63" s="63">
        <v>39</v>
      </c>
      <c r="B63" s="63">
        <v>45.119958682560281</v>
      </c>
      <c r="C63" s="63">
        <v>-11.119958682560281</v>
      </c>
    </row>
    <row r="64" spans="1:3" x14ac:dyDescent="0.2">
      <c r="A64" s="63">
        <v>40</v>
      </c>
      <c r="B64" s="63">
        <v>43.121408895062231</v>
      </c>
      <c r="C64" s="63">
        <v>-1.1214088950622312</v>
      </c>
    </row>
    <row r="65" spans="1:3" x14ac:dyDescent="0.2">
      <c r="A65" s="63">
        <v>41</v>
      </c>
      <c r="B65" s="63">
        <v>47.118508470058337</v>
      </c>
      <c r="C65" s="63">
        <v>-47.118508470058337</v>
      </c>
    </row>
    <row r="66" spans="1:3" x14ac:dyDescent="0.2">
      <c r="A66" s="63">
        <v>42</v>
      </c>
      <c r="B66" s="63">
        <v>61.10835698254472</v>
      </c>
      <c r="C66" s="63">
        <v>5.8916430174552801</v>
      </c>
    </row>
    <row r="67" spans="1:3" x14ac:dyDescent="0.2">
      <c r="A67" s="63">
        <v>43</v>
      </c>
      <c r="B67" s="63">
        <v>43.787592157561583</v>
      </c>
      <c r="C67" s="63">
        <v>-27.787592157561583</v>
      </c>
    </row>
    <row r="68" spans="1:3" x14ac:dyDescent="0.2">
      <c r="A68" s="63">
        <v>44</v>
      </c>
      <c r="B68" s="63">
        <v>93.085153582513598</v>
      </c>
      <c r="C68" s="63">
        <v>5.9148464174864017</v>
      </c>
    </row>
    <row r="69" spans="1:3" x14ac:dyDescent="0.2">
      <c r="A69" s="63">
        <v>45</v>
      </c>
      <c r="B69" s="63">
        <v>26.46682733257844</v>
      </c>
      <c r="C69" s="63">
        <v>2.5331726674215602</v>
      </c>
    </row>
    <row r="70" spans="1:3" x14ac:dyDescent="0.2">
      <c r="A70" s="63">
        <v>46</v>
      </c>
      <c r="B70" s="63">
        <v>26.46682733257844</v>
      </c>
      <c r="C70" s="63">
        <v>2.5331726674215602</v>
      </c>
    </row>
    <row r="71" spans="1:3" x14ac:dyDescent="0.2">
      <c r="A71" s="63">
        <v>47</v>
      </c>
      <c r="B71" s="63">
        <v>61.10835698254472</v>
      </c>
      <c r="C71" s="63">
        <v>6.8916430174552801</v>
      </c>
    </row>
    <row r="72" spans="1:3" x14ac:dyDescent="0.2">
      <c r="A72" s="63">
        <v>48</v>
      </c>
      <c r="B72" s="63">
        <v>41.122859107564175</v>
      </c>
      <c r="C72" s="63">
        <v>-28.122859107564175</v>
      </c>
    </row>
    <row r="73" spans="1:3" x14ac:dyDescent="0.2">
      <c r="A73" s="63">
        <v>49</v>
      </c>
      <c r="B73" s="63">
        <v>57.777440670047966</v>
      </c>
      <c r="C73" s="63">
        <v>-48.777440670047966</v>
      </c>
    </row>
    <row r="74" spans="1:3" x14ac:dyDescent="0.2">
      <c r="A74" s="63">
        <v>50</v>
      </c>
      <c r="B74" s="63">
        <v>56.445074145049261</v>
      </c>
      <c r="C74" s="63">
        <v>-5.4450741450492615</v>
      </c>
    </row>
    <row r="75" spans="1:3" x14ac:dyDescent="0.2">
      <c r="A75" s="63">
        <v>51</v>
      </c>
      <c r="B75" s="63">
        <v>55.112707620050557</v>
      </c>
      <c r="C75" s="63">
        <v>-48.112707620050557</v>
      </c>
    </row>
    <row r="76" spans="1:3" x14ac:dyDescent="0.2">
      <c r="A76" s="63">
        <v>52</v>
      </c>
      <c r="B76" s="63">
        <v>37.125759532568068</v>
      </c>
      <c r="C76" s="63">
        <v>-3.1257595325680683</v>
      </c>
    </row>
    <row r="77" spans="1:3" x14ac:dyDescent="0.2">
      <c r="A77" s="63">
        <v>53</v>
      </c>
      <c r="B77" s="63">
        <v>51.115608045054451</v>
      </c>
      <c r="C77" s="63">
        <v>-13.115608045054451</v>
      </c>
    </row>
    <row r="78" spans="1:3" x14ac:dyDescent="0.2">
      <c r="A78" s="63">
        <v>54</v>
      </c>
      <c r="B78" s="63">
        <v>49.783241520055746</v>
      </c>
      <c r="C78" s="63">
        <v>20.216758479944254</v>
      </c>
    </row>
    <row r="79" spans="1:3" x14ac:dyDescent="0.2">
      <c r="A79" s="63">
        <v>55</v>
      </c>
      <c r="B79" s="63">
        <v>27.133010595077792</v>
      </c>
      <c r="C79" s="63">
        <v>0.866989404922208</v>
      </c>
    </row>
    <row r="80" spans="1:3" x14ac:dyDescent="0.2">
      <c r="A80" s="63">
        <v>56</v>
      </c>
      <c r="B80" s="63">
        <v>45.786141945059633</v>
      </c>
      <c r="C80" s="63">
        <v>1.213858054940367</v>
      </c>
    </row>
    <row r="81" spans="1:3" x14ac:dyDescent="0.2">
      <c r="A81" s="63">
        <v>57</v>
      </c>
      <c r="B81" s="63">
        <v>38.458126057566766</v>
      </c>
      <c r="C81" s="63">
        <v>8.5418739424332344</v>
      </c>
    </row>
    <row r="82" spans="1:3" x14ac:dyDescent="0.2">
      <c r="A82" s="63">
        <v>58</v>
      </c>
      <c r="B82" s="63">
        <v>30.46392690757455</v>
      </c>
      <c r="C82" s="63">
        <v>4.5360730924254504</v>
      </c>
    </row>
    <row r="83" spans="1:3" x14ac:dyDescent="0.2">
      <c r="A83" s="63">
        <v>59</v>
      </c>
      <c r="B83" s="63">
        <v>41.789042370063527</v>
      </c>
      <c r="C83" s="63">
        <v>-11.789042370063527</v>
      </c>
    </row>
    <row r="84" spans="1:3" x14ac:dyDescent="0.2">
      <c r="A84" s="63">
        <v>60</v>
      </c>
      <c r="B84" s="63">
        <v>55.112707620050557</v>
      </c>
      <c r="C84" s="63">
        <v>-48.112707620050557</v>
      </c>
    </row>
    <row r="85" spans="1:3" x14ac:dyDescent="0.2">
      <c r="A85" s="63">
        <v>61</v>
      </c>
      <c r="B85" s="63">
        <v>115.73538450749155</v>
      </c>
      <c r="C85" s="63">
        <v>-0.73538450749154549</v>
      </c>
    </row>
    <row r="86" spans="1:3" x14ac:dyDescent="0.2">
      <c r="A86" s="63">
        <v>62</v>
      </c>
      <c r="B86" s="63">
        <v>61.774540245044072</v>
      </c>
      <c r="C86" s="63">
        <v>-21.774540245044072</v>
      </c>
    </row>
    <row r="87" spans="1:3" x14ac:dyDescent="0.2">
      <c r="A87" s="63">
        <v>63</v>
      </c>
      <c r="B87" s="63">
        <v>57.111257407548614</v>
      </c>
      <c r="C87" s="63">
        <v>-10.111257407548614</v>
      </c>
    </row>
    <row r="88" spans="1:3" x14ac:dyDescent="0.2">
      <c r="A88" s="63">
        <v>64</v>
      </c>
      <c r="B88" s="63">
        <v>26.46682733257844</v>
      </c>
      <c r="C88" s="63">
        <v>1.5331726674215602</v>
      </c>
    </row>
    <row r="89" spans="1:3" x14ac:dyDescent="0.2">
      <c r="A89" s="63">
        <v>65</v>
      </c>
      <c r="B89" s="63">
        <v>27.133010595077792</v>
      </c>
      <c r="C89" s="63">
        <v>0.866989404922208</v>
      </c>
    </row>
    <row r="90" spans="1:3" x14ac:dyDescent="0.2">
      <c r="A90" s="63">
        <v>66</v>
      </c>
      <c r="B90" s="63">
        <v>56.445074145049261</v>
      </c>
      <c r="C90" s="63">
        <v>-6.4450741450492615</v>
      </c>
    </row>
    <row r="91" spans="1:3" x14ac:dyDescent="0.2">
      <c r="A91" s="63">
        <v>67</v>
      </c>
      <c r="B91" s="63">
        <v>57.777440670047966</v>
      </c>
      <c r="C91" s="63">
        <v>-48.777440670047966</v>
      </c>
    </row>
    <row r="92" spans="1:3" x14ac:dyDescent="0.2">
      <c r="A92" s="63">
        <v>68</v>
      </c>
      <c r="B92" s="63">
        <v>61.10835698254472</v>
      </c>
      <c r="C92" s="63">
        <v>5.8916430174552801</v>
      </c>
    </row>
    <row r="93" spans="1:3" x14ac:dyDescent="0.2">
      <c r="A93" s="63">
        <v>69</v>
      </c>
      <c r="B93" s="63">
        <v>61.10835698254472</v>
      </c>
      <c r="C93" s="63">
        <v>6.8916430174552801</v>
      </c>
    </row>
    <row r="94" spans="1:3" x14ac:dyDescent="0.2">
      <c r="A94" s="63">
        <v>70</v>
      </c>
      <c r="B94" s="63">
        <v>37.125759532568068</v>
      </c>
      <c r="C94" s="63">
        <v>-3.1257595325680683</v>
      </c>
    </row>
    <row r="95" spans="1:3" x14ac:dyDescent="0.2">
      <c r="A95" s="63">
        <v>71</v>
      </c>
      <c r="B95" s="63">
        <v>41.122859107564175</v>
      </c>
      <c r="C95" s="63">
        <v>-28.122859107564175</v>
      </c>
    </row>
    <row r="96" spans="1:3" x14ac:dyDescent="0.2">
      <c r="A96" s="63">
        <v>72</v>
      </c>
      <c r="B96" s="63">
        <v>51.115608045054451</v>
      </c>
      <c r="C96" s="63">
        <v>-12.115608045054451</v>
      </c>
    </row>
    <row r="97" spans="1:3" x14ac:dyDescent="0.2">
      <c r="A97" s="63">
        <v>73</v>
      </c>
      <c r="B97" s="63">
        <v>26.46682733257844</v>
      </c>
      <c r="C97" s="63">
        <v>2.5331726674215602</v>
      </c>
    </row>
    <row r="98" spans="1:3" x14ac:dyDescent="0.2">
      <c r="A98" s="63">
        <v>74</v>
      </c>
      <c r="B98" s="63">
        <v>26.46682733257844</v>
      </c>
      <c r="C98" s="63">
        <v>2.5331726674215602</v>
      </c>
    </row>
    <row r="99" spans="1:3" x14ac:dyDescent="0.2">
      <c r="A99" s="63">
        <v>75</v>
      </c>
      <c r="B99" s="63">
        <v>125.06195018248248</v>
      </c>
      <c r="C99" s="63">
        <v>-25.061950182482477</v>
      </c>
    </row>
    <row r="100" spans="1:3" x14ac:dyDescent="0.2">
      <c r="A100" s="63">
        <v>76</v>
      </c>
      <c r="B100" s="63">
        <v>47.118508470058337</v>
      </c>
      <c r="C100" s="63">
        <v>-70.118508470058345</v>
      </c>
    </row>
    <row r="101" spans="1:3" x14ac:dyDescent="0.2">
      <c r="A101" s="63">
        <v>77</v>
      </c>
      <c r="B101" s="63">
        <v>53.1141578325525</v>
      </c>
      <c r="C101" s="63">
        <v>313.88584216744749</v>
      </c>
    </row>
    <row r="102" spans="1:3" x14ac:dyDescent="0.2">
      <c r="A102" s="63">
        <v>78</v>
      </c>
      <c r="B102" s="63">
        <v>43.787592157561583</v>
      </c>
      <c r="C102" s="63">
        <v>-26.787592157561583</v>
      </c>
    </row>
    <row r="103" spans="1:3" x14ac:dyDescent="0.2">
      <c r="A103" s="63">
        <v>79</v>
      </c>
      <c r="B103" s="63">
        <v>17.140261657587516</v>
      </c>
      <c r="C103" s="63">
        <v>-7.1402616575875157</v>
      </c>
    </row>
    <row r="104" spans="1:3" x14ac:dyDescent="0.2">
      <c r="A104" s="63">
        <v>80</v>
      </c>
      <c r="B104" s="63">
        <v>16.474078395088167</v>
      </c>
      <c r="C104" s="63">
        <v>-5.4740783950881671</v>
      </c>
    </row>
    <row r="105" spans="1:3" x14ac:dyDescent="0.2">
      <c r="A105" s="63">
        <v>81</v>
      </c>
      <c r="B105" s="63">
        <v>24.468277545080387</v>
      </c>
      <c r="C105" s="63">
        <v>-32.468277545080383</v>
      </c>
    </row>
    <row r="106" spans="1:3" x14ac:dyDescent="0.2">
      <c r="A106" s="63">
        <v>82</v>
      </c>
      <c r="B106" s="63">
        <v>29.797743645075197</v>
      </c>
      <c r="C106" s="63">
        <v>-39.797743645075201</v>
      </c>
    </row>
    <row r="107" spans="1:3" x14ac:dyDescent="0.2">
      <c r="A107" s="63">
        <v>83</v>
      </c>
      <c r="B107" s="63">
        <v>30.46392690757455</v>
      </c>
      <c r="C107" s="63">
        <v>-10.46392690757455</v>
      </c>
    </row>
    <row r="108" spans="1:3" x14ac:dyDescent="0.2">
      <c r="A108" s="63">
        <v>84</v>
      </c>
      <c r="B108" s="63">
        <v>37.125759532568068</v>
      </c>
      <c r="C108" s="63">
        <v>-12.125759532568068</v>
      </c>
    </row>
    <row r="109" spans="1:3" x14ac:dyDescent="0.2">
      <c r="A109" s="63">
        <v>85</v>
      </c>
      <c r="B109" s="63">
        <v>27.799193857577144</v>
      </c>
      <c r="C109" s="63">
        <v>-31.799193857577144</v>
      </c>
    </row>
    <row r="110" spans="1:3" x14ac:dyDescent="0.2">
      <c r="A110" s="63">
        <v>86</v>
      </c>
      <c r="B110" s="63">
        <v>68.436372870037587</v>
      </c>
      <c r="C110" s="63">
        <v>32.563627129962413</v>
      </c>
    </row>
    <row r="111" spans="1:3" x14ac:dyDescent="0.2">
      <c r="A111" s="63">
        <v>87</v>
      </c>
      <c r="B111" s="63">
        <v>64.439273295041488</v>
      </c>
      <c r="C111" s="63">
        <v>29.560726704958512</v>
      </c>
    </row>
    <row r="112" spans="1:3" x14ac:dyDescent="0.2">
      <c r="A112" s="63">
        <v>88</v>
      </c>
      <c r="B112" s="63">
        <v>41.122859107564175</v>
      </c>
      <c r="C112" s="63">
        <v>12.877140892435825</v>
      </c>
    </row>
    <row r="113" spans="1:3" x14ac:dyDescent="0.2">
      <c r="A113" s="63">
        <v>89</v>
      </c>
      <c r="B113" s="63">
        <v>183.01989401992603</v>
      </c>
      <c r="C113" s="63">
        <v>-8.0198940199260278</v>
      </c>
    </row>
    <row r="114" spans="1:3" x14ac:dyDescent="0.2">
      <c r="A114" s="63">
        <v>90</v>
      </c>
      <c r="B114" s="63">
        <v>61.774540245044072</v>
      </c>
      <c r="C114" s="63">
        <v>-233.77454024504408</v>
      </c>
    </row>
    <row r="115" spans="1:3" x14ac:dyDescent="0.2">
      <c r="A115" s="63">
        <v>91</v>
      </c>
      <c r="B115" s="63">
        <v>224.9894395573852</v>
      </c>
      <c r="C115" s="63">
        <v>37.010560442614803</v>
      </c>
    </row>
    <row r="116" spans="1:3" x14ac:dyDescent="0.2">
      <c r="A116" s="63">
        <v>92</v>
      </c>
      <c r="B116" s="63">
        <v>185.01844380742409</v>
      </c>
      <c r="C116" s="63">
        <v>-74.018443807424092</v>
      </c>
    </row>
    <row r="117" spans="1:3" x14ac:dyDescent="0.2">
      <c r="A117" s="63">
        <v>93</v>
      </c>
      <c r="B117" s="63">
        <v>137.71943216997016</v>
      </c>
      <c r="C117" s="63">
        <v>-250.71943216997016</v>
      </c>
    </row>
    <row r="118" spans="1:3" x14ac:dyDescent="0.2">
      <c r="A118" s="63">
        <v>94</v>
      </c>
      <c r="B118" s="63">
        <v>49.783241520055746</v>
      </c>
      <c r="C118" s="63">
        <v>20.216758479944254</v>
      </c>
    </row>
    <row r="119" spans="1:3" x14ac:dyDescent="0.2">
      <c r="A119" s="63">
        <v>95</v>
      </c>
      <c r="B119" s="63">
        <v>45.786141945059633</v>
      </c>
      <c r="C119" s="63">
        <v>2.213858054940367</v>
      </c>
    </row>
    <row r="120" spans="1:3" x14ac:dyDescent="0.2">
      <c r="A120" s="63">
        <v>96</v>
      </c>
      <c r="B120" s="63">
        <v>37.791942795067413</v>
      </c>
      <c r="C120" s="63">
        <v>-2.7919427950674134</v>
      </c>
    </row>
    <row r="121" spans="1:3" x14ac:dyDescent="0.2">
      <c r="A121" s="63">
        <v>97</v>
      </c>
      <c r="B121" s="63">
        <v>61.774540245044072</v>
      </c>
      <c r="C121" s="63">
        <v>-21.774540245044072</v>
      </c>
    </row>
    <row r="122" spans="1:3" x14ac:dyDescent="0.2">
      <c r="A122" s="63">
        <v>98</v>
      </c>
      <c r="B122" s="63">
        <v>55.112707620050557</v>
      </c>
      <c r="C122" s="63">
        <v>-47.112707620050557</v>
      </c>
    </row>
    <row r="123" spans="1:3" x14ac:dyDescent="0.2">
      <c r="A123" s="63">
        <v>99</v>
      </c>
      <c r="B123" s="63">
        <v>27.799193857577144</v>
      </c>
      <c r="C123" s="63">
        <v>2.2008061424228558</v>
      </c>
    </row>
    <row r="124" spans="1:3" x14ac:dyDescent="0.2">
      <c r="A124" s="63">
        <v>100</v>
      </c>
      <c r="B124" s="63">
        <v>27.133010595077792</v>
      </c>
      <c r="C124" s="63">
        <v>0.866989404922208</v>
      </c>
    </row>
    <row r="125" spans="1:3" x14ac:dyDescent="0.2">
      <c r="A125" s="63">
        <v>101</v>
      </c>
      <c r="B125" s="63">
        <v>29.797743645075197</v>
      </c>
      <c r="C125" s="63">
        <v>-39.797743645075201</v>
      </c>
    </row>
    <row r="126" spans="1:3" x14ac:dyDescent="0.2">
      <c r="A126" s="63">
        <v>102</v>
      </c>
      <c r="B126" s="63">
        <v>28.465377120076493</v>
      </c>
      <c r="C126" s="63">
        <v>-19.465377120076493</v>
      </c>
    </row>
    <row r="127" spans="1:3" x14ac:dyDescent="0.2">
      <c r="A127" s="63">
        <v>103</v>
      </c>
      <c r="B127" s="63">
        <v>17.140261657587516</v>
      </c>
      <c r="C127" s="63">
        <v>-6.1402616575875157</v>
      </c>
    </row>
    <row r="128" spans="1:3" x14ac:dyDescent="0.2">
      <c r="A128" s="63">
        <v>104</v>
      </c>
      <c r="B128" s="63">
        <v>23.802094282581034</v>
      </c>
      <c r="C128" s="63">
        <v>-19.802094282581034</v>
      </c>
    </row>
    <row r="129" spans="1:3" x14ac:dyDescent="0.2">
      <c r="A129" s="63">
        <v>105</v>
      </c>
      <c r="B129" s="63">
        <v>24.468277545080387</v>
      </c>
      <c r="C129" s="63">
        <v>-32.468277545080383</v>
      </c>
    </row>
    <row r="130" spans="1:3" x14ac:dyDescent="0.2">
      <c r="A130" s="63">
        <v>106</v>
      </c>
      <c r="B130" s="63">
        <v>37.125759532568068</v>
      </c>
      <c r="C130" s="63">
        <v>-11.125759532568068</v>
      </c>
    </row>
    <row r="131" spans="1:3" x14ac:dyDescent="0.2">
      <c r="A131" s="63">
        <v>107</v>
      </c>
      <c r="B131" s="63">
        <v>63.773090032542129</v>
      </c>
      <c r="C131" s="63">
        <v>-102.77309003254213</v>
      </c>
    </row>
    <row r="132" spans="1:3" x14ac:dyDescent="0.2">
      <c r="A132" s="63">
        <v>108</v>
      </c>
      <c r="B132" s="63">
        <v>26.46682733257844</v>
      </c>
      <c r="C132" s="63">
        <v>1.5331726674215602</v>
      </c>
    </row>
    <row r="133" spans="1:3" x14ac:dyDescent="0.2">
      <c r="A133" s="63">
        <v>109</v>
      </c>
      <c r="B133" s="63">
        <v>61.10835698254472</v>
      </c>
      <c r="C133" s="63">
        <v>5.8916430174552801</v>
      </c>
    </row>
    <row r="134" spans="1:3" x14ac:dyDescent="0.2">
      <c r="A134" s="63">
        <v>110</v>
      </c>
      <c r="B134" s="63">
        <v>41.122859107564175</v>
      </c>
      <c r="C134" s="63">
        <v>-28.122859107564175</v>
      </c>
    </row>
    <row r="135" spans="1:3" x14ac:dyDescent="0.2">
      <c r="A135" s="63">
        <v>111</v>
      </c>
      <c r="B135" s="63">
        <v>57.777440670047966</v>
      </c>
      <c r="C135" s="63">
        <v>-47.777440670047966</v>
      </c>
    </row>
    <row r="136" spans="1:3" x14ac:dyDescent="0.2">
      <c r="A136" s="63">
        <v>112</v>
      </c>
      <c r="B136" s="63">
        <v>61.10835698254472</v>
      </c>
      <c r="C136" s="63">
        <v>4.8916430174552801</v>
      </c>
    </row>
    <row r="137" spans="1:3" x14ac:dyDescent="0.2">
      <c r="A137" s="63">
        <v>113</v>
      </c>
      <c r="B137" s="63">
        <v>34.461026482570659</v>
      </c>
      <c r="C137" s="63">
        <v>-5.4610264825706594</v>
      </c>
    </row>
    <row r="138" spans="1:3" x14ac:dyDescent="0.2">
      <c r="A138" s="63">
        <v>114</v>
      </c>
      <c r="B138" s="63">
        <v>26.46682733257844</v>
      </c>
      <c r="C138" s="63">
        <v>1.5331726674215602</v>
      </c>
    </row>
    <row r="139" spans="1:3" x14ac:dyDescent="0.2">
      <c r="A139" s="63">
        <v>115</v>
      </c>
      <c r="B139" s="63">
        <v>64.439273295041488</v>
      </c>
      <c r="C139" s="63">
        <v>30.560726704958512</v>
      </c>
    </row>
    <row r="140" spans="1:3" x14ac:dyDescent="0.2">
      <c r="A140" s="63">
        <v>116</v>
      </c>
      <c r="B140" s="63">
        <v>41.122859107564175</v>
      </c>
      <c r="C140" s="63">
        <v>12.877140892435825</v>
      </c>
    </row>
    <row r="141" spans="1:3" x14ac:dyDescent="0.2">
      <c r="A141" s="63">
        <v>117</v>
      </c>
      <c r="B141" s="63">
        <v>45.119958682560281</v>
      </c>
      <c r="C141" s="63">
        <v>-12.119958682560281</v>
      </c>
    </row>
    <row r="142" spans="1:3" x14ac:dyDescent="0.2">
      <c r="A142" s="63">
        <v>118</v>
      </c>
      <c r="B142" s="63">
        <v>43.121408895062231</v>
      </c>
      <c r="C142" s="63">
        <v>-1.1214088950622312</v>
      </c>
    </row>
    <row r="143" spans="1:3" x14ac:dyDescent="0.2">
      <c r="A143" s="63">
        <v>119</v>
      </c>
      <c r="B143" s="63">
        <v>53.1141578325525</v>
      </c>
      <c r="C143" s="63">
        <v>-0.11415783255250034</v>
      </c>
    </row>
    <row r="144" spans="1:3" x14ac:dyDescent="0.2">
      <c r="A144" s="63">
        <v>120</v>
      </c>
      <c r="B144" s="63">
        <v>136.38706564497147</v>
      </c>
      <c r="C144" s="63">
        <v>22.612934355028528</v>
      </c>
    </row>
    <row r="145" spans="1:3" x14ac:dyDescent="0.2">
      <c r="A145" s="63">
        <v>121</v>
      </c>
      <c r="B145" s="63">
        <v>60.442173720045368</v>
      </c>
      <c r="C145" s="63">
        <v>7.5578262799546323</v>
      </c>
    </row>
    <row r="146" spans="1:3" x14ac:dyDescent="0.2">
      <c r="A146" s="63">
        <v>122</v>
      </c>
      <c r="B146" s="63">
        <v>35.793393007569364</v>
      </c>
      <c r="C146" s="63">
        <v>8.2066069924306362</v>
      </c>
    </row>
    <row r="147" spans="1:3" x14ac:dyDescent="0.2">
      <c r="A147" s="63">
        <v>123</v>
      </c>
      <c r="B147" s="63">
        <v>37.791942795067413</v>
      </c>
      <c r="C147" s="63">
        <v>-3.7919427950674134</v>
      </c>
    </row>
    <row r="148" spans="1:3" x14ac:dyDescent="0.2">
      <c r="A148" s="63">
        <v>124</v>
      </c>
      <c r="B148" s="63">
        <v>38.458126057566766</v>
      </c>
      <c r="C148" s="63">
        <v>8.5418739424332344</v>
      </c>
    </row>
    <row r="149" spans="1:3" x14ac:dyDescent="0.2">
      <c r="A149" s="63">
        <v>125</v>
      </c>
      <c r="B149" s="63">
        <v>30.46392690757455</v>
      </c>
      <c r="C149" s="63">
        <v>-9.4639269075745496</v>
      </c>
    </row>
    <row r="150" spans="1:3" x14ac:dyDescent="0.2">
      <c r="A150" s="63">
        <v>126</v>
      </c>
      <c r="B150" s="63">
        <v>37.125759532568068</v>
      </c>
      <c r="C150" s="63">
        <v>-12.125759532568068</v>
      </c>
    </row>
    <row r="151" spans="1:3" x14ac:dyDescent="0.2">
      <c r="A151" s="63">
        <v>127</v>
      </c>
      <c r="B151" s="63">
        <v>63.773090032542129</v>
      </c>
      <c r="C151" s="63">
        <v>-103.77309003254213</v>
      </c>
    </row>
    <row r="152" spans="1:3" x14ac:dyDescent="0.2">
      <c r="A152" s="63">
        <v>128</v>
      </c>
      <c r="B152" s="63">
        <v>29.797743645075197</v>
      </c>
      <c r="C152" s="63">
        <v>-39.797743645075201</v>
      </c>
    </row>
    <row r="153" spans="1:3" x14ac:dyDescent="0.2">
      <c r="A153" s="63">
        <v>129</v>
      </c>
      <c r="B153" s="63">
        <v>28.465377120076493</v>
      </c>
      <c r="C153" s="63">
        <v>-19.465377120076493</v>
      </c>
    </row>
    <row r="154" spans="1:3" x14ac:dyDescent="0.2">
      <c r="A154" s="63">
        <v>130</v>
      </c>
      <c r="B154" s="63">
        <v>24.468277545080387</v>
      </c>
      <c r="C154" s="63">
        <v>-33.468277545080383</v>
      </c>
    </row>
    <row r="155" spans="1:3" x14ac:dyDescent="0.2">
      <c r="A155" s="63">
        <v>131</v>
      </c>
      <c r="B155" s="63">
        <v>57.111257407548614</v>
      </c>
      <c r="C155" s="63">
        <v>-10.111257407548614</v>
      </c>
    </row>
    <row r="156" spans="1:3" x14ac:dyDescent="0.2">
      <c r="A156" s="63">
        <v>132</v>
      </c>
      <c r="B156" s="63">
        <v>41.789042370063527</v>
      </c>
      <c r="C156" s="63">
        <v>-11.789042370063527</v>
      </c>
    </row>
    <row r="157" spans="1:3" x14ac:dyDescent="0.2">
      <c r="A157" s="63">
        <v>133</v>
      </c>
      <c r="B157" s="63">
        <v>61.774540245044072</v>
      </c>
      <c r="C157" s="63">
        <v>-22.774540245044072</v>
      </c>
    </row>
    <row r="158" spans="1:3" x14ac:dyDescent="0.2">
      <c r="A158" s="63">
        <v>134</v>
      </c>
      <c r="B158" s="63">
        <v>223.65707303238651</v>
      </c>
      <c r="C158" s="63">
        <v>-83.657073032386506</v>
      </c>
    </row>
    <row r="159" spans="1:3" x14ac:dyDescent="0.2">
      <c r="A159" s="63">
        <v>135</v>
      </c>
      <c r="B159" s="63">
        <v>85.757137695020731</v>
      </c>
      <c r="C159" s="63">
        <v>-68.757137695020731</v>
      </c>
    </row>
    <row r="160" spans="1:3" x14ac:dyDescent="0.2">
      <c r="A160" s="63">
        <v>136</v>
      </c>
      <c r="B160" s="63">
        <v>153.70783046995462</v>
      </c>
      <c r="C160" s="63">
        <v>49.292169530045385</v>
      </c>
    </row>
    <row r="161" spans="1:3" x14ac:dyDescent="0.2">
      <c r="A161" s="63">
        <v>137</v>
      </c>
      <c r="B161" s="63">
        <v>68.436372870037587</v>
      </c>
      <c r="C161" s="63">
        <v>33.563627129962413</v>
      </c>
    </row>
    <row r="162" spans="1:3" x14ac:dyDescent="0.2">
      <c r="A162" s="63">
        <v>138</v>
      </c>
      <c r="B162" s="63">
        <v>145.71363131996236</v>
      </c>
      <c r="C162" s="63">
        <v>14.28636868003764</v>
      </c>
    </row>
    <row r="163" spans="1:3" x14ac:dyDescent="0.2">
      <c r="A163" s="63">
        <v>139</v>
      </c>
      <c r="B163" s="63">
        <v>60.442173720045368</v>
      </c>
      <c r="C163" s="63">
        <v>6.5578262799546323</v>
      </c>
    </row>
    <row r="164" spans="1:3" x14ac:dyDescent="0.2">
      <c r="A164" s="63">
        <v>140</v>
      </c>
      <c r="B164" s="63">
        <v>64.439273295041488</v>
      </c>
      <c r="C164" s="63">
        <v>29.560726704958512</v>
      </c>
    </row>
    <row r="165" spans="1:3" x14ac:dyDescent="0.2">
      <c r="A165" s="63">
        <v>141</v>
      </c>
      <c r="B165" s="63">
        <v>41.122859107564175</v>
      </c>
      <c r="C165" s="63">
        <v>12.877140892435825</v>
      </c>
    </row>
    <row r="166" spans="1:3" x14ac:dyDescent="0.2">
      <c r="A166" s="63">
        <v>142</v>
      </c>
      <c r="B166" s="63">
        <v>53.1141578325525</v>
      </c>
      <c r="C166" s="63">
        <v>0.88584216744749966</v>
      </c>
    </row>
    <row r="167" spans="1:3" x14ac:dyDescent="0.2">
      <c r="A167" s="63">
        <v>143</v>
      </c>
      <c r="B167" s="63">
        <v>68.436372870037587</v>
      </c>
      <c r="C167" s="63">
        <v>-70.436372870037587</v>
      </c>
    </row>
    <row r="168" spans="1:3" x14ac:dyDescent="0.2">
      <c r="A168" s="63">
        <v>144</v>
      </c>
      <c r="B168" s="63">
        <v>197.00974253241242</v>
      </c>
      <c r="C168" s="63">
        <v>64.990257467587583</v>
      </c>
    </row>
    <row r="169" spans="1:3" x14ac:dyDescent="0.2">
      <c r="A169" s="63">
        <v>145</v>
      </c>
      <c r="B169" s="63">
        <v>93.085153582513598</v>
      </c>
      <c r="C169" s="63">
        <v>-210.08515358251361</v>
      </c>
    </row>
    <row r="170" spans="1:3" x14ac:dyDescent="0.2">
      <c r="A170" s="63">
        <v>146</v>
      </c>
      <c r="B170" s="63">
        <v>16.474078395088167</v>
      </c>
      <c r="C170" s="63">
        <v>-5.4740783950881671</v>
      </c>
    </row>
    <row r="171" spans="1:3" x14ac:dyDescent="0.2">
      <c r="A171" s="63">
        <v>147</v>
      </c>
      <c r="B171" s="63">
        <v>17.140261657587516</v>
      </c>
      <c r="C171" s="63">
        <v>-7.1402616575875157</v>
      </c>
    </row>
    <row r="172" spans="1:3" x14ac:dyDescent="0.2">
      <c r="A172" s="63">
        <v>148</v>
      </c>
      <c r="B172" s="63">
        <v>16.474078395088167</v>
      </c>
      <c r="C172" s="63">
        <v>-5.4740783950881671</v>
      </c>
    </row>
    <row r="173" spans="1:3" x14ac:dyDescent="0.2">
      <c r="A173" s="63">
        <v>149</v>
      </c>
      <c r="B173" s="63">
        <v>23.802094282581034</v>
      </c>
      <c r="C173" s="63">
        <v>-19.802094282581034</v>
      </c>
    </row>
    <row r="174" spans="1:3" x14ac:dyDescent="0.2">
      <c r="A174" s="63">
        <v>150</v>
      </c>
      <c r="B174" s="63">
        <v>63.773090032542129</v>
      </c>
      <c r="C174" s="63">
        <v>-47.773090032542129</v>
      </c>
    </row>
    <row r="175" spans="1:3" x14ac:dyDescent="0.2">
      <c r="A175" s="63">
        <v>151</v>
      </c>
      <c r="B175" s="63">
        <v>120.398667344987</v>
      </c>
      <c r="C175" s="63">
        <v>-9.398667344987004</v>
      </c>
    </row>
    <row r="176" spans="1:3" x14ac:dyDescent="0.2">
      <c r="A176" s="63">
        <v>152</v>
      </c>
      <c r="B176" s="63">
        <v>68.436372870037587</v>
      </c>
      <c r="C176" s="63">
        <v>17.563627129962413</v>
      </c>
    </row>
    <row r="177" spans="1:3" x14ac:dyDescent="0.2">
      <c r="A177" s="63">
        <v>153</v>
      </c>
      <c r="B177" s="63">
        <v>204.3377584199053</v>
      </c>
      <c r="C177" s="63">
        <v>-1.337758419905299</v>
      </c>
    </row>
    <row r="178" spans="1:3" x14ac:dyDescent="0.2">
      <c r="A178" s="63">
        <v>154</v>
      </c>
      <c r="B178" s="63">
        <v>129.05904975747859</v>
      </c>
      <c r="C178" s="63">
        <v>11.94095024252141</v>
      </c>
    </row>
    <row r="179" spans="1:3" x14ac:dyDescent="0.2">
      <c r="A179" s="63">
        <v>155</v>
      </c>
      <c r="B179" s="63">
        <v>101.74553599500517</v>
      </c>
      <c r="C179" s="63">
        <v>-455.74553599500518</v>
      </c>
    </row>
    <row r="180" spans="1:3" x14ac:dyDescent="0.2">
      <c r="A180" s="63">
        <v>156</v>
      </c>
      <c r="B180" s="63">
        <v>27.799193857577144</v>
      </c>
      <c r="C180" s="63">
        <v>-30.799193857577144</v>
      </c>
    </row>
    <row r="181" spans="1:3" x14ac:dyDescent="0.2">
      <c r="A181" s="63">
        <v>157</v>
      </c>
      <c r="B181" s="63">
        <v>43.787592157561583</v>
      </c>
      <c r="C181" s="63">
        <v>-27.787592157561583</v>
      </c>
    </row>
    <row r="182" spans="1:3" x14ac:dyDescent="0.2">
      <c r="A182" s="63">
        <v>158</v>
      </c>
      <c r="B182" s="63">
        <v>45.119958682560281</v>
      </c>
      <c r="C182" s="63">
        <v>-12.119958682560281</v>
      </c>
    </row>
    <row r="183" spans="1:3" x14ac:dyDescent="0.2">
      <c r="A183" s="63">
        <v>159</v>
      </c>
      <c r="B183" s="63">
        <v>105.74263557000127</v>
      </c>
      <c r="C183" s="63">
        <v>-6.7426355700012692</v>
      </c>
    </row>
    <row r="184" spans="1:3" x14ac:dyDescent="0.2">
      <c r="A184" s="63">
        <v>160</v>
      </c>
      <c r="B184" s="63">
        <v>43.121408895062231</v>
      </c>
      <c r="C184" s="63">
        <v>-1.1214088950622312</v>
      </c>
    </row>
    <row r="185" spans="1:3" x14ac:dyDescent="0.2">
      <c r="A185" s="63">
        <v>161</v>
      </c>
      <c r="B185" s="63">
        <v>29.131560382575845</v>
      </c>
      <c r="C185" s="63">
        <v>3.8684396174241549</v>
      </c>
    </row>
    <row r="186" spans="1:3" x14ac:dyDescent="0.2">
      <c r="A186" s="63">
        <v>162</v>
      </c>
      <c r="B186" s="63">
        <v>34.461026482570659</v>
      </c>
      <c r="C186" s="63">
        <v>-5.4610264825706594</v>
      </c>
    </row>
    <row r="187" spans="1:3" x14ac:dyDescent="0.2">
      <c r="A187" s="63">
        <v>163</v>
      </c>
      <c r="B187" s="63">
        <v>26.46682733257844</v>
      </c>
      <c r="C187" s="63">
        <v>1.5331726674215602</v>
      </c>
    </row>
    <row r="188" spans="1:3" x14ac:dyDescent="0.2">
      <c r="A188" s="63">
        <v>164</v>
      </c>
      <c r="B188" s="63">
        <v>61.10835698254472</v>
      </c>
      <c r="C188" s="63">
        <v>6.8916430174552801</v>
      </c>
    </row>
    <row r="189" spans="1:3" x14ac:dyDescent="0.2">
      <c r="A189" s="63">
        <v>165</v>
      </c>
      <c r="B189" s="63">
        <v>61.10835698254472</v>
      </c>
      <c r="C189" s="63">
        <v>5.8916430174552801</v>
      </c>
    </row>
    <row r="190" spans="1:3" x14ac:dyDescent="0.2">
      <c r="A190" s="63">
        <v>166</v>
      </c>
      <c r="B190" s="63">
        <v>47.118508470058337</v>
      </c>
      <c r="C190" s="63">
        <v>-46.118508470058337</v>
      </c>
    </row>
    <row r="191" spans="1:3" x14ac:dyDescent="0.2">
      <c r="A191" s="63">
        <v>167</v>
      </c>
      <c r="B191" s="63">
        <v>49.783241520055746</v>
      </c>
      <c r="C191" s="63">
        <v>-21.783241520055746</v>
      </c>
    </row>
    <row r="192" spans="1:3" x14ac:dyDescent="0.2">
      <c r="A192" s="63">
        <v>168</v>
      </c>
      <c r="B192" s="63">
        <v>37.125759532568068</v>
      </c>
      <c r="C192" s="63">
        <v>-2.1257595325680683</v>
      </c>
    </row>
    <row r="193" spans="1:3" x14ac:dyDescent="0.2">
      <c r="A193" s="63">
        <v>169</v>
      </c>
      <c r="B193" s="63">
        <v>41.122859107564175</v>
      </c>
      <c r="C193" s="63">
        <v>-28.122859107564175</v>
      </c>
    </row>
    <row r="194" spans="1:3" x14ac:dyDescent="0.2">
      <c r="A194" s="63">
        <v>170</v>
      </c>
      <c r="B194" s="63">
        <v>51.115608045054451</v>
      </c>
      <c r="C194" s="63">
        <v>-12.115608045054451</v>
      </c>
    </row>
    <row r="195" spans="1:3" x14ac:dyDescent="0.2">
      <c r="A195" s="63">
        <v>171</v>
      </c>
      <c r="B195" s="63">
        <v>57.777440670047966</v>
      </c>
      <c r="C195" s="63">
        <v>-48.777440670047966</v>
      </c>
    </row>
    <row r="196" spans="1:3" x14ac:dyDescent="0.2">
      <c r="A196" s="63">
        <v>172</v>
      </c>
      <c r="B196" s="63">
        <v>65.105456557540833</v>
      </c>
      <c r="C196" s="63">
        <v>49.894543442459167</v>
      </c>
    </row>
    <row r="197" spans="1:3" x14ac:dyDescent="0.2">
      <c r="A197" s="63">
        <v>173</v>
      </c>
      <c r="B197" s="63">
        <v>27.799193857577144</v>
      </c>
      <c r="C197" s="63">
        <v>2.2008061424228558</v>
      </c>
    </row>
    <row r="198" spans="1:3" x14ac:dyDescent="0.2">
      <c r="A198" s="63">
        <v>174</v>
      </c>
      <c r="B198" s="63">
        <v>49.783241520055746</v>
      </c>
      <c r="C198" s="63">
        <v>20.216758479944254</v>
      </c>
    </row>
    <row r="199" spans="1:3" x14ac:dyDescent="0.2">
      <c r="A199" s="63">
        <v>175</v>
      </c>
      <c r="B199" s="63">
        <v>45.786141945059633</v>
      </c>
      <c r="C199" s="63">
        <v>2.213858054940367</v>
      </c>
    </row>
    <row r="200" spans="1:3" x14ac:dyDescent="0.2">
      <c r="A200" s="63">
        <v>176</v>
      </c>
      <c r="B200" s="63">
        <v>55.112707620050557</v>
      </c>
      <c r="C200" s="63">
        <v>-47.112707620050557</v>
      </c>
    </row>
    <row r="201" spans="1:3" x14ac:dyDescent="0.2">
      <c r="A201" s="63">
        <v>177</v>
      </c>
      <c r="B201" s="63">
        <v>40.456675845064822</v>
      </c>
      <c r="C201" s="63">
        <v>-2.4566758450648223</v>
      </c>
    </row>
    <row r="202" spans="1:3" x14ac:dyDescent="0.2">
      <c r="A202" s="63">
        <v>178</v>
      </c>
      <c r="B202" s="63">
        <v>71.101105920034996</v>
      </c>
      <c r="C202" s="63">
        <v>33.898894079965004</v>
      </c>
    </row>
    <row r="203" spans="1:3" x14ac:dyDescent="0.2">
      <c r="A203" s="63">
        <v>179</v>
      </c>
      <c r="B203" s="63">
        <v>60.442173720045368</v>
      </c>
      <c r="C203" s="63">
        <v>7.5578262799546323</v>
      </c>
    </row>
    <row r="204" spans="1:3" x14ac:dyDescent="0.2">
      <c r="A204" s="63">
        <v>180</v>
      </c>
      <c r="B204" s="63">
        <v>68.436372870037587</v>
      </c>
      <c r="C204" s="63">
        <v>30.563627129962413</v>
      </c>
    </row>
    <row r="205" spans="1:3" x14ac:dyDescent="0.2">
      <c r="A205" s="63">
        <v>181</v>
      </c>
      <c r="B205" s="63">
        <v>34.461026482570659</v>
      </c>
      <c r="C205" s="63">
        <v>-4.4610264825706594</v>
      </c>
    </row>
    <row r="206" spans="1:3" x14ac:dyDescent="0.2">
      <c r="A206" s="63">
        <v>182</v>
      </c>
      <c r="B206" s="63">
        <v>56.445074145049261</v>
      </c>
      <c r="C206" s="63">
        <v>23.554925854950739</v>
      </c>
    </row>
    <row r="207" spans="1:3" x14ac:dyDescent="0.2">
      <c r="A207" s="63">
        <v>183</v>
      </c>
      <c r="B207" s="63">
        <v>55.112707620050557</v>
      </c>
      <c r="C207" s="63">
        <v>3.887292379949443</v>
      </c>
    </row>
    <row r="208" spans="1:3" x14ac:dyDescent="0.2">
      <c r="A208" s="63">
        <v>184</v>
      </c>
      <c r="B208" s="63">
        <v>156.372563519952</v>
      </c>
      <c r="C208" s="63">
        <v>-57.372563519951996</v>
      </c>
    </row>
    <row r="209" spans="1:3" x14ac:dyDescent="0.2">
      <c r="A209" s="63">
        <v>185</v>
      </c>
      <c r="B209" s="63">
        <v>41.122859107564175</v>
      </c>
      <c r="C209" s="63">
        <v>-44.122859107564175</v>
      </c>
    </row>
    <row r="210" spans="1:3" x14ac:dyDescent="0.2">
      <c r="A210" s="63">
        <v>186</v>
      </c>
      <c r="B210" s="63">
        <v>45.119958682560281</v>
      </c>
      <c r="C210" s="63">
        <v>-12.119958682560281</v>
      </c>
    </row>
    <row r="211" spans="1:3" x14ac:dyDescent="0.2">
      <c r="A211" s="63">
        <v>187</v>
      </c>
      <c r="B211" s="63">
        <v>44.453775420060929</v>
      </c>
      <c r="C211" s="63">
        <v>-26.453775420060929</v>
      </c>
    </row>
    <row r="212" spans="1:3" x14ac:dyDescent="0.2">
      <c r="A212" s="63">
        <v>188</v>
      </c>
      <c r="B212" s="63">
        <v>46.452325207558985</v>
      </c>
      <c r="C212" s="63">
        <v>-12.452325207558985</v>
      </c>
    </row>
    <row r="213" spans="1:3" x14ac:dyDescent="0.2">
      <c r="A213" s="63">
        <v>189</v>
      </c>
      <c r="B213" s="63">
        <v>93.751336845012943</v>
      </c>
      <c r="C213" s="63">
        <v>21.248663154987057</v>
      </c>
    </row>
    <row r="214" spans="1:3" x14ac:dyDescent="0.2">
      <c r="A214" s="63">
        <v>190</v>
      </c>
      <c r="B214" s="63">
        <v>57.111257407548614</v>
      </c>
      <c r="C214" s="63">
        <v>37.888742592451386</v>
      </c>
    </row>
    <row r="215" spans="1:3" x14ac:dyDescent="0.2">
      <c r="A215" s="63">
        <v>191</v>
      </c>
      <c r="B215" s="63">
        <v>215.66287388239431</v>
      </c>
      <c r="C215" s="63">
        <v>-14.662873882394308</v>
      </c>
    </row>
    <row r="216" spans="1:3" x14ac:dyDescent="0.2">
      <c r="A216" s="63">
        <v>192</v>
      </c>
      <c r="B216" s="63">
        <v>135.05469911997272</v>
      </c>
      <c r="C216" s="63">
        <v>6.9453008800272755</v>
      </c>
    </row>
    <row r="217" spans="1:3" x14ac:dyDescent="0.2">
      <c r="A217" s="63">
        <v>193</v>
      </c>
      <c r="B217" s="63">
        <v>71.101105920034996</v>
      </c>
      <c r="C217" s="63">
        <v>33.898894079965004</v>
      </c>
    </row>
    <row r="218" spans="1:3" x14ac:dyDescent="0.2">
      <c r="A218" s="63">
        <v>194</v>
      </c>
      <c r="B218" s="63">
        <v>60.442173720045368</v>
      </c>
      <c r="C218" s="63">
        <v>7.5578262799546323</v>
      </c>
    </row>
    <row r="219" spans="1:3" x14ac:dyDescent="0.2">
      <c r="A219" s="63">
        <v>195</v>
      </c>
      <c r="B219" s="63">
        <v>68.436372870037587</v>
      </c>
      <c r="C219" s="63">
        <v>30.563627129962413</v>
      </c>
    </row>
    <row r="220" spans="1:3" x14ac:dyDescent="0.2">
      <c r="A220" s="63">
        <v>196</v>
      </c>
      <c r="B220" s="63">
        <v>56.445074145049261</v>
      </c>
      <c r="C220" s="63">
        <v>22.554925854950739</v>
      </c>
    </row>
    <row r="221" spans="1:3" x14ac:dyDescent="0.2">
      <c r="A221" s="63">
        <v>197</v>
      </c>
      <c r="B221" s="63">
        <v>55.112707620050557</v>
      </c>
      <c r="C221" s="63">
        <v>3.887292379949443</v>
      </c>
    </row>
    <row r="222" spans="1:3" x14ac:dyDescent="0.2">
      <c r="A222" s="63">
        <v>198</v>
      </c>
      <c r="B222" s="63">
        <v>17.140261657587516</v>
      </c>
      <c r="C222" s="63">
        <v>-7.1402616575875157</v>
      </c>
    </row>
    <row r="223" spans="1:3" x14ac:dyDescent="0.2">
      <c r="A223" s="63">
        <v>199</v>
      </c>
      <c r="B223" s="63">
        <v>23.802094282581034</v>
      </c>
      <c r="C223" s="63">
        <v>-17.802094282581034</v>
      </c>
    </row>
    <row r="224" spans="1:3" x14ac:dyDescent="0.2">
      <c r="A224" s="63">
        <v>200</v>
      </c>
      <c r="B224" s="63">
        <v>20.471177970084277</v>
      </c>
      <c r="C224" s="63">
        <v>-8.4711779700842769</v>
      </c>
    </row>
    <row r="225" spans="1:3" x14ac:dyDescent="0.2">
      <c r="A225" s="63">
        <v>201</v>
      </c>
      <c r="B225" s="63">
        <v>17.806444920086868</v>
      </c>
      <c r="C225" s="63">
        <v>-6.806444920086868</v>
      </c>
    </row>
    <row r="226" spans="1:3" x14ac:dyDescent="0.2">
      <c r="A226" s="63">
        <v>202</v>
      </c>
      <c r="B226" s="63">
        <v>5.1489629325991899</v>
      </c>
      <c r="C226" s="63">
        <v>26.85103706740081</v>
      </c>
    </row>
    <row r="227" spans="1:3" x14ac:dyDescent="0.2">
      <c r="A227" s="63">
        <v>203</v>
      </c>
      <c r="B227" s="63">
        <v>163.70057940744488</v>
      </c>
      <c r="C227" s="63">
        <v>37.299420592555123</v>
      </c>
    </row>
    <row r="228" spans="1:3" x14ac:dyDescent="0.2">
      <c r="A228" s="63">
        <v>204</v>
      </c>
      <c r="B228" s="63">
        <v>64.439273295041488</v>
      </c>
      <c r="C228" s="63">
        <v>30.560726704958512</v>
      </c>
    </row>
    <row r="229" spans="1:3" x14ac:dyDescent="0.2">
      <c r="A229" s="63">
        <v>205</v>
      </c>
      <c r="B229" s="63">
        <v>135.7208823824721</v>
      </c>
      <c r="C229" s="63">
        <v>5.279117617527902</v>
      </c>
    </row>
    <row r="230" spans="1:3" x14ac:dyDescent="0.2">
      <c r="A230" s="63">
        <v>206</v>
      </c>
      <c r="B230" s="63">
        <v>165.03294593244357</v>
      </c>
      <c r="C230" s="63">
        <v>3.9670540675564325</v>
      </c>
    </row>
    <row r="231" spans="1:3" x14ac:dyDescent="0.2">
      <c r="A231" s="63">
        <v>207</v>
      </c>
      <c r="B231" s="63">
        <v>62.440723507543424</v>
      </c>
      <c r="C231" s="63">
        <v>-20.440723507543424</v>
      </c>
    </row>
    <row r="232" spans="1:3" x14ac:dyDescent="0.2">
      <c r="A232" s="63">
        <v>208</v>
      </c>
      <c r="B232" s="63">
        <v>55.112707620050557</v>
      </c>
      <c r="C232" s="63">
        <v>-9.112707620050557</v>
      </c>
    </row>
    <row r="233" spans="1:3" x14ac:dyDescent="0.2">
      <c r="A233" s="63">
        <v>209</v>
      </c>
      <c r="B233" s="63">
        <v>27.133010595077792</v>
      </c>
      <c r="C233" s="63">
        <v>-31.133010595077792</v>
      </c>
    </row>
    <row r="234" spans="1:3" x14ac:dyDescent="0.2">
      <c r="A234" s="63">
        <v>210</v>
      </c>
      <c r="B234" s="63">
        <v>38.458126057566766</v>
      </c>
      <c r="C234" s="63">
        <v>9.5418739424332344</v>
      </c>
    </row>
    <row r="235" spans="1:3" x14ac:dyDescent="0.2">
      <c r="A235" s="63">
        <v>211</v>
      </c>
      <c r="B235" s="63">
        <v>33.128659957571955</v>
      </c>
      <c r="C235" s="63">
        <v>4.8713400424280451</v>
      </c>
    </row>
    <row r="236" spans="1:3" x14ac:dyDescent="0.2">
      <c r="A236" s="63">
        <v>212</v>
      </c>
      <c r="B236" s="63">
        <v>33.794843220071307</v>
      </c>
      <c r="C236" s="63">
        <v>-41.794843220071307</v>
      </c>
    </row>
    <row r="237" spans="1:3" x14ac:dyDescent="0.2">
      <c r="A237" s="63">
        <v>213</v>
      </c>
      <c r="B237" s="63">
        <v>61.10835698254472</v>
      </c>
      <c r="C237" s="63">
        <v>-93.10835698254472</v>
      </c>
    </row>
    <row r="238" spans="1:3" x14ac:dyDescent="0.2">
      <c r="A238" s="63">
        <v>214</v>
      </c>
      <c r="B238" s="63">
        <v>28.465377120076493</v>
      </c>
      <c r="C238" s="63">
        <v>-19.465377120076493</v>
      </c>
    </row>
    <row r="239" spans="1:3" x14ac:dyDescent="0.2">
      <c r="A239" s="63">
        <v>215</v>
      </c>
      <c r="B239" s="63">
        <v>25.134460807579735</v>
      </c>
      <c r="C239" s="63">
        <v>-32.134460807579735</v>
      </c>
    </row>
    <row r="240" spans="1:3" x14ac:dyDescent="0.2">
      <c r="A240" s="63">
        <v>216</v>
      </c>
      <c r="B240" s="63">
        <v>45.119958682560281</v>
      </c>
      <c r="C240" s="63">
        <v>-12.119958682560281</v>
      </c>
    </row>
    <row r="241" spans="1:3" x14ac:dyDescent="0.2">
      <c r="A241" s="63">
        <v>217</v>
      </c>
      <c r="B241" s="63">
        <v>39.79049258256547</v>
      </c>
      <c r="C241" s="63">
        <v>-1.7904925825654701</v>
      </c>
    </row>
    <row r="242" spans="1:3" x14ac:dyDescent="0.2">
      <c r="A242" s="63">
        <v>218</v>
      </c>
      <c r="B242" s="63">
        <v>41.122859107564175</v>
      </c>
      <c r="C242" s="63">
        <v>-44.122859107564175</v>
      </c>
    </row>
    <row r="243" spans="1:3" x14ac:dyDescent="0.2">
      <c r="A243" s="63">
        <v>219</v>
      </c>
      <c r="B243" s="63">
        <v>58.443623932547311</v>
      </c>
      <c r="C243" s="63">
        <v>3.556376067452689</v>
      </c>
    </row>
    <row r="244" spans="1:3" x14ac:dyDescent="0.2">
      <c r="A244" s="63">
        <v>220</v>
      </c>
      <c r="B244" s="63">
        <v>62.440723507543424</v>
      </c>
      <c r="C244" s="63">
        <v>8.5592764924565756</v>
      </c>
    </row>
    <row r="245" spans="1:3" x14ac:dyDescent="0.2">
      <c r="A245" s="63">
        <v>221</v>
      </c>
      <c r="B245" s="63">
        <v>44.453775420060929</v>
      </c>
      <c r="C245" s="63">
        <v>-26.453775420060929</v>
      </c>
    </row>
    <row r="246" spans="1:3" x14ac:dyDescent="0.2">
      <c r="A246" s="63">
        <v>222</v>
      </c>
      <c r="B246" s="63">
        <v>110.40591840749674</v>
      </c>
      <c r="C246" s="63">
        <v>-12.405918407496742</v>
      </c>
    </row>
    <row r="247" spans="1:3" x14ac:dyDescent="0.2">
      <c r="A247" s="63">
        <v>223</v>
      </c>
      <c r="B247" s="63">
        <v>19.804994707584925</v>
      </c>
      <c r="C247" s="63">
        <v>-2.8049947075849246</v>
      </c>
    </row>
    <row r="248" spans="1:3" x14ac:dyDescent="0.2">
      <c r="A248" s="63">
        <v>224</v>
      </c>
      <c r="B248" s="63">
        <v>26.46682733257844</v>
      </c>
      <c r="C248" s="63">
        <v>1.5331726674215602</v>
      </c>
    </row>
    <row r="249" spans="1:3" x14ac:dyDescent="0.2">
      <c r="A249" s="63">
        <v>225</v>
      </c>
      <c r="B249" s="63">
        <v>40.456675845064822</v>
      </c>
      <c r="C249" s="63">
        <v>-28.456675845064822</v>
      </c>
    </row>
    <row r="250" spans="1:3" x14ac:dyDescent="0.2">
      <c r="A250" s="63">
        <v>226</v>
      </c>
      <c r="B250" s="63">
        <v>66.437823082539524</v>
      </c>
      <c r="C250" s="63">
        <v>-51.437823082539524</v>
      </c>
    </row>
    <row r="251" spans="1:3" x14ac:dyDescent="0.2">
      <c r="A251" s="63">
        <v>227</v>
      </c>
      <c r="B251" s="63">
        <v>56.445074145049261</v>
      </c>
      <c r="C251" s="63">
        <v>-6.4450741450492615</v>
      </c>
    </row>
    <row r="252" spans="1:3" x14ac:dyDescent="0.2">
      <c r="A252" s="63">
        <v>228</v>
      </c>
      <c r="B252" s="63">
        <v>42.455225632562879</v>
      </c>
      <c r="C252" s="63">
        <v>-1.455225632562879</v>
      </c>
    </row>
    <row r="253" spans="1:3" x14ac:dyDescent="0.2">
      <c r="A253" s="63">
        <v>229</v>
      </c>
      <c r="B253" s="63">
        <v>48.450874995057042</v>
      </c>
      <c r="C253" s="63">
        <v>-45.450874995057042</v>
      </c>
    </row>
    <row r="254" spans="1:3" x14ac:dyDescent="0.2">
      <c r="A254" s="63">
        <v>230</v>
      </c>
      <c r="B254" s="63">
        <v>37.125759532568068</v>
      </c>
      <c r="C254" s="63">
        <v>-2.1257595325680683</v>
      </c>
    </row>
    <row r="255" spans="1:3" x14ac:dyDescent="0.2">
      <c r="A255" s="63">
        <v>231</v>
      </c>
      <c r="B255" s="63">
        <v>51.781791307553796</v>
      </c>
      <c r="C255" s="63">
        <v>-9.7817913075537959</v>
      </c>
    </row>
    <row r="256" spans="1:3" x14ac:dyDescent="0.2">
      <c r="A256" s="63">
        <v>232</v>
      </c>
      <c r="B256" s="63">
        <v>48.450874995057042</v>
      </c>
      <c r="C256" s="63">
        <v>17.549125004942958</v>
      </c>
    </row>
    <row r="257" spans="1:3" x14ac:dyDescent="0.2">
      <c r="A257" s="63">
        <v>233</v>
      </c>
      <c r="B257" s="63">
        <v>36.459576270068709</v>
      </c>
      <c r="C257" s="63">
        <v>6.5404237299312911</v>
      </c>
    </row>
    <row r="258" spans="1:3" x14ac:dyDescent="0.2">
      <c r="A258" s="63">
        <v>234</v>
      </c>
      <c r="B258" s="63">
        <v>38.458126057566766</v>
      </c>
      <c r="C258" s="63">
        <v>9.5418739424332344</v>
      </c>
    </row>
    <row r="259" spans="1:3" x14ac:dyDescent="0.2">
      <c r="A259" s="63">
        <v>235</v>
      </c>
      <c r="B259" s="63">
        <v>23.135911020081682</v>
      </c>
      <c r="C259" s="63">
        <v>-2.1359110200816822</v>
      </c>
    </row>
    <row r="260" spans="1:3" x14ac:dyDescent="0.2">
      <c r="A260" s="63">
        <v>236</v>
      </c>
      <c r="B260" s="63">
        <v>41.789042370063527</v>
      </c>
      <c r="C260" s="63">
        <v>-12.789042370063527</v>
      </c>
    </row>
    <row r="261" spans="1:3" x14ac:dyDescent="0.2">
      <c r="A261" s="63">
        <v>237</v>
      </c>
      <c r="B261" s="63">
        <v>48.450874995057042</v>
      </c>
      <c r="C261" s="63">
        <v>-45.450874995057042</v>
      </c>
    </row>
    <row r="262" spans="1:3" x14ac:dyDescent="0.2">
      <c r="A262" s="63">
        <v>238</v>
      </c>
      <c r="B262" s="63">
        <v>50.449424782555099</v>
      </c>
      <c r="C262" s="63">
        <v>70.550575217444901</v>
      </c>
    </row>
    <row r="263" spans="1:3" x14ac:dyDescent="0.2">
      <c r="A263" s="63">
        <v>239</v>
      </c>
      <c r="B263" s="63">
        <v>62.440723507543424</v>
      </c>
      <c r="C263" s="63">
        <v>-21.440723507543424</v>
      </c>
    </row>
    <row r="264" spans="1:3" x14ac:dyDescent="0.2">
      <c r="A264" s="63">
        <v>240</v>
      </c>
      <c r="B264" s="63">
        <v>55.112707620050557</v>
      </c>
      <c r="C264" s="63">
        <v>-9.112707620050557</v>
      </c>
    </row>
    <row r="265" spans="1:3" x14ac:dyDescent="0.2">
      <c r="A265" s="63">
        <v>241</v>
      </c>
      <c r="B265" s="63">
        <v>26.46682733257844</v>
      </c>
      <c r="C265" s="63">
        <v>1.5331726674215602</v>
      </c>
    </row>
    <row r="266" spans="1:3" x14ac:dyDescent="0.2">
      <c r="A266" s="63">
        <v>242</v>
      </c>
      <c r="B266" s="63">
        <v>36.459576270068709</v>
      </c>
      <c r="C266" s="63">
        <v>7.5404237299312911</v>
      </c>
    </row>
    <row r="267" spans="1:3" x14ac:dyDescent="0.2">
      <c r="A267" s="63">
        <v>243</v>
      </c>
      <c r="B267" s="63">
        <v>56.445074145049261</v>
      </c>
      <c r="C267" s="63">
        <v>-5.4450741450492615</v>
      </c>
    </row>
    <row r="268" spans="1:3" x14ac:dyDescent="0.2">
      <c r="A268" s="63">
        <v>244</v>
      </c>
      <c r="B268" s="63">
        <v>66.437823082539524</v>
      </c>
      <c r="C268" s="63">
        <v>-50.437823082539524</v>
      </c>
    </row>
    <row r="269" spans="1:3" x14ac:dyDescent="0.2">
      <c r="A269" s="63">
        <v>245</v>
      </c>
      <c r="B269" s="63">
        <v>62.440723507543424</v>
      </c>
      <c r="C269" s="63">
        <v>8.5592764924565756</v>
      </c>
    </row>
    <row r="270" spans="1:3" x14ac:dyDescent="0.2">
      <c r="A270" s="63">
        <v>246</v>
      </c>
      <c r="B270" s="63">
        <v>58.443623932547311</v>
      </c>
      <c r="C270" s="63">
        <v>4.556376067452689</v>
      </c>
    </row>
    <row r="271" spans="1:3" x14ac:dyDescent="0.2">
      <c r="A271" s="63">
        <v>247</v>
      </c>
      <c r="B271" s="63">
        <v>37.125759532568068</v>
      </c>
      <c r="C271" s="63">
        <v>-3.1257595325680683</v>
      </c>
    </row>
    <row r="272" spans="1:3" x14ac:dyDescent="0.2">
      <c r="A272" s="63">
        <v>248</v>
      </c>
      <c r="B272" s="63">
        <v>40.456675845064822</v>
      </c>
      <c r="C272" s="63">
        <v>-28.456675845064822</v>
      </c>
    </row>
    <row r="273" spans="1:3" x14ac:dyDescent="0.2">
      <c r="A273" s="63">
        <v>249</v>
      </c>
      <c r="B273" s="63">
        <v>51.781791307553796</v>
      </c>
      <c r="C273" s="63">
        <v>-9.7817913075537959</v>
      </c>
    </row>
    <row r="274" spans="1:3" x14ac:dyDescent="0.2">
      <c r="A274" s="63">
        <v>250</v>
      </c>
      <c r="B274" s="63">
        <v>26.46682733257844</v>
      </c>
      <c r="C274" s="63">
        <v>1.5331726674215602</v>
      </c>
    </row>
    <row r="275" spans="1:3" x14ac:dyDescent="0.2">
      <c r="A275" s="63">
        <v>251</v>
      </c>
      <c r="B275" s="63">
        <v>19.804994707584925</v>
      </c>
      <c r="C275" s="63">
        <v>-2.8049947075849246</v>
      </c>
    </row>
    <row r="276" spans="1:3" x14ac:dyDescent="0.2">
      <c r="A276" s="63">
        <v>252</v>
      </c>
      <c r="B276" s="63">
        <v>95.083703370011648</v>
      </c>
      <c r="C276" s="63">
        <v>3.9162966299883522</v>
      </c>
    </row>
    <row r="277" spans="1:3" x14ac:dyDescent="0.2">
      <c r="A277" s="63">
        <v>253</v>
      </c>
      <c r="B277" s="63">
        <v>41.122859107564175</v>
      </c>
      <c r="C277" s="63">
        <v>-45.122859107564175</v>
      </c>
    </row>
    <row r="278" spans="1:3" x14ac:dyDescent="0.2">
      <c r="A278" s="63">
        <v>254</v>
      </c>
      <c r="B278" s="63">
        <v>55.112707620050557</v>
      </c>
      <c r="C278" s="63">
        <v>284.88729237994943</v>
      </c>
    </row>
    <row r="279" spans="1:3" x14ac:dyDescent="0.2">
      <c r="A279" s="63">
        <v>255</v>
      </c>
      <c r="B279" s="63">
        <v>44.453775420060929</v>
      </c>
      <c r="C279" s="63">
        <v>-26.453775420060929</v>
      </c>
    </row>
    <row r="280" spans="1:3" x14ac:dyDescent="0.2">
      <c r="A280" s="63">
        <v>256</v>
      </c>
      <c r="B280" s="63">
        <v>17.140261657587516</v>
      </c>
      <c r="C280" s="63">
        <v>-6.1402616575875157</v>
      </c>
    </row>
    <row r="281" spans="1:3" x14ac:dyDescent="0.2">
      <c r="A281" s="63">
        <v>257</v>
      </c>
      <c r="B281" s="63">
        <v>5.1489629325991899</v>
      </c>
      <c r="C281" s="63">
        <v>26.85103706740081</v>
      </c>
    </row>
    <row r="282" spans="1:3" x14ac:dyDescent="0.2">
      <c r="A282" s="63">
        <v>258</v>
      </c>
      <c r="B282" s="63">
        <v>25.134460807579735</v>
      </c>
      <c r="C282" s="63">
        <v>-31.134460807579735</v>
      </c>
    </row>
    <row r="283" spans="1:3" x14ac:dyDescent="0.2">
      <c r="A283" s="63">
        <v>259</v>
      </c>
      <c r="B283" s="63">
        <v>33.794843220071307</v>
      </c>
      <c r="C283" s="63">
        <v>-40.794843220071307</v>
      </c>
    </row>
    <row r="284" spans="1:3" x14ac:dyDescent="0.2">
      <c r="A284" s="63">
        <v>260</v>
      </c>
      <c r="B284" s="63">
        <v>32.462476695072603</v>
      </c>
      <c r="C284" s="63">
        <v>-7.4624766950726027</v>
      </c>
    </row>
    <row r="285" spans="1:3" x14ac:dyDescent="0.2">
      <c r="A285" s="63">
        <v>261</v>
      </c>
      <c r="B285" s="63">
        <v>35.127209745070012</v>
      </c>
      <c r="C285" s="63">
        <v>-12.127209745070012</v>
      </c>
    </row>
    <row r="286" spans="1:3" x14ac:dyDescent="0.2">
      <c r="A286" s="63">
        <v>262</v>
      </c>
      <c r="B286" s="63">
        <v>27.133010595077792</v>
      </c>
      <c r="C286" s="63">
        <v>-31.133010595077792</v>
      </c>
    </row>
    <row r="287" spans="1:3" x14ac:dyDescent="0.2">
      <c r="A287" s="63">
        <v>263</v>
      </c>
      <c r="B287" s="63">
        <v>68.436372870037587</v>
      </c>
      <c r="C287" s="63">
        <v>31.563627129962413</v>
      </c>
    </row>
    <row r="288" spans="1:3" x14ac:dyDescent="0.2">
      <c r="A288" s="63">
        <v>264</v>
      </c>
      <c r="B288" s="63">
        <v>71.101105920034996</v>
      </c>
      <c r="C288" s="63">
        <v>33.898894079965004</v>
      </c>
    </row>
    <row r="289" spans="1:3" x14ac:dyDescent="0.2">
      <c r="A289" s="63">
        <v>265</v>
      </c>
      <c r="B289" s="63">
        <v>56.445074145049261</v>
      </c>
      <c r="C289" s="63">
        <v>22.554925854950739</v>
      </c>
    </row>
    <row r="290" spans="1:3" x14ac:dyDescent="0.2">
      <c r="A290" s="63">
        <v>266</v>
      </c>
      <c r="B290" s="63">
        <v>203.00539189490661</v>
      </c>
      <c r="C290" s="63">
        <v>60.994608105093391</v>
      </c>
    </row>
    <row r="291" spans="1:3" x14ac:dyDescent="0.2">
      <c r="A291" s="63">
        <v>267</v>
      </c>
      <c r="B291" s="63">
        <v>90.420420532516189</v>
      </c>
      <c r="C291" s="63">
        <v>-293.42042053251618</v>
      </c>
    </row>
    <row r="292" spans="1:3" x14ac:dyDescent="0.2">
      <c r="A292" s="63">
        <v>268</v>
      </c>
      <c r="B292" s="63">
        <v>137.05324890747079</v>
      </c>
      <c r="C292" s="63">
        <v>107.94675109252921</v>
      </c>
    </row>
    <row r="293" spans="1:3" x14ac:dyDescent="0.2">
      <c r="A293" s="63">
        <v>269</v>
      </c>
      <c r="B293" s="63">
        <v>165.69912919494294</v>
      </c>
      <c r="C293" s="63">
        <v>-34.699129194942941</v>
      </c>
    </row>
    <row r="294" spans="1:3" x14ac:dyDescent="0.2">
      <c r="A294" s="63">
        <v>270</v>
      </c>
      <c r="B294" s="63">
        <v>137.71943216997016</v>
      </c>
      <c r="C294" s="63">
        <v>-257.71943216997016</v>
      </c>
    </row>
    <row r="295" spans="1:3" x14ac:dyDescent="0.2">
      <c r="A295" s="63">
        <v>271</v>
      </c>
      <c r="B295" s="63">
        <v>48.450874995057042</v>
      </c>
      <c r="C295" s="63">
        <v>16.549125004942958</v>
      </c>
    </row>
    <row r="296" spans="1:3" x14ac:dyDescent="0.2">
      <c r="A296" s="63">
        <v>272</v>
      </c>
      <c r="B296" s="63">
        <v>42.455225632562879</v>
      </c>
      <c r="C296" s="63">
        <v>-1.455225632562879</v>
      </c>
    </row>
    <row r="297" spans="1:3" x14ac:dyDescent="0.2">
      <c r="A297" s="63">
        <v>273</v>
      </c>
      <c r="B297" s="63">
        <v>37.791942795067413</v>
      </c>
      <c r="C297" s="63">
        <v>-2.7919427950674134</v>
      </c>
    </row>
    <row r="298" spans="1:3" x14ac:dyDescent="0.2">
      <c r="A298" s="63">
        <v>274</v>
      </c>
      <c r="B298" s="63">
        <v>62.440723507543424</v>
      </c>
      <c r="C298" s="63">
        <v>-20.440723507543424</v>
      </c>
    </row>
    <row r="299" spans="1:3" x14ac:dyDescent="0.2">
      <c r="A299" s="63">
        <v>275</v>
      </c>
      <c r="B299" s="63">
        <v>48.450874995057042</v>
      </c>
      <c r="C299" s="63">
        <v>-46.450874995057042</v>
      </c>
    </row>
    <row r="300" spans="1:3" x14ac:dyDescent="0.2">
      <c r="A300" s="63">
        <v>276</v>
      </c>
      <c r="B300" s="63">
        <v>30.46392690757455</v>
      </c>
      <c r="C300" s="63">
        <v>3.5360730924254504</v>
      </c>
    </row>
    <row r="301" spans="1:3" x14ac:dyDescent="0.2">
      <c r="A301" s="63">
        <v>277</v>
      </c>
      <c r="B301" s="63">
        <v>36.459576270068709</v>
      </c>
      <c r="C301" s="63">
        <v>7.5404237299312911</v>
      </c>
    </row>
    <row r="302" spans="1:3" x14ac:dyDescent="0.2">
      <c r="A302" s="63">
        <v>278</v>
      </c>
      <c r="B302" s="63">
        <v>33.794843220071307</v>
      </c>
      <c r="C302" s="63">
        <v>-40.794843220071307</v>
      </c>
    </row>
    <row r="303" spans="1:3" x14ac:dyDescent="0.2">
      <c r="A303" s="63">
        <v>279</v>
      </c>
      <c r="B303" s="63">
        <v>28.465377120076493</v>
      </c>
      <c r="C303" s="63">
        <v>-20.465377120076493</v>
      </c>
    </row>
    <row r="304" spans="1:3" x14ac:dyDescent="0.2">
      <c r="A304" s="63">
        <v>280</v>
      </c>
      <c r="B304" s="63">
        <v>17.140261657587516</v>
      </c>
      <c r="C304" s="63">
        <v>-7.1402616575875157</v>
      </c>
    </row>
    <row r="305" spans="1:3" x14ac:dyDescent="0.2">
      <c r="A305" s="63">
        <v>281</v>
      </c>
      <c r="B305" s="63">
        <v>23.802094282581034</v>
      </c>
      <c r="C305" s="63">
        <v>-18.802094282581034</v>
      </c>
    </row>
    <row r="306" spans="1:3" x14ac:dyDescent="0.2">
      <c r="A306" s="63">
        <v>282</v>
      </c>
      <c r="B306" s="63">
        <v>25.134460807579735</v>
      </c>
      <c r="C306" s="63">
        <v>-32.134460807579735</v>
      </c>
    </row>
    <row r="307" spans="1:3" x14ac:dyDescent="0.2">
      <c r="A307" s="63">
        <v>283</v>
      </c>
      <c r="B307" s="63">
        <v>35.127209745070012</v>
      </c>
      <c r="C307" s="63">
        <v>-11.127209745070012</v>
      </c>
    </row>
    <row r="308" spans="1:3" x14ac:dyDescent="0.2">
      <c r="A308" s="63">
        <v>284</v>
      </c>
      <c r="B308" s="63">
        <v>61.10835698254472</v>
      </c>
      <c r="C308" s="63">
        <v>-92.10835698254472</v>
      </c>
    </row>
    <row r="309" spans="1:3" x14ac:dyDescent="0.2">
      <c r="A309" s="63">
        <v>285</v>
      </c>
      <c r="B309" s="63">
        <v>62.440723507543424</v>
      </c>
      <c r="C309" s="63">
        <v>7.5592764924565756</v>
      </c>
    </row>
    <row r="310" spans="1:3" x14ac:dyDescent="0.2">
      <c r="A310" s="63">
        <v>286</v>
      </c>
      <c r="B310" s="63">
        <v>19.804994707584925</v>
      </c>
      <c r="C310" s="63">
        <v>-2.8049947075849246</v>
      </c>
    </row>
    <row r="311" spans="1:3" x14ac:dyDescent="0.2">
      <c r="A311" s="63">
        <v>287</v>
      </c>
      <c r="B311" s="63">
        <v>58.443623932547311</v>
      </c>
      <c r="C311" s="63">
        <v>4.556376067452689</v>
      </c>
    </row>
    <row r="312" spans="1:3" x14ac:dyDescent="0.2">
      <c r="A312" s="63">
        <v>288</v>
      </c>
      <c r="B312" s="63">
        <v>40.456675845064822</v>
      </c>
      <c r="C312" s="63">
        <v>-29.456675845064822</v>
      </c>
    </row>
    <row r="313" spans="1:3" x14ac:dyDescent="0.2">
      <c r="A313" s="63">
        <v>289</v>
      </c>
      <c r="B313" s="63">
        <v>66.437823082539524</v>
      </c>
      <c r="C313" s="63">
        <v>-51.437823082539524</v>
      </c>
    </row>
    <row r="314" spans="1:3" x14ac:dyDescent="0.2">
      <c r="A314" s="63">
        <v>290</v>
      </c>
      <c r="B314" s="63">
        <v>34.461026482570659</v>
      </c>
      <c r="C314" s="63">
        <v>-5.4610264825706594</v>
      </c>
    </row>
    <row r="315" spans="1:3" x14ac:dyDescent="0.2">
      <c r="A315" s="63">
        <v>291</v>
      </c>
      <c r="B315" s="63">
        <v>26.46682733257844</v>
      </c>
      <c r="C315" s="63">
        <v>2.5331726674215602</v>
      </c>
    </row>
    <row r="316" spans="1:3" x14ac:dyDescent="0.2">
      <c r="A316" s="63">
        <v>292</v>
      </c>
      <c r="B316" s="63">
        <v>55.112707620050557</v>
      </c>
      <c r="C316" s="63">
        <v>2.887292379949443</v>
      </c>
    </row>
    <row r="317" spans="1:3" x14ac:dyDescent="0.2">
      <c r="A317" s="63">
        <v>293</v>
      </c>
      <c r="B317" s="63">
        <v>71.101105920034996</v>
      </c>
      <c r="C317" s="63">
        <v>34.898894079965004</v>
      </c>
    </row>
    <row r="318" spans="1:3" x14ac:dyDescent="0.2">
      <c r="A318" s="63">
        <v>294</v>
      </c>
      <c r="B318" s="63">
        <v>56.445074145049261</v>
      </c>
      <c r="C318" s="63">
        <v>23.554925854950739</v>
      </c>
    </row>
    <row r="319" spans="1:3" x14ac:dyDescent="0.2">
      <c r="A319" s="63">
        <v>295</v>
      </c>
      <c r="B319" s="63">
        <v>45.119958682560281</v>
      </c>
      <c r="C319" s="63">
        <v>-12.119958682560281</v>
      </c>
    </row>
    <row r="320" spans="1:3" x14ac:dyDescent="0.2">
      <c r="A320" s="63">
        <v>296</v>
      </c>
      <c r="B320" s="63">
        <v>39.79049258256547</v>
      </c>
      <c r="C320" s="63">
        <v>-1.7904925825654701</v>
      </c>
    </row>
    <row r="321" spans="1:3" x14ac:dyDescent="0.2">
      <c r="A321" s="63">
        <v>297</v>
      </c>
      <c r="B321" s="63">
        <v>122.39721713248507</v>
      </c>
      <c r="C321" s="63">
        <v>41.602782867514932</v>
      </c>
    </row>
    <row r="322" spans="1:3" x14ac:dyDescent="0.2">
      <c r="A322" s="63">
        <v>298</v>
      </c>
      <c r="B322" s="63">
        <v>60.442173720045368</v>
      </c>
      <c r="C322" s="63">
        <v>7.5578262799546323</v>
      </c>
    </row>
    <row r="323" spans="1:3" x14ac:dyDescent="0.2">
      <c r="A323" s="63">
        <v>299</v>
      </c>
      <c r="B323" s="63">
        <v>33.128659957571955</v>
      </c>
      <c r="C323" s="63">
        <v>4.8713400424280451</v>
      </c>
    </row>
    <row r="324" spans="1:3" x14ac:dyDescent="0.2">
      <c r="A324" s="63">
        <v>300</v>
      </c>
      <c r="B324" s="63">
        <v>37.791942795067413</v>
      </c>
      <c r="C324" s="63">
        <v>-2.7919427950674134</v>
      </c>
    </row>
    <row r="325" spans="1:3" x14ac:dyDescent="0.2">
      <c r="A325" s="63">
        <v>301</v>
      </c>
      <c r="B325" s="63">
        <v>38.458126057566766</v>
      </c>
      <c r="C325" s="63">
        <v>9.5418739424332344</v>
      </c>
    </row>
    <row r="326" spans="1:3" x14ac:dyDescent="0.2">
      <c r="A326" s="63">
        <v>302</v>
      </c>
      <c r="B326" s="63">
        <v>32.462476695072603</v>
      </c>
      <c r="C326" s="63">
        <v>-8.4624766950726027</v>
      </c>
    </row>
    <row r="327" spans="1:3" x14ac:dyDescent="0.2">
      <c r="A327" s="63">
        <v>303</v>
      </c>
      <c r="B327" s="63">
        <v>35.127209745070012</v>
      </c>
      <c r="C327" s="63">
        <v>-11.127209745070012</v>
      </c>
    </row>
    <row r="328" spans="1:3" x14ac:dyDescent="0.2">
      <c r="A328" s="63">
        <v>304</v>
      </c>
      <c r="B328" s="63">
        <v>61.10835698254472</v>
      </c>
      <c r="C328" s="63">
        <v>-92.10835698254472</v>
      </c>
    </row>
    <row r="329" spans="1:3" x14ac:dyDescent="0.2">
      <c r="A329" s="63">
        <v>305</v>
      </c>
      <c r="B329" s="63">
        <v>33.794843220071307</v>
      </c>
      <c r="C329" s="63">
        <v>-40.794843220071307</v>
      </c>
    </row>
    <row r="330" spans="1:3" x14ac:dyDescent="0.2">
      <c r="A330" s="63">
        <v>306</v>
      </c>
      <c r="B330" s="63">
        <v>28.465377120076493</v>
      </c>
      <c r="C330" s="63">
        <v>-19.465377120076493</v>
      </c>
    </row>
    <row r="331" spans="1:3" x14ac:dyDescent="0.2">
      <c r="A331" s="63">
        <v>307</v>
      </c>
      <c r="B331" s="63">
        <v>25.134460807579735</v>
      </c>
      <c r="C331" s="63">
        <v>-31.134460807579735</v>
      </c>
    </row>
    <row r="332" spans="1:3" x14ac:dyDescent="0.2">
      <c r="A332" s="63">
        <v>308</v>
      </c>
      <c r="B332" s="63">
        <v>55.112707620050557</v>
      </c>
      <c r="C332" s="63">
        <v>-9.112707620050557</v>
      </c>
    </row>
    <row r="333" spans="1:3" x14ac:dyDescent="0.2">
      <c r="A333" s="63">
        <v>309</v>
      </c>
      <c r="B333" s="63">
        <v>41.789042370063527</v>
      </c>
      <c r="C333" s="63">
        <v>-11.789042370063527</v>
      </c>
    </row>
    <row r="334" spans="1:3" x14ac:dyDescent="0.2">
      <c r="A334" s="63">
        <v>310</v>
      </c>
      <c r="B334" s="63">
        <v>62.440723507543424</v>
      </c>
      <c r="C334" s="63">
        <v>-21.440723507543424</v>
      </c>
    </row>
    <row r="335" spans="1:3" x14ac:dyDescent="0.2">
      <c r="A335" s="63">
        <v>311</v>
      </c>
      <c r="B335" s="63">
        <v>172.36096181993645</v>
      </c>
      <c r="C335" s="63">
        <v>-30.360961819936449</v>
      </c>
    </row>
    <row r="336" spans="1:3" x14ac:dyDescent="0.2">
      <c r="A336" s="63">
        <v>312</v>
      </c>
      <c r="B336" s="63">
        <v>113.7368347199935</v>
      </c>
      <c r="C336" s="63">
        <v>-87.736834719993496</v>
      </c>
    </row>
    <row r="337" spans="1:3" x14ac:dyDescent="0.2">
      <c r="A337" s="63">
        <v>313</v>
      </c>
      <c r="B337" s="63">
        <v>210.99959104489881</v>
      </c>
      <c r="C337" s="63">
        <v>-8.999591044898807</v>
      </c>
    </row>
    <row r="338" spans="1:3" x14ac:dyDescent="0.2">
      <c r="A338" s="63">
        <v>314</v>
      </c>
      <c r="B338" s="63">
        <v>68.436372870037587</v>
      </c>
      <c r="C338" s="63">
        <v>31.563627129962413</v>
      </c>
    </row>
    <row r="339" spans="1:3" x14ac:dyDescent="0.2">
      <c r="A339" s="63">
        <v>315</v>
      </c>
      <c r="B339" s="63">
        <v>122.39721713248507</v>
      </c>
      <c r="C339" s="63">
        <v>41.602782867514932</v>
      </c>
    </row>
    <row r="340" spans="1:3" x14ac:dyDescent="0.2">
      <c r="A340" s="63">
        <v>316</v>
      </c>
      <c r="B340" s="63">
        <v>60.442173720045368</v>
      </c>
      <c r="C340" s="63">
        <v>7.5578262799546323</v>
      </c>
    </row>
    <row r="341" spans="1:3" x14ac:dyDescent="0.2">
      <c r="A341" s="63">
        <v>317</v>
      </c>
      <c r="B341" s="63">
        <v>71.101105920034996</v>
      </c>
      <c r="C341" s="63">
        <v>34.898894079965004</v>
      </c>
    </row>
    <row r="342" spans="1:3" x14ac:dyDescent="0.2">
      <c r="A342" s="63">
        <v>318</v>
      </c>
      <c r="B342" s="63">
        <v>56.445074145049261</v>
      </c>
      <c r="C342" s="63">
        <v>23.554925854950739</v>
      </c>
    </row>
    <row r="343" spans="1:3" x14ac:dyDescent="0.2">
      <c r="A343" s="63">
        <v>319</v>
      </c>
      <c r="B343" s="63">
        <v>55.112707620050557</v>
      </c>
      <c r="C343" s="63">
        <v>2.887292379949443</v>
      </c>
    </row>
    <row r="344" spans="1:3" x14ac:dyDescent="0.2">
      <c r="A344" s="63">
        <v>320</v>
      </c>
      <c r="B344" s="63">
        <v>61.774540245044072</v>
      </c>
      <c r="C344" s="63">
        <v>-88.774540245044079</v>
      </c>
    </row>
    <row r="345" spans="1:3" x14ac:dyDescent="0.2">
      <c r="A345" s="63">
        <v>321</v>
      </c>
      <c r="B345" s="63">
        <v>179.02279444492996</v>
      </c>
      <c r="C345" s="63">
        <v>65.977205555070043</v>
      </c>
    </row>
    <row r="346" spans="1:3" x14ac:dyDescent="0.2">
      <c r="A346" s="63">
        <v>322</v>
      </c>
      <c r="B346" s="63">
        <v>89.754237270016844</v>
      </c>
      <c r="C346" s="63">
        <v>-206.75423727001686</v>
      </c>
    </row>
    <row r="347" spans="1:3" x14ac:dyDescent="0.2">
      <c r="A347" s="63">
        <v>323</v>
      </c>
      <c r="B347" s="63">
        <v>5.1489629325991899</v>
      </c>
      <c r="C347" s="63">
        <v>25.85103706740081</v>
      </c>
    </row>
    <row r="348" spans="1:3" x14ac:dyDescent="0.2">
      <c r="A348" s="63">
        <v>324</v>
      </c>
      <c r="B348" s="63">
        <v>17.140261657587516</v>
      </c>
      <c r="C348" s="63">
        <v>-7.1402616575875157</v>
      </c>
    </row>
    <row r="349" spans="1:3" x14ac:dyDescent="0.2">
      <c r="A349" s="63">
        <v>325</v>
      </c>
      <c r="B349" s="63">
        <v>17.806444920086868</v>
      </c>
      <c r="C349" s="63">
        <v>-6.806444920086868</v>
      </c>
    </row>
    <row r="350" spans="1:3" x14ac:dyDescent="0.2">
      <c r="A350" s="63">
        <v>326</v>
      </c>
      <c r="B350" s="63">
        <v>23.802094282581034</v>
      </c>
      <c r="C350" s="63">
        <v>-17.802094282581034</v>
      </c>
    </row>
    <row r="351" spans="1:3" x14ac:dyDescent="0.2">
      <c r="A351" s="63">
        <v>327</v>
      </c>
      <c r="B351" s="63">
        <v>49.117058257556394</v>
      </c>
      <c r="C351" s="63">
        <v>-23.117058257556394</v>
      </c>
    </row>
    <row r="352" spans="1:3" x14ac:dyDescent="0.2">
      <c r="A352" s="63">
        <v>328</v>
      </c>
      <c r="B352" s="63">
        <v>101.74553599500517</v>
      </c>
      <c r="C352" s="63">
        <v>13.25446400499483</v>
      </c>
    </row>
    <row r="353" spans="1:3" x14ac:dyDescent="0.2">
      <c r="A353" s="63">
        <v>329</v>
      </c>
      <c r="B353" s="63">
        <v>98.414619682508402</v>
      </c>
      <c r="C353" s="63">
        <v>-4.4146196825084019</v>
      </c>
    </row>
    <row r="354" spans="1:3" x14ac:dyDescent="0.2">
      <c r="A354" s="63">
        <v>330</v>
      </c>
      <c r="B354" s="63">
        <v>172.36096181993645</v>
      </c>
      <c r="C354" s="63">
        <v>29.639038180063551</v>
      </c>
    </row>
    <row r="355" spans="1:3" x14ac:dyDescent="0.2">
      <c r="A355" s="63">
        <v>331</v>
      </c>
      <c r="B355" s="63">
        <v>131.72378280747597</v>
      </c>
      <c r="C355" s="63">
        <v>10.27621719252403</v>
      </c>
    </row>
    <row r="356" spans="1:3" x14ac:dyDescent="0.2">
      <c r="A356" s="63">
        <v>332</v>
      </c>
      <c r="B356" s="63">
        <v>146.37981458246173</v>
      </c>
      <c r="C356" s="63">
        <v>-488.37981458246173</v>
      </c>
    </row>
    <row r="357" spans="1:3" x14ac:dyDescent="0.2">
      <c r="A357" s="63">
        <v>333</v>
      </c>
      <c r="B357" s="63">
        <v>27.133010595077792</v>
      </c>
      <c r="C357" s="63">
        <v>-32.133010595077792</v>
      </c>
    </row>
    <row r="358" spans="1:3" x14ac:dyDescent="0.2">
      <c r="A358" s="63">
        <v>334</v>
      </c>
      <c r="B358" s="63">
        <v>44.453775420060929</v>
      </c>
      <c r="C358" s="63">
        <v>-26.453775420060929</v>
      </c>
    </row>
    <row r="359" spans="1:3" x14ac:dyDescent="0.2">
      <c r="A359" s="63">
        <v>335</v>
      </c>
      <c r="B359" s="63">
        <v>45.119958682560281</v>
      </c>
      <c r="C359" s="63">
        <v>-12.119958682560281</v>
      </c>
    </row>
    <row r="360" spans="1:3" x14ac:dyDescent="0.2">
      <c r="A360" s="63">
        <v>336</v>
      </c>
      <c r="B360" s="63">
        <v>145.04744805746304</v>
      </c>
      <c r="C360" s="63">
        <v>-46.047448057463043</v>
      </c>
    </row>
    <row r="361" spans="1:3" x14ac:dyDescent="0.2">
      <c r="A361" s="63">
        <v>337</v>
      </c>
      <c r="B361" s="63">
        <v>39.79049258256547</v>
      </c>
      <c r="C361" s="63">
        <v>-1.7904925825654701</v>
      </c>
    </row>
    <row r="362" spans="1:3" x14ac:dyDescent="0.2">
      <c r="A362" s="63">
        <v>338</v>
      </c>
      <c r="B362" s="63">
        <v>27.133010595077792</v>
      </c>
      <c r="C362" s="63">
        <v>0.866989404922208</v>
      </c>
    </row>
    <row r="363" spans="1:3" x14ac:dyDescent="0.2">
      <c r="A363" s="63">
        <v>339</v>
      </c>
      <c r="B363" s="63">
        <v>34.461026482570659</v>
      </c>
      <c r="C363" s="63">
        <v>-4.4610264825706594</v>
      </c>
    </row>
    <row r="364" spans="1:3" x14ac:dyDescent="0.2">
      <c r="A364" s="63">
        <v>340</v>
      </c>
      <c r="B364" s="63">
        <v>19.804994707584925</v>
      </c>
      <c r="C364" s="63">
        <v>-2.8049947075849246</v>
      </c>
    </row>
    <row r="365" spans="1:3" x14ac:dyDescent="0.2">
      <c r="A365" s="63">
        <v>341</v>
      </c>
      <c r="B365" s="63">
        <v>58.443623932547311</v>
      </c>
      <c r="C365" s="63">
        <v>3.556376067452689</v>
      </c>
    </row>
    <row r="366" spans="1:3" x14ac:dyDescent="0.2">
      <c r="A366" s="63">
        <v>342</v>
      </c>
      <c r="B366" s="63">
        <v>62.440723507543424</v>
      </c>
      <c r="C366" s="63">
        <v>8.5592764924565756</v>
      </c>
    </row>
    <row r="367" spans="1:3" x14ac:dyDescent="0.2">
      <c r="A367" s="63">
        <v>343</v>
      </c>
      <c r="B367" s="63">
        <v>41.122859107564175</v>
      </c>
      <c r="C367" s="63">
        <v>-45.122859107564175</v>
      </c>
    </row>
    <row r="368" spans="1:3" x14ac:dyDescent="0.2">
      <c r="A368" s="63">
        <v>344</v>
      </c>
      <c r="B368" s="63">
        <v>48.450874995057042</v>
      </c>
      <c r="C368" s="63">
        <v>-23.450874995057042</v>
      </c>
    </row>
    <row r="369" spans="1:3" x14ac:dyDescent="0.2">
      <c r="A369" s="63">
        <v>345</v>
      </c>
      <c r="B369" s="63">
        <v>37.125759532568068</v>
      </c>
      <c r="C369" s="63">
        <v>-2.1257595325680683</v>
      </c>
    </row>
    <row r="370" spans="1:3" x14ac:dyDescent="0.2">
      <c r="A370" s="63">
        <v>346</v>
      </c>
      <c r="B370" s="63">
        <v>40.456675845064822</v>
      </c>
      <c r="C370" s="63">
        <v>-28.456675845064822</v>
      </c>
    </row>
    <row r="371" spans="1:3" x14ac:dyDescent="0.2">
      <c r="A371" s="63">
        <v>347</v>
      </c>
      <c r="B371" s="63">
        <v>51.781791307553796</v>
      </c>
      <c r="C371" s="63">
        <v>-10.781791307553796</v>
      </c>
    </row>
    <row r="372" spans="1:3" x14ac:dyDescent="0.2">
      <c r="A372" s="63">
        <v>348</v>
      </c>
      <c r="B372" s="63">
        <v>66.437823082539524</v>
      </c>
      <c r="C372" s="63">
        <v>-51.437823082539524</v>
      </c>
    </row>
    <row r="373" spans="1:3" x14ac:dyDescent="0.2">
      <c r="A373" s="63">
        <v>349</v>
      </c>
      <c r="B373" s="63">
        <v>125.06195018248248</v>
      </c>
      <c r="C373" s="63">
        <v>-4.0619501824824766</v>
      </c>
    </row>
    <row r="374" spans="1:3" x14ac:dyDescent="0.2">
      <c r="A374" s="63">
        <v>350</v>
      </c>
      <c r="B374" s="63">
        <v>30.46392690757455</v>
      </c>
      <c r="C374" s="63">
        <v>3.5360730924254504</v>
      </c>
    </row>
    <row r="375" spans="1:3" x14ac:dyDescent="0.2">
      <c r="A375" s="63">
        <v>351</v>
      </c>
      <c r="B375" s="63">
        <v>48.450874995057042</v>
      </c>
      <c r="C375" s="63">
        <v>17.549125004942958</v>
      </c>
    </row>
    <row r="376" spans="1:3" x14ac:dyDescent="0.2">
      <c r="A376" s="63">
        <v>352</v>
      </c>
      <c r="B376" s="63">
        <v>42.455225632562879</v>
      </c>
      <c r="C376" s="63">
        <v>-1.455225632562879</v>
      </c>
    </row>
    <row r="377" spans="1:3" x14ac:dyDescent="0.2">
      <c r="A377" s="63">
        <v>353</v>
      </c>
      <c r="B377" s="63">
        <v>48.450874995057042</v>
      </c>
      <c r="C377" s="63">
        <v>-45.450874995057042</v>
      </c>
    </row>
    <row r="378" spans="1:3" x14ac:dyDescent="0.2">
      <c r="A378" s="63">
        <v>354</v>
      </c>
      <c r="B378" s="63">
        <v>43.787592157561583</v>
      </c>
      <c r="C378" s="63">
        <v>0.21240784243841659</v>
      </c>
    </row>
    <row r="379" spans="1:3" x14ac:dyDescent="0.2">
      <c r="A379" s="63">
        <v>355</v>
      </c>
      <c r="B379" s="63">
        <v>63.106906770042777</v>
      </c>
      <c r="C379" s="63">
        <v>26.893093229957223</v>
      </c>
    </row>
    <row r="380" spans="1:3" x14ac:dyDescent="0.2">
      <c r="A380" s="63">
        <v>356</v>
      </c>
      <c r="B380" s="63">
        <v>61.10835698254472</v>
      </c>
      <c r="C380" s="63">
        <v>7.8916430174552801</v>
      </c>
    </row>
    <row r="381" spans="1:3" x14ac:dyDescent="0.2">
      <c r="A381" s="63">
        <v>357</v>
      </c>
      <c r="B381" s="63">
        <v>68.436372870037587</v>
      </c>
      <c r="C381" s="63">
        <v>32.563627129962413</v>
      </c>
    </row>
    <row r="382" spans="1:3" x14ac:dyDescent="0.2">
      <c r="A382" s="63">
        <v>358</v>
      </c>
      <c r="B382" s="63">
        <v>33.794843220071307</v>
      </c>
      <c r="C382" s="63">
        <v>-4.7948432200713071</v>
      </c>
    </row>
    <row r="383" spans="1:3" x14ac:dyDescent="0.2">
      <c r="A383" s="63">
        <v>359</v>
      </c>
      <c r="B383" s="63">
        <v>59.109807195046663</v>
      </c>
      <c r="C383" s="63">
        <v>24.890192804953337</v>
      </c>
    </row>
    <row r="384" spans="1:3" x14ac:dyDescent="0.2">
      <c r="A384" s="63">
        <v>360</v>
      </c>
      <c r="B384" s="63">
        <v>53.1141578325525</v>
      </c>
      <c r="C384" s="63">
        <v>0.88584216744749966</v>
      </c>
    </row>
    <row r="385" spans="1:3" x14ac:dyDescent="0.2">
      <c r="A385" s="63">
        <v>361</v>
      </c>
      <c r="B385" s="63">
        <v>83.758587907522667</v>
      </c>
      <c r="C385" s="63">
        <v>10.241412092477333</v>
      </c>
    </row>
    <row r="386" spans="1:3" x14ac:dyDescent="0.2">
      <c r="A386" s="63">
        <v>362</v>
      </c>
      <c r="B386" s="63">
        <v>39.79049258256547</v>
      </c>
      <c r="C386" s="63">
        <v>-43.79049258256547</v>
      </c>
    </row>
    <row r="387" spans="1:3" x14ac:dyDescent="0.2">
      <c r="A387" s="63">
        <v>363</v>
      </c>
      <c r="B387" s="63">
        <v>43.121408895062231</v>
      </c>
      <c r="C387" s="63">
        <v>-12.121408895062231</v>
      </c>
    </row>
    <row r="388" spans="1:3" x14ac:dyDescent="0.2">
      <c r="A388" s="63">
        <v>364</v>
      </c>
      <c r="B388" s="63">
        <v>43.787592157561583</v>
      </c>
      <c r="C388" s="63">
        <v>-27.787592157561583</v>
      </c>
    </row>
    <row r="389" spans="1:3" x14ac:dyDescent="0.2">
      <c r="A389" s="63">
        <v>365</v>
      </c>
      <c r="B389" s="63">
        <v>46.452325207558985</v>
      </c>
      <c r="C389" s="63">
        <v>-14.452325207558985</v>
      </c>
    </row>
    <row r="390" spans="1:3" x14ac:dyDescent="0.2">
      <c r="A390" s="63">
        <v>366</v>
      </c>
      <c r="B390" s="63">
        <v>119.0663008199883</v>
      </c>
      <c r="C390" s="63">
        <v>-6.6300819988299509E-2</v>
      </c>
    </row>
    <row r="391" spans="1:3" x14ac:dyDescent="0.2">
      <c r="A391" s="63">
        <v>367</v>
      </c>
      <c r="B391" s="63">
        <v>51.781791307553796</v>
      </c>
      <c r="C391" s="63">
        <v>50.218208692446204</v>
      </c>
    </row>
    <row r="392" spans="1:3" x14ac:dyDescent="0.2">
      <c r="A392" s="63">
        <v>368</v>
      </c>
      <c r="B392" s="63">
        <v>121.06485060748636</v>
      </c>
      <c r="C392" s="63">
        <v>89.935149392513637</v>
      </c>
    </row>
    <row r="393" spans="1:3" x14ac:dyDescent="0.2">
      <c r="A393" s="63">
        <v>369</v>
      </c>
      <c r="B393" s="63">
        <v>123.72958365748377</v>
      </c>
      <c r="C393" s="63">
        <v>24.270416342516228</v>
      </c>
    </row>
    <row r="394" spans="1:3" x14ac:dyDescent="0.2">
      <c r="A394" s="63">
        <v>370</v>
      </c>
      <c r="B394" s="63">
        <v>63.106906770042777</v>
      </c>
      <c r="C394" s="63">
        <v>27.893093229957223</v>
      </c>
    </row>
    <row r="395" spans="1:3" x14ac:dyDescent="0.2">
      <c r="A395" s="63">
        <v>371</v>
      </c>
      <c r="B395" s="63">
        <v>61.10835698254472</v>
      </c>
      <c r="C395" s="63">
        <v>8.8916430174552801</v>
      </c>
    </row>
    <row r="396" spans="1:3" x14ac:dyDescent="0.2">
      <c r="A396" s="63">
        <v>372</v>
      </c>
      <c r="B396" s="63">
        <v>68.436372870037587</v>
      </c>
      <c r="C396" s="63">
        <v>33.563627129962413</v>
      </c>
    </row>
    <row r="397" spans="1:3" x14ac:dyDescent="0.2">
      <c r="A397" s="63">
        <v>373</v>
      </c>
      <c r="B397" s="63">
        <v>59.109807195046663</v>
      </c>
      <c r="C397" s="63">
        <v>24.890192804953337</v>
      </c>
    </row>
    <row r="398" spans="1:3" x14ac:dyDescent="0.2">
      <c r="A398" s="63">
        <v>374</v>
      </c>
      <c r="B398" s="63">
        <v>53.1141578325525</v>
      </c>
      <c r="C398" s="63">
        <v>-0.11415783255250034</v>
      </c>
    </row>
    <row r="399" spans="1:3" x14ac:dyDescent="0.2">
      <c r="A399" s="63">
        <v>375</v>
      </c>
      <c r="B399" s="63">
        <v>17.140261657587516</v>
      </c>
      <c r="C399" s="63">
        <v>-7.1402616575875157</v>
      </c>
    </row>
    <row r="400" spans="1:3" x14ac:dyDescent="0.2">
      <c r="A400" s="63">
        <v>376</v>
      </c>
      <c r="B400" s="63">
        <v>23.802094282581034</v>
      </c>
      <c r="C400" s="63">
        <v>-17.802094282581034</v>
      </c>
    </row>
    <row r="401" spans="1:3" x14ac:dyDescent="0.2">
      <c r="A401" s="63">
        <v>377</v>
      </c>
      <c r="B401" s="63">
        <v>20.471177970084277</v>
      </c>
      <c r="C401" s="63">
        <v>-8.4711779700842769</v>
      </c>
    </row>
    <row r="402" spans="1:3" x14ac:dyDescent="0.2">
      <c r="A402" s="63">
        <v>378</v>
      </c>
      <c r="B402" s="63">
        <v>15.807895132588815</v>
      </c>
      <c r="C402" s="63">
        <v>-6.8078951325888148</v>
      </c>
    </row>
    <row r="403" spans="1:3" x14ac:dyDescent="0.2">
      <c r="A403" s="63">
        <v>379</v>
      </c>
      <c r="B403" s="63">
        <v>5.1489629325991899</v>
      </c>
      <c r="C403" s="63">
        <v>26.85103706740081</v>
      </c>
    </row>
    <row r="404" spans="1:3" x14ac:dyDescent="0.2">
      <c r="A404" s="63">
        <v>380</v>
      </c>
      <c r="B404" s="63">
        <v>165.03294593244357</v>
      </c>
      <c r="C404" s="63">
        <v>46.967054067556433</v>
      </c>
    </row>
    <row r="405" spans="1:3" x14ac:dyDescent="0.2">
      <c r="A405" s="63">
        <v>381</v>
      </c>
      <c r="B405" s="63">
        <v>65.105456557540833</v>
      </c>
      <c r="C405" s="63">
        <v>36.894543442459167</v>
      </c>
    </row>
    <row r="406" spans="1:3" x14ac:dyDescent="0.2">
      <c r="A406" s="63">
        <v>382</v>
      </c>
      <c r="B406" s="63">
        <v>157.03874678245137</v>
      </c>
      <c r="C406" s="63">
        <v>-9.0387467824513692</v>
      </c>
    </row>
    <row r="407" spans="1:3" x14ac:dyDescent="0.2">
      <c r="A407" s="63">
        <v>383</v>
      </c>
      <c r="B407" s="63">
        <v>165.69912919494294</v>
      </c>
      <c r="C407" s="63">
        <v>9.300870805057059</v>
      </c>
    </row>
    <row r="408" spans="1:3" x14ac:dyDescent="0.2">
      <c r="A408" s="63">
        <v>384</v>
      </c>
      <c r="B408" s="63">
        <v>61.774540245044072</v>
      </c>
      <c r="C408" s="63">
        <v>-22.774540245044072</v>
      </c>
    </row>
    <row r="409" spans="1:3" x14ac:dyDescent="0.2">
      <c r="A409" s="63">
        <v>385</v>
      </c>
      <c r="B409" s="63">
        <v>54.446524357551205</v>
      </c>
      <c r="C409" s="63">
        <v>-9.4465243575512048</v>
      </c>
    </row>
    <row r="410" spans="1:3" x14ac:dyDescent="0.2">
      <c r="A410" s="63">
        <v>386</v>
      </c>
      <c r="B410" s="63">
        <v>27.133010595077792</v>
      </c>
      <c r="C410" s="63">
        <v>-31.133010595077792</v>
      </c>
    </row>
    <row r="411" spans="1:3" x14ac:dyDescent="0.2">
      <c r="A411" s="63">
        <v>387</v>
      </c>
      <c r="B411" s="63">
        <v>37.791942795067413</v>
      </c>
      <c r="C411" s="63">
        <v>9.2080572049325866</v>
      </c>
    </row>
    <row r="412" spans="1:3" x14ac:dyDescent="0.2">
      <c r="A412" s="63">
        <v>388</v>
      </c>
      <c r="B412" s="63">
        <v>37.125759532568068</v>
      </c>
      <c r="C412" s="63">
        <v>7.8742404674319317</v>
      </c>
    </row>
    <row r="413" spans="1:3" x14ac:dyDescent="0.2">
      <c r="A413" s="63">
        <v>389</v>
      </c>
      <c r="B413" s="63">
        <v>34.461026482570659</v>
      </c>
      <c r="C413" s="63">
        <v>-40.461026482570659</v>
      </c>
    </row>
    <row r="414" spans="1:3" x14ac:dyDescent="0.2">
      <c r="A414" s="63">
        <v>390</v>
      </c>
      <c r="B414" s="63">
        <v>63.773090032542129</v>
      </c>
      <c r="C414" s="63">
        <v>-95.773090032542129</v>
      </c>
    </row>
    <row r="415" spans="1:3" x14ac:dyDescent="0.2">
      <c r="A415" s="63">
        <v>391</v>
      </c>
      <c r="B415" s="63">
        <v>29.131560382575845</v>
      </c>
      <c r="C415" s="63">
        <v>-18.131560382575845</v>
      </c>
    </row>
    <row r="416" spans="1:3" x14ac:dyDescent="0.2">
      <c r="A416" s="63">
        <v>392</v>
      </c>
      <c r="B416" s="63">
        <v>27.133010595077792</v>
      </c>
      <c r="C416" s="63">
        <v>-30.133010595077792</v>
      </c>
    </row>
    <row r="417" spans="1:3" x14ac:dyDescent="0.2">
      <c r="A417" s="63">
        <v>393</v>
      </c>
      <c r="B417" s="63">
        <v>43.121408895062231</v>
      </c>
      <c r="C417" s="63">
        <v>-11.121408895062231</v>
      </c>
    </row>
    <row r="418" spans="1:3" x14ac:dyDescent="0.2">
      <c r="A418" s="63">
        <v>394</v>
      </c>
      <c r="B418" s="63">
        <v>37.791942795067413</v>
      </c>
      <c r="C418" s="63">
        <v>-2.7919427950674134</v>
      </c>
    </row>
    <row r="419" spans="1:3" x14ac:dyDescent="0.2">
      <c r="A419" s="63">
        <v>395</v>
      </c>
      <c r="B419" s="63">
        <v>39.79049258256547</v>
      </c>
      <c r="C419" s="63">
        <v>-43.79049258256547</v>
      </c>
    </row>
    <row r="420" spans="1:3" x14ac:dyDescent="0.2">
      <c r="A420" s="63">
        <v>396</v>
      </c>
      <c r="B420" s="63">
        <v>61.10835698254472</v>
      </c>
      <c r="C420" s="63">
        <v>6.8916430174552801</v>
      </c>
    </row>
    <row r="421" spans="1:3" x14ac:dyDescent="0.2">
      <c r="A421" s="63">
        <v>397</v>
      </c>
      <c r="B421" s="63">
        <v>64.439273295041488</v>
      </c>
      <c r="C421" s="63">
        <v>9.5607267049585118</v>
      </c>
    </row>
    <row r="422" spans="1:3" x14ac:dyDescent="0.2">
      <c r="A422" s="63">
        <v>398</v>
      </c>
      <c r="B422" s="63">
        <v>43.787592157561583</v>
      </c>
      <c r="C422" s="63">
        <v>-28.787592157561583</v>
      </c>
    </row>
    <row r="423" spans="1:3" x14ac:dyDescent="0.2">
      <c r="A423" s="63">
        <v>399</v>
      </c>
      <c r="B423" s="63">
        <v>61.10835698254472</v>
      </c>
      <c r="C423" s="63">
        <v>32.89164301745528</v>
      </c>
    </row>
    <row r="424" spans="1:3" x14ac:dyDescent="0.2">
      <c r="A424" s="63">
        <v>400</v>
      </c>
      <c r="B424" s="63">
        <v>19.138811445085572</v>
      </c>
      <c r="C424" s="63">
        <v>-4.1388114450855724</v>
      </c>
    </row>
    <row r="425" spans="1:3" x14ac:dyDescent="0.2">
      <c r="A425" s="63">
        <v>401</v>
      </c>
      <c r="B425" s="63">
        <v>26.46682733257844</v>
      </c>
      <c r="C425" s="63">
        <v>1.5331726674215602</v>
      </c>
    </row>
    <row r="426" spans="1:3" x14ac:dyDescent="0.2">
      <c r="A426" s="63">
        <v>402</v>
      </c>
      <c r="B426" s="63">
        <v>41.122859107564175</v>
      </c>
      <c r="C426" s="63">
        <v>-28.122859107564175</v>
      </c>
    </row>
    <row r="427" spans="1:3" x14ac:dyDescent="0.2">
      <c r="A427" s="63">
        <v>403</v>
      </c>
      <c r="B427" s="63">
        <v>68.436372870037587</v>
      </c>
      <c r="C427" s="63">
        <v>-51.436372870037587</v>
      </c>
    </row>
    <row r="428" spans="1:3" x14ac:dyDescent="0.2">
      <c r="A428" s="63">
        <v>404</v>
      </c>
      <c r="B428" s="63">
        <v>58.443623932547311</v>
      </c>
      <c r="C428" s="63">
        <v>-3.443623932547311</v>
      </c>
    </row>
    <row r="429" spans="1:3" x14ac:dyDescent="0.2">
      <c r="A429" s="63">
        <v>405</v>
      </c>
      <c r="B429" s="63">
        <v>39.79049258256547</v>
      </c>
      <c r="C429" s="63">
        <v>-1.7904925825654701</v>
      </c>
    </row>
    <row r="430" spans="1:3" x14ac:dyDescent="0.2">
      <c r="A430" s="63">
        <v>406</v>
      </c>
      <c r="B430" s="63">
        <v>47.118508470058337</v>
      </c>
      <c r="C430" s="63">
        <v>-46.118508470058337</v>
      </c>
    </row>
    <row r="431" spans="1:3" x14ac:dyDescent="0.2">
      <c r="A431" s="63">
        <v>407</v>
      </c>
      <c r="B431" s="63">
        <v>37.791942795067413</v>
      </c>
      <c r="C431" s="63">
        <v>-3.7919427950674134</v>
      </c>
    </row>
    <row r="432" spans="1:3" x14ac:dyDescent="0.2">
      <c r="A432" s="63">
        <v>408</v>
      </c>
      <c r="B432" s="63">
        <v>52.447974570053148</v>
      </c>
      <c r="C432" s="63">
        <v>-11.447974570053148</v>
      </c>
    </row>
    <row r="433" spans="1:3" x14ac:dyDescent="0.2">
      <c r="A433" s="63">
        <v>409</v>
      </c>
      <c r="B433" s="63">
        <v>46.452325207558985</v>
      </c>
      <c r="C433" s="63">
        <v>16.547674792441015</v>
      </c>
    </row>
    <row r="434" spans="1:3" x14ac:dyDescent="0.2">
      <c r="A434" s="63">
        <v>410</v>
      </c>
      <c r="B434" s="63">
        <v>37.791942795067413</v>
      </c>
      <c r="C434" s="63">
        <v>9.2080572049325866</v>
      </c>
    </row>
    <row r="435" spans="1:3" x14ac:dyDescent="0.2">
      <c r="A435" s="63">
        <v>411</v>
      </c>
      <c r="B435" s="63">
        <v>37.791942795067413</v>
      </c>
      <c r="C435" s="63">
        <v>9.2080572049325866</v>
      </c>
    </row>
    <row r="436" spans="1:3" x14ac:dyDescent="0.2">
      <c r="A436" s="63">
        <v>412</v>
      </c>
      <c r="B436" s="63">
        <v>21.803544495082978</v>
      </c>
      <c r="C436" s="63">
        <v>-3.8035444950829778</v>
      </c>
    </row>
    <row r="437" spans="1:3" x14ac:dyDescent="0.2">
      <c r="A437" s="63">
        <v>413</v>
      </c>
      <c r="B437" s="63">
        <v>40.456675845064822</v>
      </c>
      <c r="C437" s="63">
        <v>-14.456675845064822</v>
      </c>
    </row>
    <row r="438" spans="1:3" x14ac:dyDescent="0.2">
      <c r="A438" s="63">
        <v>414</v>
      </c>
      <c r="B438" s="63">
        <v>47.118508470058337</v>
      </c>
      <c r="C438" s="63">
        <v>-47.118508470058337</v>
      </c>
    </row>
    <row r="439" spans="1:3" x14ac:dyDescent="0.2">
      <c r="A439" s="63">
        <v>415</v>
      </c>
      <c r="B439" s="63">
        <v>61.774540245044072</v>
      </c>
      <c r="C439" s="63">
        <v>52.225459754955928</v>
      </c>
    </row>
    <row r="440" spans="1:3" x14ac:dyDescent="0.2">
      <c r="A440" s="63">
        <v>416</v>
      </c>
      <c r="B440" s="63">
        <v>61.774540245044072</v>
      </c>
      <c r="C440" s="63">
        <v>-22.774540245044072</v>
      </c>
    </row>
    <row r="441" spans="1:3" x14ac:dyDescent="0.2">
      <c r="A441" s="63">
        <v>417</v>
      </c>
      <c r="B441" s="63">
        <v>54.446524357551205</v>
      </c>
      <c r="C441" s="63">
        <v>-8.4465243575512048</v>
      </c>
    </row>
    <row r="442" spans="1:3" x14ac:dyDescent="0.2">
      <c r="A442" s="63">
        <v>418</v>
      </c>
      <c r="B442" s="63">
        <v>27.133010595077792</v>
      </c>
      <c r="C442" s="63">
        <v>-0.133010595077792</v>
      </c>
    </row>
    <row r="443" spans="1:3" x14ac:dyDescent="0.2">
      <c r="A443" s="63">
        <v>419</v>
      </c>
      <c r="B443" s="63">
        <v>37.791942795067413</v>
      </c>
      <c r="C443" s="63">
        <v>9.2080572049325866</v>
      </c>
    </row>
    <row r="444" spans="1:3" x14ac:dyDescent="0.2">
      <c r="A444" s="63">
        <v>420</v>
      </c>
      <c r="B444" s="63">
        <v>58.443623932547311</v>
      </c>
      <c r="C444" s="63">
        <v>-4.443623932547311</v>
      </c>
    </row>
    <row r="445" spans="1:3" x14ac:dyDescent="0.2">
      <c r="A445" s="63">
        <v>421</v>
      </c>
      <c r="B445" s="63">
        <v>68.436372870037587</v>
      </c>
      <c r="C445" s="63">
        <v>-51.436372870037587</v>
      </c>
    </row>
    <row r="446" spans="1:3" x14ac:dyDescent="0.2">
      <c r="A446" s="63">
        <v>422</v>
      </c>
      <c r="B446" s="63">
        <v>64.439273295041488</v>
      </c>
      <c r="C446" s="63">
        <v>9.5607267049585118</v>
      </c>
    </row>
    <row r="447" spans="1:3" x14ac:dyDescent="0.2">
      <c r="A447" s="63">
        <v>423</v>
      </c>
      <c r="B447" s="63">
        <v>61.10835698254472</v>
      </c>
      <c r="C447" s="63">
        <v>5.8916430174552801</v>
      </c>
    </row>
    <row r="448" spans="1:3" x14ac:dyDescent="0.2">
      <c r="A448" s="63">
        <v>424</v>
      </c>
      <c r="B448" s="63">
        <v>37.791942795067413</v>
      </c>
      <c r="C448" s="63">
        <v>-2.7919427950674134</v>
      </c>
    </row>
    <row r="449" spans="1:3" x14ac:dyDescent="0.2">
      <c r="A449" s="63">
        <v>425</v>
      </c>
      <c r="B449" s="63">
        <v>41.122859107564175</v>
      </c>
      <c r="C449" s="63">
        <v>-29.122859107564175</v>
      </c>
    </row>
    <row r="450" spans="1:3" x14ac:dyDescent="0.2">
      <c r="A450" s="63">
        <v>426</v>
      </c>
      <c r="B450" s="63">
        <v>52.447974570053148</v>
      </c>
      <c r="C450" s="63">
        <v>-12.447974570053148</v>
      </c>
    </row>
    <row r="451" spans="1:3" x14ac:dyDescent="0.2">
      <c r="A451" s="63">
        <v>427</v>
      </c>
      <c r="B451" s="63">
        <v>26.46682733257844</v>
      </c>
      <c r="C451" s="63">
        <v>1.5331726674215602</v>
      </c>
    </row>
    <row r="452" spans="1:3" x14ac:dyDescent="0.2">
      <c r="A452" s="63">
        <v>428</v>
      </c>
      <c r="B452" s="63">
        <v>19.138811445085572</v>
      </c>
      <c r="C452" s="63">
        <v>-4.1388114450855724</v>
      </c>
    </row>
    <row r="453" spans="1:3" x14ac:dyDescent="0.2">
      <c r="A453" s="63">
        <v>429</v>
      </c>
      <c r="B453" s="63">
        <v>75.764388757530455</v>
      </c>
      <c r="C453" s="63">
        <v>18.235611242469545</v>
      </c>
    </row>
    <row r="454" spans="1:3" x14ac:dyDescent="0.2">
      <c r="A454" s="63">
        <v>430</v>
      </c>
      <c r="B454" s="63">
        <v>39.79049258256547</v>
      </c>
      <c r="C454" s="63">
        <v>-43.79049258256547</v>
      </c>
    </row>
    <row r="455" spans="1:3" x14ac:dyDescent="0.2">
      <c r="A455" s="63">
        <v>431</v>
      </c>
      <c r="B455" s="63">
        <v>53.1141578325525</v>
      </c>
      <c r="C455" s="63">
        <v>312.88584216744749</v>
      </c>
    </row>
    <row r="456" spans="1:3" x14ac:dyDescent="0.2">
      <c r="A456" s="63">
        <v>432</v>
      </c>
      <c r="B456" s="63">
        <v>43.787592157561583</v>
      </c>
      <c r="C456" s="63">
        <v>-27.787592157561583</v>
      </c>
    </row>
    <row r="457" spans="1:3" x14ac:dyDescent="0.2">
      <c r="A457" s="63">
        <v>433</v>
      </c>
      <c r="B457" s="63">
        <v>17.140261657587516</v>
      </c>
      <c r="C457" s="63">
        <v>-6.1402616575875157</v>
      </c>
    </row>
    <row r="458" spans="1:3" x14ac:dyDescent="0.2">
      <c r="A458" s="63">
        <v>434</v>
      </c>
      <c r="B458" s="63">
        <v>5.1489629325991899</v>
      </c>
      <c r="C458" s="63">
        <v>26.85103706740081</v>
      </c>
    </row>
    <row r="459" spans="1:3" x14ac:dyDescent="0.2">
      <c r="A459" s="63">
        <v>435</v>
      </c>
      <c r="B459" s="63">
        <v>27.133010595077792</v>
      </c>
      <c r="C459" s="63">
        <v>-31.133010595077792</v>
      </c>
    </row>
    <row r="460" spans="1:3" x14ac:dyDescent="0.2">
      <c r="A460" s="63">
        <v>436</v>
      </c>
      <c r="B460" s="63">
        <v>34.461026482570659</v>
      </c>
      <c r="C460" s="63">
        <v>-41.461026482570659</v>
      </c>
    </row>
    <row r="461" spans="1:3" x14ac:dyDescent="0.2">
      <c r="A461" s="63">
        <v>437</v>
      </c>
      <c r="B461" s="63">
        <v>33.794843220071307</v>
      </c>
      <c r="C461" s="63">
        <v>-4.7948432200713071</v>
      </c>
    </row>
    <row r="462" spans="1:3" x14ac:dyDescent="0.2">
      <c r="A462" s="63">
        <v>438</v>
      </c>
      <c r="B462" s="63">
        <v>36.459576270068709</v>
      </c>
      <c r="C462" s="63">
        <v>-10.459576270068709</v>
      </c>
    </row>
    <row r="463" spans="1:3" x14ac:dyDescent="0.2">
      <c r="A463" s="63">
        <v>439</v>
      </c>
      <c r="B463" s="63">
        <v>27.133010595077792</v>
      </c>
      <c r="C463" s="63">
        <v>-30.133010595077792</v>
      </c>
    </row>
    <row r="464" spans="1:3" x14ac:dyDescent="0.2">
      <c r="A464" s="63">
        <v>440</v>
      </c>
      <c r="B464" s="63">
        <v>68.436372870037587</v>
      </c>
      <c r="C464" s="63">
        <v>33.563627129962413</v>
      </c>
    </row>
    <row r="465" spans="1:3" x14ac:dyDescent="0.2">
      <c r="A465" s="63">
        <v>441</v>
      </c>
      <c r="B465" s="63">
        <v>63.106906770042777</v>
      </c>
      <c r="C465" s="63">
        <v>27.893093229957223</v>
      </c>
    </row>
    <row r="466" spans="1:3" x14ac:dyDescent="0.2">
      <c r="A466" s="63">
        <v>442</v>
      </c>
      <c r="B466" s="63">
        <v>59.109807195046663</v>
      </c>
      <c r="C466" s="63">
        <v>23.890192804953337</v>
      </c>
    </row>
    <row r="467" spans="1:3" x14ac:dyDescent="0.2">
      <c r="A467" s="63">
        <v>443</v>
      </c>
      <c r="B467" s="63">
        <v>103.07790252000387</v>
      </c>
      <c r="C467" s="63">
        <v>-311.07790252000387</v>
      </c>
    </row>
    <row r="468" spans="1:3" x14ac:dyDescent="0.2">
      <c r="A468" s="63">
        <v>444</v>
      </c>
      <c r="B468" s="63">
        <v>148.3783643699598</v>
      </c>
      <c r="C468" s="63">
        <v>45.621635630040203</v>
      </c>
    </row>
    <row r="469" spans="1:3" x14ac:dyDescent="0.2">
      <c r="A469" s="63">
        <v>445</v>
      </c>
      <c r="B469" s="63">
        <v>162.36821288244613</v>
      </c>
      <c r="C469" s="63">
        <v>96.63178711755387</v>
      </c>
    </row>
    <row r="470" spans="1:3" x14ac:dyDescent="0.2">
      <c r="A470" s="63">
        <v>446</v>
      </c>
      <c r="B470" s="63">
        <v>179.68897770742927</v>
      </c>
      <c r="C470" s="63">
        <v>-38.688977707429274</v>
      </c>
    </row>
    <row r="471" spans="1:3" x14ac:dyDescent="0.2">
      <c r="A471" s="63">
        <v>447</v>
      </c>
      <c r="B471" s="63">
        <v>150.3769141574578</v>
      </c>
      <c r="C471" s="63">
        <v>-269.3769141574578</v>
      </c>
    </row>
    <row r="472" spans="1:3" x14ac:dyDescent="0.2">
      <c r="A472" s="63">
        <v>448</v>
      </c>
      <c r="B472" s="63">
        <v>47.118508470058337</v>
      </c>
      <c r="C472" s="63">
        <v>-46.118508470058337</v>
      </c>
    </row>
    <row r="473" spans="1:3" x14ac:dyDescent="0.2">
      <c r="A473" s="63">
        <v>449</v>
      </c>
      <c r="B473" s="63">
        <v>46.452325207558985</v>
      </c>
      <c r="C473" s="63">
        <v>16.547674792441015</v>
      </c>
    </row>
    <row r="474" spans="1:3" x14ac:dyDescent="0.2">
      <c r="A474" s="63">
        <v>450</v>
      </c>
      <c r="B474" s="63">
        <v>39.79049258256547</v>
      </c>
      <c r="C474" s="63">
        <v>-1.7904925825654701</v>
      </c>
    </row>
    <row r="475" spans="1:3" x14ac:dyDescent="0.2">
      <c r="A475" s="63">
        <v>451</v>
      </c>
      <c r="B475" s="63">
        <v>37.125759532568068</v>
      </c>
      <c r="C475" s="63">
        <v>-3.1257595325680683</v>
      </c>
    </row>
    <row r="476" spans="1:3" x14ac:dyDescent="0.2">
      <c r="A476" s="63">
        <v>452</v>
      </c>
      <c r="B476" s="63">
        <v>61.774540245044072</v>
      </c>
      <c r="C476" s="63">
        <v>-22.774540245044072</v>
      </c>
    </row>
    <row r="477" spans="1:3" x14ac:dyDescent="0.2">
      <c r="A477" s="63">
        <v>453</v>
      </c>
      <c r="B477" s="63">
        <v>37.791942795067413</v>
      </c>
      <c r="C477" s="63">
        <v>9.2080572049325866</v>
      </c>
    </row>
    <row r="478" spans="1:3" x14ac:dyDescent="0.2">
      <c r="A478" s="63">
        <v>454</v>
      </c>
      <c r="B478" s="63">
        <v>27.133010595077792</v>
      </c>
      <c r="C478" s="63">
        <v>1.866989404922208</v>
      </c>
    </row>
    <row r="479" spans="1:3" x14ac:dyDescent="0.2">
      <c r="A479" s="63">
        <v>455</v>
      </c>
      <c r="B479" s="63">
        <v>27.133010595077792</v>
      </c>
      <c r="C479" s="63">
        <v>-30.133010595077792</v>
      </c>
    </row>
    <row r="480" spans="1:3" x14ac:dyDescent="0.2">
      <c r="A480" s="63">
        <v>456</v>
      </c>
      <c r="B480" s="63">
        <v>34.461026482570659</v>
      </c>
      <c r="C480" s="63">
        <v>-41.461026482570659</v>
      </c>
    </row>
    <row r="481" spans="1:3" x14ac:dyDescent="0.2">
      <c r="A481" s="63">
        <v>457</v>
      </c>
      <c r="B481" s="63">
        <v>29.131560382575845</v>
      </c>
      <c r="C481" s="63">
        <v>-18.131560382575845</v>
      </c>
    </row>
    <row r="482" spans="1:3" x14ac:dyDescent="0.2">
      <c r="A482" s="63">
        <v>458</v>
      </c>
      <c r="B482" s="63">
        <v>17.140261657587516</v>
      </c>
      <c r="C482" s="63">
        <v>-7.1402616575875157</v>
      </c>
    </row>
    <row r="483" spans="1:3" x14ac:dyDescent="0.2">
      <c r="A483" s="63">
        <v>459</v>
      </c>
      <c r="B483" s="63">
        <v>23.802094282581034</v>
      </c>
      <c r="C483" s="63">
        <v>-18.802094282581034</v>
      </c>
    </row>
    <row r="484" spans="1:3" x14ac:dyDescent="0.2">
      <c r="A484" s="63">
        <v>460</v>
      </c>
      <c r="B484" s="63">
        <v>63.773090032542129</v>
      </c>
      <c r="C484" s="63">
        <v>-96.773090032542129</v>
      </c>
    </row>
    <row r="485" spans="1:3" x14ac:dyDescent="0.2">
      <c r="A485" s="63">
        <v>461</v>
      </c>
      <c r="B485" s="63">
        <v>36.459576270068709</v>
      </c>
      <c r="C485" s="63">
        <v>-10.459576270068709</v>
      </c>
    </row>
    <row r="486" spans="1:3" x14ac:dyDescent="0.2">
      <c r="A486" s="63">
        <v>462</v>
      </c>
      <c r="B486" s="63">
        <v>64.439273295041488</v>
      </c>
      <c r="C486" s="63">
        <v>9.5607267049585118</v>
      </c>
    </row>
    <row r="487" spans="1:3" x14ac:dyDescent="0.2">
      <c r="A487" s="63">
        <v>463</v>
      </c>
      <c r="B487" s="63">
        <v>19.138811445085572</v>
      </c>
      <c r="C487" s="63">
        <v>-4.1388114450855724</v>
      </c>
    </row>
    <row r="488" spans="1:3" x14ac:dyDescent="0.2">
      <c r="A488" s="63">
        <v>464</v>
      </c>
      <c r="B488" s="63">
        <v>61.10835698254472</v>
      </c>
      <c r="C488" s="63">
        <v>6.8916430174552801</v>
      </c>
    </row>
    <row r="489" spans="1:3" x14ac:dyDescent="0.2">
      <c r="A489" s="63">
        <v>465</v>
      </c>
      <c r="B489" s="63">
        <v>41.122859107564175</v>
      </c>
      <c r="C489" s="63">
        <v>-28.122859107564175</v>
      </c>
    </row>
    <row r="490" spans="1:3" x14ac:dyDescent="0.2">
      <c r="A490" s="63">
        <v>466</v>
      </c>
      <c r="B490" s="63">
        <v>68.436372870037587</v>
      </c>
      <c r="C490" s="63">
        <v>-51.436372870037587</v>
      </c>
    </row>
    <row r="491" spans="1:3" x14ac:dyDescent="0.2">
      <c r="A491" s="63">
        <v>467</v>
      </c>
      <c r="B491" s="63">
        <v>26.46682733257844</v>
      </c>
      <c r="C491" s="63">
        <v>0.53317266742156022</v>
      </c>
    </row>
    <row r="492" spans="1:3" x14ac:dyDescent="0.2">
      <c r="A492" s="63">
        <v>468</v>
      </c>
      <c r="B492" s="63">
        <v>33.794843220071307</v>
      </c>
      <c r="C492" s="63">
        <v>-4.7948432200713071</v>
      </c>
    </row>
    <row r="493" spans="1:3" x14ac:dyDescent="0.2">
      <c r="A493" s="63">
        <v>469</v>
      </c>
      <c r="B493" s="63">
        <v>53.1141578325525</v>
      </c>
      <c r="C493" s="63">
        <v>0.88584216744749966</v>
      </c>
    </row>
    <row r="494" spans="1:3" x14ac:dyDescent="0.2">
      <c r="A494" s="63">
        <v>470</v>
      </c>
      <c r="B494" s="63">
        <v>63.106906770042777</v>
      </c>
      <c r="C494" s="63">
        <v>27.893093229957223</v>
      </c>
    </row>
    <row r="495" spans="1:3" x14ac:dyDescent="0.2">
      <c r="A495" s="63">
        <v>471</v>
      </c>
      <c r="B495" s="63">
        <v>59.109807195046663</v>
      </c>
      <c r="C495" s="63">
        <v>24.890192804953337</v>
      </c>
    </row>
    <row r="496" spans="1:3" x14ac:dyDescent="0.2">
      <c r="A496" s="63">
        <v>472</v>
      </c>
      <c r="B496" s="63">
        <v>43.121408895062231</v>
      </c>
      <c r="C496" s="63">
        <v>-12.121408895062231</v>
      </c>
    </row>
    <row r="497" spans="1:3" x14ac:dyDescent="0.2">
      <c r="A497" s="63">
        <v>473</v>
      </c>
      <c r="B497" s="63">
        <v>37.791942795067413</v>
      </c>
      <c r="C497" s="63">
        <v>-2.7919427950674134</v>
      </c>
    </row>
    <row r="498" spans="1:3" x14ac:dyDescent="0.2">
      <c r="A498" s="63">
        <v>474</v>
      </c>
      <c r="B498" s="63">
        <v>61.10835698254472</v>
      </c>
      <c r="C498" s="63">
        <v>8.8916430174552801</v>
      </c>
    </row>
    <row r="499" spans="1:3" x14ac:dyDescent="0.2">
      <c r="A499" s="63">
        <v>475</v>
      </c>
      <c r="B499" s="63">
        <v>160.36966309494812</v>
      </c>
      <c r="C499" s="63">
        <v>5.6303369050518768</v>
      </c>
    </row>
    <row r="500" spans="1:3" x14ac:dyDescent="0.2">
      <c r="A500" s="63">
        <v>476</v>
      </c>
      <c r="B500" s="63">
        <v>37.125759532568068</v>
      </c>
      <c r="C500" s="63">
        <v>7.8742404674319317</v>
      </c>
    </row>
    <row r="501" spans="1:3" x14ac:dyDescent="0.2">
      <c r="A501" s="63">
        <v>477</v>
      </c>
      <c r="B501" s="63">
        <v>37.125759532568068</v>
      </c>
      <c r="C501" s="63">
        <v>-3.1257595325680683</v>
      </c>
    </row>
    <row r="502" spans="1:3" x14ac:dyDescent="0.2">
      <c r="A502" s="63">
        <v>478</v>
      </c>
      <c r="B502" s="63">
        <v>37.791942795067413</v>
      </c>
      <c r="C502" s="63">
        <v>9.2080572049325866</v>
      </c>
    </row>
    <row r="503" spans="1:3" x14ac:dyDescent="0.2">
      <c r="A503" s="63">
        <v>479</v>
      </c>
      <c r="B503" s="63">
        <v>61.774540245044072</v>
      </c>
      <c r="C503" s="63">
        <v>-23.774540245044072</v>
      </c>
    </row>
    <row r="504" spans="1:3" x14ac:dyDescent="0.2">
      <c r="A504" s="63">
        <v>480</v>
      </c>
      <c r="B504" s="63">
        <v>33.794843220071307</v>
      </c>
      <c r="C504" s="63">
        <v>-5.7948432200713071</v>
      </c>
    </row>
    <row r="505" spans="1:3" x14ac:dyDescent="0.2">
      <c r="A505" s="63">
        <v>481</v>
      </c>
      <c r="B505" s="63">
        <v>36.459576270068709</v>
      </c>
      <c r="C505" s="63">
        <v>-10.459576270068709</v>
      </c>
    </row>
    <row r="506" spans="1:3" x14ac:dyDescent="0.2">
      <c r="A506" s="63">
        <v>482</v>
      </c>
      <c r="B506" s="63">
        <v>63.773090032542129</v>
      </c>
      <c r="C506" s="63">
        <v>-95.773090032542129</v>
      </c>
    </row>
    <row r="507" spans="1:3" x14ac:dyDescent="0.2">
      <c r="A507" s="63">
        <v>483</v>
      </c>
      <c r="B507" s="63">
        <v>34.461026482570659</v>
      </c>
      <c r="C507" s="63">
        <v>-41.461026482570659</v>
      </c>
    </row>
    <row r="508" spans="1:3" x14ac:dyDescent="0.2">
      <c r="A508" s="63">
        <v>484</v>
      </c>
      <c r="B508" s="63">
        <v>29.131560382575845</v>
      </c>
      <c r="C508" s="63">
        <v>-19.131560382575845</v>
      </c>
    </row>
    <row r="509" spans="1:3" x14ac:dyDescent="0.2">
      <c r="A509" s="63">
        <v>485</v>
      </c>
      <c r="B509" s="63">
        <v>27.133010595077792</v>
      </c>
      <c r="C509" s="63">
        <v>-31.133010595077792</v>
      </c>
    </row>
    <row r="510" spans="1:3" x14ac:dyDescent="0.2">
      <c r="A510" s="63">
        <v>486</v>
      </c>
      <c r="B510" s="63">
        <v>54.446524357551205</v>
      </c>
      <c r="C510" s="63">
        <v>-9.4465243575512048</v>
      </c>
    </row>
    <row r="511" spans="1:3" x14ac:dyDescent="0.2">
      <c r="A511" s="63">
        <v>487</v>
      </c>
      <c r="B511" s="63">
        <v>40.456675845064822</v>
      </c>
      <c r="C511" s="63">
        <v>-14.456675845064822</v>
      </c>
    </row>
    <row r="512" spans="1:3" x14ac:dyDescent="0.2">
      <c r="A512" s="63">
        <v>488</v>
      </c>
      <c r="B512" s="63">
        <v>177.69042791993127</v>
      </c>
      <c r="C512" s="63">
        <v>-28.690427919931267</v>
      </c>
    </row>
    <row r="513" spans="1:3" x14ac:dyDescent="0.2">
      <c r="A513" s="63">
        <v>489</v>
      </c>
      <c r="B513" s="63">
        <v>80.427671595025913</v>
      </c>
      <c r="C513" s="63">
        <v>-53.427671595025913</v>
      </c>
    </row>
    <row r="514" spans="1:3" x14ac:dyDescent="0.2">
      <c r="A514" s="63">
        <v>490</v>
      </c>
      <c r="B514" s="63">
        <v>183.01989401992603</v>
      </c>
      <c r="C514" s="63">
        <v>27.980105980073972</v>
      </c>
    </row>
    <row r="515" spans="1:3" x14ac:dyDescent="0.2">
      <c r="A515" s="63">
        <v>491</v>
      </c>
      <c r="B515" s="63">
        <v>115.0692012449922</v>
      </c>
      <c r="C515" s="63">
        <v>-236.0692012449922</v>
      </c>
    </row>
    <row r="516" spans="1:3" x14ac:dyDescent="0.2">
      <c r="A516" s="63">
        <v>492</v>
      </c>
      <c r="B516" s="63">
        <v>68.436372870037587</v>
      </c>
      <c r="C516" s="63">
        <v>32.563627129962413</v>
      </c>
    </row>
    <row r="517" spans="1:3" x14ac:dyDescent="0.2">
      <c r="A517" s="63">
        <v>493</v>
      </c>
      <c r="B517" s="63">
        <v>103.74408578250322</v>
      </c>
      <c r="C517" s="63">
        <v>61.25591421749678</v>
      </c>
    </row>
    <row r="518" spans="1:3" x14ac:dyDescent="0.2">
      <c r="A518" s="63">
        <v>494</v>
      </c>
      <c r="B518" s="63">
        <v>61.10835698254472</v>
      </c>
      <c r="C518" s="63">
        <v>7.8916430174552801</v>
      </c>
    </row>
    <row r="519" spans="1:3" x14ac:dyDescent="0.2">
      <c r="A519" s="63">
        <v>495</v>
      </c>
      <c r="B519" s="63">
        <v>63.106906770042777</v>
      </c>
      <c r="C519" s="63">
        <v>27.893093229957223</v>
      </c>
    </row>
    <row r="520" spans="1:3" x14ac:dyDescent="0.2">
      <c r="A520" s="63">
        <v>496</v>
      </c>
      <c r="B520" s="63">
        <v>59.109807195046663</v>
      </c>
      <c r="C520" s="63">
        <v>24.890192804953337</v>
      </c>
    </row>
    <row r="521" spans="1:3" x14ac:dyDescent="0.2">
      <c r="A521" s="63">
        <v>497</v>
      </c>
      <c r="B521" s="63">
        <v>53.1141578325525</v>
      </c>
      <c r="C521" s="63">
        <v>0.88584216744749966</v>
      </c>
    </row>
    <row r="522" spans="1:3" x14ac:dyDescent="0.2">
      <c r="A522" s="63">
        <v>498</v>
      </c>
      <c r="B522" s="63">
        <v>95.083703370011648</v>
      </c>
      <c r="C522" s="63">
        <v>-136.08370337001165</v>
      </c>
    </row>
    <row r="523" spans="1:3" x14ac:dyDescent="0.2">
      <c r="A523" s="63">
        <v>499</v>
      </c>
      <c r="B523" s="63">
        <v>140.38416521996754</v>
      </c>
      <c r="C523" s="63">
        <v>118.61583478003246</v>
      </c>
    </row>
    <row r="524" spans="1:3" x14ac:dyDescent="0.2">
      <c r="A524" s="63">
        <v>500</v>
      </c>
      <c r="B524" s="63">
        <v>5.1489629325991899</v>
      </c>
      <c r="C524" s="63">
        <v>25.85103706740081</v>
      </c>
    </row>
    <row r="525" spans="1:3" x14ac:dyDescent="0.2">
      <c r="A525" s="63">
        <v>501</v>
      </c>
      <c r="B525" s="63">
        <v>17.140261657587516</v>
      </c>
      <c r="C525" s="63">
        <v>-7.1402616575875157</v>
      </c>
    </row>
    <row r="526" spans="1:3" x14ac:dyDescent="0.2">
      <c r="A526" s="63">
        <v>502</v>
      </c>
      <c r="B526" s="63">
        <v>15.807895132588815</v>
      </c>
      <c r="C526" s="63">
        <v>-5.8078951325888148</v>
      </c>
    </row>
    <row r="527" spans="1:3" x14ac:dyDescent="0.2">
      <c r="A527" s="63">
        <v>503</v>
      </c>
      <c r="B527" s="63">
        <v>23.802094282581034</v>
      </c>
      <c r="C527" s="63">
        <v>-17.802094282581034</v>
      </c>
    </row>
    <row r="528" spans="1:3" x14ac:dyDescent="0.2">
      <c r="A528" s="63">
        <v>504</v>
      </c>
      <c r="B528" s="63">
        <v>71.101105920034996</v>
      </c>
      <c r="C528" s="63">
        <v>-44.101105920034996</v>
      </c>
    </row>
    <row r="529" spans="1:3" x14ac:dyDescent="0.2">
      <c r="A529" s="63">
        <v>505</v>
      </c>
      <c r="B529" s="63">
        <v>124.39576691998312</v>
      </c>
      <c r="C529" s="63">
        <v>-5.3957669199831173</v>
      </c>
    </row>
    <row r="530" spans="1:3" x14ac:dyDescent="0.2">
      <c r="A530" s="63">
        <v>506</v>
      </c>
      <c r="B530" s="63">
        <v>66.437823082539524</v>
      </c>
      <c r="C530" s="63">
        <v>35.562176917460476</v>
      </c>
    </row>
    <row r="531" spans="1:3" x14ac:dyDescent="0.2">
      <c r="A531" s="63">
        <v>507</v>
      </c>
      <c r="B531" s="63">
        <v>153.70783046995462</v>
      </c>
      <c r="C531" s="63">
        <v>58.292169530045385</v>
      </c>
    </row>
    <row r="532" spans="1:3" x14ac:dyDescent="0.2">
      <c r="A532" s="63">
        <v>508</v>
      </c>
      <c r="B532" s="63">
        <v>189.01554338242022</v>
      </c>
      <c r="C532" s="63">
        <v>-41.015543382420219</v>
      </c>
    </row>
    <row r="533" spans="1:3" x14ac:dyDescent="0.2">
      <c r="A533" s="63">
        <v>509</v>
      </c>
      <c r="B533" s="63">
        <v>156.372563519952</v>
      </c>
      <c r="C533" s="63">
        <v>-496.372563519952</v>
      </c>
    </row>
    <row r="534" spans="1:3" x14ac:dyDescent="0.2">
      <c r="A534" s="63">
        <v>510</v>
      </c>
      <c r="B534" s="63">
        <v>27.133010595077792</v>
      </c>
      <c r="C534" s="63">
        <v>-31.133010595077792</v>
      </c>
    </row>
    <row r="535" spans="1:3" x14ac:dyDescent="0.2">
      <c r="A535" s="63">
        <v>511</v>
      </c>
      <c r="B535" s="63">
        <v>43.787592157561583</v>
      </c>
      <c r="C535" s="63">
        <v>-28.787592157561583</v>
      </c>
    </row>
    <row r="536" spans="1:3" x14ac:dyDescent="0.2">
      <c r="A536" s="63">
        <v>512</v>
      </c>
      <c r="B536" s="63">
        <v>43.121408895062231</v>
      </c>
      <c r="C536" s="63">
        <v>-11.121408895062231</v>
      </c>
    </row>
    <row r="537" spans="1:3" x14ac:dyDescent="0.2">
      <c r="A537" s="63">
        <v>513</v>
      </c>
      <c r="B537" s="63">
        <v>96.416069895010352</v>
      </c>
      <c r="C537" s="63">
        <v>-2.4160698950103523</v>
      </c>
    </row>
    <row r="538" spans="1:3" x14ac:dyDescent="0.2">
      <c r="A538" s="63">
        <v>514</v>
      </c>
      <c r="B538" s="63">
        <v>37.791942795067413</v>
      </c>
      <c r="C538" s="63">
        <v>-3.7919427950674134</v>
      </c>
    </row>
    <row r="539" spans="1:3" x14ac:dyDescent="0.2">
      <c r="A539" s="63">
        <v>515</v>
      </c>
      <c r="B539" s="63">
        <v>29.797743645075197</v>
      </c>
      <c r="C539" s="63">
        <v>3.2022563549248027</v>
      </c>
    </row>
    <row r="540" spans="1:3" x14ac:dyDescent="0.2">
      <c r="A540" s="63">
        <v>516</v>
      </c>
      <c r="B540" s="63">
        <v>33.794843220071307</v>
      </c>
      <c r="C540" s="63">
        <v>-4.7948432200713071</v>
      </c>
    </row>
    <row r="541" spans="1:3" x14ac:dyDescent="0.2">
      <c r="A541" s="63">
        <v>517</v>
      </c>
      <c r="B541" s="63">
        <v>19.138811445085572</v>
      </c>
      <c r="C541" s="63">
        <v>-3.1388114450855724</v>
      </c>
    </row>
    <row r="542" spans="1:3" x14ac:dyDescent="0.2">
      <c r="A542" s="63">
        <v>518</v>
      </c>
      <c r="B542" s="63">
        <v>61.10835698254472</v>
      </c>
      <c r="C542" s="63">
        <v>6.8916430174552801</v>
      </c>
    </row>
    <row r="543" spans="1:3" x14ac:dyDescent="0.2">
      <c r="A543" s="63">
        <v>519</v>
      </c>
      <c r="B543" s="63">
        <v>64.439273295041488</v>
      </c>
      <c r="C543" s="63">
        <v>9.5607267049585118</v>
      </c>
    </row>
    <row r="544" spans="1:3" x14ac:dyDescent="0.2">
      <c r="A544" s="63">
        <v>520</v>
      </c>
      <c r="B544" s="63">
        <v>39.79049258256547</v>
      </c>
      <c r="C544" s="63">
        <v>-42.79049258256547</v>
      </c>
    </row>
    <row r="545" spans="1:3" x14ac:dyDescent="0.2">
      <c r="A545" s="63">
        <v>521</v>
      </c>
      <c r="B545" s="63">
        <v>46.452325207558985</v>
      </c>
      <c r="C545" s="63">
        <v>-22.452325207558985</v>
      </c>
    </row>
    <row r="546" spans="1:3" x14ac:dyDescent="0.2">
      <c r="A546" s="63">
        <v>522</v>
      </c>
      <c r="B546" s="63">
        <v>37.791942795067413</v>
      </c>
      <c r="C546" s="63">
        <v>-2.7919427950674134</v>
      </c>
    </row>
    <row r="547" spans="1:3" x14ac:dyDescent="0.2">
      <c r="A547" s="63">
        <v>523</v>
      </c>
      <c r="B547" s="63">
        <v>41.122859107564175</v>
      </c>
      <c r="C547" s="63">
        <v>-29.122859107564175</v>
      </c>
    </row>
    <row r="548" spans="1:3" x14ac:dyDescent="0.2">
      <c r="A548" s="63">
        <v>524</v>
      </c>
      <c r="B548" s="63">
        <v>52.447974570053148</v>
      </c>
      <c r="C548" s="63">
        <v>-12.447974570053148</v>
      </c>
    </row>
    <row r="549" spans="1:3" x14ac:dyDescent="0.2">
      <c r="A549" s="63">
        <v>525</v>
      </c>
      <c r="B549" s="63">
        <v>68.436372870037587</v>
      </c>
      <c r="C549" s="63">
        <v>-52.436372870037587</v>
      </c>
    </row>
    <row r="550" spans="1:3" x14ac:dyDescent="0.2">
      <c r="A550" s="63">
        <v>526</v>
      </c>
      <c r="B550" s="63">
        <v>131.72378280747597</v>
      </c>
      <c r="C550" s="63">
        <v>-16.72378280747597</v>
      </c>
    </row>
    <row r="551" spans="1:3" x14ac:dyDescent="0.2">
      <c r="A551" s="63">
        <v>527</v>
      </c>
      <c r="B551" s="63">
        <v>27.133010595077792</v>
      </c>
      <c r="C551" s="63">
        <v>1.866989404922208</v>
      </c>
    </row>
    <row r="552" spans="1:3" x14ac:dyDescent="0.2">
      <c r="A552" s="63">
        <v>528</v>
      </c>
      <c r="B552" s="63">
        <v>46.452325207558985</v>
      </c>
      <c r="C552" s="63">
        <v>15.547674792441015</v>
      </c>
    </row>
    <row r="553" spans="1:3" x14ac:dyDescent="0.2">
      <c r="A553" s="63">
        <v>529</v>
      </c>
      <c r="B553" s="63">
        <v>39.79049258256547</v>
      </c>
      <c r="C553" s="63">
        <v>-1.7904925825654701</v>
      </c>
    </row>
    <row r="554" spans="1:3" x14ac:dyDescent="0.2">
      <c r="A554" s="63">
        <v>530</v>
      </c>
      <c r="B554" s="63">
        <v>47.118508470058337</v>
      </c>
      <c r="C554" s="63">
        <v>-47.118508470058337</v>
      </c>
    </row>
    <row r="555" spans="1:3" x14ac:dyDescent="0.2">
      <c r="A555" s="63">
        <v>531</v>
      </c>
      <c r="B555" s="63">
        <v>45.786141945059633</v>
      </c>
      <c r="C555" s="63">
        <v>2.213858054940367</v>
      </c>
    </row>
    <row r="556" spans="1:3" x14ac:dyDescent="0.2">
      <c r="A556" s="63">
        <v>532</v>
      </c>
      <c r="B556" s="63">
        <v>65.771639820040178</v>
      </c>
      <c r="C556" s="63">
        <v>30.228360179959822</v>
      </c>
    </row>
    <row r="557" spans="1:3" x14ac:dyDescent="0.2">
      <c r="A557" s="63">
        <v>533</v>
      </c>
      <c r="B557" s="63">
        <v>57.111257407548614</v>
      </c>
      <c r="C557" s="63">
        <v>5.8887425924513863</v>
      </c>
    </row>
    <row r="558" spans="1:3" x14ac:dyDescent="0.2">
      <c r="A558" s="63">
        <v>534</v>
      </c>
      <c r="B558" s="63">
        <v>41.122859107564175</v>
      </c>
      <c r="C558" s="63">
        <v>-28.122859107564175</v>
      </c>
    </row>
    <row r="559" spans="1:3" x14ac:dyDescent="0.2">
      <c r="A559" s="63">
        <v>535</v>
      </c>
      <c r="B559" s="63">
        <v>47.118508470058337</v>
      </c>
      <c r="C559" s="63">
        <v>-13.118508470058337</v>
      </c>
    </row>
    <row r="560" spans="1:3" x14ac:dyDescent="0.2">
      <c r="A560" s="63">
        <v>536</v>
      </c>
      <c r="B560" s="63">
        <v>35.793393007569364</v>
      </c>
      <c r="C560" s="63">
        <v>-3.7933930075693638</v>
      </c>
    </row>
    <row r="561" spans="1:3" x14ac:dyDescent="0.2">
      <c r="A561" s="63">
        <v>537</v>
      </c>
      <c r="B561" s="63">
        <v>59.109807195046663</v>
      </c>
      <c r="C561" s="63">
        <v>24.890192804953337</v>
      </c>
    </row>
    <row r="562" spans="1:3" x14ac:dyDescent="0.2">
      <c r="A562" s="63">
        <v>538</v>
      </c>
      <c r="B562" s="63">
        <v>50.449424782555099</v>
      </c>
      <c r="C562" s="63">
        <v>-2.4494247825550985</v>
      </c>
    </row>
    <row r="563" spans="1:3" x14ac:dyDescent="0.2">
      <c r="A563" s="63">
        <v>539</v>
      </c>
      <c r="B563" s="63">
        <v>52.447974570053148</v>
      </c>
      <c r="C563" s="63">
        <v>52.552025429946852</v>
      </c>
    </row>
    <row r="564" spans="1:3" x14ac:dyDescent="0.2">
      <c r="A564" s="63">
        <v>540</v>
      </c>
      <c r="B564" s="63">
        <v>128.39286649497922</v>
      </c>
      <c r="C564" s="63">
        <v>-34.392866494979216</v>
      </c>
    </row>
    <row r="565" spans="1:3" x14ac:dyDescent="0.2">
      <c r="A565" s="63">
        <v>541</v>
      </c>
      <c r="B565" s="63">
        <v>39.79049258256547</v>
      </c>
      <c r="C565" s="63">
        <v>-43.79049258256547</v>
      </c>
    </row>
    <row r="566" spans="1:3" x14ac:dyDescent="0.2">
      <c r="A566" s="63">
        <v>542</v>
      </c>
      <c r="B566" s="63">
        <v>41.789042370063527</v>
      </c>
      <c r="C566" s="63">
        <v>-12.789042370063527</v>
      </c>
    </row>
    <row r="567" spans="1:3" x14ac:dyDescent="0.2">
      <c r="A567" s="63">
        <v>543</v>
      </c>
      <c r="B567" s="63">
        <v>169.0300455074397</v>
      </c>
      <c r="C567" s="63">
        <v>-13.030045507439695</v>
      </c>
    </row>
    <row r="568" spans="1:3" x14ac:dyDescent="0.2">
      <c r="A568" s="63">
        <v>544</v>
      </c>
      <c r="B568" s="63">
        <v>59.109807195046663</v>
      </c>
      <c r="C568" s="63">
        <v>23.890192804953337</v>
      </c>
    </row>
    <row r="569" spans="1:3" x14ac:dyDescent="0.2">
      <c r="A569" s="63">
        <v>545</v>
      </c>
      <c r="B569" s="63">
        <v>50.449424782555099</v>
      </c>
      <c r="C569" s="63">
        <v>-1.4494247825550985</v>
      </c>
    </row>
    <row r="570" spans="1:3" x14ac:dyDescent="0.2">
      <c r="A570" s="63">
        <v>546</v>
      </c>
      <c r="B570" s="63">
        <v>147.71218110746042</v>
      </c>
      <c r="C570" s="63">
        <v>72.287818892539576</v>
      </c>
    </row>
    <row r="571" spans="1:3" x14ac:dyDescent="0.2">
      <c r="A571" s="63">
        <v>547</v>
      </c>
      <c r="B571" s="63">
        <v>144.38126479496367</v>
      </c>
      <c r="C571" s="63">
        <v>4.6187352050363302</v>
      </c>
    </row>
    <row r="572" spans="1:3" x14ac:dyDescent="0.2">
      <c r="A572" s="63">
        <v>548</v>
      </c>
      <c r="B572" s="63">
        <v>51.781791307553796</v>
      </c>
      <c r="C572" s="63">
        <v>64.218208692446211</v>
      </c>
    </row>
    <row r="573" spans="1:3" x14ac:dyDescent="0.2">
      <c r="A573" s="63">
        <v>549</v>
      </c>
      <c r="B573" s="63">
        <v>65.771639820040178</v>
      </c>
      <c r="C573" s="63">
        <v>29.228360179959822</v>
      </c>
    </row>
    <row r="574" spans="1:3" x14ac:dyDescent="0.2">
      <c r="A574" s="63">
        <v>550</v>
      </c>
      <c r="B574" s="63">
        <v>57.111257407548614</v>
      </c>
      <c r="C574" s="63">
        <v>4.8887425924513863</v>
      </c>
    </row>
    <row r="575" spans="1:3" x14ac:dyDescent="0.2">
      <c r="A575" s="63">
        <v>551</v>
      </c>
      <c r="B575" s="63">
        <v>102.41171925750452</v>
      </c>
      <c r="C575" s="63">
        <v>3.5882807424954848</v>
      </c>
    </row>
    <row r="576" spans="1:3" x14ac:dyDescent="0.2">
      <c r="A576" s="63">
        <v>552</v>
      </c>
      <c r="B576" s="63">
        <v>17.806444920086868</v>
      </c>
      <c r="C576" s="63">
        <v>-6.806444920086868</v>
      </c>
    </row>
    <row r="577" spans="1:3" x14ac:dyDescent="0.2">
      <c r="A577" s="63">
        <v>553</v>
      </c>
      <c r="B577" s="63">
        <v>234.31600523237614</v>
      </c>
      <c r="C577" s="63">
        <v>-86.316005232376142</v>
      </c>
    </row>
    <row r="578" spans="1:3" x14ac:dyDescent="0.2">
      <c r="A578" s="63">
        <v>554</v>
      </c>
      <c r="B578" s="63">
        <v>183.01989401992603</v>
      </c>
      <c r="C578" s="63">
        <v>2.9801059800739722</v>
      </c>
    </row>
    <row r="579" spans="1:3" x14ac:dyDescent="0.2">
      <c r="A579" s="63">
        <v>555</v>
      </c>
      <c r="B579" s="63">
        <v>16.474078395088167</v>
      </c>
      <c r="C579" s="63">
        <v>-6.4740783950881671</v>
      </c>
    </row>
    <row r="580" spans="1:3" x14ac:dyDescent="0.2">
      <c r="A580" s="63">
        <v>556</v>
      </c>
      <c r="B580" s="63">
        <v>5.1489629325991899</v>
      </c>
      <c r="C580" s="63">
        <v>26.85103706740081</v>
      </c>
    </row>
    <row r="581" spans="1:3" x14ac:dyDescent="0.2">
      <c r="A581" s="63">
        <v>557</v>
      </c>
      <c r="B581" s="63">
        <v>23.802094282581034</v>
      </c>
      <c r="C581" s="63">
        <v>-20.802094282581034</v>
      </c>
    </row>
    <row r="582" spans="1:3" x14ac:dyDescent="0.2">
      <c r="A582" s="63">
        <v>558</v>
      </c>
      <c r="B582" s="63">
        <v>19.138811445085572</v>
      </c>
      <c r="C582" s="63">
        <v>-10.138811445085572</v>
      </c>
    </row>
    <row r="583" spans="1:3" x14ac:dyDescent="0.2">
      <c r="A583" s="63">
        <v>559</v>
      </c>
      <c r="B583" s="63">
        <v>182.35371075742671</v>
      </c>
      <c r="C583" s="63">
        <v>37.646289242573289</v>
      </c>
    </row>
    <row r="584" spans="1:3" x14ac:dyDescent="0.2">
      <c r="A584" s="63">
        <v>560</v>
      </c>
      <c r="B584" s="63">
        <v>53.780341095051853</v>
      </c>
      <c r="C584" s="63">
        <v>61.219658904948147</v>
      </c>
    </row>
    <row r="585" spans="1:3" x14ac:dyDescent="0.2">
      <c r="A585" s="63">
        <v>561</v>
      </c>
      <c r="B585" s="63">
        <v>29.797743645075197</v>
      </c>
      <c r="C585" s="63">
        <v>-18.797743645075197</v>
      </c>
    </row>
    <row r="586" spans="1:3" x14ac:dyDescent="0.2">
      <c r="A586" s="63">
        <v>562</v>
      </c>
      <c r="B586" s="63">
        <v>24.468277545080387</v>
      </c>
      <c r="C586" s="63">
        <v>-33.468277545080383</v>
      </c>
    </row>
    <row r="587" spans="1:3" x14ac:dyDescent="0.2">
      <c r="A587" s="63">
        <v>563</v>
      </c>
      <c r="B587" s="63">
        <v>28.465377120076493</v>
      </c>
      <c r="C587" s="63">
        <v>-30.465377120076493</v>
      </c>
    </row>
    <row r="588" spans="1:3" x14ac:dyDescent="0.2">
      <c r="A588" s="63">
        <v>564</v>
      </c>
      <c r="B588" s="63">
        <v>36.459576270068709</v>
      </c>
      <c r="C588" s="63">
        <v>6.5404237299312911</v>
      </c>
    </row>
    <row r="589" spans="1:3" x14ac:dyDescent="0.2">
      <c r="A589" s="63">
        <v>565</v>
      </c>
      <c r="B589" s="63">
        <v>35.127209745070012</v>
      </c>
      <c r="C589" s="63">
        <v>8.8727902549299884</v>
      </c>
    </row>
    <row r="590" spans="1:3" x14ac:dyDescent="0.2">
      <c r="A590" s="63">
        <v>566</v>
      </c>
      <c r="B590" s="63">
        <v>58.443623932547311</v>
      </c>
      <c r="C590" s="63">
        <v>-23.443623932547311</v>
      </c>
    </row>
    <row r="591" spans="1:3" x14ac:dyDescent="0.2">
      <c r="A591" s="63">
        <v>567</v>
      </c>
      <c r="B591" s="63">
        <v>55.778890882549909</v>
      </c>
      <c r="C591" s="63">
        <v>-8.7788908825499092</v>
      </c>
    </row>
    <row r="592" spans="1:3" x14ac:dyDescent="0.2">
      <c r="A592" s="63">
        <v>568</v>
      </c>
      <c r="B592" s="63">
        <v>34.461026482570659</v>
      </c>
      <c r="C592" s="63">
        <v>-40.461026482570659</v>
      </c>
    </row>
    <row r="593" spans="1:3" x14ac:dyDescent="0.2">
      <c r="A593" s="63">
        <v>569</v>
      </c>
      <c r="B593" s="63">
        <v>67.104006345038883</v>
      </c>
      <c r="C593" s="63">
        <v>-79.104006345038883</v>
      </c>
    </row>
    <row r="594" spans="1:3" x14ac:dyDescent="0.2">
      <c r="A594" s="63">
        <v>570</v>
      </c>
      <c r="B594" s="63">
        <v>63.773090032542129</v>
      </c>
      <c r="C594" s="63">
        <v>9.2269099674578712</v>
      </c>
    </row>
    <row r="595" spans="1:3" x14ac:dyDescent="0.2">
      <c r="A595" s="63">
        <v>571</v>
      </c>
      <c r="B595" s="63">
        <v>67.770189607538242</v>
      </c>
      <c r="C595" s="63">
        <v>29.229810392461758</v>
      </c>
    </row>
    <row r="596" spans="1:3" x14ac:dyDescent="0.2">
      <c r="A596" s="63">
        <v>572</v>
      </c>
      <c r="B596" s="63">
        <v>95.083703370011648</v>
      </c>
      <c r="C596" s="63">
        <v>-2.0837033700116478</v>
      </c>
    </row>
    <row r="597" spans="1:3" x14ac:dyDescent="0.2">
      <c r="A597" s="63">
        <v>573</v>
      </c>
      <c r="B597" s="63">
        <v>41.122859107564175</v>
      </c>
      <c r="C597" s="63">
        <v>-28.122859107564175</v>
      </c>
    </row>
    <row r="598" spans="1:3" x14ac:dyDescent="0.2">
      <c r="A598" s="63">
        <v>574</v>
      </c>
      <c r="B598" s="63">
        <v>41.789042370063527</v>
      </c>
      <c r="C598" s="63">
        <v>-13.789042370063527</v>
      </c>
    </row>
    <row r="599" spans="1:3" x14ac:dyDescent="0.2">
      <c r="A599" s="63">
        <v>575</v>
      </c>
      <c r="B599" s="63">
        <v>33.794843220071307</v>
      </c>
      <c r="C599" s="63">
        <v>-6.7948432200713071</v>
      </c>
    </row>
    <row r="600" spans="1:3" x14ac:dyDescent="0.2">
      <c r="A600" s="63">
        <v>576</v>
      </c>
      <c r="B600" s="63">
        <v>39.79049258256547</v>
      </c>
      <c r="C600" s="63">
        <v>-42.79049258256547</v>
      </c>
    </row>
    <row r="601" spans="1:3" x14ac:dyDescent="0.2">
      <c r="A601" s="63">
        <v>577</v>
      </c>
      <c r="B601" s="63">
        <v>19.138811445085572</v>
      </c>
      <c r="C601" s="63">
        <v>-3.1388114450855724</v>
      </c>
    </row>
    <row r="602" spans="1:3" x14ac:dyDescent="0.2">
      <c r="A602" s="63">
        <v>578</v>
      </c>
      <c r="B602" s="63">
        <v>25.134460807579735</v>
      </c>
      <c r="C602" s="63">
        <v>0.86553919242026467</v>
      </c>
    </row>
    <row r="603" spans="1:3" x14ac:dyDescent="0.2">
      <c r="A603" s="63">
        <v>579</v>
      </c>
      <c r="B603" s="63">
        <v>35.793393007569364</v>
      </c>
      <c r="C603" s="63">
        <v>-4.7933930075693638</v>
      </c>
    </row>
    <row r="604" spans="1:3" x14ac:dyDescent="0.2">
      <c r="A604" s="63">
        <v>580</v>
      </c>
      <c r="B604" s="63">
        <v>47.118508470058337</v>
      </c>
      <c r="C604" s="63">
        <v>-46.118508470058337</v>
      </c>
    </row>
    <row r="605" spans="1:3" x14ac:dyDescent="0.2">
      <c r="A605" s="63">
        <v>581</v>
      </c>
      <c r="B605" s="63">
        <v>51.115608045054451</v>
      </c>
      <c r="C605" s="63">
        <v>-12.115608045054451</v>
      </c>
    </row>
    <row r="606" spans="1:3" x14ac:dyDescent="0.2">
      <c r="A606" s="63">
        <v>582</v>
      </c>
      <c r="B606" s="63">
        <v>35.127209745070012</v>
      </c>
      <c r="C606" s="63">
        <v>-3.1272097450700116</v>
      </c>
    </row>
    <row r="607" spans="1:3" x14ac:dyDescent="0.2">
      <c r="A607" s="63">
        <v>583</v>
      </c>
      <c r="B607" s="63">
        <v>43.121408895062231</v>
      </c>
      <c r="C607" s="63">
        <v>-27.121408895062231</v>
      </c>
    </row>
    <row r="608" spans="1:3" x14ac:dyDescent="0.2">
      <c r="A608" s="63">
        <v>584</v>
      </c>
      <c r="B608" s="63">
        <v>68.436372870037587</v>
      </c>
      <c r="C608" s="63">
        <v>-51.436372870037587</v>
      </c>
    </row>
    <row r="609" spans="1:3" x14ac:dyDescent="0.2">
      <c r="A609" s="63">
        <v>585</v>
      </c>
      <c r="B609" s="63">
        <v>60.442173720045368</v>
      </c>
      <c r="C609" s="63">
        <v>-2.4421737200453677</v>
      </c>
    </row>
    <row r="610" spans="1:3" x14ac:dyDescent="0.2">
      <c r="A610" s="63">
        <v>586</v>
      </c>
      <c r="B610" s="63">
        <v>37.791942795067413</v>
      </c>
      <c r="C610" s="63">
        <v>8.2080572049325866</v>
      </c>
    </row>
    <row r="611" spans="1:3" x14ac:dyDescent="0.2">
      <c r="A611" s="63">
        <v>587</v>
      </c>
      <c r="B611" s="63">
        <v>37.791942795067413</v>
      </c>
      <c r="C611" s="63">
        <v>9.2080572049325866</v>
      </c>
    </row>
    <row r="612" spans="1:3" x14ac:dyDescent="0.2">
      <c r="A612" s="63">
        <v>588</v>
      </c>
      <c r="B612" s="63">
        <v>36.459576270068709</v>
      </c>
      <c r="C612" s="63">
        <v>6.5404237299312911</v>
      </c>
    </row>
    <row r="613" spans="1:3" x14ac:dyDescent="0.2">
      <c r="A613" s="63">
        <v>589</v>
      </c>
      <c r="B613" s="63">
        <v>21.803544495082978</v>
      </c>
      <c r="C613" s="63">
        <v>-3.8035444950829778</v>
      </c>
    </row>
    <row r="614" spans="1:3" x14ac:dyDescent="0.2">
      <c r="A614" s="63">
        <v>590</v>
      </c>
      <c r="B614" s="63">
        <v>47.118508470058337</v>
      </c>
      <c r="C614" s="63">
        <v>-47.118508470058337</v>
      </c>
    </row>
    <row r="615" spans="1:3" x14ac:dyDescent="0.2">
      <c r="A615" s="63">
        <v>591</v>
      </c>
      <c r="B615" s="63">
        <v>39.124309320066118</v>
      </c>
      <c r="C615" s="63">
        <v>-15.124309320066118</v>
      </c>
    </row>
    <row r="616" spans="1:3" x14ac:dyDescent="0.2">
      <c r="A616" s="63">
        <v>592</v>
      </c>
      <c r="B616" s="63">
        <v>141.05034848246692</v>
      </c>
      <c r="C616" s="63">
        <v>-34.050348482466916</v>
      </c>
    </row>
    <row r="617" spans="1:3" x14ac:dyDescent="0.2">
      <c r="A617" s="63">
        <v>593</v>
      </c>
      <c r="B617" s="63">
        <v>58.443623932547311</v>
      </c>
      <c r="C617" s="63">
        <v>-24.443623932547311</v>
      </c>
    </row>
    <row r="618" spans="1:3" x14ac:dyDescent="0.2">
      <c r="A618" s="63">
        <v>594</v>
      </c>
      <c r="B618" s="63">
        <v>55.778890882549909</v>
      </c>
      <c r="C618" s="63">
        <v>-9.7788908825499092</v>
      </c>
    </row>
    <row r="619" spans="1:3" x14ac:dyDescent="0.2">
      <c r="A619" s="63">
        <v>595</v>
      </c>
      <c r="B619" s="63">
        <v>27.799193857577144</v>
      </c>
      <c r="C619" s="63">
        <v>2.2008061424228558</v>
      </c>
    </row>
    <row r="620" spans="1:3" x14ac:dyDescent="0.2">
      <c r="A620" s="63">
        <v>596</v>
      </c>
      <c r="B620" s="63">
        <v>37.791942795067413</v>
      </c>
      <c r="C620" s="63">
        <v>9.2080572049325866</v>
      </c>
    </row>
    <row r="621" spans="1:3" x14ac:dyDescent="0.2">
      <c r="A621" s="63">
        <v>597</v>
      </c>
      <c r="B621" s="63">
        <v>68.436372870037587</v>
      </c>
      <c r="C621" s="63">
        <v>-51.436372870037587</v>
      </c>
    </row>
    <row r="622" spans="1:3" x14ac:dyDescent="0.2">
      <c r="A622" s="63">
        <v>598</v>
      </c>
      <c r="B622" s="63">
        <v>60.442173720045368</v>
      </c>
      <c r="C622" s="63">
        <v>-2.4421737200453677</v>
      </c>
    </row>
    <row r="623" spans="1:3" x14ac:dyDescent="0.2">
      <c r="A623" s="63">
        <v>599</v>
      </c>
      <c r="B623" s="63">
        <v>63.773090032542129</v>
      </c>
      <c r="C623" s="63">
        <v>9.2269099674578712</v>
      </c>
    </row>
    <row r="624" spans="1:3" x14ac:dyDescent="0.2">
      <c r="A624" s="63">
        <v>600</v>
      </c>
      <c r="B624" s="63">
        <v>67.104006345038883</v>
      </c>
      <c r="C624" s="63">
        <v>30.895993654961117</v>
      </c>
    </row>
    <row r="625" spans="1:3" x14ac:dyDescent="0.2">
      <c r="A625" s="63">
        <v>601</v>
      </c>
      <c r="B625" s="63">
        <v>35.127209745070012</v>
      </c>
      <c r="C625" s="63">
        <v>-4.1272097450700116</v>
      </c>
    </row>
    <row r="626" spans="1:3" x14ac:dyDescent="0.2">
      <c r="A626" s="63">
        <v>602</v>
      </c>
      <c r="B626" s="63">
        <v>43.121408895062231</v>
      </c>
      <c r="C626" s="63">
        <v>-28.121408895062231</v>
      </c>
    </row>
    <row r="627" spans="1:3" x14ac:dyDescent="0.2">
      <c r="A627" s="63">
        <v>603</v>
      </c>
      <c r="B627" s="63">
        <v>51.115608045054451</v>
      </c>
      <c r="C627" s="63">
        <v>-12.115608045054451</v>
      </c>
    </row>
    <row r="628" spans="1:3" x14ac:dyDescent="0.2">
      <c r="A628" s="63">
        <v>604</v>
      </c>
      <c r="B628" s="63">
        <v>25.134460807579735</v>
      </c>
      <c r="C628" s="63">
        <v>0.86553919242026467</v>
      </c>
    </row>
    <row r="629" spans="1:3" x14ac:dyDescent="0.2">
      <c r="A629" s="63">
        <v>605</v>
      </c>
      <c r="B629" s="63">
        <v>19.138811445085572</v>
      </c>
      <c r="C629" s="63">
        <v>-3.1388114450855724</v>
      </c>
    </row>
    <row r="630" spans="1:3" x14ac:dyDescent="0.2">
      <c r="A630" s="63">
        <v>606</v>
      </c>
      <c r="B630" s="63">
        <v>39.79049258256547</v>
      </c>
      <c r="C630" s="63">
        <v>-51.79049258256547</v>
      </c>
    </row>
    <row r="631" spans="1:3" x14ac:dyDescent="0.2">
      <c r="A631" s="63">
        <v>607</v>
      </c>
      <c r="B631" s="63">
        <v>112.40446819499479</v>
      </c>
      <c r="C631" s="63">
        <v>-18.404468194994791</v>
      </c>
    </row>
    <row r="632" spans="1:3" x14ac:dyDescent="0.2">
      <c r="A632" s="63">
        <v>608</v>
      </c>
      <c r="B632" s="63">
        <v>50.449424782555099</v>
      </c>
      <c r="C632" s="63">
        <v>346.55057521744493</v>
      </c>
    </row>
    <row r="633" spans="1:3" x14ac:dyDescent="0.2">
      <c r="A633" s="63">
        <v>609</v>
      </c>
      <c r="B633" s="63">
        <v>41.122859107564175</v>
      </c>
      <c r="C633" s="63">
        <v>-28.122859107564175</v>
      </c>
    </row>
    <row r="634" spans="1:3" x14ac:dyDescent="0.2">
      <c r="A634" s="63">
        <v>610</v>
      </c>
      <c r="B634" s="63">
        <v>17.806444920086868</v>
      </c>
      <c r="C634" s="63">
        <v>-5.806444920086868</v>
      </c>
    </row>
    <row r="635" spans="1:3" x14ac:dyDescent="0.2">
      <c r="A635" s="63">
        <v>611</v>
      </c>
      <c r="B635" s="63">
        <v>5.1489629325991899</v>
      </c>
      <c r="C635" s="63">
        <v>26.85103706740081</v>
      </c>
    </row>
    <row r="636" spans="1:3" x14ac:dyDescent="0.2">
      <c r="A636" s="63">
        <v>612</v>
      </c>
      <c r="B636" s="63">
        <v>34.461026482570659</v>
      </c>
      <c r="C636" s="63">
        <v>-40.461026482570659</v>
      </c>
    </row>
    <row r="637" spans="1:3" x14ac:dyDescent="0.2">
      <c r="A637" s="63">
        <v>613</v>
      </c>
      <c r="B637" s="63">
        <v>24.468277545080387</v>
      </c>
      <c r="C637" s="63">
        <v>-33.468277545080383</v>
      </c>
    </row>
    <row r="638" spans="1:3" x14ac:dyDescent="0.2">
      <c r="A638" s="63">
        <v>614</v>
      </c>
      <c r="B638" s="63">
        <v>37.791942795067413</v>
      </c>
      <c r="C638" s="63">
        <v>-4.7919427950674134</v>
      </c>
    </row>
    <row r="639" spans="1:3" x14ac:dyDescent="0.2">
      <c r="A639" s="63">
        <v>615</v>
      </c>
      <c r="B639" s="63">
        <v>38.458126057566766</v>
      </c>
      <c r="C639" s="63">
        <v>-11.458126057566766</v>
      </c>
    </row>
    <row r="640" spans="1:3" x14ac:dyDescent="0.2">
      <c r="A640" s="63">
        <v>616</v>
      </c>
      <c r="B640" s="63">
        <v>28.465377120076493</v>
      </c>
      <c r="C640" s="63">
        <v>-31.465377120076493</v>
      </c>
    </row>
    <row r="641" spans="1:3" x14ac:dyDescent="0.2">
      <c r="A641" s="63">
        <v>617</v>
      </c>
      <c r="B641" s="63">
        <v>63.773090032542129</v>
      </c>
      <c r="C641" s="63">
        <v>41.226909967457871</v>
      </c>
    </row>
    <row r="642" spans="1:3" x14ac:dyDescent="0.2">
      <c r="A642" s="63">
        <v>618</v>
      </c>
      <c r="B642" s="63">
        <v>65.771639820040178</v>
      </c>
      <c r="C642" s="63">
        <v>29.228360179959822</v>
      </c>
    </row>
    <row r="643" spans="1:3" x14ac:dyDescent="0.2">
      <c r="A643" s="63">
        <v>619</v>
      </c>
      <c r="B643" s="63">
        <v>59.109807195046663</v>
      </c>
      <c r="C643" s="63">
        <v>23.890192804953337</v>
      </c>
    </row>
    <row r="644" spans="1:3" x14ac:dyDescent="0.2">
      <c r="A644" s="63">
        <v>620</v>
      </c>
      <c r="B644" s="63">
        <v>64.439273295041488</v>
      </c>
      <c r="C644" s="63">
        <v>-269.43927329504152</v>
      </c>
    </row>
    <row r="645" spans="1:3" x14ac:dyDescent="0.2">
      <c r="A645" s="63">
        <v>621</v>
      </c>
      <c r="B645" s="63">
        <v>180.35516096992865</v>
      </c>
      <c r="C645" s="63">
        <v>54.644839030071353</v>
      </c>
    </row>
    <row r="646" spans="1:3" x14ac:dyDescent="0.2">
      <c r="A646" s="63">
        <v>622</v>
      </c>
      <c r="B646" s="63">
        <v>228.32035586988195</v>
      </c>
      <c r="C646" s="63">
        <v>47.679644130118049</v>
      </c>
    </row>
    <row r="647" spans="1:3" x14ac:dyDescent="0.2">
      <c r="A647" s="63">
        <v>623</v>
      </c>
      <c r="B647" s="63">
        <v>143.7150815324643</v>
      </c>
      <c r="C647" s="63">
        <v>103.2849184675357</v>
      </c>
    </row>
    <row r="648" spans="1:3" x14ac:dyDescent="0.2">
      <c r="A648" s="63">
        <v>624</v>
      </c>
      <c r="B648" s="63">
        <v>163.70057940744488</v>
      </c>
      <c r="C648" s="63">
        <v>-268.70057940744488</v>
      </c>
    </row>
    <row r="649" spans="1:3" x14ac:dyDescent="0.2">
      <c r="A649" s="63">
        <v>625</v>
      </c>
      <c r="B649" s="63">
        <v>47.118508470058337</v>
      </c>
      <c r="C649" s="63">
        <v>-46.118508470058337</v>
      </c>
    </row>
    <row r="650" spans="1:3" x14ac:dyDescent="0.2">
      <c r="A650" s="63">
        <v>626</v>
      </c>
      <c r="B650" s="63">
        <v>37.791942795067413</v>
      </c>
      <c r="C650" s="63">
        <v>7.2080572049325866</v>
      </c>
    </row>
    <row r="651" spans="1:3" x14ac:dyDescent="0.2">
      <c r="A651" s="63">
        <v>627</v>
      </c>
      <c r="B651" s="63">
        <v>35.793393007569364</v>
      </c>
      <c r="C651" s="63">
        <v>-4.7933930075693638</v>
      </c>
    </row>
    <row r="652" spans="1:3" x14ac:dyDescent="0.2">
      <c r="A652" s="63">
        <v>628</v>
      </c>
      <c r="B652" s="63">
        <v>39.79049258256547</v>
      </c>
      <c r="C652" s="63">
        <v>-1.7904925825654701</v>
      </c>
    </row>
    <row r="653" spans="1:3" x14ac:dyDescent="0.2">
      <c r="A653" s="63">
        <v>629</v>
      </c>
      <c r="B653" s="63">
        <v>58.443623932547311</v>
      </c>
      <c r="C653" s="63">
        <v>-23.443623932547311</v>
      </c>
    </row>
    <row r="654" spans="1:3" x14ac:dyDescent="0.2">
      <c r="A654" s="63">
        <v>630</v>
      </c>
      <c r="B654" s="63">
        <v>28.465377120076493</v>
      </c>
      <c r="C654" s="63">
        <v>1.5346228799235071</v>
      </c>
    </row>
    <row r="655" spans="1:3" x14ac:dyDescent="0.2">
      <c r="A655" s="63">
        <v>631</v>
      </c>
      <c r="B655" s="63">
        <v>37.791942795067413</v>
      </c>
      <c r="C655" s="63">
        <v>10.208057204932587</v>
      </c>
    </row>
    <row r="656" spans="1:3" x14ac:dyDescent="0.2">
      <c r="A656" s="63">
        <v>632</v>
      </c>
      <c r="B656" s="63">
        <v>24.468277545080387</v>
      </c>
      <c r="C656" s="63">
        <v>-33.468277545080383</v>
      </c>
    </row>
    <row r="657" spans="1:3" x14ac:dyDescent="0.2">
      <c r="A657" s="63">
        <v>633</v>
      </c>
      <c r="B657" s="63">
        <v>34.461026482570659</v>
      </c>
      <c r="C657" s="63">
        <v>-40.461026482570659</v>
      </c>
    </row>
    <row r="658" spans="1:3" x14ac:dyDescent="0.2">
      <c r="A658" s="63">
        <v>634</v>
      </c>
      <c r="B658" s="63">
        <v>29.797743645075197</v>
      </c>
      <c r="C658" s="63">
        <v>-17.797743645075197</v>
      </c>
    </row>
    <row r="659" spans="1:3" x14ac:dyDescent="0.2">
      <c r="A659" s="63">
        <v>635</v>
      </c>
      <c r="B659" s="63">
        <v>17.806444920086868</v>
      </c>
      <c r="C659" s="63">
        <v>-5.806444920086868</v>
      </c>
    </row>
    <row r="660" spans="1:3" x14ac:dyDescent="0.2">
      <c r="A660" s="63">
        <v>636</v>
      </c>
      <c r="B660" s="63">
        <v>23.802094282581034</v>
      </c>
      <c r="C660" s="63">
        <v>-20.802094282581034</v>
      </c>
    </row>
    <row r="661" spans="1:3" x14ac:dyDescent="0.2">
      <c r="A661" s="63">
        <v>637</v>
      </c>
      <c r="B661" s="63">
        <v>38.458126057566766</v>
      </c>
      <c r="C661" s="63">
        <v>-11.458126057566766</v>
      </c>
    </row>
    <row r="662" spans="1:3" x14ac:dyDescent="0.2">
      <c r="A662" s="63">
        <v>638</v>
      </c>
      <c r="B662" s="63">
        <v>67.104006345038883</v>
      </c>
      <c r="C662" s="63">
        <v>-78.104006345038883</v>
      </c>
    </row>
    <row r="663" spans="1:3" x14ac:dyDescent="0.2">
      <c r="A663" s="63">
        <v>639</v>
      </c>
      <c r="B663" s="63">
        <v>63.773090032542129</v>
      </c>
      <c r="C663" s="63">
        <v>10.226909967457871</v>
      </c>
    </row>
    <row r="664" spans="1:3" x14ac:dyDescent="0.2">
      <c r="A664" s="63">
        <v>640</v>
      </c>
      <c r="B664" s="63">
        <v>43.787592157561583</v>
      </c>
      <c r="C664" s="63">
        <v>54.212407842438417</v>
      </c>
    </row>
    <row r="665" spans="1:3" x14ac:dyDescent="0.2">
      <c r="A665" s="63">
        <v>641</v>
      </c>
      <c r="B665" s="63">
        <v>19.138811445085572</v>
      </c>
      <c r="C665" s="63">
        <v>-3.1388114450855724</v>
      </c>
    </row>
    <row r="666" spans="1:3" x14ac:dyDescent="0.2">
      <c r="A666" s="63">
        <v>642</v>
      </c>
      <c r="B666" s="63">
        <v>43.121408895062231</v>
      </c>
      <c r="C666" s="63">
        <v>-28.121408895062231</v>
      </c>
    </row>
    <row r="667" spans="1:3" x14ac:dyDescent="0.2">
      <c r="A667" s="63">
        <v>643</v>
      </c>
      <c r="B667" s="63">
        <v>68.436372870037587</v>
      </c>
      <c r="C667" s="63">
        <v>-52.436372870037587</v>
      </c>
    </row>
    <row r="668" spans="1:3" x14ac:dyDescent="0.2">
      <c r="A668" s="63">
        <v>644</v>
      </c>
      <c r="B668" s="63">
        <v>35.793393007569364</v>
      </c>
      <c r="C668" s="63">
        <v>-2.7933930075693638</v>
      </c>
    </row>
    <row r="669" spans="1:3" x14ac:dyDescent="0.2">
      <c r="A669" s="63">
        <v>645</v>
      </c>
      <c r="B669" s="63">
        <v>25.134460807579735</v>
      </c>
      <c r="C669" s="63">
        <v>-0.13446080757973533</v>
      </c>
    </row>
    <row r="670" spans="1:3" x14ac:dyDescent="0.2">
      <c r="A670" s="63">
        <v>646</v>
      </c>
      <c r="B670" s="63">
        <v>59.109807195046663</v>
      </c>
      <c r="C670" s="63">
        <v>24.890192804953337</v>
      </c>
    </row>
    <row r="671" spans="1:3" x14ac:dyDescent="0.2">
      <c r="A671" s="63">
        <v>647</v>
      </c>
      <c r="B671" s="63">
        <v>50.449424782555099</v>
      </c>
      <c r="C671" s="63">
        <v>-2.4494247825550985</v>
      </c>
    </row>
    <row r="672" spans="1:3" x14ac:dyDescent="0.2">
      <c r="A672" s="63">
        <v>648</v>
      </c>
      <c r="B672" s="63">
        <v>65.771639820040178</v>
      </c>
      <c r="C672" s="63">
        <v>30.228360179959822</v>
      </c>
    </row>
    <row r="673" spans="1:3" x14ac:dyDescent="0.2">
      <c r="A673" s="63">
        <v>649</v>
      </c>
      <c r="B673" s="63">
        <v>41.789042370063527</v>
      </c>
      <c r="C673" s="63">
        <v>-13.789042370063527</v>
      </c>
    </row>
    <row r="674" spans="1:3" x14ac:dyDescent="0.2">
      <c r="A674" s="63">
        <v>650</v>
      </c>
      <c r="B674" s="63">
        <v>33.794843220071307</v>
      </c>
      <c r="C674" s="63">
        <v>-6.7948432200713071</v>
      </c>
    </row>
    <row r="675" spans="1:3" x14ac:dyDescent="0.2">
      <c r="A675" s="63">
        <v>651</v>
      </c>
      <c r="B675" s="63">
        <v>149.04454763245911</v>
      </c>
      <c r="C675" s="63">
        <v>11.955452367540886</v>
      </c>
    </row>
    <row r="676" spans="1:3" x14ac:dyDescent="0.2">
      <c r="A676" s="63">
        <v>652</v>
      </c>
      <c r="B676" s="63">
        <v>57.111257407548614</v>
      </c>
      <c r="C676" s="63">
        <v>5.8887425924513863</v>
      </c>
    </row>
    <row r="677" spans="1:3" x14ac:dyDescent="0.2">
      <c r="A677" s="63">
        <v>653</v>
      </c>
      <c r="B677" s="63">
        <v>39.79049258256547</v>
      </c>
      <c r="C677" s="63">
        <v>-2.7904925825654701</v>
      </c>
    </row>
    <row r="678" spans="1:3" x14ac:dyDescent="0.2">
      <c r="A678" s="63">
        <v>654</v>
      </c>
      <c r="B678" s="63">
        <v>36.459576270068709</v>
      </c>
      <c r="C678" s="63">
        <v>6.5404237299312911</v>
      </c>
    </row>
    <row r="679" spans="1:3" x14ac:dyDescent="0.2">
      <c r="A679" s="63">
        <v>655</v>
      </c>
      <c r="B679" s="63">
        <v>35.127209745070012</v>
      </c>
      <c r="C679" s="63">
        <v>7.8727902549299884</v>
      </c>
    </row>
    <row r="680" spans="1:3" x14ac:dyDescent="0.2">
      <c r="A680" s="63">
        <v>656</v>
      </c>
      <c r="B680" s="63">
        <v>55.778890882549909</v>
      </c>
      <c r="C680" s="63">
        <v>-8.7788908825499092</v>
      </c>
    </row>
    <row r="681" spans="1:3" x14ac:dyDescent="0.2">
      <c r="A681" s="63">
        <v>657</v>
      </c>
      <c r="B681" s="63">
        <v>39.124309320066118</v>
      </c>
      <c r="C681" s="63">
        <v>-14.124309320066118</v>
      </c>
    </row>
    <row r="682" spans="1:3" x14ac:dyDescent="0.2">
      <c r="A682" s="63">
        <v>658</v>
      </c>
      <c r="B682" s="63">
        <v>58.443623932547311</v>
      </c>
      <c r="C682" s="63">
        <v>-24.443623932547311</v>
      </c>
    </row>
    <row r="683" spans="1:3" x14ac:dyDescent="0.2">
      <c r="A683" s="63">
        <v>659</v>
      </c>
      <c r="B683" s="63">
        <v>37.791942795067413</v>
      </c>
      <c r="C683" s="63">
        <v>-3.7919427950674134</v>
      </c>
    </row>
    <row r="684" spans="1:3" x14ac:dyDescent="0.2">
      <c r="A684" s="63">
        <v>660</v>
      </c>
      <c r="B684" s="63">
        <v>38.458126057566766</v>
      </c>
      <c r="C684" s="63">
        <v>-10.458126057566766</v>
      </c>
    </row>
    <row r="685" spans="1:3" x14ac:dyDescent="0.2">
      <c r="A685" s="63">
        <v>661</v>
      </c>
      <c r="B685" s="63">
        <v>67.104006345038883</v>
      </c>
      <c r="C685" s="63">
        <v>-78.104006345038883</v>
      </c>
    </row>
    <row r="686" spans="1:3" x14ac:dyDescent="0.2">
      <c r="A686" s="63">
        <v>662</v>
      </c>
      <c r="B686" s="63">
        <v>34.461026482570659</v>
      </c>
      <c r="C686" s="63">
        <v>-40.461026482570659</v>
      </c>
    </row>
    <row r="687" spans="1:3" x14ac:dyDescent="0.2">
      <c r="A687" s="63">
        <v>663</v>
      </c>
      <c r="B687" s="63">
        <v>29.797743645075197</v>
      </c>
      <c r="C687" s="63">
        <v>-18.797743645075197</v>
      </c>
    </row>
    <row r="688" spans="1:3" x14ac:dyDescent="0.2">
      <c r="A688" s="63">
        <v>664</v>
      </c>
      <c r="B688" s="63">
        <v>24.468277545080387</v>
      </c>
      <c r="C688" s="63">
        <v>-32.468277545080383</v>
      </c>
    </row>
    <row r="689" spans="1:3" x14ac:dyDescent="0.2">
      <c r="A689" s="63">
        <v>665</v>
      </c>
      <c r="B689" s="63">
        <v>155.04019699495331</v>
      </c>
      <c r="C689" s="63">
        <v>-7.0401969949533054</v>
      </c>
    </row>
    <row r="690" spans="1:3" x14ac:dyDescent="0.2">
      <c r="A690" s="63">
        <v>666</v>
      </c>
      <c r="B690" s="63">
        <v>115.73538450749155</v>
      </c>
      <c r="C690" s="63">
        <v>-89.735384507491545</v>
      </c>
    </row>
    <row r="691" spans="1:3" x14ac:dyDescent="0.2">
      <c r="A691" s="63">
        <v>667</v>
      </c>
      <c r="B691" s="63">
        <v>165.69912919494294</v>
      </c>
      <c r="C691" s="63">
        <v>54.300870805057059</v>
      </c>
    </row>
    <row r="692" spans="1:3" x14ac:dyDescent="0.2">
      <c r="A692" s="63">
        <v>668</v>
      </c>
      <c r="B692" s="63">
        <v>43.787592157561583</v>
      </c>
      <c r="C692" s="63">
        <v>-119.78759215756159</v>
      </c>
    </row>
    <row r="693" spans="1:3" x14ac:dyDescent="0.2">
      <c r="A693" s="63">
        <v>669</v>
      </c>
      <c r="B693" s="63">
        <v>217.66142366989232</v>
      </c>
      <c r="C693" s="63">
        <v>58.338576330107685</v>
      </c>
    </row>
    <row r="694" spans="1:3" x14ac:dyDescent="0.2">
      <c r="A694" s="63">
        <v>670</v>
      </c>
      <c r="B694" s="63">
        <v>165.69912919494294</v>
      </c>
      <c r="C694" s="63">
        <v>-306.69912919494294</v>
      </c>
    </row>
    <row r="695" spans="1:3" x14ac:dyDescent="0.2">
      <c r="A695" s="63">
        <v>671</v>
      </c>
      <c r="B695" s="63">
        <v>69.768739395036292</v>
      </c>
      <c r="C695" s="63">
        <v>36.231260604963708</v>
      </c>
    </row>
    <row r="696" spans="1:3" x14ac:dyDescent="0.2">
      <c r="A696" s="63">
        <v>672</v>
      </c>
      <c r="B696" s="63">
        <v>118.40011755748895</v>
      </c>
      <c r="C696" s="63">
        <v>43.599882442511046</v>
      </c>
    </row>
    <row r="697" spans="1:3" x14ac:dyDescent="0.2">
      <c r="A697" s="63">
        <v>673</v>
      </c>
      <c r="B697" s="63">
        <v>57.111257407548614</v>
      </c>
      <c r="C697" s="63">
        <v>4.8887425924513863</v>
      </c>
    </row>
    <row r="698" spans="1:3" x14ac:dyDescent="0.2">
      <c r="A698" s="63">
        <v>674</v>
      </c>
      <c r="B698" s="63">
        <v>65.771639820040178</v>
      </c>
      <c r="C698" s="63">
        <v>30.228360179959822</v>
      </c>
    </row>
    <row r="699" spans="1:3" x14ac:dyDescent="0.2">
      <c r="A699" s="63">
        <v>675</v>
      </c>
      <c r="B699" s="63">
        <v>59.109807195046663</v>
      </c>
      <c r="C699" s="63">
        <v>23.890192804953337</v>
      </c>
    </row>
    <row r="700" spans="1:3" x14ac:dyDescent="0.2">
      <c r="A700" s="63">
        <v>676</v>
      </c>
      <c r="B700" s="63">
        <v>50.449424782555099</v>
      </c>
      <c r="C700" s="63">
        <v>-2.4494247825550985</v>
      </c>
    </row>
    <row r="701" spans="1:3" x14ac:dyDescent="0.2">
      <c r="A701" s="63">
        <v>677</v>
      </c>
      <c r="B701" s="63">
        <v>5.1489629325991899</v>
      </c>
      <c r="C701" s="63">
        <v>26.85103706740081</v>
      </c>
    </row>
    <row r="702" spans="1:3" x14ac:dyDescent="0.2">
      <c r="A702" s="63">
        <v>678</v>
      </c>
      <c r="B702" s="63">
        <v>17.806444920086868</v>
      </c>
      <c r="C702" s="63">
        <v>-6.806444920086868</v>
      </c>
    </row>
    <row r="703" spans="1:3" x14ac:dyDescent="0.2">
      <c r="A703" s="63">
        <v>679</v>
      </c>
      <c r="B703" s="63">
        <v>16.474078395088167</v>
      </c>
      <c r="C703" s="63">
        <v>-6.4740783950881671</v>
      </c>
    </row>
    <row r="704" spans="1:3" x14ac:dyDescent="0.2">
      <c r="A704" s="63">
        <v>680</v>
      </c>
      <c r="B704" s="63">
        <v>28.465377120076493</v>
      </c>
      <c r="C704" s="63">
        <v>-30.465377120076493</v>
      </c>
    </row>
    <row r="705" spans="1:3" x14ac:dyDescent="0.2">
      <c r="A705" s="63">
        <v>681</v>
      </c>
      <c r="B705" s="63">
        <v>23.802094282581034</v>
      </c>
      <c r="C705" s="63">
        <v>-19.802094282581034</v>
      </c>
    </row>
    <row r="706" spans="1:3" x14ac:dyDescent="0.2">
      <c r="A706" s="63">
        <v>682</v>
      </c>
      <c r="B706" s="63">
        <v>92.418970320014239</v>
      </c>
      <c r="C706" s="63">
        <v>-65.418970320014239</v>
      </c>
    </row>
    <row r="707" spans="1:3" x14ac:dyDescent="0.2">
      <c r="A707" s="63">
        <v>683</v>
      </c>
      <c r="B707" s="63">
        <v>147.71218110746042</v>
      </c>
      <c r="C707" s="63">
        <v>8.2878188925395762</v>
      </c>
    </row>
    <row r="708" spans="1:3" x14ac:dyDescent="0.2">
      <c r="A708" s="63">
        <v>684</v>
      </c>
      <c r="B708" s="63">
        <v>107.07500209499997</v>
      </c>
      <c r="C708" s="63">
        <v>7.9249979050000263</v>
      </c>
    </row>
    <row r="709" spans="1:3" x14ac:dyDescent="0.2">
      <c r="A709" s="63">
        <v>685</v>
      </c>
      <c r="B709" s="63">
        <v>131.05759954497665</v>
      </c>
      <c r="C709" s="63">
        <v>87.942400455023346</v>
      </c>
    </row>
    <row r="710" spans="1:3" x14ac:dyDescent="0.2">
      <c r="A710" s="63">
        <v>686</v>
      </c>
      <c r="B710" s="63">
        <v>208.33485799490143</v>
      </c>
      <c r="C710" s="63">
        <v>-59.334857994901427</v>
      </c>
    </row>
    <row r="711" spans="1:3" x14ac:dyDescent="0.2">
      <c r="A711" s="63">
        <v>687</v>
      </c>
      <c r="B711" s="63">
        <v>126.39431670748117</v>
      </c>
      <c r="C711" s="63">
        <v>-491.39431670748115</v>
      </c>
    </row>
    <row r="712" spans="1:3" x14ac:dyDescent="0.2">
      <c r="A712" s="63">
        <v>688</v>
      </c>
      <c r="B712" s="63">
        <v>41.122859107564175</v>
      </c>
      <c r="C712" s="63">
        <v>-28.122859107564175</v>
      </c>
    </row>
    <row r="713" spans="1:3" x14ac:dyDescent="0.2">
      <c r="A713" s="63">
        <v>689</v>
      </c>
      <c r="B713" s="63">
        <v>41.789042370063527</v>
      </c>
      <c r="C713" s="63">
        <v>-13.789042370063527</v>
      </c>
    </row>
    <row r="714" spans="1:3" x14ac:dyDescent="0.2">
      <c r="A714" s="63">
        <v>690</v>
      </c>
      <c r="B714" s="63">
        <v>96.416069895010352</v>
      </c>
      <c r="C714" s="63">
        <v>-3.4160698950103523</v>
      </c>
    </row>
    <row r="715" spans="1:3" x14ac:dyDescent="0.2">
      <c r="A715" s="63">
        <v>691</v>
      </c>
      <c r="B715" s="63">
        <v>39.79049258256547</v>
      </c>
      <c r="C715" s="63">
        <v>-42.79049258256547</v>
      </c>
    </row>
    <row r="716" spans="1:3" x14ac:dyDescent="0.2">
      <c r="A716" s="63">
        <v>692</v>
      </c>
      <c r="B716" s="63">
        <v>37.791942795067413</v>
      </c>
      <c r="C716" s="63">
        <v>-29.791942795067413</v>
      </c>
    </row>
    <row r="717" spans="1:3" x14ac:dyDescent="0.2">
      <c r="A717" s="63">
        <v>693</v>
      </c>
      <c r="B717" s="63">
        <v>28.465377120076493</v>
      </c>
      <c r="C717" s="63">
        <v>2.5346228799235071</v>
      </c>
    </row>
    <row r="718" spans="1:3" x14ac:dyDescent="0.2">
      <c r="A718" s="63">
        <v>694</v>
      </c>
      <c r="B718" s="63">
        <v>35.793393007569364</v>
      </c>
      <c r="C718" s="63">
        <v>-3.7933930075693638</v>
      </c>
    </row>
    <row r="719" spans="1:3" x14ac:dyDescent="0.2">
      <c r="A719" s="63">
        <v>695</v>
      </c>
      <c r="B719" s="63">
        <v>19.138811445085572</v>
      </c>
      <c r="C719" s="63">
        <v>-4.1388114450855724</v>
      </c>
    </row>
    <row r="720" spans="1:3" x14ac:dyDescent="0.2">
      <c r="A720" s="63">
        <v>696</v>
      </c>
      <c r="B720" s="63">
        <v>63.773090032542129</v>
      </c>
      <c r="C720" s="63">
        <v>9.2269099674578712</v>
      </c>
    </row>
    <row r="721" spans="1:3" x14ac:dyDescent="0.2">
      <c r="A721" s="63">
        <v>697</v>
      </c>
      <c r="B721" s="63">
        <v>69.102556132536932</v>
      </c>
      <c r="C721" s="63">
        <v>28.897443867463068</v>
      </c>
    </row>
    <row r="722" spans="1:3" x14ac:dyDescent="0.2">
      <c r="A722" s="63">
        <v>698</v>
      </c>
      <c r="B722" s="63">
        <v>33.794843220071307</v>
      </c>
      <c r="C722" s="63">
        <v>-5.7948432200713071</v>
      </c>
    </row>
    <row r="723" spans="1:3" x14ac:dyDescent="0.2">
      <c r="A723" s="63">
        <v>699</v>
      </c>
      <c r="B723" s="63">
        <v>35.127209745070012</v>
      </c>
      <c r="C723" s="63">
        <v>-3.1272097450700116</v>
      </c>
    </row>
    <row r="724" spans="1:3" x14ac:dyDescent="0.2">
      <c r="A724" s="63">
        <v>700</v>
      </c>
      <c r="B724" s="63">
        <v>43.121408895062231</v>
      </c>
      <c r="C724" s="63">
        <v>-28.121408895062231</v>
      </c>
    </row>
    <row r="725" spans="1:3" x14ac:dyDescent="0.2">
      <c r="A725" s="63">
        <v>701</v>
      </c>
      <c r="B725" s="63">
        <v>51.115608045054451</v>
      </c>
      <c r="C725" s="63">
        <v>-12.115608045054451</v>
      </c>
    </row>
    <row r="726" spans="1:3" x14ac:dyDescent="0.2">
      <c r="A726" s="63">
        <v>702</v>
      </c>
      <c r="B726" s="63">
        <v>51.115608045054451</v>
      </c>
      <c r="C726" s="63">
        <v>2.8843919549455492</v>
      </c>
    </row>
    <row r="727" spans="1:3" x14ac:dyDescent="0.2">
      <c r="A727" s="63">
        <v>703</v>
      </c>
      <c r="B727" s="63">
        <v>89.754237270016844</v>
      </c>
      <c r="C727" s="63">
        <v>16.245762729983156</v>
      </c>
    </row>
    <row r="728" spans="1:3" x14ac:dyDescent="0.2">
      <c r="A728" s="63">
        <v>704</v>
      </c>
      <c r="B728" s="63">
        <v>28.465377120076493</v>
      </c>
      <c r="C728" s="63">
        <v>1.5346228799235071</v>
      </c>
    </row>
    <row r="729" spans="1:3" x14ac:dyDescent="0.2">
      <c r="A729" s="63">
        <v>705</v>
      </c>
      <c r="B729" s="63">
        <v>37.791942795067413</v>
      </c>
      <c r="C729" s="63">
        <v>7.2080572049325866</v>
      </c>
    </row>
    <row r="730" spans="1:3" x14ac:dyDescent="0.2">
      <c r="A730" s="63">
        <v>706</v>
      </c>
      <c r="B730" s="63">
        <v>35.793393007569364</v>
      </c>
      <c r="C730" s="63">
        <v>-5.7933930075693638</v>
      </c>
    </row>
    <row r="731" spans="1:3" x14ac:dyDescent="0.2">
      <c r="A731" s="63">
        <v>707</v>
      </c>
      <c r="B731" s="63">
        <v>47.118508470058337</v>
      </c>
      <c r="C731" s="63">
        <v>-47.118508470058337</v>
      </c>
    </row>
    <row r="732" spans="1:3" x14ac:dyDescent="0.2">
      <c r="A732" s="63">
        <v>708</v>
      </c>
      <c r="B732" s="63">
        <v>68.436372870037587</v>
      </c>
      <c r="C732" s="63">
        <v>-51.436372870037587</v>
      </c>
    </row>
    <row r="733" spans="1:3" x14ac:dyDescent="0.2">
      <c r="A733" s="63">
        <v>709</v>
      </c>
      <c r="B733" s="63">
        <v>61.774540245044072</v>
      </c>
      <c r="C733" s="63">
        <v>49.225459754955928</v>
      </c>
    </row>
    <row r="734" spans="1:3" x14ac:dyDescent="0.2">
      <c r="A734" s="63">
        <v>710</v>
      </c>
      <c r="B734" s="63">
        <v>60.442173720045368</v>
      </c>
      <c r="C734" s="63">
        <v>7.5578262799546323</v>
      </c>
    </row>
    <row r="735" spans="1:3" x14ac:dyDescent="0.2">
      <c r="A735" s="63">
        <v>711</v>
      </c>
      <c r="B735" s="63">
        <v>40.456675845064822</v>
      </c>
      <c r="C735" s="63">
        <v>-28.456675845064822</v>
      </c>
    </row>
    <row r="736" spans="1:3" x14ac:dyDescent="0.2">
      <c r="A736" s="63">
        <v>712</v>
      </c>
      <c r="B736" s="63">
        <v>42.455225632562879</v>
      </c>
      <c r="C736" s="63">
        <v>-15.455225632562879</v>
      </c>
    </row>
    <row r="737" spans="1:3" x14ac:dyDescent="0.2">
      <c r="A737" s="63">
        <v>713</v>
      </c>
      <c r="B737" s="63">
        <v>33.794843220071307</v>
      </c>
      <c r="C737" s="63">
        <v>-3.7948432200713071</v>
      </c>
    </row>
    <row r="738" spans="1:3" x14ac:dyDescent="0.2">
      <c r="A738" s="63">
        <v>714</v>
      </c>
      <c r="B738" s="63">
        <v>62.440723507543424</v>
      </c>
      <c r="C738" s="63">
        <v>25.559276492456576</v>
      </c>
    </row>
    <row r="739" spans="1:3" x14ac:dyDescent="0.2">
      <c r="A739" s="63">
        <v>715</v>
      </c>
      <c r="B739" s="63">
        <v>47.78469173255769</v>
      </c>
      <c r="C739" s="63">
        <v>-3.7846917325576896</v>
      </c>
    </row>
    <row r="740" spans="1:3" x14ac:dyDescent="0.2">
      <c r="A740" s="63">
        <v>716</v>
      </c>
      <c r="B740" s="63">
        <v>61.10835698254472</v>
      </c>
      <c r="C740" s="63">
        <v>50.89164301745528</v>
      </c>
    </row>
    <row r="741" spans="1:3" x14ac:dyDescent="0.2">
      <c r="A741" s="63">
        <v>717</v>
      </c>
      <c r="B741" s="63">
        <v>133.05614933247469</v>
      </c>
      <c r="C741" s="63">
        <v>-50.056149332474689</v>
      </c>
    </row>
    <row r="742" spans="1:3" x14ac:dyDescent="0.2">
      <c r="A742" s="63">
        <v>718</v>
      </c>
      <c r="B742" s="63">
        <v>40.456675845064822</v>
      </c>
      <c r="C742" s="63">
        <v>-43.456675845064822</v>
      </c>
    </row>
    <row r="743" spans="1:3" x14ac:dyDescent="0.2">
      <c r="A743" s="63">
        <v>719</v>
      </c>
      <c r="B743" s="63">
        <v>39.79049258256547</v>
      </c>
      <c r="C743" s="63">
        <v>-13.79049258256547</v>
      </c>
    </row>
    <row r="744" spans="1:3" x14ac:dyDescent="0.2">
      <c r="A744" s="63">
        <v>720</v>
      </c>
      <c r="B744" s="63">
        <v>153.70783046995462</v>
      </c>
      <c r="C744" s="63">
        <v>7.2921695300453848</v>
      </c>
    </row>
    <row r="745" spans="1:3" x14ac:dyDescent="0.2">
      <c r="A745" s="63">
        <v>721</v>
      </c>
      <c r="B745" s="63">
        <v>62.440723507543424</v>
      </c>
      <c r="C745" s="63">
        <v>25.559276492456576</v>
      </c>
    </row>
    <row r="746" spans="1:3" x14ac:dyDescent="0.2">
      <c r="A746" s="63">
        <v>722</v>
      </c>
      <c r="B746" s="63">
        <v>47.78469173255769</v>
      </c>
      <c r="C746" s="63">
        <v>-3.7846917325576896</v>
      </c>
    </row>
    <row r="747" spans="1:3" x14ac:dyDescent="0.2">
      <c r="A747" s="63">
        <v>723</v>
      </c>
      <c r="B747" s="63">
        <v>226.32180608238389</v>
      </c>
      <c r="C747" s="63">
        <v>3.6781939176161131</v>
      </c>
    </row>
    <row r="748" spans="1:3" x14ac:dyDescent="0.2">
      <c r="A748" s="63">
        <v>724</v>
      </c>
      <c r="B748" s="63">
        <v>145.04744805746304</v>
      </c>
      <c r="C748" s="63">
        <v>19.952551942536957</v>
      </c>
    </row>
    <row r="749" spans="1:3" x14ac:dyDescent="0.2">
      <c r="A749" s="63">
        <v>725</v>
      </c>
      <c r="B749" s="63">
        <v>73.099655707533046</v>
      </c>
      <c r="C749" s="63">
        <v>48.900344292466954</v>
      </c>
    </row>
    <row r="750" spans="1:3" x14ac:dyDescent="0.2">
      <c r="A750" s="63">
        <v>726</v>
      </c>
      <c r="B750" s="63">
        <v>68.436372870037587</v>
      </c>
      <c r="C750" s="63">
        <v>43.563627129962413</v>
      </c>
    </row>
    <row r="751" spans="1:3" x14ac:dyDescent="0.2">
      <c r="A751" s="63">
        <v>727</v>
      </c>
      <c r="B751" s="63">
        <v>60.442173720045368</v>
      </c>
      <c r="C751" s="63">
        <v>7.5578262799546323</v>
      </c>
    </row>
    <row r="752" spans="1:3" x14ac:dyDescent="0.2">
      <c r="A752" s="63">
        <v>728</v>
      </c>
      <c r="B752" s="63">
        <v>74.43202223253175</v>
      </c>
      <c r="C752" s="63">
        <v>37.56797776746825</v>
      </c>
    </row>
    <row r="753" spans="1:3" x14ac:dyDescent="0.2">
      <c r="A753" s="63">
        <v>729</v>
      </c>
      <c r="B753" s="63">
        <v>18.47262818258622</v>
      </c>
      <c r="C753" s="63">
        <v>-6.4726281825862202</v>
      </c>
    </row>
    <row r="754" spans="1:3" x14ac:dyDescent="0.2">
      <c r="A754" s="63">
        <v>730</v>
      </c>
      <c r="B754" s="63">
        <v>157.03874678245137</v>
      </c>
      <c r="C754" s="63">
        <v>7.9612532175486308</v>
      </c>
    </row>
    <row r="755" spans="1:3" x14ac:dyDescent="0.2">
      <c r="A755" s="63">
        <v>731</v>
      </c>
      <c r="B755" s="63">
        <v>188.34936011992085</v>
      </c>
      <c r="C755" s="63">
        <v>1.6506398800791544</v>
      </c>
    </row>
    <row r="756" spans="1:3" x14ac:dyDescent="0.2">
      <c r="A756" s="63">
        <v>732</v>
      </c>
      <c r="B756" s="63">
        <v>18.47262818258622</v>
      </c>
      <c r="C756" s="63">
        <v>-6.4726281825862202</v>
      </c>
    </row>
    <row r="757" spans="1:3" x14ac:dyDescent="0.2">
      <c r="A757" s="63">
        <v>733</v>
      </c>
      <c r="B757" s="63">
        <v>5.1489629325991899</v>
      </c>
      <c r="C757" s="63">
        <v>25.85103706740081</v>
      </c>
    </row>
    <row r="758" spans="1:3" x14ac:dyDescent="0.2">
      <c r="A758" s="63">
        <v>734</v>
      </c>
      <c r="B758" s="63">
        <v>25.800644070079088</v>
      </c>
      <c r="C758" s="63">
        <v>-18.800644070079088</v>
      </c>
    </row>
    <row r="759" spans="1:3" x14ac:dyDescent="0.2">
      <c r="A759" s="63">
        <v>735</v>
      </c>
      <c r="B759" s="63">
        <v>19.804994707584925</v>
      </c>
      <c r="C759" s="63">
        <v>-8.8049947075849246</v>
      </c>
    </row>
    <row r="760" spans="1:3" x14ac:dyDescent="0.2">
      <c r="A760" s="63">
        <v>736</v>
      </c>
      <c r="B760" s="63">
        <v>149.71073089495849</v>
      </c>
      <c r="C760" s="63">
        <v>81.289269105041512</v>
      </c>
    </row>
    <row r="761" spans="1:3" x14ac:dyDescent="0.2">
      <c r="A761" s="63">
        <v>737</v>
      </c>
      <c r="B761" s="63">
        <v>113.7368347199935</v>
      </c>
      <c r="C761" s="63">
        <v>8.2631652800065041</v>
      </c>
    </row>
    <row r="762" spans="1:3" x14ac:dyDescent="0.2">
      <c r="A762" s="63">
        <v>738</v>
      </c>
      <c r="B762" s="63">
        <v>31.130110170073902</v>
      </c>
      <c r="C762" s="63">
        <v>-17.130110170073902</v>
      </c>
    </row>
    <row r="763" spans="1:3" x14ac:dyDescent="0.2">
      <c r="A763" s="63">
        <v>739</v>
      </c>
      <c r="B763" s="63">
        <v>27.799193857577144</v>
      </c>
      <c r="C763" s="63">
        <v>-31.799193857577144</v>
      </c>
    </row>
    <row r="764" spans="1:3" x14ac:dyDescent="0.2">
      <c r="A764" s="63">
        <v>740</v>
      </c>
      <c r="B764" s="63">
        <v>29.131560382575845</v>
      </c>
      <c r="C764" s="63">
        <v>-31.131560382575845</v>
      </c>
    </row>
    <row r="765" spans="1:3" x14ac:dyDescent="0.2">
      <c r="A765" s="63">
        <v>741</v>
      </c>
      <c r="B765" s="63">
        <v>34.461026482570659</v>
      </c>
      <c r="C765" s="63">
        <v>6.5389735174293406</v>
      </c>
    </row>
    <row r="766" spans="1:3" x14ac:dyDescent="0.2">
      <c r="A766" s="63">
        <v>742</v>
      </c>
      <c r="B766" s="63">
        <v>31.130110170073902</v>
      </c>
      <c r="C766" s="63">
        <v>4.8698898299260982</v>
      </c>
    </row>
    <row r="767" spans="1:3" x14ac:dyDescent="0.2">
      <c r="A767" s="63">
        <v>743</v>
      </c>
      <c r="B767" s="63">
        <v>56.445074145049261</v>
      </c>
      <c r="C767" s="63">
        <v>-23.445074145049261</v>
      </c>
    </row>
    <row r="768" spans="1:3" x14ac:dyDescent="0.2">
      <c r="A768" s="63">
        <v>744</v>
      </c>
      <c r="B768" s="63">
        <v>50.449424782555099</v>
      </c>
      <c r="C768" s="63">
        <v>-12.449424782555099</v>
      </c>
    </row>
    <row r="769" spans="1:3" x14ac:dyDescent="0.2">
      <c r="A769" s="63">
        <v>745</v>
      </c>
      <c r="B769" s="63">
        <v>33.794843220071307</v>
      </c>
      <c r="C769" s="63">
        <v>-41.794843220071307</v>
      </c>
    </row>
    <row r="770" spans="1:3" x14ac:dyDescent="0.2">
      <c r="A770" s="63">
        <v>746</v>
      </c>
      <c r="B770" s="63">
        <v>70.434922657535637</v>
      </c>
      <c r="C770" s="63">
        <v>-85.434922657535637</v>
      </c>
    </row>
    <row r="771" spans="1:3" x14ac:dyDescent="0.2">
      <c r="A771" s="63">
        <v>747</v>
      </c>
      <c r="B771" s="63">
        <v>67.770189607538242</v>
      </c>
      <c r="C771" s="63">
        <v>11.229810392461758</v>
      </c>
    </row>
    <row r="772" spans="1:3" x14ac:dyDescent="0.2">
      <c r="A772" s="63">
        <v>748</v>
      </c>
      <c r="B772" s="63">
        <v>97.748436420009057</v>
      </c>
      <c r="C772" s="63">
        <v>3.2515635799909433</v>
      </c>
    </row>
    <row r="773" spans="1:3" x14ac:dyDescent="0.2">
      <c r="A773" s="63">
        <v>749</v>
      </c>
      <c r="B773" s="63">
        <v>112.40446819499479</v>
      </c>
      <c r="C773" s="63">
        <v>-28.404468194994791</v>
      </c>
    </row>
    <row r="774" spans="1:3" x14ac:dyDescent="0.2">
      <c r="A774" s="63">
        <v>750</v>
      </c>
      <c r="B774" s="63">
        <v>40.456675845064822</v>
      </c>
      <c r="C774" s="63">
        <v>-29.456675845064822</v>
      </c>
    </row>
    <row r="775" spans="1:3" x14ac:dyDescent="0.2">
      <c r="A775" s="63">
        <v>751</v>
      </c>
      <c r="B775" s="63">
        <v>39.79049258256547</v>
      </c>
      <c r="C775" s="63">
        <v>-12.79049258256547</v>
      </c>
    </row>
    <row r="776" spans="1:3" x14ac:dyDescent="0.2">
      <c r="A776" s="63">
        <v>752</v>
      </c>
      <c r="B776" s="63">
        <v>33.128659957571955</v>
      </c>
      <c r="C776" s="63">
        <v>-9.1286599575719549</v>
      </c>
    </row>
    <row r="777" spans="1:3" x14ac:dyDescent="0.2">
      <c r="A777" s="63">
        <v>753</v>
      </c>
      <c r="B777" s="63">
        <v>40.456675845064822</v>
      </c>
      <c r="C777" s="63">
        <v>-42.456675845064822</v>
      </c>
    </row>
    <row r="778" spans="1:3" x14ac:dyDescent="0.2">
      <c r="A778" s="63">
        <v>754</v>
      </c>
      <c r="B778" s="63">
        <v>18.47262818258622</v>
      </c>
      <c r="C778" s="63">
        <v>-6.4726281825862202</v>
      </c>
    </row>
    <row r="779" spans="1:3" x14ac:dyDescent="0.2">
      <c r="A779" s="63">
        <v>755</v>
      </c>
      <c r="B779" s="63">
        <v>24.468277545080387</v>
      </c>
      <c r="C779" s="63">
        <v>-1.4682775450803867</v>
      </c>
    </row>
    <row r="780" spans="1:3" x14ac:dyDescent="0.2">
      <c r="A780" s="63">
        <v>756</v>
      </c>
      <c r="B780" s="63">
        <v>35.127209745070012</v>
      </c>
      <c r="C780" s="63">
        <v>-8.1272097450700116</v>
      </c>
    </row>
    <row r="781" spans="1:3" x14ac:dyDescent="0.2">
      <c r="A781" s="63">
        <v>757</v>
      </c>
      <c r="B781" s="63">
        <v>47.78469173255769</v>
      </c>
      <c r="C781" s="63">
        <v>-45.78469173255769</v>
      </c>
    </row>
    <row r="782" spans="1:3" x14ac:dyDescent="0.2">
      <c r="A782" s="63">
        <v>758</v>
      </c>
      <c r="B782" s="63">
        <v>57.111257407548614</v>
      </c>
      <c r="C782" s="63">
        <v>-10.111257407548614</v>
      </c>
    </row>
    <row r="783" spans="1:3" x14ac:dyDescent="0.2">
      <c r="A783" s="63">
        <v>759</v>
      </c>
      <c r="B783" s="63">
        <v>37.125759532568068</v>
      </c>
      <c r="C783" s="63">
        <v>-2.1257595325680683</v>
      </c>
    </row>
    <row r="784" spans="1:3" x14ac:dyDescent="0.2">
      <c r="A784" s="63">
        <v>760</v>
      </c>
      <c r="B784" s="63">
        <v>43.787592157561583</v>
      </c>
      <c r="C784" s="63">
        <v>-26.787592157561583</v>
      </c>
    </row>
    <row r="785" spans="1:3" x14ac:dyDescent="0.2">
      <c r="A785" s="63">
        <v>761</v>
      </c>
      <c r="B785" s="63">
        <v>66.437823082539524</v>
      </c>
      <c r="C785" s="63">
        <v>-49.437823082539524</v>
      </c>
    </row>
    <row r="786" spans="1:3" x14ac:dyDescent="0.2">
      <c r="A786" s="63">
        <v>762</v>
      </c>
      <c r="B786" s="63">
        <v>63.106906770042777</v>
      </c>
      <c r="C786" s="63">
        <v>-1.1069067700427766</v>
      </c>
    </row>
    <row r="787" spans="1:3" x14ac:dyDescent="0.2">
      <c r="A787" s="63">
        <v>763</v>
      </c>
      <c r="B787" s="63">
        <v>37.125759532568068</v>
      </c>
      <c r="C787" s="63">
        <v>7.8742404674319317</v>
      </c>
    </row>
    <row r="788" spans="1:3" x14ac:dyDescent="0.2">
      <c r="A788" s="63">
        <v>764</v>
      </c>
      <c r="B788" s="63">
        <v>40.456675845064822</v>
      </c>
      <c r="C788" s="63">
        <v>10.543324154935178</v>
      </c>
    </row>
    <row r="789" spans="1:3" x14ac:dyDescent="0.2">
      <c r="A789" s="63">
        <v>765</v>
      </c>
      <c r="B789" s="63">
        <v>34.461026482570659</v>
      </c>
      <c r="C789" s="63">
        <v>7.5389735174293406</v>
      </c>
    </row>
    <row r="790" spans="1:3" x14ac:dyDescent="0.2">
      <c r="A790" s="63">
        <v>766</v>
      </c>
      <c r="B790" s="63">
        <v>20.471177970084277</v>
      </c>
      <c r="C790" s="63">
        <v>-3.4711779700842769</v>
      </c>
    </row>
    <row r="791" spans="1:3" x14ac:dyDescent="0.2">
      <c r="A791" s="63">
        <v>767</v>
      </c>
      <c r="B791" s="63">
        <v>47.78469173255769</v>
      </c>
      <c r="C791" s="63">
        <v>-44.78469173255769</v>
      </c>
    </row>
    <row r="792" spans="1:3" x14ac:dyDescent="0.2">
      <c r="A792" s="63">
        <v>768</v>
      </c>
      <c r="B792" s="63">
        <v>37.125759532568068</v>
      </c>
      <c r="C792" s="63">
        <v>-15.125759532568068</v>
      </c>
    </row>
    <row r="793" spans="1:3" x14ac:dyDescent="0.2">
      <c r="A793" s="63">
        <v>769</v>
      </c>
      <c r="B793" s="63">
        <v>85.090954432521372</v>
      </c>
      <c r="C793" s="63">
        <v>12.909045567478628</v>
      </c>
    </row>
    <row r="794" spans="1:3" x14ac:dyDescent="0.2">
      <c r="A794" s="63">
        <v>770</v>
      </c>
      <c r="B794" s="63">
        <v>56.445074145049261</v>
      </c>
      <c r="C794" s="63">
        <v>-23.445074145049261</v>
      </c>
    </row>
    <row r="795" spans="1:3" x14ac:dyDescent="0.2">
      <c r="A795" s="63">
        <v>771</v>
      </c>
      <c r="B795" s="63">
        <v>50.449424782555099</v>
      </c>
      <c r="C795" s="63">
        <v>-12.449424782555099</v>
      </c>
    </row>
    <row r="796" spans="1:3" x14ac:dyDescent="0.2">
      <c r="A796" s="63">
        <v>772</v>
      </c>
      <c r="B796" s="63">
        <v>29.131560382575845</v>
      </c>
      <c r="C796" s="63">
        <v>2.8684396174241549</v>
      </c>
    </row>
    <row r="797" spans="1:3" x14ac:dyDescent="0.2">
      <c r="A797" s="63">
        <v>773</v>
      </c>
      <c r="B797" s="63">
        <v>40.456675845064822</v>
      </c>
      <c r="C797" s="63">
        <v>11.543324154935178</v>
      </c>
    </row>
    <row r="798" spans="1:3" x14ac:dyDescent="0.2">
      <c r="A798" s="63">
        <v>774</v>
      </c>
      <c r="B798" s="63">
        <v>66.437823082539524</v>
      </c>
      <c r="C798" s="63">
        <v>-49.437823082539524</v>
      </c>
    </row>
    <row r="799" spans="1:3" x14ac:dyDescent="0.2">
      <c r="A799" s="63">
        <v>775</v>
      </c>
      <c r="B799" s="63">
        <v>63.106906770042777</v>
      </c>
      <c r="C799" s="63">
        <v>-1.1069067700427766</v>
      </c>
    </row>
    <row r="800" spans="1:3" x14ac:dyDescent="0.2">
      <c r="A800" s="63">
        <v>776</v>
      </c>
      <c r="B800" s="63">
        <v>67.770189607538242</v>
      </c>
      <c r="C800" s="63">
        <v>10.229810392461758</v>
      </c>
    </row>
    <row r="801" spans="1:3" x14ac:dyDescent="0.2">
      <c r="A801" s="63">
        <v>777</v>
      </c>
      <c r="B801" s="63">
        <v>71.101105920034996</v>
      </c>
      <c r="C801" s="63">
        <v>28.898894079965004</v>
      </c>
    </row>
    <row r="802" spans="1:3" x14ac:dyDescent="0.2">
      <c r="A802" s="63">
        <v>778</v>
      </c>
      <c r="B802" s="63">
        <v>37.125759532568068</v>
      </c>
      <c r="C802" s="63">
        <v>-2.1257595325680683</v>
      </c>
    </row>
    <row r="803" spans="1:3" x14ac:dyDescent="0.2">
      <c r="A803" s="63">
        <v>779</v>
      </c>
      <c r="B803" s="63">
        <v>43.787592157561583</v>
      </c>
      <c r="C803" s="63">
        <v>-26.787592157561583</v>
      </c>
    </row>
    <row r="804" spans="1:3" x14ac:dyDescent="0.2">
      <c r="A804" s="63">
        <v>780</v>
      </c>
      <c r="B804" s="63">
        <v>57.111257407548614</v>
      </c>
      <c r="C804" s="63">
        <v>-10.111257407548614</v>
      </c>
    </row>
    <row r="805" spans="1:3" x14ac:dyDescent="0.2">
      <c r="A805" s="63">
        <v>781</v>
      </c>
      <c r="B805" s="63">
        <v>24.468277545080387</v>
      </c>
      <c r="C805" s="63">
        <v>-2.4682775450803867</v>
      </c>
    </row>
    <row r="806" spans="1:3" x14ac:dyDescent="0.2">
      <c r="A806" s="63">
        <v>782</v>
      </c>
      <c r="B806" s="63">
        <v>18.47262818258622</v>
      </c>
      <c r="C806" s="63">
        <v>-6.4726281825862202</v>
      </c>
    </row>
    <row r="807" spans="1:3" x14ac:dyDescent="0.2">
      <c r="A807" s="63">
        <v>783</v>
      </c>
      <c r="B807" s="63">
        <v>40.456675845064822</v>
      </c>
      <c r="C807" s="63">
        <v>-56.456675845064822</v>
      </c>
    </row>
    <row r="808" spans="1:3" x14ac:dyDescent="0.2">
      <c r="A808" s="63">
        <v>784</v>
      </c>
      <c r="B808" s="63">
        <v>99.080802945007761</v>
      </c>
      <c r="C808" s="63">
        <v>-15.080802945007761</v>
      </c>
    </row>
    <row r="809" spans="1:3" x14ac:dyDescent="0.2">
      <c r="A809" s="63">
        <v>785</v>
      </c>
      <c r="B809" s="63">
        <v>47.78469173255769</v>
      </c>
      <c r="C809" s="63">
        <v>386.21530826744231</v>
      </c>
    </row>
    <row r="810" spans="1:3" x14ac:dyDescent="0.2">
      <c r="A810" s="63">
        <v>786</v>
      </c>
      <c r="B810" s="63">
        <v>40.456675845064822</v>
      </c>
      <c r="C810" s="63">
        <v>-28.456675845064822</v>
      </c>
    </row>
    <row r="811" spans="1:3" x14ac:dyDescent="0.2">
      <c r="A811" s="63">
        <v>787</v>
      </c>
      <c r="B811" s="63">
        <v>18.47262818258622</v>
      </c>
      <c r="C811" s="63">
        <v>-6.4726281825862202</v>
      </c>
    </row>
    <row r="812" spans="1:3" x14ac:dyDescent="0.2">
      <c r="A812" s="63">
        <v>788</v>
      </c>
      <c r="B812" s="63">
        <v>5.1489629325991899</v>
      </c>
      <c r="C812" s="63">
        <v>26.85103706740081</v>
      </c>
    </row>
    <row r="813" spans="1:3" x14ac:dyDescent="0.2">
      <c r="A813" s="63">
        <v>789</v>
      </c>
      <c r="B813" s="63">
        <v>33.794843220071307</v>
      </c>
      <c r="C813" s="63">
        <v>-40.794843220071307</v>
      </c>
    </row>
    <row r="814" spans="1:3" x14ac:dyDescent="0.2">
      <c r="A814" s="63">
        <v>790</v>
      </c>
      <c r="B814" s="63">
        <v>27.799193857577144</v>
      </c>
      <c r="C814" s="63">
        <v>-30.799193857577144</v>
      </c>
    </row>
    <row r="815" spans="1:3" x14ac:dyDescent="0.2">
      <c r="A815" s="63">
        <v>791</v>
      </c>
      <c r="B815" s="63">
        <v>39.124309320066118</v>
      </c>
      <c r="C815" s="63">
        <v>-4.1243093200661178</v>
      </c>
    </row>
    <row r="816" spans="1:3" x14ac:dyDescent="0.2">
      <c r="A816" s="63">
        <v>792</v>
      </c>
      <c r="B816" s="63">
        <v>39.79049258256547</v>
      </c>
      <c r="C816" s="63">
        <v>-8.7904925825654701</v>
      </c>
    </row>
    <row r="817" spans="1:3" x14ac:dyDescent="0.2">
      <c r="A817" s="63">
        <v>793</v>
      </c>
      <c r="B817" s="63">
        <v>29.131560382575845</v>
      </c>
      <c r="C817" s="63">
        <v>-30.131560382575845</v>
      </c>
    </row>
    <row r="818" spans="1:3" x14ac:dyDescent="0.2">
      <c r="A818" s="63">
        <v>794</v>
      </c>
      <c r="B818" s="63">
        <v>128.39286649497922</v>
      </c>
      <c r="C818" s="63">
        <v>-16.392866494979216</v>
      </c>
    </row>
    <row r="819" spans="1:3" x14ac:dyDescent="0.2">
      <c r="A819" s="63">
        <v>795</v>
      </c>
      <c r="B819" s="63">
        <v>69.768739395036292</v>
      </c>
      <c r="C819" s="63">
        <v>41.231260604963708</v>
      </c>
    </row>
    <row r="820" spans="1:3" x14ac:dyDescent="0.2">
      <c r="A820" s="63">
        <v>796</v>
      </c>
      <c r="B820" s="63">
        <v>62.440723507543424</v>
      </c>
      <c r="C820" s="63">
        <v>26.559276492456576</v>
      </c>
    </row>
    <row r="821" spans="1:3" x14ac:dyDescent="0.2">
      <c r="A821" s="63">
        <v>797</v>
      </c>
      <c r="B821" s="63">
        <v>66.437823082539524</v>
      </c>
      <c r="C821" s="63">
        <v>-261.43782308253952</v>
      </c>
    </row>
    <row r="822" spans="1:3" x14ac:dyDescent="0.2">
      <c r="A822" s="63">
        <v>798</v>
      </c>
      <c r="B822" s="63">
        <v>209.00104125740074</v>
      </c>
      <c r="C822" s="63">
        <v>-22.001041257400743</v>
      </c>
    </row>
    <row r="823" spans="1:3" x14ac:dyDescent="0.2">
      <c r="A823" s="63">
        <v>799</v>
      </c>
      <c r="B823" s="63">
        <v>155.04019699495331</v>
      </c>
      <c r="C823" s="63">
        <v>139.95980300504669</v>
      </c>
    </row>
    <row r="824" spans="1:3" x14ac:dyDescent="0.2">
      <c r="A824" s="63">
        <v>800</v>
      </c>
      <c r="B824" s="63">
        <v>167.69767898244095</v>
      </c>
      <c r="C824" s="63">
        <v>84.302321017559052</v>
      </c>
    </row>
    <row r="825" spans="1:3" x14ac:dyDescent="0.2">
      <c r="A825" s="63">
        <v>801</v>
      </c>
      <c r="B825" s="63">
        <v>160.36966309494812</v>
      </c>
      <c r="C825" s="63">
        <v>-291.36966309494812</v>
      </c>
    </row>
    <row r="826" spans="1:3" x14ac:dyDescent="0.2">
      <c r="A826" s="63">
        <v>802</v>
      </c>
      <c r="B826" s="63">
        <v>35.127209745070012</v>
      </c>
      <c r="C826" s="63">
        <v>-7.1272097450700116</v>
      </c>
    </row>
    <row r="827" spans="1:3" x14ac:dyDescent="0.2">
      <c r="A827" s="63">
        <v>803</v>
      </c>
      <c r="B827" s="63">
        <v>47.78469173255769</v>
      </c>
      <c r="C827" s="63">
        <v>-44.78469173255769</v>
      </c>
    </row>
    <row r="828" spans="1:3" x14ac:dyDescent="0.2">
      <c r="A828" s="63">
        <v>804</v>
      </c>
      <c r="B828" s="63">
        <v>37.125759532568068</v>
      </c>
      <c r="C828" s="63">
        <v>6.8742404674319317</v>
      </c>
    </row>
    <row r="829" spans="1:3" x14ac:dyDescent="0.2">
      <c r="A829" s="63">
        <v>805</v>
      </c>
      <c r="B829" s="63">
        <v>37.125759532568068</v>
      </c>
      <c r="C829" s="63">
        <v>-2.1257595325680683</v>
      </c>
    </row>
    <row r="830" spans="1:3" x14ac:dyDescent="0.2">
      <c r="A830" s="63">
        <v>806</v>
      </c>
      <c r="B830" s="63">
        <v>56.445074145049261</v>
      </c>
      <c r="C830" s="63">
        <v>-23.445074145049261</v>
      </c>
    </row>
    <row r="831" spans="1:3" x14ac:dyDescent="0.2">
      <c r="A831" s="63">
        <v>807</v>
      </c>
      <c r="B831" s="63">
        <v>31.79629343257325</v>
      </c>
      <c r="C831" s="63">
        <v>4.2037065674267495</v>
      </c>
    </row>
    <row r="832" spans="1:3" x14ac:dyDescent="0.2">
      <c r="A832" s="63">
        <v>808</v>
      </c>
      <c r="B832" s="63">
        <v>40.456675845064822</v>
      </c>
      <c r="C832" s="63">
        <v>11.543324154935178</v>
      </c>
    </row>
    <row r="833" spans="1:3" x14ac:dyDescent="0.2">
      <c r="A833" s="63">
        <v>809</v>
      </c>
      <c r="B833" s="63">
        <v>31.130110170073902</v>
      </c>
      <c r="C833" s="63">
        <v>-17.130110170073902</v>
      </c>
    </row>
    <row r="834" spans="1:3" x14ac:dyDescent="0.2">
      <c r="A834" s="63">
        <v>810</v>
      </c>
      <c r="B834" s="63">
        <v>27.799193857577144</v>
      </c>
      <c r="C834" s="63">
        <v>-31.799193857577144</v>
      </c>
    </row>
    <row r="835" spans="1:3" x14ac:dyDescent="0.2">
      <c r="A835" s="63">
        <v>811</v>
      </c>
      <c r="B835" s="63">
        <v>33.794843220071307</v>
      </c>
      <c r="C835" s="63">
        <v>-40.794843220071307</v>
      </c>
    </row>
    <row r="836" spans="1:3" x14ac:dyDescent="0.2">
      <c r="A836" s="63">
        <v>812</v>
      </c>
      <c r="B836" s="63">
        <v>18.47262818258622</v>
      </c>
      <c r="C836" s="63">
        <v>-6.4726281825862202</v>
      </c>
    </row>
    <row r="837" spans="1:3" x14ac:dyDescent="0.2">
      <c r="A837" s="63">
        <v>813</v>
      </c>
      <c r="B837" s="63">
        <v>25.800644070079088</v>
      </c>
      <c r="C837" s="63">
        <v>-18.800644070079088</v>
      </c>
    </row>
    <row r="838" spans="1:3" x14ac:dyDescent="0.2">
      <c r="A838" s="63">
        <v>814</v>
      </c>
      <c r="B838" s="63">
        <v>39.79049258256547</v>
      </c>
      <c r="C838" s="63">
        <v>-8.7904925825654701</v>
      </c>
    </row>
    <row r="839" spans="1:3" x14ac:dyDescent="0.2">
      <c r="A839" s="63">
        <v>815</v>
      </c>
      <c r="B839" s="63">
        <v>70.434922657535637</v>
      </c>
      <c r="C839" s="63">
        <v>-85.434922657535637</v>
      </c>
    </row>
    <row r="840" spans="1:3" x14ac:dyDescent="0.2">
      <c r="A840" s="63">
        <v>816</v>
      </c>
      <c r="B840" s="63">
        <v>67.770189607538242</v>
      </c>
      <c r="C840" s="63">
        <v>11.229810392461758</v>
      </c>
    </row>
    <row r="841" spans="1:3" x14ac:dyDescent="0.2">
      <c r="A841" s="63">
        <v>817</v>
      </c>
      <c r="B841" s="63">
        <v>69.102556132536932</v>
      </c>
      <c r="C841" s="63">
        <v>31.897443867463068</v>
      </c>
    </row>
    <row r="842" spans="1:3" x14ac:dyDescent="0.2">
      <c r="A842" s="63">
        <v>818</v>
      </c>
      <c r="B842" s="63">
        <v>18.47262818258622</v>
      </c>
      <c r="C842" s="63">
        <v>-5.4726281825862202</v>
      </c>
    </row>
    <row r="843" spans="1:3" x14ac:dyDescent="0.2">
      <c r="A843" s="63">
        <v>819</v>
      </c>
      <c r="B843" s="63">
        <v>43.787592157561583</v>
      </c>
      <c r="C843" s="63">
        <v>-26.787592157561583</v>
      </c>
    </row>
    <row r="844" spans="1:3" x14ac:dyDescent="0.2">
      <c r="A844" s="63">
        <v>820</v>
      </c>
      <c r="B844" s="63">
        <v>66.437823082539524</v>
      </c>
      <c r="C844" s="63">
        <v>-49.437823082539524</v>
      </c>
    </row>
    <row r="845" spans="1:3" x14ac:dyDescent="0.2">
      <c r="A845" s="63">
        <v>821</v>
      </c>
      <c r="B845" s="63">
        <v>33.794843220071307</v>
      </c>
      <c r="C845" s="63">
        <v>-3.7948432200713071</v>
      </c>
    </row>
    <row r="846" spans="1:3" x14ac:dyDescent="0.2">
      <c r="A846" s="63">
        <v>822</v>
      </c>
      <c r="B846" s="63">
        <v>24.468277545080387</v>
      </c>
      <c r="C846" s="63">
        <v>-2.4682775450803867</v>
      </c>
    </row>
    <row r="847" spans="1:3" x14ac:dyDescent="0.2">
      <c r="A847" s="63">
        <v>823</v>
      </c>
      <c r="B847" s="63">
        <v>62.440723507543424</v>
      </c>
      <c r="C847" s="63">
        <v>25.559276492456576</v>
      </c>
    </row>
    <row r="848" spans="1:3" x14ac:dyDescent="0.2">
      <c r="A848" s="63">
        <v>824</v>
      </c>
      <c r="B848" s="63">
        <v>47.78469173255769</v>
      </c>
      <c r="C848" s="63">
        <v>-3.7846917325576896</v>
      </c>
    </row>
    <row r="849" spans="1:3" x14ac:dyDescent="0.2">
      <c r="A849" s="63">
        <v>825</v>
      </c>
      <c r="B849" s="63">
        <v>59.109807195046663</v>
      </c>
      <c r="C849" s="63">
        <v>52.890192804953337</v>
      </c>
    </row>
    <row r="850" spans="1:3" x14ac:dyDescent="0.2">
      <c r="A850" s="63">
        <v>826</v>
      </c>
      <c r="B850" s="63">
        <v>39.79049258256547</v>
      </c>
      <c r="C850" s="63">
        <v>-12.79049258256547</v>
      </c>
    </row>
    <row r="851" spans="1:3" x14ac:dyDescent="0.2">
      <c r="A851" s="63">
        <v>827</v>
      </c>
      <c r="B851" s="63">
        <v>33.128659957571955</v>
      </c>
      <c r="C851" s="63">
        <v>-8.1286599575719549</v>
      </c>
    </row>
    <row r="852" spans="1:3" x14ac:dyDescent="0.2">
      <c r="A852" s="63">
        <v>828</v>
      </c>
      <c r="B852" s="63">
        <v>123.06340039498441</v>
      </c>
      <c r="C852" s="63">
        <v>59.936599605015587</v>
      </c>
    </row>
    <row r="853" spans="1:3" x14ac:dyDescent="0.2">
      <c r="A853" s="63">
        <v>829</v>
      </c>
      <c r="B853" s="63">
        <v>60.442173720045368</v>
      </c>
      <c r="C853" s="63">
        <v>7.5578262799546323</v>
      </c>
    </row>
    <row r="854" spans="1:3" x14ac:dyDescent="0.2">
      <c r="A854" s="63">
        <v>830</v>
      </c>
      <c r="B854" s="63">
        <v>31.130110170073902</v>
      </c>
      <c r="C854" s="63">
        <v>4.8698898299260982</v>
      </c>
    </row>
    <row r="855" spans="1:3" x14ac:dyDescent="0.2">
      <c r="A855" s="63">
        <v>831</v>
      </c>
      <c r="B855" s="63">
        <v>37.125759532568068</v>
      </c>
      <c r="C855" s="63">
        <v>-1.1257595325680683</v>
      </c>
    </row>
    <row r="856" spans="1:3" x14ac:dyDescent="0.2">
      <c r="A856" s="63">
        <v>832</v>
      </c>
      <c r="B856" s="63">
        <v>34.461026482570659</v>
      </c>
      <c r="C856" s="63">
        <v>7.5389735174293406</v>
      </c>
    </row>
    <row r="857" spans="1:3" x14ac:dyDescent="0.2">
      <c r="A857" s="63">
        <v>833</v>
      </c>
      <c r="B857" s="63">
        <v>50.449424782555099</v>
      </c>
      <c r="C857" s="63">
        <v>-12.449424782555099</v>
      </c>
    </row>
    <row r="858" spans="1:3" x14ac:dyDescent="0.2">
      <c r="A858" s="63">
        <v>834</v>
      </c>
      <c r="B858" s="63">
        <v>37.125759532568068</v>
      </c>
      <c r="C858" s="63">
        <v>-15.125759532568068</v>
      </c>
    </row>
    <row r="859" spans="1:3" x14ac:dyDescent="0.2">
      <c r="A859" s="63">
        <v>835</v>
      </c>
      <c r="B859" s="63">
        <v>56.445074145049261</v>
      </c>
      <c r="C859" s="63">
        <v>-22.445074145049261</v>
      </c>
    </row>
    <row r="860" spans="1:3" x14ac:dyDescent="0.2">
      <c r="A860" s="63">
        <v>836</v>
      </c>
      <c r="B860" s="63">
        <v>39.124309320066118</v>
      </c>
      <c r="C860" s="63">
        <v>-5.1243093200661178</v>
      </c>
    </row>
    <row r="861" spans="1:3" x14ac:dyDescent="0.2">
      <c r="A861" s="63">
        <v>837</v>
      </c>
      <c r="B861" s="63">
        <v>39.79049258256547</v>
      </c>
      <c r="C861" s="63">
        <v>-7.7904925825654701</v>
      </c>
    </row>
    <row r="862" spans="1:3" x14ac:dyDescent="0.2">
      <c r="A862" s="63">
        <v>838</v>
      </c>
      <c r="B862" s="63">
        <v>70.434922657535637</v>
      </c>
      <c r="C862" s="63">
        <v>-85.434922657535637</v>
      </c>
    </row>
    <row r="863" spans="1:3" x14ac:dyDescent="0.2">
      <c r="A863" s="63">
        <v>839</v>
      </c>
      <c r="B863" s="63">
        <v>33.794843220071307</v>
      </c>
      <c r="C863" s="63">
        <v>-41.794843220071307</v>
      </c>
    </row>
    <row r="864" spans="1:3" x14ac:dyDescent="0.2">
      <c r="A864" s="63">
        <v>840</v>
      </c>
      <c r="B864" s="63">
        <v>31.130110170073902</v>
      </c>
      <c r="C864" s="63">
        <v>-17.130110170073902</v>
      </c>
    </row>
    <row r="865" spans="1:3" x14ac:dyDescent="0.2">
      <c r="A865" s="63">
        <v>841</v>
      </c>
      <c r="B865" s="63">
        <v>27.799193857577144</v>
      </c>
      <c r="C865" s="63">
        <v>-30.799193857577144</v>
      </c>
    </row>
    <row r="866" spans="1:3" x14ac:dyDescent="0.2">
      <c r="A866" s="63">
        <v>842</v>
      </c>
      <c r="B866" s="63">
        <v>179.02279444492996</v>
      </c>
      <c r="C866" s="63">
        <v>-14.022794444929957</v>
      </c>
    </row>
    <row r="867" spans="1:3" x14ac:dyDescent="0.2">
      <c r="A867" s="63">
        <v>843</v>
      </c>
      <c r="B867" s="63">
        <v>70.434922657535637</v>
      </c>
      <c r="C867" s="63">
        <v>-45.434922657535637</v>
      </c>
    </row>
    <row r="868" spans="1:3" x14ac:dyDescent="0.2">
      <c r="A868" s="63">
        <v>844</v>
      </c>
      <c r="B868" s="63">
        <v>211.66577430739818</v>
      </c>
      <c r="C868" s="63">
        <v>18.334225692601819</v>
      </c>
    </row>
    <row r="869" spans="1:3" x14ac:dyDescent="0.2">
      <c r="A869" s="63">
        <v>845</v>
      </c>
      <c r="B869" s="63">
        <v>73.765838970032405</v>
      </c>
      <c r="C869" s="63">
        <v>-157.76583897003241</v>
      </c>
    </row>
    <row r="870" spans="1:3" x14ac:dyDescent="0.2">
      <c r="A870" s="63">
        <v>846</v>
      </c>
      <c r="B870" s="63">
        <v>232.98363870737739</v>
      </c>
      <c r="C870" s="63">
        <v>62.016361292622605</v>
      </c>
    </row>
    <row r="871" spans="1:3" x14ac:dyDescent="0.2">
      <c r="A871" s="63">
        <v>847</v>
      </c>
      <c r="B871" s="63">
        <v>127.72668323247987</v>
      </c>
      <c r="C871" s="63">
        <v>-269.7266832324799</v>
      </c>
    </row>
    <row r="872" spans="1:3" x14ac:dyDescent="0.2">
      <c r="A872" s="63">
        <v>848</v>
      </c>
      <c r="B872" s="63">
        <v>54.446524357551205</v>
      </c>
      <c r="C872" s="63">
        <v>56.553475642448795</v>
      </c>
    </row>
    <row r="873" spans="1:3" x14ac:dyDescent="0.2">
      <c r="A873" s="63">
        <v>849</v>
      </c>
      <c r="B873" s="63">
        <v>163.0343961449455</v>
      </c>
      <c r="C873" s="63">
        <v>19.965603855054496</v>
      </c>
    </row>
    <row r="874" spans="1:3" x14ac:dyDescent="0.2">
      <c r="A874" s="63">
        <v>850</v>
      </c>
      <c r="B874" s="63">
        <v>60.442173720045368</v>
      </c>
      <c r="C874" s="63">
        <v>6.5578262799546323</v>
      </c>
    </row>
    <row r="875" spans="1:3" x14ac:dyDescent="0.2">
      <c r="A875" s="63">
        <v>851</v>
      </c>
      <c r="B875" s="63">
        <v>117.06775103249025</v>
      </c>
      <c r="C875" s="63">
        <v>-6.0677510324902499</v>
      </c>
    </row>
    <row r="876" spans="1:3" x14ac:dyDescent="0.2">
      <c r="A876" s="63">
        <v>852</v>
      </c>
      <c r="B876" s="63">
        <v>62.440723507543424</v>
      </c>
      <c r="C876" s="63">
        <v>26.559276492456576</v>
      </c>
    </row>
    <row r="877" spans="1:3" x14ac:dyDescent="0.2">
      <c r="A877" s="63">
        <v>853</v>
      </c>
      <c r="B877" s="63">
        <v>47.78469173255769</v>
      </c>
      <c r="C877" s="63">
        <v>-4.7846917325576896</v>
      </c>
    </row>
    <row r="878" spans="1:3" x14ac:dyDescent="0.2">
      <c r="A878" s="63">
        <v>854</v>
      </c>
      <c r="B878" s="63">
        <v>5.1489629325991899</v>
      </c>
      <c r="C878" s="63">
        <v>25.85103706740081</v>
      </c>
    </row>
    <row r="879" spans="1:3" x14ac:dyDescent="0.2">
      <c r="A879" s="63">
        <v>855</v>
      </c>
      <c r="B879" s="63">
        <v>18.47262818258622</v>
      </c>
      <c r="C879" s="63">
        <v>-5.4726281825862202</v>
      </c>
    </row>
    <row r="880" spans="1:3" x14ac:dyDescent="0.2">
      <c r="A880" s="63">
        <v>856</v>
      </c>
      <c r="B880" s="63">
        <v>18.47262818258622</v>
      </c>
      <c r="C880" s="63">
        <v>-5.4726281825862202</v>
      </c>
    </row>
    <row r="881" spans="1:3" x14ac:dyDescent="0.2">
      <c r="A881" s="63">
        <v>857</v>
      </c>
      <c r="B881" s="63">
        <v>29.131560382575845</v>
      </c>
      <c r="C881" s="63">
        <v>-30.131560382575845</v>
      </c>
    </row>
    <row r="882" spans="1:3" x14ac:dyDescent="0.2">
      <c r="A882" s="63">
        <v>858</v>
      </c>
      <c r="B882" s="63">
        <v>144.38126479496367</v>
      </c>
      <c r="C882" s="63">
        <v>-119.38126479496367</v>
      </c>
    </row>
    <row r="883" spans="1:3" x14ac:dyDescent="0.2">
      <c r="A883" s="63">
        <v>859</v>
      </c>
      <c r="B883" s="63">
        <v>77.762938545028504</v>
      </c>
      <c r="C883" s="63">
        <v>82.237061454971496</v>
      </c>
    </row>
    <row r="884" spans="1:3" x14ac:dyDescent="0.2">
      <c r="A884" s="63">
        <v>860</v>
      </c>
      <c r="B884" s="63">
        <v>59.775990457546015</v>
      </c>
      <c r="C884" s="63">
        <v>61.224009542453985</v>
      </c>
    </row>
    <row r="885" spans="1:3" x14ac:dyDescent="0.2">
      <c r="A885" s="63">
        <v>861</v>
      </c>
      <c r="B885" s="63">
        <v>199.00829231991048</v>
      </c>
      <c r="C885" s="63">
        <v>31.991707680089519</v>
      </c>
    </row>
    <row r="886" spans="1:3" x14ac:dyDescent="0.2">
      <c r="A886" s="63">
        <v>862</v>
      </c>
      <c r="B886" s="63">
        <v>170.36241203243839</v>
      </c>
      <c r="C886" s="63">
        <v>-6.3624120324383853</v>
      </c>
    </row>
    <row r="887" spans="1:3" x14ac:dyDescent="0.2">
      <c r="A887" s="63">
        <v>863</v>
      </c>
      <c r="B887" s="63">
        <v>177.02424465743189</v>
      </c>
      <c r="C887" s="63">
        <v>-557.02424465743184</v>
      </c>
    </row>
    <row r="888" spans="1:3" x14ac:dyDescent="0.2">
      <c r="A888" s="63">
        <v>864</v>
      </c>
      <c r="B888" s="63">
        <v>25.800644070079088</v>
      </c>
      <c r="C888" s="63">
        <v>-19.800644070079088</v>
      </c>
    </row>
    <row r="889" spans="1:3" x14ac:dyDescent="0.2">
      <c r="A889" s="63">
        <v>865</v>
      </c>
      <c r="B889" s="63">
        <v>40.456675845064822</v>
      </c>
      <c r="C889" s="63">
        <v>-29.456675845064822</v>
      </c>
    </row>
    <row r="890" spans="1:3" x14ac:dyDescent="0.2">
      <c r="A890" s="63">
        <v>866</v>
      </c>
      <c r="B890" s="63">
        <v>39.79049258256547</v>
      </c>
      <c r="C890" s="63">
        <v>-12.79049258256547</v>
      </c>
    </row>
    <row r="891" spans="1:3" x14ac:dyDescent="0.2">
      <c r="A891" s="63">
        <v>867</v>
      </c>
      <c r="B891" s="63">
        <v>144.38126479496367</v>
      </c>
      <c r="C891" s="63">
        <v>-61.38126479496367</v>
      </c>
    </row>
    <row r="892" spans="1:3" x14ac:dyDescent="0.2">
      <c r="A892" s="63">
        <v>868</v>
      </c>
      <c r="B892" s="63">
        <v>40.456675845064822</v>
      </c>
      <c r="C892" s="63">
        <v>-42.456675845064822</v>
      </c>
    </row>
    <row r="893" spans="1:3" x14ac:dyDescent="0.2">
      <c r="A893" s="63">
        <v>869</v>
      </c>
      <c r="B893" s="63">
        <v>37.125759532568068</v>
      </c>
      <c r="C893" s="63">
        <v>-29.125759532568068</v>
      </c>
    </row>
    <row r="894" spans="1:3" x14ac:dyDescent="0.2">
      <c r="A894" s="63">
        <v>870</v>
      </c>
      <c r="B894" s="63">
        <v>25.134460807579735</v>
      </c>
      <c r="C894" s="63">
        <v>0.86553919242026467</v>
      </c>
    </row>
    <row r="895" spans="1:3" x14ac:dyDescent="0.2">
      <c r="A895" s="63">
        <v>871</v>
      </c>
      <c r="B895" s="63">
        <v>33.794843220071307</v>
      </c>
      <c r="C895" s="63">
        <v>-3.7948432200713071</v>
      </c>
    </row>
    <row r="896" spans="1:3" x14ac:dyDescent="0.2">
      <c r="A896" s="63">
        <v>872</v>
      </c>
      <c r="B896" s="63">
        <v>18.47262818258622</v>
      </c>
      <c r="C896" s="63">
        <v>-6.4726281825862202</v>
      </c>
    </row>
    <row r="897" spans="1:3" x14ac:dyDescent="0.2">
      <c r="A897" s="63">
        <v>873</v>
      </c>
      <c r="B897" s="63">
        <v>67.770189607538242</v>
      </c>
      <c r="C897" s="63">
        <v>11.229810392461758</v>
      </c>
    </row>
    <row r="898" spans="1:3" x14ac:dyDescent="0.2">
      <c r="A898" s="63">
        <v>874</v>
      </c>
      <c r="B898" s="63">
        <v>68.436372870037587</v>
      </c>
      <c r="C898" s="63">
        <v>32.563627129962413</v>
      </c>
    </row>
    <row r="899" spans="1:3" x14ac:dyDescent="0.2">
      <c r="A899" s="63">
        <v>875</v>
      </c>
      <c r="B899" s="63">
        <v>33.128659957571955</v>
      </c>
      <c r="C899" s="63">
        <v>-8.1286599575719549</v>
      </c>
    </row>
    <row r="900" spans="1:3" x14ac:dyDescent="0.2">
      <c r="A900" s="63">
        <v>876</v>
      </c>
      <c r="B900" s="63">
        <v>37.125759532568068</v>
      </c>
      <c r="C900" s="63">
        <v>-3.1257595325680683</v>
      </c>
    </row>
    <row r="901" spans="1:3" x14ac:dyDescent="0.2">
      <c r="A901" s="63">
        <v>877</v>
      </c>
      <c r="B901" s="63">
        <v>43.787592157561583</v>
      </c>
      <c r="C901" s="63">
        <v>-27.787592157561583</v>
      </c>
    </row>
    <row r="902" spans="1:3" x14ac:dyDescent="0.2">
      <c r="A902" s="63">
        <v>878</v>
      </c>
      <c r="B902" s="63">
        <v>57.111257407548614</v>
      </c>
      <c r="C902" s="63">
        <v>-10.111257407548614</v>
      </c>
    </row>
    <row r="903" spans="1:3" x14ac:dyDescent="0.2">
      <c r="A903" s="63">
        <v>879</v>
      </c>
      <c r="B903" s="63">
        <v>52.447974570053148</v>
      </c>
      <c r="C903" s="63">
        <v>5.5520254299468519</v>
      </c>
    </row>
    <row r="904" spans="1:3" x14ac:dyDescent="0.2">
      <c r="A904" s="63">
        <v>880</v>
      </c>
      <c r="B904" s="63">
        <v>59.775990457546015</v>
      </c>
      <c r="C904" s="63">
        <v>38.224009542453985</v>
      </c>
    </row>
    <row r="905" spans="1:3" x14ac:dyDescent="0.2">
      <c r="A905" s="63">
        <v>881</v>
      </c>
      <c r="B905" s="63">
        <v>31.79629343257325</v>
      </c>
      <c r="C905" s="63">
        <v>4.2037065674267495</v>
      </c>
    </row>
    <row r="906" spans="1:3" x14ac:dyDescent="0.2">
      <c r="A906" s="63">
        <v>882</v>
      </c>
      <c r="B906" s="63">
        <v>37.125759532568068</v>
      </c>
      <c r="C906" s="63">
        <v>6.8742404674319317</v>
      </c>
    </row>
    <row r="907" spans="1:3" x14ac:dyDescent="0.2">
      <c r="A907" s="63">
        <v>883</v>
      </c>
      <c r="B907" s="63">
        <v>35.127209745070012</v>
      </c>
      <c r="C907" s="63">
        <v>-8.1272097450700116</v>
      </c>
    </row>
    <row r="908" spans="1:3" x14ac:dyDescent="0.2">
      <c r="A908" s="63">
        <v>884</v>
      </c>
      <c r="B908" s="63">
        <v>47.78469173255769</v>
      </c>
      <c r="C908" s="63">
        <v>-45.78469173255769</v>
      </c>
    </row>
    <row r="909" spans="1:3" x14ac:dyDescent="0.2">
      <c r="A909" s="63">
        <v>885</v>
      </c>
      <c r="B909" s="63">
        <v>66.437823082539524</v>
      </c>
      <c r="C909" s="63">
        <v>-50.437823082539524</v>
      </c>
    </row>
    <row r="910" spans="1:3" x14ac:dyDescent="0.2">
      <c r="A910" s="63">
        <v>886</v>
      </c>
      <c r="B910" s="63">
        <v>39.124309320066118</v>
      </c>
      <c r="C910" s="63">
        <v>-28.124309320066118</v>
      </c>
    </row>
    <row r="911" spans="1:3" x14ac:dyDescent="0.2">
      <c r="A911" s="63">
        <v>887</v>
      </c>
      <c r="B911" s="63">
        <v>40.456675845064822</v>
      </c>
      <c r="C911" s="63">
        <v>-13.456675845064822</v>
      </c>
    </row>
    <row r="912" spans="1:3" x14ac:dyDescent="0.2">
      <c r="A912" s="63">
        <v>888</v>
      </c>
      <c r="B912" s="63">
        <v>33.794843220071307</v>
      </c>
      <c r="C912" s="63">
        <v>-4.7948432200713071</v>
      </c>
    </row>
    <row r="913" spans="1:3" x14ac:dyDescent="0.2">
      <c r="A913" s="63">
        <v>889</v>
      </c>
      <c r="B913" s="63">
        <v>67.770189607538242</v>
      </c>
      <c r="C913" s="63">
        <v>31.229810392461758</v>
      </c>
    </row>
    <row r="914" spans="1:3" x14ac:dyDescent="0.2">
      <c r="A914" s="63">
        <v>890</v>
      </c>
      <c r="B914" s="63">
        <v>41.122859107564175</v>
      </c>
      <c r="C914" s="63">
        <v>-8.1228591075641745</v>
      </c>
    </row>
    <row r="915" spans="1:3" x14ac:dyDescent="0.2">
      <c r="A915" s="63">
        <v>891</v>
      </c>
      <c r="B915" s="63">
        <v>64.439273295041488</v>
      </c>
      <c r="C915" s="63">
        <v>56.560726704958512</v>
      </c>
    </row>
    <row r="916" spans="1:3" x14ac:dyDescent="0.2">
      <c r="A916" s="63">
        <v>892</v>
      </c>
      <c r="B916" s="63">
        <v>60.442173720045368</v>
      </c>
      <c r="C916" s="63">
        <v>7.5578262799546323</v>
      </c>
    </row>
    <row r="917" spans="1:3" x14ac:dyDescent="0.2">
      <c r="A917" s="63">
        <v>893</v>
      </c>
      <c r="B917" s="63">
        <v>157.70493004495069</v>
      </c>
      <c r="C917" s="63">
        <v>-25.704930044950686</v>
      </c>
    </row>
    <row r="918" spans="1:3" x14ac:dyDescent="0.2">
      <c r="A918" s="63">
        <v>894</v>
      </c>
      <c r="B918" s="63">
        <v>77.096755282529159</v>
      </c>
      <c r="C918" s="63">
        <v>5.9032447174708409</v>
      </c>
    </row>
    <row r="919" spans="1:3" x14ac:dyDescent="0.2">
      <c r="A919" s="63">
        <v>895</v>
      </c>
      <c r="B919" s="63">
        <v>34.461026482570659</v>
      </c>
      <c r="C919" s="63">
        <v>-41.461026482570659</v>
      </c>
    </row>
    <row r="920" spans="1:3" x14ac:dyDescent="0.2">
      <c r="A920" s="63">
        <v>896</v>
      </c>
      <c r="B920" s="63">
        <v>38.458126057566766</v>
      </c>
      <c r="C920" s="63">
        <v>-14.458126057566766</v>
      </c>
    </row>
    <row r="921" spans="1:3" x14ac:dyDescent="0.2">
      <c r="A921" s="63">
        <v>897</v>
      </c>
      <c r="B921" s="63">
        <v>67.770189607538242</v>
      </c>
      <c r="C921" s="63">
        <v>31.229810392461758</v>
      </c>
    </row>
    <row r="922" spans="1:3" x14ac:dyDescent="0.2">
      <c r="A922" s="63">
        <v>898</v>
      </c>
      <c r="B922" s="63">
        <v>41.122859107564175</v>
      </c>
      <c r="C922" s="63">
        <v>-8.1228591075641745</v>
      </c>
    </row>
    <row r="923" spans="1:3" x14ac:dyDescent="0.2">
      <c r="A923" s="63">
        <v>899</v>
      </c>
      <c r="B923" s="63">
        <v>175.6918781324332</v>
      </c>
      <c r="C923" s="63">
        <v>65.308121867566797</v>
      </c>
    </row>
    <row r="924" spans="1:3" x14ac:dyDescent="0.2">
      <c r="A924" s="63">
        <v>900</v>
      </c>
      <c r="B924" s="63">
        <v>168.36386224494032</v>
      </c>
      <c r="C924" s="63">
        <v>-4.3638622449403215</v>
      </c>
    </row>
    <row r="925" spans="1:3" x14ac:dyDescent="0.2">
      <c r="A925" s="63">
        <v>901</v>
      </c>
      <c r="B925" s="63">
        <v>106.40881883250063</v>
      </c>
      <c r="C925" s="63">
        <v>60.591181167499371</v>
      </c>
    </row>
    <row r="926" spans="1:3" x14ac:dyDescent="0.2">
      <c r="A926" s="63">
        <v>902</v>
      </c>
      <c r="B926" s="63">
        <v>74.43202223253175</v>
      </c>
      <c r="C926" s="63">
        <v>60.56797776746825</v>
      </c>
    </row>
    <row r="927" spans="1:3" x14ac:dyDescent="0.2">
      <c r="A927" s="63">
        <v>903</v>
      </c>
      <c r="B927" s="63">
        <v>97.748436420009057</v>
      </c>
      <c r="C927" s="63">
        <v>23.251563579990943</v>
      </c>
    </row>
    <row r="928" spans="1:3" x14ac:dyDescent="0.2">
      <c r="A928" s="63">
        <v>904</v>
      </c>
      <c r="B928" s="63">
        <v>60.442173720045368</v>
      </c>
      <c r="C928" s="63">
        <v>6.5578262799546323</v>
      </c>
    </row>
    <row r="929" spans="1:3" x14ac:dyDescent="0.2">
      <c r="A929" s="63">
        <v>905</v>
      </c>
      <c r="B929" s="63">
        <v>87.089504220019435</v>
      </c>
      <c r="C929" s="63">
        <v>45.910495779980565</v>
      </c>
    </row>
    <row r="930" spans="1:3" x14ac:dyDescent="0.2">
      <c r="A930" s="63">
        <v>906</v>
      </c>
      <c r="B930" s="63">
        <v>190.34790990741891</v>
      </c>
      <c r="C930" s="63">
        <v>-26.347909907418909</v>
      </c>
    </row>
    <row r="931" spans="1:3" x14ac:dyDescent="0.2">
      <c r="A931" s="63">
        <v>907</v>
      </c>
      <c r="B931" s="63">
        <v>163.70057940744488</v>
      </c>
      <c r="C931" s="63">
        <v>33.299420592555123</v>
      </c>
    </row>
    <row r="932" spans="1:3" x14ac:dyDescent="0.2">
      <c r="A932" s="63">
        <v>908</v>
      </c>
      <c r="B932" s="63">
        <v>19.138811445085572</v>
      </c>
      <c r="C932" s="63">
        <v>-4.1388114450855724</v>
      </c>
    </row>
    <row r="933" spans="1:3" x14ac:dyDescent="0.2">
      <c r="A933" s="63">
        <v>909</v>
      </c>
      <c r="B933" s="63">
        <v>5.1489629325991899</v>
      </c>
      <c r="C933" s="63">
        <v>25.85103706740081</v>
      </c>
    </row>
    <row r="934" spans="1:3" x14ac:dyDescent="0.2">
      <c r="A934" s="63">
        <v>910</v>
      </c>
      <c r="B934" s="63">
        <v>20.471177970084277</v>
      </c>
      <c r="C934" s="63">
        <v>-2.4711779700842769</v>
      </c>
    </row>
    <row r="935" spans="1:3" x14ac:dyDescent="0.2">
      <c r="A935" s="63">
        <v>911</v>
      </c>
      <c r="B935" s="63">
        <v>26.46682733257844</v>
      </c>
      <c r="C935" s="63">
        <v>-18.46682733257844</v>
      </c>
    </row>
    <row r="936" spans="1:3" x14ac:dyDescent="0.2">
      <c r="A936" s="63">
        <v>912</v>
      </c>
      <c r="B936" s="63">
        <v>19.804994707584925</v>
      </c>
      <c r="C936" s="63">
        <v>-8.8049947075849246</v>
      </c>
    </row>
    <row r="937" spans="1:3" x14ac:dyDescent="0.2">
      <c r="A937" s="63">
        <v>913</v>
      </c>
      <c r="B937" s="63">
        <v>170.36241203243839</v>
      </c>
      <c r="C937" s="63">
        <v>70.637587967561615</v>
      </c>
    </row>
    <row r="938" spans="1:3" x14ac:dyDescent="0.2">
      <c r="A938" s="63">
        <v>914</v>
      </c>
      <c r="B938" s="63">
        <v>67.770189607538242</v>
      </c>
      <c r="C938" s="63">
        <v>68.229810392461758</v>
      </c>
    </row>
    <row r="939" spans="1:3" x14ac:dyDescent="0.2">
      <c r="A939" s="63">
        <v>915</v>
      </c>
      <c r="B939" s="63">
        <v>32.462476695072603</v>
      </c>
      <c r="C939" s="63">
        <v>-18.462476695072603</v>
      </c>
    </row>
    <row r="940" spans="1:3" x14ac:dyDescent="0.2">
      <c r="A940" s="63">
        <v>916</v>
      </c>
      <c r="B940" s="63">
        <v>28.465377120076493</v>
      </c>
      <c r="C940" s="63">
        <v>-31.465377120076493</v>
      </c>
    </row>
    <row r="941" spans="1:3" x14ac:dyDescent="0.2">
      <c r="A941" s="63">
        <v>917</v>
      </c>
      <c r="B941" s="63">
        <v>29.131560382575845</v>
      </c>
      <c r="C941" s="63">
        <v>-29.131560382575845</v>
      </c>
    </row>
    <row r="942" spans="1:3" x14ac:dyDescent="0.2">
      <c r="A942" s="63">
        <v>918</v>
      </c>
      <c r="B942" s="63">
        <v>29.797743645075197</v>
      </c>
      <c r="C942" s="63">
        <v>3.2022563549248027</v>
      </c>
    </row>
    <row r="943" spans="1:3" x14ac:dyDescent="0.2">
      <c r="A943" s="63">
        <v>919</v>
      </c>
      <c r="B943" s="63">
        <v>29.131560382575845</v>
      </c>
      <c r="C943" s="63">
        <v>1.8684396174241549</v>
      </c>
    </row>
    <row r="944" spans="1:3" x14ac:dyDescent="0.2">
      <c r="A944" s="63">
        <v>920</v>
      </c>
      <c r="B944" s="63">
        <v>55.778890882549909</v>
      </c>
      <c r="C944" s="63">
        <v>-24.778890882549909</v>
      </c>
    </row>
    <row r="945" spans="1:3" x14ac:dyDescent="0.2">
      <c r="A945" s="63">
        <v>921</v>
      </c>
      <c r="B945" s="63">
        <v>48.450874995057042</v>
      </c>
      <c r="C945" s="63">
        <v>-13.450874995057042</v>
      </c>
    </row>
    <row r="946" spans="1:3" x14ac:dyDescent="0.2">
      <c r="A946" s="63">
        <v>922</v>
      </c>
      <c r="B946" s="63">
        <v>39.79049258256547</v>
      </c>
      <c r="C946" s="63">
        <v>-43.79049258256547</v>
      </c>
    </row>
    <row r="947" spans="1:3" x14ac:dyDescent="0.2">
      <c r="A947" s="63">
        <v>923</v>
      </c>
      <c r="B947" s="63">
        <v>60.442173720045368</v>
      </c>
      <c r="C947" s="63">
        <v>-93.442173720045361</v>
      </c>
    </row>
    <row r="948" spans="1:3" x14ac:dyDescent="0.2">
      <c r="A948" s="63">
        <v>924</v>
      </c>
      <c r="B948" s="63">
        <v>62.440723507543424</v>
      </c>
      <c r="C948" s="63">
        <v>36.559276492456576</v>
      </c>
    </row>
    <row r="949" spans="1:3" x14ac:dyDescent="0.2">
      <c r="A949" s="63">
        <v>925</v>
      </c>
      <c r="B949" s="63">
        <v>65.771639820040178</v>
      </c>
      <c r="C949" s="63">
        <v>39.228360179959822</v>
      </c>
    </row>
    <row r="950" spans="1:3" x14ac:dyDescent="0.2">
      <c r="A950" s="63">
        <v>926</v>
      </c>
      <c r="B950" s="63">
        <v>69.102556132536932</v>
      </c>
      <c r="C950" s="63">
        <v>13.897443867463068</v>
      </c>
    </row>
    <row r="951" spans="1:3" x14ac:dyDescent="0.2">
      <c r="A951" s="63">
        <v>927</v>
      </c>
      <c r="B951" s="63">
        <v>39.124309320066118</v>
      </c>
      <c r="C951" s="63">
        <v>-27.124309320066118</v>
      </c>
    </row>
    <row r="952" spans="1:3" x14ac:dyDescent="0.2">
      <c r="A952" s="63">
        <v>928</v>
      </c>
      <c r="B952" s="63">
        <v>38.458126057566766</v>
      </c>
      <c r="C952" s="63">
        <v>-14.458126057566766</v>
      </c>
    </row>
    <row r="953" spans="1:3" x14ac:dyDescent="0.2">
      <c r="A953" s="63">
        <v>929</v>
      </c>
      <c r="B953" s="63">
        <v>30.46392690757455</v>
      </c>
      <c r="C953" s="63">
        <v>-11.46392690757455</v>
      </c>
    </row>
    <row r="954" spans="1:3" x14ac:dyDescent="0.2">
      <c r="A954" s="63">
        <v>930</v>
      </c>
      <c r="B954" s="63">
        <v>34.461026482570659</v>
      </c>
      <c r="C954" s="63">
        <v>-40.461026482570659</v>
      </c>
    </row>
    <row r="955" spans="1:3" x14ac:dyDescent="0.2">
      <c r="A955" s="63">
        <v>931</v>
      </c>
      <c r="B955" s="63">
        <v>17.140261657587516</v>
      </c>
      <c r="C955" s="63">
        <v>-8.1402616575875157</v>
      </c>
    </row>
    <row r="956" spans="1:3" x14ac:dyDescent="0.2">
      <c r="A956" s="63">
        <v>932</v>
      </c>
      <c r="B956" s="63">
        <v>21.137361232583629</v>
      </c>
      <c r="C956" s="63">
        <v>-3.1373612325836291</v>
      </c>
    </row>
    <row r="957" spans="1:3" x14ac:dyDescent="0.2">
      <c r="A957" s="63">
        <v>933</v>
      </c>
      <c r="B957" s="63">
        <v>31.79629343257325</v>
      </c>
      <c r="C957" s="63">
        <v>-7.7962934325732505</v>
      </c>
    </row>
    <row r="958" spans="1:3" x14ac:dyDescent="0.2">
      <c r="A958" s="63">
        <v>934</v>
      </c>
      <c r="B958" s="63">
        <v>40.456675845064822</v>
      </c>
      <c r="C958" s="63">
        <v>-42.456675845064822</v>
      </c>
    </row>
    <row r="959" spans="1:3" x14ac:dyDescent="0.2">
      <c r="A959" s="63">
        <v>935</v>
      </c>
      <c r="B959" s="63">
        <v>59.109807195046663</v>
      </c>
      <c r="C959" s="63">
        <v>-9.1098071950466633</v>
      </c>
    </row>
    <row r="960" spans="1:3" x14ac:dyDescent="0.2">
      <c r="A960" s="63">
        <v>936</v>
      </c>
      <c r="B960" s="63">
        <v>37.125759532568068</v>
      </c>
      <c r="C960" s="63">
        <v>-3.1257595325680683</v>
      </c>
    </row>
    <row r="961" spans="1:3" x14ac:dyDescent="0.2">
      <c r="A961" s="63">
        <v>937</v>
      </c>
      <c r="B961" s="63">
        <v>44.453775420060929</v>
      </c>
      <c r="C961" s="63">
        <v>-25.453775420060929</v>
      </c>
    </row>
    <row r="962" spans="1:3" x14ac:dyDescent="0.2">
      <c r="A962" s="63">
        <v>938</v>
      </c>
      <c r="B962" s="63">
        <v>69.102556132536932</v>
      </c>
      <c r="C962" s="63">
        <v>-45.102556132536932</v>
      </c>
    </row>
    <row r="963" spans="1:3" x14ac:dyDescent="0.2">
      <c r="A963" s="63">
        <v>939</v>
      </c>
      <c r="B963" s="63">
        <v>65.771639820040178</v>
      </c>
      <c r="C963" s="63">
        <v>-2.7716398200401784</v>
      </c>
    </row>
    <row r="964" spans="1:3" x14ac:dyDescent="0.2">
      <c r="A964" s="63">
        <v>940</v>
      </c>
      <c r="B964" s="63">
        <v>36.459576270068709</v>
      </c>
      <c r="C964" s="63">
        <v>3.5404237299312911</v>
      </c>
    </row>
    <row r="965" spans="1:3" x14ac:dyDescent="0.2">
      <c r="A965" s="63">
        <v>941</v>
      </c>
      <c r="B965" s="63">
        <v>44.453775420060929</v>
      </c>
      <c r="C965" s="63">
        <v>13.546224579939071</v>
      </c>
    </row>
    <row r="966" spans="1:3" x14ac:dyDescent="0.2">
      <c r="A966" s="63">
        <v>942</v>
      </c>
      <c r="B966" s="63">
        <v>29.797743645075197</v>
      </c>
      <c r="C966" s="63">
        <v>3.2022563549248027</v>
      </c>
    </row>
    <row r="967" spans="1:3" x14ac:dyDescent="0.2">
      <c r="A967" s="63">
        <v>943</v>
      </c>
      <c r="B967" s="63">
        <v>18.47262818258622</v>
      </c>
      <c r="C967" s="63">
        <v>-3.4726281825862202</v>
      </c>
    </row>
    <row r="968" spans="1:3" x14ac:dyDescent="0.2">
      <c r="A968" s="63">
        <v>944</v>
      </c>
      <c r="B968" s="63">
        <v>40.456675845064822</v>
      </c>
      <c r="C968" s="63">
        <v>-42.456675845064822</v>
      </c>
    </row>
    <row r="969" spans="1:3" x14ac:dyDescent="0.2">
      <c r="A969" s="63">
        <v>945</v>
      </c>
      <c r="B969" s="63">
        <v>35.793393007569364</v>
      </c>
      <c r="C969" s="63">
        <v>-16.793393007569364</v>
      </c>
    </row>
    <row r="970" spans="1:3" x14ac:dyDescent="0.2">
      <c r="A970" s="63">
        <v>946</v>
      </c>
      <c r="B970" s="63">
        <v>66.437823082539524</v>
      </c>
      <c r="C970" s="63">
        <v>12.562176917460476</v>
      </c>
    </row>
    <row r="971" spans="1:3" x14ac:dyDescent="0.2">
      <c r="A971" s="63">
        <v>947</v>
      </c>
      <c r="B971" s="63">
        <v>55.778890882549909</v>
      </c>
      <c r="C971" s="63">
        <v>-23.778890882549909</v>
      </c>
    </row>
    <row r="972" spans="1:3" x14ac:dyDescent="0.2">
      <c r="A972" s="63">
        <v>948</v>
      </c>
      <c r="B972" s="63">
        <v>48.450874995057042</v>
      </c>
      <c r="C972" s="63">
        <v>-12.450874995057042</v>
      </c>
    </row>
    <row r="973" spans="1:3" x14ac:dyDescent="0.2">
      <c r="A973" s="63">
        <v>949</v>
      </c>
      <c r="B973" s="63">
        <v>33.794843220071307</v>
      </c>
      <c r="C973" s="63">
        <v>4.2051567799286929</v>
      </c>
    </row>
    <row r="974" spans="1:3" x14ac:dyDescent="0.2">
      <c r="A974" s="63">
        <v>950</v>
      </c>
      <c r="B974" s="63">
        <v>44.453775420060929</v>
      </c>
      <c r="C974" s="63">
        <v>13.546224579939071</v>
      </c>
    </row>
    <row r="975" spans="1:3" x14ac:dyDescent="0.2">
      <c r="A975" s="63">
        <v>951</v>
      </c>
      <c r="B975" s="63">
        <v>67.104006345038883</v>
      </c>
      <c r="C975" s="63">
        <v>-42.104006345038883</v>
      </c>
    </row>
    <row r="976" spans="1:3" x14ac:dyDescent="0.2">
      <c r="A976" s="63">
        <v>952</v>
      </c>
      <c r="B976" s="63">
        <v>65.771639820040178</v>
      </c>
      <c r="C976" s="63">
        <v>-2.7716398200401784</v>
      </c>
    </row>
    <row r="977" spans="1:3" x14ac:dyDescent="0.2">
      <c r="A977" s="63">
        <v>953</v>
      </c>
      <c r="B977" s="63">
        <v>40.456675845064822</v>
      </c>
      <c r="C977" s="63">
        <v>58.543324154935178</v>
      </c>
    </row>
    <row r="978" spans="1:3" x14ac:dyDescent="0.2">
      <c r="A978" s="63">
        <v>954</v>
      </c>
      <c r="B978" s="63">
        <v>113.07065145749414</v>
      </c>
      <c r="C978" s="63">
        <v>-8.0706514574941366</v>
      </c>
    </row>
    <row r="979" spans="1:3" x14ac:dyDescent="0.2">
      <c r="A979" s="63">
        <v>955</v>
      </c>
      <c r="B979" s="63">
        <v>37.125759532568068</v>
      </c>
      <c r="C979" s="63">
        <v>-2.1257595325680683</v>
      </c>
    </row>
    <row r="980" spans="1:3" x14ac:dyDescent="0.2">
      <c r="A980" s="63">
        <v>956</v>
      </c>
      <c r="B980" s="63">
        <v>44.453775420060929</v>
      </c>
      <c r="C980" s="63">
        <v>-25.453775420060929</v>
      </c>
    </row>
    <row r="981" spans="1:3" x14ac:dyDescent="0.2">
      <c r="A981" s="63">
        <v>957</v>
      </c>
      <c r="B981" s="63">
        <v>59.109807195046663</v>
      </c>
      <c r="C981" s="63">
        <v>-10.109807195046663</v>
      </c>
    </row>
    <row r="982" spans="1:3" x14ac:dyDescent="0.2">
      <c r="A982" s="63">
        <v>958</v>
      </c>
      <c r="B982" s="63">
        <v>21.137361232583629</v>
      </c>
      <c r="C982" s="63">
        <v>-2.1373612325836291</v>
      </c>
    </row>
    <row r="983" spans="1:3" x14ac:dyDescent="0.2">
      <c r="A983" s="63">
        <v>959</v>
      </c>
      <c r="B983" s="63">
        <v>17.140261657587516</v>
      </c>
      <c r="C983" s="63">
        <v>-7.1402616575875157</v>
      </c>
    </row>
    <row r="984" spans="1:3" x14ac:dyDescent="0.2">
      <c r="A984" s="63">
        <v>960</v>
      </c>
      <c r="B984" s="63">
        <v>34.461026482570659</v>
      </c>
      <c r="C984" s="63">
        <v>-37.461026482570659</v>
      </c>
    </row>
    <row r="985" spans="1:3" x14ac:dyDescent="0.2">
      <c r="A985" s="63">
        <v>961</v>
      </c>
      <c r="B985" s="63">
        <v>106.40881883250063</v>
      </c>
      <c r="C985" s="63">
        <v>-23.408818832500629</v>
      </c>
    </row>
    <row r="986" spans="1:3" x14ac:dyDescent="0.2">
      <c r="A986" s="63">
        <v>962</v>
      </c>
      <c r="B986" s="63">
        <v>41.122859107564175</v>
      </c>
      <c r="C986" s="63">
        <v>505.87714089243582</v>
      </c>
    </row>
    <row r="987" spans="1:3" x14ac:dyDescent="0.2">
      <c r="A987" s="63">
        <v>963</v>
      </c>
      <c r="B987" s="63">
        <v>39.124309320066118</v>
      </c>
      <c r="C987" s="63">
        <v>-27.124309320066118</v>
      </c>
    </row>
    <row r="988" spans="1:3" x14ac:dyDescent="0.2">
      <c r="A988" s="63">
        <v>964</v>
      </c>
      <c r="B988" s="63">
        <v>20.471177970084277</v>
      </c>
      <c r="C988" s="63">
        <v>-3.4711779700842769</v>
      </c>
    </row>
    <row r="989" spans="1:3" x14ac:dyDescent="0.2">
      <c r="A989" s="63">
        <v>965</v>
      </c>
      <c r="B989" s="63">
        <v>5.1489629325991899</v>
      </c>
      <c r="C989" s="63">
        <v>26.85103706740081</v>
      </c>
    </row>
    <row r="990" spans="1:3" x14ac:dyDescent="0.2">
      <c r="A990" s="63">
        <v>966</v>
      </c>
      <c r="B990" s="63">
        <v>39.79049258256547</v>
      </c>
      <c r="C990" s="63">
        <v>-43.79049258256547</v>
      </c>
    </row>
    <row r="991" spans="1:3" x14ac:dyDescent="0.2">
      <c r="A991" s="63">
        <v>967</v>
      </c>
      <c r="B991" s="63">
        <v>28.465377120076493</v>
      </c>
      <c r="C991" s="63">
        <v>-31.465377120076493</v>
      </c>
    </row>
    <row r="992" spans="1:3" x14ac:dyDescent="0.2">
      <c r="A992" s="63">
        <v>968</v>
      </c>
      <c r="B992" s="63">
        <v>42.455225632562879</v>
      </c>
      <c r="C992" s="63">
        <v>-1.455225632562879</v>
      </c>
    </row>
    <row r="993" spans="1:3" x14ac:dyDescent="0.2">
      <c r="A993" s="63">
        <v>969</v>
      </c>
      <c r="B993" s="63">
        <v>46.452325207558985</v>
      </c>
      <c r="C993" s="63">
        <v>-4.4523252075589852</v>
      </c>
    </row>
    <row r="994" spans="1:3" x14ac:dyDescent="0.2">
      <c r="A994" s="63">
        <v>970</v>
      </c>
      <c r="B994" s="63">
        <v>29.131560382575845</v>
      </c>
      <c r="C994" s="63">
        <v>-29.131560382575845</v>
      </c>
    </row>
    <row r="995" spans="1:3" x14ac:dyDescent="0.2">
      <c r="A995" s="63">
        <v>971</v>
      </c>
      <c r="B995" s="63">
        <v>129.05904975747859</v>
      </c>
      <c r="C995" s="63">
        <v>3.94095024252141</v>
      </c>
    </row>
    <row r="996" spans="1:3" x14ac:dyDescent="0.2">
      <c r="A996" s="63">
        <v>972</v>
      </c>
      <c r="B996" s="63">
        <v>67.104006345038883</v>
      </c>
      <c r="C996" s="63">
        <v>53.895993654961117</v>
      </c>
    </row>
    <row r="997" spans="1:3" x14ac:dyDescent="0.2">
      <c r="A997" s="63">
        <v>973</v>
      </c>
      <c r="B997" s="63">
        <v>67.770189607538242</v>
      </c>
      <c r="C997" s="63">
        <v>31.229810392461758</v>
      </c>
    </row>
    <row r="998" spans="1:3" x14ac:dyDescent="0.2">
      <c r="A998" s="63">
        <v>974</v>
      </c>
      <c r="B998" s="63">
        <v>74.43202223253175</v>
      </c>
      <c r="C998" s="63">
        <v>-310.43202223253172</v>
      </c>
    </row>
    <row r="999" spans="1:3" x14ac:dyDescent="0.2">
      <c r="A999" s="63">
        <v>975</v>
      </c>
      <c r="B999" s="63">
        <v>171.0285952949377</v>
      </c>
      <c r="C999" s="63">
        <v>146.9714047050623</v>
      </c>
    </row>
    <row r="1000" spans="1:3" x14ac:dyDescent="0.2">
      <c r="A1000" s="63">
        <v>976</v>
      </c>
      <c r="B1000" s="63">
        <v>271.62226793233981</v>
      </c>
      <c r="C1000" s="63">
        <v>85.37773206766019</v>
      </c>
    </row>
    <row r="1001" spans="1:3" x14ac:dyDescent="0.2">
      <c r="A1001" s="63">
        <v>977</v>
      </c>
      <c r="B1001" s="63">
        <v>187.68317685742153</v>
      </c>
      <c r="C1001" s="63">
        <v>75.316823142578471</v>
      </c>
    </row>
    <row r="1002" spans="1:3" x14ac:dyDescent="0.2">
      <c r="A1002" s="63">
        <v>978</v>
      </c>
      <c r="B1002" s="63">
        <v>191.01409316991828</v>
      </c>
      <c r="C1002" s="63">
        <v>-334.01409316991828</v>
      </c>
    </row>
    <row r="1003" spans="1:3" x14ac:dyDescent="0.2">
      <c r="A1003" s="63">
        <v>979</v>
      </c>
      <c r="B1003" s="63">
        <v>31.79629343257325</v>
      </c>
      <c r="C1003" s="63">
        <v>-8.7962934325732505</v>
      </c>
    </row>
    <row r="1004" spans="1:3" x14ac:dyDescent="0.2">
      <c r="A1004" s="63">
        <v>980</v>
      </c>
      <c r="B1004" s="63">
        <v>40.456675845064822</v>
      </c>
      <c r="C1004" s="63">
        <v>-43.456675845064822</v>
      </c>
    </row>
    <row r="1005" spans="1:3" x14ac:dyDescent="0.2">
      <c r="A1005" s="63">
        <v>981</v>
      </c>
      <c r="B1005" s="63">
        <v>36.459576270068709</v>
      </c>
      <c r="C1005" s="63">
        <v>4.5404237299312911</v>
      </c>
    </row>
    <row r="1006" spans="1:3" x14ac:dyDescent="0.2">
      <c r="A1006" s="63">
        <v>982</v>
      </c>
      <c r="B1006" s="63">
        <v>37.125759532568068</v>
      </c>
      <c r="C1006" s="63">
        <v>-1.1257595325680683</v>
      </c>
    </row>
    <row r="1007" spans="1:3" x14ac:dyDescent="0.2">
      <c r="A1007" s="63">
        <v>983</v>
      </c>
      <c r="B1007" s="63">
        <v>55.778890882549909</v>
      </c>
      <c r="C1007" s="63">
        <v>-23.778890882549909</v>
      </c>
    </row>
    <row r="1008" spans="1:3" x14ac:dyDescent="0.2">
      <c r="A1008" s="63">
        <v>984</v>
      </c>
      <c r="B1008" s="63">
        <v>33.794843220071307</v>
      </c>
      <c r="C1008" s="63">
        <v>6.2051567799286929</v>
      </c>
    </row>
    <row r="1009" spans="1:3" x14ac:dyDescent="0.2">
      <c r="A1009" s="63">
        <v>985</v>
      </c>
      <c r="B1009" s="63">
        <v>44.453775420060929</v>
      </c>
      <c r="C1009" s="63">
        <v>13.546224579939071</v>
      </c>
    </row>
    <row r="1010" spans="1:3" x14ac:dyDescent="0.2">
      <c r="A1010" s="63">
        <v>986</v>
      </c>
      <c r="B1010" s="63">
        <v>32.462476695072603</v>
      </c>
      <c r="C1010" s="63">
        <v>-18.462476695072603</v>
      </c>
    </row>
    <row r="1011" spans="1:3" x14ac:dyDescent="0.2">
      <c r="A1011" s="63">
        <v>987</v>
      </c>
      <c r="B1011" s="63">
        <v>28.465377120076493</v>
      </c>
      <c r="C1011" s="63">
        <v>-31.465377120076493</v>
      </c>
    </row>
    <row r="1012" spans="1:3" x14ac:dyDescent="0.2">
      <c r="A1012" s="63">
        <v>988</v>
      </c>
      <c r="B1012" s="63">
        <v>39.79049258256547</v>
      </c>
      <c r="C1012" s="63">
        <v>-42.79049258256547</v>
      </c>
    </row>
    <row r="1013" spans="1:3" x14ac:dyDescent="0.2">
      <c r="A1013" s="63">
        <v>989</v>
      </c>
      <c r="B1013" s="63">
        <v>20.471177970084277</v>
      </c>
      <c r="C1013" s="63">
        <v>-2.4711779700842769</v>
      </c>
    </row>
    <row r="1014" spans="1:3" x14ac:dyDescent="0.2">
      <c r="A1014" s="63">
        <v>990</v>
      </c>
      <c r="B1014" s="63">
        <v>26.46682733257844</v>
      </c>
      <c r="C1014" s="63">
        <v>-18.46682733257844</v>
      </c>
    </row>
    <row r="1015" spans="1:3" x14ac:dyDescent="0.2">
      <c r="A1015" s="63">
        <v>991</v>
      </c>
      <c r="B1015" s="63">
        <v>46.452325207558985</v>
      </c>
      <c r="C1015" s="63">
        <v>-3.4523252075589852</v>
      </c>
    </row>
    <row r="1016" spans="1:3" x14ac:dyDescent="0.2">
      <c r="A1016" s="63">
        <v>992</v>
      </c>
      <c r="B1016" s="63">
        <v>67.104006345038883</v>
      </c>
      <c r="C1016" s="63">
        <v>-101.10400634503888</v>
      </c>
    </row>
    <row r="1017" spans="1:3" x14ac:dyDescent="0.2">
      <c r="A1017" s="63">
        <v>993</v>
      </c>
      <c r="B1017" s="63">
        <v>69.768739395036292</v>
      </c>
      <c r="C1017" s="63">
        <v>29.231260604963708</v>
      </c>
    </row>
    <row r="1018" spans="1:3" x14ac:dyDescent="0.2">
      <c r="A1018" s="63">
        <v>994</v>
      </c>
      <c r="B1018" s="63">
        <v>93.751336845012943</v>
      </c>
      <c r="C1018" s="63">
        <v>11.248663154987057</v>
      </c>
    </row>
    <row r="1019" spans="1:3" x14ac:dyDescent="0.2">
      <c r="A1019" s="63">
        <v>995</v>
      </c>
      <c r="B1019" s="63">
        <v>17.140261657587516</v>
      </c>
      <c r="C1019" s="63">
        <v>-7.1402616575875157</v>
      </c>
    </row>
    <row r="1020" spans="1:3" x14ac:dyDescent="0.2">
      <c r="A1020" s="63">
        <v>996</v>
      </c>
      <c r="B1020" s="63">
        <v>44.453775420060929</v>
      </c>
      <c r="C1020" s="63">
        <v>-25.453775420060929</v>
      </c>
    </row>
    <row r="1021" spans="1:3" x14ac:dyDescent="0.2">
      <c r="A1021" s="63">
        <v>997</v>
      </c>
      <c r="B1021" s="63">
        <v>68.436372870037587</v>
      </c>
      <c r="C1021" s="63">
        <v>-43.436372870037587</v>
      </c>
    </row>
    <row r="1022" spans="1:3" x14ac:dyDescent="0.2">
      <c r="A1022" s="63">
        <v>998</v>
      </c>
      <c r="B1022" s="63">
        <v>33.794843220071307</v>
      </c>
      <c r="C1022" s="63">
        <v>-4.7948432200713071</v>
      </c>
    </row>
    <row r="1023" spans="1:3" x14ac:dyDescent="0.2">
      <c r="A1023" s="63">
        <v>999</v>
      </c>
      <c r="B1023" s="63">
        <v>21.137361232583629</v>
      </c>
      <c r="C1023" s="63">
        <v>-2.1373612325836291</v>
      </c>
    </row>
    <row r="1024" spans="1:3" x14ac:dyDescent="0.2">
      <c r="A1024" s="63">
        <v>1000</v>
      </c>
      <c r="B1024" s="63">
        <v>67.770189607538242</v>
      </c>
      <c r="C1024" s="63">
        <v>31.229810392461758</v>
      </c>
    </row>
    <row r="1025" spans="1:3" x14ac:dyDescent="0.2">
      <c r="A1025" s="63">
        <v>1001</v>
      </c>
      <c r="B1025" s="63">
        <v>41.122859107564175</v>
      </c>
      <c r="C1025" s="63">
        <v>-8.1228591075641745</v>
      </c>
    </row>
    <row r="1026" spans="1:3" x14ac:dyDescent="0.2">
      <c r="A1026" s="63">
        <v>1002</v>
      </c>
      <c r="B1026" s="63">
        <v>89.088054007517485</v>
      </c>
      <c r="C1026" s="63">
        <v>30.911945992482515</v>
      </c>
    </row>
    <row r="1027" spans="1:3" x14ac:dyDescent="0.2">
      <c r="A1027" s="63">
        <v>1003</v>
      </c>
      <c r="B1027" s="63">
        <v>38.458126057566766</v>
      </c>
      <c r="C1027" s="63">
        <v>-14.458126057566766</v>
      </c>
    </row>
    <row r="1028" spans="1:3" x14ac:dyDescent="0.2">
      <c r="A1028" s="63">
        <v>1004</v>
      </c>
      <c r="B1028" s="63">
        <v>30.46392690757455</v>
      </c>
      <c r="C1028" s="63">
        <v>-10.46392690757455</v>
      </c>
    </row>
    <row r="1029" spans="1:3" x14ac:dyDescent="0.2">
      <c r="A1029" s="63">
        <v>1005</v>
      </c>
      <c r="B1029" s="63">
        <v>127.06049996998053</v>
      </c>
      <c r="C1029" s="63">
        <v>64.939500030019474</v>
      </c>
    </row>
    <row r="1030" spans="1:3" x14ac:dyDescent="0.2">
      <c r="A1030" s="63">
        <v>1006</v>
      </c>
      <c r="B1030" s="63">
        <v>60.442173720045368</v>
      </c>
      <c r="C1030" s="63">
        <v>7.5578262799546323</v>
      </c>
    </row>
    <row r="1031" spans="1:3" x14ac:dyDescent="0.2">
      <c r="A1031" s="63">
        <v>1007</v>
      </c>
      <c r="B1031" s="63">
        <v>29.131560382575845</v>
      </c>
      <c r="C1031" s="63">
        <v>1.8684396174241549</v>
      </c>
    </row>
    <row r="1032" spans="1:3" x14ac:dyDescent="0.2">
      <c r="A1032" s="63">
        <v>1008</v>
      </c>
      <c r="B1032" s="63">
        <v>37.125759532568068</v>
      </c>
      <c r="C1032" s="63">
        <v>-2.1257595325680683</v>
      </c>
    </row>
    <row r="1033" spans="1:3" x14ac:dyDescent="0.2">
      <c r="A1033" s="63">
        <v>1009</v>
      </c>
      <c r="B1033" s="63">
        <v>29.797743645075197</v>
      </c>
      <c r="C1033" s="63">
        <v>4.2022563549248027</v>
      </c>
    </row>
    <row r="1034" spans="1:3" x14ac:dyDescent="0.2">
      <c r="A1034" s="63">
        <v>1010</v>
      </c>
      <c r="B1034" s="63">
        <v>48.450874995057042</v>
      </c>
      <c r="C1034" s="63">
        <v>-12.450874995057042</v>
      </c>
    </row>
    <row r="1035" spans="1:3" x14ac:dyDescent="0.2">
      <c r="A1035" s="63">
        <v>1011</v>
      </c>
      <c r="B1035" s="63">
        <v>35.793393007569364</v>
      </c>
      <c r="C1035" s="63">
        <v>-16.793393007569364</v>
      </c>
    </row>
    <row r="1036" spans="1:3" x14ac:dyDescent="0.2">
      <c r="A1036" s="63">
        <v>1012</v>
      </c>
      <c r="B1036" s="63">
        <v>42.455225632562879</v>
      </c>
      <c r="C1036" s="63">
        <v>-0.45522563256287896</v>
      </c>
    </row>
    <row r="1037" spans="1:3" x14ac:dyDescent="0.2">
      <c r="A1037" s="63">
        <v>1013</v>
      </c>
      <c r="B1037" s="63">
        <v>46.452325207558985</v>
      </c>
      <c r="C1037" s="63">
        <v>-4.4523252075589852</v>
      </c>
    </row>
    <row r="1038" spans="1:3" x14ac:dyDescent="0.2">
      <c r="A1038" s="63">
        <v>1014</v>
      </c>
      <c r="B1038" s="63">
        <v>57.111257407548614</v>
      </c>
      <c r="C1038" s="63">
        <v>-90.111257407548607</v>
      </c>
    </row>
    <row r="1039" spans="1:3" x14ac:dyDescent="0.2">
      <c r="A1039" s="63">
        <v>1015</v>
      </c>
      <c r="B1039" s="63">
        <v>39.79049258256547</v>
      </c>
      <c r="C1039" s="63">
        <v>-42.79049258256547</v>
      </c>
    </row>
    <row r="1040" spans="1:3" x14ac:dyDescent="0.2">
      <c r="A1040" s="63">
        <v>1016</v>
      </c>
      <c r="B1040" s="63">
        <v>32.462476695072603</v>
      </c>
      <c r="C1040" s="63">
        <v>-18.462476695072603</v>
      </c>
    </row>
    <row r="1041" spans="1:3" x14ac:dyDescent="0.2">
      <c r="A1041" s="63">
        <v>1017</v>
      </c>
      <c r="B1041" s="63">
        <v>28.465377120076493</v>
      </c>
      <c r="C1041" s="63">
        <v>-31.465377120076493</v>
      </c>
    </row>
    <row r="1042" spans="1:3" x14ac:dyDescent="0.2">
      <c r="A1042" s="63">
        <v>1018</v>
      </c>
      <c r="B1042" s="63">
        <v>55.778890882549909</v>
      </c>
      <c r="C1042" s="63">
        <v>-23.778890882549909</v>
      </c>
    </row>
    <row r="1043" spans="1:3" x14ac:dyDescent="0.2">
      <c r="A1043" s="63">
        <v>1019</v>
      </c>
      <c r="B1043" s="63">
        <v>158.37111330745006</v>
      </c>
      <c r="C1043" s="63">
        <v>6.6288866925499406</v>
      </c>
    </row>
    <row r="1044" spans="1:3" x14ac:dyDescent="0.2">
      <c r="A1044" s="63">
        <v>1020</v>
      </c>
      <c r="B1044" s="63">
        <v>92.418970320014239</v>
      </c>
      <c r="C1044" s="63">
        <v>-56.418970320014239</v>
      </c>
    </row>
    <row r="1045" spans="1:3" x14ac:dyDescent="0.2">
      <c r="A1045" s="63">
        <v>1021</v>
      </c>
      <c r="B1045" s="63">
        <v>167.69767898244095</v>
      </c>
      <c r="C1045" s="63">
        <v>72.302321017559052</v>
      </c>
    </row>
    <row r="1046" spans="1:3" x14ac:dyDescent="0.2">
      <c r="A1046" s="63">
        <v>1022</v>
      </c>
      <c r="B1046" s="63">
        <v>115.0692012449922</v>
      </c>
      <c r="C1046" s="63">
        <v>-228.0692012449922</v>
      </c>
    </row>
    <row r="1047" spans="1:3" x14ac:dyDescent="0.2">
      <c r="A1047" s="63">
        <v>1023</v>
      </c>
      <c r="B1047" s="63">
        <v>246.97348721986378</v>
      </c>
      <c r="C1047" s="63">
        <v>110.02651278013622</v>
      </c>
    </row>
    <row r="1048" spans="1:3" x14ac:dyDescent="0.2">
      <c r="A1048" s="63">
        <v>1024</v>
      </c>
      <c r="B1048" s="63">
        <v>76.4305720200298</v>
      </c>
      <c r="C1048" s="63">
        <v>56.5694279799702</v>
      </c>
    </row>
    <row r="1049" spans="1:3" x14ac:dyDescent="0.2">
      <c r="A1049" s="63">
        <v>1025</v>
      </c>
      <c r="B1049" s="63">
        <v>157.03874678245137</v>
      </c>
      <c r="C1049" s="63">
        <v>34.961253217548631</v>
      </c>
    </row>
    <row r="1050" spans="1:3" x14ac:dyDescent="0.2">
      <c r="A1050" s="63">
        <v>1026</v>
      </c>
      <c r="B1050" s="63">
        <v>60.442173720045368</v>
      </c>
      <c r="C1050" s="63">
        <v>6.5578262799546323</v>
      </c>
    </row>
    <row r="1051" spans="1:3" x14ac:dyDescent="0.2">
      <c r="A1051" s="63">
        <v>1027</v>
      </c>
      <c r="B1051" s="63">
        <v>69.102556132536932</v>
      </c>
      <c r="C1051" s="63">
        <v>50.897443867463068</v>
      </c>
    </row>
    <row r="1052" spans="1:3" x14ac:dyDescent="0.2">
      <c r="A1052" s="63">
        <v>1028</v>
      </c>
      <c r="B1052" s="63">
        <v>67.770189607538242</v>
      </c>
      <c r="C1052" s="63">
        <v>30.229810392461758</v>
      </c>
    </row>
    <row r="1053" spans="1:3" x14ac:dyDescent="0.2">
      <c r="A1053" s="63">
        <v>1029</v>
      </c>
      <c r="B1053" s="63">
        <v>41.122859107564175</v>
      </c>
      <c r="C1053" s="63">
        <v>-9.1228591075641745</v>
      </c>
    </row>
    <row r="1054" spans="1:3" x14ac:dyDescent="0.2">
      <c r="A1054" s="63">
        <v>1030</v>
      </c>
      <c r="B1054" s="63">
        <v>135.7208823824721</v>
      </c>
      <c r="C1054" s="63">
        <v>-277.7208823824721</v>
      </c>
    </row>
    <row r="1055" spans="1:3" x14ac:dyDescent="0.2">
      <c r="A1055" s="63">
        <v>1031</v>
      </c>
      <c r="B1055" s="63">
        <v>5.1489629325991899</v>
      </c>
      <c r="C1055" s="63">
        <v>25.85103706740081</v>
      </c>
    </row>
    <row r="1056" spans="1:3" x14ac:dyDescent="0.2">
      <c r="A1056" s="63">
        <v>1032</v>
      </c>
      <c r="B1056" s="63">
        <v>20.471177970084277</v>
      </c>
      <c r="C1056" s="63">
        <v>-2.4711779700842769</v>
      </c>
    </row>
    <row r="1057" spans="1:3" x14ac:dyDescent="0.2">
      <c r="A1057" s="63">
        <v>1033</v>
      </c>
      <c r="B1057" s="63">
        <v>19.138811445085572</v>
      </c>
      <c r="C1057" s="63">
        <v>-4.1388114450855724</v>
      </c>
    </row>
    <row r="1058" spans="1:3" x14ac:dyDescent="0.2">
      <c r="A1058" s="63">
        <v>1034</v>
      </c>
      <c r="B1058" s="63">
        <v>29.131560382575845</v>
      </c>
      <c r="C1058" s="63">
        <v>-29.131560382575845</v>
      </c>
    </row>
    <row r="1059" spans="1:3" x14ac:dyDescent="0.2">
      <c r="A1059" s="63">
        <v>1035</v>
      </c>
      <c r="B1059" s="63">
        <v>67.104006345038883</v>
      </c>
      <c r="C1059" s="63">
        <v>-30.104006345038883</v>
      </c>
    </row>
    <row r="1060" spans="1:3" x14ac:dyDescent="0.2">
      <c r="A1060" s="63">
        <v>1036</v>
      </c>
      <c r="B1060" s="63">
        <v>141.71653174496623</v>
      </c>
      <c r="C1060" s="63">
        <v>24.283468255033767</v>
      </c>
    </row>
    <row r="1061" spans="1:3" x14ac:dyDescent="0.2">
      <c r="A1061" s="63">
        <v>1037</v>
      </c>
      <c r="B1061" s="63">
        <v>109.73973514499738</v>
      </c>
      <c r="C1061" s="63">
        <v>26.260264855002617</v>
      </c>
    </row>
    <row r="1062" spans="1:3" x14ac:dyDescent="0.2">
      <c r="A1062" s="63">
        <v>1038</v>
      </c>
      <c r="B1062" s="63">
        <v>173.02714508243577</v>
      </c>
      <c r="C1062" s="63">
        <v>67.972854917564234</v>
      </c>
    </row>
    <row r="1063" spans="1:3" x14ac:dyDescent="0.2">
      <c r="A1063" s="63">
        <v>1039</v>
      </c>
      <c r="B1063" s="63">
        <v>157.03874678245137</v>
      </c>
      <c r="C1063" s="63">
        <v>7.9612532175486308</v>
      </c>
    </row>
    <row r="1064" spans="1:3" x14ac:dyDescent="0.2">
      <c r="A1064" s="63">
        <v>1040</v>
      </c>
      <c r="B1064" s="63">
        <v>241.64402111986897</v>
      </c>
      <c r="C1064" s="63">
        <v>-610.64402111986897</v>
      </c>
    </row>
    <row r="1065" spans="1:3" x14ac:dyDescent="0.2">
      <c r="A1065" s="63">
        <v>1041</v>
      </c>
      <c r="B1065" s="63">
        <v>26.46682733257844</v>
      </c>
      <c r="C1065" s="63">
        <v>-18.46682733257844</v>
      </c>
    </row>
    <row r="1066" spans="1:3" x14ac:dyDescent="0.2">
      <c r="A1066" s="63">
        <v>1042</v>
      </c>
      <c r="B1066" s="63">
        <v>39.124309320066118</v>
      </c>
      <c r="C1066" s="63">
        <v>-28.124309320066118</v>
      </c>
    </row>
    <row r="1067" spans="1:3" x14ac:dyDescent="0.2">
      <c r="A1067" s="63">
        <v>1043</v>
      </c>
      <c r="B1067" s="63">
        <v>38.458126057566766</v>
      </c>
      <c r="C1067" s="63">
        <v>-14.458126057566766</v>
      </c>
    </row>
    <row r="1068" spans="1:3" x14ac:dyDescent="0.2">
      <c r="A1068" s="63">
        <v>1044</v>
      </c>
      <c r="B1068" s="63">
        <v>117.73393429498961</v>
      </c>
      <c r="C1068" s="63">
        <v>-34.733934294989609</v>
      </c>
    </row>
    <row r="1069" spans="1:3" x14ac:dyDescent="0.2">
      <c r="A1069" s="63">
        <v>1045</v>
      </c>
      <c r="B1069" s="63">
        <v>34.461026482570659</v>
      </c>
      <c r="C1069" s="63">
        <v>-40.461026482570659</v>
      </c>
    </row>
    <row r="1070" spans="1:3" x14ac:dyDescent="0.2">
      <c r="A1070" s="63">
        <v>1046</v>
      </c>
      <c r="B1070" s="63">
        <v>36.459576270068709</v>
      </c>
      <c r="C1070" s="63">
        <v>-32.459576270068709</v>
      </c>
    </row>
    <row r="1071" spans="1:3" x14ac:dyDescent="0.2">
      <c r="A1071" s="63">
        <v>1047</v>
      </c>
      <c r="B1071" s="63">
        <v>23.802094282581034</v>
      </c>
      <c r="C1071" s="63">
        <v>-1.8020942825810344</v>
      </c>
    </row>
    <row r="1072" spans="1:3" x14ac:dyDescent="0.2">
      <c r="A1072" s="63">
        <v>1048</v>
      </c>
      <c r="B1072" s="63">
        <v>33.794843220071307</v>
      </c>
      <c r="C1072" s="63">
        <v>-3.7948432200713071</v>
      </c>
    </row>
    <row r="1073" spans="1:3" x14ac:dyDescent="0.2">
      <c r="A1073" s="63">
        <v>1049</v>
      </c>
      <c r="B1073" s="63">
        <v>17.140261657587516</v>
      </c>
      <c r="C1073" s="63">
        <v>-8.1402616575875157</v>
      </c>
    </row>
    <row r="1074" spans="1:3" x14ac:dyDescent="0.2">
      <c r="A1074" s="63">
        <v>1050</v>
      </c>
      <c r="B1074" s="63">
        <v>47.78469173255769</v>
      </c>
      <c r="C1074" s="63">
        <v>52.21530826744231</v>
      </c>
    </row>
    <row r="1075" spans="1:3" x14ac:dyDescent="0.2">
      <c r="A1075" s="63">
        <v>1051</v>
      </c>
      <c r="B1075" s="63">
        <v>104.41026904500258</v>
      </c>
      <c r="C1075" s="63">
        <v>0.58973095499742101</v>
      </c>
    </row>
    <row r="1076" spans="1:3" x14ac:dyDescent="0.2">
      <c r="A1076" s="63">
        <v>1052</v>
      </c>
      <c r="B1076" s="63">
        <v>30.46392690757455</v>
      </c>
      <c r="C1076" s="63">
        <v>-10.46392690757455</v>
      </c>
    </row>
    <row r="1077" spans="1:3" x14ac:dyDescent="0.2">
      <c r="A1077" s="63">
        <v>1053</v>
      </c>
      <c r="B1077" s="63">
        <v>37.125759532568068</v>
      </c>
      <c r="C1077" s="63">
        <v>-3.1257595325680683</v>
      </c>
    </row>
    <row r="1078" spans="1:3" x14ac:dyDescent="0.2">
      <c r="A1078" s="63">
        <v>1054</v>
      </c>
      <c r="B1078" s="63">
        <v>44.453775420060929</v>
      </c>
      <c r="C1078" s="63">
        <v>-26.453775420060929</v>
      </c>
    </row>
    <row r="1079" spans="1:3" x14ac:dyDescent="0.2">
      <c r="A1079" s="63">
        <v>1055</v>
      </c>
      <c r="B1079" s="63">
        <v>59.109807195046663</v>
      </c>
      <c r="C1079" s="63">
        <v>-10.109807195046663</v>
      </c>
    </row>
    <row r="1080" spans="1:3" x14ac:dyDescent="0.2">
      <c r="A1080" s="63">
        <v>1056</v>
      </c>
      <c r="B1080" s="63">
        <v>57.777440670047966</v>
      </c>
      <c r="C1080" s="63">
        <v>8.2225593299520341</v>
      </c>
    </row>
    <row r="1081" spans="1:3" x14ac:dyDescent="0.2">
      <c r="A1081" s="63">
        <v>1057</v>
      </c>
      <c r="B1081" s="63">
        <v>66.437823082539524</v>
      </c>
      <c r="C1081" s="63">
        <v>12.562176917460476</v>
      </c>
    </row>
    <row r="1082" spans="1:3" x14ac:dyDescent="0.2">
      <c r="A1082" s="63">
        <v>1058</v>
      </c>
      <c r="B1082" s="63">
        <v>33.794843220071307</v>
      </c>
      <c r="C1082" s="63">
        <v>6.2051567799286929</v>
      </c>
    </row>
    <row r="1083" spans="1:3" x14ac:dyDescent="0.2">
      <c r="A1083" s="63">
        <v>1059</v>
      </c>
      <c r="B1083" s="63">
        <v>36.459576270068709</v>
      </c>
      <c r="C1083" s="63">
        <v>4.5404237299312911</v>
      </c>
    </row>
    <row r="1084" spans="1:3" x14ac:dyDescent="0.2">
      <c r="A1084" s="63">
        <v>1060</v>
      </c>
      <c r="B1084" s="63">
        <v>31.79629343257325</v>
      </c>
      <c r="C1084" s="63">
        <v>-7.7962934325732505</v>
      </c>
    </row>
    <row r="1085" spans="1:3" x14ac:dyDescent="0.2">
      <c r="A1085" s="63">
        <v>1061</v>
      </c>
      <c r="B1085" s="63">
        <v>40.456675845064822</v>
      </c>
      <c r="C1085" s="63">
        <v>-43.456675845064822</v>
      </c>
    </row>
    <row r="1086" spans="1:3" x14ac:dyDescent="0.2">
      <c r="A1086" s="63">
        <v>1062</v>
      </c>
      <c r="B1086" s="63">
        <v>69.768739395036292</v>
      </c>
      <c r="C1086" s="63">
        <v>-45.768739395036292</v>
      </c>
    </row>
    <row r="1087" spans="1:3" x14ac:dyDescent="0.2">
      <c r="A1087" s="63">
        <v>1063</v>
      </c>
      <c r="B1087" s="63">
        <v>134.38851585747341</v>
      </c>
      <c r="C1087" s="63">
        <v>-53.388515857473408</v>
      </c>
    </row>
    <row r="1088" spans="1:3" x14ac:dyDescent="0.2">
      <c r="A1088" s="63">
        <v>1064</v>
      </c>
      <c r="B1088" s="63">
        <v>31.130110170073902</v>
      </c>
      <c r="C1088" s="63">
        <v>-41.130110170073905</v>
      </c>
    </row>
    <row r="1089" spans="1:3" x14ac:dyDescent="0.2">
      <c r="A1089" s="63">
        <v>1065</v>
      </c>
      <c r="B1089" s="63">
        <v>36.459576270068709</v>
      </c>
      <c r="C1089" s="63">
        <v>-15.459576270068709</v>
      </c>
    </row>
    <row r="1090" spans="1:3" x14ac:dyDescent="0.2">
      <c r="A1090" s="63">
        <v>1066</v>
      </c>
      <c r="B1090" s="63">
        <v>39.124309320066118</v>
      </c>
      <c r="C1090" s="63">
        <v>-27.124309320066118</v>
      </c>
    </row>
    <row r="1091" spans="1:3" x14ac:dyDescent="0.2">
      <c r="A1091" s="63">
        <v>1067</v>
      </c>
      <c r="B1091" s="63">
        <v>38.458126057566766</v>
      </c>
      <c r="C1091" s="63">
        <v>-15.458126057566766</v>
      </c>
    </row>
    <row r="1092" spans="1:3" x14ac:dyDescent="0.2">
      <c r="A1092" s="63">
        <v>1068</v>
      </c>
      <c r="B1092" s="63">
        <v>32.462476695072603</v>
      </c>
      <c r="C1092" s="63">
        <v>-5.4624766950726027</v>
      </c>
    </row>
    <row r="1093" spans="1:3" x14ac:dyDescent="0.2">
      <c r="A1093" s="63">
        <v>1069</v>
      </c>
      <c r="B1093" s="63">
        <v>67.770189607538242</v>
      </c>
      <c r="C1093" s="63">
        <v>30.229810392461758</v>
      </c>
    </row>
    <row r="1094" spans="1:3" x14ac:dyDescent="0.2">
      <c r="A1094" s="63">
        <v>1070</v>
      </c>
      <c r="B1094" s="63">
        <v>39.79049258256547</v>
      </c>
      <c r="C1094" s="63">
        <v>-8.7904925825654701</v>
      </c>
    </row>
    <row r="1095" spans="1:3" x14ac:dyDescent="0.2">
      <c r="A1095" s="63">
        <v>1071</v>
      </c>
      <c r="B1095" s="63">
        <v>138.38561543246948</v>
      </c>
      <c r="C1095" s="63">
        <v>0.61438456753052151</v>
      </c>
    </row>
    <row r="1096" spans="1:3" x14ac:dyDescent="0.2">
      <c r="A1096" s="63">
        <v>1072</v>
      </c>
      <c r="B1096" s="63">
        <v>62.440723507543424</v>
      </c>
      <c r="C1096" s="63">
        <v>48.559276492456576</v>
      </c>
    </row>
    <row r="1097" spans="1:3" x14ac:dyDescent="0.2">
      <c r="A1097" s="63">
        <v>1073</v>
      </c>
      <c r="B1097" s="63">
        <v>63.106906770042777</v>
      </c>
      <c r="C1097" s="63">
        <v>7.8930932299572234</v>
      </c>
    </row>
    <row r="1098" spans="1:3" x14ac:dyDescent="0.2">
      <c r="A1098" s="63">
        <v>1074</v>
      </c>
      <c r="B1098" s="63">
        <v>65.771639820040178</v>
      </c>
      <c r="C1098" s="63">
        <v>45.228360179959822</v>
      </c>
    </row>
    <row r="1099" spans="1:3" x14ac:dyDescent="0.2">
      <c r="A1099" s="63">
        <v>1075</v>
      </c>
      <c r="B1099" s="63">
        <v>63.106906770042777</v>
      </c>
      <c r="C1099" s="63">
        <v>8.8930932299572234</v>
      </c>
    </row>
    <row r="1100" spans="1:3" x14ac:dyDescent="0.2">
      <c r="A1100" s="63">
        <v>1076</v>
      </c>
      <c r="B1100" s="63">
        <v>56.445074145049261</v>
      </c>
      <c r="C1100" s="63">
        <v>82.554925854950739</v>
      </c>
    </row>
    <row r="1101" spans="1:3" x14ac:dyDescent="0.2">
      <c r="A1101" s="63">
        <v>1077</v>
      </c>
      <c r="B1101" s="63">
        <v>67.770189607538242</v>
      </c>
      <c r="C1101" s="63">
        <v>31.229810392461758</v>
      </c>
    </row>
    <row r="1102" spans="1:3" x14ac:dyDescent="0.2">
      <c r="A1102" s="63">
        <v>1078</v>
      </c>
      <c r="B1102" s="63">
        <v>39.79049258256547</v>
      </c>
      <c r="C1102" s="63">
        <v>-8.7904925825654701</v>
      </c>
    </row>
    <row r="1103" spans="1:3" x14ac:dyDescent="0.2">
      <c r="A1103" s="63">
        <v>1079</v>
      </c>
      <c r="B1103" s="63">
        <v>189.01554338242022</v>
      </c>
      <c r="C1103" s="63">
        <v>69.984456617579781</v>
      </c>
    </row>
    <row r="1104" spans="1:3" x14ac:dyDescent="0.2">
      <c r="A1104" s="63">
        <v>1080</v>
      </c>
      <c r="B1104" s="63">
        <v>133.05614933247469</v>
      </c>
      <c r="C1104" s="63">
        <v>34.943850667525311</v>
      </c>
    </row>
    <row r="1105" spans="1:3" x14ac:dyDescent="0.2">
      <c r="A1105" s="63">
        <v>1081</v>
      </c>
      <c r="B1105" s="63">
        <v>139.71798195746823</v>
      </c>
      <c r="C1105" s="63">
        <v>10.282018042531774</v>
      </c>
    </row>
    <row r="1106" spans="1:3" x14ac:dyDescent="0.2">
      <c r="A1106" s="63">
        <v>1082</v>
      </c>
      <c r="B1106" s="63">
        <v>126.39431670748117</v>
      </c>
      <c r="C1106" s="63">
        <v>81.605683292518833</v>
      </c>
    </row>
    <row r="1107" spans="1:3" x14ac:dyDescent="0.2">
      <c r="A1107" s="63">
        <v>1083</v>
      </c>
      <c r="B1107" s="63">
        <v>218.32760693239169</v>
      </c>
      <c r="C1107" s="63">
        <v>39.672393067608311</v>
      </c>
    </row>
    <row r="1108" spans="1:3" x14ac:dyDescent="0.2">
      <c r="A1108" s="63">
        <v>1084</v>
      </c>
      <c r="B1108" s="63">
        <v>121.06485060748636</v>
      </c>
      <c r="C1108" s="63">
        <v>28.935149392513637</v>
      </c>
    </row>
    <row r="1109" spans="1:3" x14ac:dyDescent="0.2">
      <c r="A1109" s="63">
        <v>1085</v>
      </c>
      <c r="B1109" s="63">
        <v>248.97203700736185</v>
      </c>
      <c r="C1109" s="63">
        <v>-81.972037007361848</v>
      </c>
    </row>
    <row r="1110" spans="1:3" x14ac:dyDescent="0.2">
      <c r="A1110" s="63">
        <v>1086</v>
      </c>
      <c r="B1110" s="63">
        <v>222.99088976988713</v>
      </c>
      <c r="C1110" s="63">
        <v>-25.990889769887133</v>
      </c>
    </row>
    <row r="1111" spans="1:3" x14ac:dyDescent="0.2">
      <c r="A1111" s="63">
        <v>1087</v>
      </c>
      <c r="B1111" s="63">
        <v>18.47262818258622</v>
      </c>
      <c r="C1111" s="63">
        <v>-5.4726281825862202</v>
      </c>
    </row>
    <row r="1112" spans="1:3" x14ac:dyDescent="0.2">
      <c r="A1112" s="63">
        <v>1088</v>
      </c>
      <c r="B1112" s="63">
        <v>5.1489629325991899</v>
      </c>
      <c r="C1112" s="63">
        <v>25.85103706740081</v>
      </c>
    </row>
    <row r="1113" spans="1:3" x14ac:dyDescent="0.2">
      <c r="A1113" s="63">
        <v>1089</v>
      </c>
      <c r="B1113" s="63">
        <v>20.471177970084277</v>
      </c>
      <c r="C1113" s="63">
        <v>-8.4711779700842769</v>
      </c>
    </row>
    <row r="1114" spans="1:3" x14ac:dyDescent="0.2">
      <c r="A1114" s="63">
        <v>1090</v>
      </c>
      <c r="B1114" s="63">
        <v>21.803544495082978</v>
      </c>
      <c r="C1114" s="63">
        <v>-4.8035444950829778</v>
      </c>
    </row>
    <row r="1115" spans="1:3" x14ac:dyDescent="0.2">
      <c r="A1115" s="63">
        <v>1091</v>
      </c>
      <c r="B1115" s="63">
        <v>27.799193857577144</v>
      </c>
      <c r="C1115" s="63">
        <v>-18.799193857577144</v>
      </c>
    </row>
    <row r="1116" spans="1:3" x14ac:dyDescent="0.2">
      <c r="A1116" s="63">
        <v>1092</v>
      </c>
      <c r="B1116" s="63">
        <v>44.453775420060929</v>
      </c>
      <c r="C1116" s="63">
        <v>-45.453775420060929</v>
      </c>
    </row>
    <row r="1117" spans="1:3" x14ac:dyDescent="0.2">
      <c r="A1117" s="63">
        <v>1093</v>
      </c>
      <c r="B1117" s="63">
        <v>65.771639820040178</v>
      </c>
      <c r="C1117" s="63">
        <v>-77.771639820040178</v>
      </c>
    </row>
    <row r="1118" spans="1:3" x14ac:dyDescent="0.2">
      <c r="A1118" s="63">
        <v>1094</v>
      </c>
      <c r="B1118" s="63">
        <v>34.461026482570659</v>
      </c>
      <c r="C1118" s="63">
        <v>-17.461026482570659</v>
      </c>
    </row>
    <row r="1119" spans="1:3" x14ac:dyDescent="0.2">
      <c r="A1119" s="63">
        <v>1095</v>
      </c>
      <c r="B1119" s="63">
        <v>31.79629343257325</v>
      </c>
      <c r="C1119" s="63">
        <v>-30.79629343257325</v>
      </c>
    </row>
    <row r="1120" spans="1:3" x14ac:dyDescent="0.2">
      <c r="A1120" s="63">
        <v>1096</v>
      </c>
      <c r="B1120" s="63">
        <v>29.131560382575845</v>
      </c>
      <c r="C1120" s="63">
        <v>-29.131560382575845</v>
      </c>
    </row>
    <row r="1121" spans="1:3" x14ac:dyDescent="0.2">
      <c r="A1121" s="63">
        <v>1097</v>
      </c>
      <c r="B1121" s="63">
        <v>28.465377120076493</v>
      </c>
      <c r="C1121" s="63">
        <v>3.5346228799235071</v>
      </c>
    </row>
    <row r="1122" spans="1:3" x14ac:dyDescent="0.2">
      <c r="A1122" s="63">
        <v>1098</v>
      </c>
      <c r="B1122" s="63">
        <v>31.130110170073902</v>
      </c>
      <c r="C1122" s="63">
        <v>3.8698898299260982</v>
      </c>
    </row>
    <row r="1123" spans="1:3" x14ac:dyDescent="0.2">
      <c r="A1123" s="63">
        <v>1099</v>
      </c>
      <c r="B1123" s="63">
        <v>45.119958682560281</v>
      </c>
      <c r="C1123" s="63">
        <v>-13.119958682560281</v>
      </c>
    </row>
    <row r="1124" spans="1:3" x14ac:dyDescent="0.2">
      <c r="A1124" s="63">
        <v>1100</v>
      </c>
      <c r="B1124" s="63">
        <v>55.778890882549909</v>
      </c>
      <c r="C1124" s="63">
        <v>-24.778890882549909</v>
      </c>
    </row>
    <row r="1125" spans="1:3" x14ac:dyDescent="0.2">
      <c r="A1125" s="63">
        <v>1101</v>
      </c>
      <c r="B1125" s="63">
        <v>17.140261657587516</v>
      </c>
      <c r="C1125" s="63">
        <v>-8.1402616575875157</v>
      </c>
    </row>
    <row r="1126" spans="1:3" x14ac:dyDescent="0.2">
      <c r="A1126" s="63">
        <v>1102</v>
      </c>
      <c r="B1126" s="63">
        <v>20.471177970084277</v>
      </c>
      <c r="C1126" s="63">
        <v>-4.4711779700842769</v>
      </c>
    </row>
    <row r="1127" spans="1:3" x14ac:dyDescent="0.2">
      <c r="A1127" s="63">
        <v>1103</v>
      </c>
      <c r="B1127" s="63">
        <v>67.104006345038883</v>
      </c>
      <c r="C1127" s="63">
        <v>36.895993654961117</v>
      </c>
    </row>
    <row r="1128" spans="1:3" x14ac:dyDescent="0.2">
      <c r="A1128" s="63">
        <v>1104</v>
      </c>
      <c r="B1128" s="63">
        <v>71.767289182534341</v>
      </c>
      <c r="C1128" s="63">
        <v>56.232710817465659</v>
      </c>
    </row>
    <row r="1129" spans="1:3" x14ac:dyDescent="0.2">
      <c r="A1129" s="63">
        <v>1105</v>
      </c>
      <c r="B1129" s="63">
        <v>121.73103386998571</v>
      </c>
      <c r="C1129" s="63">
        <v>-40.731033869985708</v>
      </c>
    </row>
    <row r="1130" spans="1:3" x14ac:dyDescent="0.2">
      <c r="A1130" s="63">
        <v>1106</v>
      </c>
      <c r="B1130" s="63">
        <v>39.124309320066118</v>
      </c>
      <c r="C1130" s="63">
        <v>-28.124309320066118</v>
      </c>
    </row>
    <row r="1131" spans="1:3" x14ac:dyDescent="0.2">
      <c r="A1131" s="63">
        <v>1107</v>
      </c>
      <c r="B1131" s="63">
        <v>36.459576270068709</v>
      </c>
      <c r="C1131" s="63">
        <v>-16.459576270068709</v>
      </c>
    </row>
    <row r="1132" spans="1:3" x14ac:dyDescent="0.2">
      <c r="A1132" s="63">
        <v>1108</v>
      </c>
      <c r="B1132" s="63">
        <v>27.799193857577144</v>
      </c>
      <c r="C1132" s="63">
        <v>-9.7991938575771442</v>
      </c>
    </row>
    <row r="1133" spans="1:3" x14ac:dyDescent="0.2">
      <c r="A1133" s="63">
        <v>1109</v>
      </c>
      <c r="B1133" s="63">
        <v>31.130110170073902</v>
      </c>
      <c r="C1133" s="63">
        <v>-40.130110170073905</v>
      </c>
    </row>
    <row r="1134" spans="1:3" x14ac:dyDescent="0.2">
      <c r="A1134" s="63">
        <v>1110</v>
      </c>
      <c r="B1134" s="63">
        <v>31.130110170073902</v>
      </c>
      <c r="C1134" s="63">
        <v>-2.1301101700739018</v>
      </c>
    </row>
    <row r="1135" spans="1:3" x14ac:dyDescent="0.2">
      <c r="A1135" s="63">
        <v>1111</v>
      </c>
      <c r="B1135" s="63">
        <v>44.453775420060929</v>
      </c>
      <c r="C1135" s="63">
        <v>13.546224579939071</v>
      </c>
    </row>
    <row r="1136" spans="1:3" x14ac:dyDescent="0.2">
      <c r="A1136" s="63">
        <v>1112</v>
      </c>
      <c r="B1136" s="63">
        <v>29.131560382575845</v>
      </c>
      <c r="C1136" s="63">
        <v>-8.1315603825758451</v>
      </c>
    </row>
    <row r="1137" spans="1:3" x14ac:dyDescent="0.2">
      <c r="A1137" s="63">
        <v>1113</v>
      </c>
      <c r="B1137" s="63">
        <v>36.459576270068709</v>
      </c>
      <c r="C1137" s="63">
        <v>-42.459576270068709</v>
      </c>
    </row>
    <row r="1138" spans="1:3" x14ac:dyDescent="0.2">
      <c r="A1138" s="63">
        <v>1114</v>
      </c>
      <c r="B1138" s="63">
        <v>62.440723507543424</v>
      </c>
      <c r="C1138" s="63">
        <v>-6.4407235075434244</v>
      </c>
    </row>
    <row r="1139" spans="1:3" x14ac:dyDescent="0.2">
      <c r="A1139" s="63">
        <v>1115</v>
      </c>
      <c r="B1139" s="63">
        <v>38.458126057566766</v>
      </c>
      <c r="C1139" s="63">
        <v>-2.4581260575667656</v>
      </c>
    </row>
    <row r="1140" spans="1:3" x14ac:dyDescent="0.2">
      <c r="A1140" s="63">
        <v>1116</v>
      </c>
      <c r="B1140" s="63">
        <v>44.453775420060929</v>
      </c>
      <c r="C1140" s="63">
        <v>-26.453775420060929</v>
      </c>
    </row>
    <row r="1141" spans="1:3" x14ac:dyDescent="0.2">
      <c r="A1141" s="63">
        <v>1117</v>
      </c>
      <c r="B1141" s="63">
        <v>50.449424782555099</v>
      </c>
      <c r="C1141" s="63">
        <v>-18.449424782555099</v>
      </c>
    </row>
    <row r="1142" spans="1:3" x14ac:dyDescent="0.2">
      <c r="A1142" s="63">
        <v>1118</v>
      </c>
      <c r="B1142" s="63">
        <v>69.768739395036292</v>
      </c>
      <c r="C1142" s="63">
        <v>1.2312606049637083</v>
      </c>
    </row>
    <row r="1143" spans="1:3" x14ac:dyDescent="0.2">
      <c r="A1143" s="63">
        <v>1119</v>
      </c>
      <c r="B1143" s="63">
        <v>28.465377120076493</v>
      </c>
      <c r="C1143" s="63">
        <v>3.5346228799235071</v>
      </c>
    </row>
    <row r="1144" spans="1:3" x14ac:dyDescent="0.2">
      <c r="A1144" s="63">
        <v>1120</v>
      </c>
      <c r="B1144" s="63">
        <v>18.47262818258622</v>
      </c>
      <c r="C1144" s="63">
        <v>-3.4726281825862202</v>
      </c>
    </row>
    <row r="1145" spans="1:3" x14ac:dyDescent="0.2">
      <c r="A1145" s="63">
        <v>1121</v>
      </c>
      <c r="B1145" s="63">
        <v>55.778890882549909</v>
      </c>
      <c r="C1145" s="63">
        <v>-23.778890882549909</v>
      </c>
    </row>
    <row r="1146" spans="1:3" x14ac:dyDescent="0.2">
      <c r="A1146" s="63">
        <v>1122</v>
      </c>
      <c r="B1146" s="63">
        <v>45.119958682560281</v>
      </c>
      <c r="C1146" s="63">
        <v>-12.119958682560281</v>
      </c>
    </row>
    <row r="1147" spans="1:3" x14ac:dyDescent="0.2">
      <c r="A1147" s="63">
        <v>1123</v>
      </c>
      <c r="B1147" s="63">
        <v>36.459576270068709</v>
      </c>
      <c r="C1147" s="63">
        <v>-41.459576270068709</v>
      </c>
    </row>
    <row r="1148" spans="1:3" x14ac:dyDescent="0.2">
      <c r="A1148" s="63">
        <v>1124</v>
      </c>
      <c r="B1148" s="63">
        <v>33.794843220071307</v>
      </c>
      <c r="C1148" s="63">
        <v>-17.794843220071307</v>
      </c>
    </row>
    <row r="1149" spans="1:3" x14ac:dyDescent="0.2">
      <c r="A1149" s="63">
        <v>1125</v>
      </c>
      <c r="B1149" s="63">
        <v>65.105456557540833</v>
      </c>
      <c r="C1149" s="63">
        <v>9.8945434424591667</v>
      </c>
    </row>
    <row r="1150" spans="1:3" x14ac:dyDescent="0.2">
      <c r="A1150" s="63">
        <v>1126</v>
      </c>
      <c r="B1150" s="63">
        <v>35.127209745070012</v>
      </c>
      <c r="C1150" s="63">
        <v>5.8727902549299884</v>
      </c>
    </row>
    <row r="1151" spans="1:3" x14ac:dyDescent="0.2">
      <c r="A1151" s="63">
        <v>1127</v>
      </c>
      <c r="B1151" s="63">
        <v>44.453775420060929</v>
      </c>
      <c r="C1151" s="63">
        <v>13.546224579939071</v>
      </c>
    </row>
    <row r="1152" spans="1:3" x14ac:dyDescent="0.2">
      <c r="A1152" s="63">
        <v>1128</v>
      </c>
      <c r="B1152" s="63">
        <v>38.458126057566766</v>
      </c>
      <c r="C1152" s="63">
        <v>-2.4581260575667656</v>
      </c>
    </row>
    <row r="1153" spans="1:3" x14ac:dyDescent="0.2">
      <c r="A1153" s="63">
        <v>1129</v>
      </c>
      <c r="B1153" s="63">
        <v>44.453775420060929</v>
      </c>
      <c r="C1153" s="63">
        <v>-25.453775420060929</v>
      </c>
    </row>
    <row r="1154" spans="1:3" x14ac:dyDescent="0.2">
      <c r="A1154" s="63">
        <v>1130</v>
      </c>
      <c r="B1154" s="63">
        <v>62.440723507543424</v>
      </c>
      <c r="C1154" s="63">
        <v>-7.4407235075434244</v>
      </c>
    </row>
    <row r="1155" spans="1:3" x14ac:dyDescent="0.2">
      <c r="A1155" s="63">
        <v>1131</v>
      </c>
      <c r="B1155" s="63">
        <v>66.437823082539524</v>
      </c>
      <c r="C1155" s="63">
        <v>-34.437823082539524</v>
      </c>
    </row>
    <row r="1156" spans="1:3" x14ac:dyDescent="0.2">
      <c r="A1156" s="63">
        <v>1132</v>
      </c>
      <c r="B1156" s="63">
        <v>69.768739395036292</v>
      </c>
      <c r="C1156" s="63">
        <v>1.2312606049637083</v>
      </c>
    </row>
    <row r="1157" spans="1:3" x14ac:dyDescent="0.2">
      <c r="A1157" s="63">
        <v>1133</v>
      </c>
      <c r="B1157" s="63">
        <v>73.099655707533046</v>
      </c>
      <c r="C1157" s="63">
        <v>30.900344292466954</v>
      </c>
    </row>
    <row r="1158" spans="1:3" x14ac:dyDescent="0.2">
      <c r="A1158" s="63">
        <v>1134</v>
      </c>
      <c r="B1158" s="63">
        <v>125.72813344498182</v>
      </c>
      <c r="C1158" s="63">
        <v>3.2718665550181782</v>
      </c>
    </row>
    <row r="1159" spans="1:3" x14ac:dyDescent="0.2">
      <c r="A1159" s="63">
        <v>1135</v>
      </c>
      <c r="B1159" s="63">
        <v>20.471177970084277</v>
      </c>
      <c r="C1159" s="63">
        <v>-4.4711779700842769</v>
      </c>
    </row>
    <row r="1160" spans="1:3" x14ac:dyDescent="0.2">
      <c r="A1160" s="63">
        <v>1136</v>
      </c>
      <c r="B1160" s="63">
        <v>17.140261657587516</v>
      </c>
      <c r="C1160" s="63">
        <v>-8.1402616575875157</v>
      </c>
    </row>
    <row r="1161" spans="1:3" x14ac:dyDescent="0.2">
      <c r="A1161" s="63">
        <v>1137</v>
      </c>
      <c r="B1161" s="63">
        <v>39.124309320066118</v>
      </c>
      <c r="C1161" s="63">
        <v>-28.124309320066118</v>
      </c>
    </row>
    <row r="1162" spans="1:3" x14ac:dyDescent="0.2">
      <c r="A1162" s="63">
        <v>1138</v>
      </c>
      <c r="B1162" s="63">
        <v>31.130110170073902</v>
      </c>
      <c r="C1162" s="63">
        <v>-24.130110170073902</v>
      </c>
    </row>
    <row r="1163" spans="1:3" x14ac:dyDescent="0.2">
      <c r="A1163" s="63">
        <v>1139</v>
      </c>
      <c r="B1163" s="63">
        <v>78.429121807527864</v>
      </c>
      <c r="C1163" s="63">
        <v>2.5708781924721364</v>
      </c>
    </row>
    <row r="1164" spans="1:3" x14ac:dyDescent="0.2">
      <c r="A1164" s="63">
        <v>1140</v>
      </c>
      <c r="B1164" s="63">
        <v>39.79049258256547</v>
      </c>
      <c r="C1164" s="63">
        <v>524.20950741743457</v>
      </c>
    </row>
    <row r="1165" spans="1:3" x14ac:dyDescent="0.2">
      <c r="A1165" s="63">
        <v>1141</v>
      </c>
      <c r="B1165" s="63">
        <v>21.803544495082978</v>
      </c>
      <c r="C1165" s="63">
        <v>-4.8035444950829778</v>
      </c>
    </row>
    <row r="1166" spans="1:3" x14ac:dyDescent="0.2">
      <c r="A1166" s="63">
        <v>1142</v>
      </c>
      <c r="B1166" s="63">
        <v>5.1489629325991899</v>
      </c>
      <c r="C1166" s="63">
        <v>25.85103706740081</v>
      </c>
    </row>
    <row r="1167" spans="1:3" x14ac:dyDescent="0.2">
      <c r="A1167" s="63">
        <v>1143</v>
      </c>
      <c r="B1167" s="63">
        <v>29.131560382575845</v>
      </c>
      <c r="C1167" s="63">
        <v>-29.131560382575845</v>
      </c>
    </row>
    <row r="1168" spans="1:3" x14ac:dyDescent="0.2">
      <c r="A1168" s="63">
        <v>1144</v>
      </c>
      <c r="B1168" s="63">
        <v>44.453775420060929</v>
      </c>
      <c r="C1168" s="63">
        <v>-45.453775420060929</v>
      </c>
    </row>
    <row r="1169" spans="1:3" x14ac:dyDescent="0.2">
      <c r="A1169" s="63">
        <v>1145</v>
      </c>
      <c r="B1169" s="63">
        <v>31.79629343257325</v>
      </c>
      <c r="C1169" s="63">
        <v>-31.79629343257325</v>
      </c>
    </row>
    <row r="1170" spans="1:3" x14ac:dyDescent="0.2">
      <c r="A1170" s="63">
        <v>1146</v>
      </c>
      <c r="B1170" s="63">
        <v>45.786141945059633</v>
      </c>
      <c r="C1170" s="63">
        <v>3.213858054940367</v>
      </c>
    </row>
    <row r="1171" spans="1:3" x14ac:dyDescent="0.2">
      <c r="A1171" s="63">
        <v>1147</v>
      </c>
      <c r="B1171" s="63">
        <v>47.78469173255769</v>
      </c>
      <c r="C1171" s="63">
        <v>-4.7846917325576896</v>
      </c>
    </row>
    <row r="1172" spans="1:3" x14ac:dyDescent="0.2">
      <c r="A1172" s="63">
        <v>1148</v>
      </c>
      <c r="B1172" s="63">
        <v>59.775990457546015</v>
      </c>
      <c r="C1172" s="63">
        <v>78.224009542453985</v>
      </c>
    </row>
    <row r="1173" spans="1:3" x14ac:dyDescent="0.2">
      <c r="A1173" s="63">
        <v>1149</v>
      </c>
      <c r="B1173" s="63">
        <v>68.436372870037587</v>
      </c>
      <c r="C1173" s="63">
        <v>42.563627129962413</v>
      </c>
    </row>
    <row r="1174" spans="1:3" x14ac:dyDescent="0.2">
      <c r="A1174" s="63">
        <v>1150</v>
      </c>
      <c r="B1174" s="63">
        <v>67.770189607538242</v>
      </c>
      <c r="C1174" s="63">
        <v>30.229810392461758</v>
      </c>
    </row>
    <row r="1175" spans="1:3" x14ac:dyDescent="0.2">
      <c r="A1175" s="63">
        <v>1151</v>
      </c>
      <c r="B1175" s="63">
        <v>215.66287388239431</v>
      </c>
      <c r="C1175" s="63">
        <v>172.33712611760569</v>
      </c>
    </row>
    <row r="1176" spans="1:3" x14ac:dyDescent="0.2">
      <c r="A1176" s="63">
        <v>1152</v>
      </c>
      <c r="B1176" s="63">
        <v>194.34500948241504</v>
      </c>
      <c r="C1176" s="63">
        <v>-358.34500948241504</v>
      </c>
    </row>
    <row r="1177" spans="1:3" x14ac:dyDescent="0.2">
      <c r="A1177" s="63">
        <v>1153</v>
      </c>
      <c r="B1177" s="63">
        <v>186.35081033242284</v>
      </c>
      <c r="C1177" s="63">
        <v>-4.3508103324228387</v>
      </c>
    </row>
    <row r="1178" spans="1:3" x14ac:dyDescent="0.2">
      <c r="A1178" s="63">
        <v>1154</v>
      </c>
      <c r="B1178" s="63">
        <v>139.71798195746823</v>
      </c>
      <c r="C1178" s="63">
        <v>-405.71798195746823</v>
      </c>
    </row>
    <row r="1179" spans="1:3" x14ac:dyDescent="0.2">
      <c r="A1179" s="63">
        <v>1155</v>
      </c>
      <c r="B1179" s="63">
        <v>233.64982196987677</v>
      </c>
      <c r="C1179" s="63">
        <v>136.35017803012323</v>
      </c>
    </row>
    <row r="1180" spans="1:3" x14ac:dyDescent="0.2">
      <c r="A1180" s="63">
        <v>1156</v>
      </c>
      <c r="B1180" s="63">
        <v>44.453775420060929</v>
      </c>
      <c r="C1180" s="63">
        <v>13.546224579939071</v>
      </c>
    </row>
    <row r="1181" spans="1:3" x14ac:dyDescent="0.2">
      <c r="A1181" s="63">
        <v>1157</v>
      </c>
      <c r="B1181" s="63">
        <v>31.79629343257325</v>
      </c>
      <c r="C1181" s="63">
        <v>4.2037065674267495</v>
      </c>
    </row>
    <row r="1182" spans="1:3" x14ac:dyDescent="0.2">
      <c r="A1182" s="63">
        <v>1158</v>
      </c>
      <c r="B1182" s="63">
        <v>35.793393007569364</v>
      </c>
      <c r="C1182" s="63">
        <v>-3.7933930075693638</v>
      </c>
    </row>
    <row r="1183" spans="1:3" x14ac:dyDescent="0.2">
      <c r="A1183" s="63">
        <v>1159</v>
      </c>
      <c r="B1183" s="63">
        <v>55.778890882549909</v>
      </c>
      <c r="C1183" s="63">
        <v>-24.778890882549909</v>
      </c>
    </row>
    <row r="1184" spans="1:3" x14ac:dyDescent="0.2">
      <c r="A1184" s="63">
        <v>1160</v>
      </c>
      <c r="B1184" s="63">
        <v>36.459576270068709</v>
      </c>
      <c r="C1184" s="63">
        <v>-42.459576270068709</v>
      </c>
    </row>
    <row r="1185" spans="1:3" x14ac:dyDescent="0.2">
      <c r="A1185" s="63">
        <v>1161</v>
      </c>
      <c r="B1185" s="63">
        <v>31.130110170073902</v>
      </c>
      <c r="C1185" s="63">
        <v>-1.1301101700739018</v>
      </c>
    </row>
    <row r="1186" spans="1:3" x14ac:dyDescent="0.2">
      <c r="A1186" s="63">
        <v>1162</v>
      </c>
      <c r="B1186" s="63">
        <v>29.131560382575845</v>
      </c>
      <c r="C1186" s="63">
        <v>-8.1315603825758451</v>
      </c>
    </row>
    <row r="1187" spans="1:3" x14ac:dyDescent="0.2">
      <c r="A1187" s="63">
        <v>1163</v>
      </c>
      <c r="B1187" s="63">
        <v>62.440723507543424</v>
      </c>
      <c r="C1187" s="63">
        <v>-73.440723507543424</v>
      </c>
    </row>
    <row r="1188" spans="1:3" x14ac:dyDescent="0.2">
      <c r="A1188" s="63">
        <v>1164</v>
      </c>
      <c r="B1188" s="63">
        <v>47.78469173255769</v>
      </c>
      <c r="C1188" s="63">
        <v>-3.7846917325576896</v>
      </c>
    </row>
    <row r="1189" spans="1:3" x14ac:dyDescent="0.2">
      <c r="A1189" s="63">
        <v>1165</v>
      </c>
      <c r="B1189" s="63">
        <v>21.803544495082978</v>
      </c>
      <c r="C1189" s="63">
        <v>-4.8035444950829778</v>
      </c>
    </row>
    <row r="1190" spans="1:3" x14ac:dyDescent="0.2">
      <c r="A1190" s="63">
        <v>1166</v>
      </c>
      <c r="B1190" s="63">
        <v>27.799193857577144</v>
      </c>
      <c r="C1190" s="63">
        <v>-17.799193857577144</v>
      </c>
    </row>
    <row r="1191" spans="1:3" x14ac:dyDescent="0.2">
      <c r="A1191" s="63">
        <v>1167</v>
      </c>
      <c r="B1191" s="63">
        <v>31.79629343257325</v>
      </c>
      <c r="C1191" s="63">
        <v>-30.79629343257325</v>
      </c>
    </row>
    <row r="1192" spans="1:3" x14ac:dyDescent="0.2">
      <c r="A1192" s="63">
        <v>1168</v>
      </c>
      <c r="B1192" s="63">
        <v>44.453775420060929</v>
      </c>
      <c r="C1192" s="63">
        <v>-45.453775420060929</v>
      </c>
    </row>
    <row r="1193" spans="1:3" x14ac:dyDescent="0.2">
      <c r="A1193" s="63">
        <v>1169</v>
      </c>
      <c r="B1193" s="63">
        <v>34.461026482570659</v>
      </c>
      <c r="C1193" s="63">
        <v>-16.461026482570659</v>
      </c>
    </row>
    <row r="1194" spans="1:3" x14ac:dyDescent="0.2">
      <c r="A1194" s="63">
        <v>1170</v>
      </c>
      <c r="B1194" s="63">
        <v>20.471177970084277</v>
      </c>
      <c r="C1194" s="63">
        <v>-4.4711779700842769</v>
      </c>
    </row>
    <row r="1195" spans="1:3" x14ac:dyDescent="0.2">
      <c r="A1195" s="63">
        <v>1171</v>
      </c>
      <c r="B1195" s="63">
        <v>32.462476695072603</v>
      </c>
      <c r="C1195" s="63">
        <v>-4.4624766950726027</v>
      </c>
    </row>
    <row r="1196" spans="1:3" x14ac:dyDescent="0.2">
      <c r="A1196" s="63">
        <v>1172</v>
      </c>
      <c r="B1196" s="63">
        <v>58.443623932547311</v>
      </c>
      <c r="C1196" s="63">
        <v>-26.443623932547311</v>
      </c>
    </row>
    <row r="1197" spans="1:3" x14ac:dyDescent="0.2">
      <c r="A1197" s="63">
        <v>1173</v>
      </c>
      <c r="B1197" s="63">
        <v>44.453775420060929</v>
      </c>
      <c r="C1197" s="63">
        <v>-25.453775420060929</v>
      </c>
    </row>
    <row r="1198" spans="1:3" x14ac:dyDescent="0.2">
      <c r="A1198" s="63">
        <v>1174</v>
      </c>
      <c r="B1198" s="63">
        <v>51.115608045054451</v>
      </c>
      <c r="C1198" s="63">
        <v>76.884391954945556</v>
      </c>
    </row>
    <row r="1199" spans="1:3" x14ac:dyDescent="0.2">
      <c r="A1199" s="63">
        <v>1175</v>
      </c>
      <c r="B1199" s="63">
        <v>17.140261657587516</v>
      </c>
      <c r="C1199" s="63">
        <v>-8.1402616575875157</v>
      </c>
    </row>
    <row r="1200" spans="1:3" x14ac:dyDescent="0.2">
      <c r="A1200" s="63">
        <v>1176</v>
      </c>
      <c r="B1200" s="63">
        <v>57.777440670047966</v>
      </c>
      <c r="C1200" s="63">
        <v>45.222559329952034</v>
      </c>
    </row>
    <row r="1201" spans="1:3" x14ac:dyDescent="0.2">
      <c r="A1201" s="63">
        <v>1177</v>
      </c>
      <c r="B1201" s="63">
        <v>63.106906770042777</v>
      </c>
      <c r="C1201" s="63">
        <v>7.8930932299572234</v>
      </c>
    </row>
    <row r="1202" spans="1:3" x14ac:dyDescent="0.2">
      <c r="A1202" s="63">
        <v>1178</v>
      </c>
      <c r="B1202" s="63">
        <v>155.70638025745262</v>
      </c>
      <c r="C1202" s="63">
        <v>50.293619742547378</v>
      </c>
    </row>
    <row r="1203" spans="1:3" x14ac:dyDescent="0.2">
      <c r="A1203" s="63">
        <v>1179</v>
      </c>
      <c r="B1203" s="63">
        <v>27.799193857577144</v>
      </c>
      <c r="C1203" s="63">
        <v>-8.7991938575771442</v>
      </c>
    </row>
    <row r="1204" spans="1:3" x14ac:dyDescent="0.2">
      <c r="A1204" s="63">
        <v>1180</v>
      </c>
      <c r="B1204" s="63">
        <v>36.459576270068709</v>
      </c>
      <c r="C1204" s="63">
        <v>-16.459576270068709</v>
      </c>
    </row>
    <row r="1205" spans="1:3" x14ac:dyDescent="0.2">
      <c r="A1205" s="63">
        <v>1181</v>
      </c>
      <c r="B1205" s="63">
        <v>39.79049258256547</v>
      </c>
      <c r="C1205" s="63">
        <v>-9.7904925825654701</v>
      </c>
    </row>
    <row r="1206" spans="1:3" x14ac:dyDescent="0.2">
      <c r="A1206" s="63">
        <v>1182</v>
      </c>
      <c r="B1206" s="63">
        <v>46.452325207558985</v>
      </c>
      <c r="C1206" s="63">
        <v>65.547674792441015</v>
      </c>
    </row>
    <row r="1207" spans="1:3" x14ac:dyDescent="0.2">
      <c r="A1207" s="63">
        <v>1183</v>
      </c>
      <c r="B1207" s="63">
        <v>67.770189607538242</v>
      </c>
      <c r="C1207" s="63">
        <v>30.229810392461758</v>
      </c>
    </row>
    <row r="1208" spans="1:3" x14ac:dyDescent="0.2">
      <c r="A1208" s="63">
        <v>1184</v>
      </c>
      <c r="B1208" s="63">
        <v>45.119958682560281</v>
      </c>
      <c r="C1208" s="63">
        <v>-13.119958682560281</v>
      </c>
    </row>
    <row r="1209" spans="1:3" x14ac:dyDescent="0.2">
      <c r="A1209" s="63">
        <v>1185</v>
      </c>
      <c r="B1209" s="63">
        <v>33.794843220071307</v>
      </c>
      <c r="C1209" s="63">
        <v>-17.794843220071307</v>
      </c>
    </row>
    <row r="1210" spans="1:3" x14ac:dyDescent="0.2">
      <c r="A1210" s="63">
        <v>1186</v>
      </c>
      <c r="B1210" s="63">
        <v>45.786141945059633</v>
      </c>
      <c r="C1210" s="63">
        <v>2.213858054940367</v>
      </c>
    </row>
    <row r="1211" spans="1:3" x14ac:dyDescent="0.2">
      <c r="A1211" s="63">
        <v>1187</v>
      </c>
      <c r="B1211" s="63">
        <v>47.78469173255769</v>
      </c>
      <c r="C1211" s="63">
        <v>-3.7846917325576896</v>
      </c>
    </row>
    <row r="1212" spans="1:3" x14ac:dyDescent="0.2">
      <c r="A1212" s="63">
        <v>1188</v>
      </c>
      <c r="B1212" s="63">
        <v>59.109807195046663</v>
      </c>
      <c r="C1212" s="63">
        <v>-71.10980719504667</v>
      </c>
    </row>
    <row r="1213" spans="1:3" x14ac:dyDescent="0.2">
      <c r="A1213" s="63">
        <v>1189</v>
      </c>
      <c r="B1213" s="63">
        <v>44.453775420060929</v>
      </c>
      <c r="C1213" s="63">
        <v>-44.453775420060929</v>
      </c>
    </row>
    <row r="1214" spans="1:3" x14ac:dyDescent="0.2">
      <c r="A1214" s="63">
        <v>1190</v>
      </c>
      <c r="B1214" s="63">
        <v>34.461026482570659</v>
      </c>
      <c r="C1214" s="63">
        <v>-17.461026482570659</v>
      </c>
    </row>
    <row r="1215" spans="1:3" x14ac:dyDescent="0.2">
      <c r="A1215" s="63">
        <v>1191</v>
      </c>
      <c r="B1215" s="63">
        <v>31.79629343257325</v>
      </c>
      <c r="C1215" s="63">
        <v>-30.79629343257325</v>
      </c>
    </row>
    <row r="1216" spans="1:3" x14ac:dyDescent="0.2">
      <c r="A1216" s="63">
        <v>1192</v>
      </c>
      <c r="B1216" s="63">
        <v>55.778890882549909</v>
      </c>
      <c r="C1216" s="63">
        <v>-24.778890882549909</v>
      </c>
    </row>
    <row r="1217" spans="1:3" x14ac:dyDescent="0.2">
      <c r="A1217" s="63">
        <v>1193</v>
      </c>
      <c r="B1217" s="63">
        <v>31.130110170073902</v>
      </c>
      <c r="C1217" s="63">
        <v>4.8698898299260982</v>
      </c>
    </row>
    <row r="1218" spans="1:3" x14ac:dyDescent="0.2">
      <c r="A1218" s="63">
        <v>1194</v>
      </c>
      <c r="B1218" s="63">
        <v>35.793393007569364</v>
      </c>
      <c r="C1218" s="63">
        <v>-3.7933930075693638</v>
      </c>
    </row>
    <row r="1219" spans="1:3" x14ac:dyDescent="0.2">
      <c r="A1219" s="63">
        <v>1195</v>
      </c>
      <c r="B1219" s="63">
        <v>28.465377120076493</v>
      </c>
      <c r="C1219" s="63">
        <v>2.5346228799235071</v>
      </c>
    </row>
    <row r="1220" spans="1:3" x14ac:dyDescent="0.2">
      <c r="A1220" s="63">
        <v>1196</v>
      </c>
      <c r="B1220" s="63">
        <v>90.420420532516189</v>
      </c>
      <c r="C1220" s="63">
        <v>-228.42042053251618</v>
      </c>
    </row>
    <row r="1221" spans="1:3" x14ac:dyDescent="0.2">
      <c r="A1221" s="63">
        <v>1197</v>
      </c>
      <c r="B1221" s="63">
        <v>212.3319575698975</v>
      </c>
      <c r="C1221" s="63">
        <v>157.6680424301025</v>
      </c>
    </row>
    <row r="1222" spans="1:3" x14ac:dyDescent="0.2">
      <c r="A1222" s="63">
        <v>1198</v>
      </c>
      <c r="B1222" s="63">
        <v>82.426221382523977</v>
      </c>
      <c r="C1222" s="63">
        <v>56.573778617476023</v>
      </c>
    </row>
    <row r="1223" spans="1:3" x14ac:dyDescent="0.2">
      <c r="A1223" s="63">
        <v>1199</v>
      </c>
      <c r="B1223" s="63">
        <v>183.6860772824254</v>
      </c>
      <c r="C1223" s="63">
        <v>21.313922717574599</v>
      </c>
    </row>
    <row r="1224" spans="1:3" x14ac:dyDescent="0.2">
      <c r="A1224" s="63">
        <v>1200</v>
      </c>
      <c r="B1224" s="63">
        <v>63.106906770042777</v>
      </c>
      <c r="C1224" s="63">
        <v>8.8930932299572234</v>
      </c>
    </row>
    <row r="1225" spans="1:3" x14ac:dyDescent="0.2">
      <c r="A1225" s="63">
        <v>1201</v>
      </c>
      <c r="B1225" s="63">
        <v>68.436372870037587</v>
      </c>
      <c r="C1225" s="63">
        <v>43.563627129962413</v>
      </c>
    </row>
    <row r="1226" spans="1:3" x14ac:dyDescent="0.2">
      <c r="A1226" s="63">
        <v>1202</v>
      </c>
      <c r="B1226" s="63">
        <v>67.770189607538242</v>
      </c>
      <c r="C1226" s="63">
        <v>30.229810392461758</v>
      </c>
    </row>
    <row r="1227" spans="1:3" x14ac:dyDescent="0.2">
      <c r="A1227" s="63">
        <v>1203</v>
      </c>
      <c r="B1227" s="63">
        <v>39.79049258256547</v>
      </c>
      <c r="C1227" s="63">
        <v>-9.7904925825654701</v>
      </c>
    </row>
    <row r="1228" spans="1:3" x14ac:dyDescent="0.2">
      <c r="A1228" s="63">
        <v>1204</v>
      </c>
      <c r="B1228" s="63">
        <v>182.35371075742671</v>
      </c>
      <c r="C1228" s="63">
        <v>-339.35371075742671</v>
      </c>
    </row>
    <row r="1229" spans="1:3" x14ac:dyDescent="0.2">
      <c r="A1229" s="63">
        <v>1205</v>
      </c>
      <c r="B1229" s="63">
        <v>183.6860772824254</v>
      </c>
      <c r="C1229" s="63">
        <v>-16.686077282425401</v>
      </c>
    </row>
    <row r="1230" spans="1:3" x14ac:dyDescent="0.2">
      <c r="A1230" s="63">
        <v>1206</v>
      </c>
      <c r="B1230" s="63">
        <v>127.06049996998053</v>
      </c>
      <c r="C1230" s="63">
        <v>-82.060499969980526</v>
      </c>
    </row>
    <row r="1231" spans="1:3" x14ac:dyDescent="0.2">
      <c r="A1231" s="63">
        <v>1207</v>
      </c>
      <c r="B1231" s="63">
        <v>212.3319575698975</v>
      </c>
      <c r="C1231" s="63">
        <v>46.668042430102503</v>
      </c>
    </row>
    <row r="1232" spans="1:3" x14ac:dyDescent="0.2">
      <c r="A1232" s="63">
        <v>1208</v>
      </c>
      <c r="B1232" s="63">
        <v>29.131560382575845</v>
      </c>
      <c r="C1232" s="63">
        <v>-30.131560382575845</v>
      </c>
    </row>
    <row r="1233" spans="1:3" x14ac:dyDescent="0.2">
      <c r="A1233" s="63">
        <v>1209</v>
      </c>
      <c r="B1233" s="63">
        <v>105.07645230750192</v>
      </c>
      <c r="C1233" s="63">
        <v>-60.076452307501924</v>
      </c>
    </row>
    <row r="1234" spans="1:3" x14ac:dyDescent="0.2">
      <c r="A1234" s="63">
        <v>1210</v>
      </c>
      <c r="B1234" s="63">
        <v>200.34065884490917</v>
      </c>
      <c r="C1234" s="63">
        <v>7.6593411550908286</v>
      </c>
    </row>
    <row r="1235" spans="1:3" x14ac:dyDescent="0.2">
      <c r="A1235" s="63">
        <v>1211</v>
      </c>
      <c r="B1235" s="63">
        <v>131.72378280747597</v>
      </c>
      <c r="C1235" s="63">
        <v>18.27621719252403</v>
      </c>
    </row>
    <row r="1236" spans="1:3" x14ac:dyDescent="0.2">
      <c r="A1236" s="63">
        <v>1212</v>
      </c>
      <c r="B1236" s="63">
        <v>173.02714508243577</v>
      </c>
      <c r="C1236" s="63">
        <v>84.972854917564234</v>
      </c>
    </row>
    <row r="1237" spans="1:3" x14ac:dyDescent="0.2">
      <c r="A1237" s="63">
        <v>1213</v>
      </c>
      <c r="B1237" s="63">
        <v>160.36966309494812</v>
      </c>
      <c r="C1237" s="63">
        <v>7.6303369050518768</v>
      </c>
    </row>
    <row r="1238" spans="1:3" x14ac:dyDescent="0.2">
      <c r="A1238" s="63">
        <v>1214</v>
      </c>
      <c r="B1238" s="63">
        <v>224.32325629488588</v>
      </c>
      <c r="C1238" s="63">
        <v>-602.32325629488582</v>
      </c>
    </row>
    <row r="1239" spans="1:3" x14ac:dyDescent="0.2">
      <c r="A1239" s="63">
        <v>1215</v>
      </c>
      <c r="B1239" s="63">
        <v>27.799193857577144</v>
      </c>
      <c r="C1239" s="63">
        <v>-18.799193857577144</v>
      </c>
    </row>
    <row r="1240" spans="1:3" x14ac:dyDescent="0.2">
      <c r="A1240" s="63">
        <v>1216</v>
      </c>
      <c r="B1240" s="63">
        <v>5.1489629325991899</v>
      </c>
      <c r="C1240" s="63">
        <v>26.85103706740081</v>
      </c>
    </row>
    <row r="1241" spans="1:3" x14ac:dyDescent="0.2">
      <c r="A1241" s="63">
        <v>1217</v>
      </c>
      <c r="B1241" s="63">
        <v>21.803544495082978</v>
      </c>
      <c r="C1241" s="63">
        <v>-4.8035444950829778</v>
      </c>
    </row>
    <row r="1242" spans="1:3" x14ac:dyDescent="0.2">
      <c r="A1242" s="63">
        <v>1218</v>
      </c>
      <c r="B1242" s="63">
        <v>18.47262818258622</v>
      </c>
      <c r="C1242" s="63">
        <v>-6.4726281825862202</v>
      </c>
    </row>
    <row r="1243" spans="1:3" x14ac:dyDescent="0.2">
      <c r="A1243" s="63">
        <v>1219</v>
      </c>
      <c r="B1243" s="63">
        <v>31.130110170073902</v>
      </c>
      <c r="C1243" s="63">
        <v>-41.130110170073905</v>
      </c>
    </row>
    <row r="1244" spans="1:3" x14ac:dyDescent="0.2">
      <c r="A1244" s="63">
        <v>1220</v>
      </c>
      <c r="B1244" s="63">
        <v>31.130110170073902</v>
      </c>
      <c r="C1244" s="63">
        <v>-31.130110170073902</v>
      </c>
    </row>
    <row r="1245" spans="1:3" x14ac:dyDescent="0.2">
      <c r="A1245" s="63">
        <v>1221</v>
      </c>
      <c r="B1245" s="63">
        <v>25.134460807579735</v>
      </c>
      <c r="C1245" s="63">
        <v>-1.1344608075797353</v>
      </c>
    </row>
    <row r="1246" spans="1:3" x14ac:dyDescent="0.2">
      <c r="A1246" s="63">
        <v>1222</v>
      </c>
      <c r="B1246" s="63">
        <v>32.462476695072603</v>
      </c>
      <c r="C1246" s="63">
        <v>-5.4624766950726027</v>
      </c>
    </row>
    <row r="1247" spans="1:3" x14ac:dyDescent="0.2">
      <c r="A1247" s="63">
        <v>1223</v>
      </c>
      <c r="B1247" s="63">
        <v>17.140261657587516</v>
      </c>
      <c r="C1247" s="63">
        <v>-8.1402616575875157</v>
      </c>
    </row>
    <row r="1248" spans="1:3" x14ac:dyDescent="0.2">
      <c r="A1248" s="63">
        <v>1224</v>
      </c>
      <c r="B1248" s="63">
        <v>85.757137695020731</v>
      </c>
      <c r="C1248" s="63">
        <v>18.242862304979269</v>
      </c>
    </row>
    <row r="1249" spans="1:3" x14ac:dyDescent="0.2">
      <c r="A1249" s="63">
        <v>1225</v>
      </c>
      <c r="B1249" s="63">
        <v>93.751336845012943</v>
      </c>
      <c r="C1249" s="63">
        <v>35.248663154987057</v>
      </c>
    </row>
    <row r="1250" spans="1:3" x14ac:dyDescent="0.2">
      <c r="A1250" s="63">
        <v>1226</v>
      </c>
      <c r="B1250" s="63">
        <v>27.799193857577144</v>
      </c>
      <c r="C1250" s="63">
        <v>-9.7991938575771442</v>
      </c>
    </row>
    <row r="1251" spans="1:3" x14ac:dyDescent="0.2">
      <c r="A1251" s="63">
        <v>1227</v>
      </c>
      <c r="B1251" s="63">
        <v>39.124309320066118</v>
      </c>
      <c r="C1251" s="63">
        <v>-27.124309320066118</v>
      </c>
    </row>
    <row r="1252" spans="1:3" x14ac:dyDescent="0.2">
      <c r="A1252" s="63">
        <v>1228</v>
      </c>
      <c r="B1252" s="63">
        <v>36.459576270068709</v>
      </c>
      <c r="C1252" s="63">
        <v>-16.459576270068709</v>
      </c>
    </row>
    <row r="1253" spans="1:3" x14ac:dyDescent="0.2">
      <c r="A1253" s="63">
        <v>1229</v>
      </c>
      <c r="B1253" s="63">
        <v>111.07210166999609</v>
      </c>
      <c r="C1253" s="63">
        <v>-30.072101669996087</v>
      </c>
    </row>
    <row r="1254" spans="1:3" x14ac:dyDescent="0.2">
      <c r="A1254" s="63">
        <v>1230</v>
      </c>
      <c r="B1254" s="63">
        <v>65.105456557540833</v>
      </c>
      <c r="C1254" s="63">
        <v>9.8945434424591667</v>
      </c>
    </row>
    <row r="1255" spans="1:3" x14ac:dyDescent="0.2">
      <c r="A1255" s="63">
        <v>1231</v>
      </c>
      <c r="B1255" s="63">
        <v>31.79629343257325</v>
      </c>
      <c r="C1255" s="63">
        <v>5.2037065674267495</v>
      </c>
    </row>
    <row r="1256" spans="1:3" x14ac:dyDescent="0.2">
      <c r="A1256" s="63">
        <v>1232</v>
      </c>
      <c r="B1256" s="63">
        <v>31.130110170073902</v>
      </c>
      <c r="C1256" s="63">
        <v>-2.1301101700739018</v>
      </c>
    </row>
    <row r="1257" spans="1:3" x14ac:dyDescent="0.2">
      <c r="A1257" s="63">
        <v>1233</v>
      </c>
      <c r="B1257" s="63">
        <v>29.131560382575845</v>
      </c>
      <c r="C1257" s="63">
        <v>-9.1315603825758451</v>
      </c>
    </row>
    <row r="1258" spans="1:3" x14ac:dyDescent="0.2">
      <c r="A1258" s="63">
        <v>1234</v>
      </c>
      <c r="B1258" s="63">
        <v>36.459576270068709</v>
      </c>
      <c r="C1258" s="63">
        <v>-41.459576270068709</v>
      </c>
    </row>
    <row r="1259" spans="1:3" x14ac:dyDescent="0.2">
      <c r="A1259" s="63">
        <v>1235</v>
      </c>
      <c r="B1259" s="63">
        <v>62.440723507543424</v>
      </c>
      <c r="C1259" s="63">
        <v>12.559276492456576</v>
      </c>
    </row>
    <row r="1260" spans="1:3" x14ac:dyDescent="0.2">
      <c r="A1260" s="63">
        <v>1236</v>
      </c>
      <c r="B1260" s="63">
        <v>121.06485060748636</v>
      </c>
      <c r="C1260" s="63">
        <v>-90.064850607486363</v>
      </c>
    </row>
    <row r="1261" spans="1:3" x14ac:dyDescent="0.2">
      <c r="A1261" s="63">
        <v>1237</v>
      </c>
      <c r="B1261" s="63">
        <v>38.458126057566766</v>
      </c>
      <c r="C1261" s="63">
        <v>-2.4581260575667656</v>
      </c>
    </row>
    <row r="1262" spans="1:3" x14ac:dyDescent="0.2">
      <c r="A1262" s="63">
        <v>1238</v>
      </c>
      <c r="B1262" s="63">
        <v>44.453775420060929</v>
      </c>
      <c r="C1262" s="63">
        <v>-26.453775420060929</v>
      </c>
    </row>
    <row r="1263" spans="1:3" x14ac:dyDescent="0.2">
      <c r="A1263" s="63">
        <v>1239</v>
      </c>
      <c r="B1263" s="63">
        <v>62.440723507543424</v>
      </c>
      <c r="C1263" s="63">
        <v>-6.4407235075434244</v>
      </c>
    </row>
    <row r="1264" spans="1:3" x14ac:dyDescent="0.2">
      <c r="A1264" s="63">
        <v>1240</v>
      </c>
      <c r="B1264" s="63">
        <v>124.39576691998312</v>
      </c>
      <c r="C1264" s="63">
        <v>-42.395766919983117</v>
      </c>
    </row>
    <row r="1265" spans="1:3" x14ac:dyDescent="0.2">
      <c r="A1265" s="63">
        <v>1241</v>
      </c>
      <c r="B1265" s="63">
        <v>29.797743645075197</v>
      </c>
      <c r="C1265" s="63">
        <v>-39.797743645075201</v>
      </c>
    </row>
    <row r="1266" spans="1:3" x14ac:dyDescent="0.2">
      <c r="A1266" s="63">
        <v>1242</v>
      </c>
      <c r="B1266" s="63">
        <v>35.793393007569364</v>
      </c>
      <c r="C1266" s="63">
        <v>-15.793393007569364</v>
      </c>
    </row>
    <row r="1267" spans="1:3" x14ac:dyDescent="0.2">
      <c r="A1267" s="63">
        <v>1243</v>
      </c>
      <c r="B1267" s="63">
        <v>37.791942795067413</v>
      </c>
      <c r="C1267" s="63">
        <v>-28.791942795067413</v>
      </c>
    </row>
    <row r="1268" spans="1:3" x14ac:dyDescent="0.2">
      <c r="A1268" s="63">
        <v>1244</v>
      </c>
      <c r="B1268" s="63">
        <v>32.462476695072603</v>
      </c>
      <c r="C1268" s="63">
        <v>-16.462476695072603</v>
      </c>
    </row>
    <row r="1269" spans="1:3" x14ac:dyDescent="0.2">
      <c r="A1269" s="63">
        <v>1245</v>
      </c>
      <c r="B1269" s="63">
        <v>50.449424782555099</v>
      </c>
      <c r="C1269" s="63">
        <v>2.5505752174449015</v>
      </c>
    </row>
    <row r="1270" spans="1:3" x14ac:dyDescent="0.2">
      <c r="A1270" s="63">
        <v>1246</v>
      </c>
      <c r="B1270" s="63">
        <v>108.40736861999868</v>
      </c>
      <c r="C1270" s="63">
        <v>-3.4073686199986781</v>
      </c>
    </row>
    <row r="1271" spans="1:3" x14ac:dyDescent="0.2">
      <c r="A1271" s="63">
        <v>1247</v>
      </c>
      <c r="B1271" s="63">
        <v>39.79049258256547</v>
      </c>
      <c r="C1271" s="63">
        <v>-9.7904925825654701</v>
      </c>
    </row>
    <row r="1272" spans="1:3" x14ac:dyDescent="0.2">
      <c r="A1272" s="63">
        <v>1248</v>
      </c>
      <c r="B1272" s="63">
        <v>50.449424782555099</v>
      </c>
      <c r="C1272" s="63">
        <v>93.550575217444901</v>
      </c>
    </row>
    <row r="1273" spans="1:3" x14ac:dyDescent="0.2">
      <c r="A1273" s="63">
        <v>1249</v>
      </c>
      <c r="B1273" s="63">
        <v>109.07355188249804</v>
      </c>
      <c r="C1273" s="63">
        <v>23.926448117501963</v>
      </c>
    </row>
    <row r="1274" spans="1:3" x14ac:dyDescent="0.2">
      <c r="A1274" s="63">
        <v>1250</v>
      </c>
      <c r="B1274" s="63">
        <v>39.79049258256547</v>
      </c>
      <c r="C1274" s="63">
        <v>-0.79049258256547006</v>
      </c>
    </row>
    <row r="1275" spans="1:3" x14ac:dyDescent="0.2">
      <c r="A1275" s="63">
        <v>1251</v>
      </c>
      <c r="B1275" s="63">
        <v>111.73828493249543</v>
      </c>
      <c r="C1275" s="63">
        <v>20.261715067504568</v>
      </c>
    </row>
    <row r="1276" spans="1:3" x14ac:dyDescent="0.2">
      <c r="A1276" s="63">
        <v>1252</v>
      </c>
      <c r="B1276" s="63">
        <v>39.79049258256547</v>
      </c>
      <c r="C1276" s="63">
        <v>-0.79049258256547006</v>
      </c>
    </row>
    <row r="1277" spans="1:3" x14ac:dyDescent="0.2">
      <c r="A1277" s="63">
        <v>1253</v>
      </c>
      <c r="B1277" s="63">
        <v>80.427671595025913</v>
      </c>
      <c r="C1277" s="63">
        <v>62.572328404974087</v>
      </c>
    </row>
    <row r="1278" spans="1:3" x14ac:dyDescent="0.2">
      <c r="A1278" s="63">
        <v>1254</v>
      </c>
      <c r="B1278" s="63">
        <v>97.748436420009057</v>
      </c>
      <c r="C1278" s="63">
        <v>7.2515635799909433</v>
      </c>
    </row>
    <row r="1279" spans="1:3" x14ac:dyDescent="0.2">
      <c r="A1279" s="63">
        <v>1255</v>
      </c>
      <c r="B1279" s="63">
        <v>39.79049258256547</v>
      </c>
      <c r="C1279" s="63">
        <v>-9.7904925825654701</v>
      </c>
    </row>
    <row r="1280" spans="1:3" x14ac:dyDescent="0.2">
      <c r="A1280" s="63">
        <v>1256</v>
      </c>
      <c r="B1280" s="63">
        <v>243.64257090736703</v>
      </c>
      <c r="C1280" s="63">
        <v>18.35742909263297</v>
      </c>
    </row>
    <row r="1281" spans="1:3" x14ac:dyDescent="0.2">
      <c r="A1281" s="63">
        <v>1257</v>
      </c>
      <c r="B1281" s="63">
        <v>199.67447558240985</v>
      </c>
      <c r="C1281" s="63">
        <v>-32.674475582409855</v>
      </c>
    </row>
    <row r="1282" spans="1:3" x14ac:dyDescent="0.2">
      <c r="A1282" s="63">
        <v>1258</v>
      </c>
      <c r="B1282" s="63">
        <v>115.0692012449922</v>
      </c>
      <c r="C1282" s="63">
        <v>34.9307987550078</v>
      </c>
    </row>
    <row r="1283" spans="1:3" x14ac:dyDescent="0.2">
      <c r="A1283" s="63">
        <v>1259</v>
      </c>
      <c r="B1283" s="63">
        <v>137.71943216997016</v>
      </c>
      <c r="C1283" s="63">
        <v>25.280567830029838</v>
      </c>
    </row>
    <row r="1284" spans="1:3" x14ac:dyDescent="0.2">
      <c r="A1284" s="63">
        <v>1260</v>
      </c>
      <c r="B1284" s="63">
        <v>189.68172664491959</v>
      </c>
      <c r="C1284" s="63">
        <v>72.318273355080407</v>
      </c>
    </row>
    <row r="1285" spans="1:3" x14ac:dyDescent="0.2">
      <c r="A1285" s="63">
        <v>1261</v>
      </c>
      <c r="B1285" s="63">
        <v>92.418970320014239</v>
      </c>
      <c r="C1285" s="63">
        <v>58.581029679985761</v>
      </c>
    </row>
    <row r="1286" spans="1:3" x14ac:dyDescent="0.2">
      <c r="A1286" s="63">
        <v>1262</v>
      </c>
      <c r="B1286" s="63">
        <v>165.69912919494294</v>
      </c>
      <c r="C1286" s="63">
        <v>1.300870805057059</v>
      </c>
    </row>
    <row r="1287" spans="1:3" x14ac:dyDescent="0.2">
      <c r="A1287" s="63">
        <v>1263</v>
      </c>
      <c r="B1287" s="63">
        <v>208.33485799490143</v>
      </c>
      <c r="C1287" s="63">
        <v>-1.3348579949014265</v>
      </c>
    </row>
    <row r="1288" spans="1:3" x14ac:dyDescent="0.2">
      <c r="A1288" s="63">
        <v>1264</v>
      </c>
      <c r="B1288" s="63">
        <v>20.471177970084277</v>
      </c>
      <c r="C1288" s="63">
        <v>-2.4711779700842769</v>
      </c>
    </row>
    <row r="1289" spans="1:3" x14ac:dyDescent="0.2">
      <c r="A1289" s="63">
        <v>1265</v>
      </c>
      <c r="B1289" s="63">
        <v>5.1489629325991899</v>
      </c>
      <c r="C1289" s="63">
        <v>25.85103706740081</v>
      </c>
    </row>
    <row r="1290" spans="1:3" x14ac:dyDescent="0.2">
      <c r="A1290" s="63">
        <v>1266</v>
      </c>
      <c r="B1290" s="63">
        <v>32.462476695072603</v>
      </c>
      <c r="C1290" s="63">
        <v>-17.462476695072603</v>
      </c>
    </row>
    <row r="1291" spans="1:3" x14ac:dyDescent="0.2">
      <c r="A1291" s="63">
        <v>1267</v>
      </c>
      <c r="B1291" s="63">
        <v>14.475528607590112</v>
      </c>
      <c r="C1291" s="63">
        <v>-13.475528607590112</v>
      </c>
    </row>
    <row r="1292" spans="1:3" x14ac:dyDescent="0.2">
      <c r="A1292" s="63">
        <v>1268</v>
      </c>
      <c r="B1292" s="63">
        <v>21.803544495082978</v>
      </c>
      <c r="C1292" s="63">
        <v>-2.8035444950829778</v>
      </c>
    </row>
    <row r="1293" spans="1:3" x14ac:dyDescent="0.2">
      <c r="A1293" s="63">
        <v>1269</v>
      </c>
      <c r="B1293" s="63">
        <v>47.118508470058337</v>
      </c>
      <c r="C1293" s="63">
        <v>-45.118508470058337</v>
      </c>
    </row>
    <row r="1294" spans="1:3" x14ac:dyDescent="0.2">
      <c r="A1294" s="63">
        <v>1270</v>
      </c>
      <c r="B1294" s="63">
        <v>44.453775420060929</v>
      </c>
      <c r="C1294" s="63">
        <v>-85.453775420060936</v>
      </c>
    </row>
    <row r="1295" spans="1:3" x14ac:dyDescent="0.2">
      <c r="A1295" s="63">
        <v>1271</v>
      </c>
      <c r="B1295" s="63">
        <v>35.127209745070012</v>
      </c>
      <c r="C1295" s="63">
        <v>-16.127209745070012</v>
      </c>
    </row>
    <row r="1296" spans="1:3" x14ac:dyDescent="0.2">
      <c r="A1296" s="63">
        <v>1272</v>
      </c>
      <c r="B1296" s="63">
        <v>24.468277545080387</v>
      </c>
      <c r="C1296" s="63">
        <v>-33.468277545080383</v>
      </c>
    </row>
    <row r="1297" spans="1:3" x14ac:dyDescent="0.2">
      <c r="A1297" s="63">
        <v>1273</v>
      </c>
      <c r="B1297" s="63">
        <v>30.46392690757455</v>
      </c>
      <c r="C1297" s="63">
        <v>-29.46392690757455</v>
      </c>
    </row>
    <row r="1298" spans="1:3" x14ac:dyDescent="0.2">
      <c r="A1298" s="63">
        <v>1274</v>
      </c>
      <c r="B1298" s="63">
        <v>27.799193857577144</v>
      </c>
      <c r="C1298" s="63">
        <v>1.2008061424228558</v>
      </c>
    </row>
    <row r="1299" spans="1:3" x14ac:dyDescent="0.2">
      <c r="A1299" s="63">
        <v>1275</v>
      </c>
      <c r="B1299" s="63">
        <v>26.46682733257844</v>
      </c>
      <c r="C1299" s="63">
        <v>1.5331726674215602</v>
      </c>
    </row>
    <row r="1300" spans="1:3" x14ac:dyDescent="0.2">
      <c r="A1300" s="63">
        <v>1276</v>
      </c>
      <c r="B1300" s="63">
        <v>53.1141578325525</v>
      </c>
      <c r="C1300" s="63">
        <v>-26.1141578325525</v>
      </c>
    </row>
    <row r="1301" spans="1:3" x14ac:dyDescent="0.2">
      <c r="A1301" s="63">
        <v>1277</v>
      </c>
      <c r="B1301" s="63">
        <v>38.458126057566766</v>
      </c>
      <c r="C1301" s="63">
        <v>-14.458126057566766</v>
      </c>
    </row>
    <row r="1302" spans="1:3" x14ac:dyDescent="0.2">
      <c r="A1302" s="63">
        <v>1278</v>
      </c>
      <c r="B1302" s="63">
        <v>15.807895132588815</v>
      </c>
      <c r="C1302" s="63">
        <v>-6.8078951325888148</v>
      </c>
    </row>
    <row r="1303" spans="1:3" x14ac:dyDescent="0.2">
      <c r="A1303" s="63">
        <v>1279</v>
      </c>
      <c r="B1303" s="63">
        <v>19.804994707584925</v>
      </c>
      <c r="C1303" s="63">
        <v>-3.8049947075849246</v>
      </c>
    </row>
    <row r="1304" spans="1:3" x14ac:dyDescent="0.2">
      <c r="A1304" s="63">
        <v>1280</v>
      </c>
      <c r="B1304" s="63">
        <v>107.07500209499997</v>
      </c>
      <c r="C1304" s="63">
        <v>-4.0750020949999737</v>
      </c>
    </row>
    <row r="1305" spans="1:3" x14ac:dyDescent="0.2">
      <c r="A1305" s="63">
        <v>1281</v>
      </c>
      <c r="B1305" s="63">
        <v>61.774540245044072</v>
      </c>
      <c r="C1305" s="63">
        <v>41.225459754955928</v>
      </c>
    </row>
    <row r="1306" spans="1:3" x14ac:dyDescent="0.2">
      <c r="A1306" s="63">
        <v>1282</v>
      </c>
      <c r="B1306" s="63">
        <v>68.436372870037587</v>
      </c>
      <c r="C1306" s="63">
        <v>12.563627129962413</v>
      </c>
    </row>
    <row r="1307" spans="1:3" x14ac:dyDescent="0.2">
      <c r="A1307" s="63">
        <v>1283</v>
      </c>
      <c r="B1307" s="63">
        <v>37.791942795067413</v>
      </c>
      <c r="C1307" s="63">
        <v>-29.791942795067413</v>
      </c>
    </row>
    <row r="1308" spans="1:3" x14ac:dyDescent="0.2">
      <c r="A1308" s="63">
        <v>1284</v>
      </c>
      <c r="B1308" s="63">
        <v>35.793393007569364</v>
      </c>
      <c r="C1308" s="63">
        <v>-16.793393007569364</v>
      </c>
    </row>
    <row r="1309" spans="1:3" x14ac:dyDescent="0.2">
      <c r="A1309" s="63">
        <v>1285</v>
      </c>
      <c r="B1309" s="63">
        <v>27.799193857577144</v>
      </c>
      <c r="C1309" s="63">
        <v>-8.7991938575771442</v>
      </c>
    </row>
    <row r="1310" spans="1:3" x14ac:dyDescent="0.2">
      <c r="A1310" s="63">
        <v>1286</v>
      </c>
      <c r="B1310" s="63">
        <v>29.797743645075197</v>
      </c>
      <c r="C1310" s="63">
        <v>-40.797743645075201</v>
      </c>
    </row>
    <row r="1311" spans="1:3" x14ac:dyDescent="0.2">
      <c r="A1311" s="63">
        <v>1287</v>
      </c>
      <c r="B1311" s="63">
        <v>36.459576270068709</v>
      </c>
      <c r="C1311" s="63">
        <v>4.5404237299312911</v>
      </c>
    </row>
    <row r="1312" spans="1:3" x14ac:dyDescent="0.2">
      <c r="A1312" s="63">
        <v>1288</v>
      </c>
      <c r="B1312" s="63">
        <v>47.118508470058337</v>
      </c>
      <c r="C1312" s="63">
        <v>15.881491529941663</v>
      </c>
    </row>
    <row r="1313" spans="1:3" x14ac:dyDescent="0.2">
      <c r="A1313" s="63">
        <v>1289</v>
      </c>
      <c r="B1313" s="63">
        <v>29.131560382575845</v>
      </c>
      <c r="C1313" s="63">
        <v>-9.1315603825758451</v>
      </c>
    </row>
    <row r="1314" spans="1:3" x14ac:dyDescent="0.2">
      <c r="A1314" s="63">
        <v>1290</v>
      </c>
      <c r="B1314" s="63">
        <v>34.461026482570659</v>
      </c>
      <c r="C1314" s="63">
        <v>-41.461026482570659</v>
      </c>
    </row>
    <row r="1315" spans="1:3" x14ac:dyDescent="0.2">
      <c r="A1315" s="63">
        <v>1291</v>
      </c>
      <c r="B1315" s="63">
        <v>63.106906770042777</v>
      </c>
      <c r="C1315" s="63">
        <v>6.8930932299572234</v>
      </c>
    </row>
    <row r="1316" spans="1:3" x14ac:dyDescent="0.2">
      <c r="A1316" s="63">
        <v>1292</v>
      </c>
      <c r="B1316" s="63">
        <v>25.134460807579735</v>
      </c>
      <c r="C1316" s="63">
        <v>-7.1344608075797353</v>
      </c>
    </row>
    <row r="1317" spans="1:3" x14ac:dyDescent="0.2">
      <c r="A1317" s="63">
        <v>1293</v>
      </c>
      <c r="B1317" s="63">
        <v>47.118508470058337</v>
      </c>
      <c r="C1317" s="63">
        <v>-26.118508470058337</v>
      </c>
    </row>
    <row r="1318" spans="1:3" x14ac:dyDescent="0.2">
      <c r="A1318" s="63">
        <v>1294</v>
      </c>
      <c r="B1318" s="63">
        <v>102.41171925750452</v>
      </c>
      <c r="C1318" s="63">
        <v>-67.411719257504515</v>
      </c>
    </row>
    <row r="1319" spans="1:3" x14ac:dyDescent="0.2">
      <c r="A1319" s="63">
        <v>1295</v>
      </c>
      <c r="B1319" s="63">
        <v>71.101105920034996</v>
      </c>
      <c r="C1319" s="63">
        <v>1.8988940799650038</v>
      </c>
    </row>
    <row r="1320" spans="1:3" x14ac:dyDescent="0.2">
      <c r="A1320" s="63">
        <v>1296</v>
      </c>
      <c r="B1320" s="63">
        <v>27.799193857577144</v>
      </c>
      <c r="C1320" s="63">
        <v>0.20080614242285577</v>
      </c>
    </row>
    <row r="1321" spans="1:3" x14ac:dyDescent="0.2">
      <c r="A1321" s="63">
        <v>1297</v>
      </c>
      <c r="B1321" s="63">
        <v>17.806444920086868</v>
      </c>
      <c r="C1321" s="63">
        <v>-5.806444920086868</v>
      </c>
    </row>
    <row r="1322" spans="1:3" x14ac:dyDescent="0.2">
      <c r="A1322" s="63">
        <v>1298</v>
      </c>
      <c r="B1322" s="63">
        <v>53.1141578325525</v>
      </c>
      <c r="C1322" s="63">
        <v>-25.1141578325525</v>
      </c>
    </row>
    <row r="1323" spans="1:3" x14ac:dyDescent="0.2">
      <c r="A1323" s="63">
        <v>1299</v>
      </c>
      <c r="B1323" s="63">
        <v>38.458126057566766</v>
      </c>
      <c r="C1323" s="63">
        <v>-14.458126057566766</v>
      </c>
    </row>
    <row r="1324" spans="1:3" x14ac:dyDescent="0.2">
      <c r="A1324" s="63">
        <v>1300</v>
      </c>
      <c r="B1324" s="63">
        <v>34.461026482570659</v>
      </c>
      <c r="C1324" s="63">
        <v>-42.461026482570659</v>
      </c>
    </row>
    <row r="1325" spans="1:3" x14ac:dyDescent="0.2">
      <c r="A1325" s="63">
        <v>1301</v>
      </c>
      <c r="B1325" s="63">
        <v>33.128659957571955</v>
      </c>
      <c r="C1325" s="63">
        <v>-17.128659957571955</v>
      </c>
    </row>
    <row r="1326" spans="1:3" x14ac:dyDescent="0.2">
      <c r="A1326" s="63">
        <v>1302</v>
      </c>
      <c r="B1326" s="63">
        <v>65.105456557540833</v>
      </c>
      <c r="C1326" s="63">
        <v>9.8945434424591667</v>
      </c>
    </row>
    <row r="1327" spans="1:3" x14ac:dyDescent="0.2">
      <c r="A1327" s="63">
        <v>1303</v>
      </c>
      <c r="B1327" s="63">
        <v>35.793393007569364</v>
      </c>
      <c r="C1327" s="63">
        <v>8.2066069924306362</v>
      </c>
    </row>
    <row r="1328" spans="1:3" x14ac:dyDescent="0.2">
      <c r="A1328" s="63">
        <v>1304</v>
      </c>
      <c r="B1328" s="63">
        <v>47.118508470058337</v>
      </c>
      <c r="C1328" s="63">
        <v>15.881491529941663</v>
      </c>
    </row>
    <row r="1329" spans="1:3" x14ac:dyDescent="0.2">
      <c r="A1329" s="63">
        <v>1305</v>
      </c>
      <c r="B1329" s="63">
        <v>25.134460807579735</v>
      </c>
      <c r="C1329" s="63">
        <v>-7.1344608075797353</v>
      </c>
    </row>
    <row r="1330" spans="1:3" x14ac:dyDescent="0.2">
      <c r="A1330" s="63">
        <v>1306</v>
      </c>
      <c r="B1330" s="63">
        <v>47.118508470058337</v>
      </c>
      <c r="C1330" s="63">
        <v>-27.118508470058337</v>
      </c>
    </row>
    <row r="1331" spans="1:3" x14ac:dyDescent="0.2">
      <c r="A1331" s="63">
        <v>1307</v>
      </c>
      <c r="B1331" s="63">
        <v>63.773090032542129</v>
      </c>
      <c r="C1331" s="63">
        <v>6.2269099674578712</v>
      </c>
    </row>
    <row r="1332" spans="1:3" x14ac:dyDescent="0.2">
      <c r="A1332" s="63">
        <v>1308</v>
      </c>
      <c r="B1332" s="63">
        <v>105.74263557000127</v>
      </c>
      <c r="C1332" s="63">
        <v>-70.742635570001269</v>
      </c>
    </row>
    <row r="1333" spans="1:3" x14ac:dyDescent="0.2">
      <c r="A1333" s="63">
        <v>1309</v>
      </c>
      <c r="B1333" s="63">
        <v>71.101105920034996</v>
      </c>
      <c r="C1333" s="63">
        <v>1.8988940799650038</v>
      </c>
    </row>
    <row r="1334" spans="1:3" x14ac:dyDescent="0.2">
      <c r="A1334" s="63">
        <v>1310</v>
      </c>
      <c r="B1334" s="63">
        <v>63.106906770042777</v>
      </c>
      <c r="C1334" s="63">
        <v>40.893093229957223</v>
      </c>
    </row>
    <row r="1335" spans="1:3" x14ac:dyDescent="0.2">
      <c r="A1335" s="63">
        <v>1311</v>
      </c>
      <c r="B1335" s="63">
        <v>43.121408895062231</v>
      </c>
      <c r="C1335" s="63">
        <v>58.878591104937769</v>
      </c>
    </row>
    <row r="1336" spans="1:3" x14ac:dyDescent="0.2">
      <c r="A1336" s="63">
        <v>1312</v>
      </c>
      <c r="B1336" s="63">
        <v>19.804994707584925</v>
      </c>
      <c r="C1336" s="63">
        <v>-3.8049947075849246</v>
      </c>
    </row>
    <row r="1337" spans="1:3" x14ac:dyDescent="0.2">
      <c r="A1337" s="63">
        <v>1313</v>
      </c>
      <c r="B1337" s="63">
        <v>15.807895132588815</v>
      </c>
      <c r="C1337" s="63">
        <v>-6.8078951325888148</v>
      </c>
    </row>
    <row r="1338" spans="1:3" x14ac:dyDescent="0.2">
      <c r="A1338" s="63">
        <v>1314</v>
      </c>
      <c r="B1338" s="63">
        <v>37.791942795067413</v>
      </c>
      <c r="C1338" s="63">
        <v>-28.791942795067413</v>
      </c>
    </row>
    <row r="1339" spans="1:3" x14ac:dyDescent="0.2">
      <c r="A1339" s="63">
        <v>1315</v>
      </c>
      <c r="B1339" s="63">
        <v>29.797743645075197</v>
      </c>
      <c r="C1339" s="63">
        <v>-23.797743645075197</v>
      </c>
    </row>
    <row r="1340" spans="1:3" x14ac:dyDescent="0.2">
      <c r="A1340" s="63">
        <v>1316</v>
      </c>
      <c r="B1340" s="63">
        <v>63.773090032542129</v>
      </c>
      <c r="C1340" s="63">
        <v>18.226909967457871</v>
      </c>
    </row>
    <row r="1341" spans="1:3" x14ac:dyDescent="0.2">
      <c r="A1341" s="63">
        <v>1317</v>
      </c>
      <c r="B1341" s="63">
        <v>39.79049258256547</v>
      </c>
      <c r="C1341" s="63">
        <v>523.20950741743457</v>
      </c>
    </row>
    <row r="1342" spans="1:3" x14ac:dyDescent="0.2">
      <c r="A1342" s="63">
        <v>1318</v>
      </c>
      <c r="B1342" s="63">
        <v>21.803544495082978</v>
      </c>
      <c r="C1342" s="63">
        <v>-1.8035444950829778</v>
      </c>
    </row>
    <row r="1343" spans="1:3" x14ac:dyDescent="0.2">
      <c r="A1343" s="63">
        <v>1319</v>
      </c>
      <c r="B1343" s="63">
        <v>5.1489629325991899</v>
      </c>
      <c r="C1343" s="63">
        <v>25.85103706740081</v>
      </c>
    </row>
    <row r="1344" spans="1:3" x14ac:dyDescent="0.2">
      <c r="A1344" s="63">
        <v>1320</v>
      </c>
      <c r="B1344" s="63">
        <v>30.46392690757455</v>
      </c>
      <c r="C1344" s="63">
        <v>-29.46392690757455</v>
      </c>
    </row>
    <row r="1345" spans="1:3" x14ac:dyDescent="0.2">
      <c r="A1345" s="63">
        <v>1321</v>
      </c>
      <c r="B1345" s="63">
        <v>47.118508470058337</v>
      </c>
      <c r="C1345" s="63">
        <v>-46.118508470058337</v>
      </c>
    </row>
    <row r="1346" spans="1:3" x14ac:dyDescent="0.2">
      <c r="A1346" s="63">
        <v>1322</v>
      </c>
      <c r="B1346" s="63">
        <v>24.468277545080387</v>
      </c>
      <c r="C1346" s="63">
        <v>-33.468277545080383</v>
      </c>
    </row>
    <row r="1347" spans="1:3" x14ac:dyDescent="0.2">
      <c r="A1347" s="63">
        <v>1323</v>
      </c>
      <c r="B1347" s="63">
        <v>45.786141945059633</v>
      </c>
      <c r="C1347" s="63">
        <v>2.213858054940367</v>
      </c>
    </row>
    <row r="1348" spans="1:3" x14ac:dyDescent="0.2">
      <c r="A1348" s="63">
        <v>1324</v>
      </c>
      <c r="B1348" s="63">
        <v>47.78469173255769</v>
      </c>
      <c r="C1348" s="63">
        <v>-3.7846917325576896</v>
      </c>
    </row>
    <row r="1349" spans="1:3" x14ac:dyDescent="0.2">
      <c r="A1349" s="63">
        <v>1325</v>
      </c>
      <c r="B1349" s="63">
        <v>121.06485060748636</v>
      </c>
      <c r="C1349" s="63">
        <v>22.935149392513637</v>
      </c>
    </row>
    <row r="1350" spans="1:3" x14ac:dyDescent="0.2">
      <c r="A1350" s="63">
        <v>1326</v>
      </c>
      <c r="B1350" s="63">
        <v>119.0663008199883</v>
      </c>
      <c r="C1350" s="63">
        <v>13.9336991800117</v>
      </c>
    </row>
    <row r="1351" spans="1:3" x14ac:dyDescent="0.2">
      <c r="A1351" s="63">
        <v>1327</v>
      </c>
      <c r="B1351" s="63">
        <v>61.10835698254472</v>
      </c>
      <c r="C1351" s="63">
        <v>43.89164301745528</v>
      </c>
    </row>
    <row r="1352" spans="1:3" x14ac:dyDescent="0.2">
      <c r="A1352" s="63">
        <v>1328</v>
      </c>
      <c r="B1352" s="63">
        <v>215.66287388239431</v>
      </c>
      <c r="C1352" s="63">
        <v>13.337126117605692</v>
      </c>
    </row>
    <row r="1353" spans="1:3" x14ac:dyDescent="0.2">
      <c r="A1353" s="63">
        <v>1329</v>
      </c>
      <c r="B1353" s="63">
        <v>225.65562281988457</v>
      </c>
      <c r="C1353" s="63">
        <v>-529.65562281988457</v>
      </c>
    </row>
    <row r="1354" spans="1:3" x14ac:dyDescent="0.2">
      <c r="A1354" s="63">
        <v>1330</v>
      </c>
      <c r="B1354" s="63">
        <v>177.02424465743189</v>
      </c>
      <c r="C1354" s="63">
        <v>1.9757553425681067</v>
      </c>
    </row>
    <row r="1355" spans="1:3" x14ac:dyDescent="0.2">
      <c r="A1355" s="63">
        <v>1331</v>
      </c>
      <c r="B1355" s="63">
        <v>91.752787057514894</v>
      </c>
      <c r="C1355" s="63">
        <v>-375.75278705751487</v>
      </c>
    </row>
    <row r="1356" spans="1:3" x14ac:dyDescent="0.2">
      <c r="A1356" s="63">
        <v>1332</v>
      </c>
      <c r="B1356" s="63">
        <v>177.69042791993127</v>
      </c>
      <c r="C1356" s="63">
        <v>190.30957208006873</v>
      </c>
    </row>
    <row r="1357" spans="1:3" x14ac:dyDescent="0.2">
      <c r="A1357" s="63">
        <v>1333</v>
      </c>
      <c r="B1357" s="63">
        <v>47.118508470058337</v>
      </c>
      <c r="C1357" s="63">
        <v>15.881491529941663</v>
      </c>
    </row>
    <row r="1358" spans="1:3" x14ac:dyDescent="0.2">
      <c r="A1358" s="63">
        <v>1334</v>
      </c>
      <c r="B1358" s="63">
        <v>37.125759532568068</v>
      </c>
      <c r="C1358" s="63">
        <v>8.8742404674319317</v>
      </c>
    </row>
    <row r="1359" spans="1:3" x14ac:dyDescent="0.2">
      <c r="A1359" s="63">
        <v>1335</v>
      </c>
      <c r="B1359" s="63">
        <v>56.445074145049261</v>
      </c>
      <c r="C1359" s="63">
        <v>4.5549258549507385</v>
      </c>
    </row>
    <row r="1360" spans="1:3" x14ac:dyDescent="0.2">
      <c r="A1360" s="63">
        <v>1336</v>
      </c>
      <c r="B1360" s="63">
        <v>53.1141578325525</v>
      </c>
      <c r="C1360" s="63">
        <v>-25.1141578325525</v>
      </c>
    </row>
    <row r="1361" spans="1:3" x14ac:dyDescent="0.2">
      <c r="A1361" s="63">
        <v>1337</v>
      </c>
      <c r="B1361" s="63">
        <v>34.461026482570659</v>
      </c>
      <c r="C1361" s="63">
        <v>-41.461026482570659</v>
      </c>
    </row>
    <row r="1362" spans="1:3" x14ac:dyDescent="0.2">
      <c r="A1362" s="63">
        <v>1338</v>
      </c>
      <c r="B1362" s="63">
        <v>36.459576270068709</v>
      </c>
      <c r="C1362" s="63">
        <v>4.5404237299312911</v>
      </c>
    </row>
    <row r="1363" spans="1:3" x14ac:dyDescent="0.2">
      <c r="A1363" s="63">
        <v>1339</v>
      </c>
      <c r="B1363" s="63">
        <v>29.131560382575845</v>
      </c>
      <c r="C1363" s="63">
        <v>-8.1315603825758451</v>
      </c>
    </row>
    <row r="1364" spans="1:3" x14ac:dyDescent="0.2">
      <c r="A1364" s="63">
        <v>1340</v>
      </c>
      <c r="B1364" s="63">
        <v>101.07935273250581</v>
      </c>
      <c r="C1364" s="63">
        <v>-143.07935273250581</v>
      </c>
    </row>
    <row r="1365" spans="1:3" x14ac:dyDescent="0.2">
      <c r="A1365" s="63">
        <v>1341</v>
      </c>
      <c r="B1365" s="63">
        <v>47.78469173255769</v>
      </c>
      <c r="C1365" s="63">
        <v>-3.7846917325576896</v>
      </c>
    </row>
    <row r="1366" spans="1:3" x14ac:dyDescent="0.2">
      <c r="A1366" s="63">
        <v>1342</v>
      </c>
      <c r="B1366" s="63">
        <v>21.803544495082978</v>
      </c>
      <c r="C1366" s="63">
        <v>-2.8035444950829778</v>
      </c>
    </row>
    <row r="1367" spans="1:3" x14ac:dyDescent="0.2">
      <c r="A1367" s="63">
        <v>1343</v>
      </c>
      <c r="B1367" s="63">
        <v>32.462476695072603</v>
      </c>
      <c r="C1367" s="63">
        <v>-17.462476695072603</v>
      </c>
    </row>
    <row r="1368" spans="1:3" x14ac:dyDescent="0.2">
      <c r="A1368" s="63">
        <v>1344</v>
      </c>
      <c r="B1368" s="63">
        <v>24.468277545080387</v>
      </c>
      <c r="C1368" s="63">
        <v>-32.468277545080383</v>
      </c>
    </row>
    <row r="1369" spans="1:3" x14ac:dyDescent="0.2">
      <c r="A1369" s="63">
        <v>1345</v>
      </c>
      <c r="B1369" s="63">
        <v>47.118508470058337</v>
      </c>
      <c r="C1369" s="63">
        <v>-45.118508470058337</v>
      </c>
    </row>
    <row r="1370" spans="1:3" x14ac:dyDescent="0.2">
      <c r="A1370" s="63">
        <v>1346</v>
      </c>
      <c r="B1370" s="63">
        <v>35.127209745070012</v>
      </c>
      <c r="C1370" s="63">
        <v>-17.127209745070012</v>
      </c>
    </row>
    <row r="1371" spans="1:3" x14ac:dyDescent="0.2">
      <c r="A1371" s="63">
        <v>1347</v>
      </c>
      <c r="B1371" s="63">
        <v>19.804994707584925</v>
      </c>
      <c r="C1371" s="63">
        <v>-3.8049947075849246</v>
      </c>
    </row>
    <row r="1372" spans="1:3" x14ac:dyDescent="0.2">
      <c r="A1372" s="63">
        <v>1348</v>
      </c>
      <c r="B1372" s="63">
        <v>50.449424782555099</v>
      </c>
      <c r="C1372" s="63">
        <v>2.5505752174449015</v>
      </c>
    </row>
    <row r="1373" spans="1:3" x14ac:dyDescent="0.2">
      <c r="A1373" s="63">
        <v>1349</v>
      </c>
      <c r="B1373" s="63">
        <v>135.7208823824721</v>
      </c>
      <c r="C1373" s="63">
        <v>-101.7208823824721</v>
      </c>
    </row>
    <row r="1374" spans="1:3" x14ac:dyDescent="0.2">
      <c r="A1374" s="63">
        <v>1350</v>
      </c>
      <c r="B1374" s="63">
        <v>47.118508470058337</v>
      </c>
      <c r="C1374" s="63">
        <v>-27.118508470058337</v>
      </c>
    </row>
    <row r="1375" spans="1:3" x14ac:dyDescent="0.2">
      <c r="A1375" s="63">
        <v>1351</v>
      </c>
      <c r="B1375" s="63">
        <v>71.101105920034996</v>
      </c>
      <c r="C1375" s="63">
        <v>30.898894079965004</v>
      </c>
    </row>
    <row r="1376" spans="1:3" x14ac:dyDescent="0.2">
      <c r="A1376" s="63">
        <v>1352</v>
      </c>
      <c r="B1376" s="63">
        <v>15.807895132588815</v>
      </c>
      <c r="C1376" s="63">
        <v>-5.8078951325888148</v>
      </c>
    </row>
    <row r="1377" spans="1:3" x14ac:dyDescent="0.2">
      <c r="A1377" s="63">
        <v>1353</v>
      </c>
      <c r="B1377" s="63">
        <v>91.752787057514894</v>
      </c>
      <c r="C1377" s="63">
        <v>11.247212942485106</v>
      </c>
    </row>
    <row r="1378" spans="1:3" x14ac:dyDescent="0.2">
      <c r="A1378" s="63">
        <v>1354</v>
      </c>
      <c r="B1378" s="63">
        <v>39.79049258256547</v>
      </c>
      <c r="C1378" s="63">
        <v>-0.79049258256547006</v>
      </c>
    </row>
    <row r="1379" spans="1:3" x14ac:dyDescent="0.2">
      <c r="A1379" s="63">
        <v>1355</v>
      </c>
      <c r="B1379" s="63">
        <v>155.04019699495331</v>
      </c>
      <c r="C1379" s="63">
        <v>94.959803005046695</v>
      </c>
    </row>
    <row r="1380" spans="1:3" x14ac:dyDescent="0.2">
      <c r="A1380" s="63">
        <v>1356</v>
      </c>
      <c r="B1380" s="63">
        <v>27.799193857577144</v>
      </c>
      <c r="C1380" s="63">
        <v>-8.7991938575771442</v>
      </c>
    </row>
    <row r="1381" spans="1:3" x14ac:dyDescent="0.2">
      <c r="A1381" s="63">
        <v>1357</v>
      </c>
      <c r="B1381" s="63">
        <v>35.793393007569364</v>
      </c>
      <c r="C1381" s="63">
        <v>-16.793393007569364</v>
      </c>
    </row>
    <row r="1382" spans="1:3" x14ac:dyDescent="0.2">
      <c r="A1382" s="63">
        <v>1358</v>
      </c>
      <c r="B1382" s="63">
        <v>39.79049258256547</v>
      </c>
      <c r="C1382" s="63">
        <v>-9.7904925825654701</v>
      </c>
    </row>
    <row r="1383" spans="1:3" x14ac:dyDescent="0.2">
      <c r="A1383" s="63">
        <v>1359</v>
      </c>
      <c r="B1383" s="63">
        <v>49.783241520055746</v>
      </c>
      <c r="C1383" s="63">
        <v>83.216758479944247</v>
      </c>
    </row>
    <row r="1384" spans="1:3" x14ac:dyDescent="0.2">
      <c r="A1384" s="63">
        <v>1360</v>
      </c>
      <c r="B1384" s="63">
        <v>107.07500209499997</v>
      </c>
      <c r="C1384" s="63">
        <v>-2.0750020949999737</v>
      </c>
    </row>
    <row r="1385" spans="1:3" x14ac:dyDescent="0.2">
      <c r="A1385" s="63">
        <v>1361</v>
      </c>
      <c r="B1385" s="63">
        <v>38.458126057566766</v>
      </c>
      <c r="C1385" s="63">
        <v>-14.458126057566766</v>
      </c>
    </row>
    <row r="1386" spans="1:3" x14ac:dyDescent="0.2">
      <c r="A1386" s="63">
        <v>1362</v>
      </c>
      <c r="B1386" s="63">
        <v>33.128659957571955</v>
      </c>
      <c r="C1386" s="63">
        <v>-18.128659957571955</v>
      </c>
    </row>
    <row r="1387" spans="1:3" x14ac:dyDescent="0.2">
      <c r="A1387" s="63">
        <v>1363</v>
      </c>
      <c r="B1387" s="63">
        <v>45.786141945059633</v>
      </c>
      <c r="C1387" s="63">
        <v>3.213858054940367</v>
      </c>
    </row>
    <row r="1388" spans="1:3" x14ac:dyDescent="0.2">
      <c r="A1388" s="63">
        <v>1364</v>
      </c>
      <c r="B1388" s="63">
        <v>47.78469173255769</v>
      </c>
      <c r="C1388" s="63">
        <v>-3.7846917325576896</v>
      </c>
    </row>
    <row r="1389" spans="1:3" x14ac:dyDescent="0.2">
      <c r="A1389" s="63">
        <v>1365</v>
      </c>
      <c r="B1389" s="63">
        <v>69.102556132536932</v>
      </c>
      <c r="C1389" s="63">
        <v>-110.10255613253693</v>
      </c>
    </row>
    <row r="1390" spans="1:3" x14ac:dyDescent="0.2">
      <c r="A1390" s="63">
        <v>1366</v>
      </c>
      <c r="B1390" s="63">
        <v>47.118508470058337</v>
      </c>
      <c r="C1390" s="63">
        <v>-45.118508470058337</v>
      </c>
    </row>
    <row r="1391" spans="1:3" x14ac:dyDescent="0.2">
      <c r="A1391" s="63">
        <v>1367</v>
      </c>
      <c r="B1391" s="63">
        <v>35.127209745070012</v>
      </c>
      <c r="C1391" s="63">
        <v>-16.127209745070012</v>
      </c>
    </row>
    <row r="1392" spans="1:3" x14ac:dyDescent="0.2">
      <c r="A1392" s="63">
        <v>1368</v>
      </c>
      <c r="B1392" s="63">
        <v>24.468277545080387</v>
      </c>
      <c r="C1392" s="63">
        <v>-33.468277545080383</v>
      </c>
    </row>
    <row r="1393" spans="1:3" x14ac:dyDescent="0.2">
      <c r="A1393" s="63">
        <v>1369</v>
      </c>
      <c r="B1393" s="63">
        <v>53.1141578325525</v>
      </c>
      <c r="C1393" s="63">
        <v>-26.1141578325525</v>
      </c>
    </row>
    <row r="1394" spans="1:3" x14ac:dyDescent="0.2">
      <c r="A1394" s="63">
        <v>1370</v>
      </c>
      <c r="B1394" s="63">
        <v>26.46682733257844</v>
      </c>
      <c r="C1394" s="63">
        <v>1.5331726674215602</v>
      </c>
    </row>
    <row r="1395" spans="1:3" x14ac:dyDescent="0.2">
      <c r="A1395" s="63">
        <v>1371</v>
      </c>
      <c r="B1395" s="63">
        <v>56.445074145049261</v>
      </c>
      <c r="C1395" s="63">
        <v>5.5549258549507385</v>
      </c>
    </row>
    <row r="1396" spans="1:3" x14ac:dyDescent="0.2">
      <c r="A1396" s="63">
        <v>1372</v>
      </c>
      <c r="B1396" s="63">
        <v>27.799193857577144</v>
      </c>
      <c r="C1396" s="63">
        <v>0.20080614242285577</v>
      </c>
    </row>
    <row r="1397" spans="1:3" x14ac:dyDescent="0.2">
      <c r="A1397" s="63">
        <v>1373</v>
      </c>
      <c r="B1397" s="63">
        <v>123.72958365748377</v>
      </c>
      <c r="C1397" s="63">
        <v>-262.72958365748377</v>
      </c>
    </row>
    <row r="1398" spans="1:3" x14ac:dyDescent="0.2">
      <c r="A1398" s="63">
        <v>1374</v>
      </c>
      <c r="B1398" s="63">
        <v>274.95318424483656</v>
      </c>
      <c r="C1398" s="63">
        <v>93.046815755163436</v>
      </c>
    </row>
    <row r="1399" spans="1:3" x14ac:dyDescent="0.2">
      <c r="A1399" s="63">
        <v>1375</v>
      </c>
      <c r="B1399" s="63">
        <v>103.07790252000387</v>
      </c>
      <c r="C1399" s="63">
        <v>39.922097479996125</v>
      </c>
    </row>
    <row r="1400" spans="1:3" x14ac:dyDescent="0.2">
      <c r="A1400" s="63">
        <v>1376</v>
      </c>
      <c r="B1400" s="63">
        <v>226.32180608238389</v>
      </c>
      <c r="C1400" s="63">
        <v>22.678193917616113</v>
      </c>
    </row>
    <row r="1401" spans="1:3" x14ac:dyDescent="0.2">
      <c r="A1401" s="63">
        <v>1377</v>
      </c>
      <c r="B1401" s="63">
        <v>39.79049258256547</v>
      </c>
      <c r="C1401" s="63">
        <v>-1.7904925825654701</v>
      </c>
    </row>
    <row r="1402" spans="1:3" x14ac:dyDescent="0.2">
      <c r="A1402" s="63">
        <v>1378</v>
      </c>
      <c r="B1402" s="63">
        <v>69.102556132536932</v>
      </c>
      <c r="C1402" s="63">
        <v>63.897443867463068</v>
      </c>
    </row>
    <row r="1403" spans="1:3" x14ac:dyDescent="0.2">
      <c r="A1403" s="63">
        <v>1379</v>
      </c>
      <c r="B1403" s="63">
        <v>69.768739395036292</v>
      </c>
      <c r="C1403" s="63">
        <v>35.231260604963708</v>
      </c>
    </row>
    <row r="1404" spans="1:3" x14ac:dyDescent="0.2">
      <c r="A1404" s="63">
        <v>1380</v>
      </c>
      <c r="B1404" s="63">
        <v>39.79049258256547</v>
      </c>
      <c r="C1404" s="63">
        <v>-9.7904925825654701</v>
      </c>
    </row>
    <row r="1405" spans="1:3" x14ac:dyDescent="0.2">
      <c r="A1405" s="63">
        <v>1381</v>
      </c>
      <c r="B1405" s="63">
        <v>109.07355188249804</v>
      </c>
      <c r="C1405" s="63">
        <v>-246.07355188249804</v>
      </c>
    </row>
    <row r="1406" spans="1:3" x14ac:dyDescent="0.2">
      <c r="A1406" s="63">
        <v>1382</v>
      </c>
      <c r="B1406" s="63">
        <v>208.33485799490143</v>
      </c>
      <c r="C1406" s="63">
        <v>-41.334857994901427</v>
      </c>
    </row>
    <row r="1407" spans="1:3" x14ac:dyDescent="0.2">
      <c r="A1407" s="63">
        <v>1383</v>
      </c>
      <c r="B1407" s="63">
        <v>150.3769141574578</v>
      </c>
      <c r="C1407" s="63">
        <v>-100.3769141574578</v>
      </c>
    </row>
    <row r="1408" spans="1:3" x14ac:dyDescent="0.2">
      <c r="A1408" s="63">
        <v>1384</v>
      </c>
      <c r="B1408" s="63">
        <v>192.34645969491697</v>
      </c>
      <c r="C1408" s="63">
        <v>69.653540305083027</v>
      </c>
    </row>
    <row r="1409" spans="1:3" x14ac:dyDescent="0.2">
      <c r="A1409" s="63">
        <v>1385</v>
      </c>
      <c r="B1409" s="63">
        <v>30.46392690757455</v>
      </c>
      <c r="C1409" s="63">
        <v>-29.46392690757455</v>
      </c>
    </row>
    <row r="1410" spans="1:3" x14ac:dyDescent="0.2">
      <c r="A1410" s="63">
        <v>1386</v>
      </c>
      <c r="B1410" s="63">
        <v>169.69622876993901</v>
      </c>
      <c r="C1410" s="63">
        <v>-120.69622876993901</v>
      </c>
    </row>
    <row r="1411" spans="1:3" x14ac:dyDescent="0.2">
      <c r="A1411" s="63">
        <v>1387</v>
      </c>
      <c r="B1411" s="63">
        <v>149.71073089495849</v>
      </c>
      <c r="C1411" s="63">
        <v>13.289269105041512</v>
      </c>
    </row>
    <row r="1412" spans="1:3" x14ac:dyDescent="0.2">
      <c r="A1412" s="63">
        <v>1388</v>
      </c>
      <c r="B1412" s="63">
        <v>117.06775103249025</v>
      </c>
      <c r="C1412" s="63">
        <v>32.93224896750975</v>
      </c>
    </row>
    <row r="1413" spans="1:3" x14ac:dyDescent="0.2">
      <c r="A1413" s="63">
        <v>1389</v>
      </c>
      <c r="B1413" s="63">
        <v>234.98218849487546</v>
      </c>
      <c r="C1413" s="63">
        <v>27.017811505124541</v>
      </c>
    </row>
    <row r="1414" spans="1:3" x14ac:dyDescent="0.2">
      <c r="A1414" s="63">
        <v>1390</v>
      </c>
      <c r="B1414" s="63">
        <v>171.69477855743708</v>
      </c>
      <c r="C1414" s="63">
        <v>-4.6947785574370755</v>
      </c>
    </row>
    <row r="1415" spans="1:3" x14ac:dyDescent="0.2">
      <c r="A1415" s="63">
        <v>1391</v>
      </c>
      <c r="B1415" s="63">
        <v>177.69042791993127</v>
      </c>
      <c r="C1415" s="63">
        <v>-581.69042791993127</v>
      </c>
    </row>
    <row r="1416" spans="1:3" x14ac:dyDescent="0.2">
      <c r="A1416" s="63">
        <v>1392</v>
      </c>
      <c r="B1416" s="63">
        <v>32.462476695072603</v>
      </c>
      <c r="C1416" s="63">
        <v>-16.462476695072603</v>
      </c>
    </row>
    <row r="1417" spans="1:3" x14ac:dyDescent="0.2">
      <c r="A1417" s="63">
        <v>1393</v>
      </c>
      <c r="B1417" s="63">
        <v>5.1489629325991899</v>
      </c>
      <c r="C1417" s="63">
        <v>26.85103706740081</v>
      </c>
    </row>
    <row r="1418" spans="1:3" x14ac:dyDescent="0.2">
      <c r="A1418" s="63">
        <v>1394</v>
      </c>
      <c r="B1418" s="63">
        <v>21.803544495082978</v>
      </c>
      <c r="C1418" s="63">
        <v>-2.8035444950829778</v>
      </c>
    </row>
    <row r="1419" spans="1:3" x14ac:dyDescent="0.2">
      <c r="A1419" s="63">
        <v>1395</v>
      </c>
      <c r="B1419" s="63">
        <v>20.471177970084277</v>
      </c>
      <c r="C1419" s="63">
        <v>-3.4711779700842769</v>
      </c>
    </row>
    <row r="1420" spans="1:3" x14ac:dyDescent="0.2">
      <c r="A1420" s="63">
        <v>1396</v>
      </c>
      <c r="B1420" s="63">
        <v>29.797743645075197</v>
      </c>
      <c r="C1420" s="63">
        <v>-40.797743645075201</v>
      </c>
    </row>
    <row r="1421" spans="1:3" x14ac:dyDescent="0.2">
      <c r="A1421" s="63">
        <v>1397</v>
      </c>
      <c r="B1421" s="63">
        <v>36.459576270068709</v>
      </c>
      <c r="C1421" s="63">
        <v>-28.459576270068709</v>
      </c>
    </row>
    <row r="1422" spans="1:3" x14ac:dyDescent="0.2">
      <c r="A1422" s="63">
        <v>1398</v>
      </c>
      <c r="B1422" s="63">
        <v>21.803544495082978</v>
      </c>
      <c r="C1422" s="63">
        <v>-2.8035444950829778</v>
      </c>
    </row>
    <row r="1423" spans="1:3" x14ac:dyDescent="0.2">
      <c r="A1423" s="63">
        <v>1399</v>
      </c>
      <c r="B1423" s="63">
        <v>50.449424782555099</v>
      </c>
      <c r="C1423" s="63">
        <v>2.5505752174449015</v>
      </c>
    </row>
    <row r="1424" spans="1:3" x14ac:dyDescent="0.2">
      <c r="A1424" s="63">
        <v>1400</v>
      </c>
      <c r="B1424" s="63">
        <v>15.807895132588815</v>
      </c>
      <c r="C1424" s="63">
        <v>-6.8078951325888148</v>
      </c>
    </row>
    <row r="1425" spans="1:3" x14ac:dyDescent="0.2">
      <c r="A1425" s="63">
        <v>1401</v>
      </c>
      <c r="B1425" s="63">
        <v>57.111257407548614</v>
      </c>
      <c r="C1425" s="63">
        <v>46.888742592451386</v>
      </c>
    </row>
    <row r="1426" spans="1:3" x14ac:dyDescent="0.2">
      <c r="A1426" s="63">
        <v>1402</v>
      </c>
      <c r="B1426" s="63">
        <v>77.762938545028504</v>
      </c>
      <c r="C1426" s="63">
        <v>24.237061454971496</v>
      </c>
    </row>
    <row r="1427" spans="1:3" x14ac:dyDescent="0.2">
      <c r="A1427" s="63">
        <v>1403</v>
      </c>
      <c r="B1427" s="63">
        <v>27.799193857577144</v>
      </c>
      <c r="C1427" s="63">
        <v>-8.7991938575771442</v>
      </c>
    </row>
    <row r="1428" spans="1:3" x14ac:dyDescent="0.2">
      <c r="A1428" s="63">
        <v>1404</v>
      </c>
      <c r="B1428" s="63">
        <v>37.791942795067413</v>
      </c>
      <c r="C1428" s="63">
        <v>-28.791942795067413</v>
      </c>
    </row>
    <row r="1429" spans="1:3" x14ac:dyDescent="0.2">
      <c r="A1429" s="63">
        <v>1405</v>
      </c>
      <c r="B1429" s="63">
        <v>35.793393007569364</v>
      </c>
      <c r="C1429" s="63">
        <v>-16.793393007569364</v>
      </c>
    </row>
    <row r="1430" spans="1:3" x14ac:dyDescent="0.2">
      <c r="A1430" s="63">
        <v>1406</v>
      </c>
      <c r="B1430" s="63">
        <v>107.07500209499997</v>
      </c>
      <c r="C1430" s="63">
        <v>-26.075002094999974</v>
      </c>
    </row>
    <row r="1431" spans="1:3" x14ac:dyDescent="0.2">
      <c r="A1431" s="63">
        <v>1407</v>
      </c>
      <c r="B1431" s="63">
        <v>65.105456557540833</v>
      </c>
      <c r="C1431" s="63">
        <v>9.8945434424591667</v>
      </c>
    </row>
    <row r="1432" spans="1:3" x14ac:dyDescent="0.2">
      <c r="A1432" s="63">
        <v>1408</v>
      </c>
      <c r="B1432" s="63">
        <v>37.125759532568068</v>
      </c>
      <c r="C1432" s="63">
        <v>7.8742404674319317</v>
      </c>
    </row>
    <row r="1433" spans="1:3" x14ac:dyDescent="0.2">
      <c r="A1433" s="63">
        <v>1409</v>
      </c>
      <c r="B1433" s="63">
        <v>36.459576270068709</v>
      </c>
      <c r="C1433" s="63">
        <v>5.5404237299312911</v>
      </c>
    </row>
    <row r="1434" spans="1:3" x14ac:dyDescent="0.2">
      <c r="A1434" s="63">
        <v>1410</v>
      </c>
      <c r="B1434" s="63">
        <v>29.131560382575845</v>
      </c>
      <c r="C1434" s="63">
        <v>-9.1315603825758451</v>
      </c>
    </row>
    <row r="1435" spans="1:3" x14ac:dyDescent="0.2">
      <c r="A1435" s="63">
        <v>1411</v>
      </c>
      <c r="B1435" s="63">
        <v>34.461026482570659</v>
      </c>
      <c r="C1435" s="63">
        <v>-42.461026482570659</v>
      </c>
    </row>
    <row r="1436" spans="1:3" x14ac:dyDescent="0.2">
      <c r="A1436" s="63">
        <v>1412</v>
      </c>
      <c r="B1436" s="63">
        <v>62.440723507543424</v>
      </c>
      <c r="C1436" s="63">
        <v>13.559276492456576</v>
      </c>
    </row>
    <row r="1437" spans="1:3" x14ac:dyDescent="0.2">
      <c r="A1437" s="63">
        <v>1413</v>
      </c>
      <c r="B1437" s="63">
        <v>83.092404645023322</v>
      </c>
      <c r="C1437" s="63">
        <v>-49.092404645023322</v>
      </c>
    </row>
    <row r="1438" spans="1:3" x14ac:dyDescent="0.2">
      <c r="A1438" s="63">
        <v>1414</v>
      </c>
      <c r="B1438" s="63">
        <v>25.134460807579735</v>
      </c>
      <c r="C1438" s="63">
        <v>-8.1344608075797353</v>
      </c>
    </row>
    <row r="1439" spans="1:3" x14ac:dyDescent="0.2">
      <c r="A1439" s="63">
        <v>1415</v>
      </c>
      <c r="B1439" s="63">
        <v>47.118508470058337</v>
      </c>
      <c r="C1439" s="63">
        <v>-27.118508470058337</v>
      </c>
    </row>
    <row r="1440" spans="1:3" x14ac:dyDescent="0.2">
      <c r="A1440" s="63">
        <v>1416</v>
      </c>
      <c r="B1440" s="63">
        <v>62.440723507543424</v>
      </c>
      <c r="C1440" s="63">
        <v>8.5592764924565756</v>
      </c>
    </row>
    <row r="1441" spans="1:3" x14ac:dyDescent="0.2">
      <c r="A1441" s="63">
        <v>1417</v>
      </c>
      <c r="B1441" s="63">
        <v>81.093854857525272</v>
      </c>
      <c r="C1441" s="63">
        <v>5.9061451424747275</v>
      </c>
    </row>
    <row r="1442" spans="1:3" x14ac:dyDescent="0.2">
      <c r="A1442" s="63">
        <v>1418</v>
      </c>
      <c r="B1442" s="63">
        <v>39.79049258256547</v>
      </c>
      <c r="C1442" s="63">
        <v>-41.79049258256547</v>
      </c>
    </row>
    <row r="1443" spans="1:3" x14ac:dyDescent="0.2">
      <c r="A1443" s="63">
        <v>1419</v>
      </c>
      <c r="B1443" s="63">
        <v>40.456675845064822</v>
      </c>
      <c r="C1443" s="63">
        <v>-13.456675845064822</v>
      </c>
    </row>
    <row r="1444" spans="1:3" x14ac:dyDescent="0.2">
      <c r="A1444" s="63">
        <v>1420</v>
      </c>
      <c r="B1444" s="63">
        <v>35.127209745070012</v>
      </c>
      <c r="C1444" s="63">
        <v>-28.127209745070012</v>
      </c>
    </row>
    <row r="1445" spans="1:3" x14ac:dyDescent="0.2">
      <c r="A1445" s="63">
        <v>1421</v>
      </c>
      <c r="B1445" s="63">
        <v>39.124309320066118</v>
      </c>
      <c r="C1445" s="63">
        <v>-14.124309320066118</v>
      </c>
    </row>
    <row r="1446" spans="1:3" x14ac:dyDescent="0.2">
      <c r="A1446" s="63">
        <v>1422</v>
      </c>
      <c r="B1446" s="63">
        <v>45.786141945059633</v>
      </c>
      <c r="C1446" s="63">
        <v>1.213858054940367</v>
      </c>
    </row>
    <row r="1447" spans="1:3" x14ac:dyDescent="0.2">
      <c r="A1447" s="63">
        <v>1423</v>
      </c>
      <c r="B1447" s="63">
        <v>59.109807195046663</v>
      </c>
      <c r="C1447" s="63">
        <v>24.890192804953337</v>
      </c>
    </row>
    <row r="1448" spans="1:3" x14ac:dyDescent="0.2">
      <c r="A1448" s="63">
        <v>1424</v>
      </c>
      <c r="B1448" s="63">
        <v>45.119958682560281</v>
      </c>
      <c r="C1448" s="63">
        <v>-6.1199586825602807</v>
      </c>
    </row>
    <row r="1449" spans="1:3" x14ac:dyDescent="0.2">
      <c r="A1449" s="63">
        <v>1425</v>
      </c>
      <c r="B1449" s="63">
        <v>81.093854857525272</v>
      </c>
      <c r="C1449" s="63">
        <v>52.906145142474728</v>
      </c>
    </row>
    <row r="1450" spans="1:3" x14ac:dyDescent="0.2">
      <c r="A1450" s="63">
        <v>1426</v>
      </c>
      <c r="B1450" s="63">
        <v>43.787592157561583</v>
      </c>
      <c r="C1450" s="63">
        <v>-1.7875921575615834</v>
      </c>
    </row>
    <row r="1451" spans="1:3" x14ac:dyDescent="0.2">
      <c r="A1451" s="63">
        <v>1427</v>
      </c>
      <c r="B1451" s="63">
        <v>60.442173720045368</v>
      </c>
      <c r="C1451" s="63">
        <v>45.557826279954632</v>
      </c>
    </row>
    <row r="1452" spans="1:3" x14ac:dyDescent="0.2">
      <c r="A1452" s="63">
        <v>1428</v>
      </c>
      <c r="B1452" s="63">
        <v>129.72523301997794</v>
      </c>
      <c r="C1452" s="63">
        <v>3.2747669800220649</v>
      </c>
    </row>
    <row r="1453" spans="1:3" x14ac:dyDescent="0.2">
      <c r="A1453" s="63">
        <v>1429</v>
      </c>
      <c r="B1453" s="63">
        <v>43.787592157561583</v>
      </c>
      <c r="C1453" s="63">
        <v>-0.78759215756158341</v>
      </c>
    </row>
    <row r="1454" spans="1:3" x14ac:dyDescent="0.2">
      <c r="A1454" s="63">
        <v>1430</v>
      </c>
      <c r="B1454" s="63">
        <v>46.452325207558985</v>
      </c>
      <c r="C1454" s="63">
        <v>59.547674792441015</v>
      </c>
    </row>
    <row r="1455" spans="1:3" x14ac:dyDescent="0.2">
      <c r="A1455" s="63">
        <v>1431</v>
      </c>
      <c r="B1455" s="63">
        <v>59.109807195046663</v>
      </c>
      <c r="C1455" s="63">
        <v>24.890192804953337</v>
      </c>
    </row>
    <row r="1456" spans="1:3" x14ac:dyDescent="0.2">
      <c r="A1456" s="63">
        <v>1432</v>
      </c>
      <c r="B1456" s="63">
        <v>45.119958682560281</v>
      </c>
      <c r="C1456" s="63">
        <v>-5.1199586825602807</v>
      </c>
    </row>
    <row r="1457" spans="1:3" x14ac:dyDescent="0.2">
      <c r="A1457" s="63">
        <v>1433</v>
      </c>
      <c r="B1457" s="63">
        <v>175.02569486993383</v>
      </c>
      <c r="C1457" s="63">
        <v>44.97430513006617</v>
      </c>
    </row>
    <row r="1458" spans="1:3" x14ac:dyDescent="0.2">
      <c r="A1458" s="63">
        <v>1434</v>
      </c>
      <c r="B1458" s="63">
        <v>199.67447558240985</v>
      </c>
      <c r="C1458" s="63">
        <v>-44.674475582409855</v>
      </c>
    </row>
    <row r="1459" spans="1:3" x14ac:dyDescent="0.2">
      <c r="A1459" s="63">
        <v>1435</v>
      </c>
      <c r="B1459" s="63">
        <v>83.758587907522667</v>
      </c>
      <c r="C1459" s="63">
        <v>45.241412092477333</v>
      </c>
    </row>
    <row r="1460" spans="1:3" x14ac:dyDescent="0.2">
      <c r="A1460" s="63">
        <v>1436</v>
      </c>
      <c r="B1460" s="63">
        <v>79.761488332526568</v>
      </c>
      <c r="C1460" s="63">
        <v>35.238511667473432</v>
      </c>
    </row>
    <row r="1461" spans="1:3" x14ac:dyDescent="0.2">
      <c r="A1461" s="63">
        <v>1437</v>
      </c>
      <c r="B1461" s="63">
        <v>224.32325629488588</v>
      </c>
      <c r="C1461" s="63">
        <v>-4.3232562948858799</v>
      </c>
    </row>
    <row r="1462" spans="1:3" x14ac:dyDescent="0.2">
      <c r="A1462" s="63">
        <v>1438</v>
      </c>
      <c r="B1462" s="63">
        <v>103.07790252000387</v>
      </c>
      <c r="C1462" s="63">
        <v>11.922097479996125</v>
      </c>
    </row>
    <row r="1463" spans="1:3" x14ac:dyDescent="0.2">
      <c r="A1463" s="63">
        <v>1439</v>
      </c>
      <c r="B1463" s="63">
        <v>148.3783643699598</v>
      </c>
      <c r="C1463" s="63">
        <v>6.6216356300402026</v>
      </c>
    </row>
    <row r="1464" spans="1:3" x14ac:dyDescent="0.2">
      <c r="A1464" s="63">
        <v>1440</v>
      </c>
      <c r="B1464" s="63">
        <v>185.68462706992347</v>
      </c>
      <c r="C1464" s="63">
        <v>37.315372930076535</v>
      </c>
    </row>
    <row r="1465" spans="1:3" x14ac:dyDescent="0.2">
      <c r="A1465" s="63">
        <v>1441</v>
      </c>
      <c r="B1465" s="63">
        <v>20.471177970084277</v>
      </c>
      <c r="C1465" s="63">
        <v>-2.4711779700842769</v>
      </c>
    </row>
    <row r="1466" spans="1:3" x14ac:dyDescent="0.2">
      <c r="A1466" s="63">
        <v>1442</v>
      </c>
      <c r="B1466" s="63">
        <v>5.1489629325991899</v>
      </c>
      <c r="C1466" s="63">
        <v>26.85103706740081</v>
      </c>
    </row>
    <row r="1467" spans="1:3" x14ac:dyDescent="0.2">
      <c r="A1467" s="63">
        <v>1443</v>
      </c>
      <c r="B1467" s="63">
        <v>17.806444920086868</v>
      </c>
      <c r="C1467" s="63">
        <v>-4.806444920086868</v>
      </c>
    </row>
    <row r="1468" spans="1:3" x14ac:dyDescent="0.2">
      <c r="A1468" s="63">
        <v>1444</v>
      </c>
      <c r="B1468" s="63">
        <v>27.133010595077792</v>
      </c>
      <c r="C1468" s="63">
        <v>-20.133010595077792</v>
      </c>
    </row>
    <row r="1469" spans="1:3" x14ac:dyDescent="0.2">
      <c r="A1469" s="63">
        <v>1445</v>
      </c>
      <c r="B1469" s="63">
        <v>15.141711870089463</v>
      </c>
      <c r="C1469" s="63">
        <v>-12.141711870089463</v>
      </c>
    </row>
    <row r="1470" spans="1:3" x14ac:dyDescent="0.2">
      <c r="A1470" s="63">
        <v>1446</v>
      </c>
      <c r="B1470" s="63">
        <v>34.461026482570659</v>
      </c>
      <c r="C1470" s="63">
        <v>-41.461026482570659</v>
      </c>
    </row>
    <row r="1471" spans="1:3" x14ac:dyDescent="0.2">
      <c r="A1471" s="63">
        <v>1447</v>
      </c>
      <c r="B1471" s="63">
        <v>65.771639820040178</v>
      </c>
      <c r="C1471" s="63">
        <v>-109.77163982004018</v>
      </c>
    </row>
    <row r="1472" spans="1:3" x14ac:dyDescent="0.2">
      <c r="A1472" s="63">
        <v>1448</v>
      </c>
      <c r="B1472" s="63">
        <v>31.130110170073902</v>
      </c>
      <c r="C1472" s="63">
        <v>-18.130110170073902</v>
      </c>
    </row>
    <row r="1473" spans="1:3" x14ac:dyDescent="0.2">
      <c r="A1473" s="63">
        <v>1449</v>
      </c>
      <c r="B1473" s="63">
        <v>21.137361232583629</v>
      </c>
      <c r="C1473" s="63">
        <v>-33.137361232583629</v>
      </c>
    </row>
    <row r="1474" spans="1:3" x14ac:dyDescent="0.2">
      <c r="A1474" s="63">
        <v>1450</v>
      </c>
      <c r="B1474" s="63">
        <v>31.79629343257325</v>
      </c>
      <c r="C1474" s="63">
        <v>-29.79629343257325</v>
      </c>
    </row>
    <row r="1475" spans="1:3" x14ac:dyDescent="0.2">
      <c r="A1475" s="63">
        <v>1451</v>
      </c>
      <c r="B1475" s="63">
        <v>34.461026482570659</v>
      </c>
      <c r="C1475" s="63">
        <v>6.5389735174293406</v>
      </c>
    </row>
    <row r="1476" spans="1:3" x14ac:dyDescent="0.2">
      <c r="A1476" s="63">
        <v>1452</v>
      </c>
      <c r="B1476" s="63">
        <v>26.46682733257844</v>
      </c>
      <c r="C1476" s="63">
        <v>0.53317266742156022</v>
      </c>
    </row>
    <row r="1477" spans="1:3" x14ac:dyDescent="0.2">
      <c r="A1477" s="63">
        <v>1453</v>
      </c>
      <c r="B1477" s="63">
        <v>49.783241520055746</v>
      </c>
      <c r="C1477" s="63">
        <v>-24.783241520055746</v>
      </c>
    </row>
    <row r="1478" spans="1:3" x14ac:dyDescent="0.2">
      <c r="A1478" s="63">
        <v>1454</v>
      </c>
      <c r="B1478" s="63">
        <v>46.452325207558985</v>
      </c>
      <c r="C1478" s="63">
        <v>-12.452325207558985</v>
      </c>
    </row>
    <row r="1479" spans="1:3" x14ac:dyDescent="0.2">
      <c r="A1479" s="63">
        <v>1455</v>
      </c>
      <c r="B1479" s="63">
        <v>18.47262818258622</v>
      </c>
      <c r="C1479" s="63">
        <v>-4.4726281825862202</v>
      </c>
    </row>
    <row r="1480" spans="1:3" x14ac:dyDescent="0.2">
      <c r="A1480" s="63">
        <v>1456</v>
      </c>
      <c r="B1480" s="63">
        <v>24.468277545080387</v>
      </c>
      <c r="C1480" s="63">
        <v>-1.4682775450803867</v>
      </c>
    </row>
    <row r="1481" spans="1:3" x14ac:dyDescent="0.2">
      <c r="A1481" s="63">
        <v>1457</v>
      </c>
      <c r="B1481" s="63">
        <v>71.101105920034996</v>
      </c>
      <c r="C1481" s="63">
        <v>15.898894079965004</v>
      </c>
    </row>
    <row r="1482" spans="1:3" x14ac:dyDescent="0.2">
      <c r="A1482" s="63">
        <v>1458</v>
      </c>
      <c r="B1482" s="63">
        <v>69.102556132536932</v>
      </c>
      <c r="C1482" s="63">
        <v>11.897443867463068</v>
      </c>
    </row>
    <row r="1483" spans="1:3" x14ac:dyDescent="0.2">
      <c r="A1483" s="63">
        <v>1459</v>
      </c>
      <c r="B1483" s="63">
        <v>167.69767898244095</v>
      </c>
      <c r="C1483" s="63">
        <v>-80.697678982440948</v>
      </c>
    </row>
    <row r="1484" spans="1:3" x14ac:dyDescent="0.2">
      <c r="A1484" s="63">
        <v>1460</v>
      </c>
      <c r="B1484" s="63">
        <v>35.127209745070012</v>
      </c>
      <c r="C1484" s="63">
        <v>-29.127209745070012</v>
      </c>
    </row>
    <row r="1485" spans="1:3" x14ac:dyDescent="0.2">
      <c r="A1485" s="63">
        <v>1461</v>
      </c>
      <c r="B1485" s="63">
        <v>40.456675845064822</v>
      </c>
      <c r="C1485" s="63">
        <v>-12.456675845064822</v>
      </c>
    </row>
    <row r="1486" spans="1:3" x14ac:dyDescent="0.2">
      <c r="A1486" s="63">
        <v>1462</v>
      </c>
      <c r="B1486" s="63">
        <v>33.794843220071307</v>
      </c>
      <c r="C1486" s="63">
        <v>-4.7948432200713071</v>
      </c>
    </row>
    <row r="1487" spans="1:3" x14ac:dyDescent="0.2">
      <c r="A1487" s="63">
        <v>1463</v>
      </c>
      <c r="B1487" s="63">
        <v>39.79049258256547</v>
      </c>
      <c r="C1487" s="63">
        <v>-42.79049258256547</v>
      </c>
    </row>
    <row r="1488" spans="1:3" x14ac:dyDescent="0.2">
      <c r="A1488" s="63">
        <v>1464</v>
      </c>
      <c r="B1488" s="63">
        <v>43.121408895062231</v>
      </c>
      <c r="C1488" s="63">
        <v>9.8785911049377688</v>
      </c>
    </row>
    <row r="1489" spans="1:3" x14ac:dyDescent="0.2">
      <c r="A1489" s="63">
        <v>1465</v>
      </c>
      <c r="B1489" s="63">
        <v>39.124309320066118</v>
      </c>
      <c r="C1489" s="63">
        <v>10.875690679933882</v>
      </c>
    </row>
    <row r="1490" spans="1:3" x14ac:dyDescent="0.2">
      <c r="A1490" s="63">
        <v>1466</v>
      </c>
      <c r="B1490" s="63">
        <v>35.793393007569364</v>
      </c>
      <c r="C1490" s="63">
        <v>-4.7933930075693638</v>
      </c>
    </row>
    <row r="1491" spans="1:3" x14ac:dyDescent="0.2">
      <c r="A1491" s="63">
        <v>1467</v>
      </c>
      <c r="B1491" s="63">
        <v>46.452325207558985</v>
      </c>
      <c r="C1491" s="63">
        <v>-44.452325207558985</v>
      </c>
    </row>
    <row r="1492" spans="1:3" x14ac:dyDescent="0.2">
      <c r="A1492" s="63">
        <v>1468</v>
      </c>
      <c r="B1492" s="63">
        <v>60.442173720045368</v>
      </c>
      <c r="C1492" s="63">
        <v>-7.4421737200453677</v>
      </c>
    </row>
    <row r="1493" spans="1:3" x14ac:dyDescent="0.2">
      <c r="A1493" s="63">
        <v>1469</v>
      </c>
      <c r="B1493" s="63">
        <v>27.133010595077792</v>
      </c>
      <c r="C1493" s="63">
        <v>-6.133010595077792</v>
      </c>
    </row>
    <row r="1494" spans="1:3" x14ac:dyDescent="0.2">
      <c r="A1494" s="63">
        <v>1470</v>
      </c>
      <c r="B1494" s="63">
        <v>49.783241520055746</v>
      </c>
      <c r="C1494" s="63">
        <v>-26.783241520055746</v>
      </c>
    </row>
    <row r="1495" spans="1:3" x14ac:dyDescent="0.2">
      <c r="A1495" s="63">
        <v>1471</v>
      </c>
      <c r="B1495" s="63">
        <v>67.104006345038883</v>
      </c>
      <c r="C1495" s="63">
        <v>-51.104006345038883</v>
      </c>
    </row>
    <row r="1496" spans="1:3" x14ac:dyDescent="0.2">
      <c r="A1496" s="63">
        <v>1472</v>
      </c>
      <c r="B1496" s="63">
        <v>61.774540245044072</v>
      </c>
      <c r="C1496" s="63">
        <v>-3.7745402450440722</v>
      </c>
    </row>
    <row r="1497" spans="1:3" x14ac:dyDescent="0.2">
      <c r="A1497" s="63">
        <v>1473</v>
      </c>
      <c r="B1497" s="63">
        <v>34.461026482570659</v>
      </c>
      <c r="C1497" s="63">
        <v>6.5389735174293406</v>
      </c>
    </row>
    <row r="1498" spans="1:3" x14ac:dyDescent="0.2">
      <c r="A1498" s="63">
        <v>1474</v>
      </c>
      <c r="B1498" s="63">
        <v>20.471177970084277</v>
      </c>
      <c r="C1498" s="63">
        <v>-3.4711779700842769</v>
      </c>
    </row>
    <row r="1499" spans="1:3" x14ac:dyDescent="0.2">
      <c r="A1499" s="63">
        <v>1475</v>
      </c>
      <c r="B1499" s="63">
        <v>49.783241520055746</v>
      </c>
      <c r="C1499" s="63">
        <v>-25.783241520055746</v>
      </c>
    </row>
    <row r="1500" spans="1:3" x14ac:dyDescent="0.2">
      <c r="A1500" s="63">
        <v>1476</v>
      </c>
      <c r="B1500" s="63">
        <v>46.452325207558985</v>
      </c>
      <c r="C1500" s="63">
        <v>-13.452325207558985</v>
      </c>
    </row>
    <row r="1501" spans="1:3" x14ac:dyDescent="0.2">
      <c r="A1501" s="63">
        <v>1477</v>
      </c>
      <c r="B1501" s="63">
        <v>46.452325207558985</v>
      </c>
      <c r="C1501" s="63">
        <v>-44.452325207558985</v>
      </c>
    </row>
    <row r="1502" spans="1:3" x14ac:dyDescent="0.2">
      <c r="A1502" s="63">
        <v>1478</v>
      </c>
      <c r="B1502" s="63">
        <v>37.125759532568068</v>
      </c>
      <c r="C1502" s="63">
        <v>-14.125759532568068</v>
      </c>
    </row>
    <row r="1503" spans="1:3" x14ac:dyDescent="0.2">
      <c r="A1503" s="63">
        <v>1479</v>
      </c>
      <c r="B1503" s="63">
        <v>67.104006345038883</v>
      </c>
      <c r="C1503" s="63">
        <v>23.895993654961117</v>
      </c>
    </row>
    <row r="1504" spans="1:3" x14ac:dyDescent="0.2">
      <c r="A1504" s="63">
        <v>1480</v>
      </c>
      <c r="B1504" s="63">
        <v>28.465377120076493</v>
      </c>
      <c r="C1504" s="63">
        <v>3.5346228799235071</v>
      </c>
    </row>
    <row r="1505" spans="1:3" x14ac:dyDescent="0.2">
      <c r="A1505" s="63">
        <v>1481</v>
      </c>
      <c r="B1505" s="63">
        <v>39.124309320066118</v>
      </c>
      <c r="C1505" s="63">
        <v>9.8756906799338822</v>
      </c>
    </row>
    <row r="1506" spans="1:3" x14ac:dyDescent="0.2">
      <c r="A1506" s="63">
        <v>1482</v>
      </c>
      <c r="B1506" s="63">
        <v>27.133010595077792</v>
      </c>
      <c r="C1506" s="63">
        <v>-6.133010595077792</v>
      </c>
    </row>
    <row r="1507" spans="1:3" x14ac:dyDescent="0.2">
      <c r="A1507" s="63">
        <v>1483</v>
      </c>
      <c r="B1507" s="63">
        <v>49.783241520055746</v>
      </c>
      <c r="C1507" s="63">
        <v>-25.783241520055746</v>
      </c>
    </row>
    <row r="1508" spans="1:3" x14ac:dyDescent="0.2">
      <c r="A1508" s="63">
        <v>1484</v>
      </c>
      <c r="B1508" s="63">
        <v>60.442173720045368</v>
      </c>
      <c r="C1508" s="63">
        <v>-7.4421737200453677</v>
      </c>
    </row>
    <row r="1509" spans="1:3" x14ac:dyDescent="0.2">
      <c r="A1509" s="63">
        <v>1485</v>
      </c>
      <c r="B1509" s="63">
        <v>61.774540245044072</v>
      </c>
      <c r="C1509" s="63">
        <v>-3.7745402450440722</v>
      </c>
    </row>
    <row r="1510" spans="1:3" x14ac:dyDescent="0.2">
      <c r="A1510" s="63">
        <v>1486</v>
      </c>
      <c r="B1510" s="63">
        <v>67.104006345038883</v>
      </c>
      <c r="C1510" s="63">
        <v>-50.104006345038883</v>
      </c>
    </row>
    <row r="1511" spans="1:3" x14ac:dyDescent="0.2">
      <c r="A1511" s="63">
        <v>1487</v>
      </c>
      <c r="B1511" s="63">
        <v>71.101105920034996</v>
      </c>
      <c r="C1511" s="63">
        <v>14.898894079965004</v>
      </c>
    </row>
    <row r="1512" spans="1:3" x14ac:dyDescent="0.2">
      <c r="A1512" s="63">
        <v>1488</v>
      </c>
      <c r="B1512" s="63">
        <v>69.102556132536932</v>
      </c>
      <c r="C1512" s="63">
        <v>11.897443867463068</v>
      </c>
    </row>
    <row r="1513" spans="1:3" x14ac:dyDescent="0.2">
      <c r="A1513" s="63">
        <v>1489</v>
      </c>
      <c r="B1513" s="63">
        <v>24.468277545080387</v>
      </c>
      <c r="C1513" s="63">
        <v>-1.4682775450803867</v>
      </c>
    </row>
    <row r="1514" spans="1:3" x14ac:dyDescent="0.2">
      <c r="A1514" s="63">
        <v>1490</v>
      </c>
      <c r="B1514" s="63">
        <v>18.47262818258622</v>
      </c>
      <c r="C1514" s="63">
        <v>-5.4726281825862202</v>
      </c>
    </row>
    <row r="1515" spans="1:3" x14ac:dyDescent="0.2">
      <c r="A1515" s="63">
        <v>1491</v>
      </c>
      <c r="B1515" s="63">
        <v>35.127209745070012</v>
      </c>
      <c r="C1515" s="63">
        <v>-29.127209745070012</v>
      </c>
    </row>
    <row r="1516" spans="1:3" x14ac:dyDescent="0.2">
      <c r="A1516" s="63">
        <v>1492</v>
      </c>
      <c r="B1516" s="63">
        <v>148.3783643699598</v>
      </c>
      <c r="C1516" s="63">
        <v>-61.378364369959797</v>
      </c>
    </row>
    <row r="1517" spans="1:3" x14ac:dyDescent="0.2">
      <c r="A1517" s="63">
        <v>1493</v>
      </c>
      <c r="B1517" s="63">
        <v>39.79049258256547</v>
      </c>
      <c r="C1517" s="63">
        <v>-70.790492582565463</v>
      </c>
    </row>
    <row r="1518" spans="1:3" x14ac:dyDescent="0.2">
      <c r="A1518" s="63">
        <v>1494</v>
      </c>
      <c r="B1518" s="63">
        <v>45.119958682560281</v>
      </c>
      <c r="C1518" s="63">
        <v>419.88004131743969</v>
      </c>
    </row>
    <row r="1519" spans="1:3" x14ac:dyDescent="0.2">
      <c r="A1519" s="63">
        <v>1495</v>
      </c>
      <c r="B1519" s="63">
        <v>17.806444920086868</v>
      </c>
      <c r="C1519" s="63">
        <v>-5.806444920086868</v>
      </c>
    </row>
    <row r="1520" spans="1:3" x14ac:dyDescent="0.2">
      <c r="A1520" s="63">
        <v>1496</v>
      </c>
      <c r="B1520" s="63">
        <v>5.1489629325991899</v>
      </c>
      <c r="C1520" s="63">
        <v>25.85103706740081</v>
      </c>
    </row>
    <row r="1521" spans="1:3" x14ac:dyDescent="0.2">
      <c r="A1521" s="63">
        <v>1497</v>
      </c>
      <c r="B1521" s="63">
        <v>31.79629343257325</v>
      </c>
      <c r="C1521" s="63">
        <v>-29.79629343257325</v>
      </c>
    </row>
    <row r="1522" spans="1:3" x14ac:dyDescent="0.2">
      <c r="A1522" s="63">
        <v>1498</v>
      </c>
      <c r="B1522" s="63">
        <v>21.137361232583629</v>
      </c>
      <c r="C1522" s="63">
        <v>-33.137361232583629</v>
      </c>
    </row>
    <row r="1523" spans="1:3" x14ac:dyDescent="0.2">
      <c r="A1523" s="63">
        <v>1499</v>
      </c>
      <c r="B1523" s="63">
        <v>34.461026482570659</v>
      </c>
      <c r="C1523" s="63">
        <v>-41.461026482570659</v>
      </c>
    </row>
    <row r="1524" spans="1:3" x14ac:dyDescent="0.2">
      <c r="A1524" s="63">
        <v>1500</v>
      </c>
      <c r="B1524" s="63">
        <v>37.791942795067413</v>
      </c>
      <c r="C1524" s="63">
        <v>-4.7919427950674134</v>
      </c>
    </row>
    <row r="1525" spans="1:3" x14ac:dyDescent="0.2">
      <c r="A1525" s="63">
        <v>1501</v>
      </c>
      <c r="B1525" s="63">
        <v>41.789042370063527</v>
      </c>
      <c r="C1525" s="63">
        <v>-7.7890423700635267</v>
      </c>
    </row>
    <row r="1526" spans="1:3" x14ac:dyDescent="0.2">
      <c r="A1526" s="63">
        <v>1502</v>
      </c>
      <c r="B1526" s="63">
        <v>68.436372870037587</v>
      </c>
      <c r="C1526" s="63">
        <v>37.563627129962413</v>
      </c>
    </row>
    <row r="1527" spans="1:3" x14ac:dyDescent="0.2">
      <c r="A1527" s="63">
        <v>1503</v>
      </c>
      <c r="B1527" s="63">
        <v>101.74553599500517</v>
      </c>
      <c r="C1527" s="63">
        <v>31.25446400499483</v>
      </c>
    </row>
    <row r="1528" spans="1:3" x14ac:dyDescent="0.2">
      <c r="A1528" s="63">
        <v>1504</v>
      </c>
      <c r="B1528" s="63">
        <v>59.109807195046663</v>
      </c>
      <c r="C1528" s="63">
        <v>24.890192804953337</v>
      </c>
    </row>
    <row r="1529" spans="1:3" x14ac:dyDescent="0.2">
      <c r="A1529" s="63">
        <v>1505</v>
      </c>
      <c r="B1529" s="63">
        <v>210.99959104489881</v>
      </c>
      <c r="C1529" s="63">
        <v>-118.99959104489881</v>
      </c>
    </row>
    <row r="1530" spans="1:3" x14ac:dyDescent="0.2">
      <c r="A1530" s="63">
        <v>1506</v>
      </c>
      <c r="B1530" s="63">
        <v>209.00104125740074</v>
      </c>
      <c r="C1530" s="63">
        <v>-447.00104125740074</v>
      </c>
    </row>
    <row r="1531" spans="1:3" x14ac:dyDescent="0.2">
      <c r="A1531" s="63">
        <v>1507</v>
      </c>
      <c r="B1531" s="63">
        <v>166.36531245744226</v>
      </c>
      <c r="C1531" s="63">
        <v>57.634687542557742</v>
      </c>
    </row>
    <row r="1532" spans="1:3" x14ac:dyDescent="0.2">
      <c r="A1532" s="63">
        <v>1508</v>
      </c>
      <c r="B1532" s="63">
        <v>61.10835698254472</v>
      </c>
      <c r="C1532" s="63">
        <v>-258.10835698254471</v>
      </c>
    </row>
    <row r="1533" spans="1:3" x14ac:dyDescent="0.2">
      <c r="A1533" s="63">
        <v>1509</v>
      </c>
      <c r="B1533" s="63">
        <v>190.34790990741891</v>
      </c>
      <c r="C1533" s="63">
        <v>121.65209009258109</v>
      </c>
    </row>
    <row r="1534" spans="1:3" x14ac:dyDescent="0.2">
      <c r="A1534" s="63">
        <v>1510</v>
      </c>
      <c r="B1534" s="63">
        <v>39.124309320066118</v>
      </c>
      <c r="C1534" s="63">
        <v>10.875690679933882</v>
      </c>
    </row>
    <row r="1535" spans="1:3" x14ac:dyDescent="0.2">
      <c r="A1535" s="63">
        <v>1511</v>
      </c>
      <c r="B1535" s="63">
        <v>37.125759532568068</v>
      </c>
      <c r="C1535" s="63">
        <v>8.8742404674319317</v>
      </c>
    </row>
    <row r="1536" spans="1:3" x14ac:dyDescent="0.2">
      <c r="A1536" s="63">
        <v>1512</v>
      </c>
      <c r="B1536" s="63">
        <v>51.115608045054451</v>
      </c>
      <c r="C1536" s="63">
        <v>3.8843919549455492</v>
      </c>
    </row>
    <row r="1537" spans="1:3" x14ac:dyDescent="0.2">
      <c r="A1537" s="63">
        <v>1513</v>
      </c>
      <c r="B1537" s="63">
        <v>49.783241520055746</v>
      </c>
      <c r="C1537" s="63">
        <v>-24.783241520055746</v>
      </c>
    </row>
    <row r="1538" spans="1:3" x14ac:dyDescent="0.2">
      <c r="A1538" s="63">
        <v>1514</v>
      </c>
      <c r="B1538" s="63">
        <v>46.452325207558985</v>
      </c>
      <c r="C1538" s="63">
        <v>-44.452325207558985</v>
      </c>
    </row>
    <row r="1539" spans="1:3" x14ac:dyDescent="0.2">
      <c r="A1539" s="63">
        <v>1515</v>
      </c>
      <c r="B1539" s="63">
        <v>43.121408895062231</v>
      </c>
      <c r="C1539" s="63">
        <v>9.8785911049377688</v>
      </c>
    </row>
    <row r="1540" spans="1:3" x14ac:dyDescent="0.2">
      <c r="A1540" s="63">
        <v>1516</v>
      </c>
      <c r="B1540" s="63">
        <v>35.793393007569364</v>
      </c>
      <c r="C1540" s="63">
        <v>-4.7933930075693638</v>
      </c>
    </row>
    <row r="1541" spans="1:3" x14ac:dyDescent="0.2">
      <c r="A1541" s="63">
        <v>1517</v>
      </c>
      <c r="B1541" s="63">
        <v>55.778890882549909</v>
      </c>
      <c r="C1541" s="63">
        <v>-99.778890882549916</v>
      </c>
    </row>
    <row r="1542" spans="1:3" x14ac:dyDescent="0.2">
      <c r="A1542" s="63">
        <v>1518</v>
      </c>
      <c r="B1542" s="63">
        <v>41.789042370063527</v>
      </c>
      <c r="C1542" s="63">
        <v>-7.7890423700635267</v>
      </c>
    </row>
    <row r="1543" spans="1:3" x14ac:dyDescent="0.2">
      <c r="A1543" s="63">
        <v>1519</v>
      </c>
      <c r="B1543" s="63">
        <v>17.806444920086868</v>
      </c>
      <c r="C1543" s="63">
        <v>-4.806444920086868</v>
      </c>
    </row>
    <row r="1544" spans="1:3" x14ac:dyDescent="0.2">
      <c r="A1544" s="63">
        <v>1520</v>
      </c>
      <c r="B1544" s="63">
        <v>27.133010595077792</v>
      </c>
      <c r="C1544" s="63">
        <v>-19.133010595077792</v>
      </c>
    </row>
    <row r="1545" spans="1:3" x14ac:dyDescent="0.2">
      <c r="A1545" s="63">
        <v>1521</v>
      </c>
      <c r="B1545" s="63">
        <v>21.137361232583629</v>
      </c>
      <c r="C1545" s="63">
        <v>-33.137361232583629</v>
      </c>
    </row>
    <row r="1546" spans="1:3" x14ac:dyDescent="0.2">
      <c r="A1546" s="63">
        <v>1522</v>
      </c>
      <c r="B1546" s="63">
        <v>34.461026482570659</v>
      </c>
      <c r="C1546" s="63">
        <v>-42.461026482570659</v>
      </c>
    </row>
    <row r="1547" spans="1:3" x14ac:dyDescent="0.2">
      <c r="A1547" s="63">
        <v>1523</v>
      </c>
      <c r="B1547" s="63">
        <v>31.130110170073902</v>
      </c>
      <c r="C1547" s="63">
        <v>-18.130110170073902</v>
      </c>
    </row>
    <row r="1548" spans="1:3" x14ac:dyDescent="0.2">
      <c r="A1548" s="63">
        <v>1524</v>
      </c>
      <c r="B1548" s="63">
        <v>24.468277545080387</v>
      </c>
      <c r="C1548" s="63">
        <v>-1.4682775450803867</v>
      </c>
    </row>
    <row r="1549" spans="1:3" x14ac:dyDescent="0.2">
      <c r="A1549" s="63">
        <v>1525</v>
      </c>
      <c r="B1549" s="63">
        <v>45.786141945059633</v>
      </c>
      <c r="C1549" s="63">
        <v>1.213858054940367</v>
      </c>
    </row>
    <row r="1550" spans="1:3" x14ac:dyDescent="0.2">
      <c r="A1550" s="63">
        <v>1526</v>
      </c>
      <c r="B1550" s="63">
        <v>49.783241520055746</v>
      </c>
      <c r="C1550" s="63">
        <v>-25.783241520055746</v>
      </c>
    </row>
    <row r="1551" spans="1:3" x14ac:dyDescent="0.2">
      <c r="A1551" s="63">
        <v>1527</v>
      </c>
      <c r="B1551" s="63">
        <v>67.104006345038883</v>
      </c>
      <c r="C1551" s="63">
        <v>-51.104006345038883</v>
      </c>
    </row>
    <row r="1552" spans="1:3" x14ac:dyDescent="0.2">
      <c r="A1552" s="63">
        <v>1528</v>
      </c>
      <c r="B1552" s="63">
        <v>69.102556132536932</v>
      </c>
      <c r="C1552" s="63">
        <v>12.897443867463068</v>
      </c>
    </row>
    <row r="1553" spans="1:3" x14ac:dyDescent="0.2">
      <c r="A1553" s="63">
        <v>1529</v>
      </c>
      <c r="B1553" s="63">
        <v>18.47262818258622</v>
      </c>
      <c r="C1553" s="63">
        <v>-5.4726281825862202</v>
      </c>
    </row>
    <row r="1554" spans="1:3" x14ac:dyDescent="0.2">
      <c r="A1554" s="63">
        <v>1530</v>
      </c>
      <c r="B1554" s="63">
        <v>71.101105920034996</v>
      </c>
      <c r="C1554" s="63">
        <v>15.898894079965004</v>
      </c>
    </row>
    <row r="1555" spans="1:3" x14ac:dyDescent="0.2">
      <c r="A1555" s="63">
        <v>1531</v>
      </c>
      <c r="B1555" s="63">
        <v>43.787592157561583</v>
      </c>
      <c r="C1555" s="63">
        <v>-1.7875921575615834</v>
      </c>
    </row>
    <row r="1556" spans="1:3" x14ac:dyDescent="0.2">
      <c r="A1556" s="63">
        <v>1532</v>
      </c>
      <c r="B1556" s="63">
        <v>190.34790990741891</v>
      </c>
      <c r="C1556" s="63">
        <v>6.6520900925810906</v>
      </c>
    </row>
    <row r="1557" spans="1:3" x14ac:dyDescent="0.2">
      <c r="A1557" s="63">
        <v>1533</v>
      </c>
      <c r="B1557" s="63">
        <v>40.456675845064822</v>
      </c>
      <c r="C1557" s="63">
        <v>-13.456675845064822</v>
      </c>
    </row>
    <row r="1558" spans="1:3" x14ac:dyDescent="0.2">
      <c r="A1558" s="63">
        <v>1534</v>
      </c>
      <c r="B1558" s="63">
        <v>33.794843220071307</v>
      </c>
      <c r="C1558" s="63">
        <v>-5.7948432200713071</v>
      </c>
    </row>
    <row r="1559" spans="1:3" x14ac:dyDescent="0.2">
      <c r="A1559" s="63">
        <v>1535</v>
      </c>
      <c r="B1559" s="63">
        <v>45.119958682560281</v>
      </c>
      <c r="C1559" s="63">
        <v>-6.1199586825602807</v>
      </c>
    </row>
    <row r="1560" spans="1:3" x14ac:dyDescent="0.2">
      <c r="A1560" s="63">
        <v>1536</v>
      </c>
      <c r="B1560" s="63">
        <v>102.41171925750452</v>
      </c>
      <c r="C1560" s="63">
        <v>31.588280742495485</v>
      </c>
    </row>
    <row r="1561" spans="1:3" x14ac:dyDescent="0.2">
      <c r="A1561" s="63">
        <v>1537</v>
      </c>
      <c r="B1561" s="63">
        <v>59.109807195046663</v>
      </c>
      <c r="C1561" s="63">
        <v>25.890192804953337</v>
      </c>
    </row>
    <row r="1562" spans="1:3" x14ac:dyDescent="0.2">
      <c r="A1562" s="63">
        <v>1538</v>
      </c>
      <c r="B1562" s="63">
        <v>46.452325207558985</v>
      </c>
      <c r="C1562" s="63">
        <v>-13.452325207558985</v>
      </c>
    </row>
    <row r="1563" spans="1:3" x14ac:dyDescent="0.2">
      <c r="A1563" s="63">
        <v>1539</v>
      </c>
      <c r="B1563" s="63">
        <v>37.125759532568068</v>
      </c>
      <c r="C1563" s="63">
        <v>-15.125759532568068</v>
      </c>
    </row>
    <row r="1564" spans="1:3" x14ac:dyDescent="0.2">
      <c r="A1564" s="63">
        <v>1540</v>
      </c>
      <c r="B1564" s="63">
        <v>37.791942795067413</v>
      </c>
      <c r="C1564" s="63">
        <v>-3.7919427950674134</v>
      </c>
    </row>
    <row r="1565" spans="1:3" x14ac:dyDescent="0.2">
      <c r="A1565" s="63">
        <v>1541</v>
      </c>
      <c r="B1565" s="63">
        <v>41.789042370063527</v>
      </c>
      <c r="C1565" s="63">
        <v>-7.7890423700635267</v>
      </c>
    </row>
    <row r="1566" spans="1:3" x14ac:dyDescent="0.2">
      <c r="A1566" s="63">
        <v>1542</v>
      </c>
      <c r="B1566" s="63">
        <v>109.73973514499738</v>
      </c>
      <c r="C1566" s="63">
        <v>-154.73973514499738</v>
      </c>
    </row>
    <row r="1567" spans="1:3" x14ac:dyDescent="0.2">
      <c r="A1567" s="63">
        <v>1543</v>
      </c>
      <c r="B1567" s="63">
        <v>34.461026482570659</v>
      </c>
      <c r="C1567" s="63">
        <v>-41.461026482570659</v>
      </c>
    </row>
    <row r="1568" spans="1:3" x14ac:dyDescent="0.2">
      <c r="A1568" s="63">
        <v>1544</v>
      </c>
      <c r="B1568" s="63">
        <v>31.130110170073902</v>
      </c>
      <c r="C1568" s="63">
        <v>-19.130110170073902</v>
      </c>
    </row>
    <row r="1569" spans="1:3" x14ac:dyDescent="0.2">
      <c r="A1569" s="63">
        <v>1545</v>
      </c>
      <c r="B1569" s="63">
        <v>21.137361232583629</v>
      </c>
      <c r="C1569" s="63">
        <v>-34.137361232583629</v>
      </c>
    </row>
    <row r="1570" spans="1:3" x14ac:dyDescent="0.2">
      <c r="A1570" s="63">
        <v>1546</v>
      </c>
      <c r="B1570" s="63">
        <v>49.783241520055746</v>
      </c>
      <c r="C1570" s="63">
        <v>-25.783241520055746</v>
      </c>
    </row>
    <row r="1571" spans="1:3" x14ac:dyDescent="0.2">
      <c r="A1571" s="63">
        <v>1547</v>
      </c>
      <c r="B1571" s="63">
        <v>26.46682733257844</v>
      </c>
      <c r="C1571" s="63">
        <v>0.53317266742156022</v>
      </c>
    </row>
    <row r="1572" spans="1:3" x14ac:dyDescent="0.2">
      <c r="A1572" s="63">
        <v>1548</v>
      </c>
      <c r="B1572" s="63">
        <v>51.115608045054451</v>
      </c>
      <c r="C1572" s="63">
        <v>4.8843919549455492</v>
      </c>
    </row>
    <row r="1573" spans="1:3" x14ac:dyDescent="0.2">
      <c r="A1573" s="63">
        <v>1549</v>
      </c>
      <c r="B1573" s="63">
        <v>34.461026482570659</v>
      </c>
      <c r="C1573" s="63">
        <v>5.5389735174293406</v>
      </c>
    </row>
    <row r="1574" spans="1:3" x14ac:dyDescent="0.2">
      <c r="A1574" s="63">
        <v>1550</v>
      </c>
      <c r="B1574" s="63">
        <v>77.096755282529159</v>
      </c>
      <c r="C1574" s="63">
        <v>-151.09675528252916</v>
      </c>
    </row>
    <row r="1575" spans="1:3" x14ac:dyDescent="0.2">
      <c r="A1575" s="63">
        <v>1551</v>
      </c>
      <c r="B1575" s="63">
        <v>258.29860268235279</v>
      </c>
      <c r="C1575" s="63">
        <v>54.701397317647206</v>
      </c>
    </row>
    <row r="1576" spans="1:3" x14ac:dyDescent="0.2">
      <c r="A1576" s="63">
        <v>1552</v>
      </c>
      <c r="B1576" s="63">
        <v>47.78469173255769</v>
      </c>
      <c r="C1576" s="63">
        <v>57.21530826744231</v>
      </c>
    </row>
    <row r="1577" spans="1:3" x14ac:dyDescent="0.2">
      <c r="A1577" s="63">
        <v>1553</v>
      </c>
      <c r="B1577" s="63">
        <v>177.02424465743189</v>
      </c>
      <c r="C1577" s="63">
        <v>18.975755342568107</v>
      </c>
    </row>
    <row r="1578" spans="1:3" x14ac:dyDescent="0.2">
      <c r="A1578" s="63">
        <v>1554</v>
      </c>
      <c r="B1578" s="63">
        <v>43.787592157561583</v>
      </c>
      <c r="C1578" s="63">
        <v>-0.78759215756158341</v>
      </c>
    </row>
    <row r="1579" spans="1:3" x14ac:dyDescent="0.2">
      <c r="A1579" s="63">
        <v>1555</v>
      </c>
      <c r="B1579" s="63">
        <v>57.777440670047966</v>
      </c>
      <c r="C1579" s="63">
        <v>76.222559329952034</v>
      </c>
    </row>
    <row r="1580" spans="1:3" x14ac:dyDescent="0.2">
      <c r="A1580" s="63">
        <v>1556</v>
      </c>
      <c r="B1580" s="63">
        <v>59.109807195046663</v>
      </c>
      <c r="C1580" s="63">
        <v>24.890192804953337</v>
      </c>
    </row>
    <row r="1581" spans="1:3" x14ac:dyDescent="0.2">
      <c r="A1581" s="63">
        <v>1557</v>
      </c>
      <c r="B1581" s="63">
        <v>45.119958682560281</v>
      </c>
      <c r="C1581" s="63">
        <v>-6.1199586825602807</v>
      </c>
    </row>
    <row r="1582" spans="1:3" x14ac:dyDescent="0.2">
      <c r="A1582" s="63">
        <v>1558</v>
      </c>
      <c r="B1582" s="63">
        <v>171.69477855743708</v>
      </c>
      <c r="C1582" s="63">
        <v>-291.69477855743708</v>
      </c>
    </row>
    <row r="1583" spans="1:3" x14ac:dyDescent="0.2">
      <c r="A1583" s="63">
        <v>1559</v>
      </c>
      <c r="B1583" s="63">
        <v>182.35371075742671</v>
      </c>
      <c r="C1583" s="63">
        <v>-26.353710757426711</v>
      </c>
    </row>
    <row r="1584" spans="1:3" x14ac:dyDescent="0.2">
      <c r="A1584" s="63">
        <v>1560</v>
      </c>
      <c r="B1584" s="63">
        <v>64.439273295041488</v>
      </c>
      <c r="C1584" s="63">
        <v>-38.439273295041488</v>
      </c>
    </row>
    <row r="1585" spans="1:3" x14ac:dyDescent="0.2">
      <c r="A1585" s="63">
        <v>1561</v>
      </c>
      <c r="B1585" s="63">
        <v>131.05759954497665</v>
      </c>
      <c r="C1585" s="63">
        <v>88.942400455023346</v>
      </c>
    </row>
    <row r="1586" spans="1:3" x14ac:dyDescent="0.2">
      <c r="A1586" s="63">
        <v>1562</v>
      </c>
      <c r="B1586" s="63">
        <v>31.79629343257325</v>
      </c>
      <c r="C1586" s="63">
        <v>-29.79629343257325</v>
      </c>
    </row>
    <row r="1587" spans="1:3" x14ac:dyDescent="0.2">
      <c r="A1587" s="63">
        <v>1563</v>
      </c>
      <c r="B1587" s="63">
        <v>89.754237270016844</v>
      </c>
      <c r="C1587" s="63">
        <v>-63.754237270016844</v>
      </c>
    </row>
    <row r="1588" spans="1:3" x14ac:dyDescent="0.2">
      <c r="A1588" s="63">
        <v>1564</v>
      </c>
      <c r="B1588" s="63">
        <v>118.40011755748895</v>
      </c>
      <c r="C1588" s="63">
        <v>10.599882442511046</v>
      </c>
    </row>
    <row r="1589" spans="1:3" x14ac:dyDescent="0.2">
      <c r="A1589" s="63">
        <v>1565</v>
      </c>
      <c r="B1589" s="63">
        <v>91.086603795015535</v>
      </c>
      <c r="C1589" s="63">
        <v>23.913396204984465</v>
      </c>
    </row>
    <row r="1590" spans="1:3" x14ac:dyDescent="0.2">
      <c r="A1590" s="63">
        <v>1566</v>
      </c>
      <c r="B1590" s="63">
        <v>193.01264295741635</v>
      </c>
      <c r="C1590" s="63">
        <v>27.987357042583653</v>
      </c>
    </row>
    <row r="1591" spans="1:3" x14ac:dyDescent="0.2">
      <c r="A1591" s="63">
        <v>1567</v>
      </c>
      <c r="B1591" s="63">
        <v>185.01844380742409</v>
      </c>
      <c r="C1591" s="63">
        <v>-29.018443807424092</v>
      </c>
    </row>
    <row r="1592" spans="1:3" x14ac:dyDescent="0.2">
      <c r="A1592" s="63">
        <v>1568</v>
      </c>
      <c r="B1592" s="63">
        <v>201.00684210740854</v>
      </c>
      <c r="C1592" s="63">
        <v>-631.0068421074086</v>
      </c>
    </row>
    <row r="1593" spans="1:3" x14ac:dyDescent="0.2">
      <c r="A1593" s="63">
        <v>1569</v>
      </c>
      <c r="B1593" s="63">
        <v>27.133010595077792</v>
      </c>
      <c r="C1593" s="63">
        <v>-20.133010595077792</v>
      </c>
    </row>
    <row r="1594" spans="1:3" x14ac:dyDescent="0.2">
      <c r="A1594" s="63">
        <v>1570</v>
      </c>
      <c r="B1594" s="63">
        <v>5.1489629325991899</v>
      </c>
      <c r="C1594" s="63">
        <v>26.85103706740081</v>
      </c>
    </row>
    <row r="1595" spans="1:3" x14ac:dyDescent="0.2">
      <c r="A1595" s="63">
        <v>1571</v>
      </c>
      <c r="B1595" s="63">
        <v>17.806444920086868</v>
      </c>
      <c r="C1595" s="63">
        <v>-5.806444920086868</v>
      </c>
    </row>
    <row r="1596" spans="1:3" x14ac:dyDescent="0.2">
      <c r="A1596" s="63">
        <v>1572</v>
      </c>
      <c r="B1596" s="63">
        <v>20.471177970084277</v>
      </c>
      <c r="C1596" s="63">
        <v>-3.4711779700842769</v>
      </c>
    </row>
    <row r="1597" spans="1:3" x14ac:dyDescent="0.2">
      <c r="A1597" s="63">
        <v>1573</v>
      </c>
      <c r="B1597" s="63">
        <v>39.79049258256547</v>
      </c>
      <c r="C1597" s="63">
        <v>-42.79049258256547</v>
      </c>
    </row>
    <row r="1598" spans="1:3" x14ac:dyDescent="0.2">
      <c r="A1598" s="63">
        <v>1574</v>
      </c>
      <c r="B1598" s="63">
        <v>21.803544495082978</v>
      </c>
      <c r="C1598" s="63">
        <v>-4.8035444950829778</v>
      </c>
    </row>
    <row r="1599" spans="1:3" x14ac:dyDescent="0.2">
      <c r="A1599" s="63">
        <v>1575</v>
      </c>
      <c r="B1599" s="63">
        <v>45.786141945059633</v>
      </c>
      <c r="C1599" s="63">
        <v>1.213858054940367</v>
      </c>
    </row>
    <row r="1600" spans="1:3" x14ac:dyDescent="0.2">
      <c r="A1600" s="63">
        <v>1576</v>
      </c>
      <c r="B1600" s="63">
        <v>18.47262818258622</v>
      </c>
      <c r="C1600" s="63">
        <v>-5.4726281825862202</v>
      </c>
    </row>
    <row r="1601" spans="1:3" x14ac:dyDescent="0.2">
      <c r="A1601" s="63">
        <v>1577</v>
      </c>
      <c r="B1601" s="63">
        <v>71.101105920034996</v>
      </c>
      <c r="C1601" s="63">
        <v>15.898894079965004</v>
      </c>
    </row>
    <row r="1602" spans="1:3" x14ac:dyDescent="0.2">
      <c r="A1602" s="63">
        <v>1578</v>
      </c>
      <c r="B1602" s="63">
        <v>69.102556132536932</v>
      </c>
      <c r="C1602" s="63">
        <v>11.897443867463068</v>
      </c>
    </row>
    <row r="1603" spans="1:3" x14ac:dyDescent="0.2">
      <c r="A1603" s="63">
        <v>1579</v>
      </c>
      <c r="B1603" s="63">
        <v>43.121408895062231</v>
      </c>
      <c r="C1603" s="63">
        <v>-25.121408895062231</v>
      </c>
    </row>
    <row r="1604" spans="1:3" x14ac:dyDescent="0.2">
      <c r="A1604" s="63">
        <v>1580</v>
      </c>
      <c r="B1604" s="63">
        <v>33.794843220071307</v>
      </c>
      <c r="C1604" s="63">
        <v>-5.7948432200713071</v>
      </c>
    </row>
    <row r="1605" spans="1:3" x14ac:dyDescent="0.2">
      <c r="A1605" s="63">
        <v>1581</v>
      </c>
      <c r="B1605" s="63">
        <v>35.127209745070012</v>
      </c>
      <c r="C1605" s="63">
        <v>-29.127209745070012</v>
      </c>
    </row>
    <row r="1606" spans="1:3" x14ac:dyDescent="0.2">
      <c r="A1606" s="63">
        <v>1582</v>
      </c>
      <c r="B1606" s="63">
        <v>40.456675845064822</v>
      </c>
      <c r="C1606" s="63">
        <v>-12.456675845064822</v>
      </c>
    </row>
    <row r="1607" spans="1:3" x14ac:dyDescent="0.2">
      <c r="A1607" s="63">
        <v>1583</v>
      </c>
      <c r="B1607" s="63">
        <v>139.71798195746823</v>
      </c>
      <c r="C1607" s="63">
        <v>-52.717981957468226</v>
      </c>
    </row>
    <row r="1608" spans="1:3" x14ac:dyDescent="0.2">
      <c r="A1608" s="63">
        <v>1584</v>
      </c>
      <c r="B1608" s="63">
        <v>61.10835698254472</v>
      </c>
      <c r="C1608" s="63">
        <v>29.89164301745528</v>
      </c>
    </row>
    <row r="1609" spans="1:3" x14ac:dyDescent="0.2">
      <c r="A1609" s="63">
        <v>1585</v>
      </c>
      <c r="B1609" s="63">
        <v>37.125759532568068</v>
      </c>
      <c r="C1609" s="63">
        <v>9.8742404674319317</v>
      </c>
    </row>
    <row r="1610" spans="1:3" x14ac:dyDescent="0.2">
      <c r="A1610" s="63">
        <v>1586</v>
      </c>
      <c r="B1610" s="63">
        <v>43.121408895062231</v>
      </c>
      <c r="C1610" s="63">
        <v>10.878591104937769</v>
      </c>
    </row>
    <row r="1611" spans="1:3" x14ac:dyDescent="0.2">
      <c r="A1611" s="63">
        <v>1587</v>
      </c>
      <c r="B1611" s="63">
        <v>35.793393007569364</v>
      </c>
      <c r="C1611" s="63">
        <v>-4.7933930075693638</v>
      </c>
    </row>
    <row r="1612" spans="1:3" x14ac:dyDescent="0.2">
      <c r="A1612" s="63">
        <v>1588</v>
      </c>
      <c r="B1612" s="63">
        <v>46.452325207558985</v>
      </c>
      <c r="C1612" s="63">
        <v>-44.452325207558985</v>
      </c>
    </row>
    <row r="1613" spans="1:3" x14ac:dyDescent="0.2">
      <c r="A1613" s="63">
        <v>1589</v>
      </c>
      <c r="B1613" s="63">
        <v>50.449424782555099</v>
      </c>
      <c r="C1613" s="63">
        <v>5.5505752174449015</v>
      </c>
    </row>
    <row r="1614" spans="1:3" x14ac:dyDescent="0.2">
      <c r="A1614" s="63">
        <v>1590</v>
      </c>
      <c r="B1614" s="63">
        <v>67.104006345038883</v>
      </c>
      <c r="C1614" s="63">
        <v>-51.104006345038883</v>
      </c>
    </row>
    <row r="1615" spans="1:3" x14ac:dyDescent="0.2">
      <c r="A1615" s="63">
        <v>1591</v>
      </c>
      <c r="B1615" s="63">
        <v>27.133010595077792</v>
      </c>
      <c r="C1615" s="63">
        <v>-6.133010595077792</v>
      </c>
    </row>
    <row r="1616" spans="1:3" x14ac:dyDescent="0.2">
      <c r="A1616" s="63">
        <v>1592</v>
      </c>
      <c r="B1616" s="63">
        <v>49.783241520055746</v>
      </c>
      <c r="C1616" s="63">
        <v>-26.783241520055746</v>
      </c>
    </row>
    <row r="1617" spans="1:3" x14ac:dyDescent="0.2">
      <c r="A1617" s="63">
        <v>1593</v>
      </c>
      <c r="B1617" s="63">
        <v>60.442173720045368</v>
      </c>
      <c r="C1617" s="63">
        <v>-7.4421737200453677</v>
      </c>
    </row>
    <row r="1618" spans="1:3" x14ac:dyDescent="0.2">
      <c r="A1618" s="63">
        <v>1594</v>
      </c>
      <c r="B1618" s="63">
        <v>65.105456557540833</v>
      </c>
      <c r="C1618" s="63">
        <v>8.8945434424591667</v>
      </c>
    </row>
    <row r="1619" spans="1:3" x14ac:dyDescent="0.2">
      <c r="A1619" s="63">
        <v>1595</v>
      </c>
      <c r="B1619" s="63">
        <v>135.7208823824721</v>
      </c>
      <c r="C1619" s="63">
        <v>-43.720882382472098</v>
      </c>
    </row>
    <row r="1620" spans="1:3" x14ac:dyDescent="0.2">
      <c r="A1620" s="63">
        <v>1596</v>
      </c>
      <c r="B1620" s="63">
        <v>39.124309320066118</v>
      </c>
      <c r="C1620" s="63">
        <v>-44.124309320066118</v>
      </c>
    </row>
    <row r="1621" spans="1:3" x14ac:dyDescent="0.2">
      <c r="A1621" s="63">
        <v>1597</v>
      </c>
      <c r="B1621" s="63">
        <v>39.79049258256547</v>
      </c>
      <c r="C1621" s="63">
        <v>-13.79049258256547</v>
      </c>
    </row>
    <row r="1622" spans="1:3" x14ac:dyDescent="0.2">
      <c r="A1622" s="63">
        <v>1598</v>
      </c>
      <c r="B1622" s="63">
        <v>41.122859107564175</v>
      </c>
      <c r="C1622" s="63">
        <v>-28.122859107564175</v>
      </c>
    </row>
    <row r="1623" spans="1:3" x14ac:dyDescent="0.2">
      <c r="A1623" s="63">
        <v>1599</v>
      </c>
      <c r="B1623" s="63">
        <v>41.122859107564175</v>
      </c>
      <c r="C1623" s="63">
        <v>-14.122859107564175</v>
      </c>
    </row>
    <row r="1624" spans="1:3" x14ac:dyDescent="0.2">
      <c r="A1624" s="63">
        <v>1600</v>
      </c>
      <c r="B1624" s="63">
        <v>53.1141578325525</v>
      </c>
      <c r="C1624" s="63">
        <v>2.8858421674474997</v>
      </c>
    </row>
    <row r="1625" spans="1:3" x14ac:dyDescent="0.2">
      <c r="A1625" s="63">
        <v>1601</v>
      </c>
      <c r="B1625" s="63">
        <v>55.778890882549909</v>
      </c>
      <c r="C1625" s="63">
        <v>23.221109117450091</v>
      </c>
    </row>
    <row r="1626" spans="1:3" x14ac:dyDescent="0.2">
      <c r="A1626" s="63">
        <v>1602</v>
      </c>
      <c r="B1626" s="63">
        <v>65.771639820040178</v>
      </c>
      <c r="C1626" s="63">
        <v>50.228360179959822</v>
      </c>
    </row>
    <row r="1627" spans="1:3" x14ac:dyDescent="0.2">
      <c r="A1627" s="63">
        <v>1603</v>
      </c>
      <c r="B1627" s="63">
        <v>81.760038120024618</v>
      </c>
      <c r="C1627" s="63">
        <v>51.239961879975382</v>
      </c>
    </row>
    <row r="1628" spans="1:3" x14ac:dyDescent="0.2">
      <c r="A1628" s="63">
        <v>1604</v>
      </c>
      <c r="B1628" s="63">
        <v>31.130110170073902</v>
      </c>
      <c r="C1628" s="63">
        <v>-4.1301101700739018</v>
      </c>
    </row>
    <row r="1629" spans="1:3" x14ac:dyDescent="0.2">
      <c r="A1629" s="63">
        <v>1605</v>
      </c>
      <c r="B1629" s="63">
        <v>53.780341095051853</v>
      </c>
      <c r="C1629" s="63">
        <v>79.219658904948147</v>
      </c>
    </row>
    <row r="1630" spans="1:3" x14ac:dyDescent="0.2">
      <c r="A1630" s="63">
        <v>1606</v>
      </c>
      <c r="B1630" s="63">
        <v>31.130110170073902</v>
      </c>
      <c r="C1630" s="63">
        <v>-4.1301101700739018</v>
      </c>
    </row>
    <row r="1631" spans="1:3" x14ac:dyDescent="0.2">
      <c r="A1631" s="63">
        <v>1607</v>
      </c>
      <c r="B1631" s="63">
        <v>56.445074145049261</v>
      </c>
      <c r="C1631" s="63">
        <v>59.554925854950739</v>
      </c>
    </row>
    <row r="1632" spans="1:3" x14ac:dyDescent="0.2">
      <c r="A1632" s="63">
        <v>1608</v>
      </c>
      <c r="B1632" s="63">
        <v>55.778890882549909</v>
      </c>
      <c r="C1632" s="63">
        <v>22.221109117450091</v>
      </c>
    </row>
    <row r="1633" spans="1:3" x14ac:dyDescent="0.2">
      <c r="A1633" s="63">
        <v>1609</v>
      </c>
      <c r="B1633" s="63">
        <v>53.1141578325525</v>
      </c>
      <c r="C1633" s="63">
        <v>1.8858421674474997</v>
      </c>
    </row>
    <row r="1634" spans="1:3" x14ac:dyDescent="0.2">
      <c r="A1634" s="63">
        <v>1610</v>
      </c>
      <c r="B1634" s="63">
        <v>149.04454763245911</v>
      </c>
      <c r="C1634" s="63">
        <v>-4.4547632459114084E-2</v>
      </c>
    </row>
    <row r="1635" spans="1:3" x14ac:dyDescent="0.2">
      <c r="A1635" s="63">
        <v>1611</v>
      </c>
      <c r="B1635" s="63">
        <v>169.0300455074397</v>
      </c>
      <c r="C1635" s="63">
        <v>54.969954492560305</v>
      </c>
    </row>
    <row r="1636" spans="1:3" x14ac:dyDescent="0.2">
      <c r="A1636" s="63">
        <v>1612</v>
      </c>
      <c r="B1636" s="63">
        <v>61.10835698254472</v>
      </c>
      <c r="C1636" s="63">
        <v>53.89164301745528</v>
      </c>
    </row>
    <row r="1637" spans="1:3" x14ac:dyDescent="0.2">
      <c r="A1637" s="63">
        <v>1613</v>
      </c>
      <c r="B1637" s="63">
        <v>60.442173720045368</v>
      </c>
      <c r="C1637" s="63">
        <v>59.557826279954632</v>
      </c>
    </row>
    <row r="1638" spans="1:3" x14ac:dyDescent="0.2">
      <c r="A1638" s="63">
        <v>1614</v>
      </c>
      <c r="B1638" s="63">
        <v>136.38706564497147</v>
      </c>
      <c r="C1638" s="63">
        <v>87.612934355028528</v>
      </c>
    </row>
    <row r="1639" spans="1:3" x14ac:dyDescent="0.2">
      <c r="A1639" s="63">
        <v>1615</v>
      </c>
      <c r="B1639" s="63">
        <v>102.41171925750452</v>
      </c>
      <c r="C1639" s="63">
        <v>11.588280742495485</v>
      </c>
    </row>
    <row r="1640" spans="1:3" x14ac:dyDescent="0.2">
      <c r="A1640" s="63">
        <v>1616</v>
      </c>
      <c r="B1640" s="63">
        <v>175.02569486993383</v>
      </c>
      <c r="C1640" s="63">
        <v>-26.02569486993383</v>
      </c>
    </row>
    <row r="1641" spans="1:3" x14ac:dyDescent="0.2">
      <c r="A1641" s="63">
        <v>1617</v>
      </c>
      <c r="B1641" s="63">
        <v>117.73393429498961</v>
      </c>
      <c r="C1641" s="63">
        <v>65.266065705010391</v>
      </c>
    </row>
    <row r="1642" spans="1:3" x14ac:dyDescent="0.2">
      <c r="A1642" s="63">
        <v>1618</v>
      </c>
      <c r="B1642" s="63">
        <v>20.471177970084277</v>
      </c>
      <c r="C1642" s="63">
        <v>-2.4711779700842769</v>
      </c>
    </row>
    <row r="1643" spans="1:3" x14ac:dyDescent="0.2">
      <c r="A1643" s="63">
        <v>1619</v>
      </c>
      <c r="B1643" s="63">
        <v>5.1489629325991899</v>
      </c>
      <c r="C1643" s="63">
        <v>25.85103706740081</v>
      </c>
    </row>
    <row r="1644" spans="1:3" x14ac:dyDescent="0.2">
      <c r="A1644" s="63">
        <v>1620</v>
      </c>
      <c r="B1644" s="63">
        <v>11.810795557592705</v>
      </c>
      <c r="C1644" s="63">
        <v>-13.810795557592705</v>
      </c>
    </row>
    <row r="1645" spans="1:3" x14ac:dyDescent="0.2">
      <c r="A1645" s="63">
        <v>1621</v>
      </c>
      <c r="B1645" s="63">
        <v>19.138811445085572</v>
      </c>
      <c r="C1645" s="63">
        <v>-4.1388114450855724</v>
      </c>
    </row>
    <row r="1646" spans="1:3" x14ac:dyDescent="0.2">
      <c r="A1646" s="63">
        <v>1622</v>
      </c>
      <c r="B1646" s="63">
        <v>25.800644070079088</v>
      </c>
      <c r="C1646" s="63">
        <v>-18.800644070079088</v>
      </c>
    </row>
    <row r="1647" spans="1:3" x14ac:dyDescent="0.2">
      <c r="A1647" s="63">
        <v>1623</v>
      </c>
      <c r="B1647" s="63">
        <v>27.799193857577144</v>
      </c>
      <c r="C1647" s="63">
        <v>-30.799193857577144</v>
      </c>
    </row>
    <row r="1648" spans="1:3" x14ac:dyDescent="0.2">
      <c r="A1648" s="63">
        <v>1624</v>
      </c>
      <c r="B1648" s="63">
        <v>35.127209745070012</v>
      </c>
      <c r="C1648" s="63">
        <v>-41.127209745070012</v>
      </c>
    </row>
    <row r="1649" spans="1:3" x14ac:dyDescent="0.2">
      <c r="A1649" s="63">
        <v>1625</v>
      </c>
      <c r="B1649" s="63">
        <v>62.440723507543424</v>
      </c>
      <c r="C1649" s="63">
        <v>-88.440723507543424</v>
      </c>
    </row>
    <row r="1650" spans="1:3" x14ac:dyDescent="0.2">
      <c r="A1650" s="63">
        <v>1626</v>
      </c>
      <c r="B1650" s="63">
        <v>31.130110170073902</v>
      </c>
      <c r="C1650" s="63">
        <v>-18.130110170073902</v>
      </c>
    </row>
    <row r="1651" spans="1:3" x14ac:dyDescent="0.2">
      <c r="A1651" s="63">
        <v>1627</v>
      </c>
      <c r="B1651" s="63">
        <v>21.803544495082978</v>
      </c>
      <c r="C1651" s="63">
        <v>-32.803544495082974</v>
      </c>
    </row>
    <row r="1652" spans="1:3" x14ac:dyDescent="0.2">
      <c r="A1652" s="63">
        <v>1628</v>
      </c>
      <c r="B1652" s="63">
        <v>31.79629343257325</v>
      </c>
      <c r="C1652" s="63">
        <v>4.2037065674267495</v>
      </c>
    </row>
    <row r="1653" spans="1:3" x14ac:dyDescent="0.2">
      <c r="A1653" s="63">
        <v>1629</v>
      </c>
      <c r="B1653" s="63">
        <v>26.46682733257844</v>
      </c>
      <c r="C1653" s="63">
        <v>1.5331726674215602</v>
      </c>
    </row>
    <row r="1654" spans="1:3" x14ac:dyDescent="0.2">
      <c r="A1654" s="63">
        <v>1630</v>
      </c>
      <c r="B1654" s="63">
        <v>48.450874995057042</v>
      </c>
      <c r="C1654" s="63">
        <v>-13.450874995057042</v>
      </c>
    </row>
    <row r="1655" spans="1:3" x14ac:dyDescent="0.2">
      <c r="A1655" s="63">
        <v>1631</v>
      </c>
      <c r="B1655" s="63">
        <v>57.777440670047966</v>
      </c>
      <c r="C1655" s="63">
        <v>-22.777440670047966</v>
      </c>
    </row>
    <row r="1656" spans="1:3" x14ac:dyDescent="0.2">
      <c r="A1656" s="63">
        <v>1632</v>
      </c>
      <c r="B1656" s="63">
        <v>59.775990457546015</v>
      </c>
      <c r="C1656" s="63">
        <v>5.2240095424539845</v>
      </c>
    </row>
    <row r="1657" spans="1:3" x14ac:dyDescent="0.2">
      <c r="A1657" s="63">
        <v>1633</v>
      </c>
      <c r="B1657" s="63">
        <v>65.771639820040178</v>
      </c>
      <c r="C1657" s="63">
        <v>10.228360179959822</v>
      </c>
    </row>
    <row r="1658" spans="1:3" x14ac:dyDescent="0.2">
      <c r="A1658" s="63">
        <v>1634</v>
      </c>
      <c r="B1658" s="63">
        <v>19.138811445085572</v>
      </c>
      <c r="C1658" s="63">
        <v>-3.1388114450855724</v>
      </c>
    </row>
    <row r="1659" spans="1:3" x14ac:dyDescent="0.2">
      <c r="A1659" s="63">
        <v>1635</v>
      </c>
      <c r="B1659" s="63">
        <v>23.135911020081682</v>
      </c>
      <c r="C1659" s="63">
        <v>-3.1359110200816822</v>
      </c>
    </row>
    <row r="1660" spans="1:3" x14ac:dyDescent="0.2">
      <c r="A1660" s="63">
        <v>1636</v>
      </c>
      <c r="B1660" s="63">
        <v>116.4015677699909</v>
      </c>
      <c r="C1660" s="63">
        <v>-24.401567769990905</v>
      </c>
    </row>
    <row r="1661" spans="1:3" x14ac:dyDescent="0.2">
      <c r="A1661" s="63">
        <v>1637</v>
      </c>
      <c r="B1661" s="63">
        <v>41.122859107564175</v>
      </c>
      <c r="C1661" s="63">
        <v>-29.122859107564175</v>
      </c>
    </row>
    <row r="1662" spans="1:3" x14ac:dyDescent="0.2">
      <c r="A1662" s="63">
        <v>1638</v>
      </c>
      <c r="B1662" s="63">
        <v>39.79049258256547</v>
      </c>
      <c r="C1662" s="63">
        <v>-13.79049258256547</v>
      </c>
    </row>
    <row r="1663" spans="1:3" x14ac:dyDescent="0.2">
      <c r="A1663" s="63">
        <v>1639</v>
      </c>
      <c r="B1663" s="63">
        <v>33.794843220071307</v>
      </c>
      <c r="C1663" s="63">
        <v>-5.7948432200713071</v>
      </c>
    </row>
    <row r="1664" spans="1:3" x14ac:dyDescent="0.2">
      <c r="A1664" s="63">
        <v>1640</v>
      </c>
      <c r="B1664" s="63">
        <v>39.124309320066118</v>
      </c>
      <c r="C1664" s="63">
        <v>-44.124309320066118</v>
      </c>
    </row>
    <row r="1665" spans="1:3" x14ac:dyDescent="0.2">
      <c r="A1665" s="63">
        <v>1641</v>
      </c>
      <c r="B1665" s="63">
        <v>35.793393007569364</v>
      </c>
      <c r="C1665" s="63">
        <v>-5.7933930075693638</v>
      </c>
    </row>
    <row r="1666" spans="1:3" x14ac:dyDescent="0.2">
      <c r="A1666" s="63">
        <v>1642</v>
      </c>
      <c r="B1666" s="63">
        <v>45.119958682560281</v>
      </c>
      <c r="C1666" s="63">
        <v>-45.119958682560281</v>
      </c>
    </row>
    <row r="1667" spans="1:3" x14ac:dyDescent="0.2">
      <c r="A1667" s="63">
        <v>1643</v>
      </c>
      <c r="B1667" s="63">
        <v>45.119958682560281</v>
      </c>
      <c r="C1667" s="63">
        <v>11.880041317439719</v>
      </c>
    </row>
    <row r="1668" spans="1:3" x14ac:dyDescent="0.2">
      <c r="A1668" s="63">
        <v>1644</v>
      </c>
      <c r="B1668" s="63">
        <v>37.125759532568068</v>
      </c>
      <c r="C1668" s="63">
        <v>7.8742404674319317</v>
      </c>
    </row>
    <row r="1669" spans="1:3" x14ac:dyDescent="0.2">
      <c r="A1669" s="63">
        <v>1645</v>
      </c>
      <c r="B1669" s="63">
        <v>58.443623932547311</v>
      </c>
      <c r="C1669" s="63">
        <v>-10.443623932547311</v>
      </c>
    </row>
    <row r="1670" spans="1:3" x14ac:dyDescent="0.2">
      <c r="A1670" s="63">
        <v>1646</v>
      </c>
      <c r="B1670" s="63">
        <v>19.804994707584925</v>
      </c>
      <c r="C1670" s="63">
        <v>-9.8049947075849246</v>
      </c>
    </row>
    <row r="1671" spans="1:3" x14ac:dyDescent="0.2">
      <c r="A1671" s="63">
        <v>1647</v>
      </c>
      <c r="B1671" s="63">
        <v>42.455225632562879</v>
      </c>
      <c r="C1671" s="63">
        <v>-27.455225632562879</v>
      </c>
    </row>
    <row r="1672" spans="1:3" x14ac:dyDescent="0.2">
      <c r="A1672" s="63">
        <v>1648</v>
      </c>
      <c r="B1672" s="63">
        <v>69.102556132536932</v>
      </c>
      <c r="C1672" s="63">
        <v>-51.102556132536932</v>
      </c>
    </row>
    <row r="1673" spans="1:3" x14ac:dyDescent="0.2">
      <c r="A1673" s="63">
        <v>1649</v>
      </c>
      <c r="B1673" s="63">
        <v>62.440723507543424</v>
      </c>
      <c r="C1673" s="63">
        <v>-1.4407235075434244</v>
      </c>
    </row>
    <row r="1674" spans="1:3" x14ac:dyDescent="0.2">
      <c r="A1674" s="63">
        <v>1650</v>
      </c>
      <c r="B1674" s="63">
        <v>31.79629343257325</v>
      </c>
      <c r="C1674" s="63">
        <v>4.2037065674267495</v>
      </c>
    </row>
    <row r="1675" spans="1:3" x14ac:dyDescent="0.2">
      <c r="A1675" s="63">
        <v>1651</v>
      </c>
      <c r="B1675" s="63">
        <v>21.137361232583629</v>
      </c>
      <c r="C1675" s="63">
        <v>-3.1373612325836291</v>
      </c>
    </row>
    <row r="1676" spans="1:3" x14ac:dyDescent="0.2">
      <c r="A1676" s="63">
        <v>1652</v>
      </c>
      <c r="B1676" s="63">
        <v>57.777440670047966</v>
      </c>
      <c r="C1676" s="63">
        <v>-23.777440670047966</v>
      </c>
    </row>
    <row r="1677" spans="1:3" x14ac:dyDescent="0.2">
      <c r="A1677" s="63">
        <v>1653</v>
      </c>
      <c r="B1677" s="63">
        <v>48.450874995057042</v>
      </c>
      <c r="C1677" s="63">
        <v>-13.450874995057042</v>
      </c>
    </row>
    <row r="1678" spans="1:3" x14ac:dyDescent="0.2">
      <c r="A1678" s="63">
        <v>1654</v>
      </c>
      <c r="B1678" s="63">
        <v>45.119958682560281</v>
      </c>
      <c r="C1678" s="63">
        <v>-44.119958682560281</v>
      </c>
    </row>
    <row r="1679" spans="1:3" x14ac:dyDescent="0.2">
      <c r="A1679" s="63">
        <v>1655</v>
      </c>
      <c r="B1679" s="63">
        <v>36.459576270068709</v>
      </c>
      <c r="C1679" s="63">
        <v>-15.459576270068709</v>
      </c>
    </row>
    <row r="1680" spans="1:3" x14ac:dyDescent="0.2">
      <c r="A1680" s="63">
        <v>1656</v>
      </c>
      <c r="B1680" s="63">
        <v>103.74408578250322</v>
      </c>
      <c r="C1680" s="63">
        <v>11.25591421749678</v>
      </c>
    </row>
    <row r="1681" spans="1:3" x14ac:dyDescent="0.2">
      <c r="A1681" s="63">
        <v>1657</v>
      </c>
      <c r="B1681" s="63">
        <v>30.46392690757455</v>
      </c>
      <c r="C1681" s="63">
        <v>4.5360730924254504</v>
      </c>
    </row>
    <row r="1682" spans="1:3" x14ac:dyDescent="0.2">
      <c r="A1682" s="63">
        <v>1658</v>
      </c>
      <c r="B1682" s="63">
        <v>37.125759532568068</v>
      </c>
      <c r="C1682" s="63">
        <v>8.8742404674319317</v>
      </c>
    </row>
    <row r="1683" spans="1:3" x14ac:dyDescent="0.2">
      <c r="A1683" s="63">
        <v>1659</v>
      </c>
      <c r="B1683" s="63">
        <v>19.804994707584925</v>
      </c>
      <c r="C1683" s="63">
        <v>-9.8049947075849246</v>
      </c>
    </row>
    <row r="1684" spans="1:3" x14ac:dyDescent="0.2">
      <c r="A1684" s="63">
        <v>1660</v>
      </c>
      <c r="B1684" s="63">
        <v>42.455225632562879</v>
      </c>
      <c r="C1684" s="63">
        <v>-26.455225632562879</v>
      </c>
    </row>
    <row r="1685" spans="1:3" x14ac:dyDescent="0.2">
      <c r="A1685" s="63">
        <v>1661</v>
      </c>
      <c r="B1685" s="63">
        <v>58.443623932547311</v>
      </c>
      <c r="C1685" s="63">
        <v>-10.443623932547311</v>
      </c>
    </row>
    <row r="1686" spans="1:3" x14ac:dyDescent="0.2">
      <c r="A1686" s="63">
        <v>1662</v>
      </c>
      <c r="B1686" s="63">
        <v>69.102556132536932</v>
      </c>
      <c r="C1686" s="63">
        <v>-51.102556132536932</v>
      </c>
    </row>
    <row r="1687" spans="1:3" x14ac:dyDescent="0.2">
      <c r="A1687" s="63">
        <v>1663</v>
      </c>
      <c r="B1687" s="63">
        <v>62.440723507543424</v>
      </c>
      <c r="C1687" s="63">
        <v>-2.4407235075434244</v>
      </c>
    </row>
    <row r="1688" spans="1:3" x14ac:dyDescent="0.2">
      <c r="A1688" s="63">
        <v>1664</v>
      </c>
      <c r="B1688" s="63">
        <v>65.771639820040178</v>
      </c>
      <c r="C1688" s="63">
        <v>10.228360179959822</v>
      </c>
    </row>
    <row r="1689" spans="1:3" x14ac:dyDescent="0.2">
      <c r="A1689" s="63">
        <v>1665</v>
      </c>
      <c r="B1689" s="63">
        <v>59.775990457546015</v>
      </c>
      <c r="C1689" s="63">
        <v>4.2240095424539845</v>
      </c>
    </row>
    <row r="1690" spans="1:3" x14ac:dyDescent="0.2">
      <c r="A1690" s="63">
        <v>1666</v>
      </c>
      <c r="B1690" s="63">
        <v>23.135911020081682</v>
      </c>
      <c r="C1690" s="63">
        <v>-3.1359110200816822</v>
      </c>
    </row>
    <row r="1691" spans="1:3" x14ac:dyDescent="0.2">
      <c r="A1691" s="63">
        <v>1667</v>
      </c>
      <c r="B1691" s="63">
        <v>19.138811445085572</v>
      </c>
      <c r="C1691" s="63">
        <v>-4.1388114450855724</v>
      </c>
    </row>
    <row r="1692" spans="1:3" x14ac:dyDescent="0.2">
      <c r="A1692" s="63">
        <v>1668</v>
      </c>
      <c r="B1692" s="63">
        <v>41.122859107564175</v>
      </c>
      <c r="C1692" s="63">
        <v>-28.122859107564175</v>
      </c>
    </row>
    <row r="1693" spans="1:3" x14ac:dyDescent="0.2">
      <c r="A1693" s="63">
        <v>1669</v>
      </c>
      <c r="B1693" s="63">
        <v>39.124309320066118</v>
      </c>
      <c r="C1693" s="63">
        <v>-50.124309320066118</v>
      </c>
    </row>
    <row r="1694" spans="1:3" x14ac:dyDescent="0.2">
      <c r="A1694" s="63">
        <v>1670</v>
      </c>
      <c r="B1694" s="63">
        <v>97.082253157509712</v>
      </c>
      <c r="C1694" s="63">
        <v>-5.0822531575097116</v>
      </c>
    </row>
    <row r="1695" spans="1:3" x14ac:dyDescent="0.2">
      <c r="A1695" s="63">
        <v>1671</v>
      </c>
      <c r="B1695" s="63">
        <v>53.1141578325525</v>
      </c>
      <c r="C1695" s="63">
        <v>294.88584216744749</v>
      </c>
    </row>
    <row r="1696" spans="1:3" x14ac:dyDescent="0.2">
      <c r="A1696" s="63">
        <v>1672</v>
      </c>
      <c r="B1696" s="63">
        <v>19.138811445085572</v>
      </c>
      <c r="C1696" s="63">
        <v>-5.1388114450855724</v>
      </c>
    </row>
    <row r="1697" spans="1:3" x14ac:dyDescent="0.2">
      <c r="A1697" s="63">
        <v>1673</v>
      </c>
      <c r="B1697" s="63">
        <v>5.1489629325991899</v>
      </c>
      <c r="C1697" s="63">
        <v>26.85103706740081</v>
      </c>
    </row>
    <row r="1698" spans="1:3" x14ac:dyDescent="0.2">
      <c r="A1698" s="63">
        <v>1674</v>
      </c>
      <c r="B1698" s="63">
        <v>27.799193857577144</v>
      </c>
      <c r="C1698" s="63">
        <v>-30.799193857577144</v>
      </c>
    </row>
    <row r="1699" spans="1:3" x14ac:dyDescent="0.2">
      <c r="A1699" s="63">
        <v>1675</v>
      </c>
      <c r="B1699" s="63">
        <v>35.127209745070012</v>
      </c>
      <c r="C1699" s="63">
        <v>-42.127209745070012</v>
      </c>
    </row>
    <row r="1700" spans="1:3" x14ac:dyDescent="0.2">
      <c r="A1700" s="63">
        <v>1676</v>
      </c>
      <c r="B1700" s="63">
        <v>21.803544495082978</v>
      </c>
      <c r="C1700" s="63">
        <v>-33.803544495082974</v>
      </c>
    </row>
    <row r="1701" spans="1:3" x14ac:dyDescent="0.2">
      <c r="A1701" s="63">
        <v>1677</v>
      </c>
      <c r="B1701" s="63">
        <v>35.127209745070012</v>
      </c>
      <c r="C1701" s="63">
        <v>-11.127209745070012</v>
      </c>
    </row>
    <row r="1702" spans="1:3" x14ac:dyDescent="0.2">
      <c r="A1702" s="63">
        <v>1678</v>
      </c>
      <c r="B1702" s="63">
        <v>37.791942795067413</v>
      </c>
      <c r="C1702" s="63">
        <v>-4.7919427950674134</v>
      </c>
    </row>
    <row r="1703" spans="1:3" x14ac:dyDescent="0.2">
      <c r="A1703" s="63">
        <v>1679</v>
      </c>
      <c r="B1703" s="63">
        <v>59.775990457546015</v>
      </c>
      <c r="C1703" s="63">
        <v>55.224009542453985</v>
      </c>
    </row>
    <row r="1704" spans="1:3" x14ac:dyDescent="0.2">
      <c r="A1704" s="63">
        <v>1680</v>
      </c>
      <c r="B1704" s="63">
        <v>103.74408578250322</v>
      </c>
      <c r="C1704" s="63">
        <v>30.25591421749678</v>
      </c>
    </row>
    <row r="1705" spans="1:3" x14ac:dyDescent="0.2">
      <c r="A1705" s="63">
        <v>1681</v>
      </c>
      <c r="B1705" s="63">
        <v>55.778890882549909</v>
      </c>
      <c r="C1705" s="63">
        <v>22.221109117450091</v>
      </c>
    </row>
    <row r="1706" spans="1:3" x14ac:dyDescent="0.2">
      <c r="A1706" s="63">
        <v>1682</v>
      </c>
      <c r="B1706" s="63">
        <v>195.67737600741373</v>
      </c>
      <c r="C1706" s="63">
        <v>-66.677376007413727</v>
      </c>
    </row>
    <row r="1707" spans="1:3" x14ac:dyDescent="0.2">
      <c r="A1707" s="63">
        <v>1683</v>
      </c>
      <c r="B1707" s="63">
        <v>119.0663008199883</v>
      </c>
      <c r="C1707" s="63">
        <v>-289.06630081998833</v>
      </c>
    </row>
    <row r="1708" spans="1:3" x14ac:dyDescent="0.2">
      <c r="A1708" s="63">
        <v>1684</v>
      </c>
      <c r="B1708" s="63">
        <v>67.104006345038883</v>
      </c>
      <c r="C1708" s="63">
        <v>-269.1040063450389</v>
      </c>
    </row>
    <row r="1709" spans="1:3" x14ac:dyDescent="0.2">
      <c r="A1709" s="63">
        <v>1685</v>
      </c>
      <c r="B1709" s="63">
        <v>138.38561543246948</v>
      </c>
      <c r="C1709" s="63">
        <v>296.61438456753052</v>
      </c>
    </row>
    <row r="1710" spans="1:3" x14ac:dyDescent="0.2">
      <c r="A1710" s="63">
        <v>1686</v>
      </c>
      <c r="B1710" s="63">
        <v>196.3435592699131</v>
      </c>
      <c r="C1710" s="63">
        <v>50.656440730086899</v>
      </c>
    </row>
    <row r="1711" spans="1:3" x14ac:dyDescent="0.2">
      <c r="A1711" s="63">
        <v>1687</v>
      </c>
      <c r="B1711" s="63">
        <v>37.125759532568068</v>
      </c>
      <c r="C1711" s="63">
        <v>9.8742404674319317</v>
      </c>
    </row>
    <row r="1712" spans="1:3" x14ac:dyDescent="0.2">
      <c r="A1712" s="63">
        <v>1688</v>
      </c>
      <c r="B1712" s="63">
        <v>37.125759532568068</v>
      </c>
      <c r="C1712" s="63">
        <v>7.8742404674319317</v>
      </c>
    </row>
    <row r="1713" spans="1:3" x14ac:dyDescent="0.2">
      <c r="A1713" s="63">
        <v>1689</v>
      </c>
      <c r="B1713" s="63">
        <v>90.420420532516189</v>
      </c>
      <c r="C1713" s="63">
        <v>-3.4204205325161894</v>
      </c>
    </row>
    <row r="1714" spans="1:3" x14ac:dyDescent="0.2">
      <c r="A1714" s="63">
        <v>1690</v>
      </c>
      <c r="B1714" s="63">
        <v>57.777440670047966</v>
      </c>
      <c r="C1714" s="63">
        <v>-23.777440670047966</v>
      </c>
    </row>
    <row r="1715" spans="1:3" x14ac:dyDescent="0.2">
      <c r="A1715" s="63">
        <v>1691</v>
      </c>
      <c r="B1715" s="63">
        <v>45.119958682560281</v>
      </c>
      <c r="C1715" s="63">
        <v>-44.119958682560281</v>
      </c>
    </row>
    <row r="1716" spans="1:3" x14ac:dyDescent="0.2">
      <c r="A1716" s="63">
        <v>1692</v>
      </c>
      <c r="B1716" s="63">
        <v>45.119958682560281</v>
      </c>
      <c r="C1716" s="63">
        <v>12.880041317439719</v>
      </c>
    </row>
    <row r="1717" spans="1:3" x14ac:dyDescent="0.2">
      <c r="A1717" s="63">
        <v>1693</v>
      </c>
      <c r="B1717" s="63">
        <v>35.793393007569364</v>
      </c>
      <c r="C1717" s="63">
        <v>-5.7933930075693638</v>
      </c>
    </row>
    <row r="1718" spans="1:3" x14ac:dyDescent="0.2">
      <c r="A1718" s="63">
        <v>1694</v>
      </c>
      <c r="B1718" s="63">
        <v>35.127209745070012</v>
      </c>
      <c r="C1718" s="63">
        <v>-12.127209745070012</v>
      </c>
    </row>
    <row r="1719" spans="1:3" x14ac:dyDescent="0.2">
      <c r="A1719" s="63">
        <v>1695</v>
      </c>
      <c r="B1719" s="63">
        <v>62.440723507543424</v>
      </c>
      <c r="C1719" s="63">
        <v>-88.440723507543424</v>
      </c>
    </row>
    <row r="1720" spans="1:3" x14ac:dyDescent="0.2">
      <c r="A1720" s="63">
        <v>1696</v>
      </c>
      <c r="B1720" s="63">
        <v>19.138811445085572</v>
      </c>
      <c r="C1720" s="63">
        <v>-5.1388114450855724</v>
      </c>
    </row>
    <row r="1721" spans="1:3" x14ac:dyDescent="0.2">
      <c r="A1721" s="63">
        <v>1697</v>
      </c>
      <c r="B1721" s="63">
        <v>25.800644070079088</v>
      </c>
      <c r="C1721" s="63">
        <v>-19.800644070079088</v>
      </c>
    </row>
    <row r="1722" spans="1:3" x14ac:dyDescent="0.2">
      <c r="A1722" s="63">
        <v>1698</v>
      </c>
      <c r="B1722" s="63">
        <v>21.803544495082978</v>
      </c>
      <c r="C1722" s="63">
        <v>-33.803544495082974</v>
      </c>
    </row>
    <row r="1723" spans="1:3" x14ac:dyDescent="0.2">
      <c r="A1723" s="63">
        <v>1699</v>
      </c>
      <c r="B1723" s="63">
        <v>35.127209745070012</v>
      </c>
      <c r="C1723" s="63">
        <v>-41.127209745070012</v>
      </c>
    </row>
    <row r="1724" spans="1:3" x14ac:dyDescent="0.2">
      <c r="A1724" s="63">
        <v>1700</v>
      </c>
      <c r="B1724" s="63">
        <v>31.130110170073902</v>
      </c>
      <c r="C1724" s="63">
        <v>-17.130110170073902</v>
      </c>
    </row>
    <row r="1725" spans="1:3" x14ac:dyDescent="0.2">
      <c r="A1725" s="63">
        <v>1701</v>
      </c>
      <c r="B1725" s="63">
        <v>65.105456557540833</v>
      </c>
      <c r="C1725" s="63">
        <v>8.8945434424591667</v>
      </c>
    </row>
    <row r="1726" spans="1:3" x14ac:dyDescent="0.2">
      <c r="A1726" s="63">
        <v>1702</v>
      </c>
      <c r="B1726" s="63">
        <v>23.135911020081682</v>
      </c>
      <c r="C1726" s="63">
        <v>-2.1359110200816822</v>
      </c>
    </row>
    <row r="1727" spans="1:3" x14ac:dyDescent="0.2">
      <c r="A1727" s="63">
        <v>1703</v>
      </c>
      <c r="B1727" s="63">
        <v>42.455225632562879</v>
      </c>
      <c r="C1727" s="63">
        <v>-26.455225632562879</v>
      </c>
    </row>
    <row r="1728" spans="1:3" x14ac:dyDescent="0.2">
      <c r="A1728" s="63">
        <v>1704</v>
      </c>
      <c r="B1728" s="63">
        <v>69.102556132536932</v>
      </c>
      <c r="C1728" s="63">
        <v>-52.102556132536932</v>
      </c>
    </row>
    <row r="1729" spans="1:3" x14ac:dyDescent="0.2">
      <c r="A1729" s="63">
        <v>1705</v>
      </c>
      <c r="B1729" s="63">
        <v>65.771639820040178</v>
      </c>
      <c r="C1729" s="63">
        <v>10.228360179959822</v>
      </c>
    </row>
    <row r="1730" spans="1:3" x14ac:dyDescent="0.2">
      <c r="A1730" s="63">
        <v>1706</v>
      </c>
      <c r="B1730" s="63">
        <v>19.138811445085572</v>
      </c>
      <c r="C1730" s="63">
        <v>-4.1388114450855724</v>
      </c>
    </row>
    <row r="1731" spans="1:3" x14ac:dyDescent="0.2">
      <c r="A1731" s="63">
        <v>1707</v>
      </c>
      <c r="B1731" s="63">
        <v>59.775990457546015</v>
      </c>
      <c r="C1731" s="63">
        <v>5.2240095424539845</v>
      </c>
    </row>
    <row r="1732" spans="1:3" x14ac:dyDescent="0.2">
      <c r="A1732" s="63">
        <v>1708</v>
      </c>
      <c r="B1732" s="63">
        <v>183.6860772824254</v>
      </c>
      <c r="C1732" s="63">
        <v>1.3139227175745987</v>
      </c>
    </row>
    <row r="1733" spans="1:3" x14ac:dyDescent="0.2">
      <c r="A1733" s="63">
        <v>1709</v>
      </c>
      <c r="B1733" s="63">
        <v>31.130110170073902</v>
      </c>
      <c r="C1733" s="63">
        <v>-5.1301101700739018</v>
      </c>
    </row>
    <row r="1734" spans="1:3" x14ac:dyDescent="0.2">
      <c r="A1734" s="63">
        <v>1710</v>
      </c>
      <c r="B1734" s="63">
        <v>39.79049258256547</v>
      </c>
      <c r="C1734" s="63">
        <v>-13.79049258256547</v>
      </c>
    </row>
    <row r="1735" spans="1:3" x14ac:dyDescent="0.2">
      <c r="A1735" s="63">
        <v>1711</v>
      </c>
      <c r="B1735" s="63">
        <v>33.794843220071307</v>
      </c>
      <c r="C1735" s="63">
        <v>-5.7948432200713071</v>
      </c>
    </row>
    <row r="1736" spans="1:3" x14ac:dyDescent="0.2">
      <c r="A1736" s="63">
        <v>1712</v>
      </c>
      <c r="B1736" s="63">
        <v>53.1141578325525</v>
      </c>
      <c r="C1736" s="63">
        <v>1.8858421674474997</v>
      </c>
    </row>
    <row r="1737" spans="1:3" x14ac:dyDescent="0.2">
      <c r="A1737" s="63">
        <v>1713</v>
      </c>
      <c r="B1737" s="63">
        <v>104.41026904500258</v>
      </c>
      <c r="C1737" s="63">
        <v>28.589730954997421</v>
      </c>
    </row>
    <row r="1738" spans="1:3" x14ac:dyDescent="0.2">
      <c r="A1738" s="63">
        <v>1714</v>
      </c>
      <c r="B1738" s="63">
        <v>55.778890882549909</v>
      </c>
      <c r="C1738" s="63">
        <v>22.221109117450091</v>
      </c>
    </row>
    <row r="1739" spans="1:3" x14ac:dyDescent="0.2">
      <c r="A1739" s="63">
        <v>1715</v>
      </c>
      <c r="B1739" s="63">
        <v>37.791942795067413</v>
      </c>
      <c r="C1739" s="63">
        <v>-4.7919427950674134</v>
      </c>
    </row>
    <row r="1740" spans="1:3" x14ac:dyDescent="0.2">
      <c r="A1740" s="63">
        <v>1716</v>
      </c>
      <c r="B1740" s="63">
        <v>35.127209745070012</v>
      </c>
      <c r="C1740" s="63">
        <v>-12.127209745070012</v>
      </c>
    </row>
    <row r="1741" spans="1:3" x14ac:dyDescent="0.2">
      <c r="A1741" s="63">
        <v>1717</v>
      </c>
      <c r="B1741" s="63">
        <v>62.440723507543424</v>
      </c>
      <c r="C1741" s="63">
        <v>-89.440723507543424</v>
      </c>
    </row>
    <row r="1742" spans="1:3" x14ac:dyDescent="0.2">
      <c r="A1742" s="63">
        <v>1718</v>
      </c>
      <c r="B1742" s="63">
        <v>35.127209745070012</v>
      </c>
      <c r="C1742" s="63">
        <v>-41.127209745070012</v>
      </c>
    </row>
    <row r="1743" spans="1:3" x14ac:dyDescent="0.2">
      <c r="A1743" s="63">
        <v>1719</v>
      </c>
      <c r="B1743" s="63">
        <v>31.130110170073902</v>
      </c>
      <c r="C1743" s="63">
        <v>-17.130110170073902</v>
      </c>
    </row>
    <row r="1744" spans="1:3" x14ac:dyDescent="0.2">
      <c r="A1744" s="63">
        <v>1720</v>
      </c>
      <c r="B1744" s="63">
        <v>21.803544495082978</v>
      </c>
      <c r="C1744" s="63">
        <v>-33.803544495082974</v>
      </c>
    </row>
    <row r="1745" spans="1:3" x14ac:dyDescent="0.2">
      <c r="A1745" s="63">
        <v>1721</v>
      </c>
      <c r="B1745" s="63">
        <v>48.450874995057042</v>
      </c>
      <c r="C1745" s="63">
        <v>-12.450874995057042</v>
      </c>
    </row>
    <row r="1746" spans="1:3" x14ac:dyDescent="0.2">
      <c r="A1746" s="63">
        <v>1722</v>
      </c>
      <c r="B1746" s="63">
        <v>36.459576270068709</v>
      </c>
      <c r="C1746" s="63">
        <v>-14.459576270068709</v>
      </c>
    </row>
    <row r="1747" spans="1:3" x14ac:dyDescent="0.2">
      <c r="A1747" s="63">
        <v>1723</v>
      </c>
      <c r="B1747" s="63">
        <v>57.777440670047966</v>
      </c>
      <c r="C1747" s="63">
        <v>-23.777440670047966</v>
      </c>
    </row>
    <row r="1748" spans="1:3" x14ac:dyDescent="0.2">
      <c r="A1748" s="63">
        <v>1724</v>
      </c>
      <c r="B1748" s="63">
        <v>26.46682733257844</v>
      </c>
      <c r="C1748" s="63">
        <v>1.5331726674215602</v>
      </c>
    </row>
    <row r="1749" spans="1:3" x14ac:dyDescent="0.2">
      <c r="A1749" s="63">
        <v>1725</v>
      </c>
      <c r="B1749" s="63">
        <v>60.442173720045368</v>
      </c>
      <c r="C1749" s="63">
        <v>26.557826279954632</v>
      </c>
    </row>
    <row r="1750" spans="1:3" x14ac:dyDescent="0.2">
      <c r="A1750" s="63">
        <v>1726</v>
      </c>
      <c r="B1750" s="63">
        <v>31.79629343257325</v>
      </c>
      <c r="C1750" s="63">
        <v>5.2037065674267495</v>
      </c>
    </row>
    <row r="1751" spans="1:3" x14ac:dyDescent="0.2">
      <c r="A1751" s="63">
        <v>1727</v>
      </c>
      <c r="B1751" s="63">
        <v>125.72813344498182</v>
      </c>
      <c r="C1751" s="63">
        <v>-10.728133444981822</v>
      </c>
    </row>
    <row r="1752" spans="1:3" x14ac:dyDescent="0.2">
      <c r="A1752" s="63">
        <v>1728</v>
      </c>
      <c r="B1752" s="63">
        <v>155.70638025745262</v>
      </c>
      <c r="C1752" s="63">
        <v>30.293619742547378</v>
      </c>
    </row>
    <row r="1753" spans="1:3" x14ac:dyDescent="0.2">
      <c r="A1753" s="63">
        <v>1729</v>
      </c>
      <c r="B1753" s="63">
        <v>31.130110170073902</v>
      </c>
      <c r="C1753" s="63">
        <v>-5.1301101700739018</v>
      </c>
    </row>
    <row r="1754" spans="1:3" x14ac:dyDescent="0.2">
      <c r="A1754" s="63">
        <v>1730</v>
      </c>
      <c r="B1754" s="63">
        <v>66.437823082539524</v>
      </c>
      <c r="C1754" s="63">
        <v>67.562176917460476</v>
      </c>
    </row>
    <row r="1755" spans="1:3" x14ac:dyDescent="0.2">
      <c r="A1755" s="63">
        <v>1731</v>
      </c>
      <c r="B1755" s="63">
        <v>55.778890882549909</v>
      </c>
      <c r="C1755" s="63">
        <v>23.221109117450091</v>
      </c>
    </row>
    <row r="1756" spans="1:3" x14ac:dyDescent="0.2">
      <c r="A1756" s="63">
        <v>1732</v>
      </c>
      <c r="B1756" s="63">
        <v>53.1141578325525</v>
      </c>
      <c r="C1756" s="63">
        <v>2.8858421674474997</v>
      </c>
    </row>
    <row r="1757" spans="1:3" x14ac:dyDescent="0.2">
      <c r="A1757" s="63">
        <v>1733</v>
      </c>
      <c r="B1757" s="63">
        <v>103.07790252000387</v>
      </c>
      <c r="C1757" s="63">
        <v>-177.07790252000387</v>
      </c>
    </row>
    <row r="1758" spans="1:3" x14ac:dyDescent="0.2">
      <c r="A1758" s="63">
        <v>1734</v>
      </c>
      <c r="B1758" s="63">
        <v>222.99088976988713</v>
      </c>
      <c r="C1758" s="63">
        <v>24.009110230112867</v>
      </c>
    </row>
    <row r="1759" spans="1:3" x14ac:dyDescent="0.2">
      <c r="A1759" s="63">
        <v>1735</v>
      </c>
      <c r="B1759" s="63">
        <v>85.757137695020731</v>
      </c>
      <c r="C1759" s="63">
        <v>-202.75713769502073</v>
      </c>
    </row>
    <row r="1760" spans="1:3" x14ac:dyDescent="0.2">
      <c r="A1760" s="63">
        <v>1736</v>
      </c>
      <c r="B1760" s="63">
        <v>191.01409316991828</v>
      </c>
      <c r="C1760" s="63">
        <v>-42.014093169918283</v>
      </c>
    </row>
    <row r="1761" spans="1:3" x14ac:dyDescent="0.2">
      <c r="A1761" s="63">
        <v>1737</v>
      </c>
      <c r="B1761" s="63">
        <v>125.06195018248248</v>
      </c>
      <c r="C1761" s="63">
        <v>-98.061950182482477</v>
      </c>
    </row>
    <row r="1762" spans="1:3" x14ac:dyDescent="0.2">
      <c r="A1762" s="63">
        <v>1738</v>
      </c>
      <c r="B1762" s="63">
        <v>140.38416521996754</v>
      </c>
      <c r="C1762" s="63">
        <v>84.615834780032458</v>
      </c>
    </row>
    <row r="1763" spans="1:3" x14ac:dyDescent="0.2">
      <c r="A1763" s="63">
        <v>1739</v>
      </c>
      <c r="B1763" s="63">
        <v>49.117058257556394</v>
      </c>
      <c r="C1763" s="63">
        <v>-23.117058257556394</v>
      </c>
    </row>
    <row r="1764" spans="1:3" x14ac:dyDescent="0.2">
      <c r="A1764" s="63">
        <v>1740</v>
      </c>
      <c r="B1764" s="63">
        <v>127.72668323247987</v>
      </c>
      <c r="C1764" s="63">
        <v>-7.7266832324798713</v>
      </c>
    </row>
    <row r="1765" spans="1:3" x14ac:dyDescent="0.2">
      <c r="A1765" s="63">
        <v>1741</v>
      </c>
      <c r="B1765" s="63">
        <v>99.080802945007761</v>
      </c>
      <c r="C1765" s="63">
        <v>14.919197054992239</v>
      </c>
    </row>
    <row r="1766" spans="1:3" x14ac:dyDescent="0.2">
      <c r="A1766" s="63">
        <v>1742</v>
      </c>
      <c r="B1766" s="63">
        <v>170.36241203243839</v>
      </c>
      <c r="C1766" s="63">
        <v>53.637587967561615</v>
      </c>
    </row>
    <row r="1767" spans="1:3" x14ac:dyDescent="0.2">
      <c r="A1767" s="63">
        <v>1743</v>
      </c>
      <c r="B1767" s="63">
        <v>171.69477855743708</v>
      </c>
      <c r="C1767" s="63">
        <v>-22.694778557437076</v>
      </c>
    </row>
    <row r="1768" spans="1:3" x14ac:dyDescent="0.2">
      <c r="A1768" s="63">
        <v>1744</v>
      </c>
      <c r="B1768" s="63">
        <v>134.38851585747341</v>
      </c>
      <c r="C1768" s="63">
        <v>-497.38851585747341</v>
      </c>
    </row>
    <row r="1769" spans="1:3" x14ac:dyDescent="0.2">
      <c r="A1769" s="63">
        <v>1745</v>
      </c>
      <c r="B1769" s="63">
        <v>27.799193857577144</v>
      </c>
      <c r="C1769" s="63">
        <v>-29.799193857577144</v>
      </c>
    </row>
    <row r="1770" spans="1:3" x14ac:dyDescent="0.2">
      <c r="A1770" s="63">
        <v>1746</v>
      </c>
      <c r="B1770" s="63">
        <v>25.800644070079088</v>
      </c>
      <c r="C1770" s="63">
        <v>-18.800644070079088</v>
      </c>
    </row>
    <row r="1771" spans="1:3" x14ac:dyDescent="0.2">
      <c r="A1771" s="63">
        <v>1747</v>
      </c>
      <c r="B1771" s="63">
        <v>5.1489629325991899</v>
      </c>
      <c r="C1771" s="63">
        <v>26.85103706740081</v>
      </c>
    </row>
    <row r="1772" spans="1:3" x14ac:dyDescent="0.2">
      <c r="A1772" s="63">
        <v>1748</v>
      </c>
      <c r="B1772" s="63">
        <v>19.138811445085572</v>
      </c>
      <c r="C1772" s="63">
        <v>-5.1388114450855724</v>
      </c>
    </row>
    <row r="1773" spans="1:3" x14ac:dyDescent="0.2">
      <c r="A1773" s="63">
        <v>1749</v>
      </c>
      <c r="B1773" s="63">
        <v>20.471177970084277</v>
      </c>
      <c r="C1773" s="63">
        <v>-3.4711779700842769</v>
      </c>
    </row>
    <row r="1774" spans="1:3" x14ac:dyDescent="0.2">
      <c r="A1774" s="63">
        <v>1750</v>
      </c>
      <c r="B1774" s="63">
        <v>21.803544495082978</v>
      </c>
      <c r="C1774" s="63">
        <v>-4.8035444950829778</v>
      </c>
    </row>
    <row r="1775" spans="1:3" x14ac:dyDescent="0.2">
      <c r="A1775" s="63">
        <v>1751</v>
      </c>
      <c r="B1775" s="63">
        <v>65.105456557540833</v>
      </c>
      <c r="C1775" s="63">
        <v>7.8945434424591667</v>
      </c>
    </row>
    <row r="1776" spans="1:3" x14ac:dyDescent="0.2">
      <c r="A1776" s="63">
        <v>1752</v>
      </c>
      <c r="B1776" s="63">
        <v>19.138811445085572</v>
      </c>
      <c r="C1776" s="63">
        <v>-3.1388114450855724</v>
      </c>
    </row>
    <row r="1777" spans="1:3" x14ac:dyDescent="0.2">
      <c r="A1777" s="63">
        <v>1753</v>
      </c>
      <c r="B1777" s="63">
        <v>59.775990457546015</v>
      </c>
      <c r="C1777" s="63">
        <v>4.2240095424539845</v>
      </c>
    </row>
    <row r="1778" spans="1:3" x14ac:dyDescent="0.2">
      <c r="A1778" s="63">
        <v>1754</v>
      </c>
      <c r="B1778" s="63">
        <v>65.771639820040178</v>
      </c>
      <c r="C1778" s="63">
        <v>10.228360179959822</v>
      </c>
    </row>
    <row r="1779" spans="1:3" x14ac:dyDescent="0.2">
      <c r="A1779" s="63">
        <v>1755</v>
      </c>
      <c r="B1779" s="63">
        <v>39.124309320066118</v>
      </c>
      <c r="C1779" s="63">
        <v>-44.124309320066118</v>
      </c>
    </row>
    <row r="1780" spans="1:3" x14ac:dyDescent="0.2">
      <c r="A1780" s="63">
        <v>1756</v>
      </c>
      <c r="B1780" s="63">
        <v>45.119958682560281</v>
      </c>
      <c r="C1780" s="63">
        <v>-24.119958682560281</v>
      </c>
    </row>
    <row r="1781" spans="1:3" x14ac:dyDescent="0.2">
      <c r="A1781" s="63">
        <v>1757</v>
      </c>
      <c r="B1781" s="63">
        <v>33.794843220071307</v>
      </c>
      <c r="C1781" s="63">
        <v>-4.7948432200713071</v>
      </c>
    </row>
    <row r="1782" spans="1:3" x14ac:dyDescent="0.2">
      <c r="A1782" s="63">
        <v>1758</v>
      </c>
      <c r="B1782" s="63">
        <v>41.122859107564175</v>
      </c>
      <c r="C1782" s="63">
        <v>-29.122859107564175</v>
      </c>
    </row>
    <row r="1783" spans="1:3" x14ac:dyDescent="0.2">
      <c r="A1783" s="63">
        <v>1759</v>
      </c>
      <c r="B1783" s="63">
        <v>39.79049258256547</v>
      </c>
      <c r="C1783" s="63">
        <v>-12.79049258256547</v>
      </c>
    </row>
    <row r="1784" spans="1:3" x14ac:dyDescent="0.2">
      <c r="A1784" s="63">
        <v>1760</v>
      </c>
      <c r="B1784" s="63">
        <v>78.429121807527864</v>
      </c>
      <c r="C1784" s="63">
        <v>12.570878192472136</v>
      </c>
    </row>
    <row r="1785" spans="1:3" x14ac:dyDescent="0.2">
      <c r="A1785" s="63">
        <v>1761</v>
      </c>
      <c r="B1785" s="63">
        <v>99.746986207507106</v>
      </c>
      <c r="C1785" s="63">
        <v>15.253013792492894</v>
      </c>
    </row>
    <row r="1786" spans="1:3" x14ac:dyDescent="0.2">
      <c r="A1786" s="63">
        <v>1762</v>
      </c>
      <c r="B1786" s="63">
        <v>37.125759532568068</v>
      </c>
      <c r="C1786" s="63">
        <v>9.8742404674319317</v>
      </c>
    </row>
    <row r="1787" spans="1:3" x14ac:dyDescent="0.2">
      <c r="A1787" s="63">
        <v>1763</v>
      </c>
      <c r="B1787" s="63">
        <v>45.119958682560281</v>
      </c>
      <c r="C1787" s="63">
        <v>11.880041317439719</v>
      </c>
    </row>
    <row r="1788" spans="1:3" x14ac:dyDescent="0.2">
      <c r="A1788" s="63">
        <v>1764</v>
      </c>
      <c r="B1788" s="63">
        <v>35.793393007569364</v>
      </c>
      <c r="C1788" s="63">
        <v>-4.7933930075693638</v>
      </c>
    </row>
    <row r="1789" spans="1:3" x14ac:dyDescent="0.2">
      <c r="A1789" s="63">
        <v>1765</v>
      </c>
      <c r="B1789" s="63">
        <v>45.119958682560281</v>
      </c>
      <c r="C1789" s="63">
        <v>-45.119958682560281</v>
      </c>
    </row>
    <row r="1790" spans="1:3" x14ac:dyDescent="0.2">
      <c r="A1790" s="63">
        <v>1766</v>
      </c>
      <c r="B1790" s="63">
        <v>50.449424782555099</v>
      </c>
      <c r="C1790" s="63">
        <v>5.5505752174449015</v>
      </c>
    </row>
    <row r="1791" spans="1:3" x14ac:dyDescent="0.2">
      <c r="A1791" s="63">
        <v>1767</v>
      </c>
      <c r="B1791" s="63">
        <v>69.102556132536932</v>
      </c>
      <c r="C1791" s="63">
        <v>-52.102556132536932</v>
      </c>
    </row>
    <row r="1792" spans="1:3" x14ac:dyDescent="0.2">
      <c r="A1792" s="63">
        <v>1768</v>
      </c>
      <c r="B1792" s="63">
        <v>19.804994707584925</v>
      </c>
      <c r="C1792" s="63">
        <v>-9.8049947075849246</v>
      </c>
    </row>
    <row r="1793" spans="1:3" x14ac:dyDescent="0.2">
      <c r="A1793" s="63">
        <v>1769</v>
      </c>
      <c r="B1793" s="63">
        <v>42.455225632562879</v>
      </c>
      <c r="C1793" s="63">
        <v>-26.455225632562879</v>
      </c>
    </row>
    <row r="1794" spans="1:3" x14ac:dyDescent="0.2">
      <c r="A1794" s="63">
        <v>1770</v>
      </c>
      <c r="B1794" s="63">
        <v>58.443623932547311</v>
      </c>
      <c r="C1794" s="63">
        <v>-10.443623932547311</v>
      </c>
    </row>
    <row r="1795" spans="1:3" x14ac:dyDescent="0.2">
      <c r="A1795" s="63">
        <v>1771</v>
      </c>
      <c r="B1795" s="63">
        <v>63.773090032542129</v>
      </c>
      <c r="C1795" s="63">
        <v>6.2269099674578712</v>
      </c>
    </row>
    <row r="1796" spans="1:3" x14ac:dyDescent="0.2">
      <c r="A1796" s="63">
        <v>1772</v>
      </c>
      <c r="B1796" s="63">
        <v>155.04019699495331</v>
      </c>
      <c r="C1796" s="63">
        <v>-48.040196994953305</v>
      </c>
    </row>
    <row r="1797" spans="1:3" x14ac:dyDescent="0.2">
      <c r="A1797" s="63">
        <v>1773</v>
      </c>
      <c r="B1797" s="63">
        <v>39.79049258256547</v>
      </c>
      <c r="C1797" s="63">
        <v>-43.79049258256547</v>
      </c>
    </row>
    <row r="1798" spans="1:3" x14ac:dyDescent="0.2">
      <c r="A1798" s="63">
        <v>1774</v>
      </c>
      <c r="B1798" s="63">
        <v>44.453775420060929</v>
      </c>
      <c r="C1798" s="63">
        <v>-12.453775420060929</v>
      </c>
    </row>
    <row r="1799" spans="1:3" x14ac:dyDescent="0.2">
      <c r="A1799" s="63">
        <v>1775</v>
      </c>
      <c r="B1799" s="63">
        <v>41.789042370063527</v>
      </c>
      <c r="C1799" s="63">
        <v>-26.789042370063527</v>
      </c>
    </row>
    <row r="1800" spans="1:3" x14ac:dyDescent="0.2">
      <c r="A1800" s="63">
        <v>1776</v>
      </c>
      <c r="B1800" s="63">
        <v>43.121408895062231</v>
      </c>
      <c r="C1800" s="63">
        <v>-14.121408895062231</v>
      </c>
    </row>
    <row r="1801" spans="1:3" x14ac:dyDescent="0.2">
      <c r="A1801" s="63">
        <v>1777</v>
      </c>
      <c r="B1801" s="63">
        <v>55.112707620050557</v>
      </c>
      <c r="C1801" s="63">
        <v>2.887292379949443</v>
      </c>
    </row>
    <row r="1802" spans="1:3" x14ac:dyDescent="0.2">
      <c r="A1802" s="63">
        <v>1778</v>
      </c>
      <c r="B1802" s="63">
        <v>38.458126057566766</v>
      </c>
      <c r="C1802" s="63">
        <v>9.5418739424332344</v>
      </c>
    </row>
    <row r="1803" spans="1:3" x14ac:dyDescent="0.2">
      <c r="A1803" s="63">
        <v>1779</v>
      </c>
      <c r="B1803" s="63">
        <v>59.109807195046663</v>
      </c>
      <c r="C1803" s="63">
        <v>24.890192804953337</v>
      </c>
    </row>
    <row r="1804" spans="1:3" x14ac:dyDescent="0.2">
      <c r="A1804" s="63">
        <v>1780</v>
      </c>
      <c r="B1804" s="63">
        <v>46.452325207558985</v>
      </c>
      <c r="C1804" s="63">
        <v>81.547674792441015</v>
      </c>
    </row>
    <row r="1805" spans="1:3" x14ac:dyDescent="0.2">
      <c r="A1805" s="63">
        <v>1781</v>
      </c>
      <c r="B1805" s="63">
        <v>31.79629343257325</v>
      </c>
      <c r="C1805" s="63">
        <v>-4.7962934325732505</v>
      </c>
    </row>
    <row r="1806" spans="1:3" x14ac:dyDescent="0.2">
      <c r="A1806" s="63">
        <v>1782</v>
      </c>
      <c r="B1806" s="63">
        <v>73.765838970032405</v>
      </c>
      <c r="C1806" s="63">
        <v>53.234161029967595</v>
      </c>
    </row>
    <row r="1807" spans="1:3" x14ac:dyDescent="0.2">
      <c r="A1807" s="63">
        <v>1783</v>
      </c>
      <c r="B1807" s="63">
        <v>31.79629343257325</v>
      </c>
      <c r="C1807" s="63">
        <v>-4.7962934325732505</v>
      </c>
    </row>
    <row r="1808" spans="1:3" x14ac:dyDescent="0.2">
      <c r="A1808" s="63">
        <v>1784</v>
      </c>
      <c r="B1808" s="63">
        <v>59.109807195046663</v>
      </c>
      <c r="C1808" s="63">
        <v>24.890192804953337</v>
      </c>
    </row>
    <row r="1809" spans="1:3" x14ac:dyDescent="0.2">
      <c r="A1809" s="63">
        <v>1785</v>
      </c>
      <c r="B1809" s="63">
        <v>38.458126057566766</v>
      </c>
      <c r="C1809" s="63">
        <v>9.5418739424332344</v>
      </c>
    </row>
    <row r="1810" spans="1:3" x14ac:dyDescent="0.2">
      <c r="A1810" s="63">
        <v>1786</v>
      </c>
      <c r="B1810" s="63">
        <v>55.112707620050557</v>
      </c>
      <c r="C1810" s="63">
        <v>3.887292379949443</v>
      </c>
    </row>
    <row r="1811" spans="1:3" x14ac:dyDescent="0.2">
      <c r="A1811" s="63">
        <v>1787</v>
      </c>
      <c r="B1811" s="63">
        <v>152.37546394495587</v>
      </c>
      <c r="C1811" s="63">
        <v>-23.375463944955868</v>
      </c>
    </row>
    <row r="1812" spans="1:3" x14ac:dyDescent="0.2">
      <c r="A1812" s="63">
        <v>1788</v>
      </c>
      <c r="B1812" s="63">
        <v>163.0343961449455</v>
      </c>
      <c r="C1812" s="63">
        <v>32.965603855054496</v>
      </c>
    </row>
    <row r="1813" spans="1:3" x14ac:dyDescent="0.2">
      <c r="A1813" s="63">
        <v>1789</v>
      </c>
      <c r="B1813" s="63">
        <v>47.78469173255769</v>
      </c>
      <c r="C1813" s="63">
        <v>58.21530826744231</v>
      </c>
    </row>
    <row r="1814" spans="1:3" x14ac:dyDescent="0.2">
      <c r="A1814" s="63">
        <v>1790</v>
      </c>
      <c r="B1814" s="63">
        <v>141.71653174496623</v>
      </c>
      <c r="C1814" s="63">
        <v>-2.7165317449662325</v>
      </c>
    </row>
    <row r="1815" spans="1:3" x14ac:dyDescent="0.2">
      <c r="A1815" s="63">
        <v>1791</v>
      </c>
      <c r="B1815" s="63">
        <v>113.07065145749414</v>
      </c>
      <c r="C1815" s="63">
        <v>82.929348542505863</v>
      </c>
    </row>
    <row r="1816" spans="1:3" x14ac:dyDescent="0.2">
      <c r="A1816" s="63">
        <v>1792</v>
      </c>
      <c r="B1816" s="63">
        <v>68.436372870037587</v>
      </c>
      <c r="C1816" s="63">
        <v>38.563627129962413</v>
      </c>
    </row>
    <row r="1817" spans="1:3" x14ac:dyDescent="0.2">
      <c r="A1817" s="63">
        <v>1793</v>
      </c>
      <c r="B1817" s="63">
        <v>127.06049996998053</v>
      </c>
      <c r="C1817" s="63">
        <v>1.9395000300194738</v>
      </c>
    </row>
    <row r="1818" spans="1:3" x14ac:dyDescent="0.2">
      <c r="A1818" s="63">
        <v>1794</v>
      </c>
      <c r="B1818" s="63">
        <v>173.02714508243577</v>
      </c>
      <c r="C1818" s="63">
        <v>-2.7145082435765744E-2</v>
      </c>
    </row>
    <row r="1819" spans="1:3" x14ac:dyDescent="0.2">
      <c r="A1819" s="63">
        <v>1795</v>
      </c>
      <c r="B1819" s="63">
        <v>19.804994707584925</v>
      </c>
      <c r="C1819" s="63">
        <v>-3.8049947075849246</v>
      </c>
    </row>
    <row r="1820" spans="1:3" x14ac:dyDescent="0.2">
      <c r="A1820" s="63">
        <v>1796</v>
      </c>
      <c r="B1820" s="63">
        <v>5.1489629325991899</v>
      </c>
      <c r="C1820" s="63">
        <v>25.85103706740081</v>
      </c>
    </row>
    <row r="1821" spans="1:3" x14ac:dyDescent="0.2">
      <c r="A1821" s="63">
        <v>1797</v>
      </c>
      <c r="B1821" s="63">
        <v>11.810795557592705</v>
      </c>
      <c r="C1821" s="63">
        <v>-14.810795557592705</v>
      </c>
    </row>
    <row r="1822" spans="1:3" x14ac:dyDescent="0.2">
      <c r="A1822" s="63">
        <v>1798</v>
      </c>
      <c r="B1822" s="63">
        <v>15.141711870089463</v>
      </c>
      <c r="C1822" s="63">
        <v>-7.1417118700894626</v>
      </c>
    </row>
    <row r="1823" spans="1:3" x14ac:dyDescent="0.2">
      <c r="A1823" s="63">
        <v>1799</v>
      </c>
      <c r="B1823" s="63">
        <v>24.468277545080387</v>
      </c>
      <c r="C1823" s="63">
        <v>-19.468277545080387</v>
      </c>
    </row>
    <row r="1824" spans="1:3" x14ac:dyDescent="0.2">
      <c r="A1824" s="63">
        <v>1800</v>
      </c>
      <c r="B1824" s="63">
        <v>27.133010595077792</v>
      </c>
      <c r="C1824" s="63">
        <v>-31.133010595077792</v>
      </c>
    </row>
    <row r="1825" spans="1:3" x14ac:dyDescent="0.2">
      <c r="A1825" s="63">
        <v>1801</v>
      </c>
      <c r="B1825" s="63">
        <v>34.461026482570659</v>
      </c>
      <c r="C1825" s="63">
        <v>-42.461026482570659</v>
      </c>
    </row>
    <row r="1826" spans="1:3" x14ac:dyDescent="0.2">
      <c r="A1826" s="63">
        <v>1802</v>
      </c>
      <c r="B1826" s="63">
        <v>59.775990457546015</v>
      </c>
      <c r="C1826" s="63">
        <v>-68.775990457546015</v>
      </c>
    </row>
    <row r="1827" spans="1:3" x14ac:dyDescent="0.2">
      <c r="A1827" s="63">
        <v>1803</v>
      </c>
      <c r="B1827" s="63">
        <v>28.465377120076493</v>
      </c>
      <c r="C1827" s="63">
        <v>-19.465377120076493</v>
      </c>
    </row>
    <row r="1828" spans="1:3" x14ac:dyDescent="0.2">
      <c r="A1828" s="63">
        <v>1804</v>
      </c>
      <c r="B1828" s="63">
        <v>27.799193857577144</v>
      </c>
      <c r="C1828" s="63">
        <v>-30.799193857577144</v>
      </c>
    </row>
    <row r="1829" spans="1:3" x14ac:dyDescent="0.2">
      <c r="A1829" s="63">
        <v>1805</v>
      </c>
      <c r="B1829" s="63">
        <v>41.122859107564175</v>
      </c>
      <c r="C1829" s="63">
        <v>9.8771408924358255</v>
      </c>
    </row>
    <row r="1830" spans="1:3" x14ac:dyDescent="0.2">
      <c r="A1830" s="63">
        <v>1806</v>
      </c>
      <c r="B1830" s="63">
        <v>27.133010595077792</v>
      </c>
      <c r="C1830" s="63">
        <v>-0.133010595077792</v>
      </c>
    </row>
    <row r="1831" spans="1:3" x14ac:dyDescent="0.2">
      <c r="A1831" s="63">
        <v>1807</v>
      </c>
      <c r="B1831" s="63">
        <v>51.115608045054451</v>
      </c>
      <c r="C1831" s="63">
        <v>-13.115608045054451</v>
      </c>
    </row>
    <row r="1832" spans="1:3" x14ac:dyDescent="0.2">
      <c r="A1832" s="63">
        <v>1808</v>
      </c>
      <c r="B1832" s="63">
        <v>59.775990457546015</v>
      </c>
      <c r="C1832" s="63">
        <v>-21.775990457546015</v>
      </c>
    </row>
    <row r="1833" spans="1:3" x14ac:dyDescent="0.2">
      <c r="A1833" s="63">
        <v>1809</v>
      </c>
      <c r="B1833" s="63">
        <v>57.111257407548614</v>
      </c>
      <c r="C1833" s="63">
        <v>4.8887425924513863</v>
      </c>
    </row>
    <row r="1834" spans="1:3" x14ac:dyDescent="0.2">
      <c r="A1834" s="63">
        <v>1810</v>
      </c>
      <c r="B1834" s="63">
        <v>55.112707620050557</v>
      </c>
      <c r="C1834" s="63">
        <v>33.887292379949443</v>
      </c>
    </row>
    <row r="1835" spans="1:3" x14ac:dyDescent="0.2">
      <c r="A1835" s="63">
        <v>1811</v>
      </c>
      <c r="B1835" s="63">
        <v>26.46682733257844</v>
      </c>
      <c r="C1835" s="63">
        <v>2.5331726674215602</v>
      </c>
    </row>
    <row r="1836" spans="1:3" x14ac:dyDescent="0.2">
      <c r="A1836" s="63">
        <v>1812</v>
      </c>
      <c r="B1836" s="63">
        <v>29.131560382575845</v>
      </c>
      <c r="C1836" s="63">
        <v>0.86843961742415487</v>
      </c>
    </row>
    <row r="1837" spans="1:3" x14ac:dyDescent="0.2">
      <c r="A1837" s="63">
        <v>1813</v>
      </c>
      <c r="B1837" s="63">
        <v>141.05034848246692</v>
      </c>
      <c r="C1837" s="63">
        <v>-34.050348482466916</v>
      </c>
    </row>
    <row r="1838" spans="1:3" x14ac:dyDescent="0.2">
      <c r="A1838" s="63">
        <v>1814</v>
      </c>
      <c r="B1838" s="63">
        <v>41.789042370063527</v>
      </c>
      <c r="C1838" s="63">
        <v>-25.789042370063527</v>
      </c>
    </row>
    <row r="1839" spans="1:3" x14ac:dyDescent="0.2">
      <c r="A1839" s="63">
        <v>1815</v>
      </c>
      <c r="B1839" s="63">
        <v>44.453775420060929</v>
      </c>
      <c r="C1839" s="63">
        <v>-11.453775420060929</v>
      </c>
    </row>
    <row r="1840" spans="1:3" x14ac:dyDescent="0.2">
      <c r="A1840" s="63">
        <v>1816</v>
      </c>
      <c r="B1840" s="63">
        <v>35.793393007569364</v>
      </c>
      <c r="C1840" s="63">
        <v>-3.7933930075693638</v>
      </c>
    </row>
    <row r="1841" spans="1:3" x14ac:dyDescent="0.2">
      <c r="A1841" s="63">
        <v>1817</v>
      </c>
      <c r="B1841" s="63">
        <v>39.79049258256547</v>
      </c>
      <c r="C1841" s="63">
        <v>-42.79049258256547</v>
      </c>
    </row>
    <row r="1842" spans="1:3" x14ac:dyDescent="0.2">
      <c r="A1842" s="63">
        <v>1818</v>
      </c>
      <c r="B1842" s="63">
        <v>37.791942795067413</v>
      </c>
      <c r="C1842" s="63">
        <v>-4.7919427950674134</v>
      </c>
    </row>
    <row r="1843" spans="1:3" x14ac:dyDescent="0.2">
      <c r="A1843" s="63">
        <v>1819</v>
      </c>
      <c r="B1843" s="63">
        <v>45.786141945059633</v>
      </c>
      <c r="C1843" s="63">
        <v>-43.786141945059633</v>
      </c>
    </row>
    <row r="1844" spans="1:3" x14ac:dyDescent="0.2">
      <c r="A1844" s="63">
        <v>1820</v>
      </c>
      <c r="B1844" s="63">
        <v>40.456675845064822</v>
      </c>
      <c r="C1844" s="63">
        <v>7.5433241549351777</v>
      </c>
    </row>
    <row r="1845" spans="1:3" x14ac:dyDescent="0.2">
      <c r="A1845" s="63">
        <v>1821</v>
      </c>
      <c r="B1845" s="63">
        <v>25.800644070079088</v>
      </c>
      <c r="C1845" s="63">
        <v>1.1993559299209124</v>
      </c>
    </row>
    <row r="1846" spans="1:3" x14ac:dyDescent="0.2">
      <c r="A1846" s="63">
        <v>1822</v>
      </c>
      <c r="B1846" s="63">
        <v>55.112707620050557</v>
      </c>
      <c r="C1846" s="63">
        <v>-10.112707620050557</v>
      </c>
    </row>
    <row r="1847" spans="1:3" x14ac:dyDescent="0.2">
      <c r="A1847" s="63">
        <v>1823</v>
      </c>
      <c r="B1847" s="63">
        <v>19.804994707584925</v>
      </c>
      <c r="C1847" s="63">
        <v>-8.8049947075849246</v>
      </c>
    </row>
    <row r="1848" spans="1:3" x14ac:dyDescent="0.2">
      <c r="A1848" s="63">
        <v>1824</v>
      </c>
      <c r="B1848" s="63">
        <v>41.122859107564175</v>
      </c>
      <c r="C1848" s="63">
        <v>-27.122859107564175</v>
      </c>
    </row>
    <row r="1849" spans="1:3" x14ac:dyDescent="0.2">
      <c r="A1849" s="63">
        <v>1825</v>
      </c>
      <c r="B1849" s="63">
        <v>67.770189607538242</v>
      </c>
      <c r="C1849" s="63">
        <v>-51.770189607538242</v>
      </c>
    </row>
    <row r="1850" spans="1:3" x14ac:dyDescent="0.2">
      <c r="A1850" s="63">
        <v>1826</v>
      </c>
      <c r="B1850" s="63">
        <v>56.445074145049261</v>
      </c>
      <c r="C1850" s="63">
        <v>-5.4450741450492615</v>
      </c>
    </row>
    <row r="1851" spans="1:3" x14ac:dyDescent="0.2">
      <c r="A1851" s="63">
        <v>1827</v>
      </c>
      <c r="B1851" s="63">
        <v>41.122859107564175</v>
      </c>
      <c r="C1851" s="63">
        <v>9.8771408924358255</v>
      </c>
    </row>
    <row r="1852" spans="1:3" x14ac:dyDescent="0.2">
      <c r="A1852" s="63">
        <v>1828</v>
      </c>
      <c r="B1852" s="63">
        <v>29.131560382575845</v>
      </c>
      <c r="C1852" s="63">
        <v>3.8684396174241549</v>
      </c>
    </row>
    <row r="1853" spans="1:3" x14ac:dyDescent="0.2">
      <c r="A1853" s="63">
        <v>1829</v>
      </c>
      <c r="B1853" s="63">
        <v>59.775990457546015</v>
      </c>
      <c r="C1853" s="63">
        <v>-21.775990457546015</v>
      </c>
    </row>
    <row r="1854" spans="1:3" x14ac:dyDescent="0.2">
      <c r="A1854" s="63">
        <v>1830</v>
      </c>
      <c r="B1854" s="63">
        <v>51.115608045054451</v>
      </c>
      <c r="C1854" s="63">
        <v>-13.115608045054451</v>
      </c>
    </row>
    <row r="1855" spans="1:3" x14ac:dyDescent="0.2">
      <c r="A1855" s="63">
        <v>1831</v>
      </c>
      <c r="B1855" s="63">
        <v>45.786141945059633</v>
      </c>
      <c r="C1855" s="63">
        <v>-43.786141945059633</v>
      </c>
    </row>
    <row r="1856" spans="1:3" x14ac:dyDescent="0.2">
      <c r="A1856" s="63">
        <v>1832</v>
      </c>
      <c r="B1856" s="63">
        <v>40.456675845064822</v>
      </c>
      <c r="C1856" s="63">
        <v>-14.456675845064822</v>
      </c>
    </row>
    <row r="1857" spans="1:3" x14ac:dyDescent="0.2">
      <c r="A1857" s="63">
        <v>1833</v>
      </c>
      <c r="B1857" s="63">
        <v>103.74408578250322</v>
      </c>
      <c r="C1857" s="63">
        <v>18.25591421749678</v>
      </c>
    </row>
    <row r="1858" spans="1:3" x14ac:dyDescent="0.2">
      <c r="A1858" s="63">
        <v>1834</v>
      </c>
      <c r="B1858" s="63">
        <v>23.802094282581034</v>
      </c>
      <c r="C1858" s="63">
        <v>-0.80209428258103443</v>
      </c>
    </row>
    <row r="1859" spans="1:3" x14ac:dyDescent="0.2">
      <c r="A1859" s="63">
        <v>1835</v>
      </c>
      <c r="B1859" s="63">
        <v>25.800644070079088</v>
      </c>
      <c r="C1859" s="63">
        <v>2.1993559299209124</v>
      </c>
    </row>
    <row r="1860" spans="1:3" x14ac:dyDescent="0.2">
      <c r="A1860" s="63">
        <v>1836</v>
      </c>
      <c r="B1860" s="63">
        <v>19.804994707584925</v>
      </c>
      <c r="C1860" s="63">
        <v>-8.8049947075849246</v>
      </c>
    </row>
    <row r="1861" spans="1:3" x14ac:dyDescent="0.2">
      <c r="A1861" s="63">
        <v>1837</v>
      </c>
      <c r="B1861" s="63">
        <v>41.122859107564175</v>
      </c>
      <c r="C1861" s="63">
        <v>-28.122859107564175</v>
      </c>
    </row>
    <row r="1862" spans="1:3" x14ac:dyDescent="0.2">
      <c r="A1862" s="63">
        <v>1838</v>
      </c>
      <c r="B1862" s="63">
        <v>55.112707620050557</v>
      </c>
      <c r="C1862" s="63">
        <v>-11.112707620050557</v>
      </c>
    </row>
    <row r="1863" spans="1:3" x14ac:dyDescent="0.2">
      <c r="A1863" s="63">
        <v>1839</v>
      </c>
      <c r="B1863" s="63">
        <v>67.770189607538242</v>
      </c>
      <c r="C1863" s="63">
        <v>-52.770189607538242</v>
      </c>
    </row>
    <row r="1864" spans="1:3" x14ac:dyDescent="0.2">
      <c r="A1864" s="63">
        <v>1840</v>
      </c>
      <c r="B1864" s="63">
        <v>56.445074145049261</v>
      </c>
      <c r="C1864" s="63">
        <v>-5.4450741450492615</v>
      </c>
    </row>
    <row r="1865" spans="1:3" x14ac:dyDescent="0.2">
      <c r="A1865" s="63">
        <v>1841</v>
      </c>
      <c r="B1865" s="63">
        <v>57.111257407548614</v>
      </c>
      <c r="C1865" s="63">
        <v>5.8887425924513863</v>
      </c>
    </row>
    <row r="1866" spans="1:3" x14ac:dyDescent="0.2">
      <c r="A1866" s="63">
        <v>1842</v>
      </c>
      <c r="B1866" s="63">
        <v>70.434922657535637</v>
      </c>
      <c r="C1866" s="63">
        <v>18.565077342464363</v>
      </c>
    </row>
    <row r="1867" spans="1:3" x14ac:dyDescent="0.2">
      <c r="A1867" s="63">
        <v>1843</v>
      </c>
      <c r="B1867" s="63">
        <v>29.131560382575845</v>
      </c>
      <c r="C1867" s="63">
        <v>1.8684396174241549</v>
      </c>
    </row>
    <row r="1868" spans="1:3" x14ac:dyDescent="0.2">
      <c r="A1868" s="63">
        <v>1844</v>
      </c>
      <c r="B1868" s="63">
        <v>26.46682733257844</v>
      </c>
      <c r="C1868" s="63">
        <v>2.5331726674215602</v>
      </c>
    </row>
    <row r="1869" spans="1:3" x14ac:dyDescent="0.2">
      <c r="A1869" s="63">
        <v>1845</v>
      </c>
      <c r="B1869" s="63">
        <v>41.789042370063527</v>
      </c>
      <c r="C1869" s="63">
        <v>-26.789042370063527</v>
      </c>
    </row>
    <row r="1870" spans="1:3" x14ac:dyDescent="0.2">
      <c r="A1870" s="63">
        <v>1846</v>
      </c>
      <c r="B1870" s="63">
        <v>39.79049258256547</v>
      </c>
      <c r="C1870" s="63">
        <v>-47.79049258256547</v>
      </c>
    </row>
    <row r="1871" spans="1:3" x14ac:dyDescent="0.2">
      <c r="A1871" s="63">
        <v>1847</v>
      </c>
      <c r="B1871" s="63">
        <v>186.35081033242284</v>
      </c>
      <c r="C1871" s="63">
        <v>-78.350810332422839</v>
      </c>
    </row>
    <row r="1872" spans="1:3" x14ac:dyDescent="0.2">
      <c r="A1872" s="63">
        <v>1848</v>
      </c>
      <c r="B1872" s="63">
        <v>55.112707620050557</v>
      </c>
      <c r="C1872" s="63">
        <v>268.88729237994943</v>
      </c>
    </row>
    <row r="1873" spans="1:3" x14ac:dyDescent="0.2">
      <c r="A1873" s="63">
        <v>1849</v>
      </c>
      <c r="B1873" s="63">
        <v>15.141711870089463</v>
      </c>
      <c r="C1873" s="63">
        <v>-7.1417118700894626</v>
      </c>
    </row>
    <row r="1874" spans="1:3" x14ac:dyDescent="0.2">
      <c r="A1874" s="63">
        <v>1850</v>
      </c>
      <c r="B1874" s="63">
        <v>5.1489629325991899</v>
      </c>
      <c r="C1874" s="63">
        <v>26.85103706740081</v>
      </c>
    </row>
    <row r="1875" spans="1:3" x14ac:dyDescent="0.2">
      <c r="A1875" s="63">
        <v>1851</v>
      </c>
      <c r="B1875" s="63">
        <v>27.133010595077792</v>
      </c>
      <c r="C1875" s="63">
        <v>-31.133010595077792</v>
      </c>
    </row>
    <row r="1876" spans="1:3" x14ac:dyDescent="0.2">
      <c r="A1876" s="63">
        <v>1852</v>
      </c>
      <c r="B1876" s="63">
        <v>34.461026482570659</v>
      </c>
      <c r="C1876" s="63">
        <v>-42.461026482570659</v>
      </c>
    </row>
    <row r="1877" spans="1:3" x14ac:dyDescent="0.2">
      <c r="A1877" s="63">
        <v>1853</v>
      </c>
      <c r="B1877" s="63">
        <v>27.799193857577144</v>
      </c>
      <c r="C1877" s="63">
        <v>-30.799193857577144</v>
      </c>
    </row>
    <row r="1878" spans="1:3" x14ac:dyDescent="0.2">
      <c r="A1878" s="63">
        <v>1854</v>
      </c>
      <c r="B1878" s="63">
        <v>33.794843220071307</v>
      </c>
      <c r="C1878" s="63">
        <v>-13.794843220071307</v>
      </c>
    </row>
    <row r="1879" spans="1:3" x14ac:dyDescent="0.2">
      <c r="A1879" s="63">
        <v>1855</v>
      </c>
      <c r="B1879" s="63">
        <v>35.793393007569364</v>
      </c>
      <c r="C1879" s="63">
        <v>-5.7933930075693638</v>
      </c>
    </row>
    <row r="1880" spans="1:3" x14ac:dyDescent="0.2">
      <c r="A1880" s="63">
        <v>1856</v>
      </c>
      <c r="B1880" s="63">
        <v>59.109807195046663</v>
      </c>
      <c r="C1880" s="63">
        <v>24.890192804953337</v>
      </c>
    </row>
    <row r="1881" spans="1:3" x14ac:dyDescent="0.2">
      <c r="A1881" s="63">
        <v>1857</v>
      </c>
      <c r="B1881" s="63">
        <v>65.105456557540833</v>
      </c>
      <c r="C1881" s="63">
        <v>61.894543442459167</v>
      </c>
    </row>
    <row r="1882" spans="1:3" x14ac:dyDescent="0.2">
      <c r="A1882" s="63">
        <v>1858</v>
      </c>
      <c r="B1882" s="63">
        <v>38.458126057566766</v>
      </c>
      <c r="C1882" s="63">
        <v>8.5418739424332344</v>
      </c>
    </row>
    <row r="1883" spans="1:3" x14ac:dyDescent="0.2">
      <c r="A1883" s="63">
        <v>1859</v>
      </c>
      <c r="B1883" s="63">
        <v>188.34936011992085</v>
      </c>
      <c r="C1883" s="63">
        <v>15.650639880079154</v>
      </c>
    </row>
    <row r="1884" spans="1:3" x14ac:dyDescent="0.2">
      <c r="A1884" s="63">
        <v>1860</v>
      </c>
      <c r="B1884" s="63">
        <v>181.02134423242802</v>
      </c>
      <c r="C1884" s="63">
        <v>-337.02134423242802</v>
      </c>
    </row>
    <row r="1885" spans="1:3" x14ac:dyDescent="0.2">
      <c r="A1885" s="63">
        <v>1861</v>
      </c>
      <c r="B1885" s="63">
        <v>60.442173720045368</v>
      </c>
      <c r="C1885" s="63">
        <v>-262.44217372004539</v>
      </c>
    </row>
    <row r="1886" spans="1:3" x14ac:dyDescent="0.2">
      <c r="A1886" s="63">
        <v>1862</v>
      </c>
      <c r="B1886" s="63">
        <v>85.757137695020731</v>
      </c>
      <c r="C1886" s="63">
        <v>295.24286230497927</v>
      </c>
    </row>
    <row r="1887" spans="1:3" x14ac:dyDescent="0.2">
      <c r="A1887" s="63">
        <v>1863</v>
      </c>
      <c r="B1887" s="63">
        <v>194.34500948241504</v>
      </c>
      <c r="C1887" s="63">
        <v>41.654990517584963</v>
      </c>
    </row>
    <row r="1888" spans="1:3" x14ac:dyDescent="0.2">
      <c r="A1888" s="63">
        <v>1864</v>
      </c>
      <c r="B1888" s="63">
        <v>36.459576270068709</v>
      </c>
      <c r="C1888" s="63">
        <v>7.5404237299312911</v>
      </c>
    </row>
    <row r="1889" spans="1:3" x14ac:dyDescent="0.2">
      <c r="A1889" s="63">
        <v>1865</v>
      </c>
      <c r="B1889" s="63">
        <v>25.800644070079088</v>
      </c>
      <c r="C1889" s="63">
        <v>2.1993559299209124</v>
      </c>
    </row>
    <row r="1890" spans="1:3" x14ac:dyDescent="0.2">
      <c r="A1890" s="63">
        <v>1866</v>
      </c>
      <c r="B1890" s="63">
        <v>71.101105920034996</v>
      </c>
      <c r="C1890" s="63">
        <v>13.898894079965004</v>
      </c>
    </row>
    <row r="1891" spans="1:3" x14ac:dyDescent="0.2">
      <c r="A1891" s="63">
        <v>1867</v>
      </c>
      <c r="B1891" s="63">
        <v>59.775990457546015</v>
      </c>
      <c r="C1891" s="63">
        <v>-21.775990457546015</v>
      </c>
    </row>
    <row r="1892" spans="1:3" x14ac:dyDescent="0.2">
      <c r="A1892" s="63">
        <v>1868</v>
      </c>
      <c r="B1892" s="63">
        <v>45.786141945059633</v>
      </c>
      <c r="C1892" s="63">
        <v>-44.786141945059633</v>
      </c>
    </row>
    <row r="1893" spans="1:3" x14ac:dyDescent="0.2">
      <c r="A1893" s="63">
        <v>1869</v>
      </c>
      <c r="B1893" s="63">
        <v>40.456675845064822</v>
      </c>
      <c r="C1893" s="63">
        <v>8.5433241549351777</v>
      </c>
    </row>
    <row r="1894" spans="1:3" x14ac:dyDescent="0.2">
      <c r="A1894" s="63">
        <v>1870</v>
      </c>
      <c r="B1894" s="63">
        <v>37.791942795067413</v>
      </c>
      <c r="C1894" s="63">
        <v>-3.7919427950674134</v>
      </c>
    </row>
    <row r="1895" spans="1:3" x14ac:dyDescent="0.2">
      <c r="A1895" s="63">
        <v>1871</v>
      </c>
      <c r="B1895" s="63">
        <v>33.794843220071307</v>
      </c>
      <c r="C1895" s="63">
        <v>-13.794843220071307</v>
      </c>
    </row>
    <row r="1896" spans="1:3" x14ac:dyDescent="0.2">
      <c r="A1896" s="63">
        <v>1872</v>
      </c>
      <c r="B1896" s="63">
        <v>59.775990457546015</v>
      </c>
      <c r="C1896" s="63">
        <v>-67.775990457546015</v>
      </c>
    </row>
    <row r="1897" spans="1:3" x14ac:dyDescent="0.2">
      <c r="A1897" s="63">
        <v>1873</v>
      </c>
      <c r="B1897" s="63">
        <v>15.141711870089463</v>
      </c>
      <c r="C1897" s="63">
        <v>-6.1417118700894626</v>
      </c>
    </row>
    <row r="1898" spans="1:3" x14ac:dyDescent="0.2">
      <c r="A1898" s="63">
        <v>1874</v>
      </c>
      <c r="B1898" s="63">
        <v>24.468277545080387</v>
      </c>
      <c r="C1898" s="63">
        <v>-19.468277545080387</v>
      </c>
    </row>
    <row r="1899" spans="1:3" x14ac:dyDescent="0.2">
      <c r="A1899" s="63">
        <v>1875</v>
      </c>
      <c r="B1899" s="63">
        <v>27.799193857577144</v>
      </c>
      <c r="C1899" s="63">
        <v>-31.799193857577144</v>
      </c>
    </row>
    <row r="1900" spans="1:3" x14ac:dyDescent="0.2">
      <c r="A1900" s="63">
        <v>1876</v>
      </c>
      <c r="B1900" s="63">
        <v>34.461026482570659</v>
      </c>
      <c r="C1900" s="63">
        <v>-41.461026482570659</v>
      </c>
    </row>
    <row r="1901" spans="1:3" x14ac:dyDescent="0.2">
      <c r="A1901" s="63">
        <v>1877</v>
      </c>
      <c r="B1901" s="63">
        <v>28.465377120076493</v>
      </c>
      <c r="C1901" s="63">
        <v>-20.465377120076493</v>
      </c>
    </row>
    <row r="1902" spans="1:3" x14ac:dyDescent="0.2">
      <c r="A1902" s="63">
        <v>1878</v>
      </c>
      <c r="B1902" s="63">
        <v>63.773090032542129</v>
      </c>
      <c r="C1902" s="63">
        <v>7.2269099674578712</v>
      </c>
    </row>
    <row r="1903" spans="1:3" x14ac:dyDescent="0.2">
      <c r="A1903" s="63">
        <v>1879</v>
      </c>
      <c r="B1903" s="63">
        <v>29.131560382575845</v>
      </c>
      <c r="C1903" s="63">
        <v>0.86843961742415487</v>
      </c>
    </row>
    <row r="1904" spans="1:3" x14ac:dyDescent="0.2">
      <c r="A1904" s="63">
        <v>1880</v>
      </c>
      <c r="B1904" s="63">
        <v>41.122859107564175</v>
      </c>
      <c r="C1904" s="63">
        <v>-28.122859107564175</v>
      </c>
    </row>
    <row r="1905" spans="1:3" x14ac:dyDescent="0.2">
      <c r="A1905" s="63">
        <v>1881</v>
      </c>
      <c r="B1905" s="63">
        <v>67.770189607538242</v>
      </c>
      <c r="C1905" s="63">
        <v>-52.770189607538242</v>
      </c>
    </row>
    <row r="1906" spans="1:3" x14ac:dyDescent="0.2">
      <c r="A1906" s="63">
        <v>1882</v>
      </c>
      <c r="B1906" s="63">
        <v>99.746986207507106</v>
      </c>
      <c r="C1906" s="63">
        <v>-10.746986207507106</v>
      </c>
    </row>
    <row r="1907" spans="1:3" x14ac:dyDescent="0.2">
      <c r="A1907" s="63">
        <v>1883</v>
      </c>
      <c r="B1907" s="63">
        <v>26.46682733257844</v>
      </c>
      <c r="C1907" s="63">
        <v>2.5331726674215602</v>
      </c>
    </row>
    <row r="1908" spans="1:3" x14ac:dyDescent="0.2">
      <c r="A1908" s="63">
        <v>1884</v>
      </c>
      <c r="B1908" s="63">
        <v>57.111257407548614</v>
      </c>
      <c r="C1908" s="63">
        <v>4.8887425924513863</v>
      </c>
    </row>
    <row r="1909" spans="1:3" x14ac:dyDescent="0.2">
      <c r="A1909" s="63">
        <v>1885</v>
      </c>
      <c r="B1909" s="63">
        <v>124.39576691998312</v>
      </c>
      <c r="C1909" s="63">
        <v>49.604233080016883</v>
      </c>
    </row>
    <row r="1910" spans="1:3" x14ac:dyDescent="0.2">
      <c r="A1910" s="63">
        <v>1886</v>
      </c>
      <c r="B1910" s="63">
        <v>31.79629343257325</v>
      </c>
      <c r="C1910" s="63">
        <v>-5.7962934325732505</v>
      </c>
    </row>
    <row r="1911" spans="1:3" x14ac:dyDescent="0.2">
      <c r="A1911" s="63">
        <v>1887</v>
      </c>
      <c r="B1911" s="63">
        <v>44.453775420060929</v>
      </c>
      <c r="C1911" s="63">
        <v>-12.453775420060929</v>
      </c>
    </row>
    <row r="1912" spans="1:3" x14ac:dyDescent="0.2">
      <c r="A1912" s="63">
        <v>1888</v>
      </c>
      <c r="B1912" s="63">
        <v>35.793393007569364</v>
      </c>
      <c r="C1912" s="63">
        <v>-4.7933930075693638</v>
      </c>
    </row>
    <row r="1913" spans="1:3" x14ac:dyDescent="0.2">
      <c r="A1913" s="63">
        <v>1889</v>
      </c>
      <c r="B1913" s="63">
        <v>55.112707620050557</v>
      </c>
      <c r="C1913" s="63">
        <v>3.887292379949443</v>
      </c>
    </row>
    <row r="1914" spans="1:3" x14ac:dyDescent="0.2">
      <c r="A1914" s="63">
        <v>1890</v>
      </c>
      <c r="B1914" s="63">
        <v>71.101105920034996</v>
      </c>
      <c r="C1914" s="63">
        <v>55.898894079965004</v>
      </c>
    </row>
    <row r="1915" spans="1:3" x14ac:dyDescent="0.2">
      <c r="A1915" s="63">
        <v>1891</v>
      </c>
      <c r="B1915" s="63">
        <v>38.458126057566766</v>
      </c>
      <c r="C1915" s="63">
        <v>9.5418739424332344</v>
      </c>
    </row>
    <row r="1916" spans="1:3" x14ac:dyDescent="0.2">
      <c r="A1916" s="63">
        <v>1892</v>
      </c>
      <c r="B1916" s="63">
        <v>35.793393007569364</v>
      </c>
      <c r="C1916" s="63">
        <v>-5.7933930075693638</v>
      </c>
    </row>
    <row r="1917" spans="1:3" x14ac:dyDescent="0.2">
      <c r="A1917" s="63">
        <v>1893</v>
      </c>
      <c r="B1917" s="63">
        <v>33.794843220071307</v>
      </c>
      <c r="C1917" s="63">
        <v>-13.794843220071307</v>
      </c>
    </row>
    <row r="1918" spans="1:3" x14ac:dyDescent="0.2">
      <c r="A1918" s="63">
        <v>1894</v>
      </c>
      <c r="B1918" s="63">
        <v>59.775990457546015</v>
      </c>
      <c r="C1918" s="63">
        <v>-67.775990457546015</v>
      </c>
    </row>
    <row r="1919" spans="1:3" x14ac:dyDescent="0.2">
      <c r="A1919" s="63">
        <v>1895</v>
      </c>
      <c r="B1919" s="63">
        <v>34.461026482570659</v>
      </c>
      <c r="C1919" s="63">
        <v>-41.461026482570659</v>
      </c>
    </row>
    <row r="1920" spans="1:3" x14ac:dyDescent="0.2">
      <c r="A1920" s="63">
        <v>1896</v>
      </c>
      <c r="B1920" s="63">
        <v>28.465377120076493</v>
      </c>
      <c r="C1920" s="63">
        <v>-19.465377120076493</v>
      </c>
    </row>
    <row r="1921" spans="1:3" x14ac:dyDescent="0.2">
      <c r="A1921" s="63">
        <v>1897</v>
      </c>
      <c r="B1921" s="63">
        <v>27.799193857577144</v>
      </c>
      <c r="C1921" s="63">
        <v>-30.799193857577144</v>
      </c>
    </row>
    <row r="1922" spans="1:3" x14ac:dyDescent="0.2">
      <c r="A1922" s="63">
        <v>1898</v>
      </c>
      <c r="B1922" s="63">
        <v>51.115608045054451</v>
      </c>
      <c r="C1922" s="63">
        <v>-12.115608045054451</v>
      </c>
    </row>
    <row r="1923" spans="1:3" x14ac:dyDescent="0.2">
      <c r="A1923" s="63">
        <v>1899</v>
      </c>
      <c r="B1923" s="63">
        <v>40.456675845064822</v>
      </c>
      <c r="C1923" s="63">
        <v>-13.456675845064822</v>
      </c>
    </row>
    <row r="1924" spans="1:3" x14ac:dyDescent="0.2">
      <c r="A1924" s="63">
        <v>1900</v>
      </c>
      <c r="B1924" s="63">
        <v>59.775990457546015</v>
      </c>
      <c r="C1924" s="63">
        <v>-21.775990457546015</v>
      </c>
    </row>
    <row r="1925" spans="1:3" x14ac:dyDescent="0.2">
      <c r="A1925" s="63">
        <v>1901</v>
      </c>
      <c r="B1925" s="63">
        <v>27.133010595077792</v>
      </c>
      <c r="C1925" s="63">
        <v>-0.133010595077792</v>
      </c>
    </row>
    <row r="1926" spans="1:3" x14ac:dyDescent="0.2">
      <c r="A1926" s="63">
        <v>1902</v>
      </c>
      <c r="B1926" s="63">
        <v>69.102556132536932</v>
      </c>
      <c r="C1926" s="63">
        <v>15.897443867463068</v>
      </c>
    </row>
    <row r="1927" spans="1:3" x14ac:dyDescent="0.2">
      <c r="A1927" s="63">
        <v>1903</v>
      </c>
      <c r="B1927" s="63">
        <v>41.122859107564175</v>
      </c>
      <c r="C1927" s="63">
        <v>10.877140892435825</v>
      </c>
    </row>
    <row r="1928" spans="1:3" x14ac:dyDescent="0.2">
      <c r="A1928" s="63">
        <v>1904</v>
      </c>
      <c r="B1928" s="63">
        <v>59.109807195046663</v>
      </c>
      <c r="C1928" s="63">
        <v>24.890192804953337</v>
      </c>
    </row>
    <row r="1929" spans="1:3" x14ac:dyDescent="0.2">
      <c r="A1929" s="63">
        <v>1905</v>
      </c>
      <c r="B1929" s="63">
        <v>133.05614933247469</v>
      </c>
      <c r="C1929" s="63">
        <v>40.943850667525311</v>
      </c>
    </row>
    <row r="1930" spans="1:3" x14ac:dyDescent="0.2">
      <c r="A1930" s="63">
        <v>1906</v>
      </c>
      <c r="B1930" s="63">
        <v>31.79629343257325</v>
      </c>
      <c r="C1930" s="63">
        <v>-4.7962934325732505</v>
      </c>
    </row>
    <row r="1931" spans="1:3" x14ac:dyDescent="0.2">
      <c r="A1931" s="63">
        <v>1907</v>
      </c>
      <c r="B1931" s="63">
        <v>138.38561543246948</v>
      </c>
      <c r="C1931" s="63">
        <v>-10.385615432469478</v>
      </c>
    </row>
    <row r="1932" spans="1:3" x14ac:dyDescent="0.2">
      <c r="A1932" s="63">
        <v>1908</v>
      </c>
      <c r="B1932" s="63">
        <v>38.458126057566766</v>
      </c>
      <c r="C1932" s="63">
        <v>8.5418739424332344</v>
      </c>
    </row>
    <row r="1933" spans="1:3" x14ac:dyDescent="0.2">
      <c r="A1933" s="63">
        <v>1909</v>
      </c>
      <c r="B1933" s="63">
        <v>55.112707620050557</v>
      </c>
      <c r="C1933" s="63">
        <v>3.887292379949443</v>
      </c>
    </row>
    <row r="1934" spans="1:3" x14ac:dyDescent="0.2">
      <c r="A1934" s="63">
        <v>1910</v>
      </c>
      <c r="B1934" s="63">
        <v>74.43202223253175</v>
      </c>
      <c r="C1934" s="63">
        <v>-130.43202223253175</v>
      </c>
    </row>
    <row r="1935" spans="1:3" x14ac:dyDescent="0.2">
      <c r="A1935" s="63">
        <v>1911</v>
      </c>
      <c r="B1935" s="63">
        <v>169.69622876993901</v>
      </c>
      <c r="C1935" s="63">
        <v>65.303771230060988</v>
      </c>
    </row>
    <row r="1936" spans="1:3" x14ac:dyDescent="0.2">
      <c r="A1936" s="63">
        <v>1912</v>
      </c>
      <c r="B1936" s="63">
        <v>117.06775103249025</v>
      </c>
      <c r="C1936" s="63">
        <v>-244.06775103249026</v>
      </c>
    </row>
    <row r="1937" spans="1:3" x14ac:dyDescent="0.2">
      <c r="A1937" s="63">
        <v>1913</v>
      </c>
      <c r="B1937" s="63">
        <v>177.69042791993127</v>
      </c>
      <c r="C1937" s="63">
        <v>-48.690427919931267</v>
      </c>
    </row>
    <row r="1938" spans="1:3" x14ac:dyDescent="0.2">
      <c r="A1938" s="63">
        <v>1914</v>
      </c>
      <c r="B1938" s="63">
        <v>79.761488332526568</v>
      </c>
      <c r="C1938" s="63">
        <v>-53.761488332526568</v>
      </c>
    </row>
    <row r="1939" spans="1:3" x14ac:dyDescent="0.2">
      <c r="A1939" s="63">
        <v>1915</v>
      </c>
      <c r="B1939" s="63">
        <v>131.72378280747597</v>
      </c>
      <c r="C1939" s="63">
        <v>65.27621719252403</v>
      </c>
    </row>
    <row r="1940" spans="1:3" x14ac:dyDescent="0.2">
      <c r="A1940" s="63">
        <v>1916</v>
      </c>
      <c r="B1940" s="63">
        <v>61.774540245044072</v>
      </c>
      <c r="C1940" s="63">
        <v>-35.774540245044072</v>
      </c>
    </row>
    <row r="1941" spans="1:3" x14ac:dyDescent="0.2">
      <c r="A1941" s="63">
        <v>1917</v>
      </c>
      <c r="B1941" s="63">
        <v>161.70202961994681</v>
      </c>
      <c r="C1941" s="63">
        <v>-23.702029619946813</v>
      </c>
    </row>
    <row r="1942" spans="1:3" x14ac:dyDescent="0.2">
      <c r="A1942" s="63">
        <v>1918</v>
      </c>
      <c r="B1942" s="63">
        <v>70.434922657535637</v>
      </c>
      <c r="C1942" s="63">
        <v>36.565077342464363</v>
      </c>
    </row>
    <row r="1943" spans="1:3" x14ac:dyDescent="0.2">
      <c r="A1943" s="63">
        <v>1919</v>
      </c>
      <c r="B1943" s="63">
        <v>142.38271500746561</v>
      </c>
      <c r="C1943" s="63">
        <v>53.617284992534394</v>
      </c>
    </row>
    <row r="1944" spans="1:3" x14ac:dyDescent="0.2">
      <c r="A1944" s="63">
        <v>1920</v>
      </c>
      <c r="B1944" s="63">
        <v>140.38416521996754</v>
      </c>
      <c r="C1944" s="63">
        <v>-12.384165219967542</v>
      </c>
    </row>
    <row r="1945" spans="1:3" x14ac:dyDescent="0.2">
      <c r="A1945" s="63">
        <v>1921</v>
      </c>
      <c r="B1945" s="63">
        <v>171.0285952949377</v>
      </c>
      <c r="C1945" s="63">
        <v>-511.0285952949377</v>
      </c>
    </row>
    <row r="1946" spans="1:3" x14ac:dyDescent="0.2">
      <c r="A1946" s="63">
        <v>1922</v>
      </c>
      <c r="B1946" s="63">
        <v>27.133010595077792</v>
      </c>
      <c r="C1946" s="63">
        <v>-31.133010595077792</v>
      </c>
    </row>
    <row r="1947" spans="1:3" x14ac:dyDescent="0.2">
      <c r="A1947" s="63">
        <v>1923</v>
      </c>
      <c r="B1947" s="63">
        <v>24.468277545080387</v>
      </c>
      <c r="C1947" s="63">
        <v>-19.468277545080387</v>
      </c>
    </row>
    <row r="1948" spans="1:3" x14ac:dyDescent="0.2">
      <c r="A1948" s="63">
        <v>1924</v>
      </c>
      <c r="B1948" s="63">
        <v>5.1489629325991899</v>
      </c>
      <c r="C1948" s="63">
        <v>25.85103706740081</v>
      </c>
    </row>
    <row r="1949" spans="1:3" x14ac:dyDescent="0.2">
      <c r="A1949" s="63">
        <v>1925</v>
      </c>
      <c r="B1949" s="63">
        <v>15.141711870089463</v>
      </c>
      <c r="C1949" s="63">
        <v>-6.1417118700894626</v>
      </c>
    </row>
    <row r="1950" spans="1:3" x14ac:dyDescent="0.2">
      <c r="A1950" s="63">
        <v>1926</v>
      </c>
      <c r="B1950" s="63">
        <v>19.804994707584925</v>
      </c>
      <c r="C1950" s="63">
        <v>-2.8049947075849246</v>
      </c>
    </row>
    <row r="1951" spans="1:3" x14ac:dyDescent="0.2">
      <c r="A1951" s="63">
        <v>1927</v>
      </c>
      <c r="B1951" s="63">
        <v>21.803544495082978</v>
      </c>
      <c r="C1951" s="63">
        <v>-2.8035444950829778</v>
      </c>
    </row>
    <row r="1952" spans="1:3" x14ac:dyDescent="0.2">
      <c r="A1952" s="63">
        <v>1928</v>
      </c>
      <c r="B1952" s="63">
        <v>63.773090032542129</v>
      </c>
      <c r="C1952" s="63">
        <v>6.2269099674578712</v>
      </c>
    </row>
    <row r="1953" spans="1:3" x14ac:dyDescent="0.2">
      <c r="A1953" s="63">
        <v>1929</v>
      </c>
      <c r="B1953" s="63">
        <v>26.46682733257844</v>
      </c>
      <c r="C1953" s="63">
        <v>1.5331726674215602</v>
      </c>
    </row>
    <row r="1954" spans="1:3" x14ac:dyDescent="0.2">
      <c r="A1954" s="63">
        <v>1930</v>
      </c>
      <c r="B1954" s="63">
        <v>57.111257407548614</v>
      </c>
      <c r="C1954" s="63">
        <v>4.8887425924513863</v>
      </c>
    </row>
    <row r="1955" spans="1:3" x14ac:dyDescent="0.2">
      <c r="A1955" s="63">
        <v>1931</v>
      </c>
      <c r="B1955" s="63">
        <v>63.106906770042777</v>
      </c>
      <c r="C1955" s="63">
        <v>25.893093229957223</v>
      </c>
    </row>
    <row r="1956" spans="1:3" x14ac:dyDescent="0.2">
      <c r="A1956" s="63">
        <v>1932</v>
      </c>
      <c r="B1956" s="63">
        <v>39.79049258256547</v>
      </c>
      <c r="C1956" s="63">
        <v>-43.79049258256547</v>
      </c>
    </row>
    <row r="1957" spans="1:3" x14ac:dyDescent="0.2">
      <c r="A1957" s="63">
        <v>1933</v>
      </c>
      <c r="B1957" s="63">
        <v>40.456675845064822</v>
      </c>
      <c r="C1957" s="63">
        <v>-26.456675845064822</v>
      </c>
    </row>
    <row r="1958" spans="1:3" x14ac:dyDescent="0.2">
      <c r="A1958" s="63">
        <v>1934</v>
      </c>
      <c r="B1958" s="63">
        <v>35.793393007569364</v>
      </c>
      <c r="C1958" s="63">
        <v>-3.7933930075693638</v>
      </c>
    </row>
    <row r="1959" spans="1:3" x14ac:dyDescent="0.2">
      <c r="A1959" s="63">
        <v>1935</v>
      </c>
      <c r="B1959" s="63">
        <v>41.789042370063527</v>
      </c>
      <c r="C1959" s="63">
        <v>-25.789042370063527</v>
      </c>
    </row>
    <row r="1960" spans="1:3" x14ac:dyDescent="0.2">
      <c r="A1960" s="63">
        <v>1936</v>
      </c>
      <c r="B1960" s="63">
        <v>44.453775420060929</v>
      </c>
      <c r="C1960" s="63">
        <v>-11.453775420060929</v>
      </c>
    </row>
    <row r="1961" spans="1:3" x14ac:dyDescent="0.2">
      <c r="A1961" s="63">
        <v>1937</v>
      </c>
      <c r="B1961" s="63">
        <v>139.71798195746823</v>
      </c>
      <c r="C1961" s="63">
        <v>-31.717981957468226</v>
      </c>
    </row>
    <row r="1962" spans="1:3" x14ac:dyDescent="0.2">
      <c r="A1962" s="63">
        <v>1938</v>
      </c>
      <c r="B1962" s="63">
        <v>91.086603795015535</v>
      </c>
      <c r="C1962" s="63">
        <v>30.913396204984465</v>
      </c>
    </row>
    <row r="1963" spans="1:3" x14ac:dyDescent="0.2">
      <c r="A1963" s="63">
        <v>1939</v>
      </c>
      <c r="B1963" s="63">
        <v>36.459576270068709</v>
      </c>
      <c r="C1963" s="63">
        <v>7.5404237299312911</v>
      </c>
    </row>
    <row r="1964" spans="1:3" x14ac:dyDescent="0.2">
      <c r="A1964" s="63">
        <v>1940</v>
      </c>
      <c r="B1964" s="63">
        <v>40.456675845064822</v>
      </c>
      <c r="C1964" s="63">
        <v>8.5433241549351777</v>
      </c>
    </row>
    <row r="1965" spans="1:3" x14ac:dyDescent="0.2">
      <c r="A1965" s="63">
        <v>1941</v>
      </c>
      <c r="B1965" s="63">
        <v>37.791942795067413</v>
      </c>
      <c r="C1965" s="63">
        <v>-3.7919427950674134</v>
      </c>
    </row>
    <row r="1966" spans="1:3" x14ac:dyDescent="0.2">
      <c r="A1966" s="63">
        <v>1942</v>
      </c>
      <c r="B1966" s="63">
        <v>45.786141945059633</v>
      </c>
      <c r="C1966" s="63">
        <v>-44.786141945059633</v>
      </c>
    </row>
    <row r="1967" spans="1:3" x14ac:dyDescent="0.2">
      <c r="A1967" s="63">
        <v>1943</v>
      </c>
      <c r="B1967" s="63">
        <v>47.118508470058337</v>
      </c>
      <c r="C1967" s="63">
        <v>2.8814915299416626</v>
      </c>
    </row>
    <row r="1968" spans="1:3" x14ac:dyDescent="0.2">
      <c r="A1968" s="63">
        <v>1944</v>
      </c>
      <c r="B1968" s="63">
        <v>67.770189607538242</v>
      </c>
      <c r="C1968" s="63">
        <v>-51.770189607538242</v>
      </c>
    </row>
    <row r="1969" spans="1:3" x14ac:dyDescent="0.2">
      <c r="A1969" s="63">
        <v>1945</v>
      </c>
      <c r="B1969" s="63">
        <v>19.804994707584925</v>
      </c>
      <c r="C1969" s="63">
        <v>-8.8049947075849246</v>
      </c>
    </row>
    <row r="1970" spans="1:3" x14ac:dyDescent="0.2">
      <c r="A1970" s="63">
        <v>1946</v>
      </c>
      <c r="B1970" s="63">
        <v>41.122859107564175</v>
      </c>
      <c r="C1970" s="63">
        <v>-28.122859107564175</v>
      </c>
    </row>
    <row r="1971" spans="1:3" x14ac:dyDescent="0.2">
      <c r="A1971" s="63">
        <v>1947</v>
      </c>
      <c r="B1971" s="63">
        <v>55.112707620050557</v>
      </c>
      <c r="C1971" s="63">
        <v>-10.112707620050557</v>
      </c>
    </row>
    <row r="1972" spans="1:3" x14ac:dyDescent="0.2">
      <c r="A1972" s="63">
        <v>1948</v>
      </c>
      <c r="B1972" s="63">
        <v>35.793393007569364</v>
      </c>
      <c r="C1972" s="63">
        <v>-29.793393007569364</v>
      </c>
    </row>
    <row r="1973" spans="1:3" x14ac:dyDescent="0.2">
      <c r="A1973" s="63">
        <v>1949</v>
      </c>
      <c r="B1973" s="63">
        <v>40.456675845064822</v>
      </c>
      <c r="C1973" s="63">
        <v>-14.456675845064822</v>
      </c>
    </row>
    <row r="1974" spans="1:3" x14ac:dyDescent="0.2">
      <c r="A1974" s="63">
        <v>1950</v>
      </c>
      <c r="B1974" s="63">
        <v>59.109807195046663</v>
      </c>
      <c r="C1974" s="63">
        <v>6.8901928049533367</v>
      </c>
    </row>
    <row r="1975" spans="1:3" x14ac:dyDescent="0.2">
      <c r="A1975" s="63">
        <v>1951</v>
      </c>
      <c r="B1975" s="63">
        <v>111.73828493249543</v>
      </c>
      <c r="C1975" s="63">
        <v>-24.738284932495432</v>
      </c>
    </row>
    <row r="1976" spans="1:3" x14ac:dyDescent="0.2">
      <c r="A1976" s="63">
        <v>1952</v>
      </c>
      <c r="B1976" s="63">
        <v>36.459576270068709</v>
      </c>
      <c r="C1976" s="63">
        <v>-42.459576270068709</v>
      </c>
    </row>
    <row r="1977" spans="1:3" x14ac:dyDescent="0.2">
      <c r="A1977" s="63">
        <v>1953</v>
      </c>
      <c r="B1977" s="63">
        <v>41.122859107564175</v>
      </c>
      <c r="C1977" s="63">
        <v>-12.122859107564175</v>
      </c>
    </row>
    <row r="1978" spans="1:3" x14ac:dyDescent="0.2">
      <c r="A1978" s="63">
        <v>1954</v>
      </c>
      <c r="B1978" s="63">
        <v>41.122859107564175</v>
      </c>
      <c r="C1978" s="63">
        <v>11.877140892435825</v>
      </c>
    </row>
    <row r="1979" spans="1:3" x14ac:dyDescent="0.2">
      <c r="A1979" s="63">
        <v>1955</v>
      </c>
      <c r="B1979" s="63">
        <v>49.783241520055746</v>
      </c>
      <c r="C1979" s="63">
        <v>-2.7832415200557463</v>
      </c>
    </row>
    <row r="1980" spans="1:3" x14ac:dyDescent="0.2">
      <c r="A1980" s="63">
        <v>1956</v>
      </c>
      <c r="B1980" s="63">
        <v>62.440723507543424</v>
      </c>
      <c r="C1980" s="63">
        <v>25.559276492456576</v>
      </c>
    </row>
    <row r="1981" spans="1:3" x14ac:dyDescent="0.2">
      <c r="A1981" s="63">
        <v>1957</v>
      </c>
      <c r="B1981" s="63">
        <v>65.105456557540833</v>
      </c>
      <c r="C1981" s="63">
        <v>68.894543442459167</v>
      </c>
    </row>
    <row r="1982" spans="1:3" x14ac:dyDescent="0.2">
      <c r="A1982" s="63">
        <v>1958</v>
      </c>
      <c r="B1982" s="63">
        <v>33.794843220071307</v>
      </c>
      <c r="C1982" s="63">
        <v>-4.7948432200713071</v>
      </c>
    </row>
    <row r="1983" spans="1:3" x14ac:dyDescent="0.2">
      <c r="A1983" s="63">
        <v>1959</v>
      </c>
      <c r="B1983" s="63">
        <v>41.122859107564175</v>
      </c>
      <c r="C1983" s="63">
        <v>11.877140892435825</v>
      </c>
    </row>
    <row r="1984" spans="1:3" x14ac:dyDescent="0.2">
      <c r="A1984" s="63">
        <v>1960</v>
      </c>
      <c r="B1984" s="63">
        <v>49.783241520055746</v>
      </c>
      <c r="C1984" s="63">
        <v>-2.7832415200557463</v>
      </c>
    </row>
    <row r="1985" spans="1:3" x14ac:dyDescent="0.2">
      <c r="A1985" s="63">
        <v>1961</v>
      </c>
      <c r="B1985" s="63">
        <v>76.4305720200298</v>
      </c>
      <c r="C1985" s="63">
        <v>56.5694279799702</v>
      </c>
    </row>
    <row r="1986" spans="1:3" x14ac:dyDescent="0.2">
      <c r="A1986" s="63">
        <v>1962</v>
      </c>
      <c r="B1986" s="63">
        <v>33.794843220071307</v>
      </c>
      <c r="C1986" s="63">
        <v>-4.7948432200713071</v>
      </c>
    </row>
    <row r="1987" spans="1:3" x14ac:dyDescent="0.2">
      <c r="A1987" s="63">
        <v>1963</v>
      </c>
      <c r="B1987" s="63">
        <v>62.440723507543424</v>
      </c>
      <c r="C1987" s="63">
        <v>25.559276492456576</v>
      </c>
    </row>
    <row r="1988" spans="1:3" x14ac:dyDescent="0.2">
      <c r="A1988" s="63">
        <v>1964</v>
      </c>
      <c r="B1988" s="63">
        <v>146.37981458246173</v>
      </c>
      <c r="C1988" s="63">
        <v>69.620185417538266</v>
      </c>
    </row>
    <row r="1989" spans="1:3" x14ac:dyDescent="0.2">
      <c r="A1989" s="63">
        <v>1965</v>
      </c>
      <c r="B1989" s="63">
        <v>107.07500209499997</v>
      </c>
      <c r="C1989" s="63">
        <v>49.924997905000026</v>
      </c>
    </row>
    <row r="1990" spans="1:3" x14ac:dyDescent="0.2">
      <c r="A1990" s="63">
        <v>1966</v>
      </c>
      <c r="B1990" s="63">
        <v>91.086603795015535</v>
      </c>
      <c r="C1990" s="63">
        <v>30.913396204984465</v>
      </c>
    </row>
    <row r="1991" spans="1:3" x14ac:dyDescent="0.2">
      <c r="A1991" s="63">
        <v>1967</v>
      </c>
      <c r="B1991" s="63">
        <v>139.71798195746823</v>
      </c>
      <c r="C1991" s="63">
        <v>54.282018042531774</v>
      </c>
    </row>
    <row r="1992" spans="1:3" x14ac:dyDescent="0.2">
      <c r="A1992" s="63">
        <v>1968</v>
      </c>
      <c r="B1992" s="63">
        <v>187.68317685742153</v>
      </c>
      <c r="C1992" s="63">
        <v>-31.683176857421529</v>
      </c>
    </row>
    <row r="1993" spans="1:3" x14ac:dyDescent="0.2">
      <c r="A1993" s="63">
        <v>1969</v>
      </c>
      <c r="B1993" s="63">
        <v>183.6860772824254</v>
      </c>
      <c r="C1993" s="63">
        <v>32.313922717574599</v>
      </c>
    </row>
    <row r="1994" spans="1:3" x14ac:dyDescent="0.2">
      <c r="A1994" s="63">
        <v>1970</v>
      </c>
      <c r="B1994" s="63">
        <v>116.4015677699909</v>
      </c>
      <c r="C1994" s="63">
        <v>99.598432230009095</v>
      </c>
    </row>
    <row r="1995" spans="1:3" x14ac:dyDescent="0.2">
      <c r="A1995" s="63">
        <v>1971</v>
      </c>
      <c r="B1995" s="63">
        <v>57.777440670047966</v>
      </c>
      <c r="C1995" s="63">
        <v>65.222559329952034</v>
      </c>
    </row>
    <row r="1996" spans="1:3" x14ac:dyDescent="0.2">
      <c r="A1996" s="63">
        <v>1972</v>
      </c>
      <c r="B1996" s="63">
        <v>20.471177970084277</v>
      </c>
      <c r="C1996" s="63">
        <v>-3.4711779700842769</v>
      </c>
    </row>
    <row r="1997" spans="1:3" x14ac:dyDescent="0.2">
      <c r="A1997" s="63">
        <v>1973</v>
      </c>
      <c r="B1997" s="63">
        <v>5.1489629325991899</v>
      </c>
      <c r="C1997" s="63">
        <v>26.85103706740081</v>
      </c>
    </row>
    <row r="1998" spans="1:3" x14ac:dyDescent="0.2">
      <c r="A1998" s="63">
        <v>1974</v>
      </c>
      <c r="B1998" s="63">
        <v>11.810795557592705</v>
      </c>
      <c r="C1998" s="63">
        <v>-12.810795557592705</v>
      </c>
    </row>
    <row r="1999" spans="1:3" x14ac:dyDescent="0.2">
      <c r="A1999" s="63">
        <v>1975</v>
      </c>
      <c r="B1999" s="63">
        <v>15.807895132588815</v>
      </c>
      <c r="C1999" s="63">
        <v>-5.8078951325888148</v>
      </c>
    </row>
    <row r="2000" spans="1:3" x14ac:dyDescent="0.2">
      <c r="A2000" s="63">
        <v>1976</v>
      </c>
      <c r="B2000" s="63">
        <v>25.800644070079088</v>
      </c>
      <c r="C2000" s="63">
        <v>-17.800644070079088</v>
      </c>
    </row>
    <row r="2001" spans="1:3" x14ac:dyDescent="0.2">
      <c r="A2001" s="63">
        <v>1977</v>
      </c>
      <c r="B2001" s="63">
        <v>30.46392690757455</v>
      </c>
      <c r="C2001" s="63">
        <v>-19.46392690757455</v>
      </c>
    </row>
    <row r="2002" spans="1:3" x14ac:dyDescent="0.2">
      <c r="A2002" s="63">
        <v>1978</v>
      </c>
      <c r="B2002" s="63">
        <v>18.47262818258622</v>
      </c>
      <c r="C2002" s="63">
        <v>-34.47262818258622</v>
      </c>
    </row>
    <row r="2003" spans="1:3" x14ac:dyDescent="0.2">
      <c r="A2003" s="63">
        <v>1979</v>
      </c>
      <c r="B2003" s="63">
        <v>31.130110170073902</v>
      </c>
      <c r="C2003" s="63">
        <v>-29.130110170073902</v>
      </c>
    </row>
    <row r="2004" spans="1:3" x14ac:dyDescent="0.2">
      <c r="A2004" s="63">
        <v>1980</v>
      </c>
      <c r="B2004" s="63">
        <v>37.791942795067413</v>
      </c>
      <c r="C2004" s="63">
        <v>-42.791942795067413</v>
      </c>
    </row>
    <row r="2005" spans="1:3" x14ac:dyDescent="0.2">
      <c r="A2005" s="63">
        <v>1981</v>
      </c>
      <c r="B2005" s="63">
        <v>66.437823082539524</v>
      </c>
      <c r="C2005" s="63">
        <v>-50.437823082539524</v>
      </c>
    </row>
    <row r="2006" spans="1:3" x14ac:dyDescent="0.2">
      <c r="A2006" s="63">
        <v>1982</v>
      </c>
      <c r="B2006" s="63">
        <v>38.458126057566766</v>
      </c>
      <c r="C2006" s="63">
        <v>9.5418739424332344</v>
      </c>
    </row>
    <row r="2007" spans="1:3" x14ac:dyDescent="0.2">
      <c r="A2007" s="63">
        <v>1983</v>
      </c>
      <c r="B2007" s="63">
        <v>25.800644070079088</v>
      </c>
      <c r="C2007" s="63">
        <v>1.1993559299209124</v>
      </c>
    </row>
    <row r="2008" spans="1:3" x14ac:dyDescent="0.2">
      <c r="A2008" s="63">
        <v>1984</v>
      </c>
      <c r="B2008" s="63">
        <v>47.118508470058337</v>
      </c>
      <c r="C2008" s="63">
        <v>-11.118508470058337</v>
      </c>
    </row>
    <row r="2009" spans="1:3" x14ac:dyDescent="0.2">
      <c r="A2009" s="63">
        <v>1985</v>
      </c>
      <c r="B2009" s="63">
        <v>50.449424782555099</v>
      </c>
      <c r="C2009" s="63">
        <v>-24.449424782555099</v>
      </c>
    </row>
    <row r="2010" spans="1:3" x14ac:dyDescent="0.2">
      <c r="A2010" s="63">
        <v>1986</v>
      </c>
      <c r="B2010" s="63">
        <v>63.773090032542129</v>
      </c>
      <c r="C2010" s="63">
        <v>8.2269099674578712</v>
      </c>
    </row>
    <row r="2011" spans="1:3" x14ac:dyDescent="0.2">
      <c r="A2011" s="63">
        <v>1987</v>
      </c>
      <c r="B2011" s="63">
        <v>95.749886632511007</v>
      </c>
      <c r="C2011" s="63">
        <v>25.250113367488993</v>
      </c>
    </row>
    <row r="2012" spans="1:3" x14ac:dyDescent="0.2">
      <c r="A2012" s="63">
        <v>1988</v>
      </c>
      <c r="B2012" s="63">
        <v>24.468277545080387</v>
      </c>
      <c r="C2012" s="63">
        <v>0.53172245491961334</v>
      </c>
    </row>
    <row r="2013" spans="1:3" x14ac:dyDescent="0.2">
      <c r="A2013" s="63">
        <v>1989</v>
      </c>
      <c r="B2013" s="63">
        <v>27.133010595077792</v>
      </c>
      <c r="C2013" s="63">
        <v>1.866989404922208</v>
      </c>
    </row>
    <row r="2014" spans="1:3" x14ac:dyDescent="0.2">
      <c r="A2014" s="63">
        <v>1990</v>
      </c>
      <c r="B2014" s="63">
        <v>73.765838970032405</v>
      </c>
      <c r="C2014" s="63">
        <v>13.234161029967595</v>
      </c>
    </row>
    <row r="2015" spans="1:3" x14ac:dyDescent="0.2">
      <c r="A2015" s="63">
        <v>1991</v>
      </c>
      <c r="B2015" s="63">
        <v>35.793393007569364</v>
      </c>
      <c r="C2015" s="63">
        <v>-29.793393007569364</v>
      </c>
    </row>
    <row r="2016" spans="1:3" x14ac:dyDescent="0.2">
      <c r="A2016" s="63">
        <v>1992</v>
      </c>
      <c r="B2016" s="63">
        <v>41.122859107564175</v>
      </c>
      <c r="C2016" s="63">
        <v>-12.122859107564175</v>
      </c>
    </row>
    <row r="2017" spans="1:3" x14ac:dyDescent="0.2">
      <c r="A2017" s="63">
        <v>1993</v>
      </c>
      <c r="B2017" s="63">
        <v>32.462476695072603</v>
      </c>
      <c r="C2017" s="63">
        <v>-8.4624766950726027</v>
      </c>
    </row>
    <row r="2018" spans="1:3" x14ac:dyDescent="0.2">
      <c r="A2018" s="63">
        <v>1994</v>
      </c>
      <c r="B2018" s="63">
        <v>36.459576270068709</v>
      </c>
      <c r="C2018" s="63">
        <v>-42.459576270068709</v>
      </c>
    </row>
    <row r="2019" spans="1:3" x14ac:dyDescent="0.2">
      <c r="A2019" s="63">
        <v>1995</v>
      </c>
      <c r="B2019" s="63">
        <v>33.794843220071307</v>
      </c>
      <c r="C2019" s="63">
        <v>-5.7948432200713071</v>
      </c>
    </row>
    <row r="2020" spans="1:3" x14ac:dyDescent="0.2">
      <c r="A2020" s="63">
        <v>1996</v>
      </c>
      <c r="B2020" s="63">
        <v>41.789042370063527</v>
      </c>
      <c r="C2020" s="63">
        <v>-44.789042370063527</v>
      </c>
    </row>
    <row r="2021" spans="1:3" x14ac:dyDescent="0.2">
      <c r="A2021" s="63">
        <v>1997</v>
      </c>
      <c r="B2021" s="63">
        <v>32.462476695072603</v>
      </c>
      <c r="C2021" s="63">
        <v>-2.4624766950726027</v>
      </c>
    </row>
    <row r="2022" spans="1:3" x14ac:dyDescent="0.2">
      <c r="A2022" s="63">
        <v>1998</v>
      </c>
      <c r="B2022" s="63">
        <v>27.799193857577144</v>
      </c>
      <c r="C2022" s="63">
        <v>2.2008061424228558</v>
      </c>
    </row>
    <row r="2023" spans="1:3" x14ac:dyDescent="0.2">
      <c r="A2023" s="63">
        <v>1999</v>
      </c>
      <c r="B2023" s="63">
        <v>58.443623932547311</v>
      </c>
      <c r="C2023" s="63">
        <v>-8.443623932547311</v>
      </c>
    </row>
    <row r="2024" spans="1:3" x14ac:dyDescent="0.2">
      <c r="A2024" s="63">
        <v>2000</v>
      </c>
      <c r="B2024" s="63">
        <v>21.137361232583629</v>
      </c>
      <c r="C2024" s="63">
        <v>-8.1373612325836291</v>
      </c>
    </row>
    <row r="2025" spans="1:3" x14ac:dyDescent="0.2">
      <c r="A2025" s="63">
        <v>2001</v>
      </c>
      <c r="B2025" s="63">
        <v>48.450874995057042</v>
      </c>
      <c r="C2025" s="63">
        <v>-26.450874995057042</v>
      </c>
    </row>
    <row r="2026" spans="1:3" x14ac:dyDescent="0.2">
      <c r="A2026" s="63">
        <v>2002</v>
      </c>
      <c r="B2026" s="63">
        <v>63.773090032542129</v>
      </c>
      <c r="C2026" s="63">
        <v>-43.773090032542129</v>
      </c>
    </row>
    <row r="2027" spans="1:3" x14ac:dyDescent="0.2">
      <c r="A2027" s="63">
        <v>2003</v>
      </c>
      <c r="B2027" s="63">
        <v>60.442173720045368</v>
      </c>
      <c r="C2027" s="63">
        <v>-3.4421737200453677</v>
      </c>
    </row>
    <row r="2028" spans="1:3" x14ac:dyDescent="0.2">
      <c r="A2028" s="63">
        <v>2004</v>
      </c>
      <c r="B2028" s="63">
        <v>38.458126057566766</v>
      </c>
      <c r="C2028" s="63">
        <v>8.5418739424332344</v>
      </c>
    </row>
    <row r="2029" spans="1:3" x14ac:dyDescent="0.2">
      <c r="A2029" s="63">
        <v>2005</v>
      </c>
      <c r="B2029" s="63">
        <v>27.133010595077792</v>
      </c>
      <c r="C2029" s="63">
        <v>0.866989404922208</v>
      </c>
    </row>
    <row r="2030" spans="1:3" x14ac:dyDescent="0.2">
      <c r="A2030" s="63">
        <v>2006</v>
      </c>
      <c r="B2030" s="63">
        <v>50.449424782555099</v>
      </c>
      <c r="C2030" s="63">
        <v>-23.449424782555099</v>
      </c>
    </row>
    <row r="2031" spans="1:3" x14ac:dyDescent="0.2">
      <c r="A2031" s="63">
        <v>2007</v>
      </c>
      <c r="B2031" s="63">
        <v>47.118508470058337</v>
      </c>
      <c r="C2031" s="63">
        <v>-11.118508470058337</v>
      </c>
    </row>
    <row r="2032" spans="1:3" x14ac:dyDescent="0.2">
      <c r="A2032" s="63">
        <v>2008</v>
      </c>
      <c r="B2032" s="63">
        <v>41.789042370063527</v>
      </c>
      <c r="C2032" s="63">
        <v>-43.789042370063527</v>
      </c>
    </row>
    <row r="2033" spans="1:3" x14ac:dyDescent="0.2">
      <c r="A2033" s="63">
        <v>2009</v>
      </c>
      <c r="B2033" s="63">
        <v>37.791942795067413</v>
      </c>
      <c r="C2033" s="63">
        <v>-16.791942795067413</v>
      </c>
    </row>
    <row r="2034" spans="1:3" x14ac:dyDescent="0.2">
      <c r="A2034" s="63">
        <v>2010</v>
      </c>
      <c r="B2034" s="63">
        <v>116.4015677699909</v>
      </c>
      <c r="C2034" s="63">
        <v>-11.401567769990905</v>
      </c>
    </row>
    <row r="2035" spans="1:3" x14ac:dyDescent="0.2">
      <c r="A2035" s="63">
        <v>2011</v>
      </c>
      <c r="B2035" s="63">
        <v>25.134460807579735</v>
      </c>
      <c r="C2035" s="63">
        <v>0.86553919242026467</v>
      </c>
    </row>
    <row r="2036" spans="1:3" x14ac:dyDescent="0.2">
      <c r="A2036" s="63">
        <v>2012</v>
      </c>
      <c r="B2036" s="63">
        <v>27.799193857577144</v>
      </c>
      <c r="C2036" s="63">
        <v>2.2008061424228558</v>
      </c>
    </row>
    <row r="2037" spans="1:3" x14ac:dyDescent="0.2">
      <c r="A2037" s="63">
        <v>2013</v>
      </c>
      <c r="B2037" s="63">
        <v>21.137361232583629</v>
      </c>
      <c r="C2037" s="63">
        <v>-9.1373612325836291</v>
      </c>
    </row>
    <row r="2038" spans="1:3" x14ac:dyDescent="0.2">
      <c r="A2038" s="63">
        <v>2014</v>
      </c>
      <c r="B2038" s="63">
        <v>48.450874995057042</v>
      </c>
      <c r="C2038" s="63">
        <v>-25.450874995057042</v>
      </c>
    </row>
    <row r="2039" spans="1:3" x14ac:dyDescent="0.2">
      <c r="A2039" s="63">
        <v>2015</v>
      </c>
      <c r="B2039" s="63">
        <v>58.443623932547311</v>
      </c>
      <c r="C2039" s="63">
        <v>-8.443623932547311</v>
      </c>
    </row>
    <row r="2040" spans="1:3" x14ac:dyDescent="0.2">
      <c r="A2040" s="63">
        <v>2016</v>
      </c>
      <c r="B2040" s="63">
        <v>103.07790252000387</v>
      </c>
      <c r="C2040" s="63">
        <v>-82.077902520003875</v>
      </c>
    </row>
    <row r="2041" spans="1:3" x14ac:dyDescent="0.2">
      <c r="A2041" s="63">
        <v>2017</v>
      </c>
      <c r="B2041" s="63">
        <v>60.442173720045368</v>
      </c>
      <c r="C2041" s="63">
        <v>-2.4421737200453677</v>
      </c>
    </row>
    <row r="2042" spans="1:3" x14ac:dyDescent="0.2">
      <c r="A2042" s="63">
        <v>2018</v>
      </c>
      <c r="B2042" s="63">
        <v>63.773090032542129</v>
      </c>
      <c r="C2042" s="63">
        <v>9.2269099674578712</v>
      </c>
    </row>
    <row r="2043" spans="1:3" x14ac:dyDescent="0.2">
      <c r="A2043" s="63">
        <v>2019</v>
      </c>
      <c r="B2043" s="63">
        <v>113.7368347199935</v>
      </c>
      <c r="C2043" s="63">
        <v>8.2631652800065041</v>
      </c>
    </row>
    <row r="2044" spans="1:3" x14ac:dyDescent="0.2">
      <c r="A2044" s="63">
        <v>2020</v>
      </c>
      <c r="B2044" s="63">
        <v>27.133010595077792</v>
      </c>
      <c r="C2044" s="63">
        <v>1.866989404922208</v>
      </c>
    </row>
    <row r="2045" spans="1:3" x14ac:dyDescent="0.2">
      <c r="A2045" s="63">
        <v>2021</v>
      </c>
      <c r="B2045" s="63">
        <v>24.468277545080387</v>
      </c>
      <c r="C2045" s="63">
        <v>0.53172245491961334</v>
      </c>
    </row>
    <row r="2046" spans="1:3" x14ac:dyDescent="0.2">
      <c r="A2046" s="63">
        <v>2022</v>
      </c>
      <c r="B2046" s="63">
        <v>35.793393007569364</v>
      </c>
      <c r="C2046" s="63">
        <v>-28.793393007569364</v>
      </c>
    </row>
    <row r="2047" spans="1:3" x14ac:dyDescent="0.2">
      <c r="A2047" s="63">
        <v>2023</v>
      </c>
      <c r="B2047" s="63">
        <v>36.459576270068709</v>
      </c>
      <c r="C2047" s="63">
        <v>-56.459576270068709</v>
      </c>
    </row>
    <row r="2048" spans="1:3" x14ac:dyDescent="0.2">
      <c r="A2048" s="63">
        <v>2024</v>
      </c>
      <c r="B2048" s="63">
        <v>98.414619682508402</v>
      </c>
      <c r="C2048" s="63">
        <v>-11.414619682508402</v>
      </c>
    </row>
    <row r="2049" spans="1:3" x14ac:dyDescent="0.2">
      <c r="A2049" s="63">
        <v>2025</v>
      </c>
      <c r="B2049" s="63">
        <v>49.783241520055746</v>
      </c>
      <c r="C2049" s="63">
        <v>340.21675847994425</v>
      </c>
    </row>
    <row r="2050" spans="1:3" x14ac:dyDescent="0.2">
      <c r="A2050" s="63">
        <v>2026</v>
      </c>
      <c r="B2050" s="63">
        <v>15.807895132588815</v>
      </c>
      <c r="C2050" s="63">
        <v>-5.8078951325888148</v>
      </c>
    </row>
    <row r="2051" spans="1:3" x14ac:dyDescent="0.2">
      <c r="A2051" s="63">
        <v>2027</v>
      </c>
      <c r="B2051" s="63">
        <v>5.1489629325991899</v>
      </c>
      <c r="C2051" s="63">
        <v>26.85103706740081</v>
      </c>
    </row>
    <row r="2052" spans="1:3" x14ac:dyDescent="0.2">
      <c r="A2052" s="63">
        <v>2028</v>
      </c>
      <c r="B2052" s="63">
        <v>31.130110170073902</v>
      </c>
      <c r="C2052" s="63">
        <v>-29.130110170073902</v>
      </c>
    </row>
    <row r="2053" spans="1:3" x14ac:dyDescent="0.2">
      <c r="A2053" s="63">
        <v>2029</v>
      </c>
      <c r="B2053" s="63">
        <v>37.791942795067413</v>
      </c>
      <c r="C2053" s="63">
        <v>-41.791942795067413</v>
      </c>
    </row>
    <row r="2054" spans="1:3" x14ac:dyDescent="0.2">
      <c r="A2054" s="63">
        <v>2030</v>
      </c>
      <c r="B2054" s="63">
        <v>18.47262818258622</v>
      </c>
      <c r="C2054" s="63">
        <v>-34.47262818258622</v>
      </c>
    </row>
    <row r="2055" spans="1:3" x14ac:dyDescent="0.2">
      <c r="A2055" s="63">
        <v>2031</v>
      </c>
      <c r="B2055" s="63">
        <v>39.79049258256547</v>
      </c>
      <c r="C2055" s="63">
        <v>-2.7904925825654701</v>
      </c>
    </row>
    <row r="2056" spans="1:3" x14ac:dyDescent="0.2">
      <c r="A2056" s="63">
        <v>2032</v>
      </c>
      <c r="B2056" s="63">
        <v>37.125759532568068</v>
      </c>
      <c r="C2056" s="63">
        <v>-9.1257595325680683</v>
      </c>
    </row>
    <row r="2057" spans="1:3" x14ac:dyDescent="0.2">
      <c r="A2057" s="63">
        <v>2033</v>
      </c>
      <c r="B2057" s="63">
        <v>62.440723507543424</v>
      </c>
      <c r="C2057" s="63">
        <v>26.559276492456576</v>
      </c>
    </row>
    <row r="2058" spans="1:3" x14ac:dyDescent="0.2">
      <c r="A2058" s="63">
        <v>2034</v>
      </c>
      <c r="B2058" s="63">
        <v>140.38416521996754</v>
      </c>
      <c r="C2058" s="63">
        <v>-7.3841652199675423</v>
      </c>
    </row>
    <row r="2059" spans="1:3" x14ac:dyDescent="0.2">
      <c r="A2059" s="63">
        <v>2035</v>
      </c>
      <c r="B2059" s="63">
        <v>41.122859107564175</v>
      </c>
      <c r="C2059" s="63">
        <v>10.877140892435825</v>
      </c>
    </row>
    <row r="2060" spans="1:3" x14ac:dyDescent="0.2">
      <c r="A2060" s="63">
        <v>2036</v>
      </c>
      <c r="B2060" s="63">
        <v>201.67302536990792</v>
      </c>
      <c r="C2060" s="63">
        <v>107.32697463009208</v>
      </c>
    </row>
    <row r="2061" spans="1:3" x14ac:dyDescent="0.2">
      <c r="A2061" s="63">
        <v>2037</v>
      </c>
      <c r="B2061" s="63">
        <v>180.35516096992865</v>
      </c>
      <c r="C2061" s="63">
        <v>-369.35516096992865</v>
      </c>
    </row>
    <row r="2062" spans="1:3" x14ac:dyDescent="0.2">
      <c r="A2062" s="63">
        <v>2038</v>
      </c>
      <c r="B2062" s="63">
        <v>145.04744805746304</v>
      </c>
      <c r="C2062" s="63">
        <v>-369.04744805746304</v>
      </c>
    </row>
    <row r="2063" spans="1:3" x14ac:dyDescent="0.2">
      <c r="A2063" s="63">
        <v>2039</v>
      </c>
      <c r="B2063" s="63">
        <v>113.7368347199935</v>
      </c>
      <c r="C2063" s="63">
        <v>198.26316528000649</v>
      </c>
    </row>
    <row r="2064" spans="1:3" x14ac:dyDescent="0.2">
      <c r="A2064" s="63">
        <v>2040</v>
      </c>
      <c r="B2064" s="63">
        <v>239.64547133237096</v>
      </c>
      <c r="C2064" s="63">
        <v>31.35452866762904</v>
      </c>
    </row>
    <row r="2065" spans="1:3" x14ac:dyDescent="0.2">
      <c r="A2065" s="63">
        <v>2041</v>
      </c>
      <c r="B2065" s="63">
        <v>37.791942795067413</v>
      </c>
      <c r="C2065" s="63">
        <v>8.2080572049325866</v>
      </c>
    </row>
    <row r="2066" spans="1:3" x14ac:dyDescent="0.2">
      <c r="A2066" s="63">
        <v>2042</v>
      </c>
      <c r="B2066" s="63">
        <v>27.799193857577144</v>
      </c>
      <c r="C2066" s="63">
        <v>3.2008061424228558</v>
      </c>
    </row>
    <row r="2067" spans="1:3" x14ac:dyDescent="0.2">
      <c r="A2067" s="63">
        <v>2043</v>
      </c>
      <c r="B2067" s="63">
        <v>67.770189607538242</v>
      </c>
      <c r="C2067" s="63">
        <v>9.2298103924617578</v>
      </c>
    </row>
    <row r="2068" spans="1:3" x14ac:dyDescent="0.2">
      <c r="A2068" s="63">
        <v>2044</v>
      </c>
      <c r="B2068" s="63">
        <v>50.449424782555099</v>
      </c>
      <c r="C2068" s="63">
        <v>-24.449424782555099</v>
      </c>
    </row>
    <row r="2069" spans="1:3" x14ac:dyDescent="0.2">
      <c r="A2069" s="63">
        <v>2045</v>
      </c>
      <c r="B2069" s="63">
        <v>41.789042370063527</v>
      </c>
      <c r="C2069" s="63">
        <v>-44.789042370063527</v>
      </c>
    </row>
    <row r="2070" spans="1:3" x14ac:dyDescent="0.2">
      <c r="A2070" s="63">
        <v>2046</v>
      </c>
      <c r="B2070" s="63">
        <v>32.462476695072603</v>
      </c>
      <c r="C2070" s="63">
        <v>-1.4624766950726027</v>
      </c>
    </row>
    <row r="2071" spans="1:3" x14ac:dyDescent="0.2">
      <c r="A2071" s="63">
        <v>2047</v>
      </c>
      <c r="B2071" s="63">
        <v>33.794843220071307</v>
      </c>
      <c r="C2071" s="63">
        <v>-6.7948432200713071</v>
      </c>
    </row>
    <row r="2072" spans="1:3" x14ac:dyDescent="0.2">
      <c r="A2072" s="63">
        <v>2048</v>
      </c>
      <c r="B2072" s="63">
        <v>37.125759532568068</v>
      </c>
      <c r="C2072" s="63">
        <v>-10.125759532568068</v>
      </c>
    </row>
    <row r="2073" spans="1:3" x14ac:dyDescent="0.2">
      <c r="A2073" s="63">
        <v>2049</v>
      </c>
      <c r="B2073" s="63">
        <v>66.437823082539524</v>
      </c>
      <c r="C2073" s="63">
        <v>-50.437823082539524</v>
      </c>
    </row>
    <row r="2074" spans="1:3" x14ac:dyDescent="0.2">
      <c r="A2074" s="63">
        <v>2050</v>
      </c>
      <c r="B2074" s="63">
        <v>15.807895132588815</v>
      </c>
      <c r="C2074" s="63">
        <v>-6.8078951325888148</v>
      </c>
    </row>
    <row r="2075" spans="1:3" x14ac:dyDescent="0.2">
      <c r="A2075" s="63">
        <v>2051</v>
      </c>
      <c r="B2075" s="63">
        <v>25.800644070079088</v>
      </c>
      <c r="C2075" s="63">
        <v>-18.800644070079088</v>
      </c>
    </row>
    <row r="2076" spans="1:3" x14ac:dyDescent="0.2">
      <c r="A2076" s="63">
        <v>2052</v>
      </c>
      <c r="B2076" s="63">
        <v>18.47262818258622</v>
      </c>
      <c r="C2076" s="63">
        <v>-33.47262818258622</v>
      </c>
    </row>
    <row r="2077" spans="1:3" x14ac:dyDescent="0.2">
      <c r="A2077" s="63">
        <v>2053</v>
      </c>
      <c r="B2077" s="63">
        <v>37.791942795067413</v>
      </c>
      <c r="C2077" s="63">
        <v>-42.791942795067413</v>
      </c>
    </row>
    <row r="2078" spans="1:3" x14ac:dyDescent="0.2">
      <c r="A2078" s="63">
        <v>2054</v>
      </c>
      <c r="B2078" s="63">
        <v>30.46392690757455</v>
      </c>
      <c r="C2078" s="63">
        <v>-18.46392690757455</v>
      </c>
    </row>
    <row r="2079" spans="1:3" x14ac:dyDescent="0.2">
      <c r="A2079" s="63">
        <v>2055</v>
      </c>
      <c r="B2079" s="63">
        <v>59.109807195046663</v>
      </c>
      <c r="C2079" s="63">
        <v>6.8901928049533367</v>
      </c>
    </row>
    <row r="2080" spans="1:3" x14ac:dyDescent="0.2">
      <c r="A2080" s="63">
        <v>2056</v>
      </c>
      <c r="B2080" s="63">
        <v>27.133010595077792</v>
      </c>
      <c r="C2080" s="63">
        <v>0.866989404922208</v>
      </c>
    </row>
    <row r="2081" spans="1:3" x14ac:dyDescent="0.2">
      <c r="A2081" s="63">
        <v>2057</v>
      </c>
      <c r="B2081" s="63">
        <v>48.450874995057042</v>
      </c>
      <c r="C2081" s="63">
        <v>-26.450874995057042</v>
      </c>
    </row>
    <row r="2082" spans="1:3" x14ac:dyDescent="0.2">
      <c r="A2082" s="63">
        <v>2058</v>
      </c>
      <c r="B2082" s="63">
        <v>67.770189607538242</v>
      </c>
      <c r="C2082" s="63">
        <v>-47.770189607538242</v>
      </c>
    </row>
    <row r="2083" spans="1:3" x14ac:dyDescent="0.2">
      <c r="A2083" s="63">
        <v>2059</v>
      </c>
      <c r="B2083" s="63">
        <v>49.783241520055746</v>
      </c>
      <c r="C2083" s="63">
        <v>71.216758479944247</v>
      </c>
    </row>
    <row r="2084" spans="1:3" x14ac:dyDescent="0.2">
      <c r="A2084" s="63">
        <v>2060</v>
      </c>
      <c r="B2084" s="63">
        <v>24.468277545080387</v>
      </c>
      <c r="C2084" s="63">
        <v>-0.46827754508038666</v>
      </c>
    </row>
    <row r="2085" spans="1:3" x14ac:dyDescent="0.2">
      <c r="A2085" s="63">
        <v>2061</v>
      </c>
      <c r="B2085" s="63">
        <v>63.773090032542129</v>
      </c>
      <c r="C2085" s="63">
        <v>8.2269099674578712</v>
      </c>
    </row>
    <row r="2086" spans="1:3" x14ac:dyDescent="0.2">
      <c r="A2086" s="63">
        <v>2062</v>
      </c>
      <c r="B2086" s="63">
        <v>189.01554338242022</v>
      </c>
      <c r="C2086" s="63">
        <v>-1.0155433824202191</v>
      </c>
    </row>
    <row r="2087" spans="1:3" x14ac:dyDescent="0.2">
      <c r="A2087" s="63">
        <v>2063</v>
      </c>
      <c r="B2087" s="63">
        <v>33.794843220071307</v>
      </c>
      <c r="C2087" s="63">
        <v>-3.7948432200713071</v>
      </c>
    </row>
    <row r="2088" spans="1:3" x14ac:dyDescent="0.2">
      <c r="A2088" s="63">
        <v>2064</v>
      </c>
      <c r="B2088" s="63">
        <v>41.122859107564175</v>
      </c>
      <c r="C2088" s="63">
        <v>-13.122859107564175</v>
      </c>
    </row>
    <row r="2089" spans="1:3" x14ac:dyDescent="0.2">
      <c r="A2089" s="63">
        <v>2065</v>
      </c>
      <c r="B2089" s="63">
        <v>32.462476695072603</v>
      </c>
      <c r="C2089" s="63">
        <v>-8.4624766950726027</v>
      </c>
    </row>
    <row r="2090" spans="1:3" x14ac:dyDescent="0.2">
      <c r="A2090" s="63">
        <v>2066</v>
      </c>
      <c r="B2090" s="63">
        <v>49.783241520055746</v>
      </c>
      <c r="C2090" s="63">
        <v>-2.7832415200557463</v>
      </c>
    </row>
    <row r="2091" spans="1:3" x14ac:dyDescent="0.2">
      <c r="A2091" s="63">
        <v>2067</v>
      </c>
      <c r="B2091" s="63">
        <v>105.07645230750192</v>
      </c>
      <c r="C2091" s="63">
        <v>27.923547692498076</v>
      </c>
    </row>
    <row r="2092" spans="1:3" x14ac:dyDescent="0.2">
      <c r="A2092" s="63">
        <v>2068</v>
      </c>
      <c r="B2092" s="63">
        <v>41.122859107564175</v>
      </c>
      <c r="C2092" s="63">
        <v>10.877140892435825</v>
      </c>
    </row>
    <row r="2093" spans="1:3" x14ac:dyDescent="0.2">
      <c r="A2093" s="63">
        <v>2069</v>
      </c>
      <c r="B2093" s="63">
        <v>39.79049258256547</v>
      </c>
      <c r="C2093" s="63">
        <v>-3.7904925825654701</v>
      </c>
    </row>
    <row r="2094" spans="1:3" x14ac:dyDescent="0.2">
      <c r="A2094" s="63">
        <v>2070</v>
      </c>
      <c r="B2094" s="63">
        <v>37.125759532568068</v>
      </c>
      <c r="C2094" s="63">
        <v>-9.1257595325680683</v>
      </c>
    </row>
    <row r="2095" spans="1:3" x14ac:dyDescent="0.2">
      <c r="A2095" s="63">
        <v>2071</v>
      </c>
      <c r="B2095" s="63">
        <v>66.437823082539524</v>
      </c>
      <c r="C2095" s="63">
        <v>-49.437823082539524</v>
      </c>
    </row>
    <row r="2096" spans="1:3" x14ac:dyDescent="0.2">
      <c r="A2096" s="63">
        <v>2072</v>
      </c>
      <c r="B2096" s="63">
        <v>37.791942795067413</v>
      </c>
      <c r="C2096" s="63">
        <v>-41.791942795067413</v>
      </c>
    </row>
    <row r="2097" spans="1:3" x14ac:dyDescent="0.2">
      <c r="A2097" s="63">
        <v>2073</v>
      </c>
      <c r="B2097" s="63">
        <v>30.46392690757455</v>
      </c>
      <c r="C2097" s="63">
        <v>-18.46392690757455</v>
      </c>
    </row>
    <row r="2098" spans="1:3" x14ac:dyDescent="0.2">
      <c r="A2098" s="63">
        <v>2074</v>
      </c>
      <c r="B2098" s="63">
        <v>18.47262818258622</v>
      </c>
      <c r="C2098" s="63">
        <v>-33.47262818258622</v>
      </c>
    </row>
    <row r="2099" spans="1:3" x14ac:dyDescent="0.2">
      <c r="A2099" s="63">
        <v>2075</v>
      </c>
      <c r="B2099" s="63">
        <v>47.118508470058337</v>
      </c>
      <c r="C2099" s="63">
        <v>-11.118508470058337</v>
      </c>
    </row>
    <row r="2100" spans="1:3" x14ac:dyDescent="0.2">
      <c r="A2100" s="63">
        <v>2076</v>
      </c>
      <c r="B2100" s="63">
        <v>37.791942795067413</v>
      </c>
      <c r="C2100" s="63">
        <v>-16.791942795067413</v>
      </c>
    </row>
    <row r="2101" spans="1:3" x14ac:dyDescent="0.2">
      <c r="A2101" s="63">
        <v>2077</v>
      </c>
      <c r="B2101" s="63">
        <v>50.449424782555099</v>
      </c>
      <c r="C2101" s="63">
        <v>-24.449424782555099</v>
      </c>
    </row>
    <row r="2102" spans="1:3" x14ac:dyDescent="0.2">
      <c r="A2102" s="63">
        <v>2078</v>
      </c>
      <c r="B2102" s="63">
        <v>25.800644070079088</v>
      </c>
      <c r="C2102" s="63">
        <v>0.19935592992091244</v>
      </c>
    </row>
    <row r="2103" spans="1:3" x14ac:dyDescent="0.2">
      <c r="A2103" s="63">
        <v>2079</v>
      </c>
      <c r="B2103" s="63">
        <v>67.770189607538242</v>
      </c>
      <c r="C2103" s="63">
        <v>9.2298103924617578</v>
      </c>
    </row>
    <row r="2104" spans="1:3" x14ac:dyDescent="0.2">
      <c r="A2104" s="63">
        <v>2080</v>
      </c>
      <c r="B2104" s="63">
        <v>38.458126057566766</v>
      </c>
      <c r="C2104" s="63">
        <v>8.5418739424332344</v>
      </c>
    </row>
    <row r="2105" spans="1:3" x14ac:dyDescent="0.2">
      <c r="A2105" s="63">
        <v>2081</v>
      </c>
      <c r="B2105" s="63">
        <v>62.440723507543424</v>
      </c>
      <c r="C2105" s="63">
        <v>26.559276492456576</v>
      </c>
    </row>
    <row r="2106" spans="1:3" x14ac:dyDescent="0.2">
      <c r="A2106" s="63">
        <v>2082</v>
      </c>
      <c r="B2106" s="63">
        <v>143.04889826996498</v>
      </c>
      <c r="C2106" s="63">
        <v>44.95110173003502</v>
      </c>
    </row>
    <row r="2107" spans="1:3" x14ac:dyDescent="0.2">
      <c r="A2107" s="63">
        <v>2083</v>
      </c>
      <c r="B2107" s="63">
        <v>33.794843220071307</v>
      </c>
      <c r="C2107" s="63">
        <v>-4.7948432200713071</v>
      </c>
    </row>
    <row r="2108" spans="1:3" x14ac:dyDescent="0.2">
      <c r="A2108" s="63">
        <v>2084</v>
      </c>
      <c r="B2108" s="63">
        <v>87.089504220019435</v>
      </c>
      <c r="C2108" s="63">
        <v>46.910495779980565</v>
      </c>
    </row>
    <row r="2109" spans="1:3" x14ac:dyDescent="0.2">
      <c r="A2109" s="63">
        <v>2085</v>
      </c>
      <c r="B2109" s="63">
        <v>41.122859107564175</v>
      </c>
      <c r="C2109" s="63">
        <v>11.877140892435825</v>
      </c>
    </row>
    <row r="2110" spans="1:3" x14ac:dyDescent="0.2">
      <c r="A2110" s="63">
        <v>2086</v>
      </c>
      <c r="B2110" s="63">
        <v>49.783241520055746</v>
      </c>
      <c r="C2110" s="63">
        <v>-2.7832415200557463</v>
      </c>
    </row>
    <row r="2111" spans="1:3" x14ac:dyDescent="0.2">
      <c r="A2111" s="63">
        <v>2087</v>
      </c>
      <c r="B2111" s="63">
        <v>63.773090032542129</v>
      </c>
      <c r="C2111" s="63">
        <v>-151.77309003254214</v>
      </c>
    </row>
    <row r="2112" spans="1:3" x14ac:dyDescent="0.2">
      <c r="A2112" s="63">
        <v>2088</v>
      </c>
      <c r="B2112" s="63">
        <v>190.34790990741891</v>
      </c>
      <c r="C2112" s="63">
        <v>80.652090092581091</v>
      </c>
    </row>
    <row r="2113" spans="1:3" x14ac:dyDescent="0.2">
      <c r="A2113" s="63">
        <v>2089</v>
      </c>
      <c r="B2113" s="63">
        <v>138.38561543246948</v>
      </c>
      <c r="C2113" s="63">
        <v>-287.38561543246948</v>
      </c>
    </row>
    <row r="2114" spans="1:3" x14ac:dyDescent="0.2">
      <c r="A2114" s="63">
        <v>2090</v>
      </c>
      <c r="B2114" s="63">
        <v>208.33485799490143</v>
      </c>
      <c r="C2114" s="63">
        <v>-51.334857994901427</v>
      </c>
    </row>
    <row r="2115" spans="1:3" x14ac:dyDescent="0.2">
      <c r="A2115" s="63">
        <v>2091</v>
      </c>
      <c r="B2115" s="63">
        <v>90.420420532516189</v>
      </c>
      <c r="C2115" s="63">
        <v>-59.420420532516189</v>
      </c>
    </row>
    <row r="2116" spans="1:3" x14ac:dyDescent="0.2">
      <c r="A2116" s="63">
        <v>2092</v>
      </c>
      <c r="B2116" s="63">
        <v>144.38126479496367</v>
      </c>
      <c r="C2116" s="63">
        <v>71.61873520503633</v>
      </c>
    </row>
    <row r="2117" spans="1:3" x14ac:dyDescent="0.2">
      <c r="A2117" s="63">
        <v>2093</v>
      </c>
      <c r="B2117" s="63">
        <v>125.72813344498182</v>
      </c>
      <c r="C2117" s="63">
        <v>-93.728133444981822</v>
      </c>
    </row>
    <row r="2118" spans="1:3" x14ac:dyDescent="0.2">
      <c r="A2118" s="63">
        <v>2094</v>
      </c>
      <c r="B2118" s="63">
        <v>135.05469911997272</v>
      </c>
      <c r="C2118" s="63">
        <v>58.945300880027276</v>
      </c>
    </row>
    <row r="2119" spans="1:3" x14ac:dyDescent="0.2">
      <c r="A2119" s="63">
        <v>2095</v>
      </c>
      <c r="B2119" s="63">
        <v>69.102556132536932</v>
      </c>
      <c r="C2119" s="63">
        <v>52.897443867463068</v>
      </c>
    </row>
    <row r="2120" spans="1:3" x14ac:dyDescent="0.2">
      <c r="A2120" s="63">
        <v>2096</v>
      </c>
      <c r="B2120" s="63">
        <v>188.34936011992085</v>
      </c>
      <c r="C2120" s="63">
        <v>26.650639880079154</v>
      </c>
    </row>
    <row r="2121" spans="1:3" x14ac:dyDescent="0.2">
      <c r="A2121" s="63">
        <v>2097</v>
      </c>
      <c r="B2121" s="63">
        <v>213.66432409489624</v>
      </c>
      <c r="C2121" s="63">
        <v>-56.664324094896244</v>
      </c>
    </row>
    <row r="2122" spans="1:3" x14ac:dyDescent="0.2">
      <c r="A2122" s="63">
        <v>2098</v>
      </c>
      <c r="B2122" s="63">
        <v>201.00684210740854</v>
      </c>
      <c r="C2122" s="63">
        <v>-609.0068421074086</v>
      </c>
    </row>
    <row r="2123" spans="1:3" x14ac:dyDescent="0.2">
      <c r="A2123" s="63">
        <v>2099</v>
      </c>
      <c r="B2123" s="63">
        <v>31.130110170073902</v>
      </c>
      <c r="C2123" s="63">
        <v>-30.130110170073902</v>
      </c>
    </row>
    <row r="2124" spans="1:3" x14ac:dyDescent="0.2">
      <c r="A2124" s="63">
        <v>2100</v>
      </c>
      <c r="B2124" s="63">
        <v>25.800644070079088</v>
      </c>
      <c r="C2124" s="63">
        <v>-17.800644070079088</v>
      </c>
    </row>
    <row r="2125" spans="1:3" x14ac:dyDescent="0.2">
      <c r="A2125" s="63">
        <v>2101</v>
      </c>
      <c r="B2125" s="63">
        <v>5.1489629325991899</v>
      </c>
      <c r="C2125" s="63">
        <v>25.85103706740081</v>
      </c>
    </row>
    <row r="2126" spans="1:3" x14ac:dyDescent="0.2">
      <c r="A2126" s="63">
        <v>2102</v>
      </c>
      <c r="B2126" s="63">
        <v>15.807895132588815</v>
      </c>
      <c r="C2126" s="63">
        <v>-5.8078951325888148</v>
      </c>
    </row>
    <row r="2127" spans="1:3" x14ac:dyDescent="0.2">
      <c r="A2127" s="63">
        <v>2103</v>
      </c>
      <c r="B2127" s="63">
        <v>20.471177970084277</v>
      </c>
      <c r="C2127" s="63">
        <v>-3.4711779700842769</v>
      </c>
    </row>
    <row r="2128" spans="1:3" x14ac:dyDescent="0.2">
      <c r="A2128" s="63">
        <v>2104</v>
      </c>
      <c r="B2128" s="63">
        <v>21.137361232583629</v>
      </c>
      <c r="C2128" s="63">
        <v>-2.1373612325836291</v>
      </c>
    </row>
    <row r="2129" spans="1:3" x14ac:dyDescent="0.2">
      <c r="A2129" s="63">
        <v>2105</v>
      </c>
      <c r="B2129" s="63">
        <v>59.109807195046663</v>
      </c>
      <c r="C2129" s="63">
        <v>6.8901928049533367</v>
      </c>
    </row>
    <row r="2130" spans="1:3" x14ac:dyDescent="0.2">
      <c r="A2130" s="63">
        <v>2106</v>
      </c>
      <c r="B2130" s="63">
        <v>24.468277545080387</v>
      </c>
      <c r="C2130" s="63">
        <v>0.53172245491961334</v>
      </c>
    </row>
    <row r="2131" spans="1:3" x14ac:dyDescent="0.2">
      <c r="A2131" s="63">
        <v>2107</v>
      </c>
      <c r="B2131" s="63">
        <v>63.773090032542129</v>
      </c>
      <c r="C2131" s="63">
        <v>9.2269099674578712</v>
      </c>
    </row>
    <row r="2132" spans="1:3" x14ac:dyDescent="0.2">
      <c r="A2132" s="63">
        <v>2108</v>
      </c>
      <c r="B2132" s="63">
        <v>84.424771170022026</v>
      </c>
      <c r="C2132" s="63">
        <v>36.575228829977974</v>
      </c>
    </row>
    <row r="2133" spans="1:3" x14ac:dyDescent="0.2">
      <c r="A2133" s="63">
        <v>2109</v>
      </c>
      <c r="B2133" s="63">
        <v>36.459576270068709</v>
      </c>
      <c r="C2133" s="63">
        <v>-43.459576270068709</v>
      </c>
    </row>
    <row r="2134" spans="1:3" x14ac:dyDescent="0.2">
      <c r="A2134" s="63">
        <v>2110</v>
      </c>
      <c r="B2134" s="63">
        <v>32.462476695072603</v>
      </c>
      <c r="C2134" s="63">
        <v>-31.462476695072603</v>
      </c>
    </row>
    <row r="2135" spans="1:3" x14ac:dyDescent="0.2">
      <c r="A2135" s="63">
        <v>2111</v>
      </c>
      <c r="B2135" s="63">
        <v>32.462476695072603</v>
      </c>
      <c r="C2135" s="63">
        <v>-7.4624766950726027</v>
      </c>
    </row>
    <row r="2136" spans="1:3" x14ac:dyDescent="0.2">
      <c r="A2136" s="63">
        <v>2112</v>
      </c>
      <c r="B2136" s="63">
        <v>35.793393007569364</v>
      </c>
      <c r="C2136" s="63">
        <v>-29.793393007569364</v>
      </c>
    </row>
    <row r="2137" spans="1:3" x14ac:dyDescent="0.2">
      <c r="A2137" s="63">
        <v>2113</v>
      </c>
      <c r="B2137" s="63">
        <v>41.122859107564175</v>
      </c>
      <c r="C2137" s="63">
        <v>-13.122859107564175</v>
      </c>
    </row>
    <row r="2138" spans="1:3" x14ac:dyDescent="0.2">
      <c r="A2138" s="63">
        <v>2114</v>
      </c>
      <c r="B2138" s="63">
        <v>151.04309741995718</v>
      </c>
      <c r="C2138" s="63">
        <v>-64.043097419957178</v>
      </c>
    </row>
    <row r="2139" spans="1:3" x14ac:dyDescent="0.2">
      <c r="A2139" s="63">
        <v>2115</v>
      </c>
      <c r="B2139" s="63">
        <v>92.418970320014239</v>
      </c>
      <c r="C2139" s="63">
        <v>12.581029679985761</v>
      </c>
    </row>
    <row r="2140" spans="1:3" x14ac:dyDescent="0.2">
      <c r="A2140" s="63">
        <v>2116</v>
      </c>
      <c r="B2140" s="63">
        <v>37.791942795067413</v>
      </c>
      <c r="C2140" s="63">
        <v>8.2080572049325866</v>
      </c>
    </row>
    <row r="2141" spans="1:3" x14ac:dyDescent="0.2">
      <c r="A2141" s="63">
        <v>2117</v>
      </c>
      <c r="B2141" s="63">
        <v>32.462476695072603</v>
      </c>
      <c r="C2141" s="63">
        <v>-2.4624766950726027</v>
      </c>
    </row>
    <row r="2142" spans="1:3" x14ac:dyDescent="0.2">
      <c r="A2142" s="63">
        <v>2118</v>
      </c>
      <c r="B2142" s="63">
        <v>33.794843220071307</v>
      </c>
      <c r="C2142" s="63">
        <v>-5.7948432200713071</v>
      </c>
    </row>
    <row r="2143" spans="1:3" x14ac:dyDescent="0.2">
      <c r="A2143" s="63">
        <v>2119</v>
      </c>
      <c r="B2143" s="63">
        <v>41.789042370063527</v>
      </c>
      <c r="C2143" s="63">
        <v>-44.789042370063527</v>
      </c>
    </row>
    <row r="2144" spans="1:3" x14ac:dyDescent="0.2">
      <c r="A2144" s="63">
        <v>2120</v>
      </c>
      <c r="B2144" s="63">
        <v>53.1141578325525</v>
      </c>
      <c r="C2144" s="63">
        <v>4.8858421674474997</v>
      </c>
    </row>
    <row r="2145" spans="1:3" x14ac:dyDescent="0.2">
      <c r="A2145" s="63">
        <v>2121</v>
      </c>
      <c r="B2145" s="63">
        <v>65.105456557540833</v>
      </c>
      <c r="C2145" s="63">
        <v>-45.105456557540833</v>
      </c>
    </row>
    <row r="2146" spans="1:3" x14ac:dyDescent="0.2">
      <c r="A2146" s="63">
        <v>2122</v>
      </c>
      <c r="B2146" s="63">
        <v>21.137361232583629</v>
      </c>
      <c r="C2146" s="63">
        <v>-8.1373612325836291</v>
      </c>
    </row>
    <row r="2147" spans="1:3" x14ac:dyDescent="0.2">
      <c r="A2147" s="63">
        <v>2123</v>
      </c>
      <c r="B2147" s="63">
        <v>48.450874995057042</v>
      </c>
      <c r="C2147" s="63">
        <v>-25.450874995057042</v>
      </c>
    </row>
    <row r="2148" spans="1:3" x14ac:dyDescent="0.2">
      <c r="A2148" s="63">
        <v>2124</v>
      </c>
      <c r="B2148" s="63">
        <v>58.443623932547311</v>
      </c>
      <c r="C2148" s="63">
        <v>-7.443623932547311</v>
      </c>
    </row>
    <row r="2149" spans="1:3" x14ac:dyDescent="0.2">
      <c r="A2149" s="63">
        <v>2125</v>
      </c>
      <c r="B2149" s="63">
        <v>159.70347983244875</v>
      </c>
      <c r="C2149" s="63">
        <v>-5.7034798324487497</v>
      </c>
    </row>
    <row r="2150" spans="1:3" x14ac:dyDescent="0.2">
      <c r="A2150" s="63">
        <v>2126</v>
      </c>
      <c r="B2150" s="63">
        <v>47.118508470058337</v>
      </c>
      <c r="C2150" s="63">
        <v>-47.118508470058337</v>
      </c>
    </row>
    <row r="2151" spans="1:3" x14ac:dyDescent="0.2">
      <c r="A2151" s="63">
        <v>2127</v>
      </c>
      <c r="B2151" s="63">
        <v>45.119958682560281</v>
      </c>
      <c r="C2151" s="63">
        <v>5.8800413174397193</v>
      </c>
    </row>
    <row r="2152" spans="1:3" x14ac:dyDescent="0.2">
      <c r="A2152" s="63">
        <v>2128</v>
      </c>
      <c r="B2152" s="63">
        <v>43.787592157561583</v>
      </c>
      <c r="C2152" s="63">
        <v>-17.787592157561583</v>
      </c>
    </row>
    <row r="2153" spans="1:3" x14ac:dyDescent="0.2">
      <c r="A2153" s="63">
        <v>2129</v>
      </c>
      <c r="B2153" s="63">
        <v>47.78469173255769</v>
      </c>
      <c r="C2153" s="63">
        <v>8.2153082674423104</v>
      </c>
    </row>
    <row r="2154" spans="1:3" x14ac:dyDescent="0.2">
      <c r="A2154" s="63">
        <v>2130</v>
      </c>
      <c r="B2154" s="63">
        <v>34.461026482570659</v>
      </c>
      <c r="C2154" s="63">
        <v>12.538973517429341</v>
      </c>
    </row>
    <row r="2155" spans="1:3" x14ac:dyDescent="0.2">
      <c r="A2155" s="63">
        <v>2131</v>
      </c>
      <c r="B2155" s="63">
        <v>41.122859107564175</v>
      </c>
      <c r="C2155" s="63">
        <v>42.877140892435825</v>
      </c>
    </row>
    <row r="2156" spans="1:3" x14ac:dyDescent="0.2">
      <c r="A2156" s="63">
        <v>2132</v>
      </c>
      <c r="B2156" s="63">
        <v>53.1141578325525</v>
      </c>
      <c r="C2156" s="63">
        <v>29.8858421674475</v>
      </c>
    </row>
    <row r="2157" spans="1:3" x14ac:dyDescent="0.2">
      <c r="A2157" s="63">
        <v>2133</v>
      </c>
      <c r="B2157" s="63">
        <v>64.439273295041488</v>
      </c>
      <c r="C2157" s="63">
        <v>81.560726704958512</v>
      </c>
    </row>
    <row r="2158" spans="1:3" x14ac:dyDescent="0.2">
      <c r="A2158" s="63">
        <v>2134</v>
      </c>
      <c r="B2158" s="63">
        <v>60.442173720045368</v>
      </c>
      <c r="C2158" s="63">
        <v>45.557826279954632</v>
      </c>
    </row>
    <row r="2159" spans="1:3" x14ac:dyDescent="0.2">
      <c r="A2159" s="63">
        <v>2135</v>
      </c>
      <c r="B2159" s="63">
        <v>68.436372870037587</v>
      </c>
      <c r="C2159" s="63">
        <v>88.563627129962413</v>
      </c>
    </row>
    <row r="2160" spans="1:3" x14ac:dyDescent="0.2">
      <c r="A2160" s="63">
        <v>2136</v>
      </c>
      <c r="B2160" s="63">
        <v>64.439273295041488</v>
      </c>
      <c r="C2160" s="63">
        <v>83.560726704958512</v>
      </c>
    </row>
    <row r="2161" spans="1:3" x14ac:dyDescent="0.2">
      <c r="A2161" s="63">
        <v>2137</v>
      </c>
      <c r="B2161" s="63">
        <v>60.442173720045368</v>
      </c>
      <c r="C2161" s="63">
        <v>45.557826279954632</v>
      </c>
    </row>
    <row r="2162" spans="1:3" x14ac:dyDescent="0.2">
      <c r="A2162" s="63">
        <v>2138</v>
      </c>
      <c r="B2162" s="63">
        <v>68.436372870037587</v>
      </c>
      <c r="C2162" s="63">
        <v>88.563627129962413</v>
      </c>
    </row>
    <row r="2163" spans="1:3" x14ac:dyDescent="0.2">
      <c r="A2163" s="63">
        <v>2139</v>
      </c>
      <c r="B2163" s="63">
        <v>41.122859107564175</v>
      </c>
      <c r="C2163" s="63">
        <v>41.877140892435825</v>
      </c>
    </row>
    <row r="2164" spans="1:3" x14ac:dyDescent="0.2">
      <c r="A2164" s="63">
        <v>2140</v>
      </c>
      <c r="B2164" s="63">
        <v>53.1141578325525</v>
      </c>
      <c r="C2164" s="63">
        <v>30.8858421674475</v>
      </c>
    </row>
    <row r="2165" spans="1:3" x14ac:dyDescent="0.2">
      <c r="A2165" s="63">
        <v>2141</v>
      </c>
      <c r="B2165" s="63">
        <v>139.05179869496885</v>
      </c>
      <c r="C2165" s="63">
        <v>176.94820130503115</v>
      </c>
    </row>
    <row r="2166" spans="1:3" x14ac:dyDescent="0.2">
      <c r="A2166" s="63">
        <v>2142</v>
      </c>
      <c r="B2166" s="63">
        <v>139.71798195746823</v>
      </c>
      <c r="C2166" s="63">
        <v>78.282018042531774</v>
      </c>
    </row>
    <row r="2167" spans="1:3" x14ac:dyDescent="0.2">
      <c r="A2167" s="63">
        <v>2143</v>
      </c>
      <c r="B2167" s="63">
        <v>56.445074145049261</v>
      </c>
      <c r="C2167" s="63">
        <v>116.55492585495074</v>
      </c>
    </row>
    <row r="2168" spans="1:3" x14ac:dyDescent="0.2">
      <c r="A2168" s="63">
        <v>2144</v>
      </c>
      <c r="B2168" s="63">
        <v>68.436372870037587</v>
      </c>
      <c r="C2168" s="63">
        <v>67.563627129962413</v>
      </c>
    </row>
    <row r="2169" spans="1:3" x14ac:dyDescent="0.2">
      <c r="A2169" s="63">
        <v>2145</v>
      </c>
      <c r="B2169" s="63">
        <v>178.35661118243058</v>
      </c>
      <c r="C2169" s="63">
        <v>136.64338881756942</v>
      </c>
    </row>
    <row r="2170" spans="1:3" x14ac:dyDescent="0.2">
      <c r="A2170" s="63">
        <v>2146</v>
      </c>
      <c r="B2170" s="63">
        <v>68.436372870037587</v>
      </c>
      <c r="C2170" s="63">
        <v>65.563627129962413</v>
      </c>
    </row>
    <row r="2171" spans="1:3" x14ac:dyDescent="0.2">
      <c r="A2171" s="63">
        <v>2147</v>
      </c>
      <c r="B2171" s="63">
        <v>149.04454763245911</v>
      </c>
      <c r="C2171" s="63">
        <v>70.955452367540886</v>
      </c>
    </row>
    <row r="2172" spans="1:3" x14ac:dyDescent="0.2">
      <c r="A2172" s="63">
        <v>2148</v>
      </c>
      <c r="B2172" s="63">
        <v>162.36821288244613</v>
      </c>
      <c r="C2172" s="63">
        <v>110.63178711755387</v>
      </c>
    </row>
    <row r="2173" spans="1:3" x14ac:dyDescent="0.2">
      <c r="A2173" s="63">
        <v>2149</v>
      </c>
      <c r="B2173" s="63">
        <v>16.474078395088167</v>
      </c>
      <c r="C2173" s="63">
        <v>0.52592160491183293</v>
      </c>
    </row>
    <row r="2174" spans="1:3" x14ac:dyDescent="0.2">
      <c r="A2174" s="63">
        <v>2150</v>
      </c>
      <c r="B2174" s="63">
        <v>16.474078395088167</v>
      </c>
      <c r="C2174" s="63">
        <v>-0.47407839508816707</v>
      </c>
    </row>
    <row r="2175" spans="1:3" x14ac:dyDescent="0.2">
      <c r="A2175" s="63">
        <v>2151</v>
      </c>
      <c r="B2175" s="63">
        <v>17.140261657587516</v>
      </c>
      <c r="C2175" s="63">
        <v>-0.14026165758751574</v>
      </c>
    </row>
    <row r="2176" spans="1:3" x14ac:dyDescent="0.2">
      <c r="A2176" s="63">
        <v>2152</v>
      </c>
      <c r="B2176" s="63">
        <v>23.802094282581034</v>
      </c>
      <c r="C2176" s="63">
        <v>-15.802094282581034</v>
      </c>
    </row>
    <row r="2177" spans="1:3" x14ac:dyDescent="0.2">
      <c r="A2177" s="63">
        <v>2153</v>
      </c>
      <c r="B2177" s="63">
        <v>20.471177970084277</v>
      </c>
      <c r="C2177" s="63">
        <v>-1.4711779700842769</v>
      </c>
    </row>
    <row r="2178" spans="1:3" x14ac:dyDescent="0.2">
      <c r="A2178" s="63">
        <v>2154</v>
      </c>
      <c r="B2178" s="63">
        <v>29.797743645075197</v>
      </c>
      <c r="C2178" s="63">
        <v>-46.797743645075201</v>
      </c>
    </row>
    <row r="2179" spans="1:3" x14ac:dyDescent="0.2">
      <c r="A2179" s="63">
        <v>2155</v>
      </c>
      <c r="B2179" s="63">
        <v>63.773090032542129</v>
      </c>
      <c r="C2179" s="63">
        <v>-124.77309003254213</v>
      </c>
    </row>
    <row r="2180" spans="1:3" x14ac:dyDescent="0.2">
      <c r="A2180" s="63">
        <v>2156</v>
      </c>
      <c r="B2180" s="63">
        <v>28.465377120076493</v>
      </c>
      <c r="C2180" s="63">
        <v>-14.465377120076493</v>
      </c>
    </row>
    <row r="2181" spans="1:3" x14ac:dyDescent="0.2">
      <c r="A2181" s="63">
        <v>2157</v>
      </c>
      <c r="B2181" s="63">
        <v>24.468277545080387</v>
      </c>
      <c r="C2181" s="63">
        <v>-38.468277545080383</v>
      </c>
    </row>
    <row r="2182" spans="1:3" x14ac:dyDescent="0.2">
      <c r="A2182" s="63">
        <v>2158</v>
      </c>
      <c r="B2182" s="63">
        <v>27.799193857577144</v>
      </c>
      <c r="C2182" s="63">
        <v>-33.799193857577144</v>
      </c>
    </row>
    <row r="2183" spans="1:3" x14ac:dyDescent="0.2">
      <c r="A2183" s="63">
        <v>2159</v>
      </c>
      <c r="B2183" s="63">
        <v>38.458126057566766</v>
      </c>
      <c r="C2183" s="63">
        <v>36.541873942433234</v>
      </c>
    </row>
    <row r="2184" spans="1:3" x14ac:dyDescent="0.2">
      <c r="A2184" s="63">
        <v>2160</v>
      </c>
      <c r="B2184" s="63">
        <v>35.793393007569364</v>
      </c>
      <c r="C2184" s="63">
        <v>34.206606992430636</v>
      </c>
    </row>
    <row r="2185" spans="1:3" x14ac:dyDescent="0.2">
      <c r="A2185" s="63">
        <v>2161</v>
      </c>
      <c r="B2185" s="63">
        <v>61.774540245044072</v>
      </c>
      <c r="C2185" s="63">
        <v>-0.77454024504407215</v>
      </c>
    </row>
    <row r="2186" spans="1:3" x14ac:dyDescent="0.2">
      <c r="A2186" s="63">
        <v>2162</v>
      </c>
      <c r="B2186" s="63">
        <v>57.111257407548614</v>
      </c>
      <c r="C2186" s="63">
        <v>15.888742592451386</v>
      </c>
    </row>
    <row r="2187" spans="1:3" x14ac:dyDescent="0.2">
      <c r="A2187" s="63">
        <v>2163</v>
      </c>
      <c r="B2187" s="63">
        <v>26.46682733257844</v>
      </c>
      <c r="C2187" s="63">
        <v>18.53317266742156</v>
      </c>
    </row>
    <row r="2188" spans="1:3" x14ac:dyDescent="0.2">
      <c r="A2188" s="63">
        <v>2164</v>
      </c>
      <c r="B2188" s="63">
        <v>26.46682733257844</v>
      </c>
      <c r="C2188" s="63">
        <v>18.53317266742156</v>
      </c>
    </row>
    <row r="2189" spans="1:3" x14ac:dyDescent="0.2">
      <c r="A2189" s="63">
        <v>2165</v>
      </c>
      <c r="B2189" s="63">
        <v>61.10835698254472</v>
      </c>
      <c r="C2189" s="63">
        <v>44.89164301745528</v>
      </c>
    </row>
    <row r="2190" spans="1:3" x14ac:dyDescent="0.2">
      <c r="A2190" s="63">
        <v>2166</v>
      </c>
      <c r="B2190" s="63">
        <v>61.10835698254472</v>
      </c>
      <c r="C2190" s="63">
        <v>42.89164301745528</v>
      </c>
    </row>
    <row r="2191" spans="1:3" x14ac:dyDescent="0.2">
      <c r="A2191" s="63">
        <v>2167</v>
      </c>
      <c r="B2191" s="63">
        <v>144.38126479496367</v>
      </c>
      <c r="C2191" s="63">
        <v>9.6187352050363302</v>
      </c>
    </row>
    <row r="2192" spans="1:3" x14ac:dyDescent="0.2">
      <c r="A2192" s="63">
        <v>2168</v>
      </c>
      <c r="B2192" s="63">
        <v>43.787592157561583</v>
      </c>
      <c r="C2192" s="63">
        <v>-18.787592157561583</v>
      </c>
    </row>
    <row r="2193" spans="1:3" x14ac:dyDescent="0.2">
      <c r="A2193" s="63">
        <v>2169</v>
      </c>
      <c r="B2193" s="63">
        <v>45.119958682560281</v>
      </c>
      <c r="C2193" s="63">
        <v>7.8800413174397193</v>
      </c>
    </row>
    <row r="2194" spans="1:3" x14ac:dyDescent="0.2">
      <c r="A2194" s="63">
        <v>2170</v>
      </c>
      <c r="B2194" s="63">
        <v>43.121408895062231</v>
      </c>
      <c r="C2194" s="63">
        <v>21.878591104937769</v>
      </c>
    </row>
    <row r="2195" spans="1:3" x14ac:dyDescent="0.2">
      <c r="A2195" s="63">
        <v>2171</v>
      </c>
      <c r="B2195" s="63">
        <v>47.118508470058337</v>
      </c>
      <c r="C2195" s="63">
        <v>-47.118508470058337</v>
      </c>
    </row>
    <row r="2196" spans="1:3" x14ac:dyDescent="0.2">
      <c r="A2196" s="63">
        <v>2172</v>
      </c>
      <c r="B2196" s="63">
        <v>49.783241520055746</v>
      </c>
      <c r="C2196" s="63">
        <v>59.216758479944254</v>
      </c>
    </row>
    <row r="2197" spans="1:3" x14ac:dyDescent="0.2">
      <c r="A2197" s="63">
        <v>2173</v>
      </c>
      <c r="B2197" s="63">
        <v>27.133010595077792</v>
      </c>
      <c r="C2197" s="63">
        <v>16.866989404922208</v>
      </c>
    </row>
    <row r="2198" spans="1:3" x14ac:dyDescent="0.2">
      <c r="A2198" s="63">
        <v>2174</v>
      </c>
      <c r="B2198" s="63">
        <v>45.786141945059633</v>
      </c>
      <c r="C2198" s="63">
        <v>27.213858054940367</v>
      </c>
    </row>
    <row r="2199" spans="1:3" x14ac:dyDescent="0.2">
      <c r="A2199" s="63">
        <v>2175</v>
      </c>
      <c r="B2199" s="63">
        <v>55.112707620050557</v>
      </c>
      <c r="C2199" s="63">
        <v>-44.112707620050557</v>
      </c>
    </row>
    <row r="2200" spans="1:3" x14ac:dyDescent="0.2">
      <c r="A2200" s="63">
        <v>2176</v>
      </c>
      <c r="B2200" s="63">
        <v>51.115608045054451</v>
      </c>
      <c r="C2200" s="63">
        <v>7.8843919549455492</v>
      </c>
    </row>
    <row r="2201" spans="1:3" x14ac:dyDescent="0.2">
      <c r="A2201" s="63">
        <v>2177</v>
      </c>
      <c r="B2201" s="63">
        <v>37.125759532568068</v>
      </c>
      <c r="C2201" s="63">
        <v>15.874240467431932</v>
      </c>
    </row>
    <row r="2202" spans="1:3" x14ac:dyDescent="0.2">
      <c r="A2202" s="63">
        <v>2178</v>
      </c>
      <c r="B2202" s="63">
        <v>41.122859107564175</v>
      </c>
      <c r="C2202" s="63">
        <v>-21.122859107564175</v>
      </c>
    </row>
    <row r="2203" spans="1:3" x14ac:dyDescent="0.2">
      <c r="A2203" s="63">
        <v>2179</v>
      </c>
      <c r="B2203" s="63">
        <v>57.777440670047966</v>
      </c>
      <c r="C2203" s="63">
        <v>-43.777440670047966</v>
      </c>
    </row>
    <row r="2204" spans="1:3" x14ac:dyDescent="0.2">
      <c r="A2204" s="63">
        <v>2180</v>
      </c>
      <c r="B2204" s="63">
        <v>56.445074145049261</v>
      </c>
      <c r="C2204" s="63">
        <v>22.554925854950739</v>
      </c>
    </row>
    <row r="2205" spans="1:3" x14ac:dyDescent="0.2">
      <c r="A2205" s="63">
        <v>2181</v>
      </c>
      <c r="B2205" s="63">
        <v>61.774540245044072</v>
      </c>
      <c r="C2205" s="63">
        <v>0.22545975495592785</v>
      </c>
    </row>
    <row r="2206" spans="1:3" x14ac:dyDescent="0.2">
      <c r="A2206" s="63">
        <v>2182</v>
      </c>
      <c r="B2206" s="63">
        <v>57.111257407548614</v>
      </c>
      <c r="C2206" s="63">
        <v>15.888742592451386</v>
      </c>
    </row>
    <row r="2207" spans="1:3" x14ac:dyDescent="0.2">
      <c r="A2207" s="63">
        <v>2183</v>
      </c>
      <c r="B2207" s="63">
        <v>38.458126057566766</v>
      </c>
      <c r="C2207" s="63">
        <v>34.541873942433234</v>
      </c>
    </row>
    <row r="2208" spans="1:3" x14ac:dyDescent="0.2">
      <c r="A2208" s="63">
        <v>2184</v>
      </c>
      <c r="B2208" s="63">
        <v>30.46392690757455</v>
      </c>
      <c r="C2208" s="63">
        <v>24.53607309242545</v>
      </c>
    </row>
    <row r="2209" spans="1:3" x14ac:dyDescent="0.2">
      <c r="A2209" s="63">
        <v>2185</v>
      </c>
      <c r="B2209" s="63">
        <v>55.112707620050557</v>
      </c>
      <c r="C2209" s="63">
        <v>-44.112707620050557</v>
      </c>
    </row>
    <row r="2210" spans="1:3" x14ac:dyDescent="0.2">
      <c r="A2210" s="63">
        <v>2186</v>
      </c>
      <c r="B2210" s="63">
        <v>41.789042370063527</v>
      </c>
      <c r="C2210" s="63">
        <v>5.2109576299364733</v>
      </c>
    </row>
    <row r="2211" spans="1:3" x14ac:dyDescent="0.2">
      <c r="A2211" s="63">
        <v>2187</v>
      </c>
      <c r="B2211" s="63">
        <v>105.07645230750192</v>
      </c>
      <c r="C2211" s="63">
        <v>73.923547692498076</v>
      </c>
    </row>
    <row r="2212" spans="1:3" x14ac:dyDescent="0.2">
      <c r="A2212" s="63">
        <v>2188</v>
      </c>
      <c r="B2212" s="63">
        <v>37.125759532568068</v>
      </c>
      <c r="C2212" s="63">
        <v>15.874240467431932</v>
      </c>
    </row>
    <row r="2213" spans="1:3" x14ac:dyDescent="0.2">
      <c r="A2213" s="63">
        <v>2189</v>
      </c>
      <c r="B2213" s="63">
        <v>41.122859107564175</v>
      </c>
      <c r="C2213" s="63">
        <v>-21.122859107564175</v>
      </c>
    </row>
    <row r="2214" spans="1:3" x14ac:dyDescent="0.2">
      <c r="A2214" s="63">
        <v>2190</v>
      </c>
      <c r="B2214" s="63">
        <v>51.115608045054451</v>
      </c>
      <c r="C2214" s="63">
        <v>9.8843919549455492</v>
      </c>
    </row>
    <row r="2215" spans="1:3" x14ac:dyDescent="0.2">
      <c r="A2215" s="63">
        <v>2191</v>
      </c>
      <c r="B2215" s="63">
        <v>26.46682733257844</v>
      </c>
      <c r="C2215" s="63">
        <v>17.53317266742156</v>
      </c>
    </row>
    <row r="2216" spans="1:3" x14ac:dyDescent="0.2">
      <c r="A2216" s="63">
        <v>2192</v>
      </c>
      <c r="B2216" s="63">
        <v>27.133010595077792</v>
      </c>
      <c r="C2216" s="63">
        <v>16.866989404922208</v>
      </c>
    </row>
    <row r="2217" spans="1:3" x14ac:dyDescent="0.2">
      <c r="A2217" s="63">
        <v>2193</v>
      </c>
      <c r="B2217" s="63">
        <v>57.777440670047966</v>
      </c>
      <c r="C2217" s="63">
        <v>-43.777440670047966</v>
      </c>
    </row>
    <row r="2218" spans="1:3" x14ac:dyDescent="0.2">
      <c r="A2218" s="63">
        <v>2194</v>
      </c>
      <c r="B2218" s="63">
        <v>56.445074145049261</v>
      </c>
      <c r="C2218" s="63">
        <v>21.554925854950739</v>
      </c>
    </row>
    <row r="2219" spans="1:3" x14ac:dyDescent="0.2">
      <c r="A2219" s="63">
        <v>2195</v>
      </c>
      <c r="B2219" s="63">
        <v>61.10835698254472</v>
      </c>
      <c r="C2219" s="63">
        <v>44.89164301745528</v>
      </c>
    </row>
    <row r="2220" spans="1:3" x14ac:dyDescent="0.2">
      <c r="A2220" s="63">
        <v>2196</v>
      </c>
      <c r="B2220" s="63">
        <v>61.10835698254472</v>
      </c>
      <c r="C2220" s="63">
        <v>42.89164301745528</v>
      </c>
    </row>
    <row r="2221" spans="1:3" x14ac:dyDescent="0.2">
      <c r="A2221" s="63">
        <v>2197</v>
      </c>
      <c r="B2221" s="63">
        <v>43.787592157561583</v>
      </c>
      <c r="C2221" s="63">
        <v>-17.787592157561583</v>
      </c>
    </row>
    <row r="2222" spans="1:3" x14ac:dyDescent="0.2">
      <c r="A2222" s="63">
        <v>2198</v>
      </c>
      <c r="B2222" s="63">
        <v>26.46682733257844</v>
      </c>
      <c r="C2222" s="63">
        <v>18.53317266742156</v>
      </c>
    </row>
    <row r="2223" spans="1:3" x14ac:dyDescent="0.2">
      <c r="A2223" s="63">
        <v>2199</v>
      </c>
      <c r="B2223" s="63">
        <v>26.46682733257844</v>
      </c>
      <c r="C2223" s="63">
        <v>18.53317266742156</v>
      </c>
    </row>
    <row r="2224" spans="1:3" x14ac:dyDescent="0.2">
      <c r="A2224" s="63">
        <v>2200</v>
      </c>
      <c r="B2224" s="63">
        <v>47.118508470058337</v>
      </c>
      <c r="C2224" s="63">
        <v>-83.118508470058345</v>
      </c>
    </row>
    <row r="2225" spans="1:3" x14ac:dyDescent="0.2">
      <c r="A2225" s="63">
        <v>2201</v>
      </c>
      <c r="B2225" s="63">
        <v>105.74263557000127</v>
      </c>
      <c r="C2225" s="63">
        <v>50.257364429998731</v>
      </c>
    </row>
    <row r="2226" spans="1:3" x14ac:dyDescent="0.2">
      <c r="A2226" s="63">
        <v>2202</v>
      </c>
      <c r="B2226" s="63">
        <v>53.1141578325525</v>
      </c>
      <c r="C2226" s="63">
        <v>518.88584216744755</v>
      </c>
    </row>
    <row r="2227" spans="1:3" x14ac:dyDescent="0.2">
      <c r="A2227" s="63">
        <v>2203</v>
      </c>
      <c r="B2227" s="63">
        <v>27.799193857577144</v>
      </c>
      <c r="C2227" s="63">
        <v>-33.799193857577144</v>
      </c>
    </row>
    <row r="2228" spans="1:3" x14ac:dyDescent="0.2">
      <c r="A2228" s="63">
        <v>2204</v>
      </c>
      <c r="B2228" s="63">
        <v>17.140261657587516</v>
      </c>
      <c r="C2228" s="63">
        <v>-1.1402616575875157</v>
      </c>
    </row>
    <row r="2229" spans="1:3" x14ac:dyDescent="0.2">
      <c r="A2229" s="63">
        <v>2205</v>
      </c>
      <c r="B2229" s="63">
        <v>16.474078395088167</v>
      </c>
      <c r="C2229" s="63">
        <v>0.52592160491183293</v>
      </c>
    </row>
    <row r="2230" spans="1:3" x14ac:dyDescent="0.2">
      <c r="A2230" s="63">
        <v>2206</v>
      </c>
      <c r="B2230" s="63">
        <v>29.797743645075197</v>
      </c>
      <c r="C2230" s="63">
        <v>-45.797743645075201</v>
      </c>
    </row>
    <row r="2231" spans="1:3" x14ac:dyDescent="0.2">
      <c r="A2231" s="63">
        <v>2207</v>
      </c>
      <c r="B2231" s="63">
        <v>24.468277545080387</v>
      </c>
      <c r="C2231" s="63">
        <v>-36.468277545080383</v>
      </c>
    </row>
    <row r="2232" spans="1:3" x14ac:dyDescent="0.2">
      <c r="A2232" s="63">
        <v>2208</v>
      </c>
      <c r="B2232" s="63">
        <v>30.46392690757455</v>
      </c>
      <c r="C2232" s="63">
        <v>0.53607309242545043</v>
      </c>
    </row>
    <row r="2233" spans="1:3" x14ac:dyDescent="0.2">
      <c r="A2233" s="63">
        <v>2209</v>
      </c>
      <c r="B2233" s="63">
        <v>37.125759532568068</v>
      </c>
      <c r="C2233" s="63">
        <v>1.8742404674319317</v>
      </c>
    </row>
    <row r="2234" spans="1:3" x14ac:dyDescent="0.2">
      <c r="A2234" s="63">
        <v>2210</v>
      </c>
      <c r="B2234" s="63">
        <v>159.03729656994938</v>
      </c>
      <c r="C2234" s="63">
        <v>13.962703430050624</v>
      </c>
    </row>
    <row r="2235" spans="1:3" x14ac:dyDescent="0.2">
      <c r="A2235" s="63">
        <v>2211</v>
      </c>
      <c r="B2235" s="63">
        <v>161.70202961994681</v>
      </c>
      <c r="C2235" s="63">
        <v>-337.70202961994681</v>
      </c>
    </row>
    <row r="2236" spans="1:3" x14ac:dyDescent="0.2">
      <c r="A2236" s="63">
        <v>2212</v>
      </c>
      <c r="B2236" s="63">
        <v>68.436372870037587</v>
      </c>
      <c r="C2236" s="63">
        <v>88.563627129962413</v>
      </c>
    </row>
    <row r="2237" spans="1:3" x14ac:dyDescent="0.2">
      <c r="A2237" s="63">
        <v>2213</v>
      </c>
      <c r="B2237" s="63">
        <v>64.439273295041488</v>
      </c>
      <c r="C2237" s="63">
        <v>81.560726704958512</v>
      </c>
    </row>
    <row r="2238" spans="1:3" x14ac:dyDescent="0.2">
      <c r="A2238" s="63">
        <v>2214</v>
      </c>
      <c r="B2238" s="63">
        <v>41.122859107564175</v>
      </c>
      <c r="C2238" s="63">
        <v>42.877140892435825</v>
      </c>
    </row>
    <row r="2239" spans="1:3" x14ac:dyDescent="0.2">
      <c r="A2239" s="63">
        <v>2215</v>
      </c>
      <c r="B2239" s="63">
        <v>97.082253157509712</v>
      </c>
      <c r="C2239" s="63">
        <v>-365.08225315750974</v>
      </c>
    </row>
    <row r="2240" spans="1:3" x14ac:dyDescent="0.2">
      <c r="A2240" s="63">
        <v>2216</v>
      </c>
      <c r="B2240" s="63">
        <v>168.36386224494032</v>
      </c>
      <c r="C2240" s="63">
        <v>104.63613775505968</v>
      </c>
    </row>
    <row r="2241" spans="1:3" x14ac:dyDescent="0.2">
      <c r="A2241" s="63">
        <v>2217</v>
      </c>
      <c r="B2241" s="63">
        <v>181.68752749492734</v>
      </c>
      <c r="C2241" s="63">
        <v>226.31247250507266</v>
      </c>
    </row>
    <row r="2242" spans="1:3" x14ac:dyDescent="0.2">
      <c r="A2242" s="63">
        <v>2218</v>
      </c>
      <c r="B2242" s="63">
        <v>37.791942795067413</v>
      </c>
      <c r="C2242" s="63">
        <v>17.208057204932587</v>
      </c>
    </row>
    <row r="2243" spans="1:3" x14ac:dyDescent="0.2">
      <c r="A2243" s="63">
        <v>2219</v>
      </c>
      <c r="B2243" s="63">
        <v>61.774540245044072</v>
      </c>
      <c r="C2243" s="63">
        <v>0.22545975495592785</v>
      </c>
    </row>
    <row r="2244" spans="1:3" x14ac:dyDescent="0.2">
      <c r="A2244" s="63">
        <v>2220</v>
      </c>
      <c r="B2244" s="63">
        <v>27.799193857577144</v>
      </c>
      <c r="C2244" s="63">
        <v>19.200806142422856</v>
      </c>
    </row>
    <row r="2245" spans="1:3" x14ac:dyDescent="0.2">
      <c r="A2245" s="63">
        <v>2221</v>
      </c>
      <c r="B2245" s="63">
        <v>27.133010595077792</v>
      </c>
      <c r="C2245" s="63">
        <v>16.866989404922208</v>
      </c>
    </row>
    <row r="2246" spans="1:3" x14ac:dyDescent="0.2">
      <c r="A2246" s="63">
        <v>2222</v>
      </c>
      <c r="B2246" s="63">
        <v>55.112707620050557</v>
      </c>
      <c r="C2246" s="63">
        <v>-43.112707620050557</v>
      </c>
    </row>
    <row r="2247" spans="1:3" x14ac:dyDescent="0.2">
      <c r="A2247" s="63">
        <v>2223</v>
      </c>
      <c r="B2247" s="63">
        <v>49.783241520055746</v>
      </c>
      <c r="C2247" s="63">
        <v>59.216758479944254</v>
      </c>
    </row>
    <row r="2248" spans="1:3" x14ac:dyDescent="0.2">
      <c r="A2248" s="63">
        <v>2224</v>
      </c>
      <c r="B2248" s="63">
        <v>45.786141945059633</v>
      </c>
      <c r="C2248" s="63">
        <v>29.213858054940367</v>
      </c>
    </row>
    <row r="2249" spans="1:3" x14ac:dyDescent="0.2">
      <c r="A2249" s="63">
        <v>2225</v>
      </c>
      <c r="B2249" s="63">
        <v>17.140261657587516</v>
      </c>
      <c r="C2249" s="63">
        <v>-0.14026165758751574</v>
      </c>
    </row>
    <row r="2250" spans="1:3" x14ac:dyDescent="0.2">
      <c r="A2250" s="63">
        <v>2226</v>
      </c>
      <c r="B2250" s="63">
        <v>23.802094282581034</v>
      </c>
      <c r="C2250" s="63">
        <v>-17.802094282581034</v>
      </c>
    </row>
    <row r="2251" spans="1:3" x14ac:dyDescent="0.2">
      <c r="A2251" s="63">
        <v>2227</v>
      </c>
      <c r="B2251" s="63">
        <v>37.125759532568068</v>
      </c>
      <c r="C2251" s="63">
        <v>3.8742404674319317</v>
      </c>
    </row>
    <row r="2252" spans="1:3" x14ac:dyDescent="0.2">
      <c r="A2252" s="63">
        <v>2228</v>
      </c>
      <c r="B2252" s="63">
        <v>63.773090032542129</v>
      </c>
      <c r="C2252" s="63">
        <v>-124.77309003254213</v>
      </c>
    </row>
    <row r="2253" spans="1:3" x14ac:dyDescent="0.2">
      <c r="A2253" s="63">
        <v>2229</v>
      </c>
      <c r="B2253" s="63">
        <v>24.468277545080387</v>
      </c>
      <c r="C2253" s="63">
        <v>-36.468277545080383</v>
      </c>
    </row>
    <row r="2254" spans="1:3" x14ac:dyDescent="0.2">
      <c r="A2254" s="63">
        <v>2230</v>
      </c>
      <c r="B2254" s="63">
        <v>29.797743645075197</v>
      </c>
      <c r="C2254" s="63">
        <v>-45.797743645075201</v>
      </c>
    </row>
    <row r="2255" spans="1:3" x14ac:dyDescent="0.2">
      <c r="A2255" s="63">
        <v>2231</v>
      </c>
      <c r="B2255" s="63">
        <v>28.465377120076493</v>
      </c>
      <c r="C2255" s="63">
        <v>-14.465377120076493</v>
      </c>
    </row>
    <row r="2256" spans="1:3" x14ac:dyDescent="0.2">
      <c r="A2256" s="63">
        <v>2232</v>
      </c>
      <c r="B2256" s="63">
        <v>41.122859107564175</v>
      </c>
      <c r="C2256" s="63">
        <v>-21.122859107564175</v>
      </c>
    </row>
    <row r="2257" spans="1:3" x14ac:dyDescent="0.2">
      <c r="A2257" s="63">
        <v>2233</v>
      </c>
      <c r="B2257" s="63">
        <v>57.777440670047966</v>
      </c>
      <c r="C2257" s="63">
        <v>-41.777440670047966</v>
      </c>
    </row>
    <row r="2258" spans="1:3" x14ac:dyDescent="0.2">
      <c r="A2258" s="63">
        <v>2234</v>
      </c>
      <c r="B2258" s="63">
        <v>34.461026482570659</v>
      </c>
      <c r="C2258" s="63">
        <v>10.538973517429341</v>
      </c>
    </row>
    <row r="2259" spans="1:3" x14ac:dyDescent="0.2">
      <c r="A2259" s="63">
        <v>2235</v>
      </c>
      <c r="B2259" s="63">
        <v>26.46682733257844</v>
      </c>
      <c r="C2259" s="63">
        <v>17.53317266742156</v>
      </c>
    </row>
    <row r="2260" spans="1:3" x14ac:dyDescent="0.2">
      <c r="A2260" s="63">
        <v>2236</v>
      </c>
      <c r="B2260" s="63">
        <v>61.10835698254472</v>
      </c>
      <c r="C2260" s="63">
        <v>41.89164301745528</v>
      </c>
    </row>
    <row r="2261" spans="1:3" x14ac:dyDescent="0.2">
      <c r="A2261" s="63">
        <v>2237</v>
      </c>
      <c r="B2261" s="63">
        <v>26.46682733257844</v>
      </c>
      <c r="C2261" s="63">
        <v>17.53317266742156</v>
      </c>
    </row>
    <row r="2262" spans="1:3" x14ac:dyDescent="0.2">
      <c r="A2262" s="63">
        <v>2238</v>
      </c>
      <c r="B2262" s="63">
        <v>61.10835698254472</v>
      </c>
      <c r="C2262" s="63">
        <v>42.89164301745528</v>
      </c>
    </row>
    <row r="2263" spans="1:3" x14ac:dyDescent="0.2">
      <c r="A2263" s="63">
        <v>2239</v>
      </c>
      <c r="B2263" s="63">
        <v>45.119958682560281</v>
      </c>
      <c r="C2263" s="63">
        <v>5.8800413174397193</v>
      </c>
    </row>
    <row r="2264" spans="1:3" x14ac:dyDescent="0.2">
      <c r="A2264" s="63">
        <v>2240</v>
      </c>
      <c r="B2264" s="63">
        <v>43.121408895062231</v>
      </c>
      <c r="C2264" s="63">
        <v>21.878591104937769</v>
      </c>
    </row>
    <row r="2265" spans="1:3" x14ac:dyDescent="0.2">
      <c r="A2265" s="63">
        <v>2241</v>
      </c>
      <c r="B2265" s="63">
        <v>167.03149571994163</v>
      </c>
      <c r="C2265" s="63">
        <v>80.968504280058369</v>
      </c>
    </row>
    <row r="2266" spans="1:3" x14ac:dyDescent="0.2">
      <c r="A2266" s="63">
        <v>2242</v>
      </c>
      <c r="B2266" s="63">
        <v>60.442173720045368</v>
      </c>
      <c r="C2266" s="63">
        <v>45.557826279954632</v>
      </c>
    </row>
    <row r="2267" spans="1:3" x14ac:dyDescent="0.2">
      <c r="A2267" s="63">
        <v>2243</v>
      </c>
      <c r="B2267" s="63">
        <v>53.1141578325525</v>
      </c>
      <c r="C2267" s="63">
        <v>29.8858421674475</v>
      </c>
    </row>
    <row r="2268" spans="1:3" x14ac:dyDescent="0.2">
      <c r="A2268" s="63">
        <v>2244</v>
      </c>
      <c r="B2268" s="63">
        <v>64.439273295041488</v>
      </c>
      <c r="C2268" s="63">
        <v>83.560726704958512</v>
      </c>
    </row>
    <row r="2269" spans="1:3" x14ac:dyDescent="0.2">
      <c r="A2269" s="63">
        <v>2245</v>
      </c>
      <c r="B2269" s="63">
        <v>41.122859107564175</v>
      </c>
      <c r="C2269" s="63">
        <v>42.877140892435825</v>
      </c>
    </row>
    <row r="2270" spans="1:3" x14ac:dyDescent="0.2">
      <c r="A2270" s="63">
        <v>2246</v>
      </c>
      <c r="B2270" s="63">
        <v>30.46392690757455</v>
      </c>
      <c r="C2270" s="63">
        <v>2.5360730924254504</v>
      </c>
    </row>
    <row r="2271" spans="1:3" x14ac:dyDescent="0.2">
      <c r="A2271" s="63">
        <v>2247</v>
      </c>
      <c r="B2271" s="63">
        <v>37.125759532568068</v>
      </c>
      <c r="C2271" s="63">
        <v>1.8742404674319317</v>
      </c>
    </row>
    <row r="2272" spans="1:3" x14ac:dyDescent="0.2">
      <c r="A2272" s="63">
        <v>2248</v>
      </c>
      <c r="B2272" s="63">
        <v>63.773090032542129</v>
      </c>
      <c r="C2272" s="63">
        <v>-125.77309003254213</v>
      </c>
    </row>
    <row r="2273" spans="1:3" x14ac:dyDescent="0.2">
      <c r="A2273" s="63">
        <v>2249</v>
      </c>
      <c r="B2273" s="63">
        <v>29.797743645075197</v>
      </c>
      <c r="C2273" s="63">
        <v>-45.797743645075201</v>
      </c>
    </row>
    <row r="2274" spans="1:3" x14ac:dyDescent="0.2">
      <c r="A2274" s="63">
        <v>2250</v>
      </c>
      <c r="B2274" s="63">
        <v>28.465377120076493</v>
      </c>
      <c r="C2274" s="63">
        <v>-14.465377120076493</v>
      </c>
    </row>
    <row r="2275" spans="1:3" x14ac:dyDescent="0.2">
      <c r="A2275" s="63">
        <v>2251</v>
      </c>
      <c r="B2275" s="63">
        <v>24.468277545080387</v>
      </c>
      <c r="C2275" s="63">
        <v>-38.468277545080383</v>
      </c>
    </row>
    <row r="2276" spans="1:3" x14ac:dyDescent="0.2">
      <c r="A2276" s="63">
        <v>2252</v>
      </c>
      <c r="B2276" s="63">
        <v>38.458126057566766</v>
      </c>
      <c r="C2276" s="63">
        <v>34.541873942433234</v>
      </c>
    </row>
    <row r="2277" spans="1:3" x14ac:dyDescent="0.2">
      <c r="A2277" s="63">
        <v>2253</v>
      </c>
      <c r="B2277" s="63">
        <v>57.111257407548614</v>
      </c>
      <c r="C2277" s="63">
        <v>15.888742592451386</v>
      </c>
    </row>
    <row r="2278" spans="1:3" x14ac:dyDescent="0.2">
      <c r="A2278" s="63">
        <v>2254</v>
      </c>
      <c r="B2278" s="63">
        <v>41.789042370063527</v>
      </c>
      <c r="C2278" s="63">
        <v>5.2109576299364733</v>
      </c>
    </row>
    <row r="2279" spans="1:3" x14ac:dyDescent="0.2">
      <c r="A2279" s="63">
        <v>2255</v>
      </c>
      <c r="B2279" s="63">
        <v>61.774540245044072</v>
      </c>
      <c r="C2279" s="63">
        <v>-0.77454024504407215</v>
      </c>
    </row>
    <row r="2280" spans="1:3" x14ac:dyDescent="0.2">
      <c r="A2280" s="63">
        <v>2256</v>
      </c>
      <c r="B2280" s="63">
        <v>35.793393007569364</v>
      </c>
      <c r="C2280" s="63">
        <v>33.206606992430636</v>
      </c>
    </row>
    <row r="2281" spans="1:3" x14ac:dyDescent="0.2">
      <c r="A2281" s="63">
        <v>2257</v>
      </c>
      <c r="B2281" s="63">
        <v>37.791942795067413</v>
      </c>
      <c r="C2281" s="63">
        <v>15.208057204932587</v>
      </c>
    </row>
    <row r="2282" spans="1:3" x14ac:dyDescent="0.2">
      <c r="A2282" s="63">
        <v>2258</v>
      </c>
      <c r="B2282" s="63">
        <v>68.436372870037587</v>
      </c>
      <c r="C2282" s="63">
        <v>90.563627129962413</v>
      </c>
    </row>
    <row r="2283" spans="1:3" x14ac:dyDescent="0.2">
      <c r="A2283" s="63">
        <v>2259</v>
      </c>
      <c r="B2283" s="63">
        <v>134.38851585747341</v>
      </c>
      <c r="C2283" s="63">
        <v>114.61148414252659</v>
      </c>
    </row>
    <row r="2284" spans="1:3" x14ac:dyDescent="0.2">
      <c r="A2284" s="63">
        <v>2260</v>
      </c>
      <c r="B2284" s="63">
        <v>60.442173720045368</v>
      </c>
      <c r="C2284" s="63">
        <v>43.557826279954632</v>
      </c>
    </row>
    <row r="2285" spans="1:3" x14ac:dyDescent="0.2">
      <c r="A2285" s="63">
        <v>2261</v>
      </c>
      <c r="B2285" s="63">
        <v>64.439273295041488</v>
      </c>
      <c r="C2285" s="63">
        <v>81.560726704958512</v>
      </c>
    </row>
    <row r="2286" spans="1:3" x14ac:dyDescent="0.2">
      <c r="A2286" s="63">
        <v>2262</v>
      </c>
      <c r="B2286" s="63">
        <v>41.122859107564175</v>
      </c>
      <c r="C2286" s="63">
        <v>42.877140892435825</v>
      </c>
    </row>
    <row r="2287" spans="1:3" x14ac:dyDescent="0.2">
      <c r="A2287" s="63">
        <v>2263</v>
      </c>
      <c r="B2287" s="63">
        <v>53.1141578325525</v>
      </c>
      <c r="C2287" s="63">
        <v>30.8858421674475</v>
      </c>
    </row>
    <row r="2288" spans="1:3" x14ac:dyDescent="0.2">
      <c r="A2288" s="63">
        <v>2264</v>
      </c>
      <c r="B2288" s="63">
        <v>139.71798195746823</v>
      </c>
      <c r="C2288" s="63">
        <v>176.28201804253177</v>
      </c>
    </row>
    <row r="2289" spans="1:3" x14ac:dyDescent="0.2">
      <c r="A2289" s="63">
        <v>2265</v>
      </c>
      <c r="B2289" s="63">
        <v>68.436372870037587</v>
      </c>
      <c r="C2289" s="63">
        <v>-71.436372870037587</v>
      </c>
    </row>
    <row r="2290" spans="1:3" x14ac:dyDescent="0.2">
      <c r="A2290" s="63">
        <v>2266</v>
      </c>
      <c r="B2290" s="63">
        <v>179.68897770742927</v>
      </c>
      <c r="C2290" s="63">
        <v>228.31102229257073</v>
      </c>
    </row>
    <row r="2291" spans="1:3" x14ac:dyDescent="0.2">
      <c r="A2291" s="63">
        <v>2267</v>
      </c>
      <c r="B2291" s="63">
        <v>119.73248408248766</v>
      </c>
      <c r="C2291" s="63">
        <v>-301.73248408248764</v>
      </c>
    </row>
    <row r="2292" spans="1:3" x14ac:dyDescent="0.2">
      <c r="A2292" s="63">
        <v>2268</v>
      </c>
      <c r="B2292" s="63">
        <v>186.35081033242284</v>
      </c>
      <c r="C2292" s="63">
        <v>31.649189667577161</v>
      </c>
    </row>
    <row r="2293" spans="1:3" x14ac:dyDescent="0.2">
      <c r="A2293" s="63">
        <v>2269</v>
      </c>
      <c r="B2293" s="63">
        <v>67.770189607538242</v>
      </c>
      <c r="C2293" s="63">
        <v>-41.770189607538242</v>
      </c>
    </row>
    <row r="2294" spans="1:3" x14ac:dyDescent="0.2">
      <c r="A2294" s="63">
        <v>2270</v>
      </c>
      <c r="B2294" s="63">
        <v>74.43202223253175</v>
      </c>
      <c r="C2294" s="63">
        <v>-49.43202223253175</v>
      </c>
    </row>
    <row r="2295" spans="1:3" x14ac:dyDescent="0.2">
      <c r="A2295" s="63">
        <v>2271</v>
      </c>
      <c r="B2295" s="63">
        <v>100.41316947000647</v>
      </c>
      <c r="C2295" s="63">
        <v>72.586830529993534</v>
      </c>
    </row>
    <row r="2296" spans="1:3" x14ac:dyDescent="0.2">
      <c r="A2296" s="63">
        <v>2272</v>
      </c>
      <c r="B2296" s="63">
        <v>68.436372870037587</v>
      </c>
      <c r="C2296" s="63">
        <v>65.563627129962413</v>
      </c>
    </row>
    <row r="2297" spans="1:3" x14ac:dyDescent="0.2">
      <c r="A2297" s="63">
        <v>2273</v>
      </c>
      <c r="B2297" s="63">
        <v>185.01844380742409</v>
      </c>
      <c r="C2297" s="63">
        <v>130.98155619257591</v>
      </c>
    </row>
    <row r="2298" spans="1:3" x14ac:dyDescent="0.2">
      <c r="A2298" s="63">
        <v>2274</v>
      </c>
      <c r="B2298" s="63">
        <v>150.3769141574578</v>
      </c>
      <c r="C2298" s="63">
        <v>69.623085842542196</v>
      </c>
    </row>
    <row r="2299" spans="1:3" x14ac:dyDescent="0.2">
      <c r="A2299" s="63">
        <v>2275</v>
      </c>
      <c r="B2299" s="63">
        <v>170.36241203243839</v>
      </c>
      <c r="C2299" s="63">
        <v>-722.36241203243844</v>
      </c>
    </row>
    <row r="2300" spans="1:3" x14ac:dyDescent="0.2">
      <c r="A2300" s="63">
        <v>2276</v>
      </c>
      <c r="B2300" s="63">
        <v>16.474078395088167</v>
      </c>
      <c r="C2300" s="63">
        <v>0.52592160491183293</v>
      </c>
    </row>
    <row r="2301" spans="1:3" x14ac:dyDescent="0.2">
      <c r="A2301" s="63">
        <v>2277</v>
      </c>
      <c r="B2301" s="63">
        <v>27.799193857577144</v>
      </c>
      <c r="C2301" s="63">
        <v>-32.799193857577144</v>
      </c>
    </row>
    <row r="2302" spans="1:3" x14ac:dyDescent="0.2">
      <c r="A2302" s="63">
        <v>2278</v>
      </c>
      <c r="B2302" s="63">
        <v>23.802094282581034</v>
      </c>
      <c r="C2302" s="63">
        <v>-17.802094282581034</v>
      </c>
    </row>
    <row r="2303" spans="1:3" x14ac:dyDescent="0.2">
      <c r="A2303" s="63">
        <v>2279</v>
      </c>
      <c r="B2303" s="63">
        <v>16.474078395088167</v>
      </c>
      <c r="C2303" s="63">
        <v>0.52592160491183293</v>
      </c>
    </row>
    <row r="2304" spans="1:3" x14ac:dyDescent="0.2">
      <c r="A2304" s="63">
        <v>2280</v>
      </c>
      <c r="B2304" s="63">
        <v>17.140261657587516</v>
      </c>
      <c r="C2304" s="63">
        <v>-1.1402616575875157</v>
      </c>
    </row>
    <row r="2305" spans="1:3" x14ac:dyDescent="0.2">
      <c r="A2305" s="63">
        <v>2281</v>
      </c>
      <c r="B2305" s="63">
        <v>29.131560382575845</v>
      </c>
      <c r="C2305" s="63">
        <v>21.868439617424155</v>
      </c>
    </row>
    <row r="2306" spans="1:3" x14ac:dyDescent="0.2">
      <c r="A2306" s="63">
        <v>2282</v>
      </c>
      <c r="B2306" s="63">
        <v>34.461026482570659</v>
      </c>
      <c r="C2306" s="63">
        <v>10.538973517429341</v>
      </c>
    </row>
    <row r="2307" spans="1:3" x14ac:dyDescent="0.2">
      <c r="A2307" s="63">
        <v>2283</v>
      </c>
      <c r="B2307" s="63">
        <v>26.46682733257844</v>
      </c>
      <c r="C2307" s="63">
        <v>17.53317266742156</v>
      </c>
    </row>
    <row r="2308" spans="1:3" x14ac:dyDescent="0.2">
      <c r="A2308" s="63">
        <v>2284</v>
      </c>
      <c r="B2308" s="63">
        <v>61.10835698254472</v>
      </c>
      <c r="C2308" s="63">
        <v>44.89164301745528</v>
      </c>
    </row>
    <row r="2309" spans="1:3" x14ac:dyDescent="0.2">
      <c r="A2309" s="63">
        <v>2285</v>
      </c>
      <c r="B2309" s="63">
        <v>61.10835698254472</v>
      </c>
      <c r="C2309" s="63">
        <v>42.89164301745528</v>
      </c>
    </row>
    <row r="2310" spans="1:3" x14ac:dyDescent="0.2">
      <c r="A2310" s="63">
        <v>2286</v>
      </c>
      <c r="B2310" s="63">
        <v>127.06049996998053</v>
      </c>
      <c r="C2310" s="63">
        <v>26.939500030019474</v>
      </c>
    </row>
    <row r="2311" spans="1:3" x14ac:dyDescent="0.2">
      <c r="A2311" s="63">
        <v>2287</v>
      </c>
      <c r="B2311" s="63">
        <v>47.118508470058337</v>
      </c>
      <c r="C2311" s="63">
        <v>-45.118508470058337</v>
      </c>
    </row>
    <row r="2312" spans="1:3" x14ac:dyDescent="0.2">
      <c r="A2312" s="63">
        <v>2288</v>
      </c>
      <c r="B2312" s="63">
        <v>49.783241520055746</v>
      </c>
      <c r="C2312" s="63">
        <v>-5.7832415200557463</v>
      </c>
    </row>
    <row r="2313" spans="1:3" x14ac:dyDescent="0.2">
      <c r="A2313" s="63">
        <v>2289</v>
      </c>
      <c r="B2313" s="63">
        <v>43.121408895062231</v>
      </c>
      <c r="C2313" s="63">
        <v>21.878591104937769</v>
      </c>
    </row>
    <row r="2314" spans="1:3" x14ac:dyDescent="0.2">
      <c r="A2314" s="63">
        <v>2290</v>
      </c>
      <c r="B2314" s="63">
        <v>43.787592157561583</v>
      </c>
      <c r="C2314" s="63">
        <v>-18.787592157561583</v>
      </c>
    </row>
    <row r="2315" spans="1:3" x14ac:dyDescent="0.2">
      <c r="A2315" s="63">
        <v>2291</v>
      </c>
      <c r="B2315" s="63">
        <v>45.119958682560281</v>
      </c>
      <c r="C2315" s="63">
        <v>5.8800413174397193</v>
      </c>
    </row>
    <row r="2316" spans="1:3" x14ac:dyDescent="0.2">
      <c r="A2316" s="63">
        <v>2292</v>
      </c>
      <c r="B2316" s="63">
        <v>95.083703370011648</v>
      </c>
      <c r="C2316" s="63">
        <v>83.916296629988352</v>
      </c>
    </row>
    <row r="2317" spans="1:3" x14ac:dyDescent="0.2">
      <c r="A2317" s="63">
        <v>2293</v>
      </c>
      <c r="B2317" s="63">
        <v>27.799193857577144</v>
      </c>
      <c r="C2317" s="63">
        <v>19.200806142422856</v>
      </c>
    </row>
    <row r="2318" spans="1:3" x14ac:dyDescent="0.2">
      <c r="A2318" s="63">
        <v>2294</v>
      </c>
      <c r="B2318" s="63">
        <v>49.783241520055746</v>
      </c>
      <c r="C2318" s="63">
        <v>59.216758479944254</v>
      </c>
    </row>
    <row r="2319" spans="1:3" x14ac:dyDescent="0.2">
      <c r="A2319" s="63">
        <v>2295</v>
      </c>
      <c r="B2319" s="63">
        <v>45.786141945059633</v>
      </c>
      <c r="C2319" s="63">
        <v>29.213858054940367</v>
      </c>
    </row>
    <row r="2320" spans="1:3" x14ac:dyDescent="0.2">
      <c r="A2320" s="63">
        <v>2296</v>
      </c>
      <c r="B2320" s="63">
        <v>55.112707620050557</v>
      </c>
      <c r="C2320" s="63">
        <v>-43.112707620050557</v>
      </c>
    </row>
    <row r="2321" spans="1:3" x14ac:dyDescent="0.2">
      <c r="A2321" s="63">
        <v>2297</v>
      </c>
      <c r="B2321" s="63">
        <v>37.125759532568068</v>
      </c>
      <c r="C2321" s="63">
        <v>17.874240467431932</v>
      </c>
    </row>
    <row r="2322" spans="1:3" x14ac:dyDescent="0.2">
      <c r="A2322" s="63">
        <v>2298</v>
      </c>
      <c r="B2322" s="63">
        <v>41.122859107564175</v>
      </c>
      <c r="C2322" s="63">
        <v>-21.122859107564175</v>
      </c>
    </row>
    <row r="2323" spans="1:3" x14ac:dyDescent="0.2">
      <c r="A2323" s="63">
        <v>2299</v>
      </c>
      <c r="B2323" s="63">
        <v>51.115608045054451</v>
      </c>
      <c r="C2323" s="63">
        <v>9.8843919549455492</v>
      </c>
    </row>
    <row r="2324" spans="1:3" x14ac:dyDescent="0.2">
      <c r="A2324" s="63">
        <v>2300</v>
      </c>
      <c r="B2324" s="63">
        <v>40.456675845064822</v>
      </c>
      <c r="C2324" s="63">
        <v>18.543324154935178</v>
      </c>
    </row>
    <row r="2325" spans="1:3" x14ac:dyDescent="0.2">
      <c r="A2325" s="63">
        <v>2301</v>
      </c>
      <c r="B2325" s="63">
        <v>57.777440670047966</v>
      </c>
      <c r="C2325" s="63">
        <v>-43.777440670047966</v>
      </c>
    </row>
    <row r="2326" spans="1:3" x14ac:dyDescent="0.2">
      <c r="A2326" s="63">
        <v>2302</v>
      </c>
      <c r="B2326" s="63">
        <v>117.06775103249025</v>
      </c>
      <c r="C2326" s="63">
        <v>29.93224896750975</v>
      </c>
    </row>
    <row r="2327" spans="1:3" x14ac:dyDescent="0.2">
      <c r="A2327" s="63">
        <v>2303</v>
      </c>
      <c r="B2327" s="63">
        <v>41.122859107564175</v>
      </c>
      <c r="C2327" s="63">
        <v>-45.122859107564175</v>
      </c>
    </row>
    <row r="2328" spans="1:3" x14ac:dyDescent="0.2">
      <c r="A2328" s="63">
        <v>2304</v>
      </c>
      <c r="B2328" s="63">
        <v>45.119958682560281</v>
      </c>
      <c r="C2328" s="63">
        <v>3.8800413174397193</v>
      </c>
    </row>
    <row r="2329" spans="1:3" x14ac:dyDescent="0.2">
      <c r="A2329" s="63">
        <v>2305</v>
      </c>
      <c r="B2329" s="63">
        <v>44.453775420060929</v>
      </c>
      <c r="C2329" s="63">
        <v>-17.453775420060929</v>
      </c>
    </row>
    <row r="2330" spans="1:3" x14ac:dyDescent="0.2">
      <c r="A2330" s="63">
        <v>2306</v>
      </c>
      <c r="B2330" s="63">
        <v>46.452325207558985</v>
      </c>
      <c r="C2330" s="63">
        <v>3.5476747924410148</v>
      </c>
    </row>
    <row r="2331" spans="1:3" x14ac:dyDescent="0.2">
      <c r="A2331" s="63">
        <v>2307</v>
      </c>
      <c r="B2331" s="63">
        <v>34.461026482570659</v>
      </c>
      <c r="C2331" s="63">
        <v>10.538973517429341</v>
      </c>
    </row>
    <row r="2332" spans="1:3" x14ac:dyDescent="0.2">
      <c r="A2332" s="63">
        <v>2308</v>
      </c>
      <c r="B2332" s="63">
        <v>56.445074145049261</v>
      </c>
      <c r="C2332" s="63">
        <v>62.554925854950739</v>
      </c>
    </row>
    <row r="2333" spans="1:3" x14ac:dyDescent="0.2">
      <c r="A2333" s="63">
        <v>2309</v>
      </c>
      <c r="B2333" s="63">
        <v>55.112707620050557</v>
      </c>
      <c r="C2333" s="63">
        <v>32.887292379949443</v>
      </c>
    </row>
    <row r="2334" spans="1:3" x14ac:dyDescent="0.2">
      <c r="A2334" s="63">
        <v>2310</v>
      </c>
      <c r="B2334" s="63">
        <v>71.101105920034996</v>
      </c>
      <c r="C2334" s="63">
        <v>84.898894079965004</v>
      </c>
    </row>
    <row r="2335" spans="1:3" x14ac:dyDescent="0.2">
      <c r="A2335" s="63">
        <v>2311</v>
      </c>
      <c r="B2335" s="63">
        <v>60.442173720045368</v>
      </c>
      <c r="C2335" s="63">
        <v>40.557826279954632</v>
      </c>
    </row>
    <row r="2336" spans="1:3" x14ac:dyDescent="0.2">
      <c r="A2336" s="63">
        <v>2312</v>
      </c>
      <c r="B2336" s="63">
        <v>68.436372870037587</v>
      </c>
      <c r="C2336" s="63">
        <v>78.563627129962413</v>
      </c>
    </row>
    <row r="2337" spans="1:3" x14ac:dyDescent="0.2">
      <c r="A2337" s="63">
        <v>2313</v>
      </c>
      <c r="B2337" s="63">
        <v>71.101105920034996</v>
      </c>
      <c r="C2337" s="63">
        <v>84.898894079965004</v>
      </c>
    </row>
    <row r="2338" spans="1:3" x14ac:dyDescent="0.2">
      <c r="A2338" s="63">
        <v>2314</v>
      </c>
      <c r="B2338" s="63">
        <v>60.442173720045368</v>
      </c>
      <c r="C2338" s="63">
        <v>40.557826279954632</v>
      </c>
    </row>
    <row r="2339" spans="1:3" x14ac:dyDescent="0.2">
      <c r="A2339" s="63">
        <v>2315</v>
      </c>
      <c r="B2339" s="63">
        <v>68.436372870037587</v>
      </c>
      <c r="C2339" s="63">
        <v>78.563627129962413</v>
      </c>
    </row>
    <row r="2340" spans="1:3" x14ac:dyDescent="0.2">
      <c r="A2340" s="63">
        <v>2316</v>
      </c>
      <c r="B2340" s="63">
        <v>56.445074145049261</v>
      </c>
      <c r="C2340" s="63">
        <v>60.554925854950739</v>
      </c>
    </row>
    <row r="2341" spans="1:3" x14ac:dyDescent="0.2">
      <c r="A2341" s="63">
        <v>2317</v>
      </c>
      <c r="B2341" s="63">
        <v>55.112707620050557</v>
      </c>
      <c r="C2341" s="63">
        <v>32.887292379949443</v>
      </c>
    </row>
    <row r="2342" spans="1:3" x14ac:dyDescent="0.2">
      <c r="A2342" s="63">
        <v>2318</v>
      </c>
      <c r="B2342" s="63">
        <v>180.35516096992865</v>
      </c>
      <c r="C2342" s="63">
        <v>117.64483903007135</v>
      </c>
    </row>
    <row r="2343" spans="1:3" x14ac:dyDescent="0.2">
      <c r="A2343" s="63">
        <v>2319</v>
      </c>
      <c r="B2343" s="63">
        <v>138.38561543246948</v>
      </c>
      <c r="C2343" s="63">
        <v>72.614384567530522</v>
      </c>
    </row>
    <row r="2344" spans="1:3" x14ac:dyDescent="0.2">
      <c r="A2344" s="63">
        <v>2320</v>
      </c>
      <c r="B2344" s="63">
        <v>111.07210166999609</v>
      </c>
      <c r="C2344" s="63">
        <v>59.927898330003913</v>
      </c>
    </row>
    <row r="2345" spans="1:3" x14ac:dyDescent="0.2">
      <c r="A2345" s="63">
        <v>2321</v>
      </c>
      <c r="B2345" s="63">
        <v>63.106906770042777</v>
      </c>
      <c r="C2345" s="63">
        <v>77.893093229957231</v>
      </c>
    </row>
    <row r="2346" spans="1:3" x14ac:dyDescent="0.2">
      <c r="A2346" s="63">
        <v>2322</v>
      </c>
      <c r="B2346" s="63">
        <v>201.00684210740854</v>
      </c>
      <c r="C2346" s="63">
        <v>96.993157892591455</v>
      </c>
    </row>
    <row r="2347" spans="1:3" x14ac:dyDescent="0.2">
      <c r="A2347" s="63">
        <v>2323</v>
      </c>
      <c r="B2347" s="63">
        <v>68.436372870037587</v>
      </c>
      <c r="C2347" s="63">
        <v>72.563627129962413</v>
      </c>
    </row>
    <row r="2348" spans="1:3" x14ac:dyDescent="0.2">
      <c r="A2348" s="63">
        <v>2324</v>
      </c>
      <c r="B2348" s="63">
        <v>154.37401373245393</v>
      </c>
      <c r="C2348" s="63">
        <v>54.625986267546068</v>
      </c>
    </row>
    <row r="2349" spans="1:3" x14ac:dyDescent="0.2">
      <c r="A2349" s="63">
        <v>2325</v>
      </c>
      <c r="B2349" s="63">
        <v>183.6860772824254</v>
      </c>
      <c r="C2349" s="63">
        <v>67.313922717574599</v>
      </c>
    </row>
    <row r="2350" spans="1:3" x14ac:dyDescent="0.2">
      <c r="A2350" s="63">
        <v>2326</v>
      </c>
      <c r="B2350" s="63">
        <v>17.806444920086868</v>
      </c>
      <c r="C2350" s="63">
        <v>-1.806444920086868</v>
      </c>
    </row>
    <row r="2351" spans="1:3" x14ac:dyDescent="0.2">
      <c r="A2351" s="63">
        <v>2327</v>
      </c>
      <c r="B2351" s="63">
        <v>5.1489629325991899</v>
      </c>
      <c r="C2351" s="63">
        <v>41.85103706740081</v>
      </c>
    </row>
    <row r="2352" spans="1:3" x14ac:dyDescent="0.2">
      <c r="A2352" s="63">
        <v>2328</v>
      </c>
      <c r="B2352" s="63">
        <v>17.140261657587516</v>
      </c>
      <c r="C2352" s="63">
        <v>-2.1402616575875157</v>
      </c>
    </row>
    <row r="2353" spans="1:3" x14ac:dyDescent="0.2">
      <c r="A2353" s="63">
        <v>2329</v>
      </c>
      <c r="B2353" s="63">
        <v>23.802094282581034</v>
      </c>
      <c r="C2353" s="63">
        <v>-14.802094282581034</v>
      </c>
    </row>
    <row r="2354" spans="1:3" x14ac:dyDescent="0.2">
      <c r="A2354" s="63">
        <v>2330</v>
      </c>
      <c r="B2354" s="63">
        <v>20.471177970084277</v>
      </c>
      <c r="C2354" s="63">
        <v>-2.4711779700842769</v>
      </c>
    </row>
    <row r="2355" spans="1:3" x14ac:dyDescent="0.2">
      <c r="A2355" s="63">
        <v>2331</v>
      </c>
      <c r="B2355" s="63">
        <v>33.794843220071307</v>
      </c>
      <c r="C2355" s="63">
        <v>-45.794843220071307</v>
      </c>
    </row>
    <row r="2356" spans="1:3" x14ac:dyDescent="0.2">
      <c r="A2356" s="63">
        <v>2332</v>
      </c>
      <c r="B2356" s="63">
        <v>61.10835698254472</v>
      </c>
      <c r="C2356" s="63">
        <v>-108.10835698254472</v>
      </c>
    </row>
    <row r="2357" spans="1:3" x14ac:dyDescent="0.2">
      <c r="A2357" s="63">
        <v>2333</v>
      </c>
      <c r="B2357" s="63">
        <v>28.465377120076493</v>
      </c>
      <c r="C2357" s="63">
        <v>-15.465377120076493</v>
      </c>
    </row>
    <row r="2358" spans="1:3" x14ac:dyDescent="0.2">
      <c r="A2358" s="63">
        <v>2334</v>
      </c>
      <c r="B2358" s="63">
        <v>25.134460807579735</v>
      </c>
      <c r="C2358" s="63">
        <v>-35.134460807579735</v>
      </c>
    </row>
    <row r="2359" spans="1:3" x14ac:dyDescent="0.2">
      <c r="A2359" s="63">
        <v>2335</v>
      </c>
      <c r="B2359" s="63">
        <v>27.133010595077792</v>
      </c>
      <c r="C2359" s="63">
        <v>-33.133010595077792</v>
      </c>
    </row>
    <row r="2360" spans="1:3" x14ac:dyDescent="0.2">
      <c r="A2360" s="63">
        <v>2336</v>
      </c>
      <c r="B2360" s="63">
        <v>38.458126057566766</v>
      </c>
      <c r="C2360" s="63">
        <v>32.541873942433234</v>
      </c>
    </row>
    <row r="2361" spans="1:3" x14ac:dyDescent="0.2">
      <c r="A2361" s="63">
        <v>2337</v>
      </c>
      <c r="B2361" s="63">
        <v>33.128659957571955</v>
      </c>
      <c r="C2361" s="63">
        <v>22.871340042428045</v>
      </c>
    </row>
    <row r="2362" spans="1:3" x14ac:dyDescent="0.2">
      <c r="A2362" s="63">
        <v>2338</v>
      </c>
      <c r="B2362" s="63">
        <v>62.440723507543424</v>
      </c>
      <c r="C2362" s="63">
        <v>-0.44072350754342438</v>
      </c>
    </row>
    <row r="2363" spans="1:3" x14ac:dyDescent="0.2">
      <c r="A2363" s="63">
        <v>2339</v>
      </c>
      <c r="B2363" s="63">
        <v>55.112707620050557</v>
      </c>
      <c r="C2363" s="63">
        <v>12.887292379949443</v>
      </c>
    </row>
    <row r="2364" spans="1:3" x14ac:dyDescent="0.2">
      <c r="A2364" s="63">
        <v>2340</v>
      </c>
      <c r="B2364" s="63">
        <v>19.804994707584925</v>
      </c>
      <c r="C2364" s="63">
        <v>5.1950052924150754</v>
      </c>
    </row>
    <row r="2365" spans="1:3" x14ac:dyDescent="0.2">
      <c r="A2365" s="63">
        <v>2341</v>
      </c>
      <c r="B2365" s="63">
        <v>26.46682733257844</v>
      </c>
      <c r="C2365" s="63">
        <v>15.53317266742156</v>
      </c>
    </row>
    <row r="2366" spans="1:3" x14ac:dyDescent="0.2">
      <c r="A2366" s="63">
        <v>2342</v>
      </c>
      <c r="B2366" s="63">
        <v>58.443623932547311</v>
      </c>
      <c r="C2366" s="63">
        <v>33.556376067452689</v>
      </c>
    </row>
    <row r="2367" spans="1:3" x14ac:dyDescent="0.2">
      <c r="A2367" s="63">
        <v>2343</v>
      </c>
      <c r="B2367" s="63">
        <v>62.440723507543424</v>
      </c>
      <c r="C2367" s="63">
        <v>42.559276492456576</v>
      </c>
    </row>
    <row r="2368" spans="1:3" x14ac:dyDescent="0.2">
      <c r="A2368" s="63">
        <v>2344</v>
      </c>
      <c r="B2368" s="63">
        <v>99.746986207507106</v>
      </c>
      <c r="C2368" s="63">
        <v>45.253013792492894</v>
      </c>
    </row>
    <row r="2369" spans="1:3" x14ac:dyDescent="0.2">
      <c r="A2369" s="63">
        <v>2345</v>
      </c>
      <c r="B2369" s="63">
        <v>44.453775420060929</v>
      </c>
      <c r="C2369" s="63">
        <v>-17.453775420060929</v>
      </c>
    </row>
    <row r="2370" spans="1:3" x14ac:dyDescent="0.2">
      <c r="A2370" s="63">
        <v>2346</v>
      </c>
      <c r="B2370" s="63">
        <v>45.119958682560281</v>
      </c>
      <c r="C2370" s="63">
        <v>3.8800413174397193</v>
      </c>
    </row>
    <row r="2371" spans="1:3" x14ac:dyDescent="0.2">
      <c r="A2371" s="63">
        <v>2347</v>
      </c>
      <c r="B2371" s="63">
        <v>39.79049258256547</v>
      </c>
      <c r="C2371" s="63">
        <v>16.20950741743453</v>
      </c>
    </row>
    <row r="2372" spans="1:3" x14ac:dyDescent="0.2">
      <c r="A2372" s="63">
        <v>2348</v>
      </c>
      <c r="B2372" s="63">
        <v>41.122859107564175</v>
      </c>
      <c r="C2372" s="63">
        <v>-45.122859107564175</v>
      </c>
    </row>
    <row r="2373" spans="1:3" x14ac:dyDescent="0.2">
      <c r="A2373" s="63">
        <v>2349</v>
      </c>
      <c r="B2373" s="63">
        <v>48.450874995057042</v>
      </c>
      <c r="C2373" s="63">
        <v>49.549125004942958</v>
      </c>
    </row>
    <row r="2374" spans="1:3" x14ac:dyDescent="0.2">
      <c r="A2374" s="63">
        <v>2350</v>
      </c>
      <c r="B2374" s="63">
        <v>36.459576270068709</v>
      </c>
      <c r="C2374" s="63">
        <v>27.540423729931291</v>
      </c>
    </row>
    <row r="2375" spans="1:3" x14ac:dyDescent="0.2">
      <c r="A2375" s="63">
        <v>2351</v>
      </c>
      <c r="B2375" s="63">
        <v>42.455225632562879</v>
      </c>
      <c r="C2375" s="63">
        <v>18.544774367437121</v>
      </c>
    </row>
    <row r="2376" spans="1:3" x14ac:dyDescent="0.2">
      <c r="A2376" s="63">
        <v>2352</v>
      </c>
      <c r="B2376" s="63">
        <v>48.450874995057042</v>
      </c>
      <c r="C2376" s="63">
        <v>-44.450874995057042</v>
      </c>
    </row>
    <row r="2377" spans="1:3" x14ac:dyDescent="0.2">
      <c r="A2377" s="63">
        <v>2353</v>
      </c>
      <c r="B2377" s="63">
        <v>51.781791307553796</v>
      </c>
      <c r="C2377" s="63">
        <v>10.218208692446204</v>
      </c>
    </row>
    <row r="2378" spans="1:3" x14ac:dyDescent="0.2">
      <c r="A2378" s="63">
        <v>2354</v>
      </c>
      <c r="B2378" s="63">
        <v>37.125759532568068</v>
      </c>
      <c r="C2378" s="63">
        <v>14.874240467431932</v>
      </c>
    </row>
    <row r="2379" spans="1:3" x14ac:dyDescent="0.2">
      <c r="A2379" s="63">
        <v>2355</v>
      </c>
      <c r="B2379" s="63">
        <v>40.456675845064822</v>
      </c>
      <c r="C2379" s="63">
        <v>-22.456675845064822</v>
      </c>
    </row>
    <row r="2380" spans="1:3" x14ac:dyDescent="0.2">
      <c r="A2380" s="63">
        <v>2356</v>
      </c>
      <c r="B2380" s="63">
        <v>66.437823082539524</v>
      </c>
      <c r="C2380" s="63">
        <v>-44.437823082539524</v>
      </c>
    </row>
    <row r="2381" spans="1:3" x14ac:dyDescent="0.2">
      <c r="A2381" s="63">
        <v>2357</v>
      </c>
      <c r="B2381" s="63">
        <v>56.445074145049261</v>
      </c>
      <c r="C2381" s="63">
        <v>17.554925854950739</v>
      </c>
    </row>
    <row r="2382" spans="1:3" x14ac:dyDescent="0.2">
      <c r="A2382" s="63">
        <v>2358</v>
      </c>
      <c r="B2382" s="63">
        <v>62.440723507543424</v>
      </c>
      <c r="C2382" s="63">
        <v>-1.4407235075434244</v>
      </c>
    </row>
    <row r="2383" spans="1:3" x14ac:dyDescent="0.2">
      <c r="A2383" s="63">
        <v>2359</v>
      </c>
      <c r="B2383" s="63">
        <v>55.112707620050557</v>
      </c>
      <c r="C2383" s="63">
        <v>12.887292379949443</v>
      </c>
    </row>
    <row r="2384" spans="1:3" x14ac:dyDescent="0.2">
      <c r="A2384" s="63">
        <v>2360</v>
      </c>
      <c r="B2384" s="63">
        <v>38.458126057566766</v>
      </c>
      <c r="C2384" s="63">
        <v>32.541873942433234</v>
      </c>
    </row>
    <row r="2385" spans="1:3" x14ac:dyDescent="0.2">
      <c r="A2385" s="63">
        <v>2361</v>
      </c>
      <c r="B2385" s="63">
        <v>23.135911020081682</v>
      </c>
      <c r="C2385" s="63">
        <v>7.8640889799183178</v>
      </c>
    </row>
    <row r="2386" spans="1:3" x14ac:dyDescent="0.2">
      <c r="A2386" s="63">
        <v>2362</v>
      </c>
      <c r="B2386" s="63">
        <v>48.450874995057042</v>
      </c>
      <c r="C2386" s="63">
        <v>-44.450874995057042</v>
      </c>
    </row>
    <row r="2387" spans="1:3" x14ac:dyDescent="0.2">
      <c r="A2387" s="63">
        <v>2363</v>
      </c>
      <c r="B2387" s="63">
        <v>41.789042370063527</v>
      </c>
      <c r="C2387" s="63">
        <v>1.2109576299364733</v>
      </c>
    </row>
    <row r="2388" spans="1:3" x14ac:dyDescent="0.2">
      <c r="A2388" s="63">
        <v>2364</v>
      </c>
      <c r="B2388" s="63">
        <v>104.41026904500258</v>
      </c>
      <c r="C2388" s="63">
        <v>75.589730954997421</v>
      </c>
    </row>
    <row r="2389" spans="1:3" x14ac:dyDescent="0.2">
      <c r="A2389" s="63">
        <v>2365</v>
      </c>
      <c r="B2389" s="63">
        <v>37.125759532568068</v>
      </c>
      <c r="C2389" s="63">
        <v>12.874240467431932</v>
      </c>
    </row>
    <row r="2390" spans="1:3" x14ac:dyDescent="0.2">
      <c r="A2390" s="63">
        <v>2366</v>
      </c>
      <c r="B2390" s="63">
        <v>40.456675845064822</v>
      </c>
      <c r="C2390" s="63">
        <v>-22.456675845064822</v>
      </c>
    </row>
    <row r="2391" spans="1:3" x14ac:dyDescent="0.2">
      <c r="A2391" s="63">
        <v>2367</v>
      </c>
      <c r="B2391" s="63">
        <v>51.781791307553796</v>
      </c>
      <c r="C2391" s="63">
        <v>10.218208692446204</v>
      </c>
    </row>
    <row r="2392" spans="1:3" x14ac:dyDescent="0.2">
      <c r="A2392" s="63">
        <v>2368</v>
      </c>
      <c r="B2392" s="63">
        <v>26.46682733257844</v>
      </c>
      <c r="C2392" s="63">
        <v>15.53317266742156</v>
      </c>
    </row>
    <row r="2393" spans="1:3" x14ac:dyDescent="0.2">
      <c r="A2393" s="63">
        <v>2369</v>
      </c>
      <c r="B2393" s="63">
        <v>36.459576270068709</v>
      </c>
      <c r="C2393" s="63">
        <v>28.540423729931291</v>
      </c>
    </row>
    <row r="2394" spans="1:3" x14ac:dyDescent="0.2">
      <c r="A2394" s="63">
        <v>2370</v>
      </c>
      <c r="B2394" s="63">
        <v>66.437823082539524</v>
      </c>
      <c r="C2394" s="63">
        <v>-42.437823082539524</v>
      </c>
    </row>
    <row r="2395" spans="1:3" x14ac:dyDescent="0.2">
      <c r="A2395" s="63">
        <v>2371</v>
      </c>
      <c r="B2395" s="63">
        <v>56.445074145049261</v>
      </c>
      <c r="C2395" s="63">
        <v>19.554925854950739</v>
      </c>
    </row>
    <row r="2396" spans="1:3" x14ac:dyDescent="0.2">
      <c r="A2396" s="63">
        <v>2372</v>
      </c>
      <c r="B2396" s="63">
        <v>58.443623932547311</v>
      </c>
      <c r="C2396" s="63">
        <v>34.556376067452689</v>
      </c>
    </row>
    <row r="2397" spans="1:3" x14ac:dyDescent="0.2">
      <c r="A2397" s="63">
        <v>2373</v>
      </c>
      <c r="B2397" s="63">
        <v>62.440723507543424</v>
      </c>
      <c r="C2397" s="63">
        <v>42.559276492456576</v>
      </c>
    </row>
    <row r="2398" spans="1:3" x14ac:dyDescent="0.2">
      <c r="A2398" s="63">
        <v>2374</v>
      </c>
      <c r="B2398" s="63">
        <v>44.453775420060929</v>
      </c>
      <c r="C2398" s="63">
        <v>-17.453775420060929</v>
      </c>
    </row>
    <row r="2399" spans="1:3" x14ac:dyDescent="0.2">
      <c r="A2399" s="63">
        <v>2375</v>
      </c>
      <c r="B2399" s="63">
        <v>26.46682733257844</v>
      </c>
      <c r="C2399" s="63">
        <v>15.53317266742156</v>
      </c>
    </row>
    <row r="2400" spans="1:3" x14ac:dyDescent="0.2">
      <c r="A2400" s="63">
        <v>2376</v>
      </c>
      <c r="B2400" s="63">
        <v>19.804994707584925</v>
      </c>
      <c r="C2400" s="63">
        <v>5.1950052924150754</v>
      </c>
    </row>
    <row r="2401" spans="1:3" x14ac:dyDescent="0.2">
      <c r="A2401" s="63">
        <v>2377</v>
      </c>
      <c r="B2401" s="63">
        <v>41.122859107564175</v>
      </c>
      <c r="C2401" s="63">
        <v>-47.122859107564175</v>
      </c>
    </row>
    <row r="2402" spans="1:3" x14ac:dyDescent="0.2">
      <c r="A2402" s="63">
        <v>2378</v>
      </c>
      <c r="B2402" s="63">
        <v>95.749886632511007</v>
      </c>
      <c r="C2402" s="63">
        <v>51.250113367488993</v>
      </c>
    </row>
    <row r="2403" spans="1:3" x14ac:dyDescent="0.2">
      <c r="A2403" s="63">
        <v>2379</v>
      </c>
      <c r="B2403" s="63">
        <v>55.112707620050557</v>
      </c>
      <c r="C2403" s="63">
        <v>449.88729237994943</v>
      </c>
    </row>
    <row r="2404" spans="1:3" x14ac:dyDescent="0.2">
      <c r="A2404" s="63">
        <v>2380</v>
      </c>
      <c r="B2404" s="63">
        <v>27.133010595077792</v>
      </c>
      <c r="C2404" s="63">
        <v>-33.133010595077792</v>
      </c>
    </row>
    <row r="2405" spans="1:3" x14ac:dyDescent="0.2">
      <c r="A2405" s="63">
        <v>2381</v>
      </c>
      <c r="B2405" s="63">
        <v>17.140261657587516</v>
      </c>
      <c r="C2405" s="63">
        <v>-1.1402616575875157</v>
      </c>
    </row>
    <row r="2406" spans="1:3" x14ac:dyDescent="0.2">
      <c r="A2406" s="63">
        <v>2382</v>
      </c>
      <c r="B2406" s="63">
        <v>5.1489629325991899</v>
      </c>
      <c r="C2406" s="63">
        <v>41.85103706740081</v>
      </c>
    </row>
    <row r="2407" spans="1:3" x14ac:dyDescent="0.2">
      <c r="A2407" s="63">
        <v>2383</v>
      </c>
      <c r="B2407" s="63">
        <v>33.794843220071307</v>
      </c>
      <c r="C2407" s="63">
        <v>-43.794843220071307</v>
      </c>
    </row>
    <row r="2408" spans="1:3" x14ac:dyDescent="0.2">
      <c r="A2408" s="63">
        <v>2384</v>
      </c>
      <c r="B2408" s="63">
        <v>25.134460807579735</v>
      </c>
      <c r="C2408" s="63">
        <v>-34.134460807579735</v>
      </c>
    </row>
    <row r="2409" spans="1:3" x14ac:dyDescent="0.2">
      <c r="A2409" s="63">
        <v>2385</v>
      </c>
      <c r="B2409" s="63">
        <v>32.462476695072603</v>
      </c>
      <c r="C2409" s="63">
        <v>4.5375233049273973</v>
      </c>
    </row>
    <row r="2410" spans="1:3" x14ac:dyDescent="0.2">
      <c r="A2410" s="63">
        <v>2386</v>
      </c>
      <c r="B2410" s="63">
        <v>35.127209745070012</v>
      </c>
      <c r="C2410" s="63">
        <v>-1.1272097450700116</v>
      </c>
    </row>
    <row r="2411" spans="1:3" x14ac:dyDescent="0.2">
      <c r="A2411" s="63">
        <v>2387</v>
      </c>
      <c r="B2411" s="63">
        <v>182.35371075742671</v>
      </c>
      <c r="C2411" s="63">
        <v>11.646289242573289</v>
      </c>
    </row>
    <row r="2412" spans="1:3" x14ac:dyDescent="0.2">
      <c r="A2412" s="63">
        <v>2388</v>
      </c>
      <c r="B2412" s="63">
        <v>177.02424465743189</v>
      </c>
      <c r="C2412" s="63">
        <v>-355.02424465743189</v>
      </c>
    </row>
    <row r="2413" spans="1:3" x14ac:dyDescent="0.2">
      <c r="A2413" s="63">
        <v>2389</v>
      </c>
      <c r="B2413" s="63">
        <v>68.436372870037587</v>
      </c>
      <c r="C2413" s="63">
        <v>79.563627129962413</v>
      </c>
    </row>
    <row r="2414" spans="1:3" x14ac:dyDescent="0.2">
      <c r="A2414" s="63">
        <v>2390</v>
      </c>
      <c r="B2414" s="63">
        <v>71.101105920034996</v>
      </c>
      <c r="C2414" s="63">
        <v>84.898894079965004</v>
      </c>
    </row>
    <row r="2415" spans="1:3" x14ac:dyDescent="0.2">
      <c r="A2415" s="63">
        <v>2391</v>
      </c>
      <c r="B2415" s="63">
        <v>56.445074145049261</v>
      </c>
      <c r="C2415" s="63">
        <v>60.554925854950739</v>
      </c>
    </row>
    <row r="2416" spans="1:3" x14ac:dyDescent="0.2">
      <c r="A2416" s="63">
        <v>2392</v>
      </c>
      <c r="B2416" s="63">
        <v>102.41171925750452</v>
      </c>
      <c r="C2416" s="63">
        <v>-403.4117192575045</v>
      </c>
    </row>
    <row r="2417" spans="1:3" x14ac:dyDescent="0.2">
      <c r="A2417" s="63">
        <v>2393</v>
      </c>
      <c r="B2417" s="63">
        <v>162.36821288244613</v>
      </c>
      <c r="C2417" s="63">
        <v>229.63178711755387</v>
      </c>
    </row>
    <row r="2418" spans="1:3" x14ac:dyDescent="0.2">
      <c r="A2418" s="63">
        <v>2394</v>
      </c>
      <c r="B2418" s="63">
        <v>209.00104125740074</v>
      </c>
      <c r="C2418" s="63">
        <v>154.99895874259926</v>
      </c>
    </row>
    <row r="2419" spans="1:3" x14ac:dyDescent="0.2">
      <c r="A2419" s="63">
        <v>2395</v>
      </c>
      <c r="B2419" s="63">
        <v>37.791942795067413</v>
      </c>
      <c r="C2419" s="63">
        <v>14.208057204932587</v>
      </c>
    </row>
    <row r="2420" spans="1:3" x14ac:dyDescent="0.2">
      <c r="A2420" s="63">
        <v>2396</v>
      </c>
      <c r="B2420" s="63">
        <v>62.440723507543424</v>
      </c>
      <c r="C2420" s="63">
        <v>-0.44072350754342438</v>
      </c>
    </row>
    <row r="2421" spans="1:3" x14ac:dyDescent="0.2">
      <c r="A2421" s="63">
        <v>2397</v>
      </c>
      <c r="B2421" s="63">
        <v>30.46392690757455</v>
      </c>
      <c r="C2421" s="63">
        <v>19.53607309242545</v>
      </c>
    </row>
    <row r="2422" spans="1:3" x14ac:dyDescent="0.2">
      <c r="A2422" s="63">
        <v>2398</v>
      </c>
      <c r="B2422" s="63">
        <v>36.459576270068709</v>
      </c>
      <c r="C2422" s="63">
        <v>28.540423729931291</v>
      </c>
    </row>
    <row r="2423" spans="1:3" x14ac:dyDescent="0.2">
      <c r="A2423" s="63">
        <v>2399</v>
      </c>
      <c r="B2423" s="63">
        <v>48.450874995057042</v>
      </c>
      <c r="C2423" s="63">
        <v>-45.450874995057042</v>
      </c>
    </row>
    <row r="2424" spans="1:3" x14ac:dyDescent="0.2">
      <c r="A2424" s="63">
        <v>2400</v>
      </c>
      <c r="B2424" s="63">
        <v>48.450874995057042</v>
      </c>
      <c r="C2424" s="63">
        <v>47.549125004942958</v>
      </c>
    </row>
    <row r="2425" spans="1:3" x14ac:dyDescent="0.2">
      <c r="A2425" s="63">
        <v>2401</v>
      </c>
      <c r="B2425" s="63">
        <v>42.455225632562879</v>
      </c>
      <c r="C2425" s="63">
        <v>18.544774367437121</v>
      </c>
    </row>
    <row r="2426" spans="1:3" x14ac:dyDescent="0.2">
      <c r="A2426" s="63">
        <v>2402</v>
      </c>
      <c r="B2426" s="63">
        <v>17.140261657587516</v>
      </c>
      <c r="C2426" s="63">
        <v>-2.1402616575875157</v>
      </c>
    </row>
    <row r="2427" spans="1:3" x14ac:dyDescent="0.2">
      <c r="A2427" s="63">
        <v>2403</v>
      </c>
      <c r="B2427" s="63">
        <v>23.802094282581034</v>
      </c>
      <c r="C2427" s="63">
        <v>-16.802094282581034</v>
      </c>
    </row>
    <row r="2428" spans="1:3" x14ac:dyDescent="0.2">
      <c r="A2428" s="63">
        <v>2404</v>
      </c>
      <c r="B2428" s="63">
        <v>35.127209745070012</v>
      </c>
      <c r="C2428" s="63">
        <v>0.87279025492998841</v>
      </c>
    </row>
    <row r="2429" spans="1:3" x14ac:dyDescent="0.2">
      <c r="A2429" s="63">
        <v>2405</v>
      </c>
      <c r="B2429" s="63">
        <v>61.10835698254472</v>
      </c>
      <c r="C2429" s="63">
        <v>-107.10835698254472</v>
      </c>
    </row>
    <row r="2430" spans="1:3" x14ac:dyDescent="0.2">
      <c r="A2430" s="63">
        <v>2406</v>
      </c>
      <c r="B2430" s="63">
        <v>25.134460807579735</v>
      </c>
      <c r="C2430" s="63">
        <v>-35.134460807579735</v>
      </c>
    </row>
    <row r="2431" spans="1:3" x14ac:dyDescent="0.2">
      <c r="A2431" s="63">
        <v>2407</v>
      </c>
      <c r="B2431" s="63">
        <v>33.794843220071307</v>
      </c>
      <c r="C2431" s="63">
        <v>-43.794843220071307</v>
      </c>
    </row>
    <row r="2432" spans="1:3" x14ac:dyDescent="0.2">
      <c r="A2432" s="63">
        <v>2408</v>
      </c>
      <c r="B2432" s="63">
        <v>28.465377120076493</v>
      </c>
      <c r="C2432" s="63">
        <v>-16.465377120076493</v>
      </c>
    </row>
    <row r="2433" spans="1:3" x14ac:dyDescent="0.2">
      <c r="A2433" s="63">
        <v>2409</v>
      </c>
      <c r="B2433" s="63">
        <v>40.456675845064822</v>
      </c>
      <c r="C2433" s="63">
        <v>-24.456675845064822</v>
      </c>
    </row>
    <row r="2434" spans="1:3" x14ac:dyDescent="0.2">
      <c r="A2434" s="63">
        <v>2410</v>
      </c>
      <c r="B2434" s="63">
        <v>66.437823082539524</v>
      </c>
      <c r="C2434" s="63">
        <v>-44.437823082539524</v>
      </c>
    </row>
    <row r="2435" spans="1:3" x14ac:dyDescent="0.2">
      <c r="A2435" s="63">
        <v>2411</v>
      </c>
      <c r="B2435" s="63">
        <v>34.461026482570659</v>
      </c>
      <c r="C2435" s="63">
        <v>8.5389735174293406</v>
      </c>
    </row>
    <row r="2436" spans="1:3" x14ac:dyDescent="0.2">
      <c r="A2436" s="63">
        <v>2412</v>
      </c>
      <c r="B2436" s="63">
        <v>26.46682733257844</v>
      </c>
      <c r="C2436" s="63">
        <v>16.53317266742156</v>
      </c>
    </row>
    <row r="2437" spans="1:3" x14ac:dyDescent="0.2">
      <c r="A2437" s="63">
        <v>2413</v>
      </c>
      <c r="B2437" s="63">
        <v>62.440723507543424</v>
      </c>
      <c r="C2437" s="63">
        <v>41.559276492456576</v>
      </c>
    </row>
    <row r="2438" spans="1:3" x14ac:dyDescent="0.2">
      <c r="A2438" s="63">
        <v>2414</v>
      </c>
      <c r="B2438" s="63">
        <v>19.804994707584925</v>
      </c>
      <c r="C2438" s="63">
        <v>5.1950052924150754</v>
      </c>
    </row>
    <row r="2439" spans="1:3" x14ac:dyDescent="0.2">
      <c r="A2439" s="63">
        <v>2415</v>
      </c>
      <c r="B2439" s="63">
        <v>58.443623932547311</v>
      </c>
      <c r="C2439" s="63">
        <v>34.556376067452689</v>
      </c>
    </row>
    <row r="2440" spans="1:3" x14ac:dyDescent="0.2">
      <c r="A2440" s="63">
        <v>2416</v>
      </c>
      <c r="B2440" s="63">
        <v>45.119958682560281</v>
      </c>
      <c r="C2440" s="63">
        <v>3.8800413174397193</v>
      </c>
    </row>
    <row r="2441" spans="1:3" x14ac:dyDescent="0.2">
      <c r="A2441" s="63">
        <v>2417</v>
      </c>
      <c r="B2441" s="63">
        <v>39.79049258256547</v>
      </c>
      <c r="C2441" s="63">
        <v>16.20950741743453</v>
      </c>
    </row>
    <row r="2442" spans="1:3" x14ac:dyDescent="0.2">
      <c r="A2442" s="63">
        <v>2418</v>
      </c>
      <c r="B2442" s="63">
        <v>125.06195018248248</v>
      </c>
      <c r="C2442" s="63">
        <v>117.93804981751752</v>
      </c>
    </row>
    <row r="2443" spans="1:3" x14ac:dyDescent="0.2">
      <c r="A2443" s="63">
        <v>2419</v>
      </c>
      <c r="B2443" s="63">
        <v>60.442173720045368</v>
      </c>
      <c r="C2443" s="63">
        <v>40.557826279954632</v>
      </c>
    </row>
    <row r="2444" spans="1:3" x14ac:dyDescent="0.2">
      <c r="A2444" s="63">
        <v>2420</v>
      </c>
      <c r="B2444" s="63">
        <v>55.112707620050557</v>
      </c>
      <c r="C2444" s="63">
        <v>30.887292379949443</v>
      </c>
    </row>
    <row r="2445" spans="1:3" x14ac:dyDescent="0.2">
      <c r="A2445" s="63">
        <v>2421</v>
      </c>
      <c r="B2445" s="63">
        <v>71.101105920034996</v>
      </c>
      <c r="C2445" s="63">
        <v>85.898894079965004</v>
      </c>
    </row>
    <row r="2446" spans="1:3" x14ac:dyDescent="0.2">
      <c r="A2446" s="63">
        <v>2422</v>
      </c>
      <c r="B2446" s="63">
        <v>56.445074145049261</v>
      </c>
      <c r="C2446" s="63">
        <v>62.554925854950739</v>
      </c>
    </row>
    <row r="2447" spans="1:3" x14ac:dyDescent="0.2">
      <c r="A2447" s="63">
        <v>2423</v>
      </c>
      <c r="B2447" s="63">
        <v>32.462476695072603</v>
      </c>
      <c r="C2447" s="63">
        <v>3.5375233049273973</v>
      </c>
    </row>
    <row r="2448" spans="1:3" x14ac:dyDescent="0.2">
      <c r="A2448" s="63">
        <v>2424</v>
      </c>
      <c r="B2448" s="63">
        <v>35.127209745070012</v>
      </c>
      <c r="C2448" s="63">
        <v>0.87279025492998841</v>
      </c>
    </row>
    <row r="2449" spans="1:3" x14ac:dyDescent="0.2">
      <c r="A2449" s="63">
        <v>2425</v>
      </c>
      <c r="B2449" s="63">
        <v>61.10835698254472</v>
      </c>
      <c r="C2449" s="63">
        <v>-107.10835698254472</v>
      </c>
    </row>
    <row r="2450" spans="1:3" x14ac:dyDescent="0.2">
      <c r="A2450" s="63">
        <v>2426</v>
      </c>
      <c r="B2450" s="63">
        <v>33.794843220071307</v>
      </c>
      <c r="C2450" s="63">
        <v>-43.794843220071307</v>
      </c>
    </row>
    <row r="2451" spans="1:3" x14ac:dyDescent="0.2">
      <c r="A2451" s="63">
        <v>2427</v>
      </c>
      <c r="B2451" s="63">
        <v>28.465377120076493</v>
      </c>
      <c r="C2451" s="63">
        <v>-15.465377120076493</v>
      </c>
    </row>
    <row r="2452" spans="1:3" x14ac:dyDescent="0.2">
      <c r="A2452" s="63">
        <v>2428</v>
      </c>
      <c r="B2452" s="63">
        <v>25.134460807579735</v>
      </c>
      <c r="C2452" s="63">
        <v>-34.134460807579735</v>
      </c>
    </row>
    <row r="2453" spans="1:3" x14ac:dyDescent="0.2">
      <c r="A2453" s="63">
        <v>2429</v>
      </c>
      <c r="B2453" s="63">
        <v>38.458126057566766</v>
      </c>
      <c r="C2453" s="63">
        <v>32.541873942433234</v>
      </c>
    </row>
    <row r="2454" spans="1:3" x14ac:dyDescent="0.2">
      <c r="A2454" s="63">
        <v>2430</v>
      </c>
      <c r="B2454" s="63">
        <v>55.112707620050557</v>
      </c>
      <c r="C2454" s="63">
        <v>12.887292379949443</v>
      </c>
    </row>
    <row r="2455" spans="1:3" x14ac:dyDescent="0.2">
      <c r="A2455" s="63">
        <v>2431</v>
      </c>
      <c r="B2455" s="63">
        <v>41.789042370063527</v>
      </c>
      <c r="C2455" s="63">
        <v>3.2109576299364733</v>
      </c>
    </row>
    <row r="2456" spans="1:3" x14ac:dyDescent="0.2">
      <c r="A2456" s="63">
        <v>2432</v>
      </c>
      <c r="B2456" s="63">
        <v>62.440723507543424</v>
      </c>
      <c r="C2456" s="63">
        <v>-1.4407235075434244</v>
      </c>
    </row>
    <row r="2457" spans="1:3" x14ac:dyDescent="0.2">
      <c r="A2457" s="63">
        <v>2433</v>
      </c>
      <c r="B2457" s="63">
        <v>33.128659957571955</v>
      </c>
      <c r="C2457" s="63">
        <v>22.871340042428045</v>
      </c>
    </row>
    <row r="2458" spans="1:3" x14ac:dyDescent="0.2">
      <c r="A2458" s="63">
        <v>2434</v>
      </c>
      <c r="B2458" s="63">
        <v>37.791942795067413</v>
      </c>
      <c r="C2458" s="63">
        <v>14.208057204932587</v>
      </c>
    </row>
    <row r="2459" spans="1:3" x14ac:dyDescent="0.2">
      <c r="A2459" s="63">
        <v>2435</v>
      </c>
      <c r="B2459" s="63">
        <v>68.436372870037587</v>
      </c>
      <c r="C2459" s="63">
        <v>79.563627129962413</v>
      </c>
    </row>
    <row r="2460" spans="1:3" x14ac:dyDescent="0.2">
      <c r="A2460" s="63">
        <v>2436</v>
      </c>
      <c r="B2460" s="63">
        <v>176.35806139493252</v>
      </c>
      <c r="C2460" s="63">
        <v>66.64193860506748</v>
      </c>
    </row>
    <row r="2461" spans="1:3" x14ac:dyDescent="0.2">
      <c r="A2461" s="63">
        <v>2437</v>
      </c>
      <c r="B2461" s="63">
        <v>60.442173720045368</v>
      </c>
      <c r="C2461" s="63">
        <v>40.557826279954632</v>
      </c>
    </row>
    <row r="2462" spans="1:3" x14ac:dyDescent="0.2">
      <c r="A2462" s="63">
        <v>2438</v>
      </c>
      <c r="B2462" s="63">
        <v>71.101105920034996</v>
      </c>
      <c r="C2462" s="63">
        <v>85.898894079965004</v>
      </c>
    </row>
    <row r="2463" spans="1:3" x14ac:dyDescent="0.2">
      <c r="A2463" s="63">
        <v>2439</v>
      </c>
      <c r="B2463" s="63">
        <v>56.445074145049261</v>
      </c>
      <c r="C2463" s="63">
        <v>62.554925854950739</v>
      </c>
    </row>
    <row r="2464" spans="1:3" x14ac:dyDescent="0.2">
      <c r="A2464" s="63">
        <v>2440</v>
      </c>
      <c r="B2464" s="63">
        <v>55.112707620050557</v>
      </c>
      <c r="C2464" s="63">
        <v>30.887292379949443</v>
      </c>
    </row>
    <row r="2465" spans="1:3" x14ac:dyDescent="0.2">
      <c r="A2465" s="63">
        <v>2441</v>
      </c>
      <c r="B2465" s="63">
        <v>140.38416521996754</v>
      </c>
      <c r="C2465" s="63">
        <v>159.61583478003246</v>
      </c>
    </row>
    <row r="2466" spans="1:3" x14ac:dyDescent="0.2">
      <c r="A2466" s="63">
        <v>2442</v>
      </c>
      <c r="B2466" s="63">
        <v>105.07645230750192</v>
      </c>
      <c r="C2466" s="63">
        <v>-145.07645230750194</v>
      </c>
    </row>
    <row r="2467" spans="1:3" x14ac:dyDescent="0.2">
      <c r="A2467" s="63">
        <v>2443</v>
      </c>
      <c r="B2467" s="63">
        <v>187.68317685742153</v>
      </c>
      <c r="C2467" s="63">
        <v>176.31682314257847</v>
      </c>
    </row>
    <row r="2468" spans="1:3" x14ac:dyDescent="0.2">
      <c r="A2468" s="63">
        <v>2444</v>
      </c>
      <c r="B2468" s="63">
        <v>77.762938545028504</v>
      </c>
      <c r="C2468" s="63">
        <v>-251.7629385450285</v>
      </c>
    </row>
    <row r="2469" spans="1:3" x14ac:dyDescent="0.2">
      <c r="A2469" s="63">
        <v>2445</v>
      </c>
      <c r="B2469" s="63">
        <v>147.71218110746042</v>
      </c>
      <c r="C2469" s="63">
        <v>63.287818892539576</v>
      </c>
    </row>
    <row r="2470" spans="1:3" x14ac:dyDescent="0.2">
      <c r="A2470" s="63">
        <v>2446</v>
      </c>
      <c r="B2470" s="63">
        <v>108.40736861999868</v>
      </c>
      <c r="C2470" s="63">
        <v>-69.407368619998678</v>
      </c>
    </row>
    <row r="2471" spans="1:3" x14ac:dyDescent="0.2">
      <c r="A2471" s="63">
        <v>2447</v>
      </c>
      <c r="B2471" s="63">
        <v>71.101105920034996</v>
      </c>
      <c r="C2471" s="63">
        <v>-32.101105920034996</v>
      </c>
    </row>
    <row r="2472" spans="1:3" x14ac:dyDescent="0.2">
      <c r="A2472" s="63">
        <v>2448</v>
      </c>
      <c r="B2472" s="63">
        <v>84.424771170022026</v>
      </c>
      <c r="C2472" s="63">
        <v>86.575228829977974</v>
      </c>
    </row>
    <row r="2473" spans="1:3" x14ac:dyDescent="0.2">
      <c r="A2473" s="63">
        <v>2449</v>
      </c>
      <c r="B2473" s="63">
        <v>68.436372870037587</v>
      </c>
      <c r="C2473" s="63">
        <v>71.563627129962413</v>
      </c>
    </row>
    <row r="2474" spans="1:3" x14ac:dyDescent="0.2">
      <c r="A2474" s="63">
        <v>2450</v>
      </c>
      <c r="B2474" s="63">
        <v>169.69622876993901</v>
      </c>
      <c r="C2474" s="63">
        <v>130.30377123006099</v>
      </c>
    </row>
    <row r="2475" spans="1:3" x14ac:dyDescent="0.2">
      <c r="A2475" s="63">
        <v>2451</v>
      </c>
      <c r="B2475" s="63">
        <v>161.70202961994681</v>
      </c>
      <c r="C2475" s="63">
        <v>49.297970380053187</v>
      </c>
    </row>
    <row r="2476" spans="1:3" x14ac:dyDescent="0.2">
      <c r="A2476" s="63">
        <v>2452</v>
      </c>
      <c r="B2476" s="63">
        <v>143.7150815324643</v>
      </c>
      <c r="C2476" s="63">
        <v>-651.7150815324643</v>
      </c>
    </row>
    <row r="2477" spans="1:3" x14ac:dyDescent="0.2">
      <c r="A2477" s="63">
        <v>2453</v>
      </c>
      <c r="B2477" s="63">
        <v>17.806444920086868</v>
      </c>
      <c r="C2477" s="63">
        <v>-1.806444920086868</v>
      </c>
    </row>
    <row r="2478" spans="1:3" x14ac:dyDescent="0.2">
      <c r="A2478" s="63">
        <v>2454</v>
      </c>
      <c r="B2478" s="63">
        <v>27.133010595077792</v>
      </c>
      <c r="C2478" s="63">
        <v>-34.133010595077792</v>
      </c>
    </row>
    <row r="2479" spans="1:3" x14ac:dyDescent="0.2">
      <c r="A2479" s="63">
        <v>2455</v>
      </c>
      <c r="B2479" s="63">
        <v>23.802094282581034</v>
      </c>
      <c r="C2479" s="63">
        <v>-14.802094282581034</v>
      </c>
    </row>
    <row r="2480" spans="1:3" x14ac:dyDescent="0.2">
      <c r="A2480" s="63">
        <v>2456</v>
      </c>
      <c r="B2480" s="63">
        <v>5.1489629325991899</v>
      </c>
      <c r="C2480" s="63">
        <v>40.85103706740081</v>
      </c>
    </row>
    <row r="2481" spans="1:3" x14ac:dyDescent="0.2">
      <c r="A2481" s="63">
        <v>2457</v>
      </c>
      <c r="B2481" s="63">
        <v>17.140261657587516</v>
      </c>
      <c r="C2481" s="63">
        <v>-2.1402616575875157</v>
      </c>
    </row>
    <row r="2482" spans="1:3" x14ac:dyDescent="0.2">
      <c r="A2482" s="63">
        <v>2458</v>
      </c>
      <c r="B2482" s="63">
        <v>27.133010595077792</v>
      </c>
      <c r="C2482" s="63">
        <v>14.866989404922208</v>
      </c>
    </row>
    <row r="2483" spans="1:3" x14ac:dyDescent="0.2">
      <c r="A2483" s="63">
        <v>2459</v>
      </c>
      <c r="B2483" s="63">
        <v>34.461026482570659</v>
      </c>
      <c r="C2483" s="63">
        <v>10.538973517429341</v>
      </c>
    </row>
    <row r="2484" spans="1:3" x14ac:dyDescent="0.2">
      <c r="A2484" s="63">
        <v>2460</v>
      </c>
      <c r="B2484" s="63">
        <v>19.804994707584925</v>
      </c>
      <c r="C2484" s="63">
        <v>5.1950052924150754</v>
      </c>
    </row>
    <row r="2485" spans="1:3" x14ac:dyDescent="0.2">
      <c r="A2485" s="63">
        <v>2461</v>
      </c>
      <c r="B2485" s="63">
        <v>58.443623932547311</v>
      </c>
      <c r="C2485" s="63">
        <v>33.556376067452689</v>
      </c>
    </row>
    <row r="2486" spans="1:3" x14ac:dyDescent="0.2">
      <c r="A2486" s="63">
        <v>2462</v>
      </c>
      <c r="B2486" s="63">
        <v>62.440723507543424</v>
      </c>
      <c r="C2486" s="63">
        <v>42.559276492456576</v>
      </c>
    </row>
    <row r="2487" spans="1:3" x14ac:dyDescent="0.2">
      <c r="A2487" s="63">
        <v>2463</v>
      </c>
      <c r="B2487" s="63">
        <v>103.74408578250322</v>
      </c>
      <c r="C2487" s="63">
        <v>43.25591421749678</v>
      </c>
    </row>
    <row r="2488" spans="1:3" x14ac:dyDescent="0.2">
      <c r="A2488" s="63">
        <v>2464</v>
      </c>
      <c r="B2488" s="63">
        <v>41.122859107564175</v>
      </c>
      <c r="C2488" s="63">
        <v>-47.122859107564175</v>
      </c>
    </row>
    <row r="2489" spans="1:3" x14ac:dyDescent="0.2">
      <c r="A2489" s="63">
        <v>2465</v>
      </c>
      <c r="B2489" s="63">
        <v>48.450874995057042</v>
      </c>
      <c r="C2489" s="63">
        <v>-11.450874995057042</v>
      </c>
    </row>
    <row r="2490" spans="1:3" x14ac:dyDescent="0.2">
      <c r="A2490" s="63">
        <v>2466</v>
      </c>
      <c r="B2490" s="63">
        <v>39.79049258256547</v>
      </c>
      <c r="C2490" s="63">
        <v>16.20950741743453</v>
      </c>
    </row>
    <row r="2491" spans="1:3" x14ac:dyDescent="0.2">
      <c r="A2491" s="63">
        <v>2467</v>
      </c>
      <c r="B2491" s="63">
        <v>44.453775420060929</v>
      </c>
      <c r="C2491" s="63">
        <v>-17.453775420060929</v>
      </c>
    </row>
    <row r="2492" spans="1:3" x14ac:dyDescent="0.2">
      <c r="A2492" s="63">
        <v>2468</v>
      </c>
      <c r="B2492" s="63">
        <v>45.119958682560281</v>
      </c>
      <c r="C2492" s="63">
        <v>3.8800413174397193</v>
      </c>
    </row>
    <row r="2493" spans="1:3" x14ac:dyDescent="0.2">
      <c r="A2493" s="63">
        <v>2469</v>
      </c>
      <c r="B2493" s="63">
        <v>59.775990457546015</v>
      </c>
      <c r="C2493" s="63">
        <v>120.22400954245398</v>
      </c>
    </row>
    <row r="2494" spans="1:3" x14ac:dyDescent="0.2">
      <c r="A2494" s="63">
        <v>2470</v>
      </c>
      <c r="B2494" s="63">
        <v>30.46392690757455</v>
      </c>
      <c r="C2494" s="63">
        <v>19.53607309242545</v>
      </c>
    </row>
    <row r="2495" spans="1:3" x14ac:dyDescent="0.2">
      <c r="A2495" s="63">
        <v>2471</v>
      </c>
      <c r="B2495" s="63">
        <v>48.450874995057042</v>
      </c>
      <c r="C2495" s="63">
        <v>49.549125004942958</v>
      </c>
    </row>
    <row r="2496" spans="1:3" x14ac:dyDescent="0.2">
      <c r="A2496" s="63">
        <v>2472</v>
      </c>
      <c r="B2496" s="63">
        <v>42.455225632562879</v>
      </c>
      <c r="C2496" s="63">
        <v>18.544774367437121</v>
      </c>
    </row>
    <row r="2497" spans="1:3" x14ac:dyDescent="0.2">
      <c r="A2497" s="63">
        <v>2473</v>
      </c>
      <c r="B2497" s="63">
        <v>48.450874995057042</v>
      </c>
      <c r="C2497" s="63">
        <v>-44.450874995057042</v>
      </c>
    </row>
    <row r="2498" spans="1:3" x14ac:dyDescent="0.2">
      <c r="A2498" s="63">
        <v>2474</v>
      </c>
      <c r="B2498" s="63">
        <v>37.125759532568068</v>
      </c>
      <c r="C2498" s="63">
        <v>14.874240467431932</v>
      </c>
    </row>
    <row r="2499" spans="1:3" x14ac:dyDescent="0.2">
      <c r="A2499" s="63">
        <v>2475</v>
      </c>
      <c r="B2499" s="63">
        <v>40.456675845064822</v>
      </c>
      <c r="C2499" s="63">
        <v>-22.456675845064822</v>
      </c>
    </row>
    <row r="2500" spans="1:3" x14ac:dyDescent="0.2">
      <c r="A2500" s="63">
        <v>2476</v>
      </c>
      <c r="B2500" s="63">
        <v>51.781791307553796</v>
      </c>
      <c r="C2500" s="63">
        <v>9.2182086924462041</v>
      </c>
    </row>
    <row r="2501" spans="1:3" x14ac:dyDescent="0.2">
      <c r="A2501" s="63">
        <v>2477</v>
      </c>
      <c r="B2501" s="63">
        <v>43.787592157561583</v>
      </c>
      <c r="C2501" s="63">
        <v>21.212407842438417</v>
      </c>
    </row>
    <row r="2502" spans="1:3" x14ac:dyDescent="0.2">
      <c r="A2502" s="63">
        <v>2478</v>
      </c>
      <c r="B2502" s="63">
        <v>66.437823082539524</v>
      </c>
      <c r="C2502" s="63">
        <v>-44.437823082539524</v>
      </c>
    </row>
    <row r="2503" spans="1:3" x14ac:dyDescent="0.2">
      <c r="A2503" s="63">
        <v>2479</v>
      </c>
      <c r="B2503" s="63">
        <v>132.38996606997534</v>
      </c>
      <c r="C2503" s="63">
        <v>7.610033930024656</v>
      </c>
    </row>
    <row r="2504" spans="1:3" x14ac:dyDescent="0.2">
      <c r="A2504" s="63">
        <v>2480</v>
      </c>
      <c r="B2504" s="63">
        <v>39.79049258256547</v>
      </c>
      <c r="C2504" s="63">
        <v>-45.79049258256547</v>
      </c>
    </row>
    <row r="2505" spans="1:3" x14ac:dyDescent="0.2">
      <c r="A2505" s="63">
        <v>2481</v>
      </c>
      <c r="B2505" s="63">
        <v>43.121408895062231</v>
      </c>
      <c r="C2505" s="63">
        <v>2.8785911049377688</v>
      </c>
    </row>
    <row r="2506" spans="1:3" x14ac:dyDescent="0.2">
      <c r="A2506" s="63">
        <v>2482</v>
      </c>
      <c r="B2506" s="63">
        <v>43.787592157561583</v>
      </c>
      <c r="C2506" s="63">
        <v>-19.787592157561583</v>
      </c>
    </row>
    <row r="2507" spans="1:3" x14ac:dyDescent="0.2">
      <c r="A2507" s="63">
        <v>2483</v>
      </c>
      <c r="B2507" s="63">
        <v>46.452325207558985</v>
      </c>
      <c r="C2507" s="63">
        <v>0.5476747924410148</v>
      </c>
    </row>
    <row r="2508" spans="1:3" x14ac:dyDescent="0.2">
      <c r="A2508" s="63">
        <v>2484</v>
      </c>
      <c r="B2508" s="63">
        <v>33.794843220071307</v>
      </c>
      <c r="C2508" s="63">
        <v>9.2051567799286929</v>
      </c>
    </row>
    <row r="2509" spans="1:3" x14ac:dyDescent="0.2">
      <c r="A2509" s="63">
        <v>2485</v>
      </c>
      <c r="B2509" s="63">
        <v>59.109807195046663</v>
      </c>
      <c r="C2509" s="63">
        <v>65.89019280495333</v>
      </c>
    </row>
    <row r="2510" spans="1:3" x14ac:dyDescent="0.2">
      <c r="A2510" s="63">
        <v>2486</v>
      </c>
      <c r="B2510" s="63">
        <v>53.1141578325525</v>
      </c>
      <c r="C2510" s="63">
        <v>26.8858421674475</v>
      </c>
    </row>
    <row r="2511" spans="1:3" x14ac:dyDescent="0.2">
      <c r="A2511" s="63">
        <v>2487</v>
      </c>
      <c r="B2511" s="63">
        <v>63.106906770042777</v>
      </c>
      <c r="C2511" s="63">
        <v>70.893093229957231</v>
      </c>
    </row>
    <row r="2512" spans="1:3" x14ac:dyDescent="0.2">
      <c r="A2512" s="63">
        <v>2488</v>
      </c>
      <c r="B2512" s="63">
        <v>61.10835698254472</v>
      </c>
      <c r="C2512" s="63">
        <v>40.89164301745528</v>
      </c>
    </row>
    <row r="2513" spans="1:3" x14ac:dyDescent="0.2">
      <c r="A2513" s="63">
        <v>2489</v>
      </c>
      <c r="B2513" s="63">
        <v>68.436372870037587</v>
      </c>
      <c r="C2513" s="63">
        <v>81.563627129962413</v>
      </c>
    </row>
    <row r="2514" spans="1:3" x14ac:dyDescent="0.2">
      <c r="A2514" s="63">
        <v>2490</v>
      </c>
      <c r="B2514" s="63">
        <v>63.106906770042777</v>
      </c>
      <c r="C2514" s="63">
        <v>71.893093229957231</v>
      </c>
    </row>
    <row r="2515" spans="1:3" x14ac:dyDescent="0.2">
      <c r="A2515" s="63">
        <v>2491</v>
      </c>
      <c r="B2515" s="63">
        <v>61.10835698254472</v>
      </c>
      <c r="C2515" s="63">
        <v>42.89164301745528</v>
      </c>
    </row>
    <row r="2516" spans="1:3" x14ac:dyDescent="0.2">
      <c r="A2516" s="63">
        <v>2492</v>
      </c>
      <c r="B2516" s="63">
        <v>68.436372870037587</v>
      </c>
      <c r="C2516" s="63">
        <v>82.563627129962413</v>
      </c>
    </row>
    <row r="2517" spans="1:3" x14ac:dyDescent="0.2">
      <c r="A2517" s="63">
        <v>2493</v>
      </c>
      <c r="B2517" s="63">
        <v>59.109807195046663</v>
      </c>
      <c r="C2517" s="63">
        <v>65.89019280495333</v>
      </c>
    </row>
    <row r="2518" spans="1:3" x14ac:dyDescent="0.2">
      <c r="A2518" s="63">
        <v>2494</v>
      </c>
      <c r="B2518" s="63">
        <v>53.1141578325525</v>
      </c>
      <c r="C2518" s="63">
        <v>25.8858421674475</v>
      </c>
    </row>
    <row r="2519" spans="1:3" x14ac:dyDescent="0.2">
      <c r="A2519" s="63">
        <v>2495</v>
      </c>
      <c r="B2519" s="63">
        <v>147.71218110746042</v>
      </c>
      <c r="C2519" s="63">
        <v>165.28781889253958</v>
      </c>
    </row>
    <row r="2520" spans="1:3" x14ac:dyDescent="0.2">
      <c r="A2520" s="63">
        <v>2496</v>
      </c>
      <c r="B2520" s="63">
        <v>123.06340039498441</v>
      </c>
      <c r="C2520" s="63">
        <v>96.936599605015587</v>
      </c>
    </row>
    <row r="2521" spans="1:3" x14ac:dyDescent="0.2">
      <c r="A2521" s="63">
        <v>2497</v>
      </c>
      <c r="B2521" s="63">
        <v>107.74118535749933</v>
      </c>
      <c r="C2521" s="63">
        <v>69.258814642500667</v>
      </c>
    </row>
    <row r="2522" spans="1:3" x14ac:dyDescent="0.2">
      <c r="A2522" s="63">
        <v>2498</v>
      </c>
      <c r="B2522" s="63">
        <v>84.424771170022026</v>
      </c>
      <c r="C2522" s="63">
        <v>66.575228829977974</v>
      </c>
    </row>
    <row r="2523" spans="1:3" x14ac:dyDescent="0.2">
      <c r="A2523" s="63">
        <v>2499</v>
      </c>
      <c r="B2523" s="63">
        <v>171.0285952949377</v>
      </c>
      <c r="C2523" s="63">
        <v>143.9714047050623</v>
      </c>
    </row>
    <row r="2524" spans="1:3" x14ac:dyDescent="0.2">
      <c r="A2524" s="63">
        <v>2500</v>
      </c>
      <c r="B2524" s="63">
        <v>85.757137695020731</v>
      </c>
      <c r="C2524" s="63">
        <v>65.242862304979269</v>
      </c>
    </row>
    <row r="2525" spans="1:3" x14ac:dyDescent="0.2">
      <c r="A2525" s="63">
        <v>2501</v>
      </c>
      <c r="B2525" s="63">
        <v>131.05759954497665</v>
      </c>
      <c r="C2525" s="63">
        <v>88.942400455023346</v>
      </c>
    </row>
    <row r="2526" spans="1:3" x14ac:dyDescent="0.2">
      <c r="A2526" s="63">
        <v>2502</v>
      </c>
      <c r="B2526" s="63">
        <v>209.66722451990012</v>
      </c>
      <c r="C2526" s="63">
        <v>50.332775480099883</v>
      </c>
    </row>
    <row r="2527" spans="1:3" x14ac:dyDescent="0.2">
      <c r="A2527" s="63">
        <v>2503</v>
      </c>
      <c r="B2527" s="63">
        <v>15.807895132588815</v>
      </c>
      <c r="C2527" s="63">
        <v>-2.8078951325888148</v>
      </c>
    </row>
    <row r="2528" spans="1:3" x14ac:dyDescent="0.2">
      <c r="A2528" s="63">
        <v>2504</v>
      </c>
      <c r="B2528" s="63">
        <v>5.1489629325991899</v>
      </c>
      <c r="C2528" s="63">
        <v>41.85103706740081</v>
      </c>
    </row>
    <row r="2529" spans="1:3" x14ac:dyDescent="0.2">
      <c r="A2529" s="63">
        <v>2505</v>
      </c>
      <c r="B2529" s="63">
        <v>17.140261657587516</v>
      </c>
      <c r="C2529" s="63">
        <v>-2.1402616575875157</v>
      </c>
    </row>
    <row r="2530" spans="1:3" x14ac:dyDescent="0.2">
      <c r="A2530" s="63">
        <v>2506</v>
      </c>
      <c r="B2530" s="63">
        <v>23.802094282581034</v>
      </c>
      <c r="C2530" s="63">
        <v>-14.802094282581034</v>
      </c>
    </row>
    <row r="2531" spans="1:3" x14ac:dyDescent="0.2">
      <c r="A2531" s="63">
        <v>2507</v>
      </c>
      <c r="B2531" s="63">
        <v>20.471177970084277</v>
      </c>
      <c r="C2531" s="63">
        <v>-2.4711779700842769</v>
      </c>
    </row>
    <row r="2532" spans="1:3" x14ac:dyDescent="0.2">
      <c r="A2532" s="63">
        <v>2508</v>
      </c>
      <c r="B2532" s="63">
        <v>34.461026482570659</v>
      </c>
      <c r="C2532" s="63">
        <v>-43.461026482570659</v>
      </c>
    </row>
    <row r="2533" spans="1:3" x14ac:dyDescent="0.2">
      <c r="A2533" s="63">
        <v>2509</v>
      </c>
      <c r="B2533" s="63">
        <v>63.773090032542129</v>
      </c>
      <c r="C2533" s="63">
        <v>-110.77309003254213</v>
      </c>
    </row>
    <row r="2534" spans="1:3" x14ac:dyDescent="0.2">
      <c r="A2534" s="63">
        <v>2510</v>
      </c>
      <c r="B2534" s="63">
        <v>29.131560382575845</v>
      </c>
      <c r="C2534" s="63">
        <v>-13.131560382575845</v>
      </c>
    </row>
    <row r="2535" spans="1:3" x14ac:dyDescent="0.2">
      <c r="A2535" s="63">
        <v>2511</v>
      </c>
      <c r="B2535" s="63">
        <v>27.133010595077792</v>
      </c>
      <c r="C2535" s="63">
        <v>-31.133010595077792</v>
      </c>
    </row>
    <row r="2536" spans="1:3" x14ac:dyDescent="0.2">
      <c r="A2536" s="63">
        <v>2512</v>
      </c>
      <c r="B2536" s="63">
        <v>27.133010595077792</v>
      </c>
      <c r="C2536" s="63">
        <v>-33.133010595077792</v>
      </c>
    </row>
    <row r="2537" spans="1:3" x14ac:dyDescent="0.2">
      <c r="A2537" s="63">
        <v>2513</v>
      </c>
      <c r="B2537" s="63">
        <v>37.791942795067413</v>
      </c>
      <c r="C2537" s="63">
        <v>32.208057204932587</v>
      </c>
    </row>
    <row r="2538" spans="1:3" x14ac:dyDescent="0.2">
      <c r="A2538" s="63">
        <v>2514</v>
      </c>
      <c r="B2538" s="63">
        <v>37.125759532568068</v>
      </c>
      <c r="C2538" s="63">
        <v>29.874240467431932</v>
      </c>
    </row>
    <row r="2539" spans="1:3" x14ac:dyDescent="0.2">
      <c r="A2539" s="63">
        <v>2515</v>
      </c>
      <c r="B2539" s="63">
        <v>61.774540245044072</v>
      </c>
      <c r="C2539" s="63">
        <v>-3.7745402450440722</v>
      </c>
    </row>
    <row r="2540" spans="1:3" x14ac:dyDescent="0.2">
      <c r="A2540" s="63">
        <v>2516</v>
      </c>
      <c r="B2540" s="63">
        <v>54.446524357551205</v>
      </c>
      <c r="C2540" s="63">
        <v>12.553475642448795</v>
      </c>
    </row>
    <row r="2541" spans="1:3" x14ac:dyDescent="0.2">
      <c r="A2541" s="63">
        <v>2517</v>
      </c>
      <c r="B2541" s="63">
        <v>19.138811445085572</v>
      </c>
      <c r="C2541" s="63">
        <v>2.8611885549144276</v>
      </c>
    </row>
    <row r="2542" spans="1:3" x14ac:dyDescent="0.2">
      <c r="A2542" s="63">
        <v>2518</v>
      </c>
      <c r="B2542" s="63">
        <v>26.46682733257844</v>
      </c>
      <c r="C2542" s="63">
        <v>15.53317266742156</v>
      </c>
    </row>
    <row r="2543" spans="1:3" x14ac:dyDescent="0.2">
      <c r="A2543" s="63">
        <v>2519</v>
      </c>
      <c r="B2543" s="63">
        <v>61.10835698254472</v>
      </c>
      <c r="C2543" s="63">
        <v>39.89164301745528</v>
      </c>
    </row>
    <row r="2544" spans="1:3" x14ac:dyDescent="0.2">
      <c r="A2544" s="63">
        <v>2520</v>
      </c>
      <c r="B2544" s="63">
        <v>64.439273295041488</v>
      </c>
      <c r="C2544" s="63">
        <v>45.560726704958512</v>
      </c>
    </row>
    <row r="2545" spans="1:3" x14ac:dyDescent="0.2">
      <c r="A2545" s="63">
        <v>2521</v>
      </c>
      <c r="B2545" s="63">
        <v>133.72233259497403</v>
      </c>
      <c r="C2545" s="63">
        <v>6.2776674050259658</v>
      </c>
    </row>
    <row r="2546" spans="1:3" x14ac:dyDescent="0.2">
      <c r="A2546" s="63">
        <v>2522</v>
      </c>
      <c r="B2546" s="63">
        <v>43.787592157561583</v>
      </c>
      <c r="C2546" s="63">
        <v>-21.787592157561583</v>
      </c>
    </row>
    <row r="2547" spans="1:3" x14ac:dyDescent="0.2">
      <c r="A2547" s="63">
        <v>2523</v>
      </c>
      <c r="B2547" s="63">
        <v>43.121408895062231</v>
      </c>
      <c r="C2547" s="63">
        <v>3.8785911049377688</v>
      </c>
    </row>
    <row r="2548" spans="1:3" x14ac:dyDescent="0.2">
      <c r="A2548" s="63">
        <v>2524</v>
      </c>
      <c r="B2548" s="63">
        <v>37.791942795067413</v>
      </c>
      <c r="C2548" s="63">
        <v>14.208057204932587</v>
      </c>
    </row>
    <row r="2549" spans="1:3" x14ac:dyDescent="0.2">
      <c r="A2549" s="63">
        <v>2525</v>
      </c>
      <c r="B2549" s="63">
        <v>39.79049258256547</v>
      </c>
      <c r="C2549" s="63">
        <v>-45.79049258256547</v>
      </c>
    </row>
    <row r="2550" spans="1:3" x14ac:dyDescent="0.2">
      <c r="A2550" s="63">
        <v>2526</v>
      </c>
      <c r="B2550" s="63">
        <v>46.452325207558985</v>
      </c>
      <c r="C2550" s="63">
        <v>46.547674792441015</v>
      </c>
    </row>
    <row r="2551" spans="1:3" x14ac:dyDescent="0.2">
      <c r="A2551" s="63">
        <v>2527</v>
      </c>
      <c r="B2551" s="63">
        <v>37.791942795067413</v>
      </c>
      <c r="C2551" s="63">
        <v>32.208057204932587</v>
      </c>
    </row>
    <row r="2552" spans="1:3" x14ac:dyDescent="0.2">
      <c r="A2552" s="63">
        <v>2528</v>
      </c>
      <c r="B2552" s="63">
        <v>39.79049258256547</v>
      </c>
      <c r="C2552" s="63">
        <v>16.20950741743453</v>
      </c>
    </row>
    <row r="2553" spans="1:3" x14ac:dyDescent="0.2">
      <c r="A2553" s="63">
        <v>2529</v>
      </c>
      <c r="B2553" s="63">
        <v>47.118508470058337</v>
      </c>
      <c r="C2553" s="63">
        <v>-46.118508470058337</v>
      </c>
    </row>
    <row r="2554" spans="1:3" x14ac:dyDescent="0.2">
      <c r="A2554" s="63">
        <v>2530</v>
      </c>
      <c r="B2554" s="63">
        <v>52.447974570053148</v>
      </c>
      <c r="C2554" s="63">
        <v>8.5520254299468519</v>
      </c>
    </row>
    <row r="2555" spans="1:3" x14ac:dyDescent="0.2">
      <c r="A2555" s="63">
        <v>2531</v>
      </c>
      <c r="B2555" s="63">
        <v>37.791942795067413</v>
      </c>
      <c r="C2555" s="63">
        <v>12.208057204932587</v>
      </c>
    </row>
    <row r="2556" spans="1:3" x14ac:dyDescent="0.2">
      <c r="A2556" s="63">
        <v>2532</v>
      </c>
      <c r="B2556" s="63">
        <v>41.122859107564175</v>
      </c>
      <c r="C2556" s="63">
        <v>-22.122859107564175</v>
      </c>
    </row>
    <row r="2557" spans="1:3" x14ac:dyDescent="0.2">
      <c r="A2557" s="63">
        <v>2533</v>
      </c>
      <c r="B2557" s="63">
        <v>68.436372870037587</v>
      </c>
      <c r="C2557" s="63">
        <v>-43.436372870037587</v>
      </c>
    </row>
    <row r="2558" spans="1:3" x14ac:dyDescent="0.2">
      <c r="A2558" s="63">
        <v>2534</v>
      </c>
      <c r="B2558" s="63">
        <v>58.443623932547311</v>
      </c>
      <c r="C2558" s="63">
        <v>23.556376067452689</v>
      </c>
    </row>
    <row r="2559" spans="1:3" x14ac:dyDescent="0.2">
      <c r="A2559" s="63">
        <v>2535</v>
      </c>
      <c r="B2559" s="63">
        <v>61.774540245044072</v>
      </c>
      <c r="C2559" s="63">
        <v>-3.7745402450440722</v>
      </c>
    </row>
    <row r="2560" spans="1:3" x14ac:dyDescent="0.2">
      <c r="A2560" s="63">
        <v>2536</v>
      </c>
      <c r="B2560" s="63">
        <v>54.446524357551205</v>
      </c>
      <c r="C2560" s="63">
        <v>13.553475642448795</v>
      </c>
    </row>
    <row r="2561" spans="1:3" x14ac:dyDescent="0.2">
      <c r="A2561" s="63">
        <v>2537</v>
      </c>
      <c r="B2561" s="63">
        <v>37.791942795067413</v>
      </c>
      <c r="C2561" s="63">
        <v>32.208057204932587</v>
      </c>
    </row>
    <row r="2562" spans="1:3" x14ac:dyDescent="0.2">
      <c r="A2562" s="63">
        <v>2538</v>
      </c>
      <c r="B2562" s="63">
        <v>21.803544495082978</v>
      </c>
      <c r="C2562" s="63">
        <v>5.1964555049170222</v>
      </c>
    </row>
    <row r="2563" spans="1:3" x14ac:dyDescent="0.2">
      <c r="A2563" s="63">
        <v>2539</v>
      </c>
      <c r="B2563" s="63">
        <v>47.118508470058337</v>
      </c>
      <c r="C2563" s="63">
        <v>-47.118508470058337</v>
      </c>
    </row>
    <row r="2564" spans="1:3" x14ac:dyDescent="0.2">
      <c r="A2564" s="63">
        <v>2540</v>
      </c>
      <c r="B2564" s="63">
        <v>40.456675845064822</v>
      </c>
      <c r="C2564" s="63">
        <v>-1.4566758450648223</v>
      </c>
    </row>
    <row r="2565" spans="1:3" x14ac:dyDescent="0.2">
      <c r="A2565" s="63">
        <v>2541</v>
      </c>
      <c r="B2565" s="63">
        <v>105.07645230750192</v>
      </c>
      <c r="C2565" s="63">
        <v>63.923547692498076</v>
      </c>
    </row>
    <row r="2566" spans="1:3" x14ac:dyDescent="0.2">
      <c r="A2566" s="63">
        <v>2542</v>
      </c>
      <c r="B2566" s="63">
        <v>37.791942795067413</v>
      </c>
      <c r="C2566" s="63">
        <v>14.208057204932587</v>
      </c>
    </row>
    <row r="2567" spans="1:3" x14ac:dyDescent="0.2">
      <c r="A2567" s="63">
        <v>2543</v>
      </c>
      <c r="B2567" s="63">
        <v>41.122859107564175</v>
      </c>
      <c r="C2567" s="63">
        <v>-23.122859107564175</v>
      </c>
    </row>
    <row r="2568" spans="1:3" x14ac:dyDescent="0.2">
      <c r="A2568" s="63">
        <v>2544</v>
      </c>
      <c r="B2568" s="63">
        <v>52.447974570053148</v>
      </c>
      <c r="C2568" s="63">
        <v>6.5520254299468519</v>
      </c>
    </row>
    <row r="2569" spans="1:3" x14ac:dyDescent="0.2">
      <c r="A2569" s="63">
        <v>2545</v>
      </c>
      <c r="B2569" s="63">
        <v>27.133010595077792</v>
      </c>
      <c r="C2569" s="63">
        <v>12.866989404922208</v>
      </c>
    </row>
    <row r="2570" spans="1:3" x14ac:dyDescent="0.2">
      <c r="A2570" s="63">
        <v>2546</v>
      </c>
      <c r="B2570" s="63">
        <v>37.791942795067413</v>
      </c>
      <c r="C2570" s="63">
        <v>32.208057204932587</v>
      </c>
    </row>
    <row r="2571" spans="1:3" x14ac:dyDescent="0.2">
      <c r="A2571" s="63">
        <v>2547</v>
      </c>
      <c r="B2571" s="63">
        <v>64.439273295041488</v>
      </c>
      <c r="C2571" s="63">
        <v>45.560726704958512</v>
      </c>
    </row>
    <row r="2572" spans="1:3" x14ac:dyDescent="0.2">
      <c r="A2572" s="63">
        <v>2548</v>
      </c>
      <c r="B2572" s="63">
        <v>68.436372870037587</v>
      </c>
      <c r="C2572" s="63">
        <v>-43.436372870037587</v>
      </c>
    </row>
    <row r="2573" spans="1:3" x14ac:dyDescent="0.2">
      <c r="A2573" s="63">
        <v>2549</v>
      </c>
      <c r="B2573" s="63">
        <v>58.443623932547311</v>
      </c>
      <c r="C2573" s="63">
        <v>21.556376067452689</v>
      </c>
    </row>
    <row r="2574" spans="1:3" x14ac:dyDescent="0.2">
      <c r="A2574" s="63">
        <v>2550</v>
      </c>
      <c r="B2574" s="63">
        <v>61.10835698254472</v>
      </c>
      <c r="C2574" s="63">
        <v>37.89164301745528</v>
      </c>
    </row>
    <row r="2575" spans="1:3" x14ac:dyDescent="0.2">
      <c r="A2575" s="63">
        <v>2551</v>
      </c>
      <c r="B2575" s="63">
        <v>43.787592157561583</v>
      </c>
      <c r="C2575" s="63">
        <v>-19.787592157561583</v>
      </c>
    </row>
    <row r="2576" spans="1:3" x14ac:dyDescent="0.2">
      <c r="A2576" s="63">
        <v>2552</v>
      </c>
      <c r="B2576" s="63">
        <v>26.46682733257844</v>
      </c>
      <c r="C2576" s="63">
        <v>15.53317266742156</v>
      </c>
    </row>
    <row r="2577" spans="1:3" x14ac:dyDescent="0.2">
      <c r="A2577" s="63">
        <v>2553</v>
      </c>
      <c r="B2577" s="63">
        <v>19.138811445085572</v>
      </c>
      <c r="C2577" s="63">
        <v>2.8611885549144276</v>
      </c>
    </row>
    <row r="2578" spans="1:3" x14ac:dyDescent="0.2">
      <c r="A2578" s="63">
        <v>2554</v>
      </c>
      <c r="B2578" s="63">
        <v>39.79049258256547</v>
      </c>
      <c r="C2578" s="63">
        <v>-45.79049258256547</v>
      </c>
    </row>
    <row r="2579" spans="1:3" x14ac:dyDescent="0.2">
      <c r="A2579" s="63">
        <v>2555</v>
      </c>
      <c r="B2579" s="63">
        <v>134.38851585747341</v>
      </c>
      <c r="C2579" s="63">
        <v>5.6114841425265922</v>
      </c>
    </row>
    <row r="2580" spans="1:3" x14ac:dyDescent="0.2">
      <c r="A2580" s="63">
        <v>2556</v>
      </c>
      <c r="B2580" s="63">
        <v>53.1141578325525</v>
      </c>
      <c r="C2580" s="63">
        <v>489.88584216744749</v>
      </c>
    </row>
    <row r="2581" spans="1:3" x14ac:dyDescent="0.2">
      <c r="A2581" s="63">
        <v>2557</v>
      </c>
      <c r="B2581" s="63">
        <v>27.133010595077792</v>
      </c>
      <c r="C2581" s="63">
        <v>-31.133010595077792</v>
      </c>
    </row>
    <row r="2582" spans="1:3" x14ac:dyDescent="0.2">
      <c r="A2582" s="63">
        <v>2558</v>
      </c>
      <c r="B2582" s="63">
        <v>17.140261657587516</v>
      </c>
      <c r="C2582" s="63">
        <v>-1.1402616575875157</v>
      </c>
    </row>
    <row r="2583" spans="1:3" x14ac:dyDescent="0.2">
      <c r="A2583" s="63">
        <v>2559</v>
      </c>
      <c r="B2583" s="63">
        <v>5.1489629325991899</v>
      </c>
      <c r="C2583" s="63">
        <v>41.85103706740081</v>
      </c>
    </row>
    <row r="2584" spans="1:3" x14ac:dyDescent="0.2">
      <c r="A2584" s="63">
        <v>2560</v>
      </c>
      <c r="B2584" s="63">
        <v>34.461026482570659</v>
      </c>
      <c r="C2584" s="63">
        <v>-44.461026482570659</v>
      </c>
    </row>
    <row r="2585" spans="1:3" x14ac:dyDescent="0.2">
      <c r="A2585" s="63">
        <v>2561</v>
      </c>
      <c r="B2585" s="63">
        <v>27.133010595077792</v>
      </c>
      <c r="C2585" s="63">
        <v>-33.133010595077792</v>
      </c>
    </row>
    <row r="2586" spans="1:3" x14ac:dyDescent="0.2">
      <c r="A2586" s="63">
        <v>2562</v>
      </c>
      <c r="B2586" s="63">
        <v>33.794843220071307</v>
      </c>
      <c r="C2586" s="63">
        <v>9.2051567799286929</v>
      </c>
    </row>
    <row r="2587" spans="1:3" x14ac:dyDescent="0.2">
      <c r="A2587" s="63">
        <v>2563</v>
      </c>
      <c r="B2587" s="63">
        <v>36.459576270068709</v>
      </c>
      <c r="C2587" s="63">
        <v>2.5404237299312911</v>
      </c>
    </row>
    <row r="2588" spans="1:3" x14ac:dyDescent="0.2">
      <c r="A2588" s="63">
        <v>2564</v>
      </c>
      <c r="B2588" s="63">
        <v>159.03729656994938</v>
      </c>
      <c r="C2588" s="63">
        <v>49.962703430050624</v>
      </c>
    </row>
    <row r="2589" spans="1:3" x14ac:dyDescent="0.2">
      <c r="A2589" s="63">
        <v>2565</v>
      </c>
      <c r="B2589" s="63">
        <v>128.39286649497922</v>
      </c>
      <c r="C2589" s="63">
        <v>-305.39286649497922</v>
      </c>
    </row>
    <row r="2590" spans="1:3" x14ac:dyDescent="0.2">
      <c r="A2590" s="63">
        <v>2566</v>
      </c>
      <c r="B2590" s="63">
        <v>68.436372870037587</v>
      </c>
      <c r="C2590" s="63">
        <v>82.563627129962413</v>
      </c>
    </row>
    <row r="2591" spans="1:3" x14ac:dyDescent="0.2">
      <c r="A2591" s="63">
        <v>2567</v>
      </c>
      <c r="B2591" s="63">
        <v>63.106906770042777</v>
      </c>
      <c r="C2591" s="63">
        <v>71.893093229957231</v>
      </c>
    </row>
    <row r="2592" spans="1:3" x14ac:dyDescent="0.2">
      <c r="A2592" s="63">
        <v>2568</v>
      </c>
      <c r="B2592" s="63">
        <v>59.109807195046663</v>
      </c>
      <c r="C2592" s="63">
        <v>63.890192804953337</v>
      </c>
    </row>
    <row r="2593" spans="1:3" x14ac:dyDescent="0.2">
      <c r="A2593" s="63">
        <v>2569</v>
      </c>
      <c r="B2593" s="63">
        <v>79.761488332526568</v>
      </c>
      <c r="C2593" s="63">
        <v>-388.7614883325266</v>
      </c>
    </row>
    <row r="2594" spans="1:3" x14ac:dyDescent="0.2">
      <c r="A2594" s="63">
        <v>2570</v>
      </c>
      <c r="B2594" s="63">
        <v>187.68317685742153</v>
      </c>
      <c r="C2594" s="63">
        <v>100.31682314257847</v>
      </c>
    </row>
    <row r="2595" spans="1:3" x14ac:dyDescent="0.2">
      <c r="A2595" s="63">
        <v>2571</v>
      </c>
      <c r="B2595" s="63">
        <v>159.03729656994938</v>
      </c>
      <c r="C2595" s="63">
        <v>224.96270343005062</v>
      </c>
    </row>
    <row r="2596" spans="1:3" x14ac:dyDescent="0.2">
      <c r="A2596" s="63">
        <v>2572</v>
      </c>
      <c r="B2596" s="63">
        <v>37.125759532568068</v>
      </c>
      <c r="C2596" s="63">
        <v>12.874240467431932</v>
      </c>
    </row>
    <row r="2597" spans="1:3" x14ac:dyDescent="0.2">
      <c r="A2597" s="63">
        <v>2573</v>
      </c>
      <c r="B2597" s="63">
        <v>61.774540245044072</v>
      </c>
      <c r="C2597" s="63">
        <v>-3.7745402450440722</v>
      </c>
    </row>
    <row r="2598" spans="1:3" x14ac:dyDescent="0.2">
      <c r="A2598" s="63">
        <v>2574</v>
      </c>
      <c r="B2598" s="63">
        <v>27.133010595077792</v>
      </c>
      <c r="C2598" s="63">
        <v>15.866989404922208</v>
      </c>
    </row>
    <row r="2599" spans="1:3" x14ac:dyDescent="0.2">
      <c r="A2599" s="63">
        <v>2575</v>
      </c>
      <c r="B2599" s="63">
        <v>37.791942795067413</v>
      </c>
      <c r="C2599" s="63">
        <v>32.208057204932587</v>
      </c>
    </row>
    <row r="2600" spans="1:3" x14ac:dyDescent="0.2">
      <c r="A2600" s="63">
        <v>2576</v>
      </c>
      <c r="B2600" s="63">
        <v>47.118508470058337</v>
      </c>
      <c r="C2600" s="63">
        <v>-46.118508470058337</v>
      </c>
    </row>
    <row r="2601" spans="1:3" x14ac:dyDescent="0.2">
      <c r="A2601" s="63">
        <v>2577</v>
      </c>
      <c r="B2601" s="63">
        <v>46.452325207558985</v>
      </c>
      <c r="C2601" s="63">
        <v>46.547674792441015</v>
      </c>
    </row>
    <row r="2602" spans="1:3" x14ac:dyDescent="0.2">
      <c r="A2602" s="63">
        <v>2578</v>
      </c>
      <c r="B2602" s="63">
        <v>39.79049258256547</v>
      </c>
      <c r="C2602" s="63">
        <v>16.20950741743453</v>
      </c>
    </row>
    <row r="2603" spans="1:3" x14ac:dyDescent="0.2">
      <c r="A2603" s="63">
        <v>2579</v>
      </c>
      <c r="B2603" s="63">
        <v>17.140261657587516</v>
      </c>
      <c r="C2603" s="63">
        <v>-2.1402616575875157</v>
      </c>
    </row>
    <row r="2604" spans="1:3" x14ac:dyDescent="0.2">
      <c r="A2604" s="63">
        <v>2580</v>
      </c>
      <c r="B2604" s="63">
        <v>23.802094282581034</v>
      </c>
      <c r="C2604" s="63">
        <v>-16.802094282581034</v>
      </c>
    </row>
    <row r="2605" spans="1:3" x14ac:dyDescent="0.2">
      <c r="A2605" s="63">
        <v>2581</v>
      </c>
      <c r="B2605" s="63">
        <v>36.459576270068709</v>
      </c>
      <c r="C2605" s="63">
        <v>2.5404237299312911</v>
      </c>
    </row>
    <row r="2606" spans="1:3" x14ac:dyDescent="0.2">
      <c r="A2606" s="63">
        <v>2582</v>
      </c>
      <c r="B2606" s="63">
        <v>63.773090032542129</v>
      </c>
      <c r="C2606" s="63">
        <v>-112.77309003254213</v>
      </c>
    </row>
    <row r="2607" spans="1:3" x14ac:dyDescent="0.2">
      <c r="A2607" s="63">
        <v>2583</v>
      </c>
      <c r="B2607" s="63">
        <v>27.133010595077792</v>
      </c>
      <c r="C2607" s="63">
        <v>-31.133010595077792</v>
      </c>
    </row>
    <row r="2608" spans="1:3" x14ac:dyDescent="0.2">
      <c r="A2608" s="63">
        <v>2584</v>
      </c>
      <c r="B2608" s="63">
        <v>34.461026482570659</v>
      </c>
      <c r="C2608" s="63">
        <v>-44.461026482570659</v>
      </c>
    </row>
    <row r="2609" spans="1:3" x14ac:dyDescent="0.2">
      <c r="A2609" s="63">
        <v>2585</v>
      </c>
      <c r="B2609" s="63">
        <v>29.131560382575845</v>
      </c>
      <c r="C2609" s="63">
        <v>-13.131560382575845</v>
      </c>
    </row>
    <row r="2610" spans="1:3" x14ac:dyDescent="0.2">
      <c r="A2610" s="63">
        <v>2586</v>
      </c>
      <c r="B2610" s="63">
        <v>41.122859107564175</v>
      </c>
      <c r="C2610" s="63">
        <v>-22.122859107564175</v>
      </c>
    </row>
    <row r="2611" spans="1:3" x14ac:dyDescent="0.2">
      <c r="A2611" s="63">
        <v>2587</v>
      </c>
      <c r="B2611" s="63">
        <v>68.436372870037587</v>
      </c>
      <c r="C2611" s="63">
        <v>-43.436372870037587</v>
      </c>
    </row>
    <row r="2612" spans="1:3" x14ac:dyDescent="0.2">
      <c r="A2612" s="63">
        <v>2588</v>
      </c>
      <c r="B2612" s="63">
        <v>33.794843220071307</v>
      </c>
      <c r="C2612" s="63">
        <v>9.2051567799286929</v>
      </c>
    </row>
    <row r="2613" spans="1:3" x14ac:dyDescent="0.2">
      <c r="A2613" s="63">
        <v>2589</v>
      </c>
      <c r="B2613" s="63">
        <v>26.46682733257844</v>
      </c>
      <c r="C2613" s="63">
        <v>13.53317266742156</v>
      </c>
    </row>
    <row r="2614" spans="1:3" x14ac:dyDescent="0.2">
      <c r="A2614" s="63">
        <v>2590</v>
      </c>
      <c r="B2614" s="63">
        <v>64.439273295041488</v>
      </c>
      <c r="C2614" s="63">
        <v>45.560726704958512</v>
      </c>
    </row>
    <row r="2615" spans="1:3" x14ac:dyDescent="0.2">
      <c r="A2615" s="63">
        <v>2591</v>
      </c>
      <c r="B2615" s="63">
        <v>19.138811445085572</v>
      </c>
      <c r="C2615" s="63">
        <v>2.8611885549144276</v>
      </c>
    </row>
    <row r="2616" spans="1:3" x14ac:dyDescent="0.2">
      <c r="A2616" s="63">
        <v>2592</v>
      </c>
      <c r="B2616" s="63">
        <v>61.10835698254472</v>
      </c>
      <c r="C2616" s="63">
        <v>39.89164301745528</v>
      </c>
    </row>
    <row r="2617" spans="1:3" x14ac:dyDescent="0.2">
      <c r="A2617" s="63">
        <v>2593</v>
      </c>
      <c r="B2617" s="63">
        <v>43.121408895062231</v>
      </c>
      <c r="C2617" s="63">
        <v>2.8785911049377688</v>
      </c>
    </row>
    <row r="2618" spans="1:3" x14ac:dyDescent="0.2">
      <c r="A2618" s="63">
        <v>2594</v>
      </c>
      <c r="B2618" s="63">
        <v>37.791942795067413</v>
      </c>
      <c r="C2618" s="63">
        <v>14.208057204932587</v>
      </c>
    </row>
    <row r="2619" spans="1:3" x14ac:dyDescent="0.2">
      <c r="A2619" s="63">
        <v>2595</v>
      </c>
      <c r="B2619" s="63">
        <v>175.02569486993383</v>
      </c>
      <c r="C2619" s="63">
        <v>70.97430513006617</v>
      </c>
    </row>
    <row r="2620" spans="1:3" x14ac:dyDescent="0.2">
      <c r="A2620" s="63">
        <v>2596</v>
      </c>
      <c r="B2620" s="63">
        <v>61.10835698254472</v>
      </c>
      <c r="C2620" s="63">
        <v>42.89164301745528</v>
      </c>
    </row>
    <row r="2621" spans="1:3" x14ac:dyDescent="0.2">
      <c r="A2621" s="63">
        <v>2597</v>
      </c>
      <c r="B2621" s="63">
        <v>53.1141578325525</v>
      </c>
      <c r="C2621" s="63">
        <v>26.8858421674475</v>
      </c>
    </row>
    <row r="2622" spans="1:3" x14ac:dyDescent="0.2">
      <c r="A2622" s="63">
        <v>2598</v>
      </c>
      <c r="B2622" s="63">
        <v>63.106906770042777</v>
      </c>
      <c r="C2622" s="63">
        <v>71.893093229957231</v>
      </c>
    </row>
    <row r="2623" spans="1:3" x14ac:dyDescent="0.2">
      <c r="A2623" s="63">
        <v>2599</v>
      </c>
      <c r="B2623" s="63">
        <v>59.109807195046663</v>
      </c>
      <c r="C2623" s="63">
        <v>65.89019280495333</v>
      </c>
    </row>
    <row r="2624" spans="1:3" x14ac:dyDescent="0.2">
      <c r="A2624" s="63">
        <v>2600</v>
      </c>
      <c r="B2624" s="63">
        <v>33.794843220071307</v>
      </c>
      <c r="C2624" s="63">
        <v>8.2051567799286929</v>
      </c>
    </row>
    <row r="2625" spans="1:3" x14ac:dyDescent="0.2">
      <c r="A2625" s="63">
        <v>2601</v>
      </c>
      <c r="B2625" s="63">
        <v>36.459576270068709</v>
      </c>
      <c r="C2625" s="63">
        <v>2.5404237299312911</v>
      </c>
    </row>
    <row r="2626" spans="1:3" x14ac:dyDescent="0.2">
      <c r="A2626" s="63">
        <v>2602</v>
      </c>
      <c r="B2626" s="63">
        <v>63.773090032542129</v>
      </c>
      <c r="C2626" s="63">
        <v>-110.77309003254213</v>
      </c>
    </row>
    <row r="2627" spans="1:3" x14ac:dyDescent="0.2">
      <c r="A2627" s="63">
        <v>2603</v>
      </c>
      <c r="B2627" s="63">
        <v>34.461026482570659</v>
      </c>
      <c r="C2627" s="63">
        <v>-44.461026482570659</v>
      </c>
    </row>
    <row r="2628" spans="1:3" x14ac:dyDescent="0.2">
      <c r="A2628" s="63">
        <v>2604</v>
      </c>
      <c r="B2628" s="63">
        <v>29.131560382575845</v>
      </c>
      <c r="C2628" s="63">
        <v>-14.131560382575845</v>
      </c>
    </row>
    <row r="2629" spans="1:3" x14ac:dyDescent="0.2">
      <c r="A2629" s="63">
        <v>2605</v>
      </c>
      <c r="B2629" s="63">
        <v>27.133010595077792</v>
      </c>
      <c r="C2629" s="63">
        <v>-33.133010595077792</v>
      </c>
    </row>
    <row r="2630" spans="1:3" x14ac:dyDescent="0.2">
      <c r="A2630" s="63">
        <v>2606</v>
      </c>
      <c r="B2630" s="63">
        <v>37.125759532568068</v>
      </c>
      <c r="C2630" s="63">
        <v>12.874240467431932</v>
      </c>
    </row>
    <row r="2631" spans="1:3" x14ac:dyDescent="0.2">
      <c r="A2631" s="63">
        <v>2607</v>
      </c>
      <c r="B2631" s="63">
        <v>37.791942795067413</v>
      </c>
      <c r="C2631" s="63">
        <v>32.208057204932587</v>
      </c>
    </row>
    <row r="2632" spans="1:3" x14ac:dyDescent="0.2">
      <c r="A2632" s="63">
        <v>2608</v>
      </c>
      <c r="B2632" s="63">
        <v>54.446524357551205</v>
      </c>
      <c r="C2632" s="63">
        <v>12.553475642448795</v>
      </c>
    </row>
    <row r="2633" spans="1:3" x14ac:dyDescent="0.2">
      <c r="A2633" s="63">
        <v>2609</v>
      </c>
      <c r="B2633" s="63">
        <v>40.456675845064822</v>
      </c>
      <c r="C2633" s="63">
        <v>-1.4566758450648223</v>
      </c>
    </row>
    <row r="2634" spans="1:3" x14ac:dyDescent="0.2">
      <c r="A2634" s="63">
        <v>2610</v>
      </c>
      <c r="B2634" s="63">
        <v>61.774540245044072</v>
      </c>
      <c r="C2634" s="63">
        <v>-5.7745402450440722</v>
      </c>
    </row>
    <row r="2635" spans="1:3" x14ac:dyDescent="0.2">
      <c r="A2635" s="63">
        <v>2611</v>
      </c>
      <c r="B2635" s="63">
        <v>37.125759532568068</v>
      </c>
      <c r="C2635" s="63">
        <v>29.874240467431932</v>
      </c>
    </row>
    <row r="2636" spans="1:3" x14ac:dyDescent="0.2">
      <c r="A2636" s="63">
        <v>2612</v>
      </c>
      <c r="B2636" s="63">
        <v>68.436372870037587</v>
      </c>
      <c r="C2636" s="63">
        <v>81.563627129962413</v>
      </c>
    </row>
    <row r="2637" spans="1:3" x14ac:dyDescent="0.2">
      <c r="A2637" s="63">
        <v>2613</v>
      </c>
      <c r="B2637" s="63">
        <v>139.71798195746823</v>
      </c>
      <c r="C2637" s="63">
        <v>105.28201804253177</v>
      </c>
    </row>
    <row r="2638" spans="1:3" x14ac:dyDescent="0.2">
      <c r="A2638" s="63">
        <v>2614</v>
      </c>
      <c r="B2638" s="63">
        <v>61.10835698254472</v>
      </c>
      <c r="C2638" s="63">
        <v>40.89164301745528</v>
      </c>
    </row>
    <row r="2639" spans="1:3" x14ac:dyDescent="0.2">
      <c r="A2639" s="63">
        <v>2615</v>
      </c>
      <c r="B2639" s="63">
        <v>63.106906770042777</v>
      </c>
      <c r="C2639" s="63">
        <v>71.893093229957231</v>
      </c>
    </row>
    <row r="2640" spans="1:3" x14ac:dyDescent="0.2">
      <c r="A2640" s="63">
        <v>2616</v>
      </c>
      <c r="B2640" s="63">
        <v>59.109807195046663</v>
      </c>
      <c r="C2640" s="63">
        <v>65.89019280495333</v>
      </c>
    </row>
    <row r="2641" spans="1:3" x14ac:dyDescent="0.2">
      <c r="A2641" s="63">
        <v>2617</v>
      </c>
      <c r="B2641" s="63">
        <v>53.1141578325525</v>
      </c>
      <c r="C2641" s="63">
        <v>26.8858421674475</v>
      </c>
    </row>
    <row r="2642" spans="1:3" x14ac:dyDescent="0.2">
      <c r="A2642" s="63">
        <v>2618</v>
      </c>
      <c r="B2642" s="63">
        <v>85.090954432521372</v>
      </c>
      <c r="C2642" s="63">
        <v>-45.090954432521372</v>
      </c>
    </row>
    <row r="2643" spans="1:3" x14ac:dyDescent="0.2">
      <c r="A2643" s="63">
        <v>2619</v>
      </c>
      <c r="B2643" s="63">
        <v>187.01699359492216</v>
      </c>
      <c r="C2643" s="63">
        <v>125.98300640507784</v>
      </c>
    </row>
    <row r="2644" spans="1:3" x14ac:dyDescent="0.2">
      <c r="A2644" s="63">
        <v>2620</v>
      </c>
      <c r="B2644" s="63">
        <v>105.07645230750192</v>
      </c>
      <c r="C2644" s="63">
        <v>-166.07645230750194</v>
      </c>
    </row>
    <row r="2645" spans="1:3" x14ac:dyDescent="0.2">
      <c r="A2645" s="63">
        <v>2621</v>
      </c>
      <c r="B2645" s="63">
        <v>177.69042791993127</v>
      </c>
      <c r="C2645" s="63">
        <v>206.30957208006873</v>
      </c>
    </row>
    <row r="2646" spans="1:3" x14ac:dyDescent="0.2">
      <c r="A2646" s="63">
        <v>2622</v>
      </c>
      <c r="B2646" s="63">
        <v>68.436372870037587</v>
      </c>
      <c r="C2646" s="63">
        <v>-248.43637287003759</v>
      </c>
    </row>
    <row r="2647" spans="1:3" x14ac:dyDescent="0.2">
      <c r="A2647" s="63">
        <v>2623</v>
      </c>
      <c r="B2647" s="63">
        <v>156.372563519952</v>
      </c>
      <c r="C2647" s="63">
        <v>64.627436480048004</v>
      </c>
    </row>
    <row r="2648" spans="1:3" x14ac:dyDescent="0.2">
      <c r="A2648" s="63">
        <v>2624</v>
      </c>
      <c r="B2648" s="63">
        <v>125.72813344498182</v>
      </c>
      <c r="C2648" s="63">
        <v>-85.728133444981822</v>
      </c>
    </row>
    <row r="2649" spans="1:3" x14ac:dyDescent="0.2">
      <c r="A2649" s="63">
        <v>2625</v>
      </c>
      <c r="B2649" s="63">
        <v>143.04889826996498</v>
      </c>
      <c r="C2649" s="63">
        <v>33.95110173003502</v>
      </c>
    </row>
    <row r="2650" spans="1:3" x14ac:dyDescent="0.2">
      <c r="A2650" s="63">
        <v>2626</v>
      </c>
      <c r="B2650" s="63">
        <v>65.771639820040178</v>
      </c>
      <c r="C2650" s="63">
        <v>85.228360179959822</v>
      </c>
    </row>
    <row r="2651" spans="1:3" x14ac:dyDescent="0.2">
      <c r="A2651" s="63">
        <v>2627</v>
      </c>
      <c r="B2651" s="63">
        <v>161.03584635744744</v>
      </c>
      <c r="C2651" s="63">
        <v>153.96415364255256</v>
      </c>
    </row>
    <row r="2652" spans="1:3" x14ac:dyDescent="0.2">
      <c r="A2652" s="63">
        <v>2628</v>
      </c>
      <c r="B2652" s="63">
        <v>123.72958365748377</v>
      </c>
      <c r="C2652" s="63">
        <v>96.270416342516228</v>
      </c>
    </row>
    <row r="2653" spans="1:3" x14ac:dyDescent="0.2">
      <c r="A2653" s="63">
        <v>2629</v>
      </c>
      <c r="B2653" s="63">
        <v>203.67157515740598</v>
      </c>
      <c r="C2653" s="63">
        <v>-708.67157515740598</v>
      </c>
    </row>
    <row r="2654" spans="1:3" x14ac:dyDescent="0.2">
      <c r="A2654" s="63">
        <v>2630</v>
      </c>
      <c r="B2654" s="63">
        <v>5.1489629325991899</v>
      </c>
      <c r="C2654" s="63">
        <v>40.85103706740081</v>
      </c>
    </row>
    <row r="2655" spans="1:3" x14ac:dyDescent="0.2">
      <c r="A2655" s="63">
        <v>2631</v>
      </c>
      <c r="B2655" s="63">
        <v>17.140261657587516</v>
      </c>
      <c r="C2655" s="63">
        <v>-2.1402616575875157</v>
      </c>
    </row>
    <row r="2656" spans="1:3" x14ac:dyDescent="0.2">
      <c r="A2656" s="63">
        <v>2632</v>
      </c>
      <c r="B2656" s="63">
        <v>15.807895132588815</v>
      </c>
      <c r="C2656" s="63">
        <v>-0.80789513258881485</v>
      </c>
    </row>
    <row r="2657" spans="1:3" x14ac:dyDescent="0.2">
      <c r="A2657" s="63">
        <v>2633</v>
      </c>
      <c r="B2657" s="63">
        <v>27.133010595077792</v>
      </c>
      <c r="C2657" s="63">
        <v>-33.133010595077792</v>
      </c>
    </row>
    <row r="2658" spans="1:3" x14ac:dyDescent="0.2">
      <c r="A2658" s="63">
        <v>2634</v>
      </c>
      <c r="B2658" s="63">
        <v>23.802094282581034</v>
      </c>
      <c r="C2658" s="63">
        <v>-14.802094282581034</v>
      </c>
    </row>
    <row r="2659" spans="1:3" x14ac:dyDescent="0.2">
      <c r="A2659" s="63">
        <v>2635</v>
      </c>
      <c r="B2659" s="63">
        <v>29.797743645075197</v>
      </c>
      <c r="C2659" s="63">
        <v>19.202256354924803</v>
      </c>
    </row>
    <row r="2660" spans="1:3" x14ac:dyDescent="0.2">
      <c r="A2660" s="63">
        <v>2636</v>
      </c>
      <c r="B2660" s="63">
        <v>33.794843220071307</v>
      </c>
      <c r="C2660" s="63">
        <v>9.2051567799286929</v>
      </c>
    </row>
    <row r="2661" spans="1:3" x14ac:dyDescent="0.2">
      <c r="A2661" s="63">
        <v>2637</v>
      </c>
      <c r="B2661" s="63">
        <v>19.138811445085572</v>
      </c>
      <c r="C2661" s="63">
        <v>4.8611885549144276</v>
      </c>
    </row>
    <row r="2662" spans="1:3" x14ac:dyDescent="0.2">
      <c r="A2662" s="63">
        <v>2638</v>
      </c>
      <c r="B2662" s="63">
        <v>61.10835698254472</v>
      </c>
      <c r="C2662" s="63">
        <v>39.89164301745528</v>
      </c>
    </row>
    <row r="2663" spans="1:3" x14ac:dyDescent="0.2">
      <c r="A2663" s="63">
        <v>2639</v>
      </c>
      <c r="B2663" s="63">
        <v>64.439273295041488</v>
      </c>
      <c r="C2663" s="63">
        <v>45.560726704958512</v>
      </c>
    </row>
    <row r="2664" spans="1:3" x14ac:dyDescent="0.2">
      <c r="A2664" s="63">
        <v>2640</v>
      </c>
      <c r="B2664" s="63">
        <v>43.787592157561583</v>
      </c>
      <c r="C2664" s="63">
        <v>-21.787592157561583</v>
      </c>
    </row>
    <row r="2665" spans="1:3" x14ac:dyDescent="0.2">
      <c r="A2665" s="63">
        <v>2641</v>
      </c>
      <c r="B2665" s="63">
        <v>43.121408895062231</v>
      </c>
      <c r="C2665" s="63">
        <v>3.8785911049377688</v>
      </c>
    </row>
    <row r="2666" spans="1:3" x14ac:dyDescent="0.2">
      <c r="A2666" s="63">
        <v>2642</v>
      </c>
      <c r="B2666" s="63">
        <v>149.04454763245911</v>
      </c>
      <c r="C2666" s="63">
        <v>-9.0445476324591141</v>
      </c>
    </row>
    <row r="2667" spans="1:3" x14ac:dyDescent="0.2">
      <c r="A2667" s="63">
        <v>2643</v>
      </c>
      <c r="B2667" s="63">
        <v>39.79049258256547</v>
      </c>
      <c r="C2667" s="63">
        <v>-43.79049258256547</v>
      </c>
    </row>
    <row r="2668" spans="1:3" x14ac:dyDescent="0.2">
      <c r="A2668" s="63">
        <v>2644</v>
      </c>
      <c r="B2668" s="63">
        <v>46.452325207558985</v>
      </c>
      <c r="C2668" s="63">
        <v>-10.452325207558985</v>
      </c>
    </row>
    <row r="2669" spans="1:3" x14ac:dyDescent="0.2">
      <c r="A2669" s="63">
        <v>2645</v>
      </c>
      <c r="B2669" s="63">
        <v>37.791942795067413</v>
      </c>
      <c r="C2669" s="63">
        <v>12.208057204932587</v>
      </c>
    </row>
    <row r="2670" spans="1:3" x14ac:dyDescent="0.2">
      <c r="A2670" s="63">
        <v>2646</v>
      </c>
      <c r="B2670" s="63">
        <v>80.427671595025913</v>
      </c>
      <c r="C2670" s="63">
        <v>90.572328404974087</v>
      </c>
    </row>
    <row r="2671" spans="1:3" x14ac:dyDescent="0.2">
      <c r="A2671" s="63">
        <v>2647</v>
      </c>
      <c r="B2671" s="63">
        <v>27.133010595077792</v>
      </c>
      <c r="C2671" s="63">
        <v>15.866989404922208</v>
      </c>
    </row>
    <row r="2672" spans="1:3" x14ac:dyDescent="0.2">
      <c r="A2672" s="63">
        <v>2648</v>
      </c>
      <c r="B2672" s="63">
        <v>46.452325207558985</v>
      </c>
      <c r="C2672" s="63">
        <v>45.547674792441015</v>
      </c>
    </row>
    <row r="2673" spans="1:3" x14ac:dyDescent="0.2">
      <c r="A2673" s="63">
        <v>2649</v>
      </c>
      <c r="B2673" s="63">
        <v>39.79049258256547</v>
      </c>
      <c r="C2673" s="63">
        <v>16.20950741743453</v>
      </c>
    </row>
    <row r="2674" spans="1:3" x14ac:dyDescent="0.2">
      <c r="A2674" s="63">
        <v>2650</v>
      </c>
      <c r="B2674" s="63">
        <v>47.118508470058337</v>
      </c>
      <c r="C2674" s="63">
        <v>-47.118508470058337</v>
      </c>
    </row>
    <row r="2675" spans="1:3" x14ac:dyDescent="0.2">
      <c r="A2675" s="63">
        <v>2651</v>
      </c>
      <c r="B2675" s="63">
        <v>37.791942795067413</v>
      </c>
      <c r="C2675" s="63">
        <v>14.208057204932587</v>
      </c>
    </row>
    <row r="2676" spans="1:3" x14ac:dyDescent="0.2">
      <c r="A2676" s="63">
        <v>2652</v>
      </c>
      <c r="B2676" s="63">
        <v>41.122859107564175</v>
      </c>
      <c r="C2676" s="63">
        <v>-23.122859107564175</v>
      </c>
    </row>
    <row r="2677" spans="1:3" x14ac:dyDescent="0.2">
      <c r="A2677" s="63">
        <v>2653</v>
      </c>
      <c r="B2677" s="63">
        <v>52.447974570053148</v>
      </c>
      <c r="C2677" s="63">
        <v>6.5520254299468519</v>
      </c>
    </row>
    <row r="2678" spans="1:3" x14ac:dyDescent="0.2">
      <c r="A2678" s="63">
        <v>2654</v>
      </c>
      <c r="B2678" s="63">
        <v>45.786141945059633</v>
      </c>
      <c r="C2678" s="63">
        <v>25.213858054940367</v>
      </c>
    </row>
    <row r="2679" spans="1:3" x14ac:dyDescent="0.2">
      <c r="A2679" s="63">
        <v>2655</v>
      </c>
      <c r="B2679" s="63">
        <v>68.436372870037587</v>
      </c>
      <c r="C2679" s="63">
        <v>-44.436372870037587</v>
      </c>
    </row>
    <row r="2680" spans="1:3" x14ac:dyDescent="0.2">
      <c r="A2680" s="63">
        <v>2656</v>
      </c>
      <c r="B2680" s="63">
        <v>82.426221382523977</v>
      </c>
      <c r="C2680" s="63">
        <v>57.573778617476023</v>
      </c>
    </row>
    <row r="2681" spans="1:3" x14ac:dyDescent="0.2">
      <c r="A2681" s="63">
        <v>2657</v>
      </c>
      <c r="B2681" s="63">
        <v>39.79049258256547</v>
      </c>
      <c r="C2681" s="63">
        <v>-45.79049258256547</v>
      </c>
    </row>
    <row r="2682" spans="1:3" x14ac:dyDescent="0.2">
      <c r="A2682" s="63">
        <v>2658</v>
      </c>
      <c r="B2682" s="63">
        <v>41.789042370063527</v>
      </c>
      <c r="C2682" s="63">
        <v>1.2109576299364733</v>
      </c>
    </row>
    <row r="2683" spans="1:3" x14ac:dyDescent="0.2">
      <c r="A2683" s="63">
        <v>2659</v>
      </c>
      <c r="B2683" s="63">
        <v>41.122859107564175</v>
      </c>
      <c r="C2683" s="63">
        <v>-22.122859107564175</v>
      </c>
    </row>
    <row r="2684" spans="1:3" x14ac:dyDescent="0.2">
      <c r="A2684" s="63">
        <v>2660</v>
      </c>
      <c r="B2684" s="63">
        <v>47.118508470058337</v>
      </c>
      <c r="C2684" s="63">
        <v>2.8814915299416626</v>
      </c>
    </row>
    <row r="2685" spans="1:3" x14ac:dyDescent="0.2">
      <c r="A2685" s="63">
        <v>2661</v>
      </c>
      <c r="B2685" s="63">
        <v>35.793393007569364</v>
      </c>
      <c r="C2685" s="63">
        <v>11.206606992430636</v>
      </c>
    </row>
    <row r="2686" spans="1:3" x14ac:dyDescent="0.2">
      <c r="A2686" s="63">
        <v>2662</v>
      </c>
      <c r="B2686" s="63">
        <v>59.109807195046663</v>
      </c>
      <c r="C2686" s="63">
        <v>65.89019280495333</v>
      </c>
    </row>
    <row r="2687" spans="1:3" x14ac:dyDescent="0.2">
      <c r="A2687" s="63">
        <v>2663</v>
      </c>
      <c r="B2687" s="63">
        <v>50.449424782555099</v>
      </c>
      <c r="C2687" s="63">
        <v>20.550575217444901</v>
      </c>
    </row>
    <row r="2688" spans="1:3" x14ac:dyDescent="0.2">
      <c r="A2688" s="63">
        <v>2664</v>
      </c>
      <c r="B2688" s="63">
        <v>65.771639820040178</v>
      </c>
      <c r="C2688" s="63">
        <v>76.228360179959822</v>
      </c>
    </row>
    <row r="2689" spans="1:3" x14ac:dyDescent="0.2">
      <c r="A2689" s="63">
        <v>2665</v>
      </c>
      <c r="B2689" s="63">
        <v>57.111257407548614</v>
      </c>
      <c r="C2689" s="63">
        <v>35.888742592451386</v>
      </c>
    </row>
    <row r="2690" spans="1:3" x14ac:dyDescent="0.2">
      <c r="A2690" s="63">
        <v>2666</v>
      </c>
      <c r="B2690" s="63">
        <v>79.761488332526568</v>
      </c>
      <c r="C2690" s="63">
        <v>76.238511667473432</v>
      </c>
    </row>
    <row r="2691" spans="1:3" x14ac:dyDescent="0.2">
      <c r="A2691" s="63">
        <v>2667</v>
      </c>
      <c r="B2691" s="63">
        <v>65.771639820040178</v>
      </c>
      <c r="C2691" s="63">
        <v>75.228360179959822</v>
      </c>
    </row>
    <row r="2692" spans="1:3" x14ac:dyDescent="0.2">
      <c r="A2692" s="63">
        <v>2668</v>
      </c>
      <c r="B2692" s="63">
        <v>57.111257407548614</v>
      </c>
      <c r="C2692" s="63">
        <v>34.888742592451386</v>
      </c>
    </row>
    <row r="2693" spans="1:3" x14ac:dyDescent="0.2">
      <c r="A2693" s="63">
        <v>2669</v>
      </c>
      <c r="B2693" s="63">
        <v>71.101105920034996</v>
      </c>
      <c r="C2693" s="63">
        <v>85.898894079965004</v>
      </c>
    </row>
    <row r="2694" spans="1:3" x14ac:dyDescent="0.2">
      <c r="A2694" s="63">
        <v>2670</v>
      </c>
      <c r="B2694" s="63">
        <v>59.109807195046663</v>
      </c>
      <c r="C2694" s="63">
        <v>63.890192804953337</v>
      </c>
    </row>
    <row r="2695" spans="1:3" x14ac:dyDescent="0.2">
      <c r="A2695" s="63">
        <v>2671</v>
      </c>
      <c r="B2695" s="63">
        <v>50.449424782555099</v>
      </c>
      <c r="C2695" s="63">
        <v>22.550575217444901</v>
      </c>
    </row>
    <row r="2696" spans="1:3" x14ac:dyDescent="0.2">
      <c r="A2696" s="63">
        <v>2672</v>
      </c>
      <c r="B2696" s="63">
        <v>173.02714508243577</v>
      </c>
      <c r="C2696" s="63">
        <v>152.97285491756423</v>
      </c>
    </row>
    <row r="2697" spans="1:3" x14ac:dyDescent="0.2">
      <c r="A2697" s="63">
        <v>2673</v>
      </c>
      <c r="B2697" s="63">
        <v>158.37111330745006</v>
      </c>
      <c r="C2697" s="63">
        <v>62.628886692549941</v>
      </c>
    </row>
    <row r="2698" spans="1:3" x14ac:dyDescent="0.2">
      <c r="A2698" s="63">
        <v>2674</v>
      </c>
      <c r="B2698" s="63">
        <v>116.4015677699909</v>
      </c>
      <c r="C2698" s="63">
        <v>115.5984322300091</v>
      </c>
    </row>
    <row r="2699" spans="1:3" x14ac:dyDescent="0.2">
      <c r="A2699" s="63">
        <v>2675</v>
      </c>
      <c r="B2699" s="63">
        <v>80.427671595025913</v>
      </c>
      <c r="C2699" s="63">
        <v>91.572328404974087</v>
      </c>
    </row>
    <row r="2700" spans="1:3" x14ac:dyDescent="0.2">
      <c r="A2700" s="63">
        <v>2676</v>
      </c>
      <c r="B2700" s="63">
        <v>183.6860772824254</v>
      </c>
      <c r="C2700" s="63">
        <v>142.3139227175746</v>
      </c>
    </row>
    <row r="2701" spans="1:3" x14ac:dyDescent="0.2">
      <c r="A2701" s="63">
        <v>2677</v>
      </c>
      <c r="B2701" s="63">
        <v>68.436372870037587</v>
      </c>
      <c r="C2701" s="63">
        <v>102.56362712996241</v>
      </c>
    </row>
    <row r="2702" spans="1:3" x14ac:dyDescent="0.2">
      <c r="A2702" s="63">
        <v>2678</v>
      </c>
      <c r="B2702" s="63">
        <v>193.01264295741635</v>
      </c>
      <c r="C2702" s="63">
        <v>26.987357042583653</v>
      </c>
    </row>
    <row r="2703" spans="1:3" x14ac:dyDescent="0.2">
      <c r="A2703" s="63">
        <v>2679</v>
      </c>
      <c r="B2703" s="63">
        <v>181.68752749492734</v>
      </c>
      <c r="C2703" s="63">
        <v>94.312472505072662</v>
      </c>
    </row>
    <row r="2704" spans="1:3" x14ac:dyDescent="0.2">
      <c r="A2704" s="63">
        <v>2680</v>
      </c>
      <c r="B2704" s="63">
        <v>16.474078395088167</v>
      </c>
      <c r="C2704" s="63">
        <v>-1.4740783950881671</v>
      </c>
    </row>
    <row r="2705" spans="1:3" x14ac:dyDescent="0.2">
      <c r="A2705" s="63">
        <v>2681</v>
      </c>
      <c r="B2705" s="63">
        <v>5.1489629325991899</v>
      </c>
      <c r="C2705" s="63">
        <v>41.85103706740081</v>
      </c>
    </row>
    <row r="2706" spans="1:3" x14ac:dyDescent="0.2">
      <c r="A2706" s="63">
        <v>2682</v>
      </c>
      <c r="B2706" s="63">
        <v>17.806444920086868</v>
      </c>
      <c r="C2706" s="63">
        <v>-1.806444920086868</v>
      </c>
    </row>
    <row r="2707" spans="1:3" x14ac:dyDescent="0.2">
      <c r="A2707" s="63">
        <v>2683</v>
      </c>
      <c r="B2707" s="63">
        <v>23.802094282581034</v>
      </c>
      <c r="C2707" s="63">
        <v>-19.802094282581034</v>
      </c>
    </row>
    <row r="2708" spans="1:3" x14ac:dyDescent="0.2">
      <c r="A2708" s="63">
        <v>2684</v>
      </c>
      <c r="B2708" s="63">
        <v>19.138811445085572</v>
      </c>
      <c r="C2708" s="63">
        <v>-6.1388114450855724</v>
      </c>
    </row>
    <row r="2709" spans="1:3" x14ac:dyDescent="0.2">
      <c r="A2709" s="63">
        <v>2685</v>
      </c>
      <c r="B2709" s="63">
        <v>34.461026482570659</v>
      </c>
      <c r="C2709" s="63">
        <v>-43.461026482570659</v>
      </c>
    </row>
    <row r="2710" spans="1:3" x14ac:dyDescent="0.2">
      <c r="A2710" s="63">
        <v>2686</v>
      </c>
      <c r="B2710" s="63">
        <v>67.104006345038883</v>
      </c>
      <c r="C2710" s="63">
        <v>-85.104006345038883</v>
      </c>
    </row>
    <row r="2711" spans="1:3" x14ac:dyDescent="0.2">
      <c r="A2711" s="63">
        <v>2687</v>
      </c>
      <c r="B2711" s="63">
        <v>29.797743645075197</v>
      </c>
      <c r="C2711" s="63">
        <v>-13.797743645075197</v>
      </c>
    </row>
    <row r="2712" spans="1:3" x14ac:dyDescent="0.2">
      <c r="A2712" s="63">
        <v>2688</v>
      </c>
      <c r="B2712" s="63">
        <v>24.468277545080387</v>
      </c>
      <c r="C2712" s="63">
        <v>-37.468277545080383</v>
      </c>
    </row>
    <row r="2713" spans="1:3" x14ac:dyDescent="0.2">
      <c r="A2713" s="63">
        <v>2689</v>
      </c>
      <c r="B2713" s="63">
        <v>28.465377120076493</v>
      </c>
      <c r="C2713" s="63">
        <v>-31.465377120076493</v>
      </c>
    </row>
    <row r="2714" spans="1:3" x14ac:dyDescent="0.2">
      <c r="A2714" s="63">
        <v>2690</v>
      </c>
      <c r="B2714" s="63">
        <v>36.459576270068709</v>
      </c>
      <c r="C2714" s="63">
        <v>27.540423729931291</v>
      </c>
    </row>
    <row r="2715" spans="1:3" x14ac:dyDescent="0.2">
      <c r="A2715" s="63">
        <v>2691</v>
      </c>
      <c r="B2715" s="63">
        <v>35.127209745070012</v>
      </c>
      <c r="C2715" s="63">
        <v>29.872790254929988</v>
      </c>
    </row>
    <row r="2716" spans="1:3" x14ac:dyDescent="0.2">
      <c r="A2716" s="63">
        <v>2692</v>
      </c>
      <c r="B2716" s="63">
        <v>58.443623932547311</v>
      </c>
      <c r="C2716" s="63">
        <v>-6.443623932547311</v>
      </c>
    </row>
    <row r="2717" spans="1:3" x14ac:dyDescent="0.2">
      <c r="A2717" s="63">
        <v>2693</v>
      </c>
      <c r="B2717" s="63">
        <v>55.778890882549909</v>
      </c>
      <c r="C2717" s="63">
        <v>14.221109117450091</v>
      </c>
    </row>
    <row r="2718" spans="1:3" x14ac:dyDescent="0.2">
      <c r="A2718" s="63">
        <v>2694</v>
      </c>
      <c r="B2718" s="63">
        <v>19.138811445085572</v>
      </c>
      <c r="C2718" s="63">
        <v>4.8611885549144276</v>
      </c>
    </row>
    <row r="2719" spans="1:3" x14ac:dyDescent="0.2">
      <c r="A2719" s="63">
        <v>2695</v>
      </c>
      <c r="B2719" s="63">
        <v>25.134460807579735</v>
      </c>
      <c r="C2719" s="63">
        <v>13.865539192420265</v>
      </c>
    </row>
    <row r="2720" spans="1:3" x14ac:dyDescent="0.2">
      <c r="A2720" s="63">
        <v>2696</v>
      </c>
      <c r="B2720" s="63">
        <v>63.773090032542129</v>
      </c>
      <c r="C2720" s="63">
        <v>44.226909967457871</v>
      </c>
    </row>
    <row r="2721" spans="1:3" x14ac:dyDescent="0.2">
      <c r="A2721" s="63">
        <v>2697</v>
      </c>
      <c r="B2721" s="63">
        <v>98.414619682508402</v>
      </c>
      <c r="C2721" s="63">
        <v>45.585380317491598</v>
      </c>
    </row>
    <row r="2722" spans="1:3" x14ac:dyDescent="0.2">
      <c r="A2722" s="63">
        <v>2698</v>
      </c>
      <c r="B2722" s="63">
        <v>111.73828493249543</v>
      </c>
      <c r="C2722" s="63">
        <v>26.261715067504568</v>
      </c>
    </row>
    <row r="2723" spans="1:3" x14ac:dyDescent="0.2">
      <c r="A2723" s="63">
        <v>2699</v>
      </c>
      <c r="B2723" s="63">
        <v>41.122859107564175</v>
      </c>
      <c r="C2723" s="63">
        <v>-22.122859107564175</v>
      </c>
    </row>
    <row r="2724" spans="1:3" x14ac:dyDescent="0.2">
      <c r="A2724" s="63">
        <v>2700</v>
      </c>
      <c r="B2724" s="63">
        <v>41.789042370063527</v>
      </c>
      <c r="C2724" s="63">
        <v>0.21095762993647327</v>
      </c>
    </row>
    <row r="2725" spans="1:3" x14ac:dyDescent="0.2">
      <c r="A2725" s="63">
        <v>2701</v>
      </c>
      <c r="B2725" s="63">
        <v>33.794843220071307</v>
      </c>
      <c r="C2725" s="63">
        <v>6.2051567799286929</v>
      </c>
    </row>
    <row r="2726" spans="1:3" x14ac:dyDescent="0.2">
      <c r="A2726" s="63">
        <v>2702</v>
      </c>
      <c r="B2726" s="63">
        <v>39.79049258256547</v>
      </c>
      <c r="C2726" s="63">
        <v>-43.79049258256547</v>
      </c>
    </row>
    <row r="2727" spans="1:3" x14ac:dyDescent="0.2">
      <c r="A2727" s="63">
        <v>2703</v>
      </c>
      <c r="B2727" s="63">
        <v>37.791942795067413</v>
      </c>
      <c r="C2727" s="63">
        <v>30.208057204932587</v>
      </c>
    </row>
    <row r="2728" spans="1:3" x14ac:dyDescent="0.2">
      <c r="A2728" s="63">
        <v>2704</v>
      </c>
      <c r="B2728" s="63">
        <v>37.791942795067413</v>
      </c>
      <c r="C2728" s="63">
        <v>32.208057204932587</v>
      </c>
    </row>
    <row r="2729" spans="1:3" x14ac:dyDescent="0.2">
      <c r="A2729" s="63">
        <v>2705</v>
      </c>
      <c r="B2729" s="63">
        <v>35.793393007569364</v>
      </c>
      <c r="C2729" s="63">
        <v>10.206606992430636</v>
      </c>
    </row>
    <row r="2730" spans="1:3" x14ac:dyDescent="0.2">
      <c r="A2730" s="63">
        <v>2706</v>
      </c>
      <c r="B2730" s="63">
        <v>47.118508470058337</v>
      </c>
      <c r="C2730" s="63">
        <v>-46.118508470058337</v>
      </c>
    </row>
    <row r="2731" spans="1:3" x14ac:dyDescent="0.2">
      <c r="A2731" s="63">
        <v>2707</v>
      </c>
      <c r="B2731" s="63">
        <v>51.115608045054451</v>
      </c>
      <c r="C2731" s="63">
        <v>6.8843919549455492</v>
      </c>
    </row>
    <row r="2732" spans="1:3" x14ac:dyDescent="0.2">
      <c r="A2732" s="63">
        <v>2708</v>
      </c>
      <c r="B2732" s="63">
        <v>35.127209745070012</v>
      </c>
      <c r="C2732" s="63">
        <v>11.872790254929988</v>
      </c>
    </row>
    <row r="2733" spans="1:3" x14ac:dyDescent="0.2">
      <c r="A2733" s="63">
        <v>2709</v>
      </c>
      <c r="B2733" s="63">
        <v>43.121408895062231</v>
      </c>
      <c r="C2733" s="63">
        <v>-19.121408895062231</v>
      </c>
    </row>
    <row r="2734" spans="1:3" x14ac:dyDescent="0.2">
      <c r="A2734" s="63">
        <v>2710</v>
      </c>
      <c r="B2734" s="63">
        <v>68.436372870037587</v>
      </c>
      <c r="C2734" s="63">
        <v>-43.436372870037587</v>
      </c>
    </row>
    <row r="2735" spans="1:3" x14ac:dyDescent="0.2">
      <c r="A2735" s="63">
        <v>2711</v>
      </c>
      <c r="B2735" s="63">
        <v>60.442173720045368</v>
      </c>
      <c r="C2735" s="63">
        <v>25.557826279954632</v>
      </c>
    </row>
    <row r="2736" spans="1:3" x14ac:dyDescent="0.2">
      <c r="A2736" s="63">
        <v>2712</v>
      </c>
      <c r="B2736" s="63">
        <v>58.443623932547311</v>
      </c>
      <c r="C2736" s="63">
        <v>-8.443623932547311</v>
      </c>
    </row>
    <row r="2737" spans="1:3" x14ac:dyDescent="0.2">
      <c r="A2737" s="63">
        <v>2713</v>
      </c>
      <c r="B2737" s="63">
        <v>55.778890882549909</v>
      </c>
      <c r="C2737" s="63">
        <v>12.221109117450091</v>
      </c>
    </row>
    <row r="2738" spans="1:3" x14ac:dyDescent="0.2">
      <c r="A2738" s="63">
        <v>2714</v>
      </c>
      <c r="B2738" s="63">
        <v>36.459576270068709</v>
      </c>
      <c r="C2738" s="63">
        <v>27.540423729931291</v>
      </c>
    </row>
    <row r="2739" spans="1:3" x14ac:dyDescent="0.2">
      <c r="A2739" s="63">
        <v>2715</v>
      </c>
      <c r="B2739" s="63">
        <v>21.803544495082978</v>
      </c>
      <c r="C2739" s="63">
        <v>5.1964555049170222</v>
      </c>
    </row>
    <row r="2740" spans="1:3" x14ac:dyDescent="0.2">
      <c r="A2740" s="63">
        <v>2716</v>
      </c>
      <c r="B2740" s="63">
        <v>51.115608045054451</v>
      </c>
      <c r="C2740" s="63">
        <v>107.88439195494556</v>
      </c>
    </row>
    <row r="2741" spans="1:3" x14ac:dyDescent="0.2">
      <c r="A2741" s="63">
        <v>2717</v>
      </c>
      <c r="B2741" s="63">
        <v>47.118508470058337</v>
      </c>
      <c r="C2741" s="63">
        <v>-47.118508470058337</v>
      </c>
    </row>
    <row r="2742" spans="1:3" x14ac:dyDescent="0.2">
      <c r="A2742" s="63">
        <v>2718</v>
      </c>
      <c r="B2742" s="63">
        <v>39.124309320066118</v>
      </c>
      <c r="C2742" s="63">
        <v>-3.1243093200661178</v>
      </c>
    </row>
    <row r="2743" spans="1:3" x14ac:dyDescent="0.2">
      <c r="A2743" s="63">
        <v>2719</v>
      </c>
      <c r="B2743" s="63">
        <v>35.127209745070012</v>
      </c>
      <c r="C2743" s="63">
        <v>10.872790254929988</v>
      </c>
    </row>
    <row r="2744" spans="1:3" x14ac:dyDescent="0.2">
      <c r="A2744" s="63">
        <v>2720</v>
      </c>
      <c r="B2744" s="63">
        <v>43.121408895062231</v>
      </c>
      <c r="C2744" s="63">
        <v>-21.121408895062231</v>
      </c>
    </row>
    <row r="2745" spans="1:3" x14ac:dyDescent="0.2">
      <c r="A2745" s="63">
        <v>2721</v>
      </c>
      <c r="B2745" s="63">
        <v>51.115608045054451</v>
      </c>
      <c r="C2745" s="63">
        <v>6.8843919549455492</v>
      </c>
    </row>
    <row r="2746" spans="1:3" x14ac:dyDescent="0.2">
      <c r="A2746" s="63">
        <v>2722</v>
      </c>
      <c r="B2746" s="63">
        <v>27.799193857577144</v>
      </c>
      <c r="C2746" s="63">
        <v>17.200806142422856</v>
      </c>
    </row>
    <row r="2747" spans="1:3" x14ac:dyDescent="0.2">
      <c r="A2747" s="63">
        <v>2723</v>
      </c>
      <c r="B2747" s="63">
        <v>37.791942795067413</v>
      </c>
      <c r="C2747" s="63">
        <v>32.208057204932587</v>
      </c>
    </row>
    <row r="2748" spans="1:3" x14ac:dyDescent="0.2">
      <c r="A2748" s="63">
        <v>2724</v>
      </c>
      <c r="B2748" s="63">
        <v>63.773090032542129</v>
      </c>
      <c r="C2748" s="63">
        <v>44.226909967457871</v>
      </c>
    </row>
    <row r="2749" spans="1:3" x14ac:dyDescent="0.2">
      <c r="A2749" s="63">
        <v>2725</v>
      </c>
      <c r="B2749" s="63">
        <v>65.105456557540833</v>
      </c>
      <c r="C2749" s="63">
        <v>79.894543442459167</v>
      </c>
    </row>
    <row r="2750" spans="1:3" x14ac:dyDescent="0.2">
      <c r="A2750" s="63">
        <v>2726</v>
      </c>
      <c r="B2750" s="63">
        <v>68.436372870037587</v>
      </c>
      <c r="C2750" s="63">
        <v>-43.436372870037587</v>
      </c>
    </row>
    <row r="2751" spans="1:3" x14ac:dyDescent="0.2">
      <c r="A2751" s="63">
        <v>2727</v>
      </c>
      <c r="B2751" s="63">
        <v>60.442173720045368</v>
      </c>
      <c r="C2751" s="63">
        <v>25.557826279954632</v>
      </c>
    </row>
    <row r="2752" spans="1:3" x14ac:dyDescent="0.2">
      <c r="A2752" s="63">
        <v>2728</v>
      </c>
      <c r="B2752" s="63">
        <v>41.122859107564175</v>
      </c>
      <c r="C2752" s="63">
        <v>-22.122859107564175</v>
      </c>
    </row>
    <row r="2753" spans="1:3" x14ac:dyDescent="0.2">
      <c r="A2753" s="63">
        <v>2729</v>
      </c>
      <c r="B2753" s="63">
        <v>25.134460807579735</v>
      </c>
      <c r="C2753" s="63">
        <v>13.865539192420265</v>
      </c>
    </row>
    <row r="2754" spans="1:3" x14ac:dyDescent="0.2">
      <c r="A2754" s="63">
        <v>2730</v>
      </c>
      <c r="B2754" s="63">
        <v>19.138811445085572</v>
      </c>
      <c r="C2754" s="63">
        <v>4.8611885549144276</v>
      </c>
    </row>
    <row r="2755" spans="1:3" x14ac:dyDescent="0.2">
      <c r="A2755" s="63">
        <v>2731</v>
      </c>
      <c r="B2755" s="63">
        <v>50.449424782555099</v>
      </c>
      <c r="C2755" s="63">
        <v>538.55057521744493</v>
      </c>
    </row>
    <row r="2756" spans="1:3" x14ac:dyDescent="0.2">
      <c r="A2756" s="63">
        <v>2732</v>
      </c>
      <c r="B2756" s="63">
        <v>39.79049258256547</v>
      </c>
      <c r="C2756" s="63">
        <v>-57.79049258256547</v>
      </c>
    </row>
    <row r="2757" spans="1:3" x14ac:dyDescent="0.2">
      <c r="A2757" s="63">
        <v>2733</v>
      </c>
      <c r="B2757" s="63">
        <v>114.40301798249284</v>
      </c>
      <c r="C2757" s="63">
        <v>25.596982017507159</v>
      </c>
    </row>
    <row r="2758" spans="1:3" x14ac:dyDescent="0.2">
      <c r="A2758" s="63">
        <v>2734</v>
      </c>
      <c r="B2758" s="63">
        <v>28.465377120076493</v>
      </c>
      <c r="C2758" s="63">
        <v>-32.465377120076496</v>
      </c>
    </row>
    <row r="2759" spans="1:3" x14ac:dyDescent="0.2">
      <c r="A2759" s="63">
        <v>2735</v>
      </c>
      <c r="B2759" s="63">
        <v>17.806444920086868</v>
      </c>
      <c r="C2759" s="63">
        <v>0.19355507991313203</v>
      </c>
    </row>
    <row r="2760" spans="1:3" x14ac:dyDescent="0.2">
      <c r="A2760" s="63">
        <v>2736</v>
      </c>
      <c r="B2760" s="63">
        <v>5.1489629325991899</v>
      </c>
      <c r="C2760" s="63">
        <v>41.85103706740081</v>
      </c>
    </row>
    <row r="2761" spans="1:3" x14ac:dyDescent="0.2">
      <c r="A2761" s="63">
        <v>2737</v>
      </c>
      <c r="B2761" s="63">
        <v>37.791942795067413</v>
      </c>
      <c r="C2761" s="63">
        <v>11.208057204932587</v>
      </c>
    </row>
    <row r="2762" spans="1:3" x14ac:dyDescent="0.2">
      <c r="A2762" s="63">
        <v>2738</v>
      </c>
      <c r="B2762" s="63">
        <v>38.458126057566766</v>
      </c>
      <c r="C2762" s="63">
        <v>1.5418739424332344</v>
      </c>
    </row>
    <row r="2763" spans="1:3" x14ac:dyDescent="0.2">
      <c r="A2763" s="63">
        <v>2739</v>
      </c>
      <c r="B2763" s="63">
        <v>34.461026482570659</v>
      </c>
      <c r="C2763" s="63">
        <v>-43.461026482570659</v>
      </c>
    </row>
    <row r="2764" spans="1:3" x14ac:dyDescent="0.2">
      <c r="A2764" s="63">
        <v>2740</v>
      </c>
      <c r="B2764" s="63">
        <v>24.468277545080387</v>
      </c>
      <c r="C2764" s="63">
        <v>-37.468277545080383</v>
      </c>
    </row>
    <row r="2765" spans="1:3" x14ac:dyDescent="0.2">
      <c r="A2765" s="63">
        <v>2741</v>
      </c>
      <c r="B2765" s="63">
        <v>59.109807195046663</v>
      </c>
      <c r="C2765" s="63">
        <v>63.890192804953337</v>
      </c>
    </row>
    <row r="2766" spans="1:3" x14ac:dyDescent="0.2">
      <c r="A2766" s="63">
        <v>2742</v>
      </c>
      <c r="B2766" s="63">
        <v>173.02714508243577</v>
      </c>
      <c r="C2766" s="63">
        <v>193.97285491756423</v>
      </c>
    </row>
    <row r="2767" spans="1:3" x14ac:dyDescent="0.2">
      <c r="A2767" s="63">
        <v>2743</v>
      </c>
      <c r="B2767" s="63">
        <v>124.39576691998312</v>
      </c>
      <c r="C2767" s="63">
        <v>-280.39576691998309</v>
      </c>
    </row>
    <row r="2768" spans="1:3" x14ac:dyDescent="0.2">
      <c r="A2768" s="63">
        <v>2744</v>
      </c>
      <c r="B2768" s="63">
        <v>61.10835698254472</v>
      </c>
      <c r="C2768" s="63">
        <v>94.89164301745528</v>
      </c>
    </row>
    <row r="2769" spans="1:3" x14ac:dyDescent="0.2">
      <c r="A2769" s="63">
        <v>2745</v>
      </c>
      <c r="B2769" s="63">
        <v>65.771639820040178</v>
      </c>
      <c r="C2769" s="63">
        <v>75.228360179959822</v>
      </c>
    </row>
    <row r="2770" spans="1:3" x14ac:dyDescent="0.2">
      <c r="A2770" s="63">
        <v>2746</v>
      </c>
      <c r="B2770" s="63">
        <v>197.67592579491179</v>
      </c>
      <c r="C2770" s="63">
        <v>212.32407420508821</v>
      </c>
    </row>
    <row r="2771" spans="1:3" x14ac:dyDescent="0.2">
      <c r="A2771" s="63">
        <v>2747</v>
      </c>
      <c r="B2771" s="63">
        <v>63.773090032542129</v>
      </c>
      <c r="C2771" s="63">
        <v>-367.77309003254214</v>
      </c>
    </row>
    <row r="2772" spans="1:3" x14ac:dyDescent="0.2">
      <c r="A2772" s="63">
        <v>2748</v>
      </c>
      <c r="B2772" s="63">
        <v>131.72378280747597</v>
      </c>
      <c r="C2772" s="63">
        <v>217.27621719252403</v>
      </c>
    </row>
    <row r="2773" spans="1:3" x14ac:dyDescent="0.2">
      <c r="A2773" s="63">
        <v>2749</v>
      </c>
      <c r="B2773" s="63">
        <v>39.79049258256547</v>
      </c>
      <c r="C2773" s="63">
        <v>16.20950741743453</v>
      </c>
    </row>
    <row r="2774" spans="1:3" x14ac:dyDescent="0.2">
      <c r="A2774" s="63">
        <v>2750</v>
      </c>
      <c r="B2774" s="63">
        <v>58.443623932547311</v>
      </c>
      <c r="C2774" s="63">
        <v>-6.443623932547311</v>
      </c>
    </row>
    <row r="2775" spans="1:3" x14ac:dyDescent="0.2">
      <c r="A2775" s="63">
        <v>2751</v>
      </c>
      <c r="B2775" s="63">
        <v>28.465377120076493</v>
      </c>
      <c r="C2775" s="63">
        <v>16.534622879923507</v>
      </c>
    </row>
    <row r="2776" spans="1:3" x14ac:dyDescent="0.2">
      <c r="A2776" s="63">
        <v>2752</v>
      </c>
      <c r="B2776" s="63">
        <v>37.791942795067413</v>
      </c>
      <c r="C2776" s="63">
        <v>33.208057204932587</v>
      </c>
    </row>
    <row r="2777" spans="1:3" x14ac:dyDescent="0.2">
      <c r="A2777" s="63">
        <v>2753</v>
      </c>
      <c r="B2777" s="63">
        <v>47.118508470058337</v>
      </c>
      <c r="C2777" s="63">
        <v>-46.118508470058337</v>
      </c>
    </row>
    <row r="2778" spans="1:3" x14ac:dyDescent="0.2">
      <c r="A2778" s="63">
        <v>2754</v>
      </c>
      <c r="B2778" s="63">
        <v>37.791942795067413</v>
      </c>
      <c r="C2778" s="63">
        <v>29.208057204932587</v>
      </c>
    </row>
    <row r="2779" spans="1:3" x14ac:dyDescent="0.2">
      <c r="A2779" s="63">
        <v>2755</v>
      </c>
      <c r="B2779" s="63">
        <v>35.793393007569364</v>
      </c>
      <c r="C2779" s="63">
        <v>10.206606992430636</v>
      </c>
    </row>
    <row r="2780" spans="1:3" x14ac:dyDescent="0.2">
      <c r="A2780" s="63">
        <v>2756</v>
      </c>
      <c r="B2780" s="63">
        <v>17.806444920086868</v>
      </c>
      <c r="C2780" s="63">
        <v>0.19355507991313203</v>
      </c>
    </row>
    <row r="2781" spans="1:3" x14ac:dyDescent="0.2">
      <c r="A2781" s="63">
        <v>2757</v>
      </c>
      <c r="B2781" s="63">
        <v>23.802094282581034</v>
      </c>
      <c r="C2781" s="63">
        <v>-19.802094282581034</v>
      </c>
    </row>
    <row r="2782" spans="1:3" x14ac:dyDescent="0.2">
      <c r="A2782" s="63">
        <v>2758</v>
      </c>
      <c r="B2782" s="63">
        <v>38.458126057566766</v>
      </c>
      <c r="C2782" s="63">
        <v>1.5418739424332344</v>
      </c>
    </row>
    <row r="2783" spans="1:3" x14ac:dyDescent="0.2">
      <c r="A2783" s="63">
        <v>2759</v>
      </c>
      <c r="B2783" s="63">
        <v>67.104006345038883</v>
      </c>
      <c r="C2783" s="63">
        <v>-83.104006345038883</v>
      </c>
    </row>
    <row r="2784" spans="1:3" x14ac:dyDescent="0.2">
      <c r="A2784" s="63">
        <v>2760</v>
      </c>
      <c r="B2784" s="63">
        <v>24.468277545080387</v>
      </c>
      <c r="C2784" s="63">
        <v>-37.468277545080383</v>
      </c>
    </row>
    <row r="2785" spans="1:3" x14ac:dyDescent="0.2">
      <c r="A2785" s="63">
        <v>2761</v>
      </c>
      <c r="B2785" s="63">
        <v>34.461026482570659</v>
      </c>
      <c r="C2785" s="63">
        <v>-43.461026482570659</v>
      </c>
    </row>
    <row r="2786" spans="1:3" x14ac:dyDescent="0.2">
      <c r="A2786" s="63">
        <v>2762</v>
      </c>
      <c r="B2786" s="63">
        <v>29.797743645075197</v>
      </c>
      <c r="C2786" s="63">
        <v>-11.797743645075197</v>
      </c>
    </row>
    <row r="2787" spans="1:3" x14ac:dyDescent="0.2">
      <c r="A2787" s="63">
        <v>2763</v>
      </c>
      <c r="B2787" s="63">
        <v>43.121408895062231</v>
      </c>
      <c r="C2787" s="63">
        <v>-21.121408895062231</v>
      </c>
    </row>
    <row r="2788" spans="1:3" x14ac:dyDescent="0.2">
      <c r="A2788" s="63">
        <v>2764</v>
      </c>
      <c r="B2788" s="63">
        <v>68.436372870037587</v>
      </c>
      <c r="C2788" s="63">
        <v>-44.436372870037587</v>
      </c>
    </row>
    <row r="2789" spans="1:3" x14ac:dyDescent="0.2">
      <c r="A2789" s="63">
        <v>2765</v>
      </c>
      <c r="B2789" s="63">
        <v>35.793393007569364</v>
      </c>
      <c r="C2789" s="63">
        <v>13.206606992430636</v>
      </c>
    </row>
    <row r="2790" spans="1:3" x14ac:dyDescent="0.2">
      <c r="A2790" s="63">
        <v>2766</v>
      </c>
      <c r="B2790" s="63">
        <v>25.134460807579735</v>
      </c>
      <c r="C2790" s="63">
        <v>11.865539192420265</v>
      </c>
    </row>
    <row r="2791" spans="1:3" x14ac:dyDescent="0.2">
      <c r="A2791" s="63">
        <v>2767</v>
      </c>
      <c r="B2791" s="63">
        <v>93.085153582513598</v>
      </c>
      <c r="C2791" s="63">
        <v>51.914846417486402</v>
      </c>
    </row>
    <row r="2792" spans="1:3" x14ac:dyDescent="0.2">
      <c r="A2792" s="63">
        <v>2768</v>
      </c>
      <c r="B2792" s="63">
        <v>19.138811445085572</v>
      </c>
      <c r="C2792" s="63">
        <v>4.8611885549144276</v>
      </c>
    </row>
    <row r="2793" spans="1:3" x14ac:dyDescent="0.2">
      <c r="A2793" s="63">
        <v>2769</v>
      </c>
      <c r="B2793" s="63">
        <v>63.773090032542129</v>
      </c>
      <c r="C2793" s="63">
        <v>46.226909967457871</v>
      </c>
    </row>
    <row r="2794" spans="1:3" x14ac:dyDescent="0.2">
      <c r="A2794" s="63">
        <v>2770</v>
      </c>
      <c r="B2794" s="63">
        <v>41.789042370063527</v>
      </c>
      <c r="C2794" s="63">
        <v>0.21095762993647327</v>
      </c>
    </row>
    <row r="2795" spans="1:3" x14ac:dyDescent="0.2">
      <c r="A2795" s="63">
        <v>2771</v>
      </c>
      <c r="B2795" s="63">
        <v>33.794843220071307</v>
      </c>
      <c r="C2795" s="63">
        <v>6.2051567799286929</v>
      </c>
    </row>
    <row r="2796" spans="1:3" x14ac:dyDescent="0.2">
      <c r="A2796" s="63">
        <v>2772</v>
      </c>
      <c r="B2796" s="63">
        <v>160.36966309494812</v>
      </c>
      <c r="C2796" s="63">
        <v>78.630336905051877</v>
      </c>
    </row>
    <row r="2797" spans="1:3" x14ac:dyDescent="0.2">
      <c r="A2797" s="63">
        <v>2773</v>
      </c>
      <c r="B2797" s="63">
        <v>57.111257407548614</v>
      </c>
      <c r="C2797" s="63">
        <v>35.888742592451386</v>
      </c>
    </row>
    <row r="2798" spans="1:3" x14ac:dyDescent="0.2">
      <c r="A2798" s="63">
        <v>2774</v>
      </c>
      <c r="B2798" s="63">
        <v>50.449424782555099</v>
      </c>
      <c r="C2798" s="63">
        <v>20.550575217444901</v>
      </c>
    </row>
    <row r="2799" spans="1:3" x14ac:dyDescent="0.2">
      <c r="A2799" s="63">
        <v>2775</v>
      </c>
      <c r="B2799" s="63">
        <v>65.771639820040178</v>
      </c>
      <c r="C2799" s="63">
        <v>76.228360179959822</v>
      </c>
    </row>
    <row r="2800" spans="1:3" x14ac:dyDescent="0.2">
      <c r="A2800" s="63">
        <v>2776</v>
      </c>
      <c r="B2800" s="63">
        <v>59.109807195046663</v>
      </c>
      <c r="C2800" s="63">
        <v>65.89019280495333</v>
      </c>
    </row>
    <row r="2801" spans="1:3" x14ac:dyDescent="0.2">
      <c r="A2801" s="63">
        <v>2777</v>
      </c>
      <c r="B2801" s="63">
        <v>37.791942795067413</v>
      </c>
      <c r="C2801" s="63">
        <v>12.208057204932587</v>
      </c>
    </row>
    <row r="2802" spans="1:3" x14ac:dyDescent="0.2">
      <c r="A2802" s="63">
        <v>2778</v>
      </c>
      <c r="B2802" s="63">
        <v>38.458126057566766</v>
      </c>
      <c r="C2802" s="63">
        <v>3.5418739424332344</v>
      </c>
    </row>
    <row r="2803" spans="1:3" x14ac:dyDescent="0.2">
      <c r="A2803" s="63">
        <v>2779</v>
      </c>
      <c r="B2803" s="63">
        <v>67.104006345038883</v>
      </c>
      <c r="C2803" s="63">
        <v>-83.104006345038883</v>
      </c>
    </row>
    <row r="2804" spans="1:3" x14ac:dyDescent="0.2">
      <c r="A2804" s="63">
        <v>2780</v>
      </c>
      <c r="B2804" s="63">
        <v>34.461026482570659</v>
      </c>
      <c r="C2804" s="63">
        <v>-43.461026482570659</v>
      </c>
    </row>
    <row r="2805" spans="1:3" x14ac:dyDescent="0.2">
      <c r="A2805" s="63">
        <v>2781</v>
      </c>
      <c r="B2805" s="63">
        <v>29.797743645075197</v>
      </c>
      <c r="C2805" s="63">
        <v>-13.797743645075197</v>
      </c>
    </row>
    <row r="2806" spans="1:3" x14ac:dyDescent="0.2">
      <c r="A2806" s="63">
        <v>2782</v>
      </c>
      <c r="B2806" s="63">
        <v>24.468277545080387</v>
      </c>
      <c r="C2806" s="63">
        <v>-36.468277545080383</v>
      </c>
    </row>
    <row r="2807" spans="1:3" x14ac:dyDescent="0.2">
      <c r="A2807" s="63">
        <v>2783</v>
      </c>
      <c r="B2807" s="63">
        <v>35.127209745070012</v>
      </c>
      <c r="C2807" s="63">
        <v>28.872790254929988</v>
      </c>
    </row>
    <row r="2808" spans="1:3" x14ac:dyDescent="0.2">
      <c r="A2808" s="63">
        <v>2784</v>
      </c>
      <c r="B2808" s="63">
        <v>39.79049258256547</v>
      </c>
      <c r="C2808" s="63">
        <v>15.20950741743453</v>
      </c>
    </row>
    <row r="2809" spans="1:3" x14ac:dyDescent="0.2">
      <c r="A2809" s="63">
        <v>2785</v>
      </c>
      <c r="B2809" s="63">
        <v>36.459576270068709</v>
      </c>
      <c r="C2809" s="63">
        <v>27.540423729931291</v>
      </c>
    </row>
    <row r="2810" spans="1:3" x14ac:dyDescent="0.2">
      <c r="A2810" s="63">
        <v>2786</v>
      </c>
      <c r="B2810" s="63">
        <v>55.778890882549909</v>
      </c>
      <c r="C2810" s="63">
        <v>14.221109117450091</v>
      </c>
    </row>
    <row r="2811" spans="1:3" x14ac:dyDescent="0.2">
      <c r="A2811" s="63">
        <v>2787</v>
      </c>
      <c r="B2811" s="63">
        <v>39.124309320066118</v>
      </c>
      <c r="C2811" s="63">
        <v>-2.1243093200661178</v>
      </c>
    </row>
    <row r="2812" spans="1:3" x14ac:dyDescent="0.2">
      <c r="A2812" s="63">
        <v>2788</v>
      </c>
      <c r="B2812" s="63">
        <v>58.443623932547311</v>
      </c>
      <c r="C2812" s="63">
        <v>-8.443623932547311</v>
      </c>
    </row>
    <row r="2813" spans="1:3" x14ac:dyDescent="0.2">
      <c r="A2813" s="63">
        <v>2789</v>
      </c>
      <c r="B2813" s="63">
        <v>71.101105920034996</v>
      </c>
      <c r="C2813" s="63">
        <v>85.898894079965004</v>
      </c>
    </row>
    <row r="2814" spans="1:3" x14ac:dyDescent="0.2">
      <c r="A2814" s="63">
        <v>2790</v>
      </c>
      <c r="B2814" s="63">
        <v>104.41026904500258</v>
      </c>
      <c r="C2814" s="63">
        <v>135.58973095499744</v>
      </c>
    </row>
    <row r="2815" spans="1:3" x14ac:dyDescent="0.2">
      <c r="A2815" s="63">
        <v>2791</v>
      </c>
      <c r="B2815" s="63">
        <v>57.111257407548614</v>
      </c>
      <c r="C2815" s="63">
        <v>34.888742592451386</v>
      </c>
    </row>
    <row r="2816" spans="1:3" x14ac:dyDescent="0.2">
      <c r="A2816" s="63">
        <v>2792</v>
      </c>
      <c r="B2816" s="63">
        <v>65.771639820040178</v>
      </c>
      <c r="C2816" s="63">
        <v>76.228360179959822</v>
      </c>
    </row>
    <row r="2817" spans="1:3" x14ac:dyDescent="0.2">
      <c r="A2817" s="63">
        <v>2793</v>
      </c>
      <c r="B2817" s="63">
        <v>59.109807195046663</v>
      </c>
      <c r="C2817" s="63">
        <v>63.890192804953337</v>
      </c>
    </row>
    <row r="2818" spans="1:3" x14ac:dyDescent="0.2">
      <c r="A2818" s="63">
        <v>2794</v>
      </c>
      <c r="B2818" s="63">
        <v>50.449424782555099</v>
      </c>
      <c r="C2818" s="63">
        <v>20.550575217444901</v>
      </c>
    </row>
    <row r="2819" spans="1:3" x14ac:dyDescent="0.2">
      <c r="A2819" s="63">
        <v>2795</v>
      </c>
      <c r="B2819" s="63">
        <v>158.37111330745006</v>
      </c>
      <c r="C2819" s="63">
        <v>61.628886692549941</v>
      </c>
    </row>
    <row r="2820" spans="1:3" x14ac:dyDescent="0.2">
      <c r="A2820" s="63">
        <v>2796</v>
      </c>
      <c r="B2820" s="63">
        <v>83.758587907522667</v>
      </c>
      <c r="C2820" s="63">
        <v>-44.758587907522667</v>
      </c>
    </row>
    <row r="2821" spans="1:3" x14ac:dyDescent="0.2">
      <c r="A2821" s="63">
        <v>2797</v>
      </c>
      <c r="B2821" s="63">
        <v>207.66867473240205</v>
      </c>
      <c r="C2821" s="63">
        <v>118.33132526759795</v>
      </c>
    </row>
    <row r="2822" spans="1:3" x14ac:dyDescent="0.2">
      <c r="A2822" s="63">
        <v>2798</v>
      </c>
      <c r="B2822" s="63">
        <v>83.092404645023322</v>
      </c>
      <c r="C2822" s="63">
        <v>-196.09240464502332</v>
      </c>
    </row>
    <row r="2823" spans="1:3" x14ac:dyDescent="0.2">
      <c r="A2823" s="63">
        <v>2799</v>
      </c>
      <c r="B2823" s="63">
        <v>191.6802764324176</v>
      </c>
      <c r="C2823" s="63">
        <v>218.3197235675824</v>
      </c>
    </row>
    <row r="2824" spans="1:3" x14ac:dyDescent="0.2">
      <c r="A2824" s="63">
        <v>2800</v>
      </c>
      <c r="B2824" s="63">
        <v>114.40301798249284</v>
      </c>
      <c r="C2824" s="63">
        <v>-323.40301798249283</v>
      </c>
    </row>
    <row r="2825" spans="1:3" x14ac:dyDescent="0.2">
      <c r="A2825" s="63">
        <v>2801</v>
      </c>
      <c r="B2825" s="63">
        <v>92.418970320014239</v>
      </c>
      <c r="C2825" s="63">
        <v>-52.418970320014239</v>
      </c>
    </row>
    <row r="2826" spans="1:3" x14ac:dyDescent="0.2">
      <c r="A2826" s="63">
        <v>2802</v>
      </c>
      <c r="B2826" s="63">
        <v>113.07065145749414</v>
      </c>
      <c r="C2826" s="63">
        <v>118.92934854250586</v>
      </c>
    </row>
    <row r="2827" spans="1:3" x14ac:dyDescent="0.2">
      <c r="A2827" s="63">
        <v>2803</v>
      </c>
      <c r="B2827" s="63">
        <v>85.090954432521372</v>
      </c>
      <c r="C2827" s="63">
        <v>85.909045567478628</v>
      </c>
    </row>
    <row r="2828" spans="1:3" x14ac:dyDescent="0.2">
      <c r="A2828" s="63">
        <v>2804</v>
      </c>
      <c r="B2828" s="63">
        <v>147.71218110746042</v>
      </c>
      <c r="C2828" s="63">
        <v>177.28781889253958</v>
      </c>
    </row>
    <row r="2829" spans="1:3" x14ac:dyDescent="0.2">
      <c r="A2829" s="63">
        <v>2805</v>
      </c>
      <c r="B2829" s="63">
        <v>134.38851585747341</v>
      </c>
      <c r="C2829" s="63">
        <v>86.611484142526592</v>
      </c>
    </row>
    <row r="2830" spans="1:3" x14ac:dyDescent="0.2">
      <c r="A2830" s="63">
        <v>2806</v>
      </c>
      <c r="B2830" s="63">
        <v>182.35371075742671</v>
      </c>
      <c r="C2830" s="63">
        <v>-724.35371075742671</v>
      </c>
    </row>
    <row r="2831" spans="1:3" x14ac:dyDescent="0.2">
      <c r="A2831" s="63">
        <v>2807</v>
      </c>
      <c r="B2831" s="63">
        <v>5.1489629325991899</v>
      </c>
      <c r="C2831" s="63">
        <v>41.85103706740081</v>
      </c>
    </row>
    <row r="2832" spans="1:3" x14ac:dyDescent="0.2">
      <c r="A2832" s="63">
        <v>2808</v>
      </c>
      <c r="B2832" s="63">
        <v>17.806444920086868</v>
      </c>
      <c r="C2832" s="63">
        <v>-1.806444920086868</v>
      </c>
    </row>
    <row r="2833" spans="1:3" x14ac:dyDescent="0.2">
      <c r="A2833" s="63">
        <v>2809</v>
      </c>
      <c r="B2833" s="63">
        <v>16.474078395088167</v>
      </c>
      <c r="C2833" s="63">
        <v>-1.4740783950881671</v>
      </c>
    </row>
    <row r="2834" spans="1:3" x14ac:dyDescent="0.2">
      <c r="A2834" s="63">
        <v>2810</v>
      </c>
      <c r="B2834" s="63">
        <v>28.465377120076493</v>
      </c>
      <c r="C2834" s="63">
        <v>-31.465377120076493</v>
      </c>
    </row>
    <row r="2835" spans="1:3" x14ac:dyDescent="0.2">
      <c r="A2835" s="63">
        <v>2811</v>
      </c>
      <c r="B2835" s="63">
        <v>23.802094282581034</v>
      </c>
      <c r="C2835" s="63">
        <v>-17.802094282581034</v>
      </c>
    </row>
    <row r="2836" spans="1:3" x14ac:dyDescent="0.2">
      <c r="A2836" s="63">
        <v>2812</v>
      </c>
      <c r="B2836" s="63">
        <v>28.465377120076493</v>
      </c>
      <c r="C2836" s="63">
        <v>17.534622879923507</v>
      </c>
    </row>
    <row r="2837" spans="1:3" x14ac:dyDescent="0.2">
      <c r="A2837" s="63">
        <v>2813</v>
      </c>
      <c r="B2837" s="63">
        <v>35.793393007569364</v>
      </c>
      <c r="C2837" s="63">
        <v>11.206606992430636</v>
      </c>
    </row>
    <row r="2838" spans="1:3" x14ac:dyDescent="0.2">
      <c r="A2838" s="63">
        <v>2814</v>
      </c>
      <c r="B2838" s="63">
        <v>19.138811445085572</v>
      </c>
      <c r="C2838" s="63">
        <v>2.8611885549144276</v>
      </c>
    </row>
    <row r="2839" spans="1:3" x14ac:dyDescent="0.2">
      <c r="A2839" s="63">
        <v>2815</v>
      </c>
      <c r="B2839" s="63">
        <v>63.773090032542129</v>
      </c>
      <c r="C2839" s="63">
        <v>44.226909967457871</v>
      </c>
    </row>
    <row r="2840" spans="1:3" x14ac:dyDescent="0.2">
      <c r="A2840" s="63">
        <v>2816</v>
      </c>
      <c r="B2840" s="63">
        <v>58.443623932547311</v>
      </c>
      <c r="C2840" s="63">
        <v>86.556376067452689</v>
      </c>
    </row>
    <row r="2841" spans="1:3" x14ac:dyDescent="0.2">
      <c r="A2841" s="63">
        <v>2817</v>
      </c>
      <c r="B2841" s="63">
        <v>41.122859107564175</v>
      </c>
      <c r="C2841" s="63">
        <v>-22.122859107564175</v>
      </c>
    </row>
    <row r="2842" spans="1:3" x14ac:dyDescent="0.2">
      <c r="A2842" s="63">
        <v>2818</v>
      </c>
      <c r="B2842" s="63">
        <v>41.789042370063527</v>
      </c>
      <c r="C2842" s="63">
        <v>0.21095762993647327</v>
      </c>
    </row>
    <row r="2843" spans="1:3" x14ac:dyDescent="0.2">
      <c r="A2843" s="63">
        <v>2819</v>
      </c>
      <c r="B2843" s="63">
        <v>109.73973514499738</v>
      </c>
      <c r="C2843" s="63">
        <v>28.260264855002617</v>
      </c>
    </row>
    <row r="2844" spans="1:3" x14ac:dyDescent="0.2">
      <c r="A2844" s="63">
        <v>2820</v>
      </c>
      <c r="B2844" s="63">
        <v>39.79049258256547</v>
      </c>
      <c r="C2844" s="63">
        <v>-43.79049258256547</v>
      </c>
    </row>
    <row r="2845" spans="1:3" x14ac:dyDescent="0.2">
      <c r="A2845" s="63">
        <v>2821</v>
      </c>
      <c r="B2845" s="63">
        <v>37.791942795067413</v>
      </c>
      <c r="C2845" s="63">
        <v>-25.791942795067413</v>
      </c>
    </row>
    <row r="2846" spans="1:3" x14ac:dyDescent="0.2">
      <c r="A2846" s="63">
        <v>2822</v>
      </c>
      <c r="B2846" s="63">
        <v>33.794843220071307</v>
      </c>
      <c r="C2846" s="63">
        <v>8.2051567799286929</v>
      </c>
    </row>
    <row r="2847" spans="1:3" x14ac:dyDescent="0.2">
      <c r="A2847" s="63">
        <v>2823</v>
      </c>
      <c r="B2847" s="63">
        <v>118.40011755748895</v>
      </c>
      <c r="C2847" s="63">
        <v>38.599882442511046</v>
      </c>
    </row>
    <row r="2848" spans="1:3" x14ac:dyDescent="0.2">
      <c r="A2848" s="63">
        <v>2824</v>
      </c>
      <c r="B2848" s="63">
        <v>28.465377120076493</v>
      </c>
      <c r="C2848" s="63">
        <v>16.534622879923507</v>
      </c>
    </row>
    <row r="2849" spans="1:3" x14ac:dyDescent="0.2">
      <c r="A2849" s="63">
        <v>2825</v>
      </c>
      <c r="B2849" s="63">
        <v>37.791942795067413</v>
      </c>
      <c r="C2849" s="63">
        <v>29.208057204932587</v>
      </c>
    </row>
    <row r="2850" spans="1:3" x14ac:dyDescent="0.2">
      <c r="A2850" s="63">
        <v>2826</v>
      </c>
      <c r="B2850" s="63">
        <v>35.793393007569364</v>
      </c>
      <c r="C2850" s="63">
        <v>9.2066069924306362</v>
      </c>
    </row>
    <row r="2851" spans="1:3" x14ac:dyDescent="0.2">
      <c r="A2851" s="63">
        <v>2827</v>
      </c>
      <c r="B2851" s="63">
        <v>47.118508470058337</v>
      </c>
      <c r="C2851" s="63">
        <v>-47.118508470058337</v>
      </c>
    </row>
    <row r="2852" spans="1:3" x14ac:dyDescent="0.2">
      <c r="A2852" s="63">
        <v>2828</v>
      </c>
      <c r="B2852" s="63">
        <v>35.127209745070012</v>
      </c>
      <c r="C2852" s="63">
        <v>11.872790254929988</v>
      </c>
    </row>
    <row r="2853" spans="1:3" x14ac:dyDescent="0.2">
      <c r="A2853" s="63">
        <v>2829</v>
      </c>
      <c r="B2853" s="63">
        <v>43.121408895062231</v>
      </c>
      <c r="C2853" s="63">
        <v>-21.121408895062231</v>
      </c>
    </row>
    <row r="2854" spans="1:3" x14ac:dyDescent="0.2">
      <c r="A2854" s="63">
        <v>2830</v>
      </c>
      <c r="B2854" s="63">
        <v>51.115608045054451</v>
      </c>
      <c r="C2854" s="63">
        <v>6.8843919549455492</v>
      </c>
    </row>
    <row r="2855" spans="1:3" x14ac:dyDescent="0.2">
      <c r="A2855" s="63">
        <v>2831</v>
      </c>
      <c r="B2855" s="63">
        <v>51.115608045054451</v>
      </c>
      <c r="C2855" s="63">
        <v>28.884391954945549</v>
      </c>
    </row>
    <row r="2856" spans="1:3" x14ac:dyDescent="0.2">
      <c r="A2856" s="63">
        <v>2832</v>
      </c>
      <c r="B2856" s="63">
        <v>68.436372870037587</v>
      </c>
      <c r="C2856" s="63">
        <v>-43.436372870037587</v>
      </c>
    </row>
    <row r="2857" spans="1:3" x14ac:dyDescent="0.2">
      <c r="A2857" s="63">
        <v>2833</v>
      </c>
      <c r="B2857" s="63">
        <v>75.764388757530455</v>
      </c>
      <c r="C2857" s="63">
        <v>39.235611242469545</v>
      </c>
    </row>
    <row r="2858" spans="1:3" x14ac:dyDescent="0.2">
      <c r="A2858" s="63">
        <v>2834</v>
      </c>
      <c r="B2858" s="63">
        <v>40.456675845064822</v>
      </c>
      <c r="C2858" s="63">
        <v>-44.456675845064822</v>
      </c>
    </row>
    <row r="2859" spans="1:3" x14ac:dyDescent="0.2">
      <c r="A2859" s="63">
        <v>2835</v>
      </c>
      <c r="B2859" s="63">
        <v>39.79049258256547</v>
      </c>
      <c r="C2859" s="63">
        <v>-3.7904925825654701</v>
      </c>
    </row>
    <row r="2860" spans="1:3" x14ac:dyDescent="0.2">
      <c r="A2860" s="63">
        <v>2836</v>
      </c>
      <c r="B2860" s="63">
        <v>40.456675845064822</v>
      </c>
      <c r="C2860" s="63">
        <v>-23.456675845064822</v>
      </c>
    </row>
    <row r="2861" spans="1:3" x14ac:dyDescent="0.2">
      <c r="A2861" s="63">
        <v>2837</v>
      </c>
      <c r="B2861" s="63">
        <v>42.455225632562879</v>
      </c>
      <c r="C2861" s="63">
        <v>-5.455225632562879</v>
      </c>
    </row>
    <row r="2862" spans="1:3" x14ac:dyDescent="0.2">
      <c r="A2862" s="63">
        <v>2838</v>
      </c>
      <c r="B2862" s="63">
        <v>33.794843220071307</v>
      </c>
      <c r="C2862" s="63">
        <v>7.2051567799286929</v>
      </c>
    </row>
    <row r="2863" spans="1:3" x14ac:dyDescent="0.2">
      <c r="A2863" s="63">
        <v>2839</v>
      </c>
      <c r="B2863" s="63">
        <v>62.440723507543424</v>
      </c>
      <c r="C2863" s="63">
        <v>58.559276492456576</v>
      </c>
    </row>
    <row r="2864" spans="1:3" x14ac:dyDescent="0.2">
      <c r="A2864" s="63">
        <v>2840</v>
      </c>
      <c r="B2864" s="63">
        <v>47.78469173255769</v>
      </c>
      <c r="C2864" s="63">
        <v>13.21530826744231</v>
      </c>
    </row>
    <row r="2865" spans="1:3" x14ac:dyDescent="0.2">
      <c r="A2865" s="63">
        <v>2841</v>
      </c>
      <c r="B2865" s="63">
        <v>63.773090032542129</v>
      </c>
      <c r="C2865" s="63">
        <v>89.226909967457871</v>
      </c>
    </row>
    <row r="2866" spans="1:3" x14ac:dyDescent="0.2">
      <c r="A2866" s="63">
        <v>2842</v>
      </c>
      <c r="B2866" s="63">
        <v>60.442173720045368</v>
      </c>
      <c r="C2866" s="63">
        <v>33.557826279954632</v>
      </c>
    </row>
    <row r="2867" spans="1:3" x14ac:dyDescent="0.2">
      <c r="A2867" s="63">
        <v>2843</v>
      </c>
      <c r="B2867" s="63">
        <v>61.774540245044072</v>
      </c>
      <c r="C2867" s="63">
        <v>93.225459754955921</v>
      </c>
    </row>
    <row r="2868" spans="1:3" x14ac:dyDescent="0.2">
      <c r="A2868" s="63">
        <v>2844</v>
      </c>
      <c r="B2868" s="63">
        <v>93.751336845012943</v>
      </c>
      <c r="C2868" s="63">
        <v>61.248663154987057</v>
      </c>
    </row>
    <row r="2869" spans="1:3" x14ac:dyDescent="0.2">
      <c r="A2869" s="63">
        <v>2845</v>
      </c>
      <c r="B2869" s="63">
        <v>60.442173720045368</v>
      </c>
      <c r="C2869" s="63">
        <v>33.557826279954632</v>
      </c>
    </row>
    <row r="2870" spans="1:3" x14ac:dyDescent="0.2">
      <c r="A2870" s="63">
        <v>2846</v>
      </c>
      <c r="B2870" s="63">
        <v>62.440723507543424</v>
      </c>
      <c r="C2870" s="63">
        <v>92.559276492456576</v>
      </c>
    </row>
    <row r="2871" spans="1:3" x14ac:dyDescent="0.2">
      <c r="A2871" s="63">
        <v>2847</v>
      </c>
      <c r="B2871" s="63">
        <v>62.440723507543424</v>
      </c>
      <c r="C2871" s="63">
        <v>58.559276492456576</v>
      </c>
    </row>
    <row r="2872" spans="1:3" x14ac:dyDescent="0.2">
      <c r="A2872" s="63">
        <v>2848</v>
      </c>
      <c r="B2872" s="63">
        <v>47.78469173255769</v>
      </c>
      <c r="C2872" s="63">
        <v>13.21530826744231</v>
      </c>
    </row>
    <row r="2873" spans="1:3" x14ac:dyDescent="0.2">
      <c r="A2873" s="63">
        <v>2849</v>
      </c>
      <c r="B2873" s="63">
        <v>147.71218110746042</v>
      </c>
      <c r="C2873" s="63">
        <v>169.28781889253958</v>
      </c>
    </row>
    <row r="2874" spans="1:3" x14ac:dyDescent="0.2">
      <c r="A2874" s="63">
        <v>2850</v>
      </c>
      <c r="B2874" s="63">
        <v>152.37546394495587</v>
      </c>
      <c r="C2874" s="63">
        <v>75.624536055044132</v>
      </c>
    </row>
    <row r="2875" spans="1:3" x14ac:dyDescent="0.2">
      <c r="A2875" s="63">
        <v>2851</v>
      </c>
      <c r="B2875" s="63">
        <v>133.72233259497403</v>
      </c>
      <c r="C2875" s="63">
        <v>88.277667405025966</v>
      </c>
    </row>
    <row r="2876" spans="1:3" x14ac:dyDescent="0.2">
      <c r="A2876" s="63">
        <v>2852</v>
      </c>
      <c r="B2876" s="63">
        <v>131.72378280747597</v>
      </c>
      <c r="C2876" s="63">
        <v>36.27621719252403</v>
      </c>
    </row>
    <row r="2877" spans="1:3" x14ac:dyDescent="0.2">
      <c r="A2877" s="63">
        <v>2853</v>
      </c>
      <c r="B2877" s="63">
        <v>144.38126479496367</v>
      </c>
      <c r="C2877" s="63">
        <v>174.61873520503633</v>
      </c>
    </row>
    <row r="2878" spans="1:3" x14ac:dyDescent="0.2">
      <c r="A2878" s="63">
        <v>2854</v>
      </c>
      <c r="B2878" s="63">
        <v>93.751336845012943</v>
      </c>
      <c r="C2878" s="63">
        <v>74.248663154987057</v>
      </c>
    </row>
    <row r="2879" spans="1:3" x14ac:dyDescent="0.2">
      <c r="A2879" s="63">
        <v>2855</v>
      </c>
      <c r="B2879" s="63">
        <v>169.0300455074397</v>
      </c>
      <c r="C2879" s="63">
        <v>58.969954492560305</v>
      </c>
    </row>
    <row r="2880" spans="1:3" x14ac:dyDescent="0.2">
      <c r="A2880" s="63">
        <v>2856</v>
      </c>
      <c r="B2880" s="63">
        <v>158.37111330745006</v>
      </c>
      <c r="C2880" s="63">
        <v>103.62888669254994</v>
      </c>
    </row>
    <row r="2881" spans="1:3" x14ac:dyDescent="0.2">
      <c r="A2881" s="63">
        <v>2857</v>
      </c>
      <c r="B2881" s="63">
        <v>18.47262818258622</v>
      </c>
      <c r="C2881" s="63">
        <v>-1.4726281825862202</v>
      </c>
    </row>
    <row r="2882" spans="1:3" x14ac:dyDescent="0.2">
      <c r="A2882" s="63">
        <v>2858</v>
      </c>
      <c r="B2882" s="63">
        <v>5.1489629325991899</v>
      </c>
      <c r="C2882" s="63">
        <v>37.85103706740081</v>
      </c>
    </row>
    <row r="2883" spans="1:3" x14ac:dyDescent="0.2">
      <c r="A2883" s="63">
        <v>2859</v>
      </c>
      <c r="B2883" s="63">
        <v>18.47262818258622</v>
      </c>
      <c r="C2883" s="63">
        <v>-1.4726281825862202</v>
      </c>
    </row>
    <row r="2884" spans="1:3" x14ac:dyDescent="0.2">
      <c r="A2884" s="63">
        <v>2860</v>
      </c>
      <c r="B2884" s="63">
        <v>25.800644070079088</v>
      </c>
      <c r="C2884" s="63">
        <v>-15.800644070079088</v>
      </c>
    </row>
    <row r="2885" spans="1:3" x14ac:dyDescent="0.2">
      <c r="A2885" s="63">
        <v>2861</v>
      </c>
      <c r="B2885" s="63">
        <v>19.804994707584925</v>
      </c>
      <c r="C2885" s="63">
        <v>-4.8049947075849246</v>
      </c>
    </row>
    <row r="2886" spans="1:3" x14ac:dyDescent="0.2">
      <c r="A2886" s="63">
        <v>2862</v>
      </c>
      <c r="B2886" s="63">
        <v>33.794843220071307</v>
      </c>
      <c r="C2886" s="63">
        <v>-44.794843220071307</v>
      </c>
    </row>
    <row r="2887" spans="1:3" x14ac:dyDescent="0.2">
      <c r="A2887" s="63">
        <v>2863</v>
      </c>
      <c r="B2887" s="63">
        <v>70.434922657535637</v>
      </c>
      <c r="C2887" s="63">
        <v>-91.434922657535637</v>
      </c>
    </row>
    <row r="2888" spans="1:3" x14ac:dyDescent="0.2">
      <c r="A2888" s="63">
        <v>2864</v>
      </c>
      <c r="B2888" s="63">
        <v>31.130110170073902</v>
      </c>
      <c r="C2888" s="63">
        <v>-12.130110170073902</v>
      </c>
    </row>
    <row r="2889" spans="1:3" x14ac:dyDescent="0.2">
      <c r="A2889" s="63">
        <v>2865</v>
      </c>
      <c r="B2889" s="63">
        <v>27.799193857577144</v>
      </c>
      <c r="C2889" s="63">
        <v>-33.799193857577144</v>
      </c>
    </row>
    <row r="2890" spans="1:3" x14ac:dyDescent="0.2">
      <c r="A2890" s="63">
        <v>2866</v>
      </c>
      <c r="B2890" s="63">
        <v>29.131560382575845</v>
      </c>
      <c r="C2890" s="63">
        <v>-32.131560382575842</v>
      </c>
    </row>
    <row r="2891" spans="1:3" x14ac:dyDescent="0.2">
      <c r="A2891" s="63">
        <v>2867</v>
      </c>
      <c r="B2891" s="63">
        <v>34.461026482570659</v>
      </c>
      <c r="C2891" s="63">
        <v>22.538973517429341</v>
      </c>
    </row>
    <row r="2892" spans="1:3" x14ac:dyDescent="0.2">
      <c r="A2892" s="63">
        <v>2868</v>
      </c>
      <c r="B2892" s="63">
        <v>31.130110170073902</v>
      </c>
      <c r="C2892" s="63">
        <v>18.869889829926098</v>
      </c>
    </row>
    <row r="2893" spans="1:3" x14ac:dyDescent="0.2">
      <c r="A2893" s="63">
        <v>2869</v>
      </c>
      <c r="B2893" s="63">
        <v>56.445074145049261</v>
      </c>
      <c r="C2893" s="63">
        <v>-10.445074145049261</v>
      </c>
    </row>
    <row r="2894" spans="1:3" x14ac:dyDescent="0.2">
      <c r="A2894" s="63">
        <v>2870</v>
      </c>
      <c r="B2894" s="63">
        <v>50.449424782555099</v>
      </c>
      <c r="C2894" s="63">
        <v>1.5505752174449015</v>
      </c>
    </row>
    <row r="2895" spans="1:3" x14ac:dyDescent="0.2">
      <c r="A2895" s="63">
        <v>2871</v>
      </c>
      <c r="B2895" s="63">
        <v>18.47262818258622</v>
      </c>
      <c r="C2895" s="63">
        <v>-1.4726281825862202</v>
      </c>
    </row>
    <row r="2896" spans="1:3" x14ac:dyDescent="0.2">
      <c r="A2896" s="63">
        <v>2872</v>
      </c>
      <c r="B2896" s="63">
        <v>24.468277545080387</v>
      </c>
      <c r="C2896" s="63">
        <v>7.5317224549196133</v>
      </c>
    </row>
    <row r="2897" spans="1:3" x14ac:dyDescent="0.2">
      <c r="A2897" s="63">
        <v>2873</v>
      </c>
      <c r="B2897" s="63">
        <v>67.770189607538242</v>
      </c>
      <c r="C2897" s="63">
        <v>41.229810392461758</v>
      </c>
    </row>
    <row r="2898" spans="1:3" x14ac:dyDescent="0.2">
      <c r="A2898" s="63">
        <v>2874</v>
      </c>
      <c r="B2898" s="63">
        <v>107.74118535749933</v>
      </c>
      <c r="C2898" s="63">
        <v>31.258814642500667</v>
      </c>
    </row>
    <row r="2899" spans="1:3" x14ac:dyDescent="0.2">
      <c r="A2899" s="63">
        <v>2875</v>
      </c>
      <c r="B2899" s="63">
        <v>97.748436420009057</v>
      </c>
      <c r="C2899" s="63">
        <v>18.251563579990943</v>
      </c>
    </row>
    <row r="2900" spans="1:3" x14ac:dyDescent="0.2">
      <c r="A2900" s="63">
        <v>2876</v>
      </c>
      <c r="B2900" s="63">
        <v>40.456675845064822</v>
      </c>
      <c r="C2900" s="63">
        <v>-25.456675845064822</v>
      </c>
    </row>
    <row r="2901" spans="1:3" x14ac:dyDescent="0.2">
      <c r="A2901" s="63">
        <v>2877</v>
      </c>
      <c r="B2901" s="63">
        <v>39.79049258256547</v>
      </c>
      <c r="C2901" s="63">
        <v>-2.7904925825654701</v>
      </c>
    </row>
    <row r="2902" spans="1:3" x14ac:dyDescent="0.2">
      <c r="A2902" s="63">
        <v>2878</v>
      </c>
      <c r="B2902" s="63">
        <v>33.128659957571955</v>
      </c>
      <c r="C2902" s="63">
        <v>-0.12865995757195492</v>
      </c>
    </row>
    <row r="2903" spans="1:3" x14ac:dyDescent="0.2">
      <c r="A2903" s="63">
        <v>2879</v>
      </c>
      <c r="B2903" s="63">
        <v>40.456675845064822</v>
      </c>
      <c r="C2903" s="63">
        <v>-43.456675845064822</v>
      </c>
    </row>
    <row r="2904" spans="1:3" x14ac:dyDescent="0.2">
      <c r="A2904" s="63">
        <v>2880</v>
      </c>
      <c r="B2904" s="63">
        <v>37.125759532568068</v>
      </c>
      <c r="C2904" s="63">
        <v>24.874240467431932</v>
      </c>
    </row>
    <row r="2905" spans="1:3" x14ac:dyDescent="0.2">
      <c r="A2905" s="63">
        <v>2881</v>
      </c>
      <c r="B2905" s="63">
        <v>40.456675845064822</v>
      </c>
      <c r="C2905" s="63">
        <v>29.543324154935178</v>
      </c>
    </row>
    <row r="2906" spans="1:3" x14ac:dyDescent="0.2">
      <c r="A2906" s="63">
        <v>2882</v>
      </c>
      <c r="B2906" s="63">
        <v>35.127209745070012</v>
      </c>
      <c r="C2906" s="63">
        <v>1.8727902549299884</v>
      </c>
    </row>
    <row r="2907" spans="1:3" x14ac:dyDescent="0.2">
      <c r="A2907" s="63">
        <v>2883</v>
      </c>
      <c r="B2907" s="63">
        <v>47.78469173255769</v>
      </c>
      <c r="C2907" s="63">
        <v>-44.78469173255769</v>
      </c>
    </row>
    <row r="2908" spans="1:3" x14ac:dyDescent="0.2">
      <c r="A2908" s="63">
        <v>2884</v>
      </c>
      <c r="B2908" s="63">
        <v>57.111257407548614</v>
      </c>
      <c r="C2908" s="63">
        <v>7.8887425924513863</v>
      </c>
    </row>
    <row r="2909" spans="1:3" x14ac:dyDescent="0.2">
      <c r="A2909" s="63">
        <v>2885</v>
      </c>
      <c r="B2909" s="63">
        <v>37.125759532568068</v>
      </c>
      <c r="C2909" s="63">
        <v>10.874240467431932</v>
      </c>
    </row>
    <row r="2910" spans="1:3" x14ac:dyDescent="0.2">
      <c r="A2910" s="63">
        <v>2886</v>
      </c>
      <c r="B2910" s="63">
        <v>43.787592157561583</v>
      </c>
      <c r="C2910" s="63">
        <v>-20.787592157561583</v>
      </c>
    </row>
    <row r="2911" spans="1:3" x14ac:dyDescent="0.2">
      <c r="A2911" s="63">
        <v>2887</v>
      </c>
      <c r="B2911" s="63">
        <v>66.437823082539524</v>
      </c>
      <c r="C2911" s="63">
        <v>-43.437823082539524</v>
      </c>
    </row>
    <row r="2912" spans="1:3" x14ac:dyDescent="0.2">
      <c r="A2912" s="63">
        <v>2888</v>
      </c>
      <c r="B2912" s="63">
        <v>63.106906770042777</v>
      </c>
      <c r="C2912" s="63">
        <v>22.893093229957223</v>
      </c>
    </row>
    <row r="2913" spans="1:3" x14ac:dyDescent="0.2">
      <c r="A2913" s="63">
        <v>2889</v>
      </c>
      <c r="B2913" s="63">
        <v>56.445074145049261</v>
      </c>
      <c r="C2913" s="63">
        <v>-10.445074145049261</v>
      </c>
    </row>
    <row r="2914" spans="1:3" x14ac:dyDescent="0.2">
      <c r="A2914" s="63">
        <v>2890</v>
      </c>
      <c r="B2914" s="63">
        <v>50.449424782555099</v>
      </c>
      <c r="C2914" s="63">
        <v>1.5505752174449015</v>
      </c>
    </row>
    <row r="2915" spans="1:3" x14ac:dyDescent="0.2">
      <c r="A2915" s="63">
        <v>2891</v>
      </c>
      <c r="B2915" s="63">
        <v>34.461026482570659</v>
      </c>
      <c r="C2915" s="63">
        <v>23.538973517429341</v>
      </c>
    </row>
    <row r="2916" spans="1:3" x14ac:dyDescent="0.2">
      <c r="A2916" s="63">
        <v>2892</v>
      </c>
      <c r="B2916" s="63">
        <v>20.471177970084277</v>
      </c>
      <c r="C2916" s="63">
        <v>2.5288220299157231</v>
      </c>
    </row>
    <row r="2917" spans="1:3" x14ac:dyDescent="0.2">
      <c r="A2917" s="63">
        <v>2893</v>
      </c>
      <c r="B2917" s="63">
        <v>120.398667344987</v>
      </c>
      <c r="C2917" s="63">
        <v>14.601332655012996</v>
      </c>
    </row>
    <row r="2918" spans="1:3" x14ac:dyDescent="0.2">
      <c r="A2918" s="63">
        <v>2894</v>
      </c>
      <c r="B2918" s="63">
        <v>47.78469173255769</v>
      </c>
      <c r="C2918" s="63">
        <v>-43.78469173255769</v>
      </c>
    </row>
    <row r="2919" spans="1:3" x14ac:dyDescent="0.2">
      <c r="A2919" s="63">
        <v>2895</v>
      </c>
      <c r="B2919" s="63">
        <v>37.125759532568068</v>
      </c>
      <c r="C2919" s="63">
        <v>-7.1257595325680683</v>
      </c>
    </row>
    <row r="2920" spans="1:3" x14ac:dyDescent="0.2">
      <c r="A2920" s="63">
        <v>2896</v>
      </c>
      <c r="B2920" s="63">
        <v>37.125759532568068</v>
      </c>
      <c r="C2920" s="63">
        <v>10.874240467431932</v>
      </c>
    </row>
    <row r="2921" spans="1:3" x14ac:dyDescent="0.2">
      <c r="A2921" s="63">
        <v>2897</v>
      </c>
      <c r="B2921" s="63">
        <v>43.787592157561583</v>
      </c>
      <c r="C2921" s="63">
        <v>-20.787592157561583</v>
      </c>
    </row>
    <row r="2922" spans="1:3" x14ac:dyDescent="0.2">
      <c r="A2922" s="63">
        <v>2898</v>
      </c>
      <c r="B2922" s="63">
        <v>57.111257407548614</v>
      </c>
      <c r="C2922" s="63">
        <v>7.8887425924513863</v>
      </c>
    </row>
    <row r="2923" spans="1:3" x14ac:dyDescent="0.2">
      <c r="A2923" s="63">
        <v>2899</v>
      </c>
      <c r="B2923" s="63">
        <v>29.131560382575845</v>
      </c>
      <c r="C2923" s="63">
        <v>14.868439617424155</v>
      </c>
    </row>
    <row r="2924" spans="1:3" x14ac:dyDescent="0.2">
      <c r="A2924" s="63">
        <v>2900</v>
      </c>
      <c r="B2924" s="63">
        <v>40.456675845064822</v>
      </c>
      <c r="C2924" s="63">
        <v>31.543324154935178</v>
      </c>
    </row>
    <row r="2925" spans="1:3" x14ac:dyDescent="0.2">
      <c r="A2925" s="63">
        <v>2901</v>
      </c>
      <c r="B2925" s="63">
        <v>67.770189607538242</v>
      </c>
      <c r="C2925" s="63">
        <v>40.229810392461758</v>
      </c>
    </row>
    <row r="2926" spans="1:3" x14ac:dyDescent="0.2">
      <c r="A2926" s="63">
        <v>2902</v>
      </c>
      <c r="B2926" s="63">
        <v>45.119958682560281</v>
      </c>
      <c r="C2926" s="63">
        <v>92.880041317439719</v>
      </c>
    </row>
    <row r="2927" spans="1:3" x14ac:dyDescent="0.2">
      <c r="A2927" s="63">
        <v>2903</v>
      </c>
      <c r="B2927" s="63">
        <v>66.437823082539524</v>
      </c>
      <c r="C2927" s="63">
        <v>-43.437823082539524</v>
      </c>
    </row>
    <row r="2928" spans="1:3" x14ac:dyDescent="0.2">
      <c r="A2928" s="63">
        <v>2904</v>
      </c>
      <c r="B2928" s="63">
        <v>63.106906770042777</v>
      </c>
      <c r="C2928" s="63">
        <v>22.893093229957223</v>
      </c>
    </row>
    <row r="2929" spans="1:3" x14ac:dyDescent="0.2">
      <c r="A2929" s="63">
        <v>2905</v>
      </c>
      <c r="B2929" s="63">
        <v>40.456675845064822</v>
      </c>
      <c r="C2929" s="63">
        <v>-23.456675845064822</v>
      </c>
    </row>
    <row r="2930" spans="1:3" x14ac:dyDescent="0.2">
      <c r="A2930" s="63">
        <v>2906</v>
      </c>
      <c r="B2930" s="63">
        <v>24.468277545080387</v>
      </c>
      <c r="C2930" s="63">
        <v>5.5317224549196133</v>
      </c>
    </row>
    <row r="2931" spans="1:3" x14ac:dyDescent="0.2">
      <c r="A2931" s="63">
        <v>2907</v>
      </c>
      <c r="B2931" s="63">
        <v>18.47262818258622</v>
      </c>
      <c r="C2931" s="63">
        <v>-1.4726281825862202</v>
      </c>
    </row>
    <row r="2932" spans="1:3" x14ac:dyDescent="0.2">
      <c r="A2932" s="63">
        <v>2908</v>
      </c>
      <c r="B2932" s="63">
        <v>47.78469173255769</v>
      </c>
      <c r="C2932" s="63">
        <v>551.21530826744231</v>
      </c>
    </row>
    <row r="2933" spans="1:3" x14ac:dyDescent="0.2">
      <c r="A2933" s="63">
        <v>2909</v>
      </c>
      <c r="B2933" s="63">
        <v>40.456675845064822</v>
      </c>
      <c r="C2933" s="63">
        <v>-62.456675845064822</v>
      </c>
    </row>
    <row r="2934" spans="1:3" x14ac:dyDescent="0.2">
      <c r="A2934" s="63">
        <v>2910</v>
      </c>
      <c r="B2934" s="63">
        <v>98.414619682508402</v>
      </c>
      <c r="C2934" s="63">
        <v>17.585380317491598</v>
      </c>
    </row>
    <row r="2935" spans="1:3" x14ac:dyDescent="0.2">
      <c r="A2935" s="63">
        <v>2911</v>
      </c>
      <c r="B2935" s="63">
        <v>5.1489629325991899</v>
      </c>
      <c r="C2935" s="63">
        <v>38.85103706740081</v>
      </c>
    </row>
    <row r="2936" spans="1:3" x14ac:dyDescent="0.2">
      <c r="A2936" s="63">
        <v>2912</v>
      </c>
      <c r="B2936" s="63">
        <v>29.131560382575845</v>
      </c>
      <c r="C2936" s="63">
        <v>-30.131560382575845</v>
      </c>
    </row>
    <row r="2937" spans="1:3" x14ac:dyDescent="0.2">
      <c r="A2937" s="63">
        <v>2913</v>
      </c>
      <c r="B2937" s="63">
        <v>18.47262818258622</v>
      </c>
      <c r="C2937" s="63">
        <v>-1.4726281825862202</v>
      </c>
    </row>
    <row r="2938" spans="1:3" x14ac:dyDescent="0.2">
      <c r="A2938" s="63">
        <v>2914</v>
      </c>
      <c r="B2938" s="63">
        <v>39.124309320066118</v>
      </c>
      <c r="C2938" s="63">
        <v>8.8756906799338822</v>
      </c>
    </row>
    <row r="2939" spans="1:3" x14ac:dyDescent="0.2">
      <c r="A2939" s="63">
        <v>2915</v>
      </c>
      <c r="B2939" s="63">
        <v>39.79049258256547</v>
      </c>
      <c r="C2939" s="63">
        <v>3.2095074174345299</v>
      </c>
    </row>
    <row r="2940" spans="1:3" x14ac:dyDescent="0.2">
      <c r="A2940" s="63">
        <v>2916</v>
      </c>
      <c r="B2940" s="63">
        <v>33.794843220071307</v>
      </c>
      <c r="C2940" s="63">
        <v>-43.794843220071307</v>
      </c>
    </row>
    <row r="2941" spans="1:3" x14ac:dyDescent="0.2">
      <c r="A2941" s="63">
        <v>2917</v>
      </c>
      <c r="B2941" s="63">
        <v>27.799193857577144</v>
      </c>
      <c r="C2941" s="63">
        <v>-31.799193857577144</v>
      </c>
    </row>
    <row r="2942" spans="1:3" x14ac:dyDescent="0.2">
      <c r="A2942" s="63">
        <v>2918</v>
      </c>
      <c r="B2942" s="63">
        <v>62.440723507543424</v>
      </c>
      <c r="C2942" s="63">
        <v>60.559276492456576</v>
      </c>
    </row>
    <row r="2943" spans="1:3" x14ac:dyDescent="0.2">
      <c r="A2943" s="63">
        <v>2919</v>
      </c>
      <c r="B2943" s="63">
        <v>175.02569486993383</v>
      </c>
      <c r="C2943" s="63">
        <v>172.97430513006617</v>
      </c>
    </row>
    <row r="2944" spans="1:3" x14ac:dyDescent="0.2">
      <c r="A2944" s="63">
        <v>2920</v>
      </c>
      <c r="B2944" s="63">
        <v>150.3769141574578</v>
      </c>
      <c r="C2944" s="63">
        <v>-331.3769141574578</v>
      </c>
    </row>
    <row r="2945" spans="1:3" x14ac:dyDescent="0.2">
      <c r="A2945" s="63">
        <v>2921</v>
      </c>
      <c r="B2945" s="63">
        <v>72.433472445033701</v>
      </c>
      <c r="C2945" s="63">
        <v>82.566527554966299</v>
      </c>
    </row>
    <row r="2946" spans="1:3" x14ac:dyDescent="0.2">
      <c r="A2946" s="63">
        <v>2922</v>
      </c>
      <c r="B2946" s="63">
        <v>69.768739395036292</v>
      </c>
      <c r="C2946" s="63">
        <v>83.231260604963708</v>
      </c>
    </row>
    <row r="2947" spans="1:3" x14ac:dyDescent="0.2">
      <c r="A2947" s="63">
        <v>2923</v>
      </c>
      <c r="B2947" s="63">
        <v>202.33920863240724</v>
      </c>
      <c r="C2947" s="63">
        <v>204.66079136759276</v>
      </c>
    </row>
    <row r="2948" spans="1:3" x14ac:dyDescent="0.2">
      <c r="A2948" s="63">
        <v>2924</v>
      </c>
      <c r="B2948" s="63">
        <v>71.767289182534341</v>
      </c>
      <c r="C2948" s="63">
        <v>-340.76728918253434</v>
      </c>
    </row>
    <row r="2949" spans="1:3" x14ac:dyDescent="0.2">
      <c r="A2949" s="63">
        <v>2925</v>
      </c>
      <c r="B2949" s="63">
        <v>157.70493004495069</v>
      </c>
      <c r="C2949" s="63">
        <v>100.29506995504931</v>
      </c>
    </row>
    <row r="2950" spans="1:3" x14ac:dyDescent="0.2">
      <c r="A2950" s="63">
        <v>2926</v>
      </c>
      <c r="B2950" s="63">
        <v>37.125759532568068</v>
      </c>
      <c r="C2950" s="63">
        <v>10.874240467431932</v>
      </c>
    </row>
    <row r="2951" spans="1:3" x14ac:dyDescent="0.2">
      <c r="A2951" s="63">
        <v>2927</v>
      </c>
      <c r="B2951" s="63">
        <v>56.445074145049261</v>
      </c>
      <c r="C2951" s="63">
        <v>-10.445074145049261</v>
      </c>
    </row>
    <row r="2952" spans="1:3" x14ac:dyDescent="0.2">
      <c r="A2952" s="63">
        <v>2928</v>
      </c>
      <c r="B2952" s="63">
        <v>31.79629343257325</v>
      </c>
      <c r="C2952" s="63">
        <v>18.20370656742675</v>
      </c>
    </row>
    <row r="2953" spans="1:3" x14ac:dyDescent="0.2">
      <c r="A2953" s="63">
        <v>2929</v>
      </c>
      <c r="B2953" s="63">
        <v>40.456675845064822</v>
      </c>
      <c r="C2953" s="63">
        <v>31.543324154935178</v>
      </c>
    </row>
    <row r="2954" spans="1:3" x14ac:dyDescent="0.2">
      <c r="A2954" s="63">
        <v>2930</v>
      </c>
      <c r="B2954" s="63">
        <v>47.78469173255769</v>
      </c>
      <c r="C2954" s="63">
        <v>-43.78469173255769</v>
      </c>
    </row>
    <row r="2955" spans="1:3" x14ac:dyDescent="0.2">
      <c r="A2955" s="63">
        <v>2931</v>
      </c>
      <c r="B2955" s="63">
        <v>37.125759532568068</v>
      </c>
      <c r="C2955" s="63">
        <v>23.874240467431932</v>
      </c>
    </row>
    <row r="2956" spans="1:3" x14ac:dyDescent="0.2">
      <c r="A2956" s="63">
        <v>2932</v>
      </c>
      <c r="B2956" s="63">
        <v>35.127209745070012</v>
      </c>
      <c r="C2956" s="63">
        <v>3.8727902549299884</v>
      </c>
    </row>
    <row r="2957" spans="1:3" x14ac:dyDescent="0.2">
      <c r="A2957" s="63">
        <v>2933</v>
      </c>
      <c r="B2957" s="63">
        <v>18.47262818258622</v>
      </c>
      <c r="C2957" s="63">
        <v>-1.4726281825862202</v>
      </c>
    </row>
    <row r="2958" spans="1:3" x14ac:dyDescent="0.2">
      <c r="A2958" s="63">
        <v>2934</v>
      </c>
      <c r="B2958" s="63">
        <v>25.800644070079088</v>
      </c>
      <c r="C2958" s="63">
        <v>-15.800644070079088</v>
      </c>
    </row>
    <row r="2959" spans="1:3" x14ac:dyDescent="0.2">
      <c r="A2959" s="63">
        <v>2935</v>
      </c>
      <c r="B2959" s="63">
        <v>39.79049258256547</v>
      </c>
      <c r="C2959" s="63">
        <v>3.2095074174345299</v>
      </c>
    </row>
    <row r="2960" spans="1:3" x14ac:dyDescent="0.2">
      <c r="A2960" s="63">
        <v>2936</v>
      </c>
      <c r="B2960" s="63">
        <v>70.434922657535637</v>
      </c>
      <c r="C2960" s="63">
        <v>-91.434922657535637</v>
      </c>
    </row>
    <row r="2961" spans="1:3" x14ac:dyDescent="0.2">
      <c r="A2961" s="63">
        <v>2937</v>
      </c>
      <c r="B2961" s="63">
        <v>27.799193857577144</v>
      </c>
      <c r="C2961" s="63">
        <v>-33.799193857577144</v>
      </c>
    </row>
    <row r="2962" spans="1:3" x14ac:dyDescent="0.2">
      <c r="A2962" s="63">
        <v>2938</v>
      </c>
      <c r="B2962" s="63">
        <v>33.794843220071307</v>
      </c>
      <c r="C2962" s="63">
        <v>-43.794843220071307</v>
      </c>
    </row>
    <row r="2963" spans="1:3" x14ac:dyDescent="0.2">
      <c r="A2963" s="63">
        <v>2939</v>
      </c>
      <c r="B2963" s="63">
        <v>31.130110170073902</v>
      </c>
      <c r="C2963" s="63">
        <v>-12.130110170073902</v>
      </c>
    </row>
    <row r="2964" spans="1:3" x14ac:dyDescent="0.2">
      <c r="A2964" s="63">
        <v>2940</v>
      </c>
      <c r="B2964" s="63">
        <v>43.787592157561583</v>
      </c>
      <c r="C2964" s="63">
        <v>-20.787592157561583</v>
      </c>
    </row>
    <row r="2965" spans="1:3" x14ac:dyDescent="0.2">
      <c r="A2965" s="63">
        <v>2941</v>
      </c>
      <c r="B2965" s="63">
        <v>66.437823082539524</v>
      </c>
      <c r="C2965" s="63">
        <v>-43.437823082539524</v>
      </c>
    </row>
    <row r="2966" spans="1:3" x14ac:dyDescent="0.2">
      <c r="A2966" s="63">
        <v>2942</v>
      </c>
      <c r="B2966" s="63">
        <v>33.794843220071307</v>
      </c>
      <c r="C2966" s="63">
        <v>7.2051567799286929</v>
      </c>
    </row>
    <row r="2967" spans="1:3" x14ac:dyDescent="0.2">
      <c r="A2967" s="63">
        <v>2943</v>
      </c>
      <c r="B2967" s="63">
        <v>24.468277545080387</v>
      </c>
      <c r="C2967" s="63">
        <v>5.5317224549196133</v>
      </c>
    </row>
    <row r="2968" spans="1:3" x14ac:dyDescent="0.2">
      <c r="A2968" s="63">
        <v>2944</v>
      </c>
      <c r="B2968" s="63">
        <v>91.086603795015535</v>
      </c>
      <c r="C2968" s="63">
        <v>47.913396204984465</v>
      </c>
    </row>
    <row r="2969" spans="1:3" x14ac:dyDescent="0.2">
      <c r="A2969" s="63">
        <v>2945</v>
      </c>
      <c r="B2969" s="63">
        <v>18.47262818258622</v>
      </c>
      <c r="C2969" s="63">
        <v>-0.47262818258622019</v>
      </c>
    </row>
    <row r="2970" spans="1:3" x14ac:dyDescent="0.2">
      <c r="A2970" s="63">
        <v>2946</v>
      </c>
      <c r="B2970" s="63">
        <v>67.770189607538242</v>
      </c>
      <c r="C2970" s="63">
        <v>41.229810392461758</v>
      </c>
    </row>
    <row r="2971" spans="1:3" x14ac:dyDescent="0.2">
      <c r="A2971" s="63">
        <v>2947</v>
      </c>
      <c r="B2971" s="63">
        <v>39.79049258256547</v>
      </c>
      <c r="C2971" s="63">
        <v>-2.7904925825654701</v>
      </c>
    </row>
    <row r="2972" spans="1:3" x14ac:dyDescent="0.2">
      <c r="A2972" s="63">
        <v>2948</v>
      </c>
      <c r="B2972" s="63">
        <v>33.128659957571955</v>
      </c>
      <c r="C2972" s="63">
        <v>1.8713400424280451</v>
      </c>
    </row>
    <row r="2973" spans="1:3" x14ac:dyDescent="0.2">
      <c r="A2973" s="63">
        <v>2949</v>
      </c>
      <c r="B2973" s="63">
        <v>174.35951160743451</v>
      </c>
      <c r="C2973" s="63">
        <v>78.640488392565487</v>
      </c>
    </row>
    <row r="2974" spans="1:3" x14ac:dyDescent="0.2">
      <c r="A2974" s="63">
        <v>2950</v>
      </c>
      <c r="B2974" s="63">
        <v>60.442173720045368</v>
      </c>
      <c r="C2974" s="63">
        <v>33.557826279954632</v>
      </c>
    </row>
    <row r="2975" spans="1:3" x14ac:dyDescent="0.2">
      <c r="A2975" s="63">
        <v>2951</v>
      </c>
      <c r="B2975" s="63">
        <v>47.78469173255769</v>
      </c>
      <c r="C2975" s="63">
        <v>13.21530826744231</v>
      </c>
    </row>
    <row r="2976" spans="1:3" x14ac:dyDescent="0.2">
      <c r="A2976" s="63">
        <v>2952</v>
      </c>
      <c r="B2976" s="63">
        <v>65.771639820040178</v>
      </c>
      <c r="C2976" s="63">
        <v>89.228360179959822</v>
      </c>
    </row>
    <row r="2977" spans="1:3" x14ac:dyDescent="0.2">
      <c r="A2977" s="63">
        <v>2953</v>
      </c>
      <c r="B2977" s="63">
        <v>62.440723507543424</v>
      </c>
      <c r="C2977" s="63">
        <v>58.559276492456576</v>
      </c>
    </row>
    <row r="2978" spans="1:3" x14ac:dyDescent="0.2">
      <c r="A2978" s="63">
        <v>2954</v>
      </c>
      <c r="B2978" s="63">
        <v>39.124309320066118</v>
      </c>
      <c r="C2978" s="63">
        <v>7.8756906799338822</v>
      </c>
    </row>
    <row r="2979" spans="1:3" x14ac:dyDescent="0.2">
      <c r="A2979" s="63">
        <v>2955</v>
      </c>
      <c r="B2979" s="63">
        <v>39.79049258256547</v>
      </c>
      <c r="C2979" s="63">
        <v>4.2095074174345299</v>
      </c>
    </row>
    <row r="2980" spans="1:3" x14ac:dyDescent="0.2">
      <c r="A2980" s="63">
        <v>2956</v>
      </c>
      <c r="B2980" s="63">
        <v>70.434922657535637</v>
      </c>
      <c r="C2980" s="63">
        <v>-91.434922657535637</v>
      </c>
    </row>
    <row r="2981" spans="1:3" x14ac:dyDescent="0.2">
      <c r="A2981" s="63">
        <v>2957</v>
      </c>
      <c r="B2981" s="63">
        <v>33.794843220071307</v>
      </c>
      <c r="C2981" s="63">
        <v>-44.794843220071307</v>
      </c>
    </row>
    <row r="2982" spans="1:3" x14ac:dyDescent="0.2">
      <c r="A2982" s="63">
        <v>2958</v>
      </c>
      <c r="B2982" s="63">
        <v>31.130110170073902</v>
      </c>
      <c r="C2982" s="63">
        <v>-12.130110170073902</v>
      </c>
    </row>
    <row r="2983" spans="1:3" x14ac:dyDescent="0.2">
      <c r="A2983" s="63">
        <v>2959</v>
      </c>
      <c r="B2983" s="63">
        <v>27.799193857577144</v>
      </c>
      <c r="C2983" s="63">
        <v>-31.799193857577144</v>
      </c>
    </row>
    <row r="2984" spans="1:3" x14ac:dyDescent="0.2">
      <c r="A2984" s="63">
        <v>2960</v>
      </c>
      <c r="B2984" s="63">
        <v>31.130110170073902</v>
      </c>
      <c r="C2984" s="63">
        <v>18.869889829926098</v>
      </c>
    </row>
    <row r="2985" spans="1:3" x14ac:dyDescent="0.2">
      <c r="A2985" s="63">
        <v>2961</v>
      </c>
      <c r="B2985" s="63">
        <v>37.125759532568068</v>
      </c>
      <c r="C2985" s="63">
        <v>12.874240467431932</v>
      </c>
    </row>
    <row r="2986" spans="1:3" x14ac:dyDescent="0.2">
      <c r="A2986" s="63">
        <v>2962</v>
      </c>
      <c r="B2986" s="63">
        <v>34.461026482570659</v>
      </c>
      <c r="C2986" s="63">
        <v>23.538973517429341</v>
      </c>
    </row>
    <row r="2987" spans="1:3" x14ac:dyDescent="0.2">
      <c r="A2987" s="63">
        <v>2963</v>
      </c>
      <c r="B2987" s="63">
        <v>50.449424782555099</v>
      </c>
      <c r="C2987" s="63">
        <v>1.5505752174449015</v>
      </c>
    </row>
    <row r="2988" spans="1:3" x14ac:dyDescent="0.2">
      <c r="A2988" s="63">
        <v>2964</v>
      </c>
      <c r="B2988" s="63">
        <v>37.125759532568068</v>
      </c>
      <c r="C2988" s="63">
        <v>-7.1257595325680683</v>
      </c>
    </row>
    <row r="2989" spans="1:3" x14ac:dyDescent="0.2">
      <c r="A2989" s="63">
        <v>2965</v>
      </c>
      <c r="B2989" s="63">
        <v>56.445074145049261</v>
      </c>
      <c r="C2989" s="63">
        <v>-9.4450741450492615</v>
      </c>
    </row>
    <row r="2990" spans="1:3" x14ac:dyDescent="0.2">
      <c r="A2990" s="63">
        <v>2966</v>
      </c>
      <c r="B2990" s="63">
        <v>85.090954432521372</v>
      </c>
      <c r="C2990" s="63">
        <v>67.909045567478628</v>
      </c>
    </row>
    <row r="2991" spans="1:3" x14ac:dyDescent="0.2">
      <c r="A2991" s="63">
        <v>2967</v>
      </c>
      <c r="B2991" s="63">
        <v>186.35081033242284</v>
      </c>
      <c r="C2991" s="63">
        <v>66.649189667577161</v>
      </c>
    </row>
    <row r="2992" spans="1:3" x14ac:dyDescent="0.2">
      <c r="A2992" s="63">
        <v>2968</v>
      </c>
      <c r="B2992" s="63">
        <v>60.442173720045368</v>
      </c>
      <c r="C2992" s="63">
        <v>31.557826279954632</v>
      </c>
    </row>
    <row r="2993" spans="1:3" x14ac:dyDescent="0.2">
      <c r="A2993" s="63">
        <v>2969</v>
      </c>
      <c r="B2993" s="63">
        <v>78.429121807527864</v>
      </c>
      <c r="C2993" s="63">
        <v>74.570878192472136</v>
      </c>
    </row>
    <row r="2994" spans="1:3" x14ac:dyDescent="0.2">
      <c r="A2994" s="63">
        <v>2970</v>
      </c>
      <c r="B2994" s="63">
        <v>62.440723507543424</v>
      </c>
      <c r="C2994" s="63">
        <v>60.559276492456576</v>
      </c>
    </row>
    <row r="2995" spans="1:3" x14ac:dyDescent="0.2">
      <c r="A2995" s="63">
        <v>2971</v>
      </c>
      <c r="B2995" s="63">
        <v>47.78469173255769</v>
      </c>
      <c r="C2995" s="63">
        <v>11.21530826744231</v>
      </c>
    </row>
    <row r="2996" spans="1:3" x14ac:dyDescent="0.2">
      <c r="A2996" s="63">
        <v>2972</v>
      </c>
      <c r="B2996" s="63">
        <v>161.03584635744744</v>
      </c>
      <c r="C2996" s="63">
        <v>66.96415364255256</v>
      </c>
    </row>
    <row r="2997" spans="1:3" x14ac:dyDescent="0.2">
      <c r="A2997" s="63">
        <v>2973</v>
      </c>
      <c r="B2997" s="63">
        <v>60.442173720045368</v>
      </c>
      <c r="C2997" s="63">
        <v>-25.442173720045368</v>
      </c>
    </row>
    <row r="2998" spans="1:3" x14ac:dyDescent="0.2">
      <c r="A2998" s="63">
        <v>2974</v>
      </c>
      <c r="B2998" s="63">
        <v>144.38126479496367</v>
      </c>
      <c r="C2998" s="63">
        <v>172.61873520503633</v>
      </c>
    </row>
    <row r="2999" spans="1:3" x14ac:dyDescent="0.2">
      <c r="A2999" s="63">
        <v>2975</v>
      </c>
      <c r="B2999" s="63">
        <v>67.770189607538242</v>
      </c>
      <c r="C2999" s="63">
        <v>-183.77018960753824</v>
      </c>
    </row>
    <row r="3000" spans="1:3" x14ac:dyDescent="0.2">
      <c r="A3000" s="63">
        <v>2976</v>
      </c>
      <c r="B3000" s="63">
        <v>177.69042791993127</v>
      </c>
      <c r="C3000" s="63">
        <v>229.30957208006873</v>
      </c>
    </row>
    <row r="3001" spans="1:3" x14ac:dyDescent="0.2">
      <c r="A3001" s="63">
        <v>2977</v>
      </c>
      <c r="B3001" s="63">
        <v>121.06485060748636</v>
      </c>
      <c r="C3001" s="63">
        <v>-317.06485060748639</v>
      </c>
    </row>
    <row r="3002" spans="1:3" x14ac:dyDescent="0.2">
      <c r="A3002" s="63">
        <v>2978</v>
      </c>
      <c r="B3002" s="63">
        <v>92.418970320014239</v>
      </c>
      <c r="C3002" s="63">
        <v>-57.418970320014239</v>
      </c>
    </row>
    <row r="3003" spans="1:3" x14ac:dyDescent="0.2">
      <c r="A3003" s="63">
        <v>2979</v>
      </c>
      <c r="B3003" s="63">
        <v>106.40881883250063</v>
      </c>
      <c r="C3003" s="63">
        <v>114.59118116749937</v>
      </c>
    </row>
    <row r="3004" spans="1:3" x14ac:dyDescent="0.2">
      <c r="A3004" s="63">
        <v>2980</v>
      </c>
      <c r="B3004" s="63">
        <v>95.083703370011648</v>
      </c>
      <c r="C3004" s="63">
        <v>71.916296629988352</v>
      </c>
    </row>
    <row r="3005" spans="1:3" x14ac:dyDescent="0.2">
      <c r="A3005" s="63">
        <v>2981</v>
      </c>
      <c r="B3005" s="63">
        <v>188.34936011992085</v>
      </c>
      <c r="C3005" s="63">
        <v>130.65063988007915</v>
      </c>
    </row>
    <row r="3006" spans="1:3" x14ac:dyDescent="0.2">
      <c r="A3006" s="63">
        <v>2982</v>
      </c>
      <c r="B3006" s="63">
        <v>220.99233998238907</v>
      </c>
      <c r="C3006" s="63">
        <v>5.0076600176109309</v>
      </c>
    </row>
    <row r="3007" spans="1:3" x14ac:dyDescent="0.2">
      <c r="A3007" s="63">
        <v>2983</v>
      </c>
      <c r="B3007" s="63">
        <v>199.00829231991048</v>
      </c>
      <c r="C3007" s="63">
        <v>-723.00829231991042</v>
      </c>
    </row>
    <row r="3008" spans="1:3" x14ac:dyDescent="0.2">
      <c r="A3008" s="63">
        <v>2984</v>
      </c>
      <c r="B3008" s="63">
        <v>5.1489629325991899</v>
      </c>
      <c r="C3008" s="63">
        <v>37.85103706740081</v>
      </c>
    </row>
    <row r="3009" spans="1:3" x14ac:dyDescent="0.2">
      <c r="A3009" s="63">
        <v>2985</v>
      </c>
      <c r="B3009" s="63">
        <v>18.47262818258622</v>
      </c>
      <c r="C3009" s="63">
        <v>-0.47262818258622019</v>
      </c>
    </row>
    <row r="3010" spans="1:3" x14ac:dyDescent="0.2">
      <c r="A3010" s="63">
        <v>2986</v>
      </c>
      <c r="B3010" s="63">
        <v>18.47262818258622</v>
      </c>
      <c r="C3010" s="63">
        <v>-0.47262818258622019</v>
      </c>
    </row>
    <row r="3011" spans="1:3" x14ac:dyDescent="0.2">
      <c r="A3011" s="63">
        <v>2987</v>
      </c>
      <c r="B3011" s="63">
        <v>29.131560382575845</v>
      </c>
      <c r="C3011" s="63">
        <v>-30.131560382575845</v>
      </c>
    </row>
    <row r="3012" spans="1:3" x14ac:dyDescent="0.2">
      <c r="A3012" s="63">
        <v>2988</v>
      </c>
      <c r="B3012" s="63">
        <v>25.800644070079088</v>
      </c>
      <c r="C3012" s="63">
        <v>-17.800644070079088</v>
      </c>
    </row>
    <row r="3013" spans="1:3" x14ac:dyDescent="0.2">
      <c r="A3013" s="63">
        <v>2989</v>
      </c>
      <c r="B3013" s="63">
        <v>25.134460807579735</v>
      </c>
      <c r="C3013" s="63">
        <v>10.865539192420265</v>
      </c>
    </row>
    <row r="3014" spans="1:3" x14ac:dyDescent="0.2">
      <c r="A3014" s="63">
        <v>2990</v>
      </c>
      <c r="B3014" s="63">
        <v>33.794843220071307</v>
      </c>
      <c r="C3014" s="63">
        <v>7.2051567799286929</v>
      </c>
    </row>
    <row r="3015" spans="1:3" x14ac:dyDescent="0.2">
      <c r="A3015" s="63">
        <v>2991</v>
      </c>
      <c r="B3015" s="63">
        <v>18.47262818258622</v>
      </c>
      <c r="C3015" s="63">
        <v>-1.4726281825862202</v>
      </c>
    </row>
    <row r="3016" spans="1:3" x14ac:dyDescent="0.2">
      <c r="A3016" s="63">
        <v>2992</v>
      </c>
      <c r="B3016" s="63">
        <v>67.770189607538242</v>
      </c>
      <c r="C3016" s="63">
        <v>41.229810392461758</v>
      </c>
    </row>
    <row r="3017" spans="1:3" x14ac:dyDescent="0.2">
      <c r="A3017" s="63">
        <v>2993</v>
      </c>
      <c r="B3017" s="63">
        <v>75.764388757530455</v>
      </c>
      <c r="C3017" s="63">
        <v>63.235611242469545</v>
      </c>
    </row>
    <row r="3018" spans="1:3" x14ac:dyDescent="0.2">
      <c r="A3018" s="63">
        <v>2994</v>
      </c>
      <c r="B3018" s="63">
        <v>40.456675845064822</v>
      </c>
      <c r="C3018" s="63">
        <v>-25.456675845064822</v>
      </c>
    </row>
    <row r="3019" spans="1:3" x14ac:dyDescent="0.2">
      <c r="A3019" s="63">
        <v>2995</v>
      </c>
      <c r="B3019" s="63">
        <v>39.79049258256547</v>
      </c>
      <c r="C3019" s="63">
        <v>-2.7904925825654701</v>
      </c>
    </row>
    <row r="3020" spans="1:3" x14ac:dyDescent="0.2">
      <c r="A3020" s="63">
        <v>2996</v>
      </c>
      <c r="B3020" s="63">
        <v>115.0692012449922</v>
      </c>
      <c r="C3020" s="63">
        <v>-6.9201244992200373E-2</v>
      </c>
    </row>
    <row r="3021" spans="1:3" x14ac:dyDescent="0.2">
      <c r="A3021" s="63">
        <v>2997</v>
      </c>
      <c r="B3021" s="63">
        <v>40.456675845064822</v>
      </c>
      <c r="C3021" s="63">
        <v>-43.456675845064822</v>
      </c>
    </row>
    <row r="3022" spans="1:3" x14ac:dyDescent="0.2">
      <c r="A3022" s="63">
        <v>2998</v>
      </c>
      <c r="B3022" s="63">
        <v>37.125759532568068</v>
      </c>
      <c r="C3022" s="63">
        <v>-26.125759532568068</v>
      </c>
    </row>
    <row r="3023" spans="1:3" x14ac:dyDescent="0.2">
      <c r="A3023" s="63">
        <v>2999</v>
      </c>
      <c r="B3023" s="63">
        <v>33.128659957571955</v>
      </c>
      <c r="C3023" s="63">
        <v>1.8713400424280451</v>
      </c>
    </row>
    <row r="3024" spans="1:3" x14ac:dyDescent="0.2">
      <c r="A3024" s="63">
        <v>3000</v>
      </c>
      <c r="B3024" s="63">
        <v>90.420420532516189</v>
      </c>
      <c r="C3024" s="63">
        <v>44.579579467483811</v>
      </c>
    </row>
    <row r="3025" spans="1:3" x14ac:dyDescent="0.2">
      <c r="A3025" s="63">
        <v>3001</v>
      </c>
      <c r="B3025" s="63">
        <v>31.79629343257325</v>
      </c>
      <c r="C3025" s="63">
        <v>18.20370656742675</v>
      </c>
    </row>
    <row r="3026" spans="1:3" x14ac:dyDescent="0.2">
      <c r="A3026" s="63">
        <v>3002</v>
      </c>
      <c r="B3026" s="63">
        <v>37.125759532568068</v>
      </c>
      <c r="C3026" s="63">
        <v>23.874240467431932</v>
      </c>
    </row>
    <row r="3027" spans="1:3" x14ac:dyDescent="0.2">
      <c r="A3027" s="63">
        <v>3003</v>
      </c>
      <c r="B3027" s="63">
        <v>35.127209745070012</v>
      </c>
      <c r="C3027" s="63">
        <v>1.8727902549299884</v>
      </c>
    </row>
    <row r="3028" spans="1:3" x14ac:dyDescent="0.2">
      <c r="A3028" s="63">
        <v>3004</v>
      </c>
      <c r="B3028" s="63">
        <v>47.78469173255769</v>
      </c>
      <c r="C3028" s="63">
        <v>-44.78469173255769</v>
      </c>
    </row>
    <row r="3029" spans="1:3" x14ac:dyDescent="0.2">
      <c r="A3029" s="63">
        <v>3005</v>
      </c>
      <c r="B3029" s="63">
        <v>37.125759532568068</v>
      </c>
      <c r="C3029" s="63">
        <v>9.8742404674319317</v>
      </c>
    </row>
    <row r="3030" spans="1:3" x14ac:dyDescent="0.2">
      <c r="A3030" s="63">
        <v>3006</v>
      </c>
      <c r="B3030" s="63">
        <v>43.787592157561583</v>
      </c>
      <c r="C3030" s="63">
        <v>-21.787592157561583</v>
      </c>
    </row>
    <row r="3031" spans="1:3" x14ac:dyDescent="0.2">
      <c r="A3031" s="63">
        <v>3007</v>
      </c>
      <c r="B3031" s="63">
        <v>57.111257407548614</v>
      </c>
      <c r="C3031" s="63">
        <v>7.8887425924513863</v>
      </c>
    </row>
    <row r="3032" spans="1:3" x14ac:dyDescent="0.2">
      <c r="A3032" s="63">
        <v>3008</v>
      </c>
      <c r="B3032" s="63">
        <v>52.447974570053148</v>
      </c>
      <c r="C3032" s="63">
        <v>27.552025429946852</v>
      </c>
    </row>
    <row r="3033" spans="1:3" x14ac:dyDescent="0.2">
      <c r="A3033" s="63">
        <v>3009</v>
      </c>
      <c r="B3033" s="63">
        <v>66.437823082539524</v>
      </c>
      <c r="C3033" s="63">
        <v>-44.437823082539524</v>
      </c>
    </row>
    <row r="3034" spans="1:3" x14ac:dyDescent="0.2">
      <c r="A3034" s="63">
        <v>3010</v>
      </c>
      <c r="B3034" s="63">
        <v>82.426221382523977</v>
      </c>
      <c r="C3034" s="63">
        <v>32.573778617476023</v>
      </c>
    </row>
    <row r="3035" spans="1:3" x14ac:dyDescent="0.2">
      <c r="A3035" s="63">
        <v>3011</v>
      </c>
      <c r="B3035" s="63">
        <v>34.461026482570659</v>
      </c>
      <c r="C3035" s="63">
        <v>-44.461026482570659</v>
      </c>
    </row>
    <row r="3036" spans="1:3" x14ac:dyDescent="0.2">
      <c r="A3036" s="63">
        <v>3012</v>
      </c>
      <c r="B3036" s="63">
        <v>38.458126057566766</v>
      </c>
      <c r="C3036" s="63">
        <v>-5.4581260575667656</v>
      </c>
    </row>
    <row r="3037" spans="1:3" x14ac:dyDescent="0.2">
      <c r="A3037" s="63">
        <v>3013</v>
      </c>
      <c r="B3037" s="63">
        <v>39.124309320066118</v>
      </c>
      <c r="C3037" s="63">
        <v>-24.124309320066118</v>
      </c>
    </row>
    <row r="3038" spans="1:3" x14ac:dyDescent="0.2">
      <c r="A3038" s="63">
        <v>3014</v>
      </c>
      <c r="B3038" s="63">
        <v>40.456675845064822</v>
      </c>
      <c r="C3038" s="63">
        <v>-3.4566758450648223</v>
      </c>
    </row>
    <row r="3039" spans="1:3" x14ac:dyDescent="0.2">
      <c r="A3039" s="63">
        <v>3015</v>
      </c>
      <c r="B3039" s="63">
        <v>33.794843220071307</v>
      </c>
      <c r="C3039" s="63">
        <v>6.2051567799286929</v>
      </c>
    </row>
    <row r="3040" spans="1:3" x14ac:dyDescent="0.2">
      <c r="A3040" s="63">
        <v>3016</v>
      </c>
      <c r="B3040" s="63">
        <v>67.770189607538242</v>
      </c>
      <c r="C3040" s="63">
        <v>69.229810392461758</v>
      </c>
    </row>
    <row r="3041" spans="1:3" x14ac:dyDescent="0.2">
      <c r="A3041" s="63">
        <v>3017</v>
      </c>
      <c r="B3041" s="63">
        <v>41.122859107564175</v>
      </c>
      <c r="C3041" s="63">
        <v>4.8771408924358255</v>
      </c>
    </row>
    <row r="3042" spans="1:3" x14ac:dyDescent="0.2">
      <c r="A3042" s="63">
        <v>3018</v>
      </c>
      <c r="B3042" s="63">
        <v>100.41316947000647</v>
      </c>
      <c r="C3042" s="63">
        <v>66.586830529993534</v>
      </c>
    </row>
    <row r="3043" spans="1:3" x14ac:dyDescent="0.2">
      <c r="A3043" s="63">
        <v>3019</v>
      </c>
      <c r="B3043" s="63">
        <v>60.442173720045368</v>
      </c>
      <c r="C3043" s="63">
        <v>33.557826279954632</v>
      </c>
    </row>
    <row r="3044" spans="1:3" x14ac:dyDescent="0.2">
      <c r="A3044" s="63">
        <v>3020</v>
      </c>
      <c r="B3044" s="63">
        <v>125.06195018248248</v>
      </c>
      <c r="C3044" s="63">
        <v>56.938049817517523</v>
      </c>
    </row>
    <row r="3045" spans="1:3" x14ac:dyDescent="0.2">
      <c r="A3045" s="63">
        <v>3021</v>
      </c>
      <c r="B3045" s="63">
        <v>64.439273295041488</v>
      </c>
      <c r="C3045" s="63">
        <v>102.56072670495851</v>
      </c>
    </row>
    <row r="3046" spans="1:3" x14ac:dyDescent="0.2">
      <c r="A3046" s="63">
        <v>3022</v>
      </c>
      <c r="B3046" s="63">
        <v>60.442173720045368</v>
      </c>
      <c r="C3046" s="63">
        <v>31.557826279954632</v>
      </c>
    </row>
    <row r="3047" spans="1:3" x14ac:dyDescent="0.2">
      <c r="A3047" s="63">
        <v>3023</v>
      </c>
      <c r="B3047" s="63">
        <v>59.109807195046663</v>
      </c>
      <c r="C3047" s="63">
        <v>124.89019280495333</v>
      </c>
    </row>
    <row r="3048" spans="1:3" x14ac:dyDescent="0.2">
      <c r="A3048" s="63">
        <v>3024</v>
      </c>
      <c r="B3048" s="63">
        <v>67.770189607538242</v>
      </c>
      <c r="C3048" s="63">
        <v>69.229810392461758</v>
      </c>
    </row>
    <row r="3049" spans="1:3" x14ac:dyDescent="0.2">
      <c r="A3049" s="63">
        <v>3025</v>
      </c>
      <c r="B3049" s="63">
        <v>41.122859107564175</v>
      </c>
      <c r="C3049" s="63">
        <v>4.8771408924358255</v>
      </c>
    </row>
    <row r="3050" spans="1:3" x14ac:dyDescent="0.2">
      <c r="A3050" s="63">
        <v>3026</v>
      </c>
      <c r="B3050" s="63">
        <v>199.00829231991048</v>
      </c>
      <c r="C3050" s="63">
        <v>133.99170768008952</v>
      </c>
    </row>
    <row r="3051" spans="1:3" x14ac:dyDescent="0.2">
      <c r="A3051" s="63">
        <v>3027</v>
      </c>
      <c r="B3051" s="63">
        <v>178.35661118243058</v>
      </c>
      <c r="C3051" s="63">
        <v>47.643388817569416</v>
      </c>
    </row>
    <row r="3052" spans="1:3" x14ac:dyDescent="0.2">
      <c r="A3052" s="63">
        <v>3028</v>
      </c>
      <c r="B3052" s="63">
        <v>157.70493004495069</v>
      </c>
      <c r="C3052" s="63">
        <v>72.295069955049314</v>
      </c>
    </row>
    <row r="3053" spans="1:3" x14ac:dyDescent="0.2">
      <c r="A3053" s="63">
        <v>3029</v>
      </c>
      <c r="B3053" s="63">
        <v>107.74118535749933</v>
      </c>
      <c r="C3053" s="63">
        <v>78.258814642500667</v>
      </c>
    </row>
    <row r="3054" spans="1:3" x14ac:dyDescent="0.2">
      <c r="A3054" s="63">
        <v>3030</v>
      </c>
      <c r="B3054" s="63">
        <v>150.3769141574578</v>
      </c>
      <c r="C3054" s="63">
        <v>182.6230858425422</v>
      </c>
    </row>
    <row r="3055" spans="1:3" x14ac:dyDescent="0.2">
      <c r="A3055" s="63">
        <v>3031</v>
      </c>
      <c r="B3055" s="63">
        <v>98.414619682508402</v>
      </c>
      <c r="C3055" s="63">
        <v>89.585380317491598</v>
      </c>
    </row>
    <row r="3056" spans="1:3" x14ac:dyDescent="0.2">
      <c r="A3056" s="63">
        <v>3032</v>
      </c>
      <c r="B3056" s="63">
        <v>163.70057940744488</v>
      </c>
      <c r="C3056" s="63">
        <v>62.299420592555123</v>
      </c>
    </row>
    <row r="3057" spans="1:3" x14ac:dyDescent="0.2">
      <c r="A3057" s="63">
        <v>3033</v>
      </c>
      <c r="B3057" s="63">
        <v>152.37546394495587</v>
      </c>
      <c r="C3057" s="63">
        <v>119.62453605504413</v>
      </c>
    </row>
    <row r="3058" spans="1:3" x14ac:dyDescent="0.2">
      <c r="A3058" s="63">
        <v>3034</v>
      </c>
      <c r="B3058" s="63">
        <v>19.138811445085572</v>
      </c>
      <c r="C3058" s="63">
        <v>1.8611885549144276</v>
      </c>
    </row>
    <row r="3059" spans="1:3" x14ac:dyDescent="0.2">
      <c r="A3059" s="63">
        <v>3035</v>
      </c>
      <c r="B3059" s="63">
        <v>5.1489629325991899</v>
      </c>
      <c r="C3059" s="63">
        <v>37.85103706740081</v>
      </c>
    </row>
    <row r="3060" spans="1:3" x14ac:dyDescent="0.2">
      <c r="A3060" s="63">
        <v>3036</v>
      </c>
      <c r="B3060" s="63">
        <v>20.471177970084277</v>
      </c>
      <c r="C3060" s="63">
        <v>4.5288220299157231</v>
      </c>
    </row>
    <row r="3061" spans="1:3" x14ac:dyDescent="0.2">
      <c r="A3061" s="63">
        <v>3037</v>
      </c>
      <c r="B3061" s="63">
        <v>26.46682733257844</v>
      </c>
      <c r="C3061" s="63">
        <v>-15.46682733257844</v>
      </c>
    </row>
    <row r="3062" spans="1:3" x14ac:dyDescent="0.2">
      <c r="A3062" s="63">
        <v>3038</v>
      </c>
      <c r="B3062" s="63">
        <v>19.804994707584925</v>
      </c>
      <c r="C3062" s="63">
        <v>-4.8049947075849246</v>
      </c>
    </row>
    <row r="3063" spans="1:3" x14ac:dyDescent="0.2">
      <c r="A3063" s="63">
        <v>3039</v>
      </c>
      <c r="B3063" s="63">
        <v>39.79049258256547</v>
      </c>
      <c r="C3063" s="63">
        <v>-45.79049258256547</v>
      </c>
    </row>
    <row r="3064" spans="1:3" x14ac:dyDescent="0.2">
      <c r="A3064" s="63">
        <v>3040</v>
      </c>
      <c r="B3064" s="63">
        <v>42.455225632562879</v>
      </c>
      <c r="C3064" s="63">
        <v>-88.455225632562872</v>
      </c>
    </row>
    <row r="3065" spans="1:3" x14ac:dyDescent="0.2">
      <c r="A3065" s="63">
        <v>3041</v>
      </c>
      <c r="B3065" s="63">
        <v>32.462476695072603</v>
      </c>
      <c r="C3065" s="63">
        <v>-13.462476695072603</v>
      </c>
    </row>
    <row r="3066" spans="1:3" x14ac:dyDescent="0.2">
      <c r="A3066" s="63">
        <v>3042</v>
      </c>
      <c r="B3066" s="63">
        <v>28.465377120076493</v>
      </c>
      <c r="C3066" s="63">
        <v>-32.465377120076496</v>
      </c>
    </row>
    <row r="3067" spans="1:3" x14ac:dyDescent="0.2">
      <c r="A3067" s="63">
        <v>3043</v>
      </c>
      <c r="B3067" s="63">
        <v>29.131560382575845</v>
      </c>
      <c r="C3067" s="63">
        <v>-29.131560382575845</v>
      </c>
    </row>
    <row r="3068" spans="1:3" x14ac:dyDescent="0.2">
      <c r="A3068" s="63">
        <v>3044</v>
      </c>
      <c r="B3068" s="63">
        <v>29.797743645075197</v>
      </c>
      <c r="C3068" s="63">
        <v>16.202256354924803</v>
      </c>
    </row>
    <row r="3069" spans="1:3" x14ac:dyDescent="0.2">
      <c r="A3069" s="63">
        <v>3045</v>
      </c>
      <c r="B3069" s="63">
        <v>29.131560382575845</v>
      </c>
      <c r="C3069" s="63">
        <v>13.868439617424155</v>
      </c>
    </row>
    <row r="3070" spans="1:3" x14ac:dyDescent="0.2">
      <c r="A3070" s="63">
        <v>3046</v>
      </c>
      <c r="B3070" s="63">
        <v>55.778890882549909</v>
      </c>
      <c r="C3070" s="63">
        <v>-12.778890882549909</v>
      </c>
    </row>
    <row r="3071" spans="1:3" x14ac:dyDescent="0.2">
      <c r="A3071" s="63">
        <v>3047</v>
      </c>
      <c r="B3071" s="63">
        <v>48.450874995057042</v>
      </c>
      <c r="C3071" s="63">
        <v>-0.45087499505704187</v>
      </c>
    </row>
    <row r="3072" spans="1:3" x14ac:dyDescent="0.2">
      <c r="A3072" s="63">
        <v>3048</v>
      </c>
      <c r="B3072" s="63">
        <v>17.140261657587516</v>
      </c>
      <c r="C3072" s="63">
        <v>-5.1402616575875157</v>
      </c>
    </row>
    <row r="3073" spans="1:3" x14ac:dyDescent="0.2">
      <c r="A3073" s="63">
        <v>3049</v>
      </c>
      <c r="B3073" s="63">
        <v>21.137361232583629</v>
      </c>
      <c r="C3073" s="63">
        <v>3.8626387674163709</v>
      </c>
    </row>
    <row r="3074" spans="1:3" x14ac:dyDescent="0.2">
      <c r="A3074" s="63">
        <v>3050</v>
      </c>
      <c r="B3074" s="63">
        <v>66.437823082539524</v>
      </c>
      <c r="C3074" s="63">
        <v>70.562176917460476</v>
      </c>
    </row>
    <row r="3075" spans="1:3" x14ac:dyDescent="0.2">
      <c r="A3075" s="63">
        <v>3051</v>
      </c>
      <c r="B3075" s="63">
        <v>87.75568748251878</v>
      </c>
      <c r="C3075" s="63">
        <v>57.24431251748122</v>
      </c>
    </row>
    <row r="3076" spans="1:3" x14ac:dyDescent="0.2">
      <c r="A3076" s="63">
        <v>3052</v>
      </c>
      <c r="B3076" s="63">
        <v>91.752787057514894</v>
      </c>
      <c r="C3076" s="63">
        <v>23.247212942485106</v>
      </c>
    </row>
    <row r="3077" spans="1:3" x14ac:dyDescent="0.2">
      <c r="A3077" s="63">
        <v>3053</v>
      </c>
      <c r="B3077" s="63">
        <v>39.124309320066118</v>
      </c>
      <c r="C3077" s="63">
        <v>-22.124309320066118</v>
      </c>
    </row>
    <row r="3078" spans="1:3" x14ac:dyDescent="0.2">
      <c r="A3078" s="63">
        <v>3054</v>
      </c>
      <c r="B3078" s="63">
        <v>38.458126057566766</v>
      </c>
      <c r="C3078" s="63">
        <v>-5.4581260575667656</v>
      </c>
    </row>
    <row r="3079" spans="1:3" x14ac:dyDescent="0.2">
      <c r="A3079" s="63">
        <v>3055</v>
      </c>
      <c r="B3079" s="63">
        <v>30.46392690757455</v>
      </c>
      <c r="C3079" s="63">
        <v>-4.4639269075745496</v>
      </c>
    </row>
    <row r="3080" spans="1:3" x14ac:dyDescent="0.2">
      <c r="A3080" s="63">
        <v>3056</v>
      </c>
      <c r="B3080" s="63">
        <v>34.461026482570659</v>
      </c>
      <c r="C3080" s="63">
        <v>-42.461026482570659</v>
      </c>
    </row>
    <row r="3081" spans="1:3" x14ac:dyDescent="0.2">
      <c r="A3081" s="63">
        <v>3057</v>
      </c>
      <c r="B3081" s="63">
        <v>36.459576270068709</v>
      </c>
      <c r="C3081" s="63">
        <v>18.540423729931291</v>
      </c>
    </row>
    <row r="3082" spans="1:3" x14ac:dyDescent="0.2">
      <c r="A3082" s="63">
        <v>3058</v>
      </c>
      <c r="B3082" s="63">
        <v>44.453775420060929</v>
      </c>
      <c r="C3082" s="63">
        <v>35.546224579939071</v>
      </c>
    </row>
    <row r="3083" spans="1:3" x14ac:dyDescent="0.2">
      <c r="A3083" s="63">
        <v>3059</v>
      </c>
      <c r="B3083" s="63">
        <v>31.79629343257325</v>
      </c>
      <c r="C3083" s="63">
        <v>1.2037065674267495</v>
      </c>
    </row>
    <row r="3084" spans="1:3" x14ac:dyDescent="0.2">
      <c r="A3084" s="63">
        <v>3060</v>
      </c>
      <c r="B3084" s="63">
        <v>40.456675845064822</v>
      </c>
      <c r="C3084" s="63">
        <v>-43.456675845064822</v>
      </c>
    </row>
    <row r="3085" spans="1:3" x14ac:dyDescent="0.2">
      <c r="A3085" s="63">
        <v>3061</v>
      </c>
      <c r="B3085" s="63">
        <v>59.109807195046663</v>
      </c>
      <c r="C3085" s="63">
        <v>9.8901928049533367</v>
      </c>
    </row>
    <row r="3086" spans="1:3" x14ac:dyDescent="0.2">
      <c r="A3086" s="63">
        <v>3062</v>
      </c>
      <c r="B3086" s="63">
        <v>37.125759532568068</v>
      </c>
      <c r="C3086" s="63">
        <v>9.8742404674319317</v>
      </c>
    </row>
    <row r="3087" spans="1:3" x14ac:dyDescent="0.2">
      <c r="A3087" s="63">
        <v>3063</v>
      </c>
      <c r="B3087" s="63">
        <v>44.453775420060929</v>
      </c>
      <c r="C3087" s="63">
        <v>-18.453775420060929</v>
      </c>
    </row>
    <row r="3088" spans="1:3" x14ac:dyDescent="0.2">
      <c r="A3088" s="63">
        <v>3064</v>
      </c>
      <c r="B3088" s="63">
        <v>66.437823082539524</v>
      </c>
      <c r="C3088" s="63">
        <v>-33.437823082539524</v>
      </c>
    </row>
    <row r="3089" spans="1:3" x14ac:dyDescent="0.2">
      <c r="A3089" s="63">
        <v>3065</v>
      </c>
      <c r="B3089" s="63">
        <v>65.771639820040178</v>
      </c>
      <c r="C3089" s="63">
        <v>21.228360179959822</v>
      </c>
    </row>
    <row r="3090" spans="1:3" x14ac:dyDescent="0.2">
      <c r="A3090" s="63">
        <v>3066</v>
      </c>
      <c r="B3090" s="63">
        <v>18.47262818258622</v>
      </c>
      <c r="C3090" s="63">
        <v>2.5273718174137798</v>
      </c>
    </row>
    <row r="3091" spans="1:3" x14ac:dyDescent="0.2">
      <c r="A3091" s="63">
        <v>3067</v>
      </c>
      <c r="B3091" s="63">
        <v>55.778890882549909</v>
      </c>
      <c r="C3091" s="63">
        <v>-11.778890882549909</v>
      </c>
    </row>
    <row r="3092" spans="1:3" x14ac:dyDescent="0.2">
      <c r="A3092" s="63">
        <v>3068</v>
      </c>
      <c r="B3092" s="63">
        <v>48.450874995057042</v>
      </c>
      <c r="C3092" s="63">
        <v>1.5491250049429581</v>
      </c>
    </row>
    <row r="3093" spans="1:3" x14ac:dyDescent="0.2">
      <c r="A3093" s="63">
        <v>3069</v>
      </c>
      <c r="B3093" s="63">
        <v>29.797743645075197</v>
      </c>
      <c r="C3093" s="63">
        <v>16.202256354924803</v>
      </c>
    </row>
    <row r="3094" spans="1:3" x14ac:dyDescent="0.2">
      <c r="A3094" s="63">
        <v>3070</v>
      </c>
      <c r="B3094" s="63">
        <v>66.437823082539524</v>
      </c>
      <c r="C3094" s="63">
        <v>42.562176917460476</v>
      </c>
    </row>
    <row r="3095" spans="1:3" x14ac:dyDescent="0.2">
      <c r="A3095" s="63">
        <v>3071</v>
      </c>
      <c r="B3095" s="63">
        <v>40.456675845064822</v>
      </c>
      <c r="C3095" s="63">
        <v>-43.456675845064822</v>
      </c>
    </row>
    <row r="3096" spans="1:3" x14ac:dyDescent="0.2">
      <c r="A3096" s="63">
        <v>3072</v>
      </c>
      <c r="B3096" s="63">
        <v>35.793393007569364</v>
      </c>
      <c r="C3096" s="63">
        <v>-9.7933930075693638</v>
      </c>
    </row>
    <row r="3097" spans="1:3" x14ac:dyDescent="0.2">
      <c r="A3097" s="63">
        <v>3073</v>
      </c>
      <c r="B3097" s="63">
        <v>44.453775420060929</v>
      </c>
      <c r="C3097" s="63">
        <v>35.546224579939071</v>
      </c>
    </row>
    <row r="3098" spans="1:3" x14ac:dyDescent="0.2">
      <c r="A3098" s="63">
        <v>3074</v>
      </c>
      <c r="B3098" s="63">
        <v>37.125759532568068</v>
      </c>
      <c r="C3098" s="63">
        <v>10.874240467431932</v>
      </c>
    </row>
    <row r="3099" spans="1:3" x14ac:dyDescent="0.2">
      <c r="A3099" s="63">
        <v>3075</v>
      </c>
      <c r="B3099" s="63">
        <v>44.453775420060929</v>
      </c>
      <c r="C3099" s="63">
        <v>-18.453775420060929</v>
      </c>
    </row>
    <row r="3100" spans="1:3" x14ac:dyDescent="0.2">
      <c r="A3100" s="63">
        <v>3076</v>
      </c>
      <c r="B3100" s="63">
        <v>59.109807195046663</v>
      </c>
      <c r="C3100" s="63">
        <v>8.8901928049533367</v>
      </c>
    </row>
    <row r="3101" spans="1:3" x14ac:dyDescent="0.2">
      <c r="A3101" s="63">
        <v>3077</v>
      </c>
      <c r="B3101" s="63">
        <v>33.794843220071307</v>
      </c>
      <c r="C3101" s="63">
        <v>18.205156779928693</v>
      </c>
    </row>
    <row r="3102" spans="1:3" x14ac:dyDescent="0.2">
      <c r="A3102" s="63">
        <v>3078</v>
      </c>
      <c r="B3102" s="63">
        <v>107.07500209499997</v>
      </c>
      <c r="C3102" s="63">
        <v>29.924997905000026</v>
      </c>
    </row>
    <row r="3103" spans="1:3" x14ac:dyDescent="0.2">
      <c r="A3103" s="63">
        <v>3079</v>
      </c>
      <c r="B3103" s="63">
        <v>100.41316947000647</v>
      </c>
      <c r="C3103" s="63">
        <v>44.586830529993534</v>
      </c>
    </row>
    <row r="3104" spans="1:3" x14ac:dyDescent="0.2">
      <c r="A3104" s="63">
        <v>3080</v>
      </c>
      <c r="B3104" s="63">
        <v>91.752787057514894</v>
      </c>
      <c r="C3104" s="63">
        <v>-56.752787057514894</v>
      </c>
    </row>
    <row r="3105" spans="1:3" x14ac:dyDescent="0.2">
      <c r="A3105" s="63">
        <v>3081</v>
      </c>
      <c r="B3105" s="63">
        <v>65.771639820040178</v>
      </c>
      <c r="C3105" s="63">
        <v>21.228360179959822</v>
      </c>
    </row>
    <row r="3106" spans="1:3" x14ac:dyDescent="0.2">
      <c r="A3106" s="63">
        <v>3082</v>
      </c>
      <c r="B3106" s="63">
        <v>17.140261657587516</v>
      </c>
      <c r="C3106" s="63">
        <v>-3.1402616575875157</v>
      </c>
    </row>
    <row r="3107" spans="1:3" x14ac:dyDescent="0.2">
      <c r="A3107" s="63">
        <v>3083</v>
      </c>
      <c r="B3107" s="63">
        <v>39.124309320066118</v>
      </c>
      <c r="C3107" s="63">
        <v>-22.124309320066118</v>
      </c>
    </row>
    <row r="3108" spans="1:3" x14ac:dyDescent="0.2">
      <c r="A3108" s="63">
        <v>3084</v>
      </c>
      <c r="B3108" s="63">
        <v>21.137361232583629</v>
      </c>
      <c r="C3108" s="63">
        <v>4.8626387674163709</v>
      </c>
    </row>
    <row r="3109" spans="1:3" x14ac:dyDescent="0.2">
      <c r="A3109" s="63">
        <v>3085</v>
      </c>
      <c r="B3109" s="63">
        <v>41.122859107564175</v>
      </c>
      <c r="C3109" s="63">
        <v>713.87714089243582</v>
      </c>
    </row>
    <row r="3110" spans="1:3" x14ac:dyDescent="0.2">
      <c r="A3110" s="63">
        <v>3086</v>
      </c>
      <c r="B3110" s="63">
        <v>34.461026482570659</v>
      </c>
      <c r="C3110" s="63">
        <v>-38.461026482570659</v>
      </c>
    </row>
    <row r="3111" spans="1:3" x14ac:dyDescent="0.2">
      <c r="A3111" s="63">
        <v>3087</v>
      </c>
      <c r="B3111" s="63">
        <v>102.41171925750452</v>
      </c>
      <c r="C3111" s="63">
        <v>12.588280742495485</v>
      </c>
    </row>
    <row r="3112" spans="1:3" x14ac:dyDescent="0.2">
      <c r="A3112" s="63">
        <v>3088</v>
      </c>
      <c r="B3112" s="63">
        <v>5.1489629325991899</v>
      </c>
      <c r="C3112" s="63">
        <v>38.85103706740081</v>
      </c>
    </row>
    <row r="3113" spans="1:3" x14ac:dyDescent="0.2">
      <c r="A3113" s="63">
        <v>3089</v>
      </c>
      <c r="B3113" s="63">
        <v>29.131560382575845</v>
      </c>
      <c r="C3113" s="63">
        <v>-29.131560382575845</v>
      </c>
    </row>
    <row r="3114" spans="1:3" x14ac:dyDescent="0.2">
      <c r="A3114" s="63">
        <v>3090</v>
      </c>
      <c r="B3114" s="63">
        <v>20.471177970084277</v>
      </c>
      <c r="C3114" s="63">
        <v>2.5288220299157231</v>
      </c>
    </row>
    <row r="3115" spans="1:3" x14ac:dyDescent="0.2">
      <c r="A3115" s="63">
        <v>3091</v>
      </c>
      <c r="B3115" s="63">
        <v>42.455225632562879</v>
      </c>
      <c r="C3115" s="63">
        <v>14.544774367437121</v>
      </c>
    </row>
    <row r="3116" spans="1:3" x14ac:dyDescent="0.2">
      <c r="A3116" s="63">
        <v>3092</v>
      </c>
      <c r="B3116" s="63">
        <v>46.452325207558985</v>
      </c>
      <c r="C3116" s="63">
        <v>11.547674792441015</v>
      </c>
    </row>
    <row r="3117" spans="1:3" x14ac:dyDescent="0.2">
      <c r="A3117" s="63">
        <v>3093</v>
      </c>
      <c r="B3117" s="63">
        <v>39.79049258256547</v>
      </c>
      <c r="C3117" s="63">
        <v>-45.79049258256547</v>
      </c>
    </row>
    <row r="3118" spans="1:3" x14ac:dyDescent="0.2">
      <c r="A3118" s="63">
        <v>3094</v>
      </c>
      <c r="B3118" s="63">
        <v>28.465377120076493</v>
      </c>
      <c r="C3118" s="63">
        <v>-32.465377120076496</v>
      </c>
    </row>
    <row r="3119" spans="1:3" x14ac:dyDescent="0.2">
      <c r="A3119" s="63">
        <v>3095</v>
      </c>
      <c r="B3119" s="63">
        <v>67.770189607538242</v>
      </c>
      <c r="C3119" s="63">
        <v>69.229810392461758</v>
      </c>
    </row>
    <row r="3120" spans="1:3" x14ac:dyDescent="0.2">
      <c r="A3120" s="63">
        <v>3096</v>
      </c>
      <c r="B3120" s="63">
        <v>163.0343961449455</v>
      </c>
      <c r="C3120" s="63">
        <v>199.9656038550545</v>
      </c>
    </row>
    <row r="3121" spans="1:3" x14ac:dyDescent="0.2">
      <c r="A3121" s="63">
        <v>3097</v>
      </c>
      <c r="B3121" s="63">
        <v>169.69622876993901</v>
      </c>
      <c r="C3121" s="63">
        <v>-366.69622876993901</v>
      </c>
    </row>
    <row r="3122" spans="1:3" x14ac:dyDescent="0.2">
      <c r="A3122" s="63">
        <v>3098</v>
      </c>
      <c r="B3122" s="63">
        <v>71.101105920034996</v>
      </c>
      <c r="C3122" s="63">
        <v>112.898894079965</v>
      </c>
    </row>
    <row r="3123" spans="1:3" x14ac:dyDescent="0.2">
      <c r="A3123" s="63">
        <v>3099</v>
      </c>
      <c r="B3123" s="63">
        <v>72.433472445033701</v>
      </c>
      <c r="C3123" s="63">
        <v>94.566527554966299</v>
      </c>
    </row>
    <row r="3124" spans="1:3" x14ac:dyDescent="0.2">
      <c r="A3124" s="63">
        <v>3100</v>
      </c>
      <c r="B3124" s="63">
        <v>209.66722451990012</v>
      </c>
      <c r="C3124" s="63">
        <v>283.33277548009988</v>
      </c>
    </row>
    <row r="3125" spans="1:3" x14ac:dyDescent="0.2">
      <c r="A3125" s="63">
        <v>3101</v>
      </c>
      <c r="B3125" s="63">
        <v>84.424771170022026</v>
      </c>
      <c r="C3125" s="63">
        <v>-410.42477117002204</v>
      </c>
    </row>
    <row r="3126" spans="1:3" x14ac:dyDescent="0.2">
      <c r="A3126" s="63">
        <v>3102</v>
      </c>
      <c r="B3126" s="63">
        <v>171.69477855743708</v>
      </c>
      <c r="C3126" s="63">
        <v>267.30522144256292</v>
      </c>
    </row>
    <row r="3127" spans="1:3" x14ac:dyDescent="0.2">
      <c r="A3127" s="63">
        <v>3103</v>
      </c>
      <c r="B3127" s="63">
        <v>37.125759532568068</v>
      </c>
      <c r="C3127" s="63">
        <v>12.874240467431932</v>
      </c>
    </row>
    <row r="3128" spans="1:3" x14ac:dyDescent="0.2">
      <c r="A3128" s="63">
        <v>3104</v>
      </c>
      <c r="B3128" s="63">
        <v>55.778890882549909</v>
      </c>
      <c r="C3128" s="63">
        <v>-11.778890882549909</v>
      </c>
    </row>
    <row r="3129" spans="1:3" x14ac:dyDescent="0.2">
      <c r="A3129" s="63">
        <v>3105</v>
      </c>
      <c r="B3129" s="63">
        <v>33.794843220071307</v>
      </c>
      <c r="C3129" s="63">
        <v>21.205156779928693</v>
      </c>
    </row>
    <row r="3130" spans="1:3" x14ac:dyDescent="0.2">
      <c r="A3130" s="63">
        <v>3106</v>
      </c>
      <c r="B3130" s="63">
        <v>44.453775420060929</v>
      </c>
      <c r="C3130" s="63">
        <v>35.546224579939071</v>
      </c>
    </row>
    <row r="3131" spans="1:3" x14ac:dyDescent="0.2">
      <c r="A3131" s="63">
        <v>3107</v>
      </c>
      <c r="B3131" s="63">
        <v>40.456675845064822</v>
      </c>
      <c r="C3131" s="63">
        <v>-44.456675845064822</v>
      </c>
    </row>
    <row r="3132" spans="1:3" x14ac:dyDescent="0.2">
      <c r="A3132" s="63">
        <v>3108</v>
      </c>
      <c r="B3132" s="63">
        <v>36.459576270068709</v>
      </c>
      <c r="C3132" s="63">
        <v>20.540423729931291</v>
      </c>
    </row>
    <row r="3133" spans="1:3" x14ac:dyDescent="0.2">
      <c r="A3133" s="63">
        <v>3109</v>
      </c>
      <c r="B3133" s="63">
        <v>31.79629343257325</v>
      </c>
      <c r="C3133" s="63">
        <v>0.20370656742674953</v>
      </c>
    </row>
    <row r="3134" spans="1:3" x14ac:dyDescent="0.2">
      <c r="A3134" s="63">
        <v>3110</v>
      </c>
      <c r="B3134" s="63">
        <v>20.471177970084277</v>
      </c>
      <c r="C3134" s="63">
        <v>4.5288220299157231</v>
      </c>
    </row>
    <row r="3135" spans="1:3" x14ac:dyDescent="0.2">
      <c r="A3135" s="63">
        <v>3111</v>
      </c>
      <c r="B3135" s="63">
        <v>26.46682733257844</v>
      </c>
      <c r="C3135" s="63">
        <v>-15.46682733257844</v>
      </c>
    </row>
    <row r="3136" spans="1:3" x14ac:dyDescent="0.2">
      <c r="A3136" s="63">
        <v>3112</v>
      </c>
      <c r="B3136" s="63">
        <v>46.452325207558985</v>
      </c>
      <c r="C3136" s="63">
        <v>12.547674792441015</v>
      </c>
    </row>
    <row r="3137" spans="1:3" x14ac:dyDescent="0.2">
      <c r="A3137" s="63">
        <v>3113</v>
      </c>
      <c r="B3137" s="63">
        <v>81.093854857525272</v>
      </c>
      <c r="C3137" s="63">
        <v>-128.09385485752529</v>
      </c>
    </row>
    <row r="3138" spans="1:3" x14ac:dyDescent="0.2">
      <c r="A3138" s="63">
        <v>3114</v>
      </c>
      <c r="B3138" s="63">
        <v>28.465377120076493</v>
      </c>
      <c r="C3138" s="63">
        <v>-32.465377120076496</v>
      </c>
    </row>
    <row r="3139" spans="1:3" x14ac:dyDescent="0.2">
      <c r="A3139" s="63">
        <v>3115</v>
      </c>
      <c r="B3139" s="63">
        <v>39.79049258256547</v>
      </c>
      <c r="C3139" s="63">
        <v>-43.79049258256547</v>
      </c>
    </row>
    <row r="3140" spans="1:3" x14ac:dyDescent="0.2">
      <c r="A3140" s="63">
        <v>3116</v>
      </c>
      <c r="B3140" s="63">
        <v>32.462476695072603</v>
      </c>
      <c r="C3140" s="63">
        <v>-13.462476695072603</v>
      </c>
    </row>
    <row r="3141" spans="1:3" x14ac:dyDescent="0.2">
      <c r="A3141" s="63">
        <v>3117</v>
      </c>
      <c r="B3141" s="63">
        <v>44.453775420060929</v>
      </c>
      <c r="C3141" s="63">
        <v>-18.453775420060929</v>
      </c>
    </row>
    <row r="3142" spans="1:3" x14ac:dyDescent="0.2">
      <c r="A3142" s="63">
        <v>3118</v>
      </c>
      <c r="B3142" s="63">
        <v>68.436372870037587</v>
      </c>
      <c r="C3142" s="63">
        <v>-33.436372870037587</v>
      </c>
    </row>
    <row r="3143" spans="1:3" x14ac:dyDescent="0.2">
      <c r="A3143" s="63">
        <v>3119</v>
      </c>
      <c r="B3143" s="63">
        <v>33.794843220071307</v>
      </c>
      <c r="C3143" s="63">
        <v>6.2051567799286929</v>
      </c>
    </row>
    <row r="3144" spans="1:3" x14ac:dyDescent="0.2">
      <c r="A3144" s="63">
        <v>3120</v>
      </c>
      <c r="B3144" s="63">
        <v>21.137361232583629</v>
      </c>
      <c r="C3144" s="63">
        <v>4.8626387674163709</v>
      </c>
    </row>
    <row r="3145" spans="1:3" x14ac:dyDescent="0.2">
      <c r="A3145" s="63">
        <v>3121</v>
      </c>
      <c r="B3145" s="63">
        <v>67.104006345038883</v>
      </c>
      <c r="C3145" s="63">
        <v>77.895993654961117</v>
      </c>
    </row>
    <row r="3146" spans="1:3" x14ac:dyDescent="0.2">
      <c r="A3146" s="63">
        <v>3122</v>
      </c>
      <c r="B3146" s="63">
        <v>17.140261657587516</v>
      </c>
      <c r="C3146" s="63">
        <v>-3.1402616575875157</v>
      </c>
    </row>
    <row r="3147" spans="1:3" x14ac:dyDescent="0.2">
      <c r="A3147" s="63">
        <v>3123</v>
      </c>
      <c r="B3147" s="63">
        <v>50.449424782555099</v>
      </c>
      <c r="C3147" s="63">
        <v>86.550575217444901</v>
      </c>
    </row>
    <row r="3148" spans="1:3" x14ac:dyDescent="0.2">
      <c r="A3148" s="63">
        <v>3124</v>
      </c>
      <c r="B3148" s="63">
        <v>38.458126057566766</v>
      </c>
      <c r="C3148" s="63">
        <v>-5.4581260575667656</v>
      </c>
    </row>
    <row r="3149" spans="1:3" x14ac:dyDescent="0.2">
      <c r="A3149" s="63">
        <v>3125</v>
      </c>
      <c r="B3149" s="63">
        <v>30.46392690757455</v>
      </c>
      <c r="C3149" s="63">
        <v>-2.4639269075745496</v>
      </c>
    </row>
    <row r="3150" spans="1:3" x14ac:dyDescent="0.2">
      <c r="A3150" s="63">
        <v>3126</v>
      </c>
      <c r="B3150" s="63">
        <v>165.69912919494294</v>
      </c>
      <c r="C3150" s="63">
        <v>99.300870805057059</v>
      </c>
    </row>
    <row r="3151" spans="1:3" x14ac:dyDescent="0.2">
      <c r="A3151" s="63">
        <v>3127</v>
      </c>
      <c r="B3151" s="63">
        <v>60.442173720045368</v>
      </c>
      <c r="C3151" s="63">
        <v>33.557826279954632</v>
      </c>
    </row>
    <row r="3152" spans="1:3" x14ac:dyDescent="0.2">
      <c r="A3152" s="63">
        <v>3128</v>
      </c>
      <c r="B3152" s="63">
        <v>41.122859107564175</v>
      </c>
      <c r="C3152" s="63">
        <v>4.8771408924358255</v>
      </c>
    </row>
    <row r="3153" spans="1:3" x14ac:dyDescent="0.2">
      <c r="A3153" s="63">
        <v>3129</v>
      </c>
      <c r="B3153" s="63">
        <v>118.40011755748895</v>
      </c>
      <c r="C3153" s="63">
        <v>47.599882442511046</v>
      </c>
    </row>
    <row r="3154" spans="1:3" x14ac:dyDescent="0.2">
      <c r="A3154" s="63">
        <v>3130</v>
      </c>
      <c r="B3154" s="63">
        <v>67.770189607538242</v>
      </c>
      <c r="C3154" s="63">
        <v>69.229810392461758</v>
      </c>
    </row>
    <row r="3155" spans="1:3" x14ac:dyDescent="0.2">
      <c r="A3155" s="63">
        <v>3131</v>
      </c>
      <c r="B3155" s="63">
        <v>42.455225632562879</v>
      </c>
      <c r="C3155" s="63">
        <v>15.544774367437121</v>
      </c>
    </row>
    <row r="3156" spans="1:3" x14ac:dyDescent="0.2">
      <c r="A3156" s="63">
        <v>3132</v>
      </c>
      <c r="B3156" s="63">
        <v>46.452325207558985</v>
      </c>
      <c r="C3156" s="63">
        <v>11.547674792441015</v>
      </c>
    </row>
    <row r="3157" spans="1:3" x14ac:dyDescent="0.2">
      <c r="A3157" s="63">
        <v>3133</v>
      </c>
      <c r="B3157" s="63">
        <v>96.416069895010352</v>
      </c>
      <c r="C3157" s="63">
        <v>-142.41606989501037</v>
      </c>
    </row>
    <row r="3158" spans="1:3" x14ac:dyDescent="0.2">
      <c r="A3158" s="63">
        <v>3134</v>
      </c>
      <c r="B3158" s="63">
        <v>39.79049258256547</v>
      </c>
      <c r="C3158" s="63">
        <v>-43.79049258256547</v>
      </c>
    </row>
    <row r="3159" spans="1:3" x14ac:dyDescent="0.2">
      <c r="A3159" s="63">
        <v>3135</v>
      </c>
      <c r="B3159" s="63">
        <v>32.462476695072603</v>
      </c>
      <c r="C3159" s="63">
        <v>-13.462476695072603</v>
      </c>
    </row>
    <row r="3160" spans="1:3" x14ac:dyDescent="0.2">
      <c r="A3160" s="63">
        <v>3136</v>
      </c>
      <c r="B3160" s="63">
        <v>28.465377120076493</v>
      </c>
      <c r="C3160" s="63">
        <v>-32.465377120076496</v>
      </c>
    </row>
    <row r="3161" spans="1:3" x14ac:dyDescent="0.2">
      <c r="A3161" s="63">
        <v>3137</v>
      </c>
      <c r="B3161" s="63">
        <v>29.131560382575845</v>
      </c>
      <c r="C3161" s="63">
        <v>13.868439617424155</v>
      </c>
    </row>
    <row r="3162" spans="1:3" x14ac:dyDescent="0.2">
      <c r="A3162" s="63">
        <v>3138</v>
      </c>
      <c r="B3162" s="63">
        <v>37.125759532568068</v>
      </c>
      <c r="C3162" s="63">
        <v>10.874240467431932</v>
      </c>
    </row>
    <row r="3163" spans="1:3" x14ac:dyDescent="0.2">
      <c r="A3163" s="63">
        <v>3139</v>
      </c>
      <c r="B3163" s="63">
        <v>29.797743645075197</v>
      </c>
      <c r="C3163" s="63">
        <v>17.202256354924803</v>
      </c>
    </row>
    <row r="3164" spans="1:3" x14ac:dyDescent="0.2">
      <c r="A3164" s="63">
        <v>3140</v>
      </c>
      <c r="B3164" s="63">
        <v>48.450874995057042</v>
      </c>
      <c r="C3164" s="63">
        <v>1.5491250049429581</v>
      </c>
    </row>
    <row r="3165" spans="1:3" x14ac:dyDescent="0.2">
      <c r="A3165" s="63">
        <v>3141</v>
      </c>
      <c r="B3165" s="63">
        <v>35.793393007569364</v>
      </c>
      <c r="C3165" s="63">
        <v>-9.7933930075693638</v>
      </c>
    </row>
    <row r="3166" spans="1:3" x14ac:dyDescent="0.2">
      <c r="A3166" s="63">
        <v>3142</v>
      </c>
      <c r="B3166" s="63">
        <v>55.778890882549909</v>
      </c>
      <c r="C3166" s="63">
        <v>-11.778890882549909</v>
      </c>
    </row>
    <row r="3167" spans="1:3" x14ac:dyDescent="0.2">
      <c r="A3167" s="63">
        <v>3143</v>
      </c>
      <c r="B3167" s="63">
        <v>81.760038120024618</v>
      </c>
      <c r="C3167" s="63">
        <v>102.23996187997538</v>
      </c>
    </row>
    <row r="3168" spans="1:3" x14ac:dyDescent="0.2">
      <c r="A3168" s="63">
        <v>3144</v>
      </c>
      <c r="B3168" s="63">
        <v>201.00684210740854</v>
      </c>
      <c r="C3168" s="63">
        <v>63.993157892591455</v>
      </c>
    </row>
    <row r="3169" spans="1:3" x14ac:dyDescent="0.2">
      <c r="A3169" s="63">
        <v>3145</v>
      </c>
      <c r="B3169" s="63">
        <v>60.442173720045368</v>
      </c>
      <c r="C3169" s="63">
        <v>31.557826279954632</v>
      </c>
    </row>
    <row r="3170" spans="1:3" x14ac:dyDescent="0.2">
      <c r="A3170" s="63">
        <v>3146</v>
      </c>
      <c r="B3170" s="63">
        <v>89.088054007517485</v>
      </c>
      <c r="C3170" s="63">
        <v>76.911945992482515</v>
      </c>
    </row>
    <row r="3171" spans="1:3" x14ac:dyDescent="0.2">
      <c r="A3171" s="63">
        <v>3147</v>
      </c>
      <c r="B3171" s="63">
        <v>67.770189607538242</v>
      </c>
      <c r="C3171" s="63">
        <v>67.229810392461758</v>
      </c>
    </row>
    <row r="3172" spans="1:3" x14ac:dyDescent="0.2">
      <c r="A3172" s="63">
        <v>3148</v>
      </c>
      <c r="B3172" s="63">
        <v>41.122859107564175</v>
      </c>
      <c r="C3172" s="63">
        <v>2.8771408924358255</v>
      </c>
    </row>
    <row r="3173" spans="1:3" x14ac:dyDescent="0.2">
      <c r="A3173" s="63">
        <v>3149</v>
      </c>
      <c r="B3173" s="63">
        <v>178.35661118243058</v>
      </c>
      <c r="C3173" s="63">
        <v>49.643388817569416</v>
      </c>
    </row>
    <row r="3174" spans="1:3" x14ac:dyDescent="0.2">
      <c r="A3174" s="63">
        <v>3150</v>
      </c>
      <c r="B3174" s="63">
        <v>113.7368347199935</v>
      </c>
      <c r="C3174" s="63">
        <v>-63.736834719993496</v>
      </c>
    </row>
    <row r="3175" spans="1:3" x14ac:dyDescent="0.2">
      <c r="A3175" s="63">
        <v>3151</v>
      </c>
      <c r="B3175" s="63">
        <v>212.99814083239687</v>
      </c>
      <c r="C3175" s="63">
        <v>118.00185916760313</v>
      </c>
    </row>
    <row r="3176" spans="1:3" x14ac:dyDescent="0.2">
      <c r="A3176" s="63">
        <v>3152</v>
      </c>
      <c r="B3176" s="63">
        <v>54.446524357551205</v>
      </c>
      <c r="C3176" s="63">
        <v>-210.4465243575512</v>
      </c>
    </row>
    <row r="3177" spans="1:3" x14ac:dyDescent="0.2">
      <c r="A3177" s="63">
        <v>3153</v>
      </c>
      <c r="B3177" s="63">
        <v>239.64547133237096</v>
      </c>
      <c r="C3177" s="63">
        <v>253.35452866762904</v>
      </c>
    </row>
    <row r="3178" spans="1:3" x14ac:dyDescent="0.2">
      <c r="A3178" s="63">
        <v>3154</v>
      </c>
      <c r="B3178" s="63">
        <v>143.7150815324643</v>
      </c>
      <c r="C3178" s="63">
        <v>-339.7150815324643</v>
      </c>
    </row>
    <row r="3179" spans="1:3" x14ac:dyDescent="0.2">
      <c r="A3179" s="63">
        <v>3155</v>
      </c>
      <c r="B3179" s="63">
        <v>79.761488332526568</v>
      </c>
      <c r="C3179" s="63">
        <v>-28.761488332526568</v>
      </c>
    </row>
    <row r="3180" spans="1:3" x14ac:dyDescent="0.2">
      <c r="A3180" s="63">
        <v>3156</v>
      </c>
      <c r="B3180" s="63">
        <v>162.36821288244613</v>
      </c>
      <c r="C3180" s="63">
        <v>66.63178711755387</v>
      </c>
    </row>
    <row r="3181" spans="1:3" x14ac:dyDescent="0.2">
      <c r="A3181" s="63">
        <v>3157</v>
      </c>
      <c r="B3181" s="63">
        <v>113.7368347199935</v>
      </c>
      <c r="C3181" s="63">
        <v>74.263165280006504</v>
      </c>
    </row>
    <row r="3182" spans="1:3" x14ac:dyDescent="0.2">
      <c r="A3182" s="63">
        <v>3158</v>
      </c>
      <c r="B3182" s="63">
        <v>161.70202961994681</v>
      </c>
      <c r="C3182" s="63">
        <v>171.29797038005319</v>
      </c>
    </row>
    <row r="3183" spans="1:3" x14ac:dyDescent="0.2">
      <c r="A3183" s="63">
        <v>3159</v>
      </c>
      <c r="B3183" s="63">
        <v>177.02424465743189</v>
      </c>
      <c r="C3183" s="63">
        <v>50.975755342568107</v>
      </c>
    </row>
    <row r="3184" spans="1:3" x14ac:dyDescent="0.2">
      <c r="A3184" s="63">
        <v>3160</v>
      </c>
      <c r="B3184" s="63">
        <v>149.04454763245911</v>
      </c>
      <c r="C3184" s="63">
        <v>-658.04454763245917</v>
      </c>
    </row>
    <row r="3185" spans="1:3" x14ac:dyDescent="0.2">
      <c r="A3185" s="63">
        <v>3161</v>
      </c>
      <c r="B3185" s="63">
        <v>5.1489629325991899</v>
      </c>
      <c r="C3185" s="63">
        <v>37.85103706740081</v>
      </c>
    </row>
    <row r="3186" spans="1:3" x14ac:dyDescent="0.2">
      <c r="A3186" s="63">
        <v>3162</v>
      </c>
      <c r="B3186" s="63">
        <v>20.471177970084277</v>
      </c>
      <c r="C3186" s="63">
        <v>4.5288220299157231</v>
      </c>
    </row>
    <row r="3187" spans="1:3" x14ac:dyDescent="0.2">
      <c r="A3187" s="63">
        <v>3163</v>
      </c>
      <c r="B3187" s="63">
        <v>19.138811445085572</v>
      </c>
      <c r="C3187" s="63">
        <v>1.8611885549144276</v>
      </c>
    </row>
    <row r="3188" spans="1:3" x14ac:dyDescent="0.2">
      <c r="A3188" s="63">
        <v>3164</v>
      </c>
      <c r="B3188" s="63">
        <v>29.131560382575845</v>
      </c>
      <c r="C3188" s="63">
        <v>-29.131560382575845</v>
      </c>
    </row>
    <row r="3189" spans="1:3" x14ac:dyDescent="0.2">
      <c r="A3189" s="63">
        <v>3165</v>
      </c>
      <c r="B3189" s="63">
        <v>26.46682733257844</v>
      </c>
      <c r="C3189" s="63">
        <v>-15.46682733257844</v>
      </c>
    </row>
    <row r="3190" spans="1:3" x14ac:dyDescent="0.2">
      <c r="A3190" s="63">
        <v>3166</v>
      </c>
      <c r="B3190" s="63">
        <v>23.802094282581034</v>
      </c>
      <c r="C3190" s="63">
        <v>6.1979057174189656</v>
      </c>
    </row>
    <row r="3191" spans="1:3" x14ac:dyDescent="0.2">
      <c r="A3191" s="63">
        <v>3167</v>
      </c>
      <c r="B3191" s="63">
        <v>33.794843220071307</v>
      </c>
      <c r="C3191" s="63">
        <v>7.2051567799286929</v>
      </c>
    </row>
    <row r="3192" spans="1:3" x14ac:dyDescent="0.2">
      <c r="A3192" s="63">
        <v>3168</v>
      </c>
      <c r="B3192" s="63">
        <v>17.140261657587516</v>
      </c>
      <c r="C3192" s="63">
        <v>-5.1402616575875157</v>
      </c>
    </row>
    <row r="3193" spans="1:3" x14ac:dyDescent="0.2">
      <c r="A3193" s="63">
        <v>3169</v>
      </c>
      <c r="B3193" s="63">
        <v>113.07065145749414</v>
      </c>
      <c r="C3193" s="63">
        <v>24.929348542505863</v>
      </c>
    </row>
    <row r="3194" spans="1:3" x14ac:dyDescent="0.2">
      <c r="A3194" s="63">
        <v>3170</v>
      </c>
      <c r="B3194" s="63">
        <v>78.429121807527864</v>
      </c>
      <c r="C3194" s="63">
        <v>66.570878192472136</v>
      </c>
    </row>
    <row r="3195" spans="1:3" x14ac:dyDescent="0.2">
      <c r="A3195" s="63">
        <v>3171</v>
      </c>
      <c r="B3195" s="63">
        <v>39.124309320066118</v>
      </c>
      <c r="C3195" s="63">
        <v>-24.124309320066118</v>
      </c>
    </row>
    <row r="3196" spans="1:3" x14ac:dyDescent="0.2">
      <c r="A3196" s="63">
        <v>3172</v>
      </c>
      <c r="B3196" s="63">
        <v>38.458126057566766</v>
      </c>
      <c r="C3196" s="63">
        <v>-5.4581260575667656</v>
      </c>
    </row>
    <row r="3197" spans="1:3" x14ac:dyDescent="0.2">
      <c r="A3197" s="63">
        <v>3173</v>
      </c>
      <c r="B3197" s="63">
        <v>135.05469911997272</v>
      </c>
      <c r="C3197" s="63">
        <v>-20.054699119972724</v>
      </c>
    </row>
    <row r="3198" spans="1:3" x14ac:dyDescent="0.2">
      <c r="A3198" s="63">
        <v>3174</v>
      </c>
      <c r="B3198" s="63">
        <v>34.461026482570659</v>
      </c>
      <c r="C3198" s="63">
        <v>-42.461026482570659</v>
      </c>
    </row>
    <row r="3199" spans="1:3" x14ac:dyDescent="0.2">
      <c r="A3199" s="63">
        <v>3175</v>
      </c>
      <c r="B3199" s="63">
        <v>36.459576270068709</v>
      </c>
      <c r="C3199" s="63">
        <v>-30.459576270068709</v>
      </c>
    </row>
    <row r="3200" spans="1:3" x14ac:dyDescent="0.2">
      <c r="A3200" s="63">
        <v>3176</v>
      </c>
      <c r="B3200" s="63">
        <v>30.46392690757455</v>
      </c>
      <c r="C3200" s="63">
        <v>-2.4639269075745496</v>
      </c>
    </row>
    <row r="3201" spans="1:3" x14ac:dyDescent="0.2">
      <c r="A3201" s="63">
        <v>3177</v>
      </c>
      <c r="B3201" s="63">
        <v>66.437823082539524</v>
      </c>
      <c r="C3201" s="63">
        <v>42.562176917460476</v>
      </c>
    </row>
    <row r="3202" spans="1:3" x14ac:dyDescent="0.2">
      <c r="A3202" s="63">
        <v>3178</v>
      </c>
      <c r="B3202" s="63">
        <v>33.794843220071307</v>
      </c>
      <c r="C3202" s="63">
        <v>21.205156779928693</v>
      </c>
    </row>
    <row r="3203" spans="1:3" x14ac:dyDescent="0.2">
      <c r="A3203" s="63">
        <v>3179</v>
      </c>
      <c r="B3203" s="63">
        <v>36.459576270068709</v>
      </c>
      <c r="C3203" s="63">
        <v>20.540423729931291</v>
      </c>
    </row>
    <row r="3204" spans="1:3" x14ac:dyDescent="0.2">
      <c r="A3204" s="63">
        <v>3180</v>
      </c>
      <c r="B3204" s="63">
        <v>31.79629343257325</v>
      </c>
      <c r="C3204" s="63">
        <v>1.2037065674267495</v>
      </c>
    </row>
    <row r="3205" spans="1:3" x14ac:dyDescent="0.2">
      <c r="A3205" s="63">
        <v>3181</v>
      </c>
      <c r="B3205" s="63">
        <v>40.456675845064822</v>
      </c>
      <c r="C3205" s="63">
        <v>-44.456675845064822</v>
      </c>
    </row>
    <row r="3206" spans="1:3" x14ac:dyDescent="0.2">
      <c r="A3206" s="63">
        <v>3182</v>
      </c>
      <c r="B3206" s="63">
        <v>37.125759532568068</v>
      </c>
      <c r="C3206" s="63">
        <v>9.8742404674319317</v>
      </c>
    </row>
    <row r="3207" spans="1:3" x14ac:dyDescent="0.2">
      <c r="A3207" s="63">
        <v>3183</v>
      </c>
      <c r="B3207" s="63">
        <v>44.453775420060929</v>
      </c>
      <c r="C3207" s="63">
        <v>-19.453775420060929</v>
      </c>
    </row>
    <row r="3208" spans="1:3" x14ac:dyDescent="0.2">
      <c r="A3208" s="63">
        <v>3184</v>
      </c>
      <c r="B3208" s="63">
        <v>59.109807195046663</v>
      </c>
      <c r="C3208" s="63">
        <v>8.8901928049533367</v>
      </c>
    </row>
    <row r="3209" spans="1:3" x14ac:dyDescent="0.2">
      <c r="A3209" s="63">
        <v>3185</v>
      </c>
      <c r="B3209" s="63">
        <v>57.777440670047966</v>
      </c>
      <c r="C3209" s="63">
        <v>33.222559329952034</v>
      </c>
    </row>
    <row r="3210" spans="1:3" x14ac:dyDescent="0.2">
      <c r="A3210" s="63">
        <v>3186</v>
      </c>
      <c r="B3210" s="63">
        <v>83.092404645023322</v>
      </c>
      <c r="C3210" s="63">
        <v>-50.092404645023322</v>
      </c>
    </row>
    <row r="3211" spans="1:3" x14ac:dyDescent="0.2">
      <c r="A3211" s="63">
        <v>3187</v>
      </c>
      <c r="B3211" s="63">
        <v>92.418970320014239</v>
      </c>
      <c r="C3211" s="63">
        <v>19.581029679985761</v>
      </c>
    </row>
    <row r="3212" spans="1:3" x14ac:dyDescent="0.2">
      <c r="A3212" s="63">
        <v>3188</v>
      </c>
      <c r="B3212" s="63">
        <v>31.130110170073902</v>
      </c>
      <c r="C3212" s="63">
        <v>-45.130110170073905</v>
      </c>
    </row>
    <row r="3213" spans="1:3" x14ac:dyDescent="0.2">
      <c r="A3213" s="63">
        <v>3189</v>
      </c>
      <c r="B3213" s="63">
        <v>36.459576270068709</v>
      </c>
      <c r="C3213" s="63">
        <v>-7.4595762700687089</v>
      </c>
    </row>
    <row r="3214" spans="1:3" x14ac:dyDescent="0.2">
      <c r="A3214" s="63">
        <v>3190</v>
      </c>
      <c r="B3214" s="63">
        <v>39.124309320066118</v>
      </c>
      <c r="C3214" s="63">
        <v>-22.124309320066118</v>
      </c>
    </row>
    <row r="3215" spans="1:3" x14ac:dyDescent="0.2">
      <c r="A3215" s="63">
        <v>3191</v>
      </c>
      <c r="B3215" s="63">
        <v>38.458126057566766</v>
      </c>
      <c r="C3215" s="63">
        <v>-6.4581260575667656</v>
      </c>
    </row>
    <row r="3216" spans="1:3" x14ac:dyDescent="0.2">
      <c r="A3216" s="63">
        <v>3192</v>
      </c>
      <c r="B3216" s="63">
        <v>32.462476695072603</v>
      </c>
      <c r="C3216" s="63">
        <v>4.5375233049273973</v>
      </c>
    </row>
    <row r="3217" spans="1:3" x14ac:dyDescent="0.2">
      <c r="A3217" s="63">
        <v>3193</v>
      </c>
      <c r="B3217" s="63">
        <v>66.437823082539524</v>
      </c>
      <c r="C3217" s="63">
        <v>86.562176917460476</v>
      </c>
    </row>
    <row r="3218" spans="1:3" x14ac:dyDescent="0.2">
      <c r="A3218" s="63">
        <v>3194</v>
      </c>
      <c r="B3218" s="63">
        <v>63.106906770042777</v>
      </c>
      <c r="C3218" s="63">
        <v>34.893093229957223</v>
      </c>
    </row>
    <row r="3219" spans="1:3" x14ac:dyDescent="0.2">
      <c r="A3219" s="63">
        <v>3195</v>
      </c>
      <c r="B3219" s="63">
        <v>81.093854857525272</v>
      </c>
      <c r="C3219" s="63">
        <v>110.90614514247473</v>
      </c>
    </row>
    <row r="3220" spans="1:3" x14ac:dyDescent="0.2">
      <c r="A3220" s="63">
        <v>3196</v>
      </c>
      <c r="B3220" s="63">
        <v>67.770189607538242</v>
      </c>
      <c r="C3220" s="63">
        <v>67.229810392461758</v>
      </c>
    </row>
    <row r="3221" spans="1:3" x14ac:dyDescent="0.2">
      <c r="A3221" s="63">
        <v>3197</v>
      </c>
      <c r="B3221" s="63">
        <v>39.79049258256547</v>
      </c>
      <c r="C3221" s="63">
        <v>3.2095074174345299</v>
      </c>
    </row>
    <row r="3222" spans="1:3" x14ac:dyDescent="0.2">
      <c r="A3222" s="63">
        <v>3198</v>
      </c>
      <c r="B3222" s="63">
        <v>72.433472445033701</v>
      </c>
      <c r="C3222" s="63">
        <v>80.566527554966299</v>
      </c>
    </row>
    <row r="3223" spans="1:3" x14ac:dyDescent="0.2">
      <c r="A3223" s="63">
        <v>3199</v>
      </c>
      <c r="B3223" s="63">
        <v>63.106906770042777</v>
      </c>
      <c r="C3223" s="63">
        <v>35.893093229957223</v>
      </c>
    </row>
    <row r="3224" spans="1:3" x14ac:dyDescent="0.2">
      <c r="A3224" s="63">
        <v>3200</v>
      </c>
      <c r="B3224" s="63">
        <v>124.39576691998312</v>
      </c>
      <c r="C3224" s="63">
        <v>67.604233080016883</v>
      </c>
    </row>
    <row r="3225" spans="1:3" x14ac:dyDescent="0.2">
      <c r="A3225" s="63">
        <v>3201</v>
      </c>
      <c r="B3225" s="63">
        <v>67.770189607538242</v>
      </c>
      <c r="C3225" s="63">
        <v>69.229810392461758</v>
      </c>
    </row>
    <row r="3226" spans="1:3" x14ac:dyDescent="0.2">
      <c r="A3226" s="63">
        <v>3202</v>
      </c>
      <c r="B3226" s="63">
        <v>39.79049258256547</v>
      </c>
      <c r="C3226" s="63">
        <v>3.2095074174345299</v>
      </c>
    </row>
    <row r="3227" spans="1:3" x14ac:dyDescent="0.2">
      <c r="A3227" s="63">
        <v>3203</v>
      </c>
      <c r="B3227" s="63">
        <v>129.72523301997794</v>
      </c>
      <c r="C3227" s="63">
        <v>157.27476698002206</v>
      </c>
    </row>
    <row r="3228" spans="1:3" x14ac:dyDescent="0.2">
      <c r="A3228" s="63">
        <v>3204</v>
      </c>
      <c r="B3228" s="63">
        <v>117.73393429498961</v>
      </c>
      <c r="C3228" s="63">
        <v>89.266065705010391</v>
      </c>
    </row>
    <row r="3229" spans="1:3" x14ac:dyDescent="0.2">
      <c r="A3229" s="63">
        <v>3205</v>
      </c>
      <c r="B3229" s="63">
        <v>228.98653913238132</v>
      </c>
      <c r="C3229" s="63">
        <v>128.01346086761868</v>
      </c>
    </row>
    <row r="3230" spans="1:3" x14ac:dyDescent="0.2">
      <c r="A3230" s="63">
        <v>3206</v>
      </c>
      <c r="B3230" s="63">
        <v>205.00394168240467</v>
      </c>
      <c r="C3230" s="63">
        <v>26.996058317595327</v>
      </c>
    </row>
    <row r="3231" spans="1:3" x14ac:dyDescent="0.2">
      <c r="A3231" s="63">
        <v>3207</v>
      </c>
      <c r="B3231" s="63">
        <v>169.69622876993901</v>
      </c>
      <c r="C3231" s="63">
        <v>186.30377123006099</v>
      </c>
    </row>
    <row r="3232" spans="1:3" x14ac:dyDescent="0.2">
      <c r="A3232" s="63">
        <v>3208</v>
      </c>
      <c r="B3232" s="63">
        <v>88.42187074501814</v>
      </c>
      <c r="C3232" s="63">
        <v>118.57812925498186</v>
      </c>
    </row>
    <row r="3233" spans="1:3" x14ac:dyDescent="0.2">
      <c r="A3233" s="63">
        <v>3209</v>
      </c>
      <c r="B3233" s="63">
        <v>218.99379019489106</v>
      </c>
      <c r="C3233" s="63">
        <v>11.006209805108938</v>
      </c>
    </row>
    <row r="3234" spans="1:3" x14ac:dyDescent="0.2">
      <c r="A3234" s="63">
        <v>3210</v>
      </c>
      <c r="B3234" s="63">
        <v>224.32325629488588</v>
      </c>
      <c r="C3234" s="63">
        <v>47.67674370511412</v>
      </c>
    </row>
    <row r="3235" spans="1:3" x14ac:dyDescent="0.2">
      <c r="A3235" s="63">
        <v>3211</v>
      </c>
      <c r="B3235" s="63">
        <v>21.803544495082978</v>
      </c>
      <c r="C3235" s="63">
        <v>1.1964555049170222</v>
      </c>
    </row>
    <row r="3236" spans="1:3" x14ac:dyDescent="0.2">
      <c r="A3236" s="63">
        <v>3212</v>
      </c>
      <c r="B3236" s="63">
        <v>27.799193857577144</v>
      </c>
      <c r="C3236" s="63">
        <v>-15.799193857577144</v>
      </c>
    </row>
    <row r="3237" spans="1:3" x14ac:dyDescent="0.2">
      <c r="A3237" s="63">
        <v>3213</v>
      </c>
      <c r="B3237" s="63">
        <v>20.471177970084277</v>
      </c>
      <c r="C3237" s="63">
        <v>-3.4711779700842769</v>
      </c>
    </row>
    <row r="3238" spans="1:3" x14ac:dyDescent="0.2">
      <c r="A3238" s="63">
        <v>3214</v>
      </c>
      <c r="B3238" s="63">
        <v>18.47262818258622</v>
      </c>
      <c r="C3238" s="63">
        <v>-0.47262818258622019</v>
      </c>
    </row>
    <row r="3239" spans="1:3" x14ac:dyDescent="0.2">
      <c r="A3239" s="63">
        <v>3215</v>
      </c>
      <c r="B3239" s="63">
        <v>5.1489629325991899</v>
      </c>
      <c r="C3239" s="63">
        <v>37.85103706740081</v>
      </c>
    </row>
    <row r="3240" spans="1:3" x14ac:dyDescent="0.2">
      <c r="A3240" s="63">
        <v>3216</v>
      </c>
      <c r="B3240" s="63">
        <v>44.453775420060929</v>
      </c>
      <c r="C3240" s="63">
        <v>-45.453775420060929</v>
      </c>
    </row>
    <row r="3241" spans="1:3" x14ac:dyDescent="0.2">
      <c r="A3241" s="63">
        <v>3217</v>
      </c>
      <c r="B3241" s="63">
        <v>79.095305070027209</v>
      </c>
      <c r="C3241" s="63">
        <v>-96.095305070027209</v>
      </c>
    </row>
    <row r="3242" spans="1:3" x14ac:dyDescent="0.2">
      <c r="A3242" s="63">
        <v>3218</v>
      </c>
      <c r="B3242" s="63">
        <v>34.461026482570659</v>
      </c>
      <c r="C3242" s="63">
        <v>-11.461026482570659</v>
      </c>
    </row>
    <row r="3243" spans="1:3" x14ac:dyDescent="0.2">
      <c r="A3243" s="63">
        <v>3219</v>
      </c>
      <c r="B3243" s="63">
        <v>31.79629343257325</v>
      </c>
      <c r="C3243" s="63">
        <v>-30.79629343257325</v>
      </c>
    </row>
    <row r="3244" spans="1:3" x14ac:dyDescent="0.2">
      <c r="A3244" s="63">
        <v>3220</v>
      </c>
      <c r="B3244" s="63">
        <v>29.131560382575845</v>
      </c>
      <c r="C3244" s="63">
        <v>-29.131560382575845</v>
      </c>
    </row>
    <row r="3245" spans="1:3" x14ac:dyDescent="0.2">
      <c r="A3245" s="63">
        <v>3221</v>
      </c>
      <c r="B3245" s="63">
        <v>55.778890882549909</v>
      </c>
      <c r="C3245" s="63">
        <v>-12.778890882549909</v>
      </c>
    </row>
    <row r="3246" spans="1:3" x14ac:dyDescent="0.2">
      <c r="A3246" s="63">
        <v>3222</v>
      </c>
      <c r="B3246" s="63">
        <v>45.119958682560281</v>
      </c>
      <c r="C3246" s="63">
        <v>-1.1199586825602807</v>
      </c>
    </row>
    <row r="3247" spans="1:3" x14ac:dyDescent="0.2">
      <c r="A3247" s="63">
        <v>3223</v>
      </c>
      <c r="B3247" s="63">
        <v>28.465377120076493</v>
      </c>
      <c r="C3247" s="63">
        <v>15.534622879923507</v>
      </c>
    </row>
    <row r="3248" spans="1:3" x14ac:dyDescent="0.2">
      <c r="A3248" s="63">
        <v>3224</v>
      </c>
      <c r="B3248" s="63">
        <v>31.130110170073902</v>
      </c>
      <c r="C3248" s="63">
        <v>16.869889829926098</v>
      </c>
    </row>
    <row r="3249" spans="1:3" x14ac:dyDescent="0.2">
      <c r="A3249" s="63">
        <v>3225</v>
      </c>
      <c r="B3249" s="63">
        <v>17.140261657587516</v>
      </c>
      <c r="C3249" s="63">
        <v>-5.1402616575875157</v>
      </c>
    </row>
    <row r="3250" spans="1:3" x14ac:dyDescent="0.2">
      <c r="A3250" s="63">
        <v>3226</v>
      </c>
      <c r="B3250" s="63">
        <v>20.471177970084277</v>
      </c>
      <c r="C3250" s="63">
        <v>1.5288220299157231</v>
      </c>
    </row>
    <row r="3251" spans="1:3" x14ac:dyDescent="0.2">
      <c r="A3251" s="63">
        <v>3227</v>
      </c>
      <c r="B3251" s="63">
        <v>103.74408578250322</v>
      </c>
      <c r="C3251" s="63">
        <v>40.25591421749678</v>
      </c>
    </row>
    <row r="3252" spans="1:3" x14ac:dyDescent="0.2">
      <c r="A3252" s="63">
        <v>3228</v>
      </c>
      <c r="B3252" s="63">
        <v>109.07355188249804</v>
      </c>
      <c r="C3252" s="63">
        <v>67.926448117501963</v>
      </c>
    </row>
    <row r="3253" spans="1:3" x14ac:dyDescent="0.2">
      <c r="A3253" s="63">
        <v>3229</v>
      </c>
      <c r="B3253" s="63">
        <v>39.124309320066118</v>
      </c>
      <c r="C3253" s="63">
        <v>-24.124309320066118</v>
      </c>
    </row>
    <row r="3254" spans="1:3" x14ac:dyDescent="0.2">
      <c r="A3254" s="63">
        <v>3230</v>
      </c>
      <c r="B3254" s="63">
        <v>36.459576270068709</v>
      </c>
      <c r="C3254" s="63">
        <v>-8.4595762700687089</v>
      </c>
    </row>
    <row r="3255" spans="1:3" x14ac:dyDescent="0.2">
      <c r="A3255" s="63">
        <v>3231</v>
      </c>
      <c r="B3255" s="63">
        <v>27.799193857577144</v>
      </c>
      <c r="C3255" s="63">
        <v>-2.7991938575771442</v>
      </c>
    </row>
    <row r="3256" spans="1:3" x14ac:dyDescent="0.2">
      <c r="A3256" s="63">
        <v>3232</v>
      </c>
      <c r="B3256" s="63">
        <v>31.130110170073902</v>
      </c>
      <c r="C3256" s="63">
        <v>-43.130110170073905</v>
      </c>
    </row>
    <row r="3257" spans="1:3" x14ac:dyDescent="0.2">
      <c r="A3257" s="63">
        <v>3233</v>
      </c>
      <c r="B3257" s="63">
        <v>110.40591840749674</v>
      </c>
      <c r="C3257" s="63">
        <v>1.5940815925032581</v>
      </c>
    </row>
    <row r="3258" spans="1:3" x14ac:dyDescent="0.2">
      <c r="A3258" s="63">
        <v>3234</v>
      </c>
      <c r="B3258" s="63">
        <v>31.130110170073902</v>
      </c>
      <c r="C3258" s="63">
        <v>8.8698898299260982</v>
      </c>
    </row>
    <row r="3259" spans="1:3" x14ac:dyDescent="0.2">
      <c r="A3259" s="63">
        <v>3235</v>
      </c>
      <c r="B3259" s="63">
        <v>44.453775420060929</v>
      </c>
      <c r="C3259" s="63">
        <v>35.546224579939071</v>
      </c>
    </row>
    <row r="3260" spans="1:3" x14ac:dyDescent="0.2">
      <c r="A3260" s="63">
        <v>3236</v>
      </c>
      <c r="B3260" s="63">
        <v>29.131560382575845</v>
      </c>
      <c r="C3260" s="63">
        <v>-0.13156038257584513</v>
      </c>
    </row>
    <row r="3261" spans="1:3" x14ac:dyDescent="0.2">
      <c r="A3261" s="63">
        <v>3237</v>
      </c>
      <c r="B3261" s="63">
        <v>36.459576270068709</v>
      </c>
      <c r="C3261" s="63">
        <v>-44.459576270068709</v>
      </c>
    </row>
    <row r="3262" spans="1:3" x14ac:dyDescent="0.2">
      <c r="A3262" s="63">
        <v>3238</v>
      </c>
      <c r="B3262" s="63">
        <v>38.458126057566766</v>
      </c>
      <c r="C3262" s="63">
        <v>11.541873942433234</v>
      </c>
    </row>
    <row r="3263" spans="1:3" x14ac:dyDescent="0.2">
      <c r="A3263" s="63">
        <v>3239</v>
      </c>
      <c r="B3263" s="63">
        <v>44.453775420060929</v>
      </c>
      <c r="C3263" s="63">
        <v>-19.453775420060929</v>
      </c>
    </row>
    <row r="3264" spans="1:3" x14ac:dyDescent="0.2">
      <c r="A3264" s="63">
        <v>3240</v>
      </c>
      <c r="B3264" s="63">
        <v>79.095305070027209</v>
      </c>
      <c r="C3264" s="63">
        <v>-35.095305070027209</v>
      </c>
    </row>
    <row r="3265" spans="1:3" x14ac:dyDescent="0.2">
      <c r="A3265" s="63">
        <v>3241</v>
      </c>
      <c r="B3265" s="63">
        <v>69.768739395036292</v>
      </c>
      <c r="C3265" s="63">
        <v>28.231260604963708</v>
      </c>
    </row>
    <row r="3266" spans="1:3" x14ac:dyDescent="0.2">
      <c r="A3266" s="63">
        <v>3242</v>
      </c>
      <c r="B3266" s="63">
        <v>62.440723507543424</v>
      </c>
      <c r="C3266" s="63">
        <v>14.559276492456576</v>
      </c>
    </row>
    <row r="3267" spans="1:3" x14ac:dyDescent="0.2">
      <c r="A3267" s="63">
        <v>3243</v>
      </c>
      <c r="B3267" s="63">
        <v>55.778890882549909</v>
      </c>
      <c r="C3267" s="63">
        <v>-11.778890882549909</v>
      </c>
    </row>
    <row r="3268" spans="1:3" x14ac:dyDescent="0.2">
      <c r="A3268" s="63">
        <v>3244</v>
      </c>
      <c r="B3268" s="63">
        <v>45.119958682560281</v>
      </c>
      <c r="C3268" s="63">
        <v>0.88004131743971925</v>
      </c>
    </row>
    <row r="3269" spans="1:3" x14ac:dyDescent="0.2">
      <c r="A3269" s="63">
        <v>3245</v>
      </c>
      <c r="B3269" s="63">
        <v>28.465377120076493</v>
      </c>
      <c r="C3269" s="63">
        <v>15.534622879923507</v>
      </c>
    </row>
    <row r="3270" spans="1:3" x14ac:dyDescent="0.2">
      <c r="A3270" s="63">
        <v>3246</v>
      </c>
      <c r="B3270" s="63">
        <v>18.47262818258622</v>
      </c>
      <c r="C3270" s="63">
        <v>2.5273718174137798</v>
      </c>
    </row>
    <row r="3271" spans="1:3" x14ac:dyDescent="0.2">
      <c r="A3271" s="63">
        <v>3247</v>
      </c>
      <c r="B3271" s="63">
        <v>36.459576270068709</v>
      </c>
      <c r="C3271" s="63">
        <v>-43.459576270068709</v>
      </c>
    </row>
    <row r="3272" spans="1:3" x14ac:dyDescent="0.2">
      <c r="A3272" s="63">
        <v>3248</v>
      </c>
      <c r="B3272" s="63">
        <v>33.794843220071307</v>
      </c>
      <c r="C3272" s="63">
        <v>-11.794843220071307</v>
      </c>
    </row>
    <row r="3273" spans="1:3" x14ac:dyDescent="0.2">
      <c r="A3273" s="63">
        <v>3249</v>
      </c>
      <c r="B3273" s="63">
        <v>65.105456557540833</v>
      </c>
      <c r="C3273" s="63">
        <v>38.894543442459167</v>
      </c>
    </row>
    <row r="3274" spans="1:3" x14ac:dyDescent="0.2">
      <c r="A3274" s="63">
        <v>3250</v>
      </c>
      <c r="B3274" s="63">
        <v>38.458126057566766</v>
      </c>
      <c r="C3274" s="63">
        <v>11.541873942433234</v>
      </c>
    </row>
    <row r="3275" spans="1:3" x14ac:dyDescent="0.2">
      <c r="A3275" s="63">
        <v>3251</v>
      </c>
      <c r="B3275" s="63">
        <v>44.453775420060929</v>
      </c>
      <c r="C3275" s="63">
        <v>-18.453775420060929</v>
      </c>
    </row>
    <row r="3276" spans="1:3" x14ac:dyDescent="0.2">
      <c r="A3276" s="63">
        <v>3252</v>
      </c>
      <c r="B3276" s="63">
        <v>62.440723507543424</v>
      </c>
      <c r="C3276" s="63">
        <v>13.559276492456576</v>
      </c>
    </row>
    <row r="3277" spans="1:3" x14ac:dyDescent="0.2">
      <c r="A3277" s="63">
        <v>3253</v>
      </c>
      <c r="B3277" s="63">
        <v>35.127209745070012</v>
      </c>
      <c r="C3277" s="63">
        <v>21.872790254929988</v>
      </c>
    </row>
    <row r="3278" spans="1:3" x14ac:dyDescent="0.2">
      <c r="A3278" s="63">
        <v>3254</v>
      </c>
      <c r="B3278" s="63">
        <v>44.453775420060929</v>
      </c>
      <c r="C3278" s="63">
        <v>35.546224579939071</v>
      </c>
    </row>
    <row r="3279" spans="1:3" x14ac:dyDescent="0.2">
      <c r="A3279" s="63">
        <v>3255</v>
      </c>
      <c r="B3279" s="63">
        <v>73.099655707533046</v>
      </c>
      <c r="C3279" s="63">
        <v>-29.099655707533046</v>
      </c>
    </row>
    <row r="3280" spans="1:3" x14ac:dyDescent="0.2">
      <c r="A3280" s="63">
        <v>3256</v>
      </c>
      <c r="B3280" s="63">
        <v>69.768739395036292</v>
      </c>
      <c r="C3280" s="63">
        <v>28.231260604963708</v>
      </c>
    </row>
    <row r="3281" spans="1:3" x14ac:dyDescent="0.2">
      <c r="A3281" s="63">
        <v>3257</v>
      </c>
      <c r="B3281" s="63">
        <v>79.761488332526568</v>
      </c>
      <c r="C3281" s="63">
        <v>64.238511667473432</v>
      </c>
    </row>
    <row r="3282" spans="1:3" x14ac:dyDescent="0.2">
      <c r="A3282" s="63">
        <v>3258</v>
      </c>
      <c r="B3282" s="63">
        <v>136.38706564497147</v>
      </c>
      <c r="C3282" s="63">
        <v>41.612934355028528</v>
      </c>
    </row>
    <row r="3283" spans="1:3" x14ac:dyDescent="0.2">
      <c r="A3283" s="63">
        <v>3259</v>
      </c>
      <c r="B3283" s="63">
        <v>39.124309320066118</v>
      </c>
      <c r="C3283" s="63">
        <v>-24.124309320066118</v>
      </c>
    </row>
    <row r="3284" spans="1:3" x14ac:dyDescent="0.2">
      <c r="A3284" s="63">
        <v>3260</v>
      </c>
      <c r="B3284" s="63">
        <v>20.471177970084277</v>
      </c>
      <c r="C3284" s="63">
        <v>1.5288220299157231</v>
      </c>
    </row>
    <row r="3285" spans="1:3" x14ac:dyDescent="0.2">
      <c r="A3285" s="63">
        <v>3261</v>
      </c>
      <c r="B3285" s="63">
        <v>17.140261657587516</v>
      </c>
      <c r="C3285" s="63">
        <v>-5.1402616575875157</v>
      </c>
    </row>
    <row r="3286" spans="1:3" x14ac:dyDescent="0.2">
      <c r="A3286" s="63">
        <v>3262</v>
      </c>
      <c r="B3286" s="63">
        <v>31.130110170073902</v>
      </c>
      <c r="C3286" s="63">
        <v>-21.130110170073902</v>
      </c>
    </row>
    <row r="3287" spans="1:3" x14ac:dyDescent="0.2">
      <c r="A3287" s="63">
        <v>3263</v>
      </c>
      <c r="B3287" s="63">
        <v>119.73248408248766</v>
      </c>
      <c r="C3287" s="63">
        <v>-7.7324840824876588</v>
      </c>
    </row>
    <row r="3288" spans="1:3" x14ac:dyDescent="0.2">
      <c r="A3288" s="63">
        <v>3264</v>
      </c>
      <c r="B3288" s="63">
        <v>39.79049258256547</v>
      </c>
      <c r="C3288" s="63">
        <v>738.20950741743457</v>
      </c>
    </row>
    <row r="3289" spans="1:3" x14ac:dyDescent="0.2">
      <c r="A3289" s="63">
        <v>3265</v>
      </c>
      <c r="B3289" s="63">
        <v>29.131560382575845</v>
      </c>
      <c r="C3289" s="63">
        <v>-29.131560382575845</v>
      </c>
    </row>
    <row r="3290" spans="1:3" x14ac:dyDescent="0.2">
      <c r="A3290" s="63">
        <v>3266</v>
      </c>
      <c r="B3290" s="63">
        <v>21.803544495082978</v>
      </c>
      <c r="C3290" s="63">
        <v>1.1964555049170222</v>
      </c>
    </row>
    <row r="3291" spans="1:3" x14ac:dyDescent="0.2">
      <c r="A3291" s="63">
        <v>3267</v>
      </c>
      <c r="B3291" s="63">
        <v>5.1489629325991899</v>
      </c>
      <c r="C3291" s="63">
        <v>37.85103706740081</v>
      </c>
    </row>
    <row r="3292" spans="1:3" x14ac:dyDescent="0.2">
      <c r="A3292" s="63">
        <v>3268</v>
      </c>
      <c r="B3292" s="63">
        <v>44.453775420060929</v>
      </c>
      <c r="C3292" s="63">
        <v>-45.453775420060929</v>
      </c>
    </row>
    <row r="3293" spans="1:3" x14ac:dyDescent="0.2">
      <c r="A3293" s="63">
        <v>3269</v>
      </c>
      <c r="B3293" s="63">
        <v>31.79629343257325</v>
      </c>
      <c r="C3293" s="63">
        <v>-31.79629343257325</v>
      </c>
    </row>
    <row r="3294" spans="1:3" x14ac:dyDescent="0.2">
      <c r="A3294" s="63">
        <v>3270</v>
      </c>
      <c r="B3294" s="63">
        <v>45.786141945059633</v>
      </c>
      <c r="C3294" s="63">
        <v>22.213858054940367</v>
      </c>
    </row>
    <row r="3295" spans="1:3" x14ac:dyDescent="0.2">
      <c r="A3295" s="63">
        <v>3271</v>
      </c>
      <c r="B3295" s="63">
        <v>47.78469173255769</v>
      </c>
      <c r="C3295" s="63">
        <v>11.21530826744231</v>
      </c>
    </row>
    <row r="3296" spans="1:3" x14ac:dyDescent="0.2">
      <c r="A3296" s="63">
        <v>3272</v>
      </c>
      <c r="B3296" s="63">
        <v>180.35516096992865</v>
      </c>
      <c r="C3296" s="63">
        <v>355.64483903007135</v>
      </c>
    </row>
    <row r="3297" spans="1:3" x14ac:dyDescent="0.2">
      <c r="A3297" s="63">
        <v>3273</v>
      </c>
      <c r="B3297" s="63">
        <v>198.34210905741116</v>
      </c>
      <c r="C3297" s="63">
        <v>-424.34210905741116</v>
      </c>
    </row>
    <row r="3298" spans="1:3" x14ac:dyDescent="0.2">
      <c r="A3298" s="63">
        <v>3274</v>
      </c>
      <c r="B3298" s="63">
        <v>109.07355188249804</v>
      </c>
      <c r="C3298" s="63">
        <v>80.926448117501963</v>
      </c>
    </row>
    <row r="3299" spans="1:3" x14ac:dyDescent="0.2">
      <c r="A3299" s="63">
        <v>3275</v>
      </c>
      <c r="B3299" s="63">
        <v>63.106906770042777</v>
      </c>
      <c r="C3299" s="63">
        <v>89.893093229957231</v>
      </c>
    </row>
    <row r="3300" spans="1:3" x14ac:dyDescent="0.2">
      <c r="A3300" s="63">
        <v>3276</v>
      </c>
      <c r="B3300" s="63">
        <v>67.770189607538242</v>
      </c>
      <c r="C3300" s="63">
        <v>67.229810392461758</v>
      </c>
    </row>
    <row r="3301" spans="1:3" x14ac:dyDescent="0.2">
      <c r="A3301" s="63">
        <v>3277</v>
      </c>
      <c r="B3301" s="63">
        <v>129.72523301997794</v>
      </c>
      <c r="C3301" s="63">
        <v>-496.72523301997796</v>
      </c>
    </row>
    <row r="3302" spans="1:3" x14ac:dyDescent="0.2">
      <c r="A3302" s="63">
        <v>3278</v>
      </c>
      <c r="B3302" s="63">
        <v>192.34645969491697</v>
      </c>
      <c r="C3302" s="63">
        <v>58.653540305083027</v>
      </c>
    </row>
    <row r="3303" spans="1:3" x14ac:dyDescent="0.2">
      <c r="A3303" s="63">
        <v>3279</v>
      </c>
      <c r="B3303" s="63">
        <v>270.28990140734112</v>
      </c>
      <c r="C3303" s="63">
        <v>240.71009859265888</v>
      </c>
    </row>
    <row r="3304" spans="1:3" x14ac:dyDescent="0.2">
      <c r="A3304" s="63">
        <v>3280</v>
      </c>
      <c r="B3304" s="63">
        <v>35.793393007569364</v>
      </c>
      <c r="C3304" s="63">
        <v>8.2066069924306362</v>
      </c>
    </row>
    <row r="3305" spans="1:3" x14ac:dyDescent="0.2">
      <c r="A3305" s="63">
        <v>3281</v>
      </c>
      <c r="B3305" s="63">
        <v>55.778890882549909</v>
      </c>
      <c r="C3305" s="63">
        <v>-12.778890882549909</v>
      </c>
    </row>
    <row r="3306" spans="1:3" x14ac:dyDescent="0.2">
      <c r="A3306" s="63">
        <v>3282</v>
      </c>
      <c r="B3306" s="63">
        <v>31.79629343257325</v>
      </c>
      <c r="C3306" s="63">
        <v>18.20370656742675</v>
      </c>
    </row>
    <row r="3307" spans="1:3" x14ac:dyDescent="0.2">
      <c r="A3307" s="63">
        <v>3283</v>
      </c>
      <c r="B3307" s="63">
        <v>44.453775420060929</v>
      </c>
      <c r="C3307" s="63">
        <v>35.546224579939071</v>
      </c>
    </row>
    <row r="3308" spans="1:3" x14ac:dyDescent="0.2">
      <c r="A3308" s="63">
        <v>3284</v>
      </c>
      <c r="B3308" s="63">
        <v>36.459576270068709</v>
      </c>
      <c r="C3308" s="63">
        <v>-44.459576270068709</v>
      </c>
    </row>
    <row r="3309" spans="1:3" x14ac:dyDescent="0.2">
      <c r="A3309" s="63">
        <v>3285</v>
      </c>
      <c r="B3309" s="63">
        <v>31.130110170073902</v>
      </c>
      <c r="C3309" s="63">
        <v>9.8698898299260982</v>
      </c>
    </row>
    <row r="3310" spans="1:3" x14ac:dyDescent="0.2">
      <c r="A3310" s="63">
        <v>3286</v>
      </c>
      <c r="B3310" s="63">
        <v>29.131560382575845</v>
      </c>
      <c r="C3310" s="63">
        <v>-0.13156038257584513</v>
      </c>
    </row>
    <row r="3311" spans="1:3" x14ac:dyDescent="0.2">
      <c r="A3311" s="63">
        <v>3287</v>
      </c>
      <c r="B3311" s="63">
        <v>21.803544495082978</v>
      </c>
      <c r="C3311" s="63">
        <v>1.1964555049170222</v>
      </c>
    </row>
    <row r="3312" spans="1:3" x14ac:dyDescent="0.2">
      <c r="A3312" s="63">
        <v>3288</v>
      </c>
      <c r="B3312" s="63">
        <v>27.799193857577144</v>
      </c>
      <c r="C3312" s="63">
        <v>-13.799193857577144</v>
      </c>
    </row>
    <row r="3313" spans="1:3" x14ac:dyDescent="0.2">
      <c r="A3313" s="63">
        <v>3289</v>
      </c>
      <c r="B3313" s="63">
        <v>47.78469173255769</v>
      </c>
      <c r="C3313" s="63">
        <v>13.21530826744231</v>
      </c>
    </row>
    <row r="3314" spans="1:3" x14ac:dyDescent="0.2">
      <c r="A3314" s="63">
        <v>3290</v>
      </c>
      <c r="B3314" s="63">
        <v>106.40881883250063</v>
      </c>
      <c r="C3314" s="63">
        <v>-121.40881883250063</v>
      </c>
    </row>
    <row r="3315" spans="1:3" x14ac:dyDescent="0.2">
      <c r="A3315" s="63">
        <v>3291</v>
      </c>
      <c r="B3315" s="63">
        <v>31.79629343257325</v>
      </c>
      <c r="C3315" s="63">
        <v>-30.79629343257325</v>
      </c>
    </row>
    <row r="3316" spans="1:3" x14ac:dyDescent="0.2">
      <c r="A3316" s="63">
        <v>3292</v>
      </c>
      <c r="B3316" s="63">
        <v>44.453775420060929</v>
      </c>
      <c r="C3316" s="63">
        <v>-45.453775420060929</v>
      </c>
    </row>
    <row r="3317" spans="1:3" x14ac:dyDescent="0.2">
      <c r="A3317" s="63">
        <v>3293</v>
      </c>
      <c r="B3317" s="63">
        <v>34.461026482570659</v>
      </c>
      <c r="C3317" s="63">
        <v>-9.4610264825706594</v>
      </c>
    </row>
    <row r="3318" spans="1:3" x14ac:dyDescent="0.2">
      <c r="A3318" s="63">
        <v>3294</v>
      </c>
      <c r="B3318" s="63">
        <v>44.453775420060929</v>
      </c>
      <c r="C3318" s="63">
        <v>-18.453775420060929</v>
      </c>
    </row>
    <row r="3319" spans="1:3" x14ac:dyDescent="0.2">
      <c r="A3319" s="63">
        <v>3295</v>
      </c>
      <c r="B3319" s="63">
        <v>93.085153582513598</v>
      </c>
      <c r="C3319" s="63">
        <v>-49.085153582513598</v>
      </c>
    </row>
    <row r="3320" spans="1:3" x14ac:dyDescent="0.2">
      <c r="A3320" s="63">
        <v>3296</v>
      </c>
      <c r="B3320" s="63">
        <v>32.462476695072603</v>
      </c>
      <c r="C3320" s="63">
        <v>6.5375233049273973</v>
      </c>
    </row>
    <row r="3321" spans="1:3" x14ac:dyDescent="0.2">
      <c r="A3321" s="63">
        <v>3297</v>
      </c>
      <c r="B3321" s="63">
        <v>20.471177970084277</v>
      </c>
      <c r="C3321" s="63">
        <v>1.5288220299157231</v>
      </c>
    </row>
    <row r="3322" spans="1:3" x14ac:dyDescent="0.2">
      <c r="A3322" s="63">
        <v>3298</v>
      </c>
      <c r="B3322" s="63">
        <v>99.746986207507106</v>
      </c>
      <c r="C3322" s="63">
        <v>77.253013792492894</v>
      </c>
    </row>
    <row r="3323" spans="1:3" x14ac:dyDescent="0.2">
      <c r="A3323" s="63">
        <v>3299</v>
      </c>
      <c r="B3323" s="63">
        <v>17.140261657587516</v>
      </c>
      <c r="C3323" s="63">
        <v>-5.1402616575875157</v>
      </c>
    </row>
    <row r="3324" spans="1:3" x14ac:dyDescent="0.2">
      <c r="A3324" s="63">
        <v>3300</v>
      </c>
      <c r="B3324" s="63">
        <v>89.754237270016844</v>
      </c>
      <c r="C3324" s="63">
        <v>52.245762729983156</v>
      </c>
    </row>
    <row r="3325" spans="1:3" x14ac:dyDescent="0.2">
      <c r="A3325" s="63">
        <v>3301</v>
      </c>
      <c r="B3325" s="63">
        <v>36.459576270068709</v>
      </c>
      <c r="C3325" s="63">
        <v>-8.4595762700687089</v>
      </c>
    </row>
    <row r="3326" spans="1:3" x14ac:dyDescent="0.2">
      <c r="A3326" s="63">
        <v>3302</v>
      </c>
      <c r="B3326" s="63">
        <v>27.799193857577144</v>
      </c>
      <c r="C3326" s="63">
        <v>-1.7991938575771442</v>
      </c>
    </row>
    <row r="3327" spans="1:3" x14ac:dyDescent="0.2">
      <c r="A3327" s="63">
        <v>3303</v>
      </c>
      <c r="B3327" s="63">
        <v>165.69912919494294</v>
      </c>
      <c r="C3327" s="63">
        <v>118.30087080505706</v>
      </c>
    </row>
    <row r="3328" spans="1:3" x14ac:dyDescent="0.2">
      <c r="A3328" s="63">
        <v>3304</v>
      </c>
      <c r="B3328" s="63">
        <v>63.106906770042777</v>
      </c>
      <c r="C3328" s="63">
        <v>34.893093229957223</v>
      </c>
    </row>
    <row r="3329" spans="1:3" x14ac:dyDescent="0.2">
      <c r="A3329" s="63">
        <v>3305</v>
      </c>
      <c r="B3329" s="63">
        <v>39.79049258256547</v>
      </c>
      <c r="C3329" s="63">
        <v>1.2095074174345299</v>
      </c>
    </row>
    <row r="3330" spans="1:3" x14ac:dyDescent="0.2">
      <c r="A3330" s="63">
        <v>3306</v>
      </c>
      <c r="B3330" s="63">
        <v>65.771639820040178</v>
      </c>
      <c r="C3330" s="63">
        <v>89.228360179959822</v>
      </c>
    </row>
    <row r="3331" spans="1:3" x14ac:dyDescent="0.2">
      <c r="A3331" s="63">
        <v>3307</v>
      </c>
      <c r="B3331" s="63">
        <v>67.770189607538242</v>
      </c>
      <c r="C3331" s="63">
        <v>67.229810392461758</v>
      </c>
    </row>
    <row r="3332" spans="1:3" x14ac:dyDescent="0.2">
      <c r="A3332" s="63">
        <v>3308</v>
      </c>
      <c r="B3332" s="63">
        <v>34.461026482570659</v>
      </c>
      <c r="C3332" s="63">
        <v>-11.461026482570659</v>
      </c>
    </row>
    <row r="3333" spans="1:3" x14ac:dyDescent="0.2">
      <c r="A3333" s="63">
        <v>3309</v>
      </c>
      <c r="B3333" s="63">
        <v>31.79629343257325</v>
      </c>
      <c r="C3333" s="63">
        <v>-30.79629343257325</v>
      </c>
    </row>
    <row r="3334" spans="1:3" x14ac:dyDescent="0.2">
      <c r="A3334" s="63">
        <v>3310</v>
      </c>
      <c r="B3334" s="63">
        <v>45.786141945059633</v>
      </c>
      <c r="C3334" s="63">
        <v>20.213858054940367</v>
      </c>
    </row>
    <row r="3335" spans="1:3" x14ac:dyDescent="0.2">
      <c r="A3335" s="63">
        <v>3311</v>
      </c>
      <c r="B3335" s="63">
        <v>47.78469173255769</v>
      </c>
      <c r="C3335" s="63">
        <v>13.21530826744231</v>
      </c>
    </row>
    <row r="3336" spans="1:3" x14ac:dyDescent="0.2">
      <c r="A3336" s="63">
        <v>3312</v>
      </c>
      <c r="B3336" s="63">
        <v>97.748436420009057</v>
      </c>
      <c r="C3336" s="63">
        <v>-114.74843642000906</v>
      </c>
    </row>
    <row r="3337" spans="1:3" x14ac:dyDescent="0.2">
      <c r="A3337" s="63">
        <v>3313</v>
      </c>
      <c r="B3337" s="63">
        <v>44.453775420060929</v>
      </c>
      <c r="C3337" s="63">
        <v>-44.453775420060929</v>
      </c>
    </row>
    <row r="3338" spans="1:3" x14ac:dyDescent="0.2">
      <c r="A3338" s="63">
        <v>3314</v>
      </c>
      <c r="B3338" s="63">
        <v>45.119958682560281</v>
      </c>
      <c r="C3338" s="63">
        <v>-1.1199586825602807</v>
      </c>
    </row>
    <row r="3339" spans="1:3" x14ac:dyDescent="0.2">
      <c r="A3339" s="63">
        <v>3315</v>
      </c>
      <c r="B3339" s="63">
        <v>33.794843220071307</v>
      </c>
      <c r="C3339" s="63">
        <v>-11.794843220071307</v>
      </c>
    </row>
    <row r="3340" spans="1:3" x14ac:dyDescent="0.2">
      <c r="A3340" s="63">
        <v>3316</v>
      </c>
      <c r="B3340" s="63">
        <v>55.778890882549909</v>
      </c>
      <c r="C3340" s="63">
        <v>-12.778890882549909</v>
      </c>
    </row>
    <row r="3341" spans="1:3" x14ac:dyDescent="0.2">
      <c r="A3341" s="63">
        <v>3317</v>
      </c>
      <c r="B3341" s="63">
        <v>31.130110170073902</v>
      </c>
      <c r="C3341" s="63">
        <v>18.869889829926098</v>
      </c>
    </row>
    <row r="3342" spans="1:3" x14ac:dyDescent="0.2">
      <c r="A3342" s="63">
        <v>3318</v>
      </c>
      <c r="B3342" s="63">
        <v>35.793393007569364</v>
      </c>
      <c r="C3342" s="63">
        <v>8.2066069924306362</v>
      </c>
    </row>
    <row r="3343" spans="1:3" x14ac:dyDescent="0.2">
      <c r="A3343" s="63">
        <v>3319</v>
      </c>
      <c r="B3343" s="63">
        <v>28.465377120076493</v>
      </c>
      <c r="C3343" s="63">
        <v>14.534622879923507</v>
      </c>
    </row>
    <row r="3344" spans="1:3" x14ac:dyDescent="0.2">
      <c r="A3344" s="63">
        <v>3320</v>
      </c>
      <c r="B3344" s="63">
        <v>67.770189607538242</v>
      </c>
      <c r="C3344" s="63">
        <v>67.229810392461758</v>
      </c>
    </row>
    <row r="3345" spans="1:3" x14ac:dyDescent="0.2">
      <c r="A3345" s="63">
        <v>3321</v>
      </c>
      <c r="B3345" s="63">
        <v>39.79049258256547</v>
      </c>
      <c r="C3345" s="63">
        <v>1.2095074174345299</v>
      </c>
    </row>
    <row r="3346" spans="1:3" x14ac:dyDescent="0.2">
      <c r="A3346" s="63">
        <v>3322</v>
      </c>
      <c r="B3346" s="63">
        <v>87.75568748251878</v>
      </c>
      <c r="C3346" s="63">
        <v>104.24431251748122</v>
      </c>
    </row>
    <row r="3347" spans="1:3" x14ac:dyDescent="0.2">
      <c r="A3347" s="63">
        <v>3323</v>
      </c>
      <c r="B3347" s="63">
        <v>179.68897770742927</v>
      </c>
      <c r="C3347" s="63">
        <v>103.31102229257073</v>
      </c>
    </row>
    <row r="3348" spans="1:3" x14ac:dyDescent="0.2">
      <c r="A3348" s="63">
        <v>3324</v>
      </c>
      <c r="B3348" s="63">
        <v>63.106906770042777</v>
      </c>
      <c r="C3348" s="63">
        <v>35.893093229957223</v>
      </c>
    </row>
    <row r="3349" spans="1:3" x14ac:dyDescent="0.2">
      <c r="A3349" s="63">
        <v>3325</v>
      </c>
      <c r="B3349" s="63">
        <v>66.437823082539524</v>
      </c>
      <c r="C3349" s="63">
        <v>88.562176917460476</v>
      </c>
    </row>
    <row r="3350" spans="1:3" x14ac:dyDescent="0.2">
      <c r="A3350" s="63">
        <v>3326</v>
      </c>
      <c r="B3350" s="63">
        <v>144.38126479496367</v>
      </c>
      <c r="C3350" s="63">
        <v>-334.38126479496367</v>
      </c>
    </row>
    <row r="3351" spans="1:3" x14ac:dyDescent="0.2">
      <c r="A3351" s="63">
        <v>3327</v>
      </c>
      <c r="B3351" s="63">
        <v>235.64837175737483</v>
      </c>
      <c r="C3351" s="63">
        <v>275.35162824262517</v>
      </c>
    </row>
    <row r="3352" spans="1:3" x14ac:dyDescent="0.2">
      <c r="A3352" s="63">
        <v>3328</v>
      </c>
      <c r="B3352" s="63">
        <v>159.70347983244875</v>
      </c>
      <c r="C3352" s="63">
        <v>-376.70347983244875</v>
      </c>
    </row>
    <row r="3353" spans="1:3" x14ac:dyDescent="0.2">
      <c r="A3353" s="63">
        <v>3329</v>
      </c>
      <c r="B3353" s="63">
        <v>172.36096181993645</v>
      </c>
      <c r="C3353" s="63">
        <v>57.639038180063551</v>
      </c>
    </row>
    <row r="3354" spans="1:3" x14ac:dyDescent="0.2">
      <c r="A3354" s="63">
        <v>3330</v>
      </c>
      <c r="B3354" s="63">
        <v>115.0692012449922</v>
      </c>
      <c r="C3354" s="63">
        <v>-53.0692012449922</v>
      </c>
    </row>
    <row r="3355" spans="1:3" x14ac:dyDescent="0.2">
      <c r="A3355" s="63">
        <v>3331</v>
      </c>
      <c r="B3355" s="63">
        <v>174.35951160743451</v>
      </c>
      <c r="C3355" s="63">
        <v>182.64048839256549</v>
      </c>
    </row>
    <row r="3356" spans="1:3" x14ac:dyDescent="0.2">
      <c r="A3356" s="63">
        <v>3332</v>
      </c>
      <c r="B3356" s="63">
        <v>183.01989401992603</v>
      </c>
      <c r="C3356" s="63">
        <v>172.98010598007397</v>
      </c>
    </row>
    <row r="3357" spans="1:3" x14ac:dyDescent="0.2">
      <c r="A3357" s="63">
        <v>3333</v>
      </c>
      <c r="B3357" s="63">
        <v>178.35661118243058</v>
      </c>
      <c r="C3357" s="63">
        <v>53.643388817569416</v>
      </c>
    </row>
    <row r="3358" spans="1:3" x14ac:dyDescent="0.2">
      <c r="A3358" s="63">
        <v>3334</v>
      </c>
      <c r="B3358" s="63">
        <v>165.69912919494294</v>
      </c>
      <c r="C3358" s="63">
        <v>-687.699129194943</v>
      </c>
    </row>
    <row r="3359" spans="1:3" x14ac:dyDescent="0.2">
      <c r="A3359" s="63">
        <v>3335</v>
      </c>
      <c r="B3359" s="63">
        <v>114.40301798249284</v>
      </c>
      <c r="C3359" s="63">
        <v>-52.403017982492841</v>
      </c>
    </row>
    <row r="3360" spans="1:3" x14ac:dyDescent="0.2">
      <c r="A3360" s="63">
        <v>3336</v>
      </c>
      <c r="B3360" s="63">
        <v>174.35951160743451</v>
      </c>
      <c r="C3360" s="63">
        <v>112.64048839256549</v>
      </c>
    </row>
    <row r="3361" spans="1:3" x14ac:dyDescent="0.2">
      <c r="A3361" s="63">
        <v>3337</v>
      </c>
      <c r="B3361" s="63">
        <v>119.0663008199883</v>
      </c>
      <c r="C3361" s="63">
        <v>87.9336991800117</v>
      </c>
    </row>
    <row r="3362" spans="1:3" x14ac:dyDescent="0.2">
      <c r="A3362" s="63">
        <v>3338</v>
      </c>
      <c r="B3362" s="63">
        <v>29.131560382575845</v>
      </c>
      <c r="C3362" s="63">
        <v>-30.131560382575845</v>
      </c>
    </row>
    <row r="3363" spans="1:3" x14ac:dyDescent="0.2">
      <c r="A3363" s="63">
        <v>3339</v>
      </c>
      <c r="B3363" s="63">
        <v>27.799193857577144</v>
      </c>
      <c r="C3363" s="63">
        <v>-15.799193857577144</v>
      </c>
    </row>
    <row r="3364" spans="1:3" x14ac:dyDescent="0.2">
      <c r="A3364" s="63">
        <v>3340</v>
      </c>
      <c r="B3364" s="63">
        <v>5.1489629325991899</v>
      </c>
      <c r="C3364" s="63">
        <v>38.85103706740081</v>
      </c>
    </row>
    <row r="3365" spans="1:3" x14ac:dyDescent="0.2">
      <c r="A3365" s="63">
        <v>3341</v>
      </c>
      <c r="B3365" s="63">
        <v>21.803544495082978</v>
      </c>
      <c r="C3365" s="63">
        <v>1.1964555049170222</v>
      </c>
    </row>
    <row r="3366" spans="1:3" x14ac:dyDescent="0.2">
      <c r="A3366" s="63">
        <v>3342</v>
      </c>
      <c r="B3366" s="63">
        <v>18.47262818258622</v>
      </c>
      <c r="C3366" s="63">
        <v>-1.4726281825862202</v>
      </c>
    </row>
    <row r="3367" spans="1:3" x14ac:dyDescent="0.2">
      <c r="A3367" s="63">
        <v>3343</v>
      </c>
      <c r="B3367" s="63">
        <v>17.140261657587516</v>
      </c>
      <c r="C3367" s="63">
        <v>-5.1402616575875157</v>
      </c>
    </row>
    <row r="3368" spans="1:3" x14ac:dyDescent="0.2">
      <c r="A3368" s="63">
        <v>3344</v>
      </c>
      <c r="B3368" s="63">
        <v>99.080802945007761</v>
      </c>
      <c r="C3368" s="63">
        <v>44.919197054992239</v>
      </c>
    </row>
    <row r="3369" spans="1:3" x14ac:dyDescent="0.2">
      <c r="A3369" s="63">
        <v>3345</v>
      </c>
      <c r="B3369" s="63">
        <v>75.09820549503111</v>
      </c>
      <c r="C3369" s="63">
        <v>102.90179450496889</v>
      </c>
    </row>
    <row r="3370" spans="1:3" x14ac:dyDescent="0.2">
      <c r="A3370" s="63">
        <v>3346</v>
      </c>
      <c r="B3370" s="63">
        <v>25.134460807579735</v>
      </c>
      <c r="C3370" s="63">
        <v>7.8655391924202647</v>
      </c>
    </row>
    <row r="3371" spans="1:3" x14ac:dyDescent="0.2">
      <c r="A3371" s="63">
        <v>3347</v>
      </c>
      <c r="B3371" s="63">
        <v>32.462476695072603</v>
      </c>
      <c r="C3371" s="63">
        <v>4.5375233049273973</v>
      </c>
    </row>
    <row r="3372" spans="1:3" x14ac:dyDescent="0.2">
      <c r="A3372" s="63">
        <v>3348</v>
      </c>
      <c r="B3372" s="63">
        <v>31.130110170073902</v>
      </c>
      <c r="C3372" s="63">
        <v>-45.130110170073905</v>
      </c>
    </row>
    <row r="3373" spans="1:3" x14ac:dyDescent="0.2">
      <c r="A3373" s="63">
        <v>3349</v>
      </c>
      <c r="B3373" s="63">
        <v>31.130110170073902</v>
      </c>
      <c r="C3373" s="63">
        <v>-31.130110170073902</v>
      </c>
    </row>
    <row r="3374" spans="1:3" x14ac:dyDescent="0.2">
      <c r="A3374" s="63">
        <v>3350</v>
      </c>
      <c r="B3374" s="63">
        <v>27.799193857577144</v>
      </c>
      <c r="C3374" s="63">
        <v>-2.7991938575771442</v>
      </c>
    </row>
    <row r="3375" spans="1:3" x14ac:dyDescent="0.2">
      <c r="A3375" s="63">
        <v>3351</v>
      </c>
      <c r="B3375" s="63">
        <v>39.124309320066118</v>
      </c>
      <c r="C3375" s="63">
        <v>-22.124309320066118</v>
      </c>
    </row>
    <row r="3376" spans="1:3" x14ac:dyDescent="0.2">
      <c r="A3376" s="63">
        <v>3352</v>
      </c>
      <c r="B3376" s="63">
        <v>36.459576270068709</v>
      </c>
      <c r="C3376" s="63">
        <v>-8.4595762700687089</v>
      </c>
    </row>
    <row r="3377" spans="1:3" x14ac:dyDescent="0.2">
      <c r="A3377" s="63">
        <v>3353</v>
      </c>
      <c r="B3377" s="63">
        <v>132.38996606997534</v>
      </c>
      <c r="C3377" s="63">
        <v>-20.389966069975344</v>
      </c>
    </row>
    <row r="3378" spans="1:3" x14ac:dyDescent="0.2">
      <c r="A3378" s="63">
        <v>3354</v>
      </c>
      <c r="B3378" s="63">
        <v>31.130110170073902</v>
      </c>
      <c r="C3378" s="63">
        <v>8.8698898299260982</v>
      </c>
    </row>
    <row r="3379" spans="1:3" x14ac:dyDescent="0.2">
      <c r="A3379" s="63">
        <v>3355</v>
      </c>
      <c r="B3379" s="63">
        <v>29.131560382575845</v>
      </c>
      <c r="C3379" s="63">
        <v>-1.1315603825758451</v>
      </c>
    </row>
    <row r="3380" spans="1:3" x14ac:dyDescent="0.2">
      <c r="A3380" s="63">
        <v>3356</v>
      </c>
      <c r="B3380" s="63">
        <v>36.459576270068709</v>
      </c>
      <c r="C3380" s="63">
        <v>-43.459576270068709</v>
      </c>
    </row>
    <row r="3381" spans="1:3" x14ac:dyDescent="0.2">
      <c r="A3381" s="63">
        <v>3357</v>
      </c>
      <c r="B3381" s="63">
        <v>65.105456557540833</v>
      </c>
      <c r="C3381" s="63">
        <v>38.894543442459167</v>
      </c>
    </row>
    <row r="3382" spans="1:3" x14ac:dyDescent="0.2">
      <c r="A3382" s="63">
        <v>3358</v>
      </c>
      <c r="B3382" s="63">
        <v>31.79629343257325</v>
      </c>
      <c r="C3382" s="63">
        <v>19.20370656742675</v>
      </c>
    </row>
    <row r="3383" spans="1:3" x14ac:dyDescent="0.2">
      <c r="A3383" s="63">
        <v>3359</v>
      </c>
      <c r="B3383" s="63">
        <v>62.440723507543424</v>
      </c>
      <c r="C3383" s="63">
        <v>41.559276492456576</v>
      </c>
    </row>
    <row r="3384" spans="1:3" x14ac:dyDescent="0.2">
      <c r="A3384" s="63">
        <v>3360</v>
      </c>
      <c r="B3384" s="63">
        <v>102.41171925750452</v>
      </c>
      <c r="C3384" s="63">
        <v>-59.411719257504515</v>
      </c>
    </row>
    <row r="3385" spans="1:3" x14ac:dyDescent="0.2">
      <c r="A3385" s="63">
        <v>3361</v>
      </c>
      <c r="B3385" s="63">
        <v>38.458126057566766</v>
      </c>
      <c r="C3385" s="63">
        <v>11.541873942433234</v>
      </c>
    </row>
    <row r="3386" spans="1:3" x14ac:dyDescent="0.2">
      <c r="A3386" s="63">
        <v>3362</v>
      </c>
      <c r="B3386" s="63">
        <v>44.453775420060929</v>
      </c>
      <c r="C3386" s="63">
        <v>-19.453775420060929</v>
      </c>
    </row>
    <row r="3387" spans="1:3" x14ac:dyDescent="0.2">
      <c r="A3387" s="63">
        <v>3363</v>
      </c>
      <c r="B3387" s="63">
        <v>62.440723507543424</v>
      </c>
      <c r="C3387" s="63">
        <v>14.559276492456576</v>
      </c>
    </row>
    <row r="3388" spans="1:3" x14ac:dyDescent="0.2">
      <c r="A3388" s="63">
        <v>3364</v>
      </c>
      <c r="B3388" s="63">
        <v>141.71653174496623</v>
      </c>
      <c r="C3388" s="63">
        <v>-28.716531744966233</v>
      </c>
    </row>
    <row r="3389" spans="1:3" x14ac:dyDescent="0.2">
      <c r="A3389" s="63">
        <v>3365</v>
      </c>
      <c r="B3389" s="63">
        <v>29.797743645075197</v>
      </c>
      <c r="C3389" s="63">
        <v>-43.797743645075201</v>
      </c>
    </row>
    <row r="3390" spans="1:3" x14ac:dyDescent="0.2">
      <c r="A3390" s="63">
        <v>3366</v>
      </c>
      <c r="B3390" s="63">
        <v>35.793393007569364</v>
      </c>
      <c r="C3390" s="63">
        <v>-7.7933930075693638</v>
      </c>
    </row>
    <row r="3391" spans="1:3" x14ac:dyDescent="0.2">
      <c r="A3391" s="63">
        <v>3367</v>
      </c>
      <c r="B3391" s="63">
        <v>37.791942795067413</v>
      </c>
      <c r="C3391" s="63">
        <v>-25.791942795067413</v>
      </c>
    </row>
    <row r="3392" spans="1:3" x14ac:dyDescent="0.2">
      <c r="A3392" s="63">
        <v>3368</v>
      </c>
      <c r="B3392" s="63">
        <v>32.462476695072603</v>
      </c>
      <c r="C3392" s="63">
        <v>-10.462476695072603</v>
      </c>
    </row>
    <row r="3393" spans="1:3" x14ac:dyDescent="0.2">
      <c r="A3393" s="63">
        <v>3369</v>
      </c>
      <c r="B3393" s="63">
        <v>50.449424782555099</v>
      </c>
      <c r="C3393" s="63">
        <v>22.550575217444901</v>
      </c>
    </row>
    <row r="3394" spans="1:3" x14ac:dyDescent="0.2">
      <c r="A3394" s="63">
        <v>3370</v>
      </c>
      <c r="B3394" s="63">
        <v>97.082253157509712</v>
      </c>
      <c r="C3394" s="63">
        <v>86.917746842490288</v>
      </c>
    </row>
    <row r="3395" spans="1:3" x14ac:dyDescent="0.2">
      <c r="A3395" s="63">
        <v>3371</v>
      </c>
      <c r="B3395" s="63">
        <v>39.79049258256547</v>
      </c>
      <c r="C3395" s="63">
        <v>14.20950741743453</v>
      </c>
    </row>
    <row r="3396" spans="1:3" x14ac:dyDescent="0.2">
      <c r="A3396" s="63">
        <v>3372</v>
      </c>
      <c r="B3396" s="63">
        <v>128.39286649497922</v>
      </c>
      <c r="C3396" s="63">
        <v>70.607133505020784</v>
      </c>
    </row>
    <row r="3397" spans="1:3" x14ac:dyDescent="0.2">
      <c r="A3397" s="63">
        <v>3373</v>
      </c>
      <c r="B3397" s="63">
        <v>71.101105920034996</v>
      </c>
      <c r="C3397" s="63">
        <v>73.898894079965004</v>
      </c>
    </row>
    <row r="3398" spans="1:3" x14ac:dyDescent="0.2">
      <c r="A3398" s="63">
        <v>3374</v>
      </c>
      <c r="B3398" s="63">
        <v>39.79049258256547</v>
      </c>
      <c r="C3398" s="63">
        <v>1.2095074174345299</v>
      </c>
    </row>
    <row r="3399" spans="1:3" x14ac:dyDescent="0.2">
      <c r="A3399" s="63">
        <v>3375</v>
      </c>
      <c r="B3399" s="63">
        <v>72.433472445033701</v>
      </c>
      <c r="C3399" s="63">
        <v>109.5665275549663</v>
      </c>
    </row>
    <row r="3400" spans="1:3" x14ac:dyDescent="0.2">
      <c r="A3400" s="63">
        <v>3376</v>
      </c>
      <c r="B3400" s="63">
        <v>39.79049258256547</v>
      </c>
      <c r="C3400" s="63">
        <v>14.20950741743453</v>
      </c>
    </row>
    <row r="3401" spans="1:3" x14ac:dyDescent="0.2">
      <c r="A3401" s="63">
        <v>3377</v>
      </c>
      <c r="B3401" s="63">
        <v>56.445074145049261</v>
      </c>
      <c r="C3401" s="63">
        <v>140.55492585495074</v>
      </c>
    </row>
    <row r="3402" spans="1:3" x14ac:dyDescent="0.2">
      <c r="A3402" s="63">
        <v>3378</v>
      </c>
      <c r="B3402" s="63">
        <v>59.109807195046663</v>
      </c>
      <c r="C3402" s="63">
        <v>85.89019280495333</v>
      </c>
    </row>
    <row r="3403" spans="1:3" x14ac:dyDescent="0.2">
      <c r="A3403" s="63">
        <v>3379</v>
      </c>
      <c r="B3403" s="63">
        <v>39.79049258256547</v>
      </c>
      <c r="C3403" s="63">
        <v>1.2095074174345299</v>
      </c>
    </row>
    <row r="3404" spans="1:3" x14ac:dyDescent="0.2">
      <c r="A3404" s="63">
        <v>3380</v>
      </c>
      <c r="B3404" s="63">
        <v>161.03584635744744</v>
      </c>
      <c r="C3404" s="63">
        <v>63.96415364255256</v>
      </c>
    </row>
    <row r="3405" spans="1:3" x14ac:dyDescent="0.2">
      <c r="A3405" s="63">
        <v>3381</v>
      </c>
      <c r="B3405" s="63">
        <v>105.07645230750192</v>
      </c>
      <c r="C3405" s="63">
        <v>101.92354769249808</v>
      </c>
    </row>
    <row r="3406" spans="1:3" x14ac:dyDescent="0.2">
      <c r="A3406" s="63">
        <v>3382</v>
      </c>
      <c r="B3406" s="63">
        <v>212.99814083239687</v>
      </c>
      <c r="C3406" s="63">
        <v>149.00185916760313</v>
      </c>
    </row>
    <row r="3407" spans="1:3" x14ac:dyDescent="0.2">
      <c r="A3407" s="63">
        <v>3383</v>
      </c>
      <c r="B3407" s="63">
        <v>155.04019699495331</v>
      </c>
      <c r="C3407" s="63">
        <v>74.959803005046695</v>
      </c>
    </row>
    <row r="3408" spans="1:3" x14ac:dyDescent="0.2">
      <c r="A3408" s="63">
        <v>3384</v>
      </c>
      <c r="B3408" s="63">
        <v>194.34500948241504</v>
      </c>
      <c r="C3408" s="63">
        <v>167.65499051758496</v>
      </c>
    </row>
    <row r="3409" spans="1:3" x14ac:dyDescent="0.2">
      <c r="A3409" s="63">
        <v>3385</v>
      </c>
      <c r="B3409" s="63">
        <v>142.38271500746561</v>
      </c>
      <c r="C3409" s="63">
        <v>65.617284992534394</v>
      </c>
    </row>
    <row r="3410" spans="1:3" x14ac:dyDescent="0.2">
      <c r="A3410" s="63">
        <v>3386</v>
      </c>
      <c r="B3410" s="63">
        <v>205.67012494490399</v>
      </c>
      <c r="C3410" s="63">
        <v>24.329875055096011</v>
      </c>
    </row>
    <row r="3411" spans="1:3" x14ac:dyDescent="0.2">
      <c r="A3411" s="63">
        <v>3387</v>
      </c>
      <c r="B3411" s="63">
        <v>221.65852324488844</v>
      </c>
      <c r="C3411" s="63">
        <v>64.341476755111557</v>
      </c>
    </row>
    <row r="3412" spans="1:3" x14ac:dyDescent="0.2">
      <c r="A3412" s="63">
        <v>3388</v>
      </c>
      <c r="B3412" s="63">
        <v>21.803544495082978</v>
      </c>
      <c r="C3412" s="63">
        <v>4.1964555049170222</v>
      </c>
    </row>
    <row r="3413" spans="1:3" x14ac:dyDescent="0.2">
      <c r="A3413" s="63">
        <v>3389</v>
      </c>
      <c r="B3413" s="63">
        <v>32.462476695072603</v>
      </c>
      <c r="C3413" s="63">
        <v>-11.462476695072603</v>
      </c>
    </row>
    <row r="3414" spans="1:3" x14ac:dyDescent="0.2">
      <c r="A3414" s="63">
        <v>3390</v>
      </c>
      <c r="B3414" s="63">
        <v>14.475528607590112</v>
      </c>
      <c r="C3414" s="63">
        <v>-13.475528607590112</v>
      </c>
    </row>
    <row r="3415" spans="1:3" x14ac:dyDescent="0.2">
      <c r="A3415" s="63">
        <v>3391</v>
      </c>
      <c r="B3415" s="63">
        <v>20.471177970084277</v>
      </c>
      <c r="C3415" s="63">
        <v>4.5288220299157231</v>
      </c>
    </row>
    <row r="3416" spans="1:3" x14ac:dyDescent="0.2">
      <c r="A3416" s="63">
        <v>3392</v>
      </c>
      <c r="B3416" s="63">
        <v>5.1489629325991899</v>
      </c>
      <c r="C3416" s="63">
        <v>37.85103706740081</v>
      </c>
    </row>
    <row r="3417" spans="1:3" x14ac:dyDescent="0.2">
      <c r="A3417" s="63">
        <v>3393</v>
      </c>
      <c r="B3417" s="63">
        <v>47.118508470058337</v>
      </c>
      <c r="C3417" s="63">
        <v>-44.118508470058337</v>
      </c>
    </row>
    <row r="3418" spans="1:3" x14ac:dyDescent="0.2">
      <c r="A3418" s="63">
        <v>3394</v>
      </c>
      <c r="B3418" s="63">
        <v>75.09820549503111</v>
      </c>
      <c r="C3418" s="63">
        <v>-132.0982054950311</v>
      </c>
    </row>
    <row r="3419" spans="1:3" x14ac:dyDescent="0.2">
      <c r="A3419" s="63">
        <v>3395</v>
      </c>
      <c r="B3419" s="63">
        <v>35.127209745070012</v>
      </c>
      <c r="C3419" s="63">
        <v>-9.1272097450700116</v>
      </c>
    </row>
    <row r="3420" spans="1:3" x14ac:dyDescent="0.2">
      <c r="A3420" s="63">
        <v>3396</v>
      </c>
      <c r="B3420" s="63">
        <v>24.468277545080387</v>
      </c>
      <c r="C3420" s="63">
        <v>-36.468277545080383</v>
      </c>
    </row>
    <row r="3421" spans="1:3" x14ac:dyDescent="0.2">
      <c r="A3421" s="63">
        <v>3397</v>
      </c>
      <c r="B3421" s="63">
        <v>30.46392690757455</v>
      </c>
      <c r="C3421" s="63">
        <v>-29.46392690757455</v>
      </c>
    </row>
    <row r="3422" spans="1:3" x14ac:dyDescent="0.2">
      <c r="A3422" s="63">
        <v>3398</v>
      </c>
      <c r="B3422" s="63">
        <v>53.1141578325525</v>
      </c>
      <c r="C3422" s="63">
        <v>-16.1141578325525</v>
      </c>
    </row>
    <row r="3423" spans="1:3" x14ac:dyDescent="0.2">
      <c r="A3423" s="63">
        <v>3399</v>
      </c>
      <c r="B3423" s="63">
        <v>38.458126057566766</v>
      </c>
      <c r="C3423" s="63">
        <v>-5.4581260575667656</v>
      </c>
    </row>
    <row r="3424" spans="1:3" x14ac:dyDescent="0.2">
      <c r="A3424" s="63">
        <v>3400</v>
      </c>
      <c r="B3424" s="63">
        <v>27.799193857577144</v>
      </c>
      <c r="C3424" s="63">
        <v>12.200806142422856</v>
      </c>
    </row>
    <row r="3425" spans="1:3" x14ac:dyDescent="0.2">
      <c r="A3425" s="63">
        <v>3401</v>
      </c>
      <c r="B3425" s="63">
        <v>26.46682733257844</v>
      </c>
      <c r="C3425" s="63">
        <v>12.53317266742156</v>
      </c>
    </row>
    <row r="3426" spans="1:3" x14ac:dyDescent="0.2">
      <c r="A3426" s="63">
        <v>3402</v>
      </c>
      <c r="B3426" s="63">
        <v>15.807895132588815</v>
      </c>
      <c r="C3426" s="63">
        <v>-3.8078951325888148</v>
      </c>
    </row>
    <row r="3427" spans="1:3" x14ac:dyDescent="0.2">
      <c r="A3427" s="63">
        <v>3403</v>
      </c>
      <c r="B3427" s="63">
        <v>19.804994707584925</v>
      </c>
      <c r="C3427" s="63">
        <v>2.1950052924150754</v>
      </c>
    </row>
    <row r="3428" spans="1:3" x14ac:dyDescent="0.2">
      <c r="A3428" s="63">
        <v>3404</v>
      </c>
      <c r="B3428" s="63">
        <v>67.104006345038883</v>
      </c>
      <c r="C3428" s="63">
        <v>74.895993654961117</v>
      </c>
    </row>
    <row r="3429" spans="1:3" x14ac:dyDescent="0.2">
      <c r="A3429" s="63">
        <v>3405</v>
      </c>
      <c r="B3429" s="63">
        <v>51.781791307553796</v>
      </c>
      <c r="C3429" s="63">
        <v>90.218208692446211</v>
      </c>
    </row>
    <row r="3430" spans="1:3" x14ac:dyDescent="0.2">
      <c r="A3430" s="63">
        <v>3406</v>
      </c>
      <c r="B3430" s="63">
        <v>37.791942795067413</v>
      </c>
      <c r="C3430" s="63">
        <v>-26.791942795067413</v>
      </c>
    </row>
    <row r="3431" spans="1:3" x14ac:dyDescent="0.2">
      <c r="A3431" s="63">
        <v>3407</v>
      </c>
      <c r="B3431" s="63">
        <v>35.793393007569364</v>
      </c>
      <c r="C3431" s="63">
        <v>-9.7933930075693638</v>
      </c>
    </row>
    <row r="3432" spans="1:3" x14ac:dyDescent="0.2">
      <c r="A3432" s="63">
        <v>3408</v>
      </c>
      <c r="B3432" s="63">
        <v>27.799193857577144</v>
      </c>
      <c r="C3432" s="63">
        <v>-1.7991938575771442</v>
      </c>
    </row>
    <row r="3433" spans="1:3" x14ac:dyDescent="0.2">
      <c r="A3433" s="63">
        <v>3409</v>
      </c>
      <c r="B3433" s="63">
        <v>29.797743645075197</v>
      </c>
      <c r="C3433" s="63">
        <v>-44.797743645075201</v>
      </c>
    </row>
    <row r="3434" spans="1:3" x14ac:dyDescent="0.2">
      <c r="A3434" s="63">
        <v>3410</v>
      </c>
      <c r="B3434" s="63">
        <v>71.767289182534341</v>
      </c>
      <c r="C3434" s="63">
        <v>40.232710817465659</v>
      </c>
    </row>
    <row r="3435" spans="1:3" x14ac:dyDescent="0.2">
      <c r="A3435" s="63">
        <v>3411</v>
      </c>
      <c r="B3435" s="63">
        <v>36.459576270068709</v>
      </c>
      <c r="C3435" s="63">
        <v>20.540423729931291</v>
      </c>
    </row>
    <row r="3436" spans="1:3" x14ac:dyDescent="0.2">
      <c r="A3436" s="63">
        <v>3412</v>
      </c>
      <c r="B3436" s="63">
        <v>47.118508470058337</v>
      </c>
      <c r="C3436" s="63">
        <v>39.881491529941663</v>
      </c>
    </row>
    <row r="3437" spans="1:3" x14ac:dyDescent="0.2">
      <c r="A3437" s="63">
        <v>3413</v>
      </c>
      <c r="B3437" s="63">
        <v>29.131560382575845</v>
      </c>
      <c r="C3437" s="63">
        <v>-1.1315603825758451</v>
      </c>
    </row>
    <row r="3438" spans="1:3" x14ac:dyDescent="0.2">
      <c r="A3438" s="63">
        <v>3414</v>
      </c>
      <c r="B3438" s="63">
        <v>34.461026482570659</v>
      </c>
      <c r="C3438" s="63">
        <v>-44.461026482570659</v>
      </c>
    </row>
    <row r="3439" spans="1:3" x14ac:dyDescent="0.2">
      <c r="A3439" s="63">
        <v>3415</v>
      </c>
      <c r="B3439" s="63">
        <v>25.134460807579735</v>
      </c>
      <c r="C3439" s="63">
        <v>-0.13446080757973533</v>
      </c>
    </row>
    <row r="3440" spans="1:3" x14ac:dyDescent="0.2">
      <c r="A3440" s="63">
        <v>3416</v>
      </c>
      <c r="B3440" s="63">
        <v>47.118508470058337</v>
      </c>
      <c r="C3440" s="63">
        <v>-18.118508470058337</v>
      </c>
    </row>
    <row r="3441" spans="1:3" x14ac:dyDescent="0.2">
      <c r="A3441" s="63">
        <v>3417</v>
      </c>
      <c r="B3441" s="63">
        <v>103.07790252000387</v>
      </c>
      <c r="C3441" s="63">
        <v>-55.077902520003875</v>
      </c>
    </row>
    <row r="3442" spans="1:3" x14ac:dyDescent="0.2">
      <c r="A3442" s="63">
        <v>3418</v>
      </c>
      <c r="B3442" s="63">
        <v>71.101105920034996</v>
      </c>
      <c r="C3442" s="63">
        <v>29.898894079965004</v>
      </c>
    </row>
    <row r="3443" spans="1:3" x14ac:dyDescent="0.2">
      <c r="A3443" s="63">
        <v>3419</v>
      </c>
      <c r="B3443" s="63">
        <v>60.442173720045368</v>
      </c>
      <c r="C3443" s="63">
        <v>36.557826279954632</v>
      </c>
    </row>
    <row r="3444" spans="1:3" x14ac:dyDescent="0.2">
      <c r="A3444" s="63">
        <v>3420</v>
      </c>
      <c r="B3444" s="63">
        <v>53.1141578325525</v>
      </c>
      <c r="C3444" s="63">
        <v>-14.1141578325525</v>
      </c>
    </row>
    <row r="3445" spans="1:3" x14ac:dyDescent="0.2">
      <c r="A3445" s="63">
        <v>3421</v>
      </c>
      <c r="B3445" s="63">
        <v>38.458126057566766</v>
      </c>
      <c r="C3445" s="63">
        <v>-5.4581260575667656</v>
      </c>
    </row>
    <row r="3446" spans="1:3" x14ac:dyDescent="0.2">
      <c r="A3446" s="63">
        <v>3422</v>
      </c>
      <c r="B3446" s="63">
        <v>27.799193857577144</v>
      </c>
      <c r="C3446" s="63">
        <v>11.200806142422856</v>
      </c>
    </row>
    <row r="3447" spans="1:3" x14ac:dyDescent="0.2">
      <c r="A3447" s="63">
        <v>3423</v>
      </c>
      <c r="B3447" s="63">
        <v>17.806444920086868</v>
      </c>
      <c r="C3447" s="63">
        <v>-0.80644492008686797</v>
      </c>
    </row>
    <row r="3448" spans="1:3" x14ac:dyDescent="0.2">
      <c r="A3448" s="63">
        <v>3424</v>
      </c>
      <c r="B3448" s="63">
        <v>34.461026482570659</v>
      </c>
      <c r="C3448" s="63">
        <v>-45.461026482570659</v>
      </c>
    </row>
    <row r="3449" spans="1:3" x14ac:dyDescent="0.2">
      <c r="A3449" s="63">
        <v>3425</v>
      </c>
      <c r="B3449" s="63">
        <v>33.128659957571955</v>
      </c>
      <c r="C3449" s="63">
        <v>-11.128659957571955</v>
      </c>
    </row>
    <row r="3450" spans="1:3" x14ac:dyDescent="0.2">
      <c r="A3450" s="63">
        <v>3426</v>
      </c>
      <c r="B3450" s="63">
        <v>65.105456557540833</v>
      </c>
      <c r="C3450" s="63">
        <v>38.894543442459167</v>
      </c>
    </row>
    <row r="3451" spans="1:3" x14ac:dyDescent="0.2">
      <c r="A3451" s="63">
        <v>3427</v>
      </c>
      <c r="B3451" s="63">
        <v>25.134460807579735</v>
      </c>
      <c r="C3451" s="63">
        <v>-0.13446080757973533</v>
      </c>
    </row>
    <row r="3452" spans="1:3" x14ac:dyDescent="0.2">
      <c r="A3452" s="63">
        <v>3428</v>
      </c>
      <c r="B3452" s="63">
        <v>47.118508470058337</v>
      </c>
      <c r="C3452" s="63">
        <v>-19.118508470058337</v>
      </c>
    </row>
    <row r="3453" spans="1:3" x14ac:dyDescent="0.2">
      <c r="A3453" s="63">
        <v>3429</v>
      </c>
      <c r="B3453" s="63">
        <v>49.117058257556394</v>
      </c>
      <c r="C3453" s="63">
        <v>47.882941742443606</v>
      </c>
    </row>
    <row r="3454" spans="1:3" x14ac:dyDescent="0.2">
      <c r="A3454" s="63">
        <v>3430</v>
      </c>
      <c r="B3454" s="63">
        <v>35.793393007569364</v>
      </c>
      <c r="C3454" s="63">
        <v>25.206606992430636</v>
      </c>
    </row>
    <row r="3455" spans="1:3" x14ac:dyDescent="0.2">
      <c r="A3455" s="63">
        <v>3431</v>
      </c>
      <c r="B3455" s="63">
        <v>47.118508470058337</v>
      </c>
      <c r="C3455" s="63">
        <v>39.881491529941663</v>
      </c>
    </row>
    <row r="3456" spans="1:3" x14ac:dyDescent="0.2">
      <c r="A3456" s="63">
        <v>3432</v>
      </c>
      <c r="B3456" s="63">
        <v>126.39431670748117</v>
      </c>
      <c r="C3456" s="63">
        <v>-78.394316707481167</v>
      </c>
    </row>
    <row r="3457" spans="1:3" x14ac:dyDescent="0.2">
      <c r="A3457" s="63">
        <v>3433</v>
      </c>
      <c r="B3457" s="63">
        <v>71.101105920034996</v>
      </c>
      <c r="C3457" s="63">
        <v>29.898894079965004</v>
      </c>
    </row>
    <row r="3458" spans="1:3" x14ac:dyDescent="0.2">
      <c r="A3458" s="63">
        <v>3434</v>
      </c>
      <c r="B3458" s="63">
        <v>107.07500209499997</v>
      </c>
      <c r="C3458" s="63">
        <v>36.924997905000026</v>
      </c>
    </row>
    <row r="3459" spans="1:3" x14ac:dyDescent="0.2">
      <c r="A3459" s="63">
        <v>3435</v>
      </c>
      <c r="B3459" s="63">
        <v>91.086603795015535</v>
      </c>
      <c r="C3459" s="63">
        <v>49.913396204984465</v>
      </c>
    </row>
    <row r="3460" spans="1:3" x14ac:dyDescent="0.2">
      <c r="A3460" s="63">
        <v>3436</v>
      </c>
      <c r="B3460" s="63">
        <v>37.791942795067413</v>
      </c>
      <c r="C3460" s="63">
        <v>-25.791942795067413</v>
      </c>
    </row>
    <row r="3461" spans="1:3" x14ac:dyDescent="0.2">
      <c r="A3461" s="63">
        <v>3437</v>
      </c>
      <c r="B3461" s="63">
        <v>19.804994707584925</v>
      </c>
      <c r="C3461" s="63">
        <v>2.1950052924150754</v>
      </c>
    </row>
    <row r="3462" spans="1:3" x14ac:dyDescent="0.2">
      <c r="A3462" s="63">
        <v>3438</v>
      </c>
      <c r="B3462" s="63">
        <v>15.807895132588815</v>
      </c>
      <c r="C3462" s="63">
        <v>-3.8078951325888148</v>
      </c>
    </row>
    <row r="3463" spans="1:3" x14ac:dyDescent="0.2">
      <c r="A3463" s="63">
        <v>3439</v>
      </c>
      <c r="B3463" s="63">
        <v>29.797743645075197</v>
      </c>
      <c r="C3463" s="63">
        <v>-21.797743645075197</v>
      </c>
    </row>
    <row r="3464" spans="1:3" x14ac:dyDescent="0.2">
      <c r="A3464" s="63">
        <v>3440</v>
      </c>
      <c r="B3464" s="63">
        <v>73.765838970032405</v>
      </c>
      <c r="C3464" s="63">
        <v>39.234161029967595</v>
      </c>
    </row>
    <row r="3465" spans="1:3" x14ac:dyDescent="0.2">
      <c r="A3465" s="63">
        <v>3441</v>
      </c>
      <c r="B3465" s="63">
        <v>39.79049258256547</v>
      </c>
      <c r="C3465" s="63">
        <v>737.20950741743457</v>
      </c>
    </row>
    <row r="3466" spans="1:3" x14ac:dyDescent="0.2">
      <c r="A3466" s="63">
        <v>3442</v>
      </c>
      <c r="B3466" s="63">
        <v>30.46392690757455</v>
      </c>
      <c r="C3466" s="63">
        <v>-29.46392690757455</v>
      </c>
    </row>
    <row r="3467" spans="1:3" x14ac:dyDescent="0.2">
      <c r="A3467" s="63">
        <v>3443</v>
      </c>
      <c r="B3467" s="63">
        <v>21.803544495082978</v>
      </c>
      <c r="C3467" s="63">
        <v>6.1964555049170222</v>
      </c>
    </row>
    <row r="3468" spans="1:3" x14ac:dyDescent="0.2">
      <c r="A3468" s="63">
        <v>3444</v>
      </c>
      <c r="B3468" s="63">
        <v>5.1489629325991899</v>
      </c>
      <c r="C3468" s="63">
        <v>37.85103706740081</v>
      </c>
    </row>
    <row r="3469" spans="1:3" x14ac:dyDescent="0.2">
      <c r="A3469" s="63">
        <v>3445</v>
      </c>
      <c r="B3469" s="63">
        <v>47.118508470058337</v>
      </c>
      <c r="C3469" s="63">
        <v>-46.118508470058337</v>
      </c>
    </row>
    <row r="3470" spans="1:3" x14ac:dyDescent="0.2">
      <c r="A3470" s="63">
        <v>3446</v>
      </c>
      <c r="B3470" s="63">
        <v>24.468277545080387</v>
      </c>
      <c r="C3470" s="63">
        <v>-36.468277545080383</v>
      </c>
    </row>
    <row r="3471" spans="1:3" x14ac:dyDescent="0.2">
      <c r="A3471" s="63">
        <v>3447</v>
      </c>
      <c r="B3471" s="63">
        <v>45.786141945059633</v>
      </c>
      <c r="C3471" s="63">
        <v>20.213858054940367</v>
      </c>
    </row>
    <row r="3472" spans="1:3" x14ac:dyDescent="0.2">
      <c r="A3472" s="63">
        <v>3448</v>
      </c>
      <c r="B3472" s="63">
        <v>47.78469173255769</v>
      </c>
      <c r="C3472" s="63">
        <v>13.21530826744231</v>
      </c>
    </row>
    <row r="3473" spans="1:3" x14ac:dyDescent="0.2">
      <c r="A3473" s="63">
        <v>3449</v>
      </c>
      <c r="B3473" s="63">
        <v>162.36821288244613</v>
      </c>
      <c r="C3473" s="63">
        <v>153.63178711755387</v>
      </c>
    </row>
    <row r="3474" spans="1:3" x14ac:dyDescent="0.2">
      <c r="A3474" s="63">
        <v>3450</v>
      </c>
      <c r="B3474" s="63">
        <v>222.32470650738782</v>
      </c>
      <c r="C3474" s="63">
        <v>-642.32470650738787</v>
      </c>
    </row>
    <row r="3475" spans="1:3" x14ac:dyDescent="0.2">
      <c r="A3475" s="63">
        <v>3451</v>
      </c>
      <c r="B3475" s="63">
        <v>70.434922657535637</v>
      </c>
      <c r="C3475" s="63">
        <v>128.56507734246435</v>
      </c>
    </row>
    <row r="3476" spans="1:3" x14ac:dyDescent="0.2">
      <c r="A3476" s="63">
        <v>3452</v>
      </c>
      <c r="B3476" s="63">
        <v>67.104006345038883</v>
      </c>
      <c r="C3476" s="63">
        <v>116.89599365496112</v>
      </c>
    </row>
    <row r="3477" spans="1:3" x14ac:dyDescent="0.2">
      <c r="A3477" s="63">
        <v>3453</v>
      </c>
      <c r="B3477" s="63">
        <v>62.440723507543424</v>
      </c>
      <c r="C3477" s="63">
        <v>82.559276492456576</v>
      </c>
    </row>
    <row r="3478" spans="1:3" x14ac:dyDescent="0.2">
      <c r="A3478" s="63">
        <v>3454</v>
      </c>
      <c r="B3478" s="63">
        <v>102.41171925750452</v>
      </c>
      <c r="C3478" s="63">
        <v>-494.4117192575045</v>
      </c>
    </row>
    <row r="3479" spans="1:3" x14ac:dyDescent="0.2">
      <c r="A3479" s="63">
        <v>3455</v>
      </c>
      <c r="B3479" s="63">
        <v>164.36676266994419</v>
      </c>
      <c r="C3479" s="63">
        <v>82.633237330055806</v>
      </c>
    </row>
    <row r="3480" spans="1:3" x14ac:dyDescent="0.2">
      <c r="A3480" s="63">
        <v>3456</v>
      </c>
      <c r="B3480" s="63">
        <v>232.98363870737739</v>
      </c>
      <c r="C3480" s="63">
        <v>275.01636129262261</v>
      </c>
    </row>
    <row r="3481" spans="1:3" x14ac:dyDescent="0.2">
      <c r="A3481" s="63">
        <v>3457</v>
      </c>
      <c r="B3481" s="63">
        <v>56.445074145049261</v>
      </c>
      <c r="C3481" s="63">
        <v>27.554925854950739</v>
      </c>
    </row>
    <row r="3482" spans="1:3" x14ac:dyDescent="0.2">
      <c r="A3482" s="63">
        <v>3458</v>
      </c>
      <c r="B3482" s="63">
        <v>53.1141578325525</v>
      </c>
      <c r="C3482" s="63">
        <v>-14.1141578325525</v>
      </c>
    </row>
    <row r="3483" spans="1:3" x14ac:dyDescent="0.2">
      <c r="A3483" s="63">
        <v>3459</v>
      </c>
      <c r="B3483" s="63">
        <v>37.125759532568068</v>
      </c>
      <c r="C3483" s="63">
        <v>25.874240467431932</v>
      </c>
    </row>
    <row r="3484" spans="1:3" x14ac:dyDescent="0.2">
      <c r="A3484" s="63">
        <v>3460</v>
      </c>
      <c r="B3484" s="63">
        <v>47.118508470058337</v>
      </c>
      <c r="C3484" s="63">
        <v>39.881491529941663</v>
      </c>
    </row>
    <row r="3485" spans="1:3" x14ac:dyDescent="0.2">
      <c r="A3485" s="63">
        <v>3461</v>
      </c>
      <c r="B3485" s="63">
        <v>34.461026482570659</v>
      </c>
      <c r="C3485" s="63">
        <v>-44.461026482570659</v>
      </c>
    </row>
    <row r="3486" spans="1:3" x14ac:dyDescent="0.2">
      <c r="A3486" s="63">
        <v>3462</v>
      </c>
      <c r="B3486" s="63">
        <v>36.459576270068709</v>
      </c>
      <c r="C3486" s="63">
        <v>20.540423729931291</v>
      </c>
    </row>
    <row r="3487" spans="1:3" x14ac:dyDescent="0.2">
      <c r="A3487" s="63">
        <v>3463</v>
      </c>
      <c r="B3487" s="63">
        <v>29.131560382575845</v>
      </c>
      <c r="C3487" s="63">
        <v>-0.13156038257584513</v>
      </c>
    </row>
    <row r="3488" spans="1:3" x14ac:dyDescent="0.2">
      <c r="A3488" s="63">
        <v>3464</v>
      </c>
      <c r="B3488" s="63">
        <v>21.803544495082978</v>
      </c>
      <c r="C3488" s="63">
        <v>4.1964555049170222</v>
      </c>
    </row>
    <row r="3489" spans="1:3" x14ac:dyDescent="0.2">
      <c r="A3489" s="63">
        <v>3465</v>
      </c>
      <c r="B3489" s="63">
        <v>32.462476695072603</v>
      </c>
      <c r="C3489" s="63">
        <v>-11.462476695072603</v>
      </c>
    </row>
    <row r="3490" spans="1:3" x14ac:dyDescent="0.2">
      <c r="A3490" s="63">
        <v>3466</v>
      </c>
      <c r="B3490" s="63">
        <v>47.78469173255769</v>
      </c>
      <c r="C3490" s="63">
        <v>13.21530826744231</v>
      </c>
    </row>
    <row r="3491" spans="1:3" x14ac:dyDescent="0.2">
      <c r="A3491" s="63">
        <v>3467</v>
      </c>
      <c r="B3491" s="63">
        <v>89.088054007517485</v>
      </c>
      <c r="C3491" s="63">
        <v>-147.08805400751748</v>
      </c>
    </row>
    <row r="3492" spans="1:3" x14ac:dyDescent="0.2">
      <c r="A3492" s="63">
        <v>3468</v>
      </c>
      <c r="B3492" s="63">
        <v>24.468277545080387</v>
      </c>
      <c r="C3492" s="63">
        <v>-35.468277545080383</v>
      </c>
    </row>
    <row r="3493" spans="1:3" x14ac:dyDescent="0.2">
      <c r="A3493" s="63">
        <v>3469</v>
      </c>
      <c r="B3493" s="63">
        <v>47.118508470058337</v>
      </c>
      <c r="C3493" s="63">
        <v>-44.118508470058337</v>
      </c>
    </row>
    <row r="3494" spans="1:3" x14ac:dyDescent="0.2">
      <c r="A3494" s="63">
        <v>3470</v>
      </c>
      <c r="B3494" s="63">
        <v>35.127209745070012</v>
      </c>
      <c r="C3494" s="63">
        <v>-10.127209745070012</v>
      </c>
    </row>
    <row r="3495" spans="1:3" x14ac:dyDescent="0.2">
      <c r="A3495" s="63">
        <v>3471</v>
      </c>
      <c r="B3495" s="63">
        <v>47.118508470058337</v>
      </c>
      <c r="C3495" s="63">
        <v>-19.118508470058337</v>
      </c>
    </row>
    <row r="3496" spans="1:3" x14ac:dyDescent="0.2">
      <c r="A3496" s="63">
        <v>3472</v>
      </c>
      <c r="B3496" s="63">
        <v>111.07210166999609</v>
      </c>
      <c r="C3496" s="63">
        <v>-64.072101669996087</v>
      </c>
    </row>
    <row r="3497" spans="1:3" x14ac:dyDescent="0.2">
      <c r="A3497" s="63">
        <v>3473</v>
      </c>
      <c r="B3497" s="63">
        <v>50.449424782555099</v>
      </c>
      <c r="C3497" s="63">
        <v>22.550575217444901</v>
      </c>
    </row>
    <row r="3498" spans="1:3" x14ac:dyDescent="0.2">
      <c r="A3498" s="63">
        <v>3474</v>
      </c>
      <c r="B3498" s="63">
        <v>19.804994707584925</v>
      </c>
      <c r="C3498" s="63">
        <v>2.1950052924150754</v>
      </c>
    </row>
    <row r="3499" spans="1:3" x14ac:dyDescent="0.2">
      <c r="A3499" s="63">
        <v>3475</v>
      </c>
      <c r="B3499" s="63">
        <v>47.78469173255769</v>
      </c>
      <c r="C3499" s="63">
        <v>93.21530826744231</v>
      </c>
    </row>
    <row r="3500" spans="1:3" x14ac:dyDescent="0.2">
      <c r="A3500" s="63">
        <v>3476</v>
      </c>
      <c r="B3500" s="63">
        <v>15.807895132588815</v>
      </c>
      <c r="C3500" s="63">
        <v>-1.8078951325888148</v>
      </c>
    </row>
    <row r="3501" spans="1:3" x14ac:dyDescent="0.2">
      <c r="A3501" s="63">
        <v>3477</v>
      </c>
      <c r="B3501" s="63">
        <v>79.095305070027209</v>
      </c>
      <c r="C3501" s="63">
        <v>62.904694929972791</v>
      </c>
    </row>
    <row r="3502" spans="1:3" x14ac:dyDescent="0.2">
      <c r="A3502" s="63">
        <v>3478</v>
      </c>
      <c r="B3502" s="63">
        <v>35.793393007569364</v>
      </c>
      <c r="C3502" s="63">
        <v>-9.7933930075693638</v>
      </c>
    </row>
    <row r="3503" spans="1:3" x14ac:dyDescent="0.2">
      <c r="A3503" s="63">
        <v>3479</v>
      </c>
      <c r="B3503" s="63">
        <v>27.799193857577144</v>
      </c>
      <c r="C3503" s="63">
        <v>-1.7991938575771442</v>
      </c>
    </row>
    <row r="3504" spans="1:3" x14ac:dyDescent="0.2">
      <c r="A3504" s="63">
        <v>3480</v>
      </c>
      <c r="B3504" s="63">
        <v>184.35226054492477</v>
      </c>
      <c r="C3504" s="63">
        <v>160.64773945507523</v>
      </c>
    </row>
    <row r="3505" spans="1:3" x14ac:dyDescent="0.2">
      <c r="A3505" s="63">
        <v>3481</v>
      </c>
      <c r="B3505" s="63">
        <v>39.79049258256547</v>
      </c>
      <c r="C3505" s="63">
        <v>14.20950741743453</v>
      </c>
    </row>
    <row r="3506" spans="1:3" x14ac:dyDescent="0.2">
      <c r="A3506" s="63">
        <v>3482</v>
      </c>
      <c r="B3506" s="63">
        <v>39.79049258256547</v>
      </c>
      <c r="C3506" s="63">
        <v>1.2095074174345299</v>
      </c>
    </row>
    <row r="3507" spans="1:3" x14ac:dyDescent="0.2">
      <c r="A3507" s="63">
        <v>3483</v>
      </c>
      <c r="B3507" s="63">
        <v>61.774540245044072</v>
      </c>
      <c r="C3507" s="63">
        <v>122.22545975495592</v>
      </c>
    </row>
    <row r="3508" spans="1:3" x14ac:dyDescent="0.2">
      <c r="A3508" s="63">
        <v>3484</v>
      </c>
      <c r="B3508" s="63">
        <v>65.105456557540833</v>
      </c>
      <c r="C3508" s="63">
        <v>79.894543442459167</v>
      </c>
    </row>
    <row r="3509" spans="1:3" x14ac:dyDescent="0.2">
      <c r="A3509" s="63">
        <v>3485</v>
      </c>
      <c r="B3509" s="63">
        <v>47.118508470058337</v>
      </c>
      <c r="C3509" s="63">
        <v>-44.118508470058337</v>
      </c>
    </row>
    <row r="3510" spans="1:3" x14ac:dyDescent="0.2">
      <c r="A3510" s="63">
        <v>3486</v>
      </c>
      <c r="B3510" s="63">
        <v>35.127209745070012</v>
      </c>
      <c r="C3510" s="63">
        <v>-9.1272097450700116</v>
      </c>
    </row>
    <row r="3511" spans="1:3" x14ac:dyDescent="0.2">
      <c r="A3511" s="63">
        <v>3487</v>
      </c>
      <c r="B3511" s="63">
        <v>24.468277545080387</v>
      </c>
      <c r="C3511" s="63">
        <v>-36.468277545080383</v>
      </c>
    </row>
    <row r="3512" spans="1:3" x14ac:dyDescent="0.2">
      <c r="A3512" s="63">
        <v>3488</v>
      </c>
      <c r="B3512" s="63">
        <v>45.786141945059633</v>
      </c>
      <c r="C3512" s="63">
        <v>22.213858054940367</v>
      </c>
    </row>
    <row r="3513" spans="1:3" x14ac:dyDescent="0.2">
      <c r="A3513" s="63">
        <v>3489</v>
      </c>
      <c r="B3513" s="63">
        <v>47.78469173255769</v>
      </c>
      <c r="C3513" s="63">
        <v>13.21530826744231</v>
      </c>
    </row>
    <row r="3514" spans="1:3" x14ac:dyDescent="0.2">
      <c r="A3514" s="63">
        <v>3490</v>
      </c>
      <c r="B3514" s="63">
        <v>83.758587907522667</v>
      </c>
      <c r="C3514" s="63">
        <v>-140.75858790752267</v>
      </c>
    </row>
    <row r="3515" spans="1:3" x14ac:dyDescent="0.2">
      <c r="A3515" s="63">
        <v>3491</v>
      </c>
      <c r="B3515" s="63">
        <v>38.458126057566766</v>
      </c>
      <c r="C3515" s="63">
        <v>-5.4581260575667656</v>
      </c>
    </row>
    <row r="3516" spans="1:3" x14ac:dyDescent="0.2">
      <c r="A3516" s="63">
        <v>3492</v>
      </c>
      <c r="B3516" s="63">
        <v>33.128659957571955</v>
      </c>
      <c r="C3516" s="63">
        <v>-12.128659957571955</v>
      </c>
    </row>
    <row r="3517" spans="1:3" x14ac:dyDescent="0.2">
      <c r="A3517" s="63">
        <v>3493</v>
      </c>
      <c r="B3517" s="63">
        <v>53.1141578325525</v>
      </c>
      <c r="C3517" s="63">
        <v>-16.1141578325525</v>
      </c>
    </row>
    <row r="3518" spans="1:3" x14ac:dyDescent="0.2">
      <c r="A3518" s="63">
        <v>3494</v>
      </c>
      <c r="B3518" s="63">
        <v>26.46682733257844</v>
      </c>
      <c r="C3518" s="63">
        <v>12.53317266742156</v>
      </c>
    </row>
    <row r="3519" spans="1:3" x14ac:dyDescent="0.2">
      <c r="A3519" s="63">
        <v>3495</v>
      </c>
      <c r="B3519" s="63">
        <v>56.445074145049261</v>
      </c>
      <c r="C3519" s="63">
        <v>29.554925854950739</v>
      </c>
    </row>
    <row r="3520" spans="1:3" x14ac:dyDescent="0.2">
      <c r="A3520" s="63">
        <v>3496</v>
      </c>
      <c r="B3520" s="63">
        <v>27.799193857577144</v>
      </c>
      <c r="C3520" s="63">
        <v>11.200806142422856</v>
      </c>
    </row>
    <row r="3521" spans="1:3" x14ac:dyDescent="0.2">
      <c r="A3521" s="63">
        <v>3497</v>
      </c>
      <c r="B3521" s="63">
        <v>74.43202223253175</v>
      </c>
      <c r="C3521" s="63">
        <v>109.56797776746825</v>
      </c>
    </row>
    <row r="3522" spans="1:3" x14ac:dyDescent="0.2">
      <c r="A3522" s="63">
        <v>3498</v>
      </c>
      <c r="B3522" s="63">
        <v>64.439273295041488</v>
      </c>
      <c r="C3522" s="63">
        <v>80.560726704958512</v>
      </c>
    </row>
    <row r="3523" spans="1:3" x14ac:dyDescent="0.2">
      <c r="A3523" s="63">
        <v>3499</v>
      </c>
      <c r="B3523" s="63">
        <v>39.79049258256547</v>
      </c>
      <c r="C3523" s="63">
        <v>1.2095074174345299</v>
      </c>
    </row>
    <row r="3524" spans="1:3" x14ac:dyDescent="0.2">
      <c r="A3524" s="63">
        <v>3500</v>
      </c>
      <c r="B3524" s="63">
        <v>99.080802945007761</v>
      </c>
      <c r="C3524" s="63">
        <v>97.919197054992239</v>
      </c>
    </row>
    <row r="3525" spans="1:3" x14ac:dyDescent="0.2">
      <c r="A3525" s="63">
        <v>3501</v>
      </c>
      <c r="B3525" s="63">
        <v>224.9894395573852</v>
      </c>
      <c r="C3525" s="63">
        <v>119.0105604426148</v>
      </c>
    </row>
    <row r="3526" spans="1:3" x14ac:dyDescent="0.2">
      <c r="A3526" s="63">
        <v>3502</v>
      </c>
      <c r="B3526" s="63">
        <v>39.79049258256547</v>
      </c>
      <c r="C3526" s="63">
        <v>12.20950741743453</v>
      </c>
    </row>
    <row r="3527" spans="1:3" x14ac:dyDescent="0.2">
      <c r="A3527" s="63">
        <v>3503</v>
      </c>
      <c r="B3527" s="63">
        <v>83.758587907522667</v>
      </c>
      <c r="C3527" s="63">
        <v>-275.75858790752267</v>
      </c>
    </row>
    <row r="3528" spans="1:3" x14ac:dyDescent="0.2">
      <c r="A3528" s="63">
        <v>3504</v>
      </c>
      <c r="B3528" s="63">
        <v>264.29425204484698</v>
      </c>
      <c r="C3528" s="63">
        <v>243.70574795515302</v>
      </c>
    </row>
    <row r="3529" spans="1:3" x14ac:dyDescent="0.2">
      <c r="A3529" s="63">
        <v>3505</v>
      </c>
      <c r="B3529" s="63">
        <v>150.3769141574578</v>
      </c>
      <c r="C3529" s="63">
        <v>-339.3769141574578</v>
      </c>
    </row>
    <row r="3530" spans="1:3" x14ac:dyDescent="0.2">
      <c r="A3530" s="63">
        <v>3506</v>
      </c>
      <c r="B3530" s="63">
        <v>166.36531245744226</v>
      </c>
      <c r="C3530" s="63">
        <v>63.634687542557742</v>
      </c>
    </row>
    <row r="3531" spans="1:3" x14ac:dyDescent="0.2">
      <c r="A3531" s="63">
        <v>3507</v>
      </c>
      <c r="B3531" s="63">
        <v>80.427671595025913</v>
      </c>
      <c r="C3531" s="63">
        <v>-11.427671595025913</v>
      </c>
    </row>
    <row r="3532" spans="1:3" x14ac:dyDescent="0.2">
      <c r="A3532" s="63">
        <v>3508</v>
      </c>
      <c r="B3532" s="63">
        <v>212.3319575698975</v>
      </c>
      <c r="C3532" s="63">
        <v>149.6680424301025</v>
      </c>
    </row>
    <row r="3533" spans="1:3" x14ac:dyDescent="0.2">
      <c r="A3533" s="63">
        <v>3509</v>
      </c>
      <c r="B3533" s="63">
        <v>221.65852324488844</v>
      </c>
      <c r="C3533" s="63">
        <v>140.34147675511156</v>
      </c>
    </row>
    <row r="3534" spans="1:3" x14ac:dyDescent="0.2">
      <c r="A3534" s="63">
        <v>3510</v>
      </c>
      <c r="B3534" s="63">
        <v>147.04599784496105</v>
      </c>
      <c r="C3534" s="63">
        <v>82.95400215503895</v>
      </c>
    </row>
    <row r="3535" spans="1:3" x14ac:dyDescent="0.2">
      <c r="A3535" s="63">
        <v>3511</v>
      </c>
      <c r="B3535" s="63">
        <v>227.65417260738263</v>
      </c>
      <c r="C3535" s="63">
        <v>-785.65417260738263</v>
      </c>
    </row>
    <row r="3536" spans="1:3" x14ac:dyDescent="0.2">
      <c r="A3536" s="63">
        <v>3512</v>
      </c>
      <c r="B3536" s="63">
        <v>88.42187074501814</v>
      </c>
      <c r="C3536" s="63">
        <v>-20.42187074501814</v>
      </c>
    </row>
    <row r="3537" spans="1:3" x14ac:dyDescent="0.2">
      <c r="A3537" s="63">
        <v>3513</v>
      </c>
      <c r="B3537" s="63">
        <v>150.3769141574578</v>
      </c>
      <c r="C3537" s="63">
        <v>74.623085842542196</v>
      </c>
    </row>
    <row r="3538" spans="1:3" x14ac:dyDescent="0.2">
      <c r="A3538" s="63">
        <v>3514</v>
      </c>
      <c r="B3538" s="63">
        <v>116.4015677699909</v>
      </c>
      <c r="C3538" s="63">
        <v>90.598432230009095</v>
      </c>
    </row>
    <row r="3539" spans="1:3" x14ac:dyDescent="0.2">
      <c r="A3539" s="63">
        <v>3515</v>
      </c>
      <c r="B3539" s="63">
        <v>30.46392690757455</v>
      </c>
      <c r="C3539" s="63">
        <v>-29.46392690757455</v>
      </c>
    </row>
    <row r="3540" spans="1:3" x14ac:dyDescent="0.2">
      <c r="A3540" s="63">
        <v>3516</v>
      </c>
      <c r="B3540" s="63">
        <v>32.462476695072603</v>
      </c>
      <c r="C3540" s="63">
        <v>-10.462476695072603</v>
      </c>
    </row>
    <row r="3541" spans="1:3" x14ac:dyDescent="0.2">
      <c r="A3541" s="63">
        <v>3517</v>
      </c>
      <c r="B3541" s="63">
        <v>5.1489629325991899</v>
      </c>
      <c r="C3541" s="63">
        <v>38.85103706740081</v>
      </c>
    </row>
    <row r="3542" spans="1:3" x14ac:dyDescent="0.2">
      <c r="A3542" s="63">
        <v>3518</v>
      </c>
      <c r="B3542" s="63">
        <v>21.803544495082978</v>
      </c>
      <c r="C3542" s="63">
        <v>4.1964555049170222</v>
      </c>
    </row>
    <row r="3543" spans="1:3" x14ac:dyDescent="0.2">
      <c r="A3543" s="63">
        <v>3519</v>
      </c>
      <c r="B3543" s="63">
        <v>20.471177970084277</v>
      </c>
      <c r="C3543" s="63">
        <v>2.5288220299157231</v>
      </c>
    </row>
    <row r="3544" spans="1:3" x14ac:dyDescent="0.2">
      <c r="A3544" s="63">
        <v>3520</v>
      </c>
      <c r="B3544" s="63">
        <v>15.807895132588815</v>
      </c>
      <c r="C3544" s="63">
        <v>-3.8078951325888148</v>
      </c>
    </row>
    <row r="3545" spans="1:3" x14ac:dyDescent="0.2">
      <c r="A3545" s="63">
        <v>3521</v>
      </c>
      <c r="B3545" s="63">
        <v>103.07790252000387</v>
      </c>
      <c r="C3545" s="63">
        <v>40.922097479996125</v>
      </c>
    </row>
    <row r="3546" spans="1:3" x14ac:dyDescent="0.2">
      <c r="A3546" s="63">
        <v>3522</v>
      </c>
      <c r="B3546" s="63">
        <v>111.73828493249543</v>
      </c>
      <c r="C3546" s="63">
        <v>29.261715067504568</v>
      </c>
    </row>
    <row r="3547" spans="1:3" x14ac:dyDescent="0.2">
      <c r="A3547" s="63">
        <v>3523</v>
      </c>
      <c r="B3547" s="63">
        <v>21.803544495082978</v>
      </c>
      <c r="C3547" s="63">
        <v>4.1964555049170222</v>
      </c>
    </row>
    <row r="3548" spans="1:3" x14ac:dyDescent="0.2">
      <c r="A3548" s="63">
        <v>3524</v>
      </c>
      <c r="B3548" s="63">
        <v>50.449424782555099</v>
      </c>
      <c r="C3548" s="63">
        <v>22.550575217444901</v>
      </c>
    </row>
    <row r="3549" spans="1:3" x14ac:dyDescent="0.2">
      <c r="A3549" s="63">
        <v>3525</v>
      </c>
      <c r="B3549" s="63">
        <v>29.797743645075197</v>
      </c>
      <c r="C3549" s="63">
        <v>-44.797743645075201</v>
      </c>
    </row>
    <row r="3550" spans="1:3" x14ac:dyDescent="0.2">
      <c r="A3550" s="63">
        <v>3526</v>
      </c>
      <c r="B3550" s="63">
        <v>36.459576270068709</v>
      </c>
      <c r="C3550" s="63">
        <v>-25.459576270068709</v>
      </c>
    </row>
    <row r="3551" spans="1:3" x14ac:dyDescent="0.2">
      <c r="A3551" s="63">
        <v>3527</v>
      </c>
      <c r="B3551" s="63">
        <v>27.799193857577144</v>
      </c>
      <c r="C3551" s="63">
        <v>-1.7991938575771442</v>
      </c>
    </row>
    <row r="3552" spans="1:3" x14ac:dyDescent="0.2">
      <c r="A3552" s="63">
        <v>3528</v>
      </c>
      <c r="B3552" s="63">
        <v>37.791942795067413</v>
      </c>
      <c r="C3552" s="63">
        <v>-25.791942795067413</v>
      </c>
    </row>
    <row r="3553" spans="1:3" x14ac:dyDescent="0.2">
      <c r="A3553" s="63">
        <v>3529</v>
      </c>
      <c r="B3553" s="63">
        <v>35.793393007569364</v>
      </c>
      <c r="C3553" s="63">
        <v>-9.7933930075693638</v>
      </c>
    </row>
    <row r="3554" spans="1:3" x14ac:dyDescent="0.2">
      <c r="A3554" s="63">
        <v>3530</v>
      </c>
      <c r="B3554" s="63">
        <v>83.092404645023322</v>
      </c>
      <c r="C3554" s="63">
        <v>28.907595354976678</v>
      </c>
    </row>
    <row r="3555" spans="1:3" x14ac:dyDescent="0.2">
      <c r="A3555" s="63">
        <v>3531</v>
      </c>
      <c r="B3555" s="63">
        <v>36.459576270068709</v>
      </c>
      <c r="C3555" s="63">
        <v>21.540423729931291</v>
      </c>
    </row>
    <row r="3556" spans="1:3" x14ac:dyDescent="0.2">
      <c r="A3556" s="63">
        <v>3532</v>
      </c>
      <c r="B3556" s="63">
        <v>29.131560382575845</v>
      </c>
      <c r="C3556" s="63">
        <v>-1.1315603825758451</v>
      </c>
    </row>
    <row r="3557" spans="1:3" x14ac:dyDescent="0.2">
      <c r="A3557" s="63">
        <v>3533</v>
      </c>
      <c r="B3557" s="63">
        <v>34.461026482570659</v>
      </c>
      <c r="C3557" s="63">
        <v>-45.461026482570659</v>
      </c>
    </row>
    <row r="3558" spans="1:3" x14ac:dyDescent="0.2">
      <c r="A3558" s="63">
        <v>3534</v>
      </c>
      <c r="B3558" s="63">
        <v>65.105456557540833</v>
      </c>
      <c r="C3558" s="63">
        <v>38.894543442459167</v>
      </c>
    </row>
    <row r="3559" spans="1:3" x14ac:dyDescent="0.2">
      <c r="A3559" s="63">
        <v>3535</v>
      </c>
      <c r="B3559" s="63">
        <v>37.125759532568068</v>
      </c>
      <c r="C3559" s="63">
        <v>24.874240467431932</v>
      </c>
    </row>
    <row r="3560" spans="1:3" x14ac:dyDescent="0.2">
      <c r="A3560" s="63">
        <v>3536</v>
      </c>
      <c r="B3560" s="63">
        <v>62.440723507543424</v>
      </c>
      <c r="C3560" s="63">
        <v>42.559276492456576</v>
      </c>
    </row>
    <row r="3561" spans="1:3" x14ac:dyDescent="0.2">
      <c r="A3561" s="63">
        <v>3537</v>
      </c>
      <c r="B3561" s="63">
        <v>64.439273295041488</v>
      </c>
      <c r="C3561" s="63">
        <v>-17.439273295041488</v>
      </c>
    </row>
    <row r="3562" spans="1:3" x14ac:dyDescent="0.2">
      <c r="A3562" s="63">
        <v>3538</v>
      </c>
      <c r="B3562" s="63">
        <v>25.134460807579735</v>
      </c>
      <c r="C3562" s="63">
        <v>-2.1344608075797353</v>
      </c>
    </row>
    <row r="3563" spans="1:3" x14ac:dyDescent="0.2">
      <c r="A3563" s="63">
        <v>3539</v>
      </c>
      <c r="B3563" s="63">
        <v>47.118508470058337</v>
      </c>
      <c r="C3563" s="63">
        <v>-19.118508470058337</v>
      </c>
    </row>
    <row r="3564" spans="1:3" x14ac:dyDescent="0.2">
      <c r="A3564" s="63">
        <v>3540</v>
      </c>
      <c r="B3564" s="63">
        <v>91.086603795015535</v>
      </c>
      <c r="C3564" s="63">
        <v>6.9133962049844655</v>
      </c>
    </row>
    <row r="3565" spans="1:3" x14ac:dyDescent="0.2">
      <c r="A3565" s="63">
        <v>3541</v>
      </c>
      <c r="B3565" s="63">
        <v>108.40736861999868</v>
      </c>
      <c r="C3565" s="63">
        <v>20.592631380001322</v>
      </c>
    </row>
    <row r="3566" spans="1:3" x14ac:dyDescent="0.2">
      <c r="A3566" s="63">
        <v>3542</v>
      </c>
      <c r="B3566" s="63">
        <v>39.79049258256547</v>
      </c>
      <c r="C3566" s="63">
        <v>-42.79049258256547</v>
      </c>
    </row>
    <row r="3567" spans="1:3" x14ac:dyDescent="0.2">
      <c r="A3567" s="63">
        <v>3543</v>
      </c>
      <c r="B3567" s="63">
        <v>40.456675845064822</v>
      </c>
      <c r="C3567" s="63">
        <v>-0.45667584506482228</v>
      </c>
    </row>
    <row r="3568" spans="1:3" x14ac:dyDescent="0.2">
      <c r="A3568" s="63">
        <v>3544</v>
      </c>
      <c r="B3568" s="63">
        <v>35.127209745070012</v>
      </c>
      <c r="C3568" s="63">
        <v>-25.127209745070012</v>
      </c>
    </row>
    <row r="3569" spans="1:3" x14ac:dyDescent="0.2">
      <c r="A3569" s="63">
        <v>3545</v>
      </c>
      <c r="B3569" s="63">
        <v>39.124309320066118</v>
      </c>
      <c r="C3569" s="63">
        <v>-2.1243093200661178</v>
      </c>
    </row>
    <row r="3570" spans="1:3" x14ac:dyDescent="0.2">
      <c r="A3570" s="63">
        <v>3546</v>
      </c>
      <c r="B3570" s="63">
        <v>45.786141945059633</v>
      </c>
      <c r="C3570" s="63">
        <v>24.213858054940367</v>
      </c>
    </row>
    <row r="3571" spans="1:3" x14ac:dyDescent="0.2">
      <c r="A3571" s="63">
        <v>3547</v>
      </c>
      <c r="B3571" s="63">
        <v>113.07065145749414</v>
      </c>
      <c r="C3571" s="63">
        <v>85.929348542505863</v>
      </c>
    </row>
    <row r="3572" spans="1:3" x14ac:dyDescent="0.2">
      <c r="A3572" s="63">
        <v>3548</v>
      </c>
      <c r="B3572" s="63">
        <v>43.787592157561583</v>
      </c>
      <c r="C3572" s="63">
        <v>18.212407842438417</v>
      </c>
    </row>
    <row r="3573" spans="1:3" x14ac:dyDescent="0.2">
      <c r="A3573" s="63">
        <v>3549</v>
      </c>
      <c r="B3573" s="63">
        <v>69.102556132536932</v>
      </c>
      <c r="C3573" s="63">
        <v>87.897443867463068</v>
      </c>
    </row>
    <row r="3574" spans="1:3" x14ac:dyDescent="0.2">
      <c r="A3574" s="63">
        <v>3550</v>
      </c>
      <c r="B3574" s="63">
        <v>59.109807195046663</v>
      </c>
      <c r="C3574" s="63">
        <v>65.89019280495333</v>
      </c>
    </row>
    <row r="3575" spans="1:3" x14ac:dyDescent="0.2">
      <c r="A3575" s="63">
        <v>3551</v>
      </c>
      <c r="B3575" s="63">
        <v>45.119958682560281</v>
      </c>
      <c r="C3575" s="63">
        <v>12.880041317439719</v>
      </c>
    </row>
    <row r="3576" spans="1:3" x14ac:dyDescent="0.2">
      <c r="A3576" s="63">
        <v>3552</v>
      </c>
      <c r="B3576" s="63">
        <v>121.06485060748636</v>
      </c>
      <c r="C3576" s="63">
        <v>75.935149392513637</v>
      </c>
    </row>
    <row r="3577" spans="1:3" x14ac:dyDescent="0.2">
      <c r="A3577" s="63">
        <v>3553</v>
      </c>
      <c r="B3577" s="63">
        <v>43.787592157561583</v>
      </c>
      <c r="C3577" s="63">
        <v>20.212407842438417</v>
      </c>
    </row>
    <row r="3578" spans="1:3" x14ac:dyDescent="0.2">
      <c r="A3578" s="63">
        <v>3554</v>
      </c>
      <c r="B3578" s="63">
        <v>63.106906770042777</v>
      </c>
      <c r="C3578" s="63">
        <v>93.893093229957231</v>
      </c>
    </row>
    <row r="3579" spans="1:3" x14ac:dyDescent="0.2">
      <c r="A3579" s="63">
        <v>3555</v>
      </c>
      <c r="B3579" s="63">
        <v>59.109807195046663</v>
      </c>
      <c r="C3579" s="63">
        <v>65.89019280495333</v>
      </c>
    </row>
    <row r="3580" spans="1:3" x14ac:dyDescent="0.2">
      <c r="A3580" s="63">
        <v>3556</v>
      </c>
      <c r="B3580" s="63">
        <v>45.119958682560281</v>
      </c>
      <c r="C3580" s="63">
        <v>13.880041317439719</v>
      </c>
    </row>
    <row r="3581" spans="1:3" x14ac:dyDescent="0.2">
      <c r="A3581" s="63">
        <v>3557</v>
      </c>
      <c r="B3581" s="63">
        <v>115.0692012449922</v>
      </c>
      <c r="C3581" s="63">
        <v>75.9307987550078</v>
      </c>
    </row>
    <row r="3582" spans="1:3" x14ac:dyDescent="0.2">
      <c r="A3582" s="63">
        <v>3558</v>
      </c>
      <c r="B3582" s="63">
        <v>89.088054007517485</v>
      </c>
      <c r="C3582" s="63">
        <v>81.911945992482515</v>
      </c>
    </row>
    <row r="3583" spans="1:3" x14ac:dyDescent="0.2">
      <c r="A3583" s="63">
        <v>3559</v>
      </c>
      <c r="B3583" s="63">
        <v>133.72233259497403</v>
      </c>
      <c r="C3583" s="63">
        <v>192.27766740502597</v>
      </c>
    </row>
    <row r="3584" spans="1:3" x14ac:dyDescent="0.2">
      <c r="A3584" s="63">
        <v>3560</v>
      </c>
      <c r="B3584" s="63">
        <v>179.68897770742927</v>
      </c>
      <c r="C3584" s="63">
        <v>50.311022292570726</v>
      </c>
    </row>
    <row r="3585" spans="1:3" x14ac:dyDescent="0.2">
      <c r="A3585" s="63">
        <v>3561</v>
      </c>
      <c r="B3585" s="63">
        <v>190.34790990741891</v>
      </c>
      <c r="C3585" s="63">
        <v>135.65209009258109</v>
      </c>
    </row>
    <row r="3586" spans="1:3" x14ac:dyDescent="0.2">
      <c r="A3586" s="63">
        <v>3562</v>
      </c>
      <c r="B3586" s="63">
        <v>91.752787057514894</v>
      </c>
      <c r="C3586" s="63">
        <v>79.247212942485106</v>
      </c>
    </row>
    <row r="3587" spans="1:3" x14ac:dyDescent="0.2">
      <c r="A3587" s="63">
        <v>3563</v>
      </c>
      <c r="B3587" s="63">
        <v>163.70057940744488</v>
      </c>
      <c r="C3587" s="63">
        <v>66.299420592555123</v>
      </c>
    </row>
    <row r="3588" spans="1:3" x14ac:dyDescent="0.2">
      <c r="A3588" s="63">
        <v>3564</v>
      </c>
      <c r="B3588" s="63">
        <v>212.99814083239687</v>
      </c>
      <c r="C3588" s="63">
        <v>118.00185916760313</v>
      </c>
    </row>
    <row r="3589" spans="1:3" x14ac:dyDescent="0.2">
      <c r="A3589" s="63">
        <v>3565</v>
      </c>
      <c r="B3589" s="63">
        <v>5.1489629325991899</v>
      </c>
      <c r="C3589" s="63">
        <v>41.85103706740081</v>
      </c>
    </row>
    <row r="3590" spans="1:3" x14ac:dyDescent="0.2">
      <c r="A3590" s="63">
        <v>3566</v>
      </c>
      <c r="B3590" s="63">
        <v>17.806444920086868</v>
      </c>
      <c r="C3590" s="63">
        <v>1.193555079913132</v>
      </c>
    </row>
    <row r="3591" spans="1:3" x14ac:dyDescent="0.2">
      <c r="A3591" s="63">
        <v>3567</v>
      </c>
      <c r="B3591" s="63">
        <v>27.133010595077792</v>
      </c>
      <c r="C3591" s="63">
        <v>-17.133010595077792</v>
      </c>
    </row>
    <row r="3592" spans="1:3" x14ac:dyDescent="0.2">
      <c r="A3592" s="63">
        <v>3568</v>
      </c>
      <c r="B3592" s="63">
        <v>15.141711870089463</v>
      </c>
      <c r="C3592" s="63">
        <v>-11.141711870089463</v>
      </c>
    </row>
    <row r="3593" spans="1:3" x14ac:dyDescent="0.2">
      <c r="A3593" s="63">
        <v>3569</v>
      </c>
      <c r="B3593" s="63">
        <v>20.471177970084277</v>
      </c>
      <c r="C3593" s="63">
        <v>6.5288220299157231</v>
      </c>
    </row>
    <row r="3594" spans="1:3" x14ac:dyDescent="0.2">
      <c r="A3594" s="63">
        <v>3570</v>
      </c>
      <c r="B3594" s="63">
        <v>34.461026482570659</v>
      </c>
      <c r="C3594" s="63">
        <v>-44.461026482570659</v>
      </c>
    </row>
    <row r="3595" spans="1:3" x14ac:dyDescent="0.2">
      <c r="A3595" s="63">
        <v>3571</v>
      </c>
      <c r="B3595" s="63">
        <v>70.434922657535637</v>
      </c>
      <c r="C3595" s="63">
        <v>-135.43492265753565</v>
      </c>
    </row>
    <row r="3596" spans="1:3" x14ac:dyDescent="0.2">
      <c r="A3596" s="63">
        <v>3572</v>
      </c>
      <c r="B3596" s="63">
        <v>31.130110170073902</v>
      </c>
      <c r="C3596" s="63">
        <v>-12.130110170073902</v>
      </c>
    </row>
    <row r="3597" spans="1:3" x14ac:dyDescent="0.2">
      <c r="A3597" s="63">
        <v>3573</v>
      </c>
      <c r="B3597" s="63">
        <v>21.137361232583629</v>
      </c>
      <c r="C3597" s="63">
        <v>-39.137361232583629</v>
      </c>
    </row>
    <row r="3598" spans="1:3" x14ac:dyDescent="0.2">
      <c r="A3598" s="63">
        <v>3574</v>
      </c>
      <c r="B3598" s="63">
        <v>31.79629343257325</v>
      </c>
      <c r="C3598" s="63">
        <v>-28.79629343257325</v>
      </c>
    </row>
    <row r="3599" spans="1:3" x14ac:dyDescent="0.2">
      <c r="A3599" s="63">
        <v>3575</v>
      </c>
      <c r="B3599" s="63">
        <v>26.46682733257844</v>
      </c>
      <c r="C3599" s="63">
        <v>13.53317266742156</v>
      </c>
    </row>
    <row r="3600" spans="1:3" x14ac:dyDescent="0.2">
      <c r="A3600" s="63">
        <v>3576</v>
      </c>
      <c r="B3600" s="63">
        <v>49.783241520055746</v>
      </c>
      <c r="C3600" s="63">
        <v>-12.783241520055746</v>
      </c>
    </row>
    <row r="3601" spans="1:3" x14ac:dyDescent="0.2">
      <c r="A3601" s="63">
        <v>3577</v>
      </c>
      <c r="B3601" s="63">
        <v>46.452325207558985</v>
      </c>
      <c r="C3601" s="63">
        <v>3.5476747924410148</v>
      </c>
    </row>
    <row r="3602" spans="1:3" x14ac:dyDescent="0.2">
      <c r="A3602" s="63">
        <v>3578</v>
      </c>
      <c r="B3602" s="63">
        <v>34.461026482570659</v>
      </c>
      <c r="C3602" s="63">
        <v>26.538973517429341</v>
      </c>
    </row>
    <row r="3603" spans="1:3" x14ac:dyDescent="0.2">
      <c r="A3603" s="63">
        <v>3579</v>
      </c>
      <c r="B3603" s="63">
        <v>18.47262818258622</v>
      </c>
      <c r="C3603" s="63">
        <v>2.5273718174137798</v>
      </c>
    </row>
    <row r="3604" spans="1:3" x14ac:dyDescent="0.2">
      <c r="A3604" s="63">
        <v>3580</v>
      </c>
      <c r="B3604" s="63">
        <v>24.468277545080387</v>
      </c>
      <c r="C3604" s="63">
        <v>9.5317224549196133</v>
      </c>
    </row>
    <row r="3605" spans="1:3" x14ac:dyDescent="0.2">
      <c r="A3605" s="63">
        <v>3581</v>
      </c>
      <c r="B3605" s="63">
        <v>71.101105920034996</v>
      </c>
      <c r="C3605" s="63">
        <v>57.898894079965004</v>
      </c>
    </row>
    <row r="3606" spans="1:3" x14ac:dyDescent="0.2">
      <c r="A3606" s="63">
        <v>3582</v>
      </c>
      <c r="B3606" s="63">
        <v>69.102556132536932</v>
      </c>
      <c r="C3606" s="63">
        <v>50.897443867463068</v>
      </c>
    </row>
    <row r="3607" spans="1:3" x14ac:dyDescent="0.2">
      <c r="A3607" s="63">
        <v>3583</v>
      </c>
      <c r="B3607" s="63">
        <v>35.127209745070012</v>
      </c>
      <c r="C3607" s="63">
        <v>-26.127209745070012</v>
      </c>
    </row>
    <row r="3608" spans="1:3" x14ac:dyDescent="0.2">
      <c r="A3608" s="63">
        <v>3584</v>
      </c>
      <c r="B3608" s="63">
        <v>40.456675845064822</v>
      </c>
      <c r="C3608" s="63">
        <v>1.5433241549351777</v>
      </c>
    </row>
    <row r="3609" spans="1:3" x14ac:dyDescent="0.2">
      <c r="A3609" s="63">
        <v>3585</v>
      </c>
      <c r="B3609" s="63">
        <v>33.794843220071307</v>
      </c>
      <c r="C3609" s="63">
        <v>9.2051567799286929</v>
      </c>
    </row>
    <row r="3610" spans="1:3" x14ac:dyDescent="0.2">
      <c r="A3610" s="63">
        <v>3586</v>
      </c>
      <c r="B3610" s="63">
        <v>39.79049258256547</v>
      </c>
      <c r="C3610" s="63">
        <v>-43.79049258256547</v>
      </c>
    </row>
    <row r="3611" spans="1:3" x14ac:dyDescent="0.2">
      <c r="A3611" s="63">
        <v>3587</v>
      </c>
      <c r="B3611" s="63">
        <v>130.39141628247728</v>
      </c>
      <c r="C3611" s="63">
        <v>-1.3914162824772802</v>
      </c>
    </row>
    <row r="3612" spans="1:3" x14ac:dyDescent="0.2">
      <c r="A3612" s="63">
        <v>3588</v>
      </c>
      <c r="B3612" s="63">
        <v>43.121408895062231</v>
      </c>
      <c r="C3612" s="63">
        <v>35.878591104937769</v>
      </c>
    </row>
    <row r="3613" spans="1:3" x14ac:dyDescent="0.2">
      <c r="A3613" s="63">
        <v>3589</v>
      </c>
      <c r="B3613" s="63">
        <v>39.124309320066118</v>
      </c>
      <c r="C3613" s="63">
        <v>34.875690679933882</v>
      </c>
    </row>
    <row r="3614" spans="1:3" x14ac:dyDescent="0.2">
      <c r="A3614" s="63">
        <v>3590</v>
      </c>
      <c r="B3614" s="63">
        <v>35.793393007569364</v>
      </c>
      <c r="C3614" s="63">
        <v>10.206606992430636</v>
      </c>
    </row>
    <row r="3615" spans="1:3" x14ac:dyDescent="0.2">
      <c r="A3615" s="63">
        <v>3591</v>
      </c>
      <c r="B3615" s="63">
        <v>46.452325207558985</v>
      </c>
      <c r="C3615" s="63">
        <v>-43.452325207558985</v>
      </c>
    </row>
    <row r="3616" spans="1:3" x14ac:dyDescent="0.2">
      <c r="A3616" s="63">
        <v>3592</v>
      </c>
      <c r="B3616" s="63">
        <v>27.133010595077792</v>
      </c>
      <c r="C3616" s="63">
        <v>3.866989404922208</v>
      </c>
    </row>
    <row r="3617" spans="1:3" x14ac:dyDescent="0.2">
      <c r="A3617" s="63">
        <v>3593</v>
      </c>
      <c r="B3617" s="63">
        <v>49.783241520055746</v>
      </c>
      <c r="C3617" s="63">
        <v>-15.783241520055746</v>
      </c>
    </row>
    <row r="3618" spans="1:3" x14ac:dyDescent="0.2">
      <c r="A3618" s="63">
        <v>3594</v>
      </c>
      <c r="B3618" s="63">
        <v>67.104006345038883</v>
      </c>
      <c r="C3618" s="63">
        <v>-43.104006345038883</v>
      </c>
    </row>
    <row r="3619" spans="1:3" x14ac:dyDescent="0.2">
      <c r="A3619" s="63">
        <v>3595</v>
      </c>
      <c r="B3619" s="63">
        <v>61.774540245044072</v>
      </c>
      <c r="C3619" s="63">
        <v>24.225459754955928</v>
      </c>
    </row>
    <row r="3620" spans="1:3" x14ac:dyDescent="0.2">
      <c r="A3620" s="63">
        <v>3596</v>
      </c>
      <c r="B3620" s="63">
        <v>60.442173720045368</v>
      </c>
      <c r="C3620" s="63">
        <v>18.557826279954632</v>
      </c>
    </row>
    <row r="3621" spans="1:3" x14ac:dyDescent="0.2">
      <c r="A3621" s="63">
        <v>3597</v>
      </c>
      <c r="B3621" s="63">
        <v>49.783241520055746</v>
      </c>
      <c r="C3621" s="63">
        <v>-13.783241520055746</v>
      </c>
    </row>
    <row r="3622" spans="1:3" x14ac:dyDescent="0.2">
      <c r="A3622" s="63">
        <v>3598</v>
      </c>
      <c r="B3622" s="63">
        <v>46.452325207558985</v>
      </c>
      <c r="C3622" s="63">
        <v>2.5476747924410148</v>
      </c>
    </row>
    <row r="3623" spans="1:3" x14ac:dyDescent="0.2">
      <c r="A3623" s="63">
        <v>3599</v>
      </c>
      <c r="B3623" s="63">
        <v>34.461026482570659</v>
      </c>
      <c r="C3623" s="63">
        <v>26.538973517429341</v>
      </c>
    </row>
    <row r="3624" spans="1:3" x14ac:dyDescent="0.2">
      <c r="A3624" s="63">
        <v>3600</v>
      </c>
      <c r="B3624" s="63">
        <v>20.471177970084277</v>
      </c>
      <c r="C3624" s="63">
        <v>4.5288220299157231</v>
      </c>
    </row>
    <row r="3625" spans="1:3" x14ac:dyDescent="0.2">
      <c r="A3625" s="63">
        <v>3601</v>
      </c>
      <c r="B3625" s="63">
        <v>46.452325207558985</v>
      </c>
      <c r="C3625" s="63">
        <v>-43.452325207558985</v>
      </c>
    </row>
    <row r="3626" spans="1:3" x14ac:dyDescent="0.2">
      <c r="A3626" s="63">
        <v>3602</v>
      </c>
      <c r="B3626" s="63">
        <v>37.125759532568068</v>
      </c>
      <c r="C3626" s="63">
        <v>-3.1257595325680683</v>
      </c>
    </row>
    <row r="3627" spans="1:3" x14ac:dyDescent="0.2">
      <c r="A3627" s="63">
        <v>3603</v>
      </c>
      <c r="B3627" s="63">
        <v>65.771639820040178</v>
      </c>
      <c r="C3627" s="63">
        <v>69.228360179959822</v>
      </c>
    </row>
    <row r="3628" spans="1:3" x14ac:dyDescent="0.2">
      <c r="A3628" s="63">
        <v>3604</v>
      </c>
      <c r="B3628" s="63">
        <v>27.133010595077792</v>
      </c>
      <c r="C3628" s="63">
        <v>3.866989404922208</v>
      </c>
    </row>
    <row r="3629" spans="1:3" x14ac:dyDescent="0.2">
      <c r="A3629" s="63">
        <v>3605</v>
      </c>
      <c r="B3629" s="63">
        <v>49.783241520055746</v>
      </c>
      <c r="C3629" s="63">
        <v>-13.783241520055746</v>
      </c>
    </row>
    <row r="3630" spans="1:3" x14ac:dyDescent="0.2">
      <c r="A3630" s="63">
        <v>3606</v>
      </c>
      <c r="B3630" s="63">
        <v>60.442173720045368</v>
      </c>
      <c r="C3630" s="63">
        <v>18.557826279954632</v>
      </c>
    </row>
    <row r="3631" spans="1:3" x14ac:dyDescent="0.2">
      <c r="A3631" s="63">
        <v>3607</v>
      </c>
      <c r="B3631" s="63">
        <v>28.465377120076493</v>
      </c>
      <c r="C3631" s="63">
        <v>18.534622879923507</v>
      </c>
    </row>
    <row r="3632" spans="1:3" x14ac:dyDescent="0.2">
      <c r="A3632" s="63">
        <v>3608</v>
      </c>
      <c r="B3632" s="63">
        <v>39.124309320066118</v>
      </c>
      <c r="C3632" s="63">
        <v>33.875690679933882</v>
      </c>
    </row>
    <row r="3633" spans="1:3" x14ac:dyDescent="0.2">
      <c r="A3633" s="63">
        <v>3609</v>
      </c>
      <c r="B3633" s="63">
        <v>67.104006345038883</v>
      </c>
      <c r="C3633" s="63">
        <v>-42.104006345038883</v>
      </c>
    </row>
    <row r="3634" spans="1:3" x14ac:dyDescent="0.2">
      <c r="A3634" s="63">
        <v>3610</v>
      </c>
      <c r="B3634" s="63">
        <v>61.774540245044072</v>
      </c>
      <c r="C3634" s="63">
        <v>24.225459754955928</v>
      </c>
    </row>
    <row r="3635" spans="1:3" x14ac:dyDescent="0.2">
      <c r="A3635" s="63">
        <v>3611</v>
      </c>
      <c r="B3635" s="63">
        <v>71.101105920034996</v>
      </c>
      <c r="C3635" s="63">
        <v>56.898894079965004</v>
      </c>
    </row>
    <row r="3636" spans="1:3" x14ac:dyDescent="0.2">
      <c r="A3636" s="63">
        <v>3612</v>
      </c>
      <c r="B3636" s="63">
        <v>69.102556132536932</v>
      </c>
      <c r="C3636" s="63">
        <v>50.897443867463068</v>
      </c>
    </row>
    <row r="3637" spans="1:3" x14ac:dyDescent="0.2">
      <c r="A3637" s="63">
        <v>3613</v>
      </c>
      <c r="B3637" s="63">
        <v>35.127209745070012</v>
      </c>
      <c r="C3637" s="63">
        <v>-26.127209745070012</v>
      </c>
    </row>
    <row r="3638" spans="1:3" x14ac:dyDescent="0.2">
      <c r="A3638" s="63">
        <v>3614</v>
      </c>
      <c r="B3638" s="63">
        <v>24.468277545080387</v>
      </c>
      <c r="C3638" s="63">
        <v>9.5317224549196133</v>
      </c>
    </row>
    <row r="3639" spans="1:3" x14ac:dyDescent="0.2">
      <c r="A3639" s="63">
        <v>3615</v>
      </c>
      <c r="B3639" s="63">
        <v>18.47262818258622</v>
      </c>
      <c r="C3639" s="63">
        <v>0.52737181741377981</v>
      </c>
    </row>
    <row r="3640" spans="1:3" x14ac:dyDescent="0.2">
      <c r="A3640" s="63">
        <v>3616</v>
      </c>
      <c r="B3640" s="63">
        <v>39.79049258256547</v>
      </c>
      <c r="C3640" s="63">
        <v>-85.790492582565463</v>
      </c>
    </row>
    <row r="3641" spans="1:3" x14ac:dyDescent="0.2">
      <c r="A3641" s="63">
        <v>3617</v>
      </c>
      <c r="B3641" s="63">
        <v>74.43202223253175</v>
      </c>
      <c r="C3641" s="63">
        <v>54.56797776746825</v>
      </c>
    </row>
    <row r="3642" spans="1:3" x14ac:dyDescent="0.2">
      <c r="A3642" s="63">
        <v>3618</v>
      </c>
      <c r="B3642" s="63">
        <v>45.119958682560281</v>
      </c>
      <c r="C3642" s="63">
        <v>644.88004131743969</v>
      </c>
    </row>
    <row r="3643" spans="1:3" x14ac:dyDescent="0.2">
      <c r="A3643" s="63">
        <v>3619</v>
      </c>
      <c r="B3643" s="63">
        <v>31.79629343257325</v>
      </c>
      <c r="C3643" s="63">
        <v>-28.79629343257325</v>
      </c>
    </row>
    <row r="3644" spans="1:3" x14ac:dyDescent="0.2">
      <c r="A3644" s="63">
        <v>3620</v>
      </c>
      <c r="B3644" s="63">
        <v>17.806444920086868</v>
      </c>
      <c r="C3644" s="63">
        <v>0.19355507991313203</v>
      </c>
    </row>
    <row r="3645" spans="1:3" x14ac:dyDescent="0.2">
      <c r="A3645" s="63">
        <v>3621</v>
      </c>
      <c r="B3645" s="63">
        <v>5.1489629325991899</v>
      </c>
      <c r="C3645" s="63">
        <v>40.85103706740081</v>
      </c>
    </row>
    <row r="3646" spans="1:3" x14ac:dyDescent="0.2">
      <c r="A3646" s="63">
        <v>3622</v>
      </c>
      <c r="B3646" s="63">
        <v>34.461026482570659</v>
      </c>
      <c r="C3646" s="63">
        <v>-44.461026482570659</v>
      </c>
    </row>
    <row r="3647" spans="1:3" x14ac:dyDescent="0.2">
      <c r="A3647" s="63">
        <v>3623</v>
      </c>
      <c r="B3647" s="63">
        <v>21.137361232583629</v>
      </c>
      <c r="C3647" s="63">
        <v>-39.137361232583629</v>
      </c>
    </row>
    <row r="3648" spans="1:3" x14ac:dyDescent="0.2">
      <c r="A3648" s="63">
        <v>3624</v>
      </c>
      <c r="B3648" s="63">
        <v>37.791942795067413</v>
      </c>
      <c r="C3648" s="63">
        <v>11.208057204932587</v>
      </c>
    </row>
    <row r="3649" spans="1:3" x14ac:dyDescent="0.2">
      <c r="A3649" s="63">
        <v>3625</v>
      </c>
      <c r="B3649" s="63">
        <v>41.789042370063527</v>
      </c>
      <c r="C3649" s="63">
        <v>8.2109576299364733</v>
      </c>
    </row>
    <row r="3650" spans="1:3" x14ac:dyDescent="0.2">
      <c r="A3650" s="63">
        <v>3626</v>
      </c>
      <c r="B3650" s="63">
        <v>226.32180608238389</v>
      </c>
      <c r="C3650" s="63">
        <v>-89.321806082383887</v>
      </c>
    </row>
    <row r="3651" spans="1:3" x14ac:dyDescent="0.2">
      <c r="A3651" s="63">
        <v>3627</v>
      </c>
      <c r="B3651" s="63">
        <v>191.6802764324176</v>
      </c>
      <c r="C3651" s="63">
        <v>-544.6802764324176</v>
      </c>
    </row>
    <row r="3652" spans="1:3" x14ac:dyDescent="0.2">
      <c r="A3652" s="63">
        <v>3628</v>
      </c>
      <c r="B3652" s="63">
        <v>89.088054007517485</v>
      </c>
      <c r="C3652" s="63">
        <v>67.911945992482515</v>
      </c>
    </row>
    <row r="3653" spans="1:3" x14ac:dyDescent="0.2">
      <c r="A3653" s="63">
        <v>3629</v>
      </c>
      <c r="B3653" s="63">
        <v>67.104006345038883</v>
      </c>
      <c r="C3653" s="63">
        <v>129.8959936549611</v>
      </c>
    </row>
    <row r="3654" spans="1:3" x14ac:dyDescent="0.2">
      <c r="A3654" s="63">
        <v>3630</v>
      </c>
      <c r="B3654" s="63">
        <v>59.109807195046663</v>
      </c>
      <c r="C3654" s="63">
        <v>65.89019280495333</v>
      </c>
    </row>
    <row r="3655" spans="1:3" x14ac:dyDescent="0.2">
      <c r="A3655" s="63">
        <v>3631</v>
      </c>
      <c r="B3655" s="63">
        <v>105.07645230750192</v>
      </c>
      <c r="C3655" s="63">
        <v>-397.07645230750194</v>
      </c>
    </row>
    <row r="3656" spans="1:3" x14ac:dyDescent="0.2">
      <c r="A3656" s="63">
        <v>3632</v>
      </c>
      <c r="B3656" s="63">
        <v>129.72523301997794</v>
      </c>
      <c r="C3656" s="63">
        <v>202.27476698002206</v>
      </c>
    </row>
    <row r="3657" spans="1:3" x14ac:dyDescent="0.2">
      <c r="A3657" s="63">
        <v>3633</v>
      </c>
      <c r="B3657" s="63">
        <v>177.02424465743189</v>
      </c>
      <c r="C3657" s="63">
        <v>285.97575534256811</v>
      </c>
    </row>
    <row r="3658" spans="1:3" x14ac:dyDescent="0.2">
      <c r="A3658" s="63">
        <v>3634</v>
      </c>
      <c r="B3658" s="63">
        <v>51.115608045054451</v>
      </c>
      <c r="C3658" s="63">
        <v>30.884391954945549</v>
      </c>
    </row>
    <row r="3659" spans="1:3" x14ac:dyDescent="0.2">
      <c r="A3659" s="63">
        <v>3635</v>
      </c>
      <c r="B3659" s="63">
        <v>49.783241520055746</v>
      </c>
      <c r="C3659" s="63">
        <v>-12.783241520055746</v>
      </c>
    </row>
    <row r="3660" spans="1:3" x14ac:dyDescent="0.2">
      <c r="A3660" s="63">
        <v>3636</v>
      </c>
      <c r="B3660" s="63">
        <v>37.125759532568068</v>
      </c>
      <c r="C3660" s="63">
        <v>30.874240467431932</v>
      </c>
    </row>
    <row r="3661" spans="1:3" x14ac:dyDescent="0.2">
      <c r="A3661" s="63">
        <v>3637</v>
      </c>
      <c r="B3661" s="63">
        <v>39.124309320066118</v>
      </c>
      <c r="C3661" s="63">
        <v>34.875690679933882</v>
      </c>
    </row>
    <row r="3662" spans="1:3" x14ac:dyDescent="0.2">
      <c r="A3662" s="63">
        <v>3638</v>
      </c>
      <c r="B3662" s="63">
        <v>46.452325207558985</v>
      </c>
      <c r="C3662" s="63">
        <v>-43.452325207558985</v>
      </c>
    </row>
    <row r="3663" spans="1:3" x14ac:dyDescent="0.2">
      <c r="A3663" s="63">
        <v>3639</v>
      </c>
      <c r="B3663" s="63">
        <v>43.121408895062231</v>
      </c>
      <c r="C3663" s="63">
        <v>35.878591104937769</v>
      </c>
    </row>
    <row r="3664" spans="1:3" x14ac:dyDescent="0.2">
      <c r="A3664" s="63">
        <v>3640</v>
      </c>
      <c r="B3664" s="63">
        <v>35.793393007569364</v>
      </c>
      <c r="C3664" s="63">
        <v>10.206606992430636</v>
      </c>
    </row>
    <row r="3665" spans="1:3" x14ac:dyDescent="0.2">
      <c r="A3665" s="63">
        <v>3641</v>
      </c>
      <c r="B3665" s="63">
        <v>17.806444920086868</v>
      </c>
      <c r="C3665" s="63">
        <v>1.193555079913132</v>
      </c>
    </row>
    <row r="3666" spans="1:3" x14ac:dyDescent="0.2">
      <c r="A3666" s="63">
        <v>3642</v>
      </c>
      <c r="B3666" s="63">
        <v>27.133010595077792</v>
      </c>
      <c r="C3666" s="63">
        <v>-15.133010595077792</v>
      </c>
    </row>
    <row r="3667" spans="1:3" x14ac:dyDescent="0.2">
      <c r="A3667" s="63">
        <v>3643</v>
      </c>
      <c r="B3667" s="63">
        <v>41.789042370063527</v>
      </c>
      <c r="C3667" s="63">
        <v>8.2109576299364733</v>
      </c>
    </row>
    <row r="3668" spans="1:3" x14ac:dyDescent="0.2">
      <c r="A3668" s="63">
        <v>3644</v>
      </c>
      <c r="B3668" s="63">
        <v>74.43202223253175</v>
      </c>
      <c r="C3668" s="63">
        <v>-139.43202223253175</v>
      </c>
    </row>
    <row r="3669" spans="1:3" x14ac:dyDescent="0.2">
      <c r="A3669" s="63">
        <v>3645</v>
      </c>
      <c r="B3669" s="63">
        <v>21.137361232583629</v>
      </c>
      <c r="C3669" s="63">
        <v>-39.137361232583629</v>
      </c>
    </row>
    <row r="3670" spans="1:3" x14ac:dyDescent="0.2">
      <c r="A3670" s="63">
        <v>3646</v>
      </c>
      <c r="B3670" s="63">
        <v>34.461026482570659</v>
      </c>
      <c r="C3670" s="63">
        <v>-46.461026482570659</v>
      </c>
    </row>
    <row r="3671" spans="1:3" x14ac:dyDescent="0.2">
      <c r="A3671" s="63">
        <v>3647</v>
      </c>
      <c r="B3671" s="63">
        <v>31.130110170073902</v>
      </c>
      <c r="C3671" s="63">
        <v>-12.130110170073902</v>
      </c>
    </row>
    <row r="3672" spans="1:3" x14ac:dyDescent="0.2">
      <c r="A3672" s="63">
        <v>3648</v>
      </c>
      <c r="B3672" s="63">
        <v>49.783241520055746</v>
      </c>
      <c r="C3672" s="63">
        <v>-13.783241520055746</v>
      </c>
    </row>
    <row r="3673" spans="1:3" x14ac:dyDescent="0.2">
      <c r="A3673" s="63">
        <v>3649</v>
      </c>
      <c r="B3673" s="63">
        <v>67.104006345038883</v>
      </c>
      <c r="C3673" s="63">
        <v>-43.104006345038883</v>
      </c>
    </row>
    <row r="3674" spans="1:3" x14ac:dyDescent="0.2">
      <c r="A3674" s="63">
        <v>3650</v>
      </c>
      <c r="B3674" s="63">
        <v>45.786141945059633</v>
      </c>
      <c r="C3674" s="63">
        <v>24.213858054940367</v>
      </c>
    </row>
    <row r="3675" spans="1:3" x14ac:dyDescent="0.2">
      <c r="A3675" s="63">
        <v>3651</v>
      </c>
      <c r="B3675" s="63">
        <v>24.468277545080387</v>
      </c>
      <c r="C3675" s="63">
        <v>9.5317224549196133</v>
      </c>
    </row>
    <row r="3676" spans="1:3" x14ac:dyDescent="0.2">
      <c r="A3676" s="63">
        <v>3652</v>
      </c>
      <c r="B3676" s="63">
        <v>69.102556132536932</v>
      </c>
      <c r="C3676" s="63">
        <v>52.897443867463068</v>
      </c>
    </row>
    <row r="3677" spans="1:3" x14ac:dyDescent="0.2">
      <c r="A3677" s="63">
        <v>3653</v>
      </c>
      <c r="B3677" s="63">
        <v>18.47262818258622</v>
      </c>
      <c r="C3677" s="63">
        <v>0.52737181741377981</v>
      </c>
    </row>
    <row r="3678" spans="1:3" x14ac:dyDescent="0.2">
      <c r="A3678" s="63">
        <v>3654</v>
      </c>
      <c r="B3678" s="63">
        <v>71.101105920034996</v>
      </c>
      <c r="C3678" s="63">
        <v>57.898894079965004</v>
      </c>
    </row>
    <row r="3679" spans="1:3" x14ac:dyDescent="0.2">
      <c r="A3679" s="63">
        <v>3655</v>
      </c>
      <c r="B3679" s="63">
        <v>40.456675845064822</v>
      </c>
      <c r="C3679" s="63">
        <v>-0.45667584506482228</v>
      </c>
    </row>
    <row r="3680" spans="1:3" x14ac:dyDescent="0.2">
      <c r="A3680" s="63">
        <v>3656</v>
      </c>
      <c r="B3680" s="63">
        <v>33.794843220071307</v>
      </c>
      <c r="C3680" s="63">
        <v>8.2051567799286929</v>
      </c>
    </row>
    <row r="3681" spans="1:3" x14ac:dyDescent="0.2">
      <c r="A3681" s="63">
        <v>3657</v>
      </c>
      <c r="B3681" s="63">
        <v>191.6802764324176</v>
      </c>
      <c r="C3681" s="63">
        <v>100.3197235675824</v>
      </c>
    </row>
    <row r="3682" spans="1:3" x14ac:dyDescent="0.2">
      <c r="A3682" s="63">
        <v>3658</v>
      </c>
      <c r="B3682" s="63">
        <v>43.787592157561583</v>
      </c>
      <c r="C3682" s="63">
        <v>18.212407842438417</v>
      </c>
    </row>
    <row r="3683" spans="1:3" x14ac:dyDescent="0.2">
      <c r="A3683" s="63">
        <v>3659</v>
      </c>
      <c r="B3683" s="63">
        <v>45.119958682560281</v>
      </c>
      <c r="C3683" s="63">
        <v>12.880041317439719</v>
      </c>
    </row>
    <row r="3684" spans="1:3" x14ac:dyDescent="0.2">
      <c r="A3684" s="63">
        <v>3660</v>
      </c>
      <c r="B3684" s="63">
        <v>85.757137695020731</v>
      </c>
      <c r="C3684" s="63">
        <v>113.24286230497927</v>
      </c>
    </row>
    <row r="3685" spans="1:3" x14ac:dyDescent="0.2">
      <c r="A3685" s="63">
        <v>3661</v>
      </c>
      <c r="B3685" s="63">
        <v>59.109807195046663</v>
      </c>
      <c r="C3685" s="63">
        <v>66.89019280495333</v>
      </c>
    </row>
    <row r="3686" spans="1:3" x14ac:dyDescent="0.2">
      <c r="A3686" s="63">
        <v>3662</v>
      </c>
      <c r="B3686" s="63">
        <v>34.461026482570659</v>
      </c>
      <c r="C3686" s="63">
        <v>-44.461026482570659</v>
      </c>
    </row>
    <row r="3687" spans="1:3" x14ac:dyDescent="0.2">
      <c r="A3687" s="63">
        <v>3663</v>
      </c>
      <c r="B3687" s="63">
        <v>31.130110170073902</v>
      </c>
      <c r="C3687" s="63">
        <v>-13.130110170073902</v>
      </c>
    </row>
    <row r="3688" spans="1:3" x14ac:dyDescent="0.2">
      <c r="A3688" s="63">
        <v>3664</v>
      </c>
      <c r="B3688" s="63">
        <v>21.137361232583629</v>
      </c>
      <c r="C3688" s="63">
        <v>-40.137361232583629</v>
      </c>
    </row>
    <row r="3689" spans="1:3" x14ac:dyDescent="0.2">
      <c r="A3689" s="63">
        <v>3665</v>
      </c>
      <c r="B3689" s="63">
        <v>37.791942795067413</v>
      </c>
      <c r="C3689" s="63">
        <v>12.208057204932587</v>
      </c>
    </row>
    <row r="3690" spans="1:3" x14ac:dyDescent="0.2">
      <c r="A3690" s="63">
        <v>3666</v>
      </c>
      <c r="B3690" s="63">
        <v>41.789042370063527</v>
      </c>
      <c r="C3690" s="63">
        <v>8.2109576299364733</v>
      </c>
    </row>
    <row r="3691" spans="1:3" x14ac:dyDescent="0.2">
      <c r="A3691" s="63">
        <v>3667</v>
      </c>
      <c r="B3691" s="63">
        <v>62.440723507543424</v>
      </c>
      <c r="C3691" s="63">
        <v>-129.44072350754342</v>
      </c>
    </row>
    <row r="3692" spans="1:3" x14ac:dyDescent="0.2">
      <c r="A3692" s="63">
        <v>3668</v>
      </c>
      <c r="B3692" s="63">
        <v>46.452325207558985</v>
      </c>
      <c r="C3692" s="63">
        <v>2.5476747924410148</v>
      </c>
    </row>
    <row r="3693" spans="1:3" x14ac:dyDescent="0.2">
      <c r="A3693" s="63">
        <v>3669</v>
      </c>
      <c r="B3693" s="63">
        <v>37.125759532568068</v>
      </c>
      <c r="C3693" s="63">
        <v>-4.1257595325680683</v>
      </c>
    </row>
    <row r="3694" spans="1:3" x14ac:dyDescent="0.2">
      <c r="A3694" s="63">
        <v>3670</v>
      </c>
      <c r="B3694" s="63">
        <v>49.783241520055746</v>
      </c>
      <c r="C3694" s="63">
        <v>-13.783241520055746</v>
      </c>
    </row>
    <row r="3695" spans="1:3" x14ac:dyDescent="0.2">
      <c r="A3695" s="63">
        <v>3671</v>
      </c>
      <c r="B3695" s="63">
        <v>26.46682733257844</v>
      </c>
      <c r="C3695" s="63">
        <v>13.53317266742156</v>
      </c>
    </row>
    <row r="3696" spans="1:3" x14ac:dyDescent="0.2">
      <c r="A3696" s="63">
        <v>3672</v>
      </c>
      <c r="B3696" s="63">
        <v>51.115608045054451</v>
      </c>
      <c r="C3696" s="63">
        <v>31.884391954945549</v>
      </c>
    </row>
    <row r="3697" spans="1:3" x14ac:dyDescent="0.2">
      <c r="A3697" s="63">
        <v>3673</v>
      </c>
      <c r="B3697" s="63">
        <v>34.461026482570659</v>
      </c>
      <c r="C3697" s="63">
        <v>24.538973517429341</v>
      </c>
    </row>
    <row r="3698" spans="1:3" x14ac:dyDescent="0.2">
      <c r="A3698" s="63">
        <v>3674</v>
      </c>
      <c r="B3698" s="63">
        <v>103.07790252000387</v>
      </c>
      <c r="C3698" s="63">
        <v>95.922097479996125</v>
      </c>
    </row>
    <row r="3699" spans="1:3" x14ac:dyDescent="0.2">
      <c r="A3699" s="63">
        <v>3675</v>
      </c>
      <c r="B3699" s="63">
        <v>59.109807195046663</v>
      </c>
      <c r="C3699" s="63">
        <v>65.89019280495333</v>
      </c>
    </row>
    <row r="3700" spans="1:3" x14ac:dyDescent="0.2">
      <c r="A3700" s="63">
        <v>3676</v>
      </c>
      <c r="B3700" s="63">
        <v>45.119958682560281</v>
      </c>
      <c r="C3700" s="63">
        <v>12.880041317439719</v>
      </c>
    </row>
    <row r="3701" spans="1:3" x14ac:dyDescent="0.2">
      <c r="A3701" s="63">
        <v>3677</v>
      </c>
      <c r="B3701" s="63">
        <v>58.443623932547311</v>
      </c>
      <c r="C3701" s="63">
        <v>97.556376067452689</v>
      </c>
    </row>
    <row r="3702" spans="1:3" x14ac:dyDescent="0.2">
      <c r="A3702" s="63">
        <v>3678</v>
      </c>
      <c r="B3702" s="63">
        <v>141.05034848246692</v>
      </c>
      <c r="C3702" s="63">
        <v>149.94965151753308</v>
      </c>
    </row>
    <row r="3703" spans="1:3" x14ac:dyDescent="0.2">
      <c r="A3703" s="63">
        <v>3679</v>
      </c>
      <c r="B3703" s="63">
        <v>43.787592157561583</v>
      </c>
      <c r="C3703" s="63">
        <v>20.212407842438417</v>
      </c>
    </row>
    <row r="3704" spans="1:3" x14ac:dyDescent="0.2">
      <c r="A3704" s="63">
        <v>3680</v>
      </c>
      <c r="B3704" s="63">
        <v>74.43202223253175</v>
      </c>
      <c r="C3704" s="63">
        <v>-184.43202223253175</v>
      </c>
    </row>
    <row r="3705" spans="1:3" x14ac:dyDescent="0.2">
      <c r="A3705" s="63">
        <v>3681</v>
      </c>
      <c r="B3705" s="63">
        <v>191.01409316991828</v>
      </c>
      <c r="C3705" s="63">
        <v>273.98590683008172</v>
      </c>
    </row>
    <row r="3706" spans="1:3" x14ac:dyDescent="0.2">
      <c r="A3706" s="63">
        <v>3682</v>
      </c>
      <c r="B3706" s="63">
        <v>93.751336845012943</v>
      </c>
      <c r="C3706" s="63">
        <v>-271.75133684501293</v>
      </c>
    </row>
    <row r="3707" spans="1:3" x14ac:dyDescent="0.2">
      <c r="A3707" s="63">
        <v>3683</v>
      </c>
      <c r="B3707" s="63">
        <v>174.35951160743451</v>
      </c>
      <c r="C3707" s="63">
        <v>57.640488392565487</v>
      </c>
    </row>
    <row r="3708" spans="1:3" x14ac:dyDescent="0.2">
      <c r="A3708" s="63">
        <v>3684</v>
      </c>
      <c r="B3708" s="63">
        <v>80.427671595025913</v>
      </c>
      <c r="C3708" s="63">
        <v>-41.427671595025913</v>
      </c>
    </row>
    <row r="3709" spans="1:3" x14ac:dyDescent="0.2">
      <c r="A3709" s="63">
        <v>3685</v>
      </c>
      <c r="B3709" s="63">
        <v>197.67592579491179</v>
      </c>
      <c r="C3709" s="63">
        <v>128.32407420508821</v>
      </c>
    </row>
    <row r="3710" spans="1:3" x14ac:dyDescent="0.2">
      <c r="A3710" s="63">
        <v>3686</v>
      </c>
      <c r="B3710" s="63">
        <v>193.67882621991566</v>
      </c>
      <c r="C3710" s="63">
        <v>134.32117378008434</v>
      </c>
    </row>
    <row r="3711" spans="1:3" x14ac:dyDescent="0.2">
      <c r="A3711" s="63">
        <v>3687</v>
      </c>
      <c r="B3711" s="63">
        <v>180.35516096992865</v>
      </c>
      <c r="C3711" s="63">
        <v>51.644839030071353</v>
      </c>
    </row>
    <row r="3712" spans="1:3" x14ac:dyDescent="0.2">
      <c r="A3712" s="63">
        <v>3688</v>
      </c>
      <c r="B3712" s="63">
        <v>185.68462706992347</v>
      </c>
      <c r="C3712" s="63">
        <v>-823.68462706992341</v>
      </c>
    </row>
    <row r="3713" spans="1:3" x14ac:dyDescent="0.2">
      <c r="A3713" s="63">
        <v>3689</v>
      </c>
      <c r="B3713" s="63">
        <v>83.092404645023322</v>
      </c>
      <c r="C3713" s="63">
        <v>-44.092404645023322</v>
      </c>
    </row>
    <row r="3714" spans="1:3" x14ac:dyDescent="0.2">
      <c r="A3714" s="63">
        <v>3690</v>
      </c>
      <c r="B3714" s="63">
        <v>141.05034848246692</v>
      </c>
      <c r="C3714" s="63">
        <v>49.949651517533084</v>
      </c>
    </row>
    <row r="3715" spans="1:3" x14ac:dyDescent="0.2">
      <c r="A3715" s="63">
        <v>3691</v>
      </c>
      <c r="B3715" s="63">
        <v>83.092404645023322</v>
      </c>
      <c r="C3715" s="63">
        <v>87.907595354976678</v>
      </c>
    </row>
    <row r="3716" spans="1:3" x14ac:dyDescent="0.2">
      <c r="A3716" s="63">
        <v>3692</v>
      </c>
      <c r="B3716" s="63">
        <v>31.79629343257325</v>
      </c>
      <c r="C3716" s="63">
        <v>-28.79629343257325</v>
      </c>
    </row>
    <row r="3717" spans="1:3" x14ac:dyDescent="0.2">
      <c r="A3717" s="63">
        <v>3693</v>
      </c>
      <c r="B3717" s="63">
        <v>27.133010595077792</v>
      </c>
      <c r="C3717" s="63">
        <v>-17.133010595077792</v>
      </c>
    </row>
    <row r="3718" spans="1:3" x14ac:dyDescent="0.2">
      <c r="A3718" s="63">
        <v>3694</v>
      </c>
      <c r="B3718" s="63">
        <v>5.1489629325991899</v>
      </c>
      <c r="C3718" s="63">
        <v>41.85103706740081</v>
      </c>
    </row>
    <row r="3719" spans="1:3" x14ac:dyDescent="0.2">
      <c r="A3719" s="63">
        <v>3695</v>
      </c>
      <c r="B3719" s="63">
        <v>17.806444920086868</v>
      </c>
      <c r="C3719" s="63">
        <v>0.19355507991313203</v>
      </c>
    </row>
    <row r="3720" spans="1:3" x14ac:dyDescent="0.2">
      <c r="A3720" s="63">
        <v>3696</v>
      </c>
      <c r="B3720" s="63">
        <v>20.471177970084277</v>
      </c>
      <c r="C3720" s="63">
        <v>4.5288220299157231</v>
      </c>
    </row>
    <row r="3721" spans="1:3" x14ac:dyDescent="0.2">
      <c r="A3721" s="63">
        <v>3697</v>
      </c>
      <c r="B3721" s="63">
        <v>18.47262818258622</v>
      </c>
      <c r="C3721" s="63">
        <v>0.52737181741377981</v>
      </c>
    </row>
    <row r="3722" spans="1:3" x14ac:dyDescent="0.2">
      <c r="A3722" s="63">
        <v>3698</v>
      </c>
      <c r="B3722" s="63">
        <v>71.101105920034996</v>
      </c>
      <c r="C3722" s="63">
        <v>57.898894079965004</v>
      </c>
    </row>
    <row r="3723" spans="1:3" x14ac:dyDescent="0.2">
      <c r="A3723" s="63">
        <v>3699</v>
      </c>
      <c r="B3723" s="63">
        <v>69.102556132536932</v>
      </c>
      <c r="C3723" s="63">
        <v>50.897443867463068</v>
      </c>
    </row>
    <row r="3724" spans="1:3" x14ac:dyDescent="0.2">
      <c r="A3724" s="63">
        <v>3700</v>
      </c>
      <c r="B3724" s="63">
        <v>21.803544495082978</v>
      </c>
      <c r="C3724" s="63">
        <v>3.1964555049170222</v>
      </c>
    </row>
    <row r="3725" spans="1:3" x14ac:dyDescent="0.2">
      <c r="A3725" s="63">
        <v>3701</v>
      </c>
      <c r="B3725" s="63">
        <v>45.786141945059633</v>
      </c>
      <c r="C3725" s="63">
        <v>24.213858054940367</v>
      </c>
    </row>
    <row r="3726" spans="1:3" x14ac:dyDescent="0.2">
      <c r="A3726" s="63">
        <v>3702</v>
      </c>
      <c r="B3726" s="63">
        <v>39.79049258256547</v>
      </c>
      <c r="C3726" s="63">
        <v>-43.79049258256547</v>
      </c>
    </row>
    <row r="3727" spans="1:3" x14ac:dyDescent="0.2">
      <c r="A3727" s="63">
        <v>3703</v>
      </c>
      <c r="B3727" s="63">
        <v>43.121408895062231</v>
      </c>
      <c r="C3727" s="63">
        <v>-16.121408895062231</v>
      </c>
    </row>
    <row r="3728" spans="1:3" x14ac:dyDescent="0.2">
      <c r="A3728" s="63">
        <v>3704</v>
      </c>
      <c r="B3728" s="63">
        <v>33.794843220071307</v>
      </c>
      <c r="C3728" s="63">
        <v>8.2051567799286929</v>
      </c>
    </row>
    <row r="3729" spans="1:3" x14ac:dyDescent="0.2">
      <c r="A3729" s="63">
        <v>3705</v>
      </c>
      <c r="B3729" s="63">
        <v>35.127209745070012</v>
      </c>
      <c r="C3729" s="63">
        <v>-26.127209745070012</v>
      </c>
    </row>
    <row r="3730" spans="1:3" x14ac:dyDescent="0.2">
      <c r="A3730" s="63">
        <v>3706</v>
      </c>
      <c r="B3730" s="63">
        <v>40.456675845064822</v>
      </c>
      <c r="C3730" s="63">
        <v>1.5433241549351777</v>
      </c>
    </row>
    <row r="3731" spans="1:3" x14ac:dyDescent="0.2">
      <c r="A3731" s="63">
        <v>3707</v>
      </c>
      <c r="B3731" s="63">
        <v>99.746986207507106</v>
      </c>
      <c r="C3731" s="63">
        <v>29.253013792492894</v>
      </c>
    </row>
    <row r="3732" spans="1:3" x14ac:dyDescent="0.2">
      <c r="A3732" s="63">
        <v>3708</v>
      </c>
      <c r="B3732" s="63">
        <v>43.121408895062231</v>
      </c>
      <c r="C3732" s="63">
        <v>36.878591104937769</v>
      </c>
    </row>
    <row r="3733" spans="1:3" x14ac:dyDescent="0.2">
      <c r="A3733" s="63">
        <v>3709</v>
      </c>
      <c r="B3733" s="63">
        <v>35.793393007569364</v>
      </c>
      <c r="C3733" s="63">
        <v>10.206606992430636</v>
      </c>
    </row>
    <row r="3734" spans="1:3" x14ac:dyDescent="0.2">
      <c r="A3734" s="63">
        <v>3710</v>
      </c>
      <c r="B3734" s="63">
        <v>46.452325207558985</v>
      </c>
      <c r="C3734" s="63">
        <v>-43.452325207558985</v>
      </c>
    </row>
    <row r="3735" spans="1:3" x14ac:dyDescent="0.2">
      <c r="A3735" s="63">
        <v>3711</v>
      </c>
      <c r="B3735" s="63">
        <v>66.437823082539524</v>
      </c>
      <c r="C3735" s="63">
        <v>68.562176917460476</v>
      </c>
    </row>
    <row r="3736" spans="1:3" x14ac:dyDescent="0.2">
      <c r="A3736" s="63">
        <v>3712</v>
      </c>
      <c r="B3736" s="63">
        <v>37.125759532568068</v>
      </c>
      <c r="C3736" s="63">
        <v>32.874240467431932</v>
      </c>
    </row>
    <row r="3737" spans="1:3" x14ac:dyDescent="0.2">
      <c r="A3737" s="63">
        <v>3713</v>
      </c>
      <c r="B3737" s="63">
        <v>50.449424782555099</v>
      </c>
      <c r="C3737" s="63">
        <v>32.550575217444901</v>
      </c>
    </row>
    <row r="3738" spans="1:3" x14ac:dyDescent="0.2">
      <c r="A3738" s="63">
        <v>3714</v>
      </c>
      <c r="B3738" s="63">
        <v>67.104006345038883</v>
      </c>
      <c r="C3738" s="63">
        <v>-43.104006345038883</v>
      </c>
    </row>
    <row r="3739" spans="1:3" x14ac:dyDescent="0.2">
      <c r="A3739" s="63">
        <v>3715</v>
      </c>
      <c r="B3739" s="63">
        <v>27.133010595077792</v>
      </c>
      <c r="C3739" s="63">
        <v>3.866989404922208</v>
      </c>
    </row>
    <row r="3740" spans="1:3" x14ac:dyDescent="0.2">
      <c r="A3740" s="63">
        <v>3716</v>
      </c>
      <c r="B3740" s="63">
        <v>49.783241520055746</v>
      </c>
      <c r="C3740" s="63">
        <v>-15.783241520055746</v>
      </c>
    </row>
    <row r="3741" spans="1:3" x14ac:dyDescent="0.2">
      <c r="A3741" s="63">
        <v>3717</v>
      </c>
      <c r="B3741" s="63">
        <v>60.442173720045368</v>
      </c>
      <c r="C3741" s="63">
        <v>18.557826279954632</v>
      </c>
    </row>
    <row r="3742" spans="1:3" x14ac:dyDescent="0.2">
      <c r="A3742" s="63">
        <v>3718</v>
      </c>
      <c r="B3742" s="63">
        <v>120.398667344987</v>
      </c>
      <c r="C3742" s="63">
        <v>16.601332655012996</v>
      </c>
    </row>
    <row r="3743" spans="1:3" x14ac:dyDescent="0.2">
      <c r="A3743" s="63">
        <v>3719</v>
      </c>
      <c r="B3743" s="63">
        <v>39.124309320066118</v>
      </c>
      <c r="C3743" s="63">
        <v>-46.124309320066118</v>
      </c>
    </row>
    <row r="3744" spans="1:3" x14ac:dyDescent="0.2">
      <c r="A3744" s="63">
        <v>3720</v>
      </c>
      <c r="B3744" s="63">
        <v>39.79049258256547</v>
      </c>
      <c r="C3744" s="63">
        <v>-0.79049258256547006</v>
      </c>
    </row>
    <row r="3745" spans="1:3" x14ac:dyDescent="0.2">
      <c r="A3745" s="63">
        <v>3721</v>
      </c>
      <c r="B3745" s="63">
        <v>41.122859107564175</v>
      </c>
      <c r="C3745" s="63">
        <v>-22.122859107564175</v>
      </c>
    </row>
    <row r="3746" spans="1:3" x14ac:dyDescent="0.2">
      <c r="A3746" s="63">
        <v>3722</v>
      </c>
      <c r="B3746" s="63">
        <v>41.122859107564175</v>
      </c>
      <c r="C3746" s="63">
        <v>-1.1228591075641745</v>
      </c>
    </row>
    <row r="3747" spans="1:3" x14ac:dyDescent="0.2">
      <c r="A3747" s="63">
        <v>3723</v>
      </c>
      <c r="B3747" s="63">
        <v>65.105456557540833</v>
      </c>
      <c r="C3747" s="63">
        <v>44.894543442459167</v>
      </c>
    </row>
    <row r="3748" spans="1:3" x14ac:dyDescent="0.2">
      <c r="A3748" s="63">
        <v>3724</v>
      </c>
      <c r="B3748" s="63">
        <v>55.778890882549909</v>
      </c>
      <c r="C3748" s="63">
        <v>61.221109117450091</v>
      </c>
    </row>
    <row r="3749" spans="1:3" x14ac:dyDescent="0.2">
      <c r="A3749" s="63">
        <v>3725</v>
      </c>
      <c r="B3749" s="63">
        <v>53.1141578325525</v>
      </c>
      <c r="C3749" s="63">
        <v>29.8858421674475</v>
      </c>
    </row>
    <row r="3750" spans="1:3" x14ac:dyDescent="0.2">
      <c r="A3750" s="63">
        <v>3726</v>
      </c>
      <c r="B3750" s="63">
        <v>86.423320957520076</v>
      </c>
      <c r="C3750" s="63">
        <v>110.57667904247992</v>
      </c>
    </row>
    <row r="3751" spans="1:3" x14ac:dyDescent="0.2">
      <c r="A3751" s="63">
        <v>3727</v>
      </c>
      <c r="B3751" s="63">
        <v>31.130110170073902</v>
      </c>
      <c r="C3751" s="63">
        <v>8.8698898299260982</v>
      </c>
    </row>
    <row r="3752" spans="1:3" x14ac:dyDescent="0.2">
      <c r="A3752" s="63">
        <v>3728</v>
      </c>
      <c r="B3752" s="63">
        <v>52.447974570053148</v>
      </c>
      <c r="C3752" s="63">
        <v>119.55202542994685</v>
      </c>
    </row>
    <row r="3753" spans="1:3" x14ac:dyDescent="0.2">
      <c r="A3753" s="63">
        <v>3729</v>
      </c>
      <c r="B3753" s="63">
        <v>73.765838970032405</v>
      </c>
      <c r="C3753" s="63">
        <v>123.23416102996759</v>
      </c>
    </row>
    <row r="3754" spans="1:3" x14ac:dyDescent="0.2">
      <c r="A3754" s="63">
        <v>3730</v>
      </c>
      <c r="B3754" s="63">
        <v>31.130110170073902</v>
      </c>
      <c r="C3754" s="63">
        <v>8.8698898299260982</v>
      </c>
    </row>
    <row r="3755" spans="1:3" x14ac:dyDescent="0.2">
      <c r="A3755" s="63">
        <v>3731</v>
      </c>
      <c r="B3755" s="63">
        <v>105.74263557000127</v>
      </c>
      <c r="C3755" s="63">
        <v>66.257364429998731</v>
      </c>
    </row>
    <row r="3756" spans="1:3" x14ac:dyDescent="0.2">
      <c r="A3756" s="63">
        <v>3732</v>
      </c>
      <c r="B3756" s="63">
        <v>55.778890882549909</v>
      </c>
      <c r="C3756" s="63">
        <v>60.221109117450091</v>
      </c>
    </row>
    <row r="3757" spans="1:3" x14ac:dyDescent="0.2">
      <c r="A3757" s="63">
        <v>3733</v>
      </c>
      <c r="B3757" s="63">
        <v>53.1141578325525</v>
      </c>
      <c r="C3757" s="63">
        <v>28.8858421674475</v>
      </c>
    </row>
    <row r="3758" spans="1:3" x14ac:dyDescent="0.2">
      <c r="A3758" s="63">
        <v>3734</v>
      </c>
      <c r="B3758" s="63">
        <v>171.0285952949377</v>
      </c>
      <c r="C3758" s="63">
        <v>160.9714047050623</v>
      </c>
    </row>
    <row r="3759" spans="1:3" x14ac:dyDescent="0.2">
      <c r="A3759" s="63">
        <v>3735</v>
      </c>
      <c r="B3759" s="63">
        <v>187.01699359492216</v>
      </c>
      <c r="C3759" s="63">
        <v>33.983006405077845</v>
      </c>
    </row>
    <row r="3760" spans="1:3" x14ac:dyDescent="0.2">
      <c r="A3760" s="63">
        <v>3736</v>
      </c>
      <c r="B3760" s="63">
        <v>108.40736861999868</v>
      </c>
      <c r="C3760" s="63">
        <v>69.592631380001322</v>
      </c>
    </row>
    <row r="3761" spans="1:3" x14ac:dyDescent="0.2">
      <c r="A3761" s="63">
        <v>3737</v>
      </c>
      <c r="B3761" s="63">
        <v>115.0692012449922</v>
      </c>
      <c r="C3761" s="63">
        <v>55.9307987550078</v>
      </c>
    </row>
    <row r="3762" spans="1:3" x14ac:dyDescent="0.2">
      <c r="A3762" s="63">
        <v>3738</v>
      </c>
      <c r="B3762" s="63">
        <v>199.00829231991048</v>
      </c>
      <c r="C3762" s="63">
        <v>132.99170768008952</v>
      </c>
    </row>
    <row r="3763" spans="1:3" x14ac:dyDescent="0.2">
      <c r="A3763" s="63">
        <v>3739</v>
      </c>
      <c r="B3763" s="63">
        <v>50.449424782555099</v>
      </c>
      <c r="C3763" s="63">
        <v>118.5505752174449</v>
      </c>
    </row>
    <row r="3764" spans="1:3" x14ac:dyDescent="0.2">
      <c r="A3764" s="63">
        <v>3740</v>
      </c>
      <c r="B3764" s="63">
        <v>143.7150815324643</v>
      </c>
      <c r="C3764" s="63">
        <v>77.284918467535704</v>
      </c>
    </row>
    <row r="3765" spans="1:3" x14ac:dyDescent="0.2">
      <c r="A3765" s="63">
        <v>3741</v>
      </c>
      <c r="B3765" s="63">
        <v>189.01554338242022</v>
      </c>
      <c r="C3765" s="63">
        <v>82.984456617579781</v>
      </c>
    </row>
    <row r="3766" spans="1:3" x14ac:dyDescent="0.2">
      <c r="A3766" s="63">
        <v>3742</v>
      </c>
      <c r="B3766" s="63">
        <v>20.471177970084277</v>
      </c>
      <c r="C3766" s="63">
        <v>6.5288220299157231</v>
      </c>
    </row>
    <row r="3767" spans="1:3" x14ac:dyDescent="0.2">
      <c r="A3767" s="63">
        <v>3743</v>
      </c>
      <c r="B3767" s="63">
        <v>5.1489629325991899</v>
      </c>
      <c r="C3767" s="63">
        <v>40.85103706740081</v>
      </c>
    </row>
    <row r="3768" spans="1:3" x14ac:dyDescent="0.2">
      <c r="A3768" s="63">
        <v>3744</v>
      </c>
      <c r="B3768" s="63">
        <v>19.138811445085572</v>
      </c>
      <c r="C3768" s="63">
        <v>2.8611885549144276</v>
      </c>
    </row>
    <row r="3769" spans="1:3" x14ac:dyDescent="0.2">
      <c r="A3769" s="63">
        <v>3745</v>
      </c>
      <c r="B3769" s="63">
        <v>25.800644070079088</v>
      </c>
      <c r="C3769" s="63">
        <v>-15.800644070079088</v>
      </c>
    </row>
    <row r="3770" spans="1:3" x14ac:dyDescent="0.2">
      <c r="A3770" s="63">
        <v>3746</v>
      </c>
      <c r="B3770" s="63">
        <v>11.810795557592705</v>
      </c>
      <c r="C3770" s="63">
        <v>-14.810795557592705</v>
      </c>
    </row>
    <row r="3771" spans="1:3" x14ac:dyDescent="0.2">
      <c r="A3771" s="63">
        <v>3747</v>
      </c>
      <c r="B3771" s="63">
        <v>35.127209745070012</v>
      </c>
      <c r="C3771" s="63">
        <v>-44.127209745070012</v>
      </c>
    </row>
    <row r="3772" spans="1:3" x14ac:dyDescent="0.2">
      <c r="A3772" s="63">
        <v>3748</v>
      </c>
      <c r="B3772" s="63">
        <v>62.440723507543424</v>
      </c>
      <c r="C3772" s="63">
        <v>-101.44072350754342</v>
      </c>
    </row>
    <row r="3773" spans="1:3" x14ac:dyDescent="0.2">
      <c r="A3773" s="63">
        <v>3749</v>
      </c>
      <c r="B3773" s="63">
        <v>31.130110170073902</v>
      </c>
      <c r="C3773" s="63">
        <v>-12.130110170073902</v>
      </c>
    </row>
    <row r="3774" spans="1:3" x14ac:dyDescent="0.2">
      <c r="A3774" s="63">
        <v>3750</v>
      </c>
      <c r="B3774" s="63">
        <v>21.803544495082978</v>
      </c>
      <c r="C3774" s="63">
        <v>-37.803544495082974</v>
      </c>
    </row>
    <row r="3775" spans="1:3" x14ac:dyDescent="0.2">
      <c r="A3775" s="63">
        <v>3751</v>
      </c>
      <c r="B3775" s="63">
        <v>27.799193857577144</v>
      </c>
      <c r="C3775" s="63">
        <v>-31.799193857577144</v>
      </c>
    </row>
    <row r="3776" spans="1:3" x14ac:dyDescent="0.2">
      <c r="A3776" s="63">
        <v>3752</v>
      </c>
      <c r="B3776" s="63">
        <v>31.79629343257325</v>
      </c>
      <c r="C3776" s="63">
        <v>21.20370656742675</v>
      </c>
    </row>
    <row r="3777" spans="1:3" x14ac:dyDescent="0.2">
      <c r="A3777" s="63">
        <v>3753</v>
      </c>
      <c r="B3777" s="63">
        <v>26.46682733257844</v>
      </c>
      <c r="C3777" s="63">
        <v>15.53317266742156</v>
      </c>
    </row>
    <row r="3778" spans="1:3" x14ac:dyDescent="0.2">
      <c r="A3778" s="63">
        <v>3754</v>
      </c>
      <c r="B3778" s="63">
        <v>57.777440670047966</v>
      </c>
      <c r="C3778" s="63">
        <v>-5.7774406700479659</v>
      </c>
    </row>
    <row r="3779" spans="1:3" x14ac:dyDescent="0.2">
      <c r="A3779" s="63">
        <v>3755</v>
      </c>
      <c r="B3779" s="63">
        <v>48.450874995057042</v>
      </c>
      <c r="C3779" s="63">
        <v>3.5491250049429581</v>
      </c>
    </row>
    <row r="3780" spans="1:3" x14ac:dyDescent="0.2">
      <c r="A3780" s="63">
        <v>3756</v>
      </c>
      <c r="B3780" s="63">
        <v>19.138811445085572</v>
      </c>
      <c r="C3780" s="63">
        <v>4.8611885549144276</v>
      </c>
    </row>
    <row r="3781" spans="1:3" x14ac:dyDescent="0.2">
      <c r="A3781" s="63">
        <v>3757</v>
      </c>
      <c r="B3781" s="63">
        <v>23.135911020081682</v>
      </c>
      <c r="C3781" s="63">
        <v>6.8640889799183178</v>
      </c>
    </row>
    <row r="3782" spans="1:3" x14ac:dyDescent="0.2">
      <c r="A3782" s="63">
        <v>3758</v>
      </c>
      <c r="B3782" s="63">
        <v>59.775990457546015</v>
      </c>
      <c r="C3782" s="63">
        <v>36.224009542453985</v>
      </c>
    </row>
    <row r="3783" spans="1:3" x14ac:dyDescent="0.2">
      <c r="A3783" s="63">
        <v>3759</v>
      </c>
      <c r="B3783" s="63">
        <v>65.771639820040178</v>
      </c>
      <c r="C3783" s="63">
        <v>47.228360179959822</v>
      </c>
    </row>
    <row r="3784" spans="1:3" x14ac:dyDescent="0.2">
      <c r="A3784" s="63">
        <v>3760</v>
      </c>
      <c r="B3784" s="63">
        <v>100.41316947000647</v>
      </c>
      <c r="C3784" s="63">
        <v>36.586830529993534</v>
      </c>
    </row>
    <row r="3785" spans="1:3" x14ac:dyDescent="0.2">
      <c r="A3785" s="63">
        <v>3761</v>
      </c>
      <c r="B3785" s="63">
        <v>41.122859107564175</v>
      </c>
      <c r="C3785" s="63">
        <v>-23.122859107564175</v>
      </c>
    </row>
    <row r="3786" spans="1:3" x14ac:dyDescent="0.2">
      <c r="A3786" s="63">
        <v>3762</v>
      </c>
      <c r="B3786" s="63">
        <v>39.79049258256547</v>
      </c>
      <c r="C3786" s="63">
        <v>-0.79049258256547006</v>
      </c>
    </row>
    <row r="3787" spans="1:3" x14ac:dyDescent="0.2">
      <c r="A3787" s="63">
        <v>3763</v>
      </c>
      <c r="B3787" s="63">
        <v>33.794843220071307</v>
      </c>
      <c r="C3787" s="63">
        <v>8.2051567799286929</v>
      </c>
    </row>
    <row r="3788" spans="1:3" x14ac:dyDescent="0.2">
      <c r="A3788" s="63">
        <v>3764</v>
      </c>
      <c r="B3788" s="63">
        <v>39.124309320066118</v>
      </c>
      <c r="C3788" s="63">
        <v>-46.124309320066118</v>
      </c>
    </row>
    <row r="3789" spans="1:3" x14ac:dyDescent="0.2">
      <c r="A3789" s="63">
        <v>3765</v>
      </c>
      <c r="B3789" s="63">
        <v>45.119958682560281</v>
      </c>
      <c r="C3789" s="63">
        <v>39.880041317439719</v>
      </c>
    </row>
    <row r="3790" spans="1:3" x14ac:dyDescent="0.2">
      <c r="A3790" s="63">
        <v>3766</v>
      </c>
      <c r="B3790" s="63">
        <v>37.125759532568068</v>
      </c>
      <c r="C3790" s="63">
        <v>29.874240467431932</v>
      </c>
    </row>
    <row r="3791" spans="1:3" x14ac:dyDescent="0.2">
      <c r="A3791" s="63">
        <v>3767</v>
      </c>
      <c r="B3791" s="63">
        <v>35.793393007569364</v>
      </c>
      <c r="C3791" s="63">
        <v>9.2066069924306362</v>
      </c>
    </row>
    <row r="3792" spans="1:3" x14ac:dyDescent="0.2">
      <c r="A3792" s="63">
        <v>3768</v>
      </c>
      <c r="B3792" s="63">
        <v>45.119958682560281</v>
      </c>
      <c r="C3792" s="63">
        <v>-45.119958682560281</v>
      </c>
    </row>
    <row r="3793" spans="1:3" x14ac:dyDescent="0.2">
      <c r="A3793" s="63">
        <v>3769</v>
      </c>
      <c r="B3793" s="63">
        <v>58.443623932547311</v>
      </c>
      <c r="C3793" s="63">
        <v>12.556376067452689</v>
      </c>
    </row>
    <row r="3794" spans="1:3" x14ac:dyDescent="0.2">
      <c r="A3794" s="63">
        <v>3770</v>
      </c>
      <c r="B3794" s="63">
        <v>19.804994707584925</v>
      </c>
      <c r="C3794" s="63">
        <v>-4.8049947075849246</v>
      </c>
    </row>
    <row r="3795" spans="1:3" x14ac:dyDescent="0.2">
      <c r="A3795" s="63">
        <v>3771</v>
      </c>
      <c r="B3795" s="63">
        <v>42.455225632562879</v>
      </c>
      <c r="C3795" s="63">
        <v>-20.455225632562879</v>
      </c>
    </row>
    <row r="3796" spans="1:3" x14ac:dyDescent="0.2">
      <c r="A3796" s="63">
        <v>3772</v>
      </c>
      <c r="B3796" s="63">
        <v>69.102556132536932</v>
      </c>
      <c r="C3796" s="63">
        <v>-42.102556132536932</v>
      </c>
    </row>
    <row r="3797" spans="1:3" x14ac:dyDescent="0.2">
      <c r="A3797" s="63">
        <v>3773</v>
      </c>
      <c r="B3797" s="63">
        <v>62.440723507543424</v>
      </c>
      <c r="C3797" s="63">
        <v>28.559276492456576</v>
      </c>
    </row>
    <row r="3798" spans="1:3" x14ac:dyDescent="0.2">
      <c r="A3798" s="63">
        <v>3774</v>
      </c>
      <c r="B3798" s="63">
        <v>57.777440670047966</v>
      </c>
      <c r="C3798" s="63">
        <v>-7.7774406700479659</v>
      </c>
    </row>
    <row r="3799" spans="1:3" x14ac:dyDescent="0.2">
      <c r="A3799" s="63">
        <v>3775</v>
      </c>
      <c r="B3799" s="63">
        <v>48.450874995057042</v>
      </c>
      <c r="C3799" s="63">
        <v>3.5491250049429581</v>
      </c>
    </row>
    <row r="3800" spans="1:3" x14ac:dyDescent="0.2">
      <c r="A3800" s="63">
        <v>3776</v>
      </c>
      <c r="B3800" s="63">
        <v>31.79629343257325</v>
      </c>
      <c r="C3800" s="63">
        <v>21.20370656742675</v>
      </c>
    </row>
    <row r="3801" spans="1:3" x14ac:dyDescent="0.2">
      <c r="A3801" s="63">
        <v>3777</v>
      </c>
      <c r="B3801" s="63">
        <v>21.137361232583629</v>
      </c>
      <c r="C3801" s="63">
        <v>5.8626387674163709</v>
      </c>
    </row>
    <row r="3802" spans="1:3" x14ac:dyDescent="0.2">
      <c r="A3802" s="63">
        <v>3778</v>
      </c>
      <c r="B3802" s="63">
        <v>45.119958682560281</v>
      </c>
      <c r="C3802" s="63">
        <v>-44.119958682560281</v>
      </c>
    </row>
    <row r="3803" spans="1:3" x14ac:dyDescent="0.2">
      <c r="A3803" s="63">
        <v>3779</v>
      </c>
      <c r="B3803" s="63">
        <v>36.459576270068709</v>
      </c>
      <c r="C3803" s="63">
        <v>-5.4595762700687089</v>
      </c>
    </row>
    <row r="3804" spans="1:3" x14ac:dyDescent="0.2">
      <c r="A3804" s="63">
        <v>3780</v>
      </c>
      <c r="B3804" s="63">
        <v>126.39431670748117</v>
      </c>
      <c r="C3804" s="63">
        <v>44.605683292518833</v>
      </c>
    </row>
    <row r="3805" spans="1:3" x14ac:dyDescent="0.2">
      <c r="A3805" s="63">
        <v>3781</v>
      </c>
      <c r="B3805" s="63">
        <v>19.804994707584925</v>
      </c>
      <c r="C3805" s="63">
        <v>-4.8049947075849246</v>
      </c>
    </row>
    <row r="3806" spans="1:3" x14ac:dyDescent="0.2">
      <c r="A3806" s="63">
        <v>3782</v>
      </c>
      <c r="B3806" s="63">
        <v>42.455225632562879</v>
      </c>
      <c r="C3806" s="63">
        <v>-18.455225632562879</v>
      </c>
    </row>
    <row r="3807" spans="1:3" x14ac:dyDescent="0.2">
      <c r="A3807" s="63">
        <v>3783</v>
      </c>
      <c r="B3807" s="63">
        <v>58.443623932547311</v>
      </c>
      <c r="C3807" s="63">
        <v>12.556376067452689</v>
      </c>
    </row>
    <row r="3808" spans="1:3" x14ac:dyDescent="0.2">
      <c r="A3808" s="63">
        <v>3784</v>
      </c>
      <c r="B3808" s="63">
        <v>30.46392690757455</v>
      </c>
      <c r="C3808" s="63">
        <v>21.53607309242545</v>
      </c>
    </row>
    <row r="3809" spans="1:3" x14ac:dyDescent="0.2">
      <c r="A3809" s="63">
        <v>3785</v>
      </c>
      <c r="B3809" s="63">
        <v>37.125759532568068</v>
      </c>
      <c r="C3809" s="63">
        <v>30.874240467431932</v>
      </c>
    </row>
    <row r="3810" spans="1:3" x14ac:dyDescent="0.2">
      <c r="A3810" s="63">
        <v>3786</v>
      </c>
      <c r="B3810" s="63">
        <v>69.102556132536932</v>
      </c>
      <c r="C3810" s="63">
        <v>-42.102556132536932</v>
      </c>
    </row>
    <row r="3811" spans="1:3" x14ac:dyDescent="0.2">
      <c r="A3811" s="63">
        <v>3787</v>
      </c>
      <c r="B3811" s="63">
        <v>62.440723507543424</v>
      </c>
      <c r="C3811" s="63">
        <v>26.559276492456576</v>
      </c>
    </row>
    <row r="3812" spans="1:3" x14ac:dyDescent="0.2">
      <c r="A3812" s="63">
        <v>3788</v>
      </c>
      <c r="B3812" s="63">
        <v>59.775990457546015</v>
      </c>
      <c r="C3812" s="63">
        <v>35.224009542453985</v>
      </c>
    </row>
    <row r="3813" spans="1:3" x14ac:dyDescent="0.2">
      <c r="A3813" s="63">
        <v>3789</v>
      </c>
      <c r="B3813" s="63">
        <v>65.771639820040178</v>
      </c>
      <c r="C3813" s="63">
        <v>47.228360179959822</v>
      </c>
    </row>
    <row r="3814" spans="1:3" x14ac:dyDescent="0.2">
      <c r="A3814" s="63">
        <v>3790</v>
      </c>
      <c r="B3814" s="63">
        <v>41.122859107564175</v>
      </c>
      <c r="C3814" s="63">
        <v>-22.122859107564175</v>
      </c>
    </row>
    <row r="3815" spans="1:3" x14ac:dyDescent="0.2">
      <c r="A3815" s="63">
        <v>3791</v>
      </c>
      <c r="B3815" s="63">
        <v>23.135911020081682</v>
      </c>
      <c r="C3815" s="63">
        <v>6.8640889799183178</v>
      </c>
    </row>
    <row r="3816" spans="1:3" x14ac:dyDescent="0.2">
      <c r="A3816" s="63">
        <v>3792</v>
      </c>
      <c r="B3816" s="63">
        <v>19.138811445085572</v>
      </c>
      <c r="C3816" s="63">
        <v>2.8611885549144276</v>
      </c>
    </row>
    <row r="3817" spans="1:3" x14ac:dyDescent="0.2">
      <c r="A3817" s="63">
        <v>3793</v>
      </c>
      <c r="B3817" s="63">
        <v>39.124309320066118</v>
      </c>
      <c r="C3817" s="63">
        <v>-55.124309320066118</v>
      </c>
    </row>
    <row r="3818" spans="1:3" x14ac:dyDescent="0.2">
      <c r="A3818" s="63">
        <v>3794</v>
      </c>
      <c r="B3818" s="63">
        <v>121.73103386998571</v>
      </c>
      <c r="C3818" s="63">
        <v>15.268966130014292</v>
      </c>
    </row>
    <row r="3819" spans="1:3" x14ac:dyDescent="0.2">
      <c r="A3819" s="63">
        <v>3795</v>
      </c>
      <c r="B3819" s="63">
        <v>53.1141578325525</v>
      </c>
      <c r="C3819" s="63">
        <v>462.88584216744749</v>
      </c>
    </row>
    <row r="3820" spans="1:3" x14ac:dyDescent="0.2">
      <c r="A3820" s="63">
        <v>3796</v>
      </c>
      <c r="B3820" s="63">
        <v>27.799193857577144</v>
      </c>
      <c r="C3820" s="63">
        <v>-31.799193857577144</v>
      </c>
    </row>
    <row r="3821" spans="1:3" x14ac:dyDescent="0.2">
      <c r="A3821" s="63">
        <v>3797</v>
      </c>
      <c r="B3821" s="63">
        <v>19.138811445085572</v>
      </c>
      <c r="C3821" s="63">
        <v>1.8611885549144276</v>
      </c>
    </row>
    <row r="3822" spans="1:3" x14ac:dyDescent="0.2">
      <c r="A3822" s="63">
        <v>3798</v>
      </c>
      <c r="B3822" s="63">
        <v>5.1489629325991899</v>
      </c>
      <c r="C3822" s="63">
        <v>41.85103706740081</v>
      </c>
    </row>
    <row r="3823" spans="1:3" x14ac:dyDescent="0.2">
      <c r="A3823" s="63">
        <v>3799</v>
      </c>
      <c r="B3823" s="63">
        <v>35.127209745070012</v>
      </c>
      <c r="C3823" s="63">
        <v>-45.127209745070012</v>
      </c>
    </row>
    <row r="3824" spans="1:3" x14ac:dyDescent="0.2">
      <c r="A3824" s="63">
        <v>3800</v>
      </c>
      <c r="B3824" s="63">
        <v>21.803544495082978</v>
      </c>
      <c r="C3824" s="63">
        <v>-39.803544495082974</v>
      </c>
    </row>
    <row r="3825" spans="1:3" x14ac:dyDescent="0.2">
      <c r="A3825" s="63">
        <v>3801</v>
      </c>
      <c r="B3825" s="63">
        <v>37.791942795067413</v>
      </c>
      <c r="C3825" s="63">
        <v>11.208057204932587</v>
      </c>
    </row>
    <row r="3826" spans="1:3" x14ac:dyDescent="0.2">
      <c r="A3826" s="63">
        <v>3802</v>
      </c>
      <c r="B3826" s="63">
        <v>35.127209745070012</v>
      </c>
      <c r="C3826" s="63">
        <v>0.87279025492998841</v>
      </c>
    </row>
    <row r="3827" spans="1:3" x14ac:dyDescent="0.2">
      <c r="A3827" s="63">
        <v>3803</v>
      </c>
      <c r="B3827" s="63">
        <v>149.71073089495849</v>
      </c>
      <c r="C3827" s="63">
        <v>41.289269105041512</v>
      </c>
    </row>
    <row r="3828" spans="1:3" x14ac:dyDescent="0.2">
      <c r="A3828" s="63">
        <v>3804</v>
      </c>
      <c r="B3828" s="63">
        <v>166.36531245744226</v>
      </c>
      <c r="C3828" s="63">
        <v>-418.36531245744226</v>
      </c>
    </row>
    <row r="3829" spans="1:3" x14ac:dyDescent="0.2">
      <c r="A3829" s="63">
        <v>3805</v>
      </c>
      <c r="B3829" s="63">
        <v>73.099655707533046</v>
      </c>
      <c r="C3829" s="63">
        <v>97.900344292466954</v>
      </c>
    </row>
    <row r="3830" spans="1:3" x14ac:dyDescent="0.2">
      <c r="A3830" s="63">
        <v>3806</v>
      </c>
      <c r="B3830" s="63">
        <v>84.424771170022026</v>
      </c>
      <c r="C3830" s="63">
        <v>114.57522882997797</v>
      </c>
    </row>
    <row r="3831" spans="1:3" x14ac:dyDescent="0.2">
      <c r="A3831" s="63">
        <v>3807</v>
      </c>
      <c r="B3831" s="63">
        <v>55.778890882549909</v>
      </c>
      <c r="C3831" s="63">
        <v>60.221109117450091</v>
      </c>
    </row>
    <row r="3832" spans="1:3" x14ac:dyDescent="0.2">
      <c r="A3832" s="63">
        <v>3808</v>
      </c>
      <c r="B3832" s="63">
        <v>81.093854857525272</v>
      </c>
      <c r="C3832" s="63">
        <v>-381.09385485752529</v>
      </c>
    </row>
    <row r="3833" spans="1:3" x14ac:dyDescent="0.2">
      <c r="A3833" s="63">
        <v>3809</v>
      </c>
      <c r="B3833" s="63">
        <v>140.38416521996754</v>
      </c>
      <c r="C3833" s="63">
        <v>505.61583478003246</v>
      </c>
    </row>
    <row r="3834" spans="1:3" x14ac:dyDescent="0.2">
      <c r="A3834" s="63">
        <v>3810</v>
      </c>
      <c r="B3834" s="63">
        <v>165.03294593244357</v>
      </c>
      <c r="C3834" s="63">
        <v>201.96705406755643</v>
      </c>
    </row>
    <row r="3835" spans="1:3" x14ac:dyDescent="0.2">
      <c r="A3835" s="63">
        <v>3811</v>
      </c>
      <c r="B3835" s="63">
        <v>73.765838970032405</v>
      </c>
      <c r="C3835" s="63">
        <v>55.234161029967595</v>
      </c>
    </row>
    <row r="3836" spans="1:3" x14ac:dyDescent="0.2">
      <c r="A3836" s="63">
        <v>3812</v>
      </c>
      <c r="B3836" s="63">
        <v>57.777440670047966</v>
      </c>
      <c r="C3836" s="63">
        <v>-7.7774406700479659</v>
      </c>
    </row>
    <row r="3837" spans="1:3" x14ac:dyDescent="0.2">
      <c r="A3837" s="63">
        <v>3813</v>
      </c>
      <c r="B3837" s="63">
        <v>37.125759532568068</v>
      </c>
      <c r="C3837" s="63">
        <v>32.874240467431932</v>
      </c>
    </row>
    <row r="3838" spans="1:3" x14ac:dyDescent="0.2">
      <c r="A3838" s="63">
        <v>3814</v>
      </c>
      <c r="B3838" s="63">
        <v>37.125759532568068</v>
      </c>
      <c r="C3838" s="63">
        <v>29.874240467431932</v>
      </c>
    </row>
    <row r="3839" spans="1:3" x14ac:dyDescent="0.2">
      <c r="A3839" s="63">
        <v>3815</v>
      </c>
      <c r="B3839" s="63">
        <v>45.119958682560281</v>
      </c>
      <c r="C3839" s="63">
        <v>-44.119958682560281</v>
      </c>
    </row>
    <row r="3840" spans="1:3" x14ac:dyDescent="0.2">
      <c r="A3840" s="63">
        <v>3816</v>
      </c>
      <c r="B3840" s="63">
        <v>45.119958682560281</v>
      </c>
      <c r="C3840" s="63">
        <v>40.880041317439719</v>
      </c>
    </row>
    <row r="3841" spans="1:3" x14ac:dyDescent="0.2">
      <c r="A3841" s="63">
        <v>3817</v>
      </c>
      <c r="B3841" s="63">
        <v>35.793393007569364</v>
      </c>
      <c r="C3841" s="63">
        <v>9.2066069924306362</v>
      </c>
    </row>
    <row r="3842" spans="1:3" x14ac:dyDescent="0.2">
      <c r="A3842" s="63">
        <v>3818</v>
      </c>
      <c r="B3842" s="63">
        <v>19.138811445085572</v>
      </c>
      <c r="C3842" s="63">
        <v>1.8611885549144276</v>
      </c>
    </row>
    <row r="3843" spans="1:3" x14ac:dyDescent="0.2">
      <c r="A3843" s="63">
        <v>3819</v>
      </c>
      <c r="B3843" s="63">
        <v>25.800644070079088</v>
      </c>
      <c r="C3843" s="63">
        <v>-16.800644070079088</v>
      </c>
    </row>
    <row r="3844" spans="1:3" x14ac:dyDescent="0.2">
      <c r="A3844" s="63">
        <v>3820</v>
      </c>
      <c r="B3844" s="63">
        <v>35.127209745070012</v>
      </c>
      <c r="C3844" s="63">
        <v>-1.1272097450700116</v>
      </c>
    </row>
    <row r="3845" spans="1:3" x14ac:dyDescent="0.2">
      <c r="A3845" s="63">
        <v>3821</v>
      </c>
      <c r="B3845" s="63">
        <v>62.440723507543424</v>
      </c>
      <c r="C3845" s="63">
        <v>-101.44072350754342</v>
      </c>
    </row>
    <row r="3846" spans="1:3" x14ac:dyDescent="0.2">
      <c r="A3846" s="63">
        <v>3822</v>
      </c>
      <c r="B3846" s="63">
        <v>21.803544495082978</v>
      </c>
      <c r="C3846" s="63">
        <v>-39.803544495082974</v>
      </c>
    </row>
    <row r="3847" spans="1:3" x14ac:dyDescent="0.2">
      <c r="A3847" s="63">
        <v>3823</v>
      </c>
      <c r="B3847" s="63">
        <v>35.127209745070012</v>
      </c>
      <c r="C3847" s="63">
        <v>-44.127209745070012</v>
      </c>
    </row>
    <row r="3848" spans="1:3" x14ac:dyDescent="0.2">
      <c r="A3848" s="63">
        <v>3824</v>
      </c>
      <c r="B3848" s="63">
        <v>31.130110170073902</v>
      </c>
      <c r="C3848" s="63">
        <v>-10.130110170073902</v>
      </c>
    </row>
    <row r="3849" spans="1:3" x14ac:dyDescent="0.2">
      <c r="A3849" s="63">
        <v>3825</v>
      </c>
      <c r="B3849" s="63">
        <v>42.455225632562879</v>
      </c>
      <c r="C3849" s="63">
        <v>-18.455225632562879</v>
      </c>
    </row>
    <row r="3850" spans="1:3" x14ac:dyDescent="0.2">
      <c r="A3850" s="63">
        <v>3826</v>
      </c>
      <c r="B3850" s="63">
        <v>69.102556132536932</v>
      </c>
      <c r="C3850" s="63">
        <v>-44.102556132536932</v>
      </c>
    </row>
    <row r="3851" spans="1:3" x14ac:dyDescent="0.2">
      <c r="A3851" s="63">
        <v>3827</v>
      </c>
      <c r="B3851" s="63">
        <v>65.105456557540833</v>
      </c>
      <c r="C3851" s="63">
        <v>44.894543442459167</v>
      </c>
    </row>
    <row r="3852" spans="1:3" x14ac:dyDescent="0.2">
      <c r="A3852" s="63">
        <v>3828</v>
      </c>
      <c r="B3852" s="63">
        <v>23.135911020081682</v>
      </c>
      <c r="C3852" s="63">
        <v>7.8640889799183178</v>
      </c>
    </row>
    <row r="3853" spans="1:3" x14ac:dyDescent="0.2">
      <c r="A3853" s="63">
        <v>3829</v>
      </c>
      <c r="B3853" s="63">
        <v>65.771639820040178</v>
      </c>
      <c r="C3853" s="63">
        <v>47.228360179959822</v>
      </c>
    </row>
    <row r="3854" spans="1:3" x14ac:dyDescent="0.2">
      <c r="A3854" s="63">
        <v>3830</v>
      </c>
      <c r="B3854" s="63">
        <v>19.138811445085572</v>
      </c>
      <c r="C3854" s="63">
        <v>2.8611885549144276</v>
      </c>
    </row>
    <row r="3855" spans="1:3" x14ac:dyDescent="0.2">
      <c r="A3855" s="63">
        <v>3831</v>
      </c>
      <c r="B3855" s="63">
        <v>59.775990457546015</v>
      </c>
      <c r="C3855" s="63">
        <v>36.224009542453985</v>
      </c>
    </row>
    <row r="3856" spans="1:3" x14ac:dyDescent="0.2">
      <c r="A3856" s="63">
        <v>3832</v>
      </c>
      <c r="B3856" s="63">
        <v>39.79049258256547</v>
      </c>
      <c r="C3856" s="63">
        <v>-0.79049258256547006</v>
      </c>
    </row>
    <row r="3857" spans="1:3" x14ac:dyDescent="0.2">
      <c r="A3857" s="63">
        <v>3833</v>
      </c>
      <c r="B3857" s="63">
        <v>33.794843220071307</v>
      </c>
      <c r="C3857" s="63">
        <v>8.2051567799286929</v>
      </c>
    </row>
    <row r="3858" spans="1:3" x14ac:dyDescent="0.2">
      <c r="A3858" s="63">
        <v>3834</v>
      </c>
      <c r="B3858" s="63">
        <v>200.34065884490917</v>
      </c>
      <c r="C3858" s="63">
        <v>74.659341155090829</v>
      </c>
    </row>
    <row r="3859" spans="1:3" x14ac:dyDescent="0.2">
      <c r="A3859" s="63">
        <v>3835</v>
      </c>
      <c r="B3859" s="63">
        <v>31.130110170073902</v>
      </c>
      <c r="C3859" s="63">
        <v>7.8698898299260982</v>
      </c>
    </row>
    <row r="3860" spans="1:3" x14ac:dyDescent="0.2">
      <c r="A3860" s="63">
        <v>3836</v>
      </c>
      <c r="B3860" s="63">
        <v>53.1141578325525</v>
      </c>
      <c r="C3860" s="63">
        <v>28.8858421674475</v>
      </c>
    </row>
    <row r="3861" spans="1:3" x14ac:dyDescent="0.2">
      <c r="A3861" s="63">
        <v>3837</v>
      </c>
      <c r="B3861" s="63">
        <v>72.433472445033701</v>
      </c>
      <c r="C3861" s="63">
        <v>124.5665275549663</v>
      </c>
    </row>
    <row r="3862" spans="1:3" x14ac:dyDescent="0.2">
      <c r="A3862" s="63">
        <v>3838</v>
      </c>
      <c r="B3862" s="63">
        <v>55.778890882549909</v>
      </c>
      <c r="C3862" s="63">
        <v>60.221109117450091</v>
      </c>
    </row>
    <row r="3863" spans="1:3" x14ac:dyDescent="0.2">
      <c r="A3863" s="63">
        <v>3839</v>
      </c>
      <c r="B3863" s="63">
        <v>35.127209745070012</v>
      </c>
      <c r="C3863" s="63">
        <v>-44.127209745070012</v>
      </c>
    </row>
    <row r="3864" spans="1:3" x14ac:dyDescent="0.2">
      <c r="A3864" s="63">
        <v>3840</v>
      </c>
      <c r="B3864" s="63">
        <v>31.130110170073902</v>
      </c>
      <c r="C3864" s="63">
        <v>-10.130110170073902</v>
      </c>
    </row>
    <row r="3865" spans="1:3" x14ac:dyDescent="0.2">
      <c r="A3865" s="63">
        <v>3841</v>
      </c>
      <c r="B3865" s="63">
        <v>21.803544495082978</v>
      </c>
      <c r="C3865" s="63">
        <v>-39.803544495082974</v>
      </c>
    </row>
    <row r="3866" spans="1:3" x14ac:dyDescent="0.2">
      <c r="A3866" s="63">
        <v>3842</v>
      </c>
      <c r="B3866" s="63">
        <v>37.791942795067413</v>
      </c>
      <c r="C3866" s="63">
        <v>11.208057204932587</v>
      </c>
    </row>
    <row r="3867" spans="1:3" x14ac:dyDescent="0.2">
      <c r="A3867" s="63">
        <v>3843</v>
      </c>
      <c r="B3867" s="63">
        <v>35.127209745070012</v>
      </c>
      <c r="C3867" s="63">
        <v>-1.1272097450700116</v>
      </c>
    </row>
    <row r="3868" spans="1:3" x14ac:dyDescent="0.2">
      <c r="A3868" s="63">
        <v>3844</v>
      </c>
      <c r="B3868" s="63">
        <v>62.440723507543424</v>
      </c>
      <c r="C3868" s="63">
        <v>-102.44072350754342</v>
      </c>
    </row>
    <row r="3869" spans="1:3" x14ac:dyDescent="0.2">
      <c r="A3869" s="63">
        <v>3845</v>
      </c>
      <c r="B3869" s="63">
        <v>73.765838970032405</v>
      </c>
      <c r="C3869" s="63">
        <v>55.234161029967595</v>
      </c>
    </row>
    <row r="3870" spans="1:3" x14ac:dyDescent="0.2">
      <c r="A3870" s="63">
        <v>3846</v>
      </c>
      <c r="B3870" s="63">
        <v>31.79629343257325</v>
      </c>
      <c r="C3870" s="63">
        <v>23.20370656742675</v>
      </c>
    </row>
    <row r="3871" spans="1:3" x14ac:dyDescent="0.2">
      <c r="A3871" s="63">
        <v>3847</v>
      </c>
      <c r="B3871" s="63">
        <v>48.450874995057042</v>
      </c>
      <c r="C3871" s="63">
        <v>4.5491250049429581</v>
      </c>
    </row>
    <row r="3872" spans="1:3" x14ac:dyDescent="0.2">
      <c r="A3872" s="63">
        <v>3848</v>
      </c>
      <c r="B3872" s="63">
        <v>36.459576270068709</v>
      </c>
      <c r="C3872" s="63">
        <v>-3.4595762700687089</v>
      </c>
    </row>
    <row r="3873" spans="1:3" x14ac:dyDescent="0.2">
      <c r="A3873" s="63">
        <v>3849</v>
      </c>
      <c r="B3873" s="63">
        <v>57.777440670047966</v>
      </c>
      <c r="C3873" s="63">
        <v>-7.7774406700479659</v>
      </c>
    </row>
    <row r="3874" spans="1:3" x14ac:dyDescent="0.2">
      <c r="A3874" s="63">
        <v>3850</v>
      </c>
      <c r="B3874" s="63">
        <v>26.46682733257844</v>
      </c>
      <c r="C3874" s="63">
        <v>15.53317266742156</v>
      </c>
    </row>
    <row r="3875" spans="1:3" x14ac:dyDescent="0.2">
      <c r="A3875" s="63">
        <v>3851</v>
      </c>
      <c r="B3875" s="63">
        <v>72.433472445033701</v>
      </c>
      <c r="C3875" s="63">
        <v>126.5665275549663</v>
      </c>
    </row>
    <row r="3876" spans="1:3" x14ac:dyDescent="0.2">
      <c r="A3876" s="63">
        <v>3852</v>
      </c>
      <c r="B3876" s="63">
        <v>55.778890882549909</v>
      </c>
      <c r="C3876" s="63">
        <v>61.221109117450091</v>
      </c>
    </row>
    <row r="3877" spans="1:3" x14ac:dyDescent="0.2">
      <c r="A3877" s="63">
        <v>3853</v>
      </c>
      <c r="B3877" s="63">
        <v>53.1141578325525</v>
      </c>
      <c r="C3877" s="63">
        <v>29.8858421674475</v>
      </c>
    </row>
    <row r="3878" spans="1:3" x14ac:dyDescent="0.2">
      <c r="A3878" s="63">
        <v>3854</v>
      </c>
      <c r="B3878" s="63">
        <v>79.761488332526568</v>
      </c>
      <c r="C3878" s="63">
        <v>91.238511667473432</v>
      </c>
    </row>
    <row r="3879" spans="1:3" x14ac:dyDescent="0.2">
      <c r="A3879" s="63">
        <v>3855</v>
      </c>
      <c r="B3879" s="63">
        <v>135.7208823824721</v>
      </c>
      <c r="C3879" s="63">
        <v>140.2791176175279</v>
      </c>
    </row>
    <row r="3880" spans="1:3" x14ac:dyDescent="0.2">
      <c r="A3880" s="63">
        <v>3856</v>
      </c>
      <c r="B3880" s="63">
        <v>31.130110170073902</v>
      </c>
      <c r="C3880" s="63">
        <v>7.8698898299260982</v>
      </c>
    </row>
    <row r="3881" spans="1:3" x14ac:dyDescent="0.2">
      <c r="A3881" s="63">
        <v>3857</v>
      </c>
      <c r="B3881" s="63">
        <v>118.40011755748895</v>
      </c>
      <c r="C3881" s="63">
        <v>-78.400117557488954</v>
      </c>
    </row>
    <row r="3882" spans="1:3" x14ac:dyDescent="0.2">
      <c r="A3882" s="63">
        <v>3858</v>
      </c>
      <c r="B3882" s="63">
        <v>181.68752749492734</v>
      </c>
      <c r="C3882" s="63">
        <v>152.31247250507266</v>
      </c>
    </row>
    <row r="3883" spans="1:3" x14ac:dyDescent="0.2">
      <c r="A3883" s="63">
        <v>3859</v>
      </c>
      <c r="B3883" s="63">
        <v>123.72958365748377</v>
      </c>
      <c r="C3883" s="63">
        <v>-233.72958365748377</v>
      </c>
    </row>
    <row r="3884" spans="1:3" x14ac:dyDescent="0.2">
      <c r="A3884" s="63">
        <v>3860</v>
      </c>
      <c r="B3884" s="63">
        <v>148.3783643699598</v>
      </c>
      <c r="C3884" s="63">
        <v>218.6216356300402</v>
      </c>
    </row>
    <row r="3885" spans="1:3" x14ac:dyDescent="0.2">
      <c r="A3885" s="63">
        <v>3861</v>
      </c>
      <c r="B3885" s="63">
        <v>144.38126479496367</v>
      </c>
      <c r="C3885" s="63">
        <v>-318.38126479496367</v>
      </c>
    </row>
    <row r="3886" spans="1:3" x14ac:dyDescent="0.2">
      <c r="A3886" s="63">
        <v>3862</v>
      </c>
      <c r="B3886" s="63">
        <v>171.0285952949377</v>
      </c>
      <c r="C3886" s="63">
        <v>49.971404705062298</v>
      </c>
    </row>
    <row r="3887" spans="1:3" x14ac:dyDescent="0.2">
      <c r="A3887" s="63">
        <v>3863</v>
      </c>
      <c r="B3887" s="63">
        <v>183.6860772824254</v>
      </c>
      <c r="C3887" s="63">
        <v>148.3139227175746</v>
      </c>
    </row>
    <row r="3888" spans="1:3" x14ac:dyDescent="0.2">
      <c r="A3888" s="63">
        <v>3864</v>
      </c>
      <c r="B3888" s="63">
        <v>134.38851585747341</v>
      </c>
      <c r="C3888" s="63">
        <v>86.611484142526592</v>
      </c>
    </row>
    <row r="3889" spans="1:3" x14ac:dyDescent="0.2">
      <c r="A3889" s="63">
        <v>3865</v>
      </c>
      <c r="B3889" s="63">
        <v>191.6802764324176</v>
      </c>
      <c r="C3889" s="63">
        <v>-730.6802764324176</v>
      </c>
    </row>
    <row r="3890" spans="1:3" x14ac:dyDescent="0.2">
      <c r="A3890" s="63">
        <v>3866</v>
      </c>
      <c r="B3890" s="63">
        <v>73.765838970032405</v>
      </c>
      <c r="C3890" s="63">
        <v>-34.765838970032405</v>
      </c>
    </row>
    <row r="3891" spans="1:3" x14ac:dyDescent="0.2">
      <c r="A3891" s="63">
        <v>3867</v>
      </c>
      <c r="B3891" s="63">
        <v>109.73973514499738</v>
      </c>
      <c r="C3891" s="63">
        <v>68.260264855002617</v>
      </c>
    </row>
    <row r="3892" spans="1:3" x14ac:dyDescent="0.2">
      <c r="A3892" s="63">
        <v>3868</v>
      </c>
      <c r="B3892" s="63">
        <v>58.443623932547311</v>
      </c>
      <c r="C3892" s="63">
        <v>110.55637606745269</v>
      </c>
    </row>
    <row r="3893" spans="1:3" x14ac:dyDescent="0.2">
      <c r="A3893" s="63">
        <v>3869</v>
      </c>
      <c r="B3893" s="63">
        <v>19.138811445085572</v>
      </c>
      <c r="C3893" s="63">
        <v>1.8611885549144276</v>
      </c>
    </row>
    <row r="3894" spans="1:3" x14ac:dyDescent="0.2">
      <c r="A3894" s="63">
        <v>3870</v>
      </c>
      <c r="B3894" s="63">
        <v>20.471177970084277</v>
      </c>
      <c r="C3894" s="63">
        <v>4.5288220299157231</v>
      </c>
    </row>
    <row r="3895" spans="1:3" x14ac:dyDescent="0.2">
      <c r="A3895" s="63">
        <v>3871</v>
      </c>
      <c r="B3895" s="63">
        <v>27.799193857577144</v>
      </c>
      <c r="C3895" s="63">
        <v>-30.799193857577144</v>
      </c>
    </row>
    <row r="3896" spans="1:3" x14ac:dyDescent="0.2">
      <c r="A3896" s="63">
        <v>3872</v>
      </c>
      <c r="B3896" s="63">
        <v>25.800644070079088</v>
      </c>
      <c r="C3896" s="63">
        <v>-15.800644070079088</v>
      </c>
    </row>
    <row r="3897" spans="1:3" x14ac:dyDescent="0.2">
      <c r="A3897" s="63">
        <v>3873</v>
      </c>
      <c r="B3897" s="63">
        <v>5.1489629325991899</v>
      </c>
      <c r="C3897" s="63">
        <v>41.85103706740081</v>
      </c>
    </row>
    <row r="3898" spans="1:3" x14ac:dyDescent="0.2">
      <c r="A3898" s="63">
        <v>3874</v>
      </c>
      <c r="B3898" s="63">
        <v>19.138811445085572</v>
      </c>
      <c r="C3898" s="63">
        <v>4.8611885549144276</v>
      </c>
    </row>
    <row r="3899" spans="1:3" x14ac:dyDescent="0.2">
      <c r="A3899" s="63">
        <v>3875</v>
      </c>
      <c r="B3899" s="63">
        <v>59.775990457546015</v>
      </c>
      <c r="C3899" s="63">
        <v>35.224009542453985</v>
      </c>
    </row>
    <row r="3900" spans="1:3" x14ac:dyDescent="0.2">
      <c r="A3900" s="63">
        <v>3876</v>
      </c>
      <c r="B3900" s="63">
        <v>65.771639820040178</v>
      </c>
      <c r="C3900" s="63">
        <v>47.228360179959822</v>
      </c>
    </row>
    <row r="3901" spans="1:3" x14ac:dyDescent="0.2">
      <c r="A3901" s="63">
        <v>3877</v>
      </c>
      <c r="B3901" s="63">
        <v>21.803544495082978</v>
      </c>
      <c r="C3901" s="63">
        <v>3.1964555049170222</v>
      </c>
    </row>
    <row r="3902" spans="1:3" x14ac:dyDescent="0.2">
      <c r="A3902" s="63">
        <v>3878</v>
      </c>
      <c r="B3902" s="63">
        <v>65.105456557540833</v>
      </c>
      <c r="C3902" s="63">
        <v>42.894543442459167</v>
      </c>
    </row>
    <row r="3903" spans="1:3" x14ac:dyDescent="0.2">
      <c r="A3903" s="63">
        <v>3879</v>
      </c>
      <c r="B3903" s="63">
        <v>41.122859107564175</v>
      </c>
      <c r="C3903" s="63">
        <v>-23.122859107564175</v>
      </c>
    </row>
    <row r="3904" spans="1:3" x14ac:dyDescent="0.2">
      <c r="A3904" s="63">
        <v>3880</v>
      </c>
      <c r="B3904" s="63">
        <v>39.79049258256547</v>
      </c>
      <c r="C3904" s="63">
        <v>0.20950741743452994</v>
      </c>
    </row>
    <row r="3905" spans="1:3" x14ac:dyDescent="0.2">
      <c r="A3905" s="63">
        <v>3881</v>
      </c>
      <c r="B3905" s="63">
        <v>114.40301798249284</v>
      </c>
      <c r="C3905" s="63">
        <v>20.596982017507159</v>
      </c>
    </row>
    <row r="3906" spans="1:3" x14ac:dyDescent="0.2">
      <c r="A3906" s="63">
        <v>3882</v>
      </c>
      <c r="B3906" s="63">
        <v>39.124309320066118</v>
      </c>
      <c r="C3906" s="63">
        <v>-46.124309320066118</v>
      </c>
    </row>
    <row r="3907" spans="1:3" x14ac:dyDescent="0.2">
      <c r="A3907" s="63">
        <v>3883</v>
      </c>
      <c r="B3907" s="63">
        <v>45.119958682560281</v>
      </c>
      <c r="C3907" s="63">
        <v>-14.119958682560281</v>
      </c>
    </row>
    <row r="3908" spans="1:3" x14ac:dyDescent="0.2">
      <c r="A3908" s="63">
        <v>3884</v>
      </c>
      <c r="B3908" s="63">
        <v>33.794843220071307</v>
      </c>
      <c r="C3908" s="63">
        <v>9.2051567799286929</v>
      </c>
    </row>
    <row r="3909" spans="1:3" x14ac:dyDescent="0.2">
      <c r="A3909" s="63">
        <v>3885</v>
      </c>
      <c r="B3909" s="63">
        <v>45.119958682560281</v>
      </c>
      <c r="C3909" s="63">
        <v>39.880041317439719</v>
      </c>
    </row>
    <row r="3910" spans="1:3" x14ac:dyDescent="0.2">
      <c r="A3910" s="63">
        <v>3886</v>
      </c>
      <c r="B3910" s="63">
        <v>35.793393007569364</v>
      </c>
      <c r="C3910" s="63">
        <v>10.206606992430636</v>
      </c>
    </row>
    <row r="3911" spans="1:3" x14ac:dyDescent="0.2">
      <c r="A3911" s="63">
        <v>3887</v>
      </c>
      <c r="B3911" s="63">
        <v>45.119958682560281</v>
      </c>
      <c r="C3911" s="63">
        <v>-45.119958682560281</v>
      </c>
    </row>
    <row r="3912" spans="1:3" x14ac:dyDescent="0.2">
      <c r="A3912" s="63">
        <v>3888</v>
      </c>
      <c r="B3912" s="63">
        <v>108.40736861999868</v>
      </c>
      <c r="C3912" s="63">
        <v>62.592631380001322</v>
      </c>
    </row>
    <row r="3913" spans="1:3" x14ac:dyDescent="0.2">
      <c r="A3913" s="63">
        <v>3889</v>
      </c>
      <c r="B3913" s="63">
        <v>37.125759532568068</v>
      </c>
      <c r="C3913" s="63">
        <v>32.874240467431932</v>
      </c>
    </row>
    <row r="3914" spans="1:3" x14ac:dyDescent="0.2">
      <c r="A3914" s="63">
        <v>3890</v>
      </c>
      <c r="B3914" s="63">
        <v>19.804994707584925</v>
      </c>
      <c r="C3914" s="63">
        <v>-4.8049947075849246</v>
      </c>
    </row>
    <row r="3915" spans="1:3" x14ac:dyDescent="0.2">
      <c r="A3915" s="63">
        <v>3891</v>
      </c>
      <c r="B3915" s="63">
        <v>42.455225632562879</v>
      </c>
      <c r="C3915" s="63">
        <v>-18.455225632562879</v>
      </c>
    </row>
    <row r="3916" spans="1:3" x14ac:dyDescent="0.2">
      <c r="A3916" s="63">
        <v>3892</v>
      </c>
      <c r="B3916" s="63">
        <v>58.443623932547311</v>
      </c>
      <c r="C3916" s="63">
        <v>12.556376067452689</v>
      </c>
    </row>
    <row r="3917" spans="1:3" x14ac:dyDescent="0.2">
      <c r="A3917" s="63">
        <v>3893</v>
      </c>
      <c r="B3917" s="63">
        <v>50.449424782555099</v>
      </c>
      <c r="C3917" s="63">
        <v>32.550575217444901</v>
      </c>
    </row>
    <row r="3918" spans="1:3" x14ac:dyDescent="0.2">
      <c r="A3918" s="63">
        <v>3894</v>
      </c>
      <c r="B3918" s="63">
        <v>69.102556132536932</v>
      </c>
      <c r="C3918" s="63">
        <v>-44.102556132536932</v>
      </c>
    </row>
    <row r="3919" spans="1:3" x14ac:dyDescent="0.2">
      <c r="A3919" s="63">
        <v>3895</v>
      </c>
      <c r="B3919" s="63">
        <v>147.04599784496105</v>
      </c>
      <c r="C3919" s="63">
        <v>11.95400215503895</v>
      </c>
    </row>
    <row r="3920" spans="1:3" x14ac:dyDescent="0.2">
      <c r="A3920" s="63">
        <v>3896</v>
      </c>
      <c r="B3920" s="63">
        <v>39.79049258256547</v>
      </c>
      <c r="C3920" s="63">
        <v>-45.79049258256547</v>
      </c>
    </row>
    <row r="3921" spans="1:3" x14ac:dyDescent="0.2">
      <c r="A3921" s="63">
        <v>3897</v>
      </c>
      <c r="B3921" s="63">
        <v>44.453775420060929</v>
      </c>
      <c r="C3921" s="63">
        <v>2.5462245799390715</v>
      </c>
    </row>
    <row r="3922" spans="1:3" x14ac:dyDescent="0.2">
      <c r="A3922" s="63">
        <v>3898</v>
      </c>
      <c r="B3922" s="63">
        <v>41.789042370063527</v>
      </c>
      <c r="C3922" s="63">
        <v>-19.789042370063527</v>
      </c>
    </row>
    <row r="3923" spans="1:3" x14ac:dyDescent="0.2">
      <c r="A3923" s="63">
        <v>3899</v>
      </c>
      <c r="B3923" s="63">
        <v>43.121408895062231</v>
      </c>
      <c r="C3923" s="63">
        <v>-0.12140889506223118</v>
      </c>
    </row>
    <row r="3924" spans="1:3" x14ac:dyDescent="0.2">
      <c r="A3924" s="63">
        <v>3900</v>
      </c>
      <c r="B3924" s="63">
        <v>63.773090032542129</v>
      </c>
      <c r="C3924" s="63">
        <v>40.226909967457871</v>
      </c>
    </row>
    <row r="3925" spans="1:3" x14ac:dyDescent="0.2">
      <c r="A3925" s="63">
        <v>3901</v>
      </c>
      <c r="B3925" s="63">
        <v>38.458126057566766</v>
      </c>
      <c r="C3925" s="63">
        <v>32.541873942433234</v>
      </c>
    </row>
    <row r="3926" spans="1:3" x14ac:dyDescent="0.2">
      <c r="A3926" s="63">
        <v>3902</v>
      </c>
      <c r="B3926" s="63">
        <v>55.112707620050557</v>
      </c>
      <c r="C3926" s="63">
        <v>30.887292379949443</v>
      </c>
    </row>
    <row r="3927" spans="1:3" x14ac:dyDescent="0.2">
      <c r="A3927" s="63">
        <v>3903</v>
      </c>
      <c r="B3927" s="63">
        <v>39.124309320066118</v>
      </c>
      <c r="C3927" s="63">
        <v>150.87569067993388</v>
      </c>
    </row>
    <row r="3928" spans="1:3" x14ac:dyDescent="0.2">
      <c r="A3928" s="63">
        <v>3904</v>
      </c>
      <c r="B3928" s="63">
        <v>31.79629343257325</v>
      </c>
      <c r="C3928" s="63">
        <v>8.2037065674267495</v>
      </c>
    </row>
    <row r="3929" spans="1:3" x14ac:dyDescent="0.2">
      <c r="A3929" s="63">
        <v>3905</v>
      </c>
      <c r="B3929" s="63">
        <v>59.109807195046663</v>
      </c>
      <c r="C3929" s="63">
        <v>65.89019280495333</v>
      </c>
    </row>
    <row r="3930" spans="1:3" x14ac:dyDescent="0.2">
      <c r="A3930" s="63">
        <v>3906</v>
      </c>
      <c r="B3930" s="63">
        <v>87.75568748251878</v>
      </c>
      <c r="C3930" s="63">
        <v>100.24431251748122</v>
      </c>
    </row>
    <row r="3931" spans="1:3" x14ac:dyDescent="0.2">
      <c r="A3931" s="63">
        <v>3907</v>
      </c>
      <c r="B3931" s="63">
        <v>31.79629343257325</v>
      </c>
      <c r="C3931" s="63">
        <v>8.2037065674267495</v>
      </c>
    </row>
    <row r="3932" spans="1:3" x14ac:dyDescent="0.2">
      <c r="A3932" s="63">
        <v>3908</v>
      </c>
      <c r="B3932" s="63">
        <v>59.109807195046663</v>
      </c>
      <c r="C3932" s="63">
        <v>65.89019280495333</v>
      </c>
    </row>
    <row r="3933" spans="1:3" x14ac:dyDescent="0.2">
      <c r="A3933" s="63">
        <v>3909</v>
      </c>
      <c r="B3933" s="63">
        <v>38.458126057566766</v>
      </c>
      <c r="C3933" s="63">
        <v>32.541873942433234</v>
      </c>
    </row>
    <row r="3934" spans="1:3" x14ac:dyDescent="0.2">
      <c r="A3934" s="63">
        <v>3910</v>
      </c>
      <c r="B3934" s="63">
        <v>55.112707620050557</v>
      </c>
      <c r="C3934" s="63">
        <v>32.887292379949443</v>
      </c>
    </row>
    <row r="3935" spans="1:3" x14ac:dyDescent="0.2">
      <c r="A3935" s="63">
        <v>3911</v>
      </c>
      <c r="B3935" s="63">
        <v>174.35951160743451</v>
      </c>
      <c r="C3935" s="63">
        <v>116.64048839256549</v>
      </c>
    </row>
    <row r="3936" spans="1:3" x14ac:dyDescent="0.2">
      <c r="A3936" s="63">
        <v>3912</v>
      </c>
      <c r="B3936" s="63">
        <v>119.73248408248766</v>
      </c>
      <c r="C3936" s="63">
        <v>71.267515917512341</v>
      </c>
    </row>
    <row r="3937" spans="1:3" x14ac:dyDescent="0.2">
      <c r="A3937" s="63">
        <v>3913</v>
      </c>
      <c r="B3937" s="63">
        <v>86.423320957520076</v>
      </c>
      <c r="C3937" s="63">
        <v>119.57667904247992</v>
      </c>
    </row>
    <row r="3938" spans="1:3" x14ac:dyDescent="0.2">
      <c r="A3938" s="63">
        <v>3914</v>
      </c>
      <c r="B3938" s="63">
        <v>71.767289182534341</v>
      </c>
      <c r="C3938" s="63">
        <v>85.232710817465659</v>
      </c>
    </row>
    <row r="3939" spans="1:3" x14ac:dyDescent="0.2">
      <c r="A3939" s="63">
        <v>3915</v>
      </c>
      <c r="B3939" s="63">
        <v>150.3769141574578</v>
      </c>
      <c r="C3939" s="63">
        <v>140.6230858425422</v>
      </c>
    </row>
    <row r="3940" spans="1:3" x14ac:dyDescent="0.2">
      <c r="A3940" s="63">
        <v>3916</v>
      </c>
      <c r="B3940" s="63">
        <v>89.088054007517485</v>
      </c>
      <c r="C3940" s="63">
        <v>69.911945992482515</v>
      </c>
    </row>
    <row r="3941" spans="1:3" x14ac:dyDescent="0.2">
      <c r="A3941" s="63">
        <v>3917</v>
      </c>
      <c r="B3941" s="63">
        <v>149.04454763245911</v>
      </c>
      <c r="C3941" s="63">
        <v>41.955452367540886</v>
      </c>
    </row>
    <row r="3942" spans="1:3" x14ac:dyDescent="0.2">
      <c r="A3942" s="63">
        <v>3918</v>
      </c>
      <c r="B3942" s="63">
        <v>156.372563519952</v>
      </c>
      <c r="C3942" s="63">
        <v>100.627436480048</v>
      </c>
    </row>
    <row r="3943" spans="1:3" x14ac:dyDescent="0.2">
      <c r="A3943" s="63">
        <v>3919</v>
      </c>
      <c r="B3943" s="63">
        <v>19.804994707584925</v>
      </c>
      <c r="C3943" s="63">
        <v>4.1950052924150754</v>
      </c>
    </row>
    <row r="3944" spans="1:3" x14ac:dyDescent="0.2">
      <c r="A3944" s="63">
        <v>3920</v>
      </c>
      <c r="B3944" s="63">
        <v>5.1489629325991899</v>
      </c>
      <c r="C3944" s="63">
        <v>40.85103706740081</v>
      </c>
    </row>
    <row r="3945" spans="1:3" x14ac:dyDescent="0.2">
      <c r="A3945" s="63">
        <v>3921</v>
      </c>
      <c r="B3945" s="63">
        <v>15.141711870089463</v>
      </c>
      <c r="C3945" s="63">
        <v>-3.1417118700894626</v>
      </c>
    </row>
    <row r="3946" spans="1:3" x14ac:dyDescent="0.2">
      <c r="A3946" s="63">
        <v>3922</v>
      </c>
      <c r="B3946" s="63">
        <v>24.468277545080387</v>
      </c>
      <c r="C3946" s="63">
        <v>-17.468277545080387</v>
      </c>
    </row>
    <row r="3947" spans="1:3" x14ac:dyDescent="0.2">
      <c r="A3947" s="63">
        <v>3923</v>
      </c>
      <c r="B3947" s="63">
        <v>11.810795557592705</v>
      </c>
      <c r="C3947" s="63">
        <v>-15.810795557592705</v>
      </c>
    </row>
    <row r="3948" spans="1:3" x14ac:dyDescent="0.2">
      <c r="A3948" s="63">
        <v>3924</v>
      </c>
      <c r="B3948" s="63">
        <v>34.461026482570659</v>
      </c>
      <c r="C3948" s="63">
        <v>-46.461026482570659</v>
      </c>
    </row>
    <row r="3949" spans="1:3" x14ac:dyDescent="0.2">
      <c r="A3949" s="63">
        <v>3925</v>
      </c>
      <c r="B3949" s="63">
        <v>59.775990457546015</v>
      </c>
      <c r="C3949" s="63">
        <v>-72.775990457546015</v>
      </c>
    </row>
    <row r="3950" spans="1:3" x14ac:dyDescent="0.2">
      <c r="A3950" s="63">
        <v>3926</v>
      </c>
      <c r="B3950" s="63">
        <v>28.465377120076493</v>
      </c>
      <c r="C3950" s="63">
        <v>-15.465377120076493</v>
      </c>
    </row>
    <row r="3951" spans="1:3" x14ac:dyDescent="0.2">
      <c r="A3951" s="63">
        <v>3927</v>
      </c>
      <c r="B3951" s="63">
        <v>27.799193857577144</v>
      </c>
      <c r="C3951" s="63">
        <v>-31.799193857577144</v>
      </c>
    </row>
    <row r="3952" spans="1:3" x14ac:dyDescent="0.2">
      <c r="A3952" s="63">
        <v>3928</v>
      </c>
      <c r="B3952" s="63">
        <v>27.133010595077792</v>
      </c>
      <c r="C3952" s="63">
        <v>-33.133010595077792</v>
      </c>
    </row>
    <row r="3953" spans="1:3" x14ac:dyDescent="0.2">
      <c r="A3953" s="63">
        <v>3929</v>
      </c>
      <c r="B3953" s="63">
        <v>41.122859107564175</v>
      </c>
      <c r="C3953" s="63">
        <v>34.877140892435825</v>
      </c>
    </row>
    <row r="3954" spans="1:3" x14ac:dyDescent="0.2">
      <c r="A3954" s="63">
        <v>3930</v>
      </c>
      <c r="B3954" s="63">
        <v>27.133010595077792</v>
      </c>
      <c r="C3954" s="63">
        <v>12.866989404922208</v>
      </c>
    </row>
    <row r="3955" spans="1:3" x14ac:dyDescent="0.2">
      <c r="A3955" s="63">
        <v>3931</v>
      </c>
      <c r="B3955" s="63">
        <v>59.775990457546015</v>
      </c>
      <c r="C3955" s="63">
        <v>-3.7759904575460155</v>
      </c>
    </row>
    <row r="3956" spans="1:3" x14ac:dyDescent="0.2">
      <c r="A3956" s="63">
        <v>3932</v>
      </c>
      <c r="B3956" s="63">
        <v>51.115608045054451</v>
      </c>
      <c r="C3956" s="63">
        <v>4.8843919549455492</v>
      </c>
    </row>
    <row r="3957" spans="1:3" x14ac:dyDescent="0.2">
      <c r="A3957" s="63">
        <v>3933</v>
      </c>
      <c r="B3957" s="63">
        <v>26.46682733257844</v>
      </c>
      <c r="C3957" s="63">
        <v>16.53317266742156</v>
      </c>
    </row>
    <row r="3958" spans="1:3" x14ac:dyDescent="0.2">
      <c r="A3958" s="63">
        <v>3934</v>
      </c>
      <c r="B3958" s="63">
        <v>29.131560382575845</v>
      </c>
      <c r="C3958" s="63">
        <v>15.868439617424155</v>
      </c>
    </row>
    <row r="3959" spans="1:3" x14ac:dyDescent="0.2">
      <c r="A3959" s="63">
        <v>3935</v>
      </c>
      <c r="B3959" s="63">
        <v>57.111257407548614</v>
      </c>
      <c r="C3959" s="63">
        <v>34.888742592451386</v>
      </c>
    </row>
    <row r="3960" spans="1:3" x14ac:dyDescent="0.2">
      <c r="A3960" s="63">
        <v>3936</v>
      </c>
      <c r="B3960" s="63">
        <v>87.75568748251878</v>
      </c>
      <c r="C3960" s="63">
        <v>44.24431251748122</v>
      </c>
    </row>
    <row r="3961" spans="1:3" x14ac:dyDescent="0.2">
      <c r="A3961" s="63">
        <v>3937</v>
      </c>
      <c r="B3961" s="63">
        <v>135.7208823824721</v>
      </c>
      <c r="C3961" s="63">
        <v>23.279117617527902</v>
      </c>
    </row>
    <row r="3962" spans="1:3" x14ac:dyDescent="0.2">
      <c r="A3962" s="63">
        <v>3938</v>
      </c>
      <c r="B3962" s="63">
        <v>41.789042370063527</v>
      </c>
      <c r="C3962" s="63">
        <v>-17.789042370063527</v>
      </c>
    </row>
    <row r="3963" spans="1:3" x14ac:dyDescent="0.2">
      <c r="A3963" s="63">
        <v>3939</v>
      </c>
      <c r="B3963" s="63">
        <v>44.453775420060929</v>
      </c>
      <c r="C3963" s="63">
        <v>4.5462245799390715</v>
      </c>
    </row>
    <row r="3964" spans="1:3" x14ac:dyDescent="0.2">
      <c r="A3964" s="63">
        <v>3940</v>
      </c>
      <c r="B3964" s="63">
        <v>35.793393007569364</v>
      </c>
      <c r="C3964" s="63">
        <v>11.206606992430636</v>
      </c>
    </row>
    <row r="3965" spans="1:3" x14ac:dyDescent="0.2">
      <c r="A3965" s="63">
        <v>3941</v>
      </c>
      <c r="B3965" s="63">
        <v>39.79049258256547</v>
      </c>
      <c r="C3965" s="63">
        <v>-43.79049258256547</v>
      </c>
    </row>
    <row r="3966" spans="1:3" x14ac:dyDescent="0.2">
      <c r="A3966" s="63">
        <v>3942</v>
      </c>
      <c r="B3966" s="63">
        <v>40.456675845064822</v>
      </c>
      <c r="C3966" s="63">
        <v>30.543324154935178</v>
      </c>
    </row>
    <row r="3967" spans="1:3" x14ac:dyDescent="0.2">
      <c r="A3967" s="63">
        <v>3943</v>
      </c>
      <c r="B3967" s="63">
        <v>25.800644070079088</v>
      </c>
      <c r="C3967" s="63">
        <v>14.199355929920912</v>
      </c>
    </row>
    <row r="3968" spans="1:3" x14ac:dyDescent="0.2">
      <c r="A3968" s="63">
        <v>3944</v>
      </c>
      <c r="B3968" s="63">
        <v>37.791942795067413</v>
      </c>
      <c r="C3968" s="63">
        <v>11.208057204932587</v>
      </c>
    </row>
    <row r="3969" spans="1:3" x14ac:dyDescent="0.2">
      <c r="A3969" s="63">
        <v>3945</v>
      </c>
      <c r="B3969" s="63">
        <v>45.786141945059633</v>
      </c>
      <c r="C3969" s="63">
        <v>-42.786141945059633</v>
      </c>
    </row>
    <row r="3970" spans="1:3" x14ac:dyDescent="0.2">
      <c r="A3970" s="63">
        <v>3946</v>
      </c>
      <c r="B3970" s="63">
        <v>55.112707620050557</v>
      </c>
      <c r="C3970" s="63">
        <v>11.887292379949443</v>
      </c>
    </row>
    <row r="3971" spans="1:3" x14ac:dyDescent="0.2">
      <c r="A3971" s="63">
        <v>3947</v>
      </c>
      <c r="B3971" s="63">
        <v>19.804994707584925</v>
      </c>
      <c r="C3971" s="63">
        <v>-3.8049947075849246</v>
      </c>
    </row>
    <row r="3972" spans="1:3" x14ac:dyDescent="0.2">
      <c r="A3972" s="63">
        <v>3948</v>
      </c>
      <c r="B3972" s="63">
        <v>41.122859107564175</v>
      </c>
      <c r="C3972" s="63">
        <v>-20.122859107564175</v>
      </c>
    </row>
    <row r="3973" spans="1:3" x14ac:dyDescent="0.2">
      <c r="A3973" s="63">
        <v>3949</v>
      </c>
      <c r="B3973" s="63">
        <v>67.770189607538242</v>
      </c>
      <c r="C3973" s="63">
        <v>-43.770189607538242</v>
      </c>
    </row>
    <row r="3974" spans="1:3" x14ac:dyDescent="0.2">
      <c r="A3974" s="63">
        <v>3950</v>
      </c>
      <c r="B3974" s="63">
        <v>56.445074145049261</v>
      </c>
      <c r="C3974" s="63">
        <v>19.554925854950739</v>
      </c>
    </row>
    <row r="3975" spans="1:3" x14ac:dyDescent="0.2">
      <c r="A3975" s="63">
        <v>3951</v>
      </c>
      <c r="B3975" s="63">
        <v>59.775990457546015</v>
      </c>
      <c r="C3975" s="63">
        <v>-3.7759904575460155</v>
      </c>
    </row>
    <row r="3976" spans="1:3" x14ac:dyDescent="0.2">
      <c r="A3976" s="63">
        <v>3952</v>
      </c>
      <c r="B3976" s="63">
        <v>51.115608045054451</v>
      </c>
      <c r="C3976" s="63">
        <v>4.8843919549455492</v>
      </c>
    </row>
    <row r="3977" spans="1:3" x14ac:dyDescent="0.2">
      <c r="A3977" s="63">
        <v>3953</v>
      </c>
      <c r="B3977" s="63">
        <v>41.122859107564175</v>
      </c>
      <c r="C3977" s="63">
        <v>34.877140892435825</v>
      </c>
    </row>
    <row r="3978" spans="1:3" x14ac:dyDescent="0.2">
      <c r="A3978" s="63">
        <v>3954</v>
      </c>
      <c r="B3978" s="63">
        <v>29.131560382575845</v>
      </c>
      <c r="C3978" s="63">
        <v>19.868439617424155</v>
      </c>
    </row>
    <row r="3979" spans="1:3" x14ac:dyDescent="0.2">
      <c r="A3979" s="63">
        <v>3955</v>
      </c>
      <c r="B3979" s="63">
        <v>45.786141945059633</v>
      </c>
      <c r="C3979" s="63">
        <v>-42.786141945059633</v>
      </c>
    </row>
    <row r="3980" spans="1:3" x14ac:dyDescent="0.2">
      <c r="A3980" s="63">
        <v>3956</v>
      </c>
      <c r="B3980" s="63">
        <v>40.456675845064822</v>
      </c>
      <c r="C3980" s="63">
        <v>-1.4566758450648223</v>
      </c>
    </row>
    <row r="3981" spans="1:3" x14ac:dyDescent="0.2">
      <c r="A3981" s="63">
        <v>3957</v>
      </c>
      <c r="B3981" s="63">
        <v>81.093854857525272</v>
      </c>
      <c r="C3981" s="63">
        <v>99.906145142474728</v>
      </c>
    </row>
    <row r="3982" spans="1:3" x14ac:dyDescent="0.2">
      <c r="A3982" s="63">
        <v>3958</v>
      </c>
      <c r="B3982" s="63">
        <v>19.804994707584925</v>
      </c>
      <c r="C3982" s="63">
        <v>-3.8049947075849246</v>
      </c>
    </row>
    <row r="3983" spans="1:3" x14ac:dyDescent="0.2">
      <c r="A3983" s="63">
        <v>3959</v>
      </c>
      <c r="B3983" s="63">
        <v>41.122859107564175</v>
      </c>
      <c r="C3983" s="63">
        <v>-22.122859107564175</v>
      </c>
    </row>
    <row r="3984" spans="1:3" x14ac:dyDescent="0.2">
      <c r="A3984" s="63">
        <v>3960</v>
      </c>
      <c r="B3984" s="63">
        <v>55.112707620050557</v>
      </c>
      <c r="C3984" s="63">
        <v>9.887292379949443</v>
      </c>
    </row>
    <row r="3985" spans="1:3" x14ac:dyDescent="0.2">
      <c r="A3985" s="63">
        <v>3961</v>
      </c>
      <c r="B3985" s="63">
        <v>23.802094282581034</v>
      </c>
      <c r="C3985" s="63">
        <v>10.197905717418966</v>
      </c>
    </row>
    <row r="3986" spans="1:3" x14ac:dyDescent="0.2">
      <c r="A3986" s="63">
        <v>3962</v>
      </c>
      <c r="B3986" s="63">
        <v>25.800644070079088</v>
      </c>
      <c r="C3986" s="63">
        <v>16.199355929920912</v>
      </c>
    </row>
    <row r="3987" spans="1:3" x14ac:dyDescent="0.2">
      <c r="A3987" s="63">
        <v>3963</v>
      </c>
      <c r="B3987" s="63">
        <v>67.770189607538242</v>
      </c>
      <c r="C3987" s="63">
        <v>-45.770189607538242</v>
      </c>
    </row>
    <row r="3988" spans="1:3" x14ac:dyDescent="0.2">
      <c r="A3988" s="63">
        <v>3964</v>
      </c>
      <c r="B3988" s="63">
        <v>56.445074145049261</v>
      </c>
      <c r="C3988" s="63">
        <v>19.554925854950739</v>
      </c>
    </row>
    <row r="3989" spans="1:3" x14ac:dyDescent="0.2">
      <c r="A3989" s="63">
        <v>3965</v>
      </c>
      <c r="B3989" s="63">
        <v>57.111257407548614</v>
      </c>
      <c r="C3989" s="63">
        <v>35.888742592451386</v>
      </c>
    </row>
    <row r="3990" spans="1:3" x14ac:dyDescent="0.2">
      <c r="A3990" s="63">
        <v>3966</v>
      </c>
      <c r="B3990" s="63">
        <v>61.10835698254472</v>
      </c>
      <c r="C3990" s="63">
        <v>70.89164301745528</v>
      </c>
    </row>
    <row r="3991" spans="1:3" x14ac:dyDescent="0.2">
      <c r="A3991" s="63">
        <v>3967</v>
      </c>
      <c r="B3991" s="63">
        <v>41.789042370063527</v>
      </c>
      <c r="C3991" s="63">
        <v>-19.789042370063527</v>
      </c>
    </row>
    <row r="3992" spans="1:3" x14ac:dyDescent="0.2">
      <c r="A3992" s="63">
        <v>3968</v>
      </c>
      <c r="B3992" s="63">
        <v>29.131560382575845</v>
      </c>
      <c r="C3992" s="63">
        <v>16.868439617424155</v>
      </c>
    </row>
    <row r="3993" spans="1:3" x14ac:dyDescent="0.2">
      <c r="A3993" s="63">
        <v>3969</v>
      </c>
      <c r="B3993" s="63">
        <v>26.46682733257844</v>
      </c>
      <c r="C3993" s="63">
        <v>16.53317266742156</v>
      </c>
    </row>
    <row r="3994" spans="1:3" x14ac:dyDescent="0.2">
      <c r="A3994" s="63">
        <v>3970</v>
      </c>
      <c r="B3994" s="63">
        <v>39.79049258256547</v>
      </c>
      <c r="C3994" s="63">
        <v>-51.79049258256547</v>
      </c>
    </row>
    <row r="3995" spans="1:3" x14ac:dyDescent="0.2">
      <c r="A3995" s="63">
        <v>3971</v>
      </c>
      <c r="B3995" s="63">
        <v>134.38851585747341</v>
      </c>
      <c r="C3995" s="63">
        <v>25.611484142526592</v>
      </c>
    </row>
    <row r="3996" spans="1:3" x14ac:dyDescent="0.2">
      <c r="A3996" s="63">
        <v>3972</v>
      </c>
      <c r="B3996" s="63">
        <v>55.112707620050557</v>
      </c>
      <c r="C3996" s="63">
        <v>425.88729237994943</v>
      </c>
    </row>
    <row r="3997" spans="1:3" x14ac:dyDescent="0.2">
      <c r="A3997" s="63">
        <v>3973</v>
      </c>
      <c r="B3997" s="63">
        <v>27.133010595077792</v>
      </c>
      <c r="C3997" s="63">
        <v>-33.133010595077792</v>
      </c>
    </row>
    <row r="3998" spans="1:3" x14ac:dyDescent="0.2">
      <c r="A3998" s="63">
        <v>3974</v>
      </c>
      <c r="B3998" s="63">
        <v>15.141711870089463</v>
      </c>
      <c r="C3998" s="63">
        <v>-3.1417118700894626</v>
      </c>
    </row>
    <row r="3999" spans="1:3" x14ac:dyDescent="0.2">
      <c r="A3999" s="63">
        <v>3975</v>
      </c>
      <c r="B3999" s="63">
        <v>5.1489629325991899</v>
      </c>
      <c r="C3999" s="63">
        <v>41.85103706740081</v>
      </c>
    </row>
    <row r="4000" spans="1:3" x14ac:dyDescent="0.2">
      <c r="A4000" s="63">
        <v>3976</v>
      </c>
      <c r="B4000" s="63">
        <v>34.461026482570659</v>
      </c>
      <c r="C4000" s="63">
        <v>-46.461026482570659</v>
      </c>
    </row>
    <row r="4001" spans="1:3" x14ac:dyDescent="0.2">
      <c r="A4001" s="63">
        <v>3977</v>
      </c>
      <c r="B4001" s="63">
        <v>27.799193857577144</v>
      </c>
      <c r="C4001" s="63">
        <v>-31.799193857577144</v>
      </c>
    </row>
    <row r="4002" spans="1:3" x14ac:dyDescent="0.2">
      <c r="A4002" s="63">
        <v>3978</v>
      </c>
      <c r="B4002" s="63">
        <v>35.793393007569364</v>
      </c>
      <c r="C4002" s="63">
        <v>9.2066069924306362</v>
      </c>
    </row>
    <row r="4003" spans="1:3" x14ac:dyDescent="0.2">
      <c r="A4003" s="63">
        <v>3979</v>
      </c>
      <c r="B4003" s="63">
        <v>33.794843220071307</v>
      </c>
      <c r="C4003" s="63">
        <v>-3.7948432200713071</v>
      </c>
    </row>
    <row r="4004" spans="1:3" x14ac:dyDescent="0.2">
      <c r="A4004" s="63">
        <v>3980</v>
      </c>
      <c r="B4004" s="63">
        <v>164.36676266994419</v>
      </c>
      <c r="C4004" s="63">
        <v>138.63323733005581</v>
      </c>
    </row>
    <row r="4005" spans="1:3" x14ac:dyDescent="0.2">
      <c r="A4005" s="63">
        <v>3981</v>
      </c>
      <c r="B4005" s="63">
        <v>141.71653174496623</v>
      </c>
      <c r="C4005" s="63">
        <v>-373.71653174496623</v>
      </c>
    </row>
    <row r="4006" spans="1:3" x14ac:dyDescent="0.2">
      <c r="A4006" s="63">
        <v>3982</v>
      </c>
      <c r="B4006" s="63">
        <v>59.109807195046663</v>
      </c>
      <c r="C4006" s="63">
        <v>65.89019280495333</v>
      </c>
    </row>
    <row r="4007" spans="1:3" x14ac:dyDescent="0.2">
      <c r="A4007" s="63">
        <v>3983</v>
      </c>
      <c r="B4007" s="63">
        <v>99.746986207507106</v>
      </c>
      <c r="C4007" s="63">
        <v>88.253013792492894</v>
      </c>
    </row>
    <row r="4008" spans="1:3" x14ac:dyDescent="0.2">
      <c r="A4008" s="63">
        <v>3984</v>
      </c>
      <c r="B4008" s="63">
        <v>38.458126057566766</v>
      </c>
      <c r="C4008" s="63">
        <v>31.541873942433234</v>
      </c>
    </row>
    <row r="4009" spans="1:3" x14ac:dyDescent="0.2">
      <c r="A4009" s="63">
        <v>3985</v>
      </c>
      <c r="B4009" s="63">
        <v>53.1141578325525</v>
      </c>
      <c r="C4009" s="63">
        <v>-353.11415783255251</v>
      </c>
    </row>
    <row r="4010" spans="1:3" x14ac:dyDescent="0.2">
      <c r="A4010" s="63">
        <v>3986</v>
      </c>
      <c r="B4010" s="63">
        <v>103.07790252000387</v>
      </c>
      <c r="C4010" s="63">
        <v>461.92209747999613</v>
      </c>
    </row>
    <row r="4011" spans="1:3" x14ac:dyDescent="0.2">
      <c r="A4011" s="63">
        <v>3987</v>
      </c>
      <c r="B4011" s="63">
        <v>163.70057940744488</v>
      </c>
      <c r="C4011" s="63">
        <v>186.29942059255512</v>
      </c>
    </row>
    <row r="4012" spans="1:3" x14ac:dyDescent="0.2">
      <c r="A4012" s="63">
        <v>3988</v>
      </c>
      <c r="B4012" s="63">
        <v>80.427671595025913</v>
      </c>
      <c r="C4012" s="63">
        <v>45.572328404974087</v>
      </c>
    </row>
    <row r="4013" spans="1:3" x14ac:dyDescent="0.2">
      <c r="A4013" s="63">
        <v>3989</v>
      </c>
      <c r="B4013" s="63">
        <v>59.775990457546015</v>
      </c>
      <c r="C4013" s="63">
        <v>-3.7759904575460155</v>
      </c>
    </row>
    <row r="4014" spans="1:3" x14ac:dyDescent="0.2">
      <c r="A4014" s="63">
        <v>3990</v>
      </c>
      <c r="B4014" s="63">
        <v>36.459576270068709</v>
      </c>
      <c r="C4014" s="63">
        <v>28.540423729931291</v>
      </c>
    </row>
    <row r="4015" spans="1:3" x14ac:dyDescent="0.2">
      <c r="A4015" s="63">
        <v>3991</v>
      </c>
      <c r="B4015" s="63">
        <v>25.800644070079088</v>
      </c>
      <c r="C4015" s="63">
        <v>16.199355929920912</v>
      </c>
    </row>
    <row r="4016" spans="1:3" x14ac:dyDescent="0.2">
      <c r="A4016" s="63">
        <v>3992</v>
      </c>
      <c r="B4016" s="63">
        <v>45.786141945059633</v>
      </c>
      <c r="C4016" s="63">
        <v>-44.786141945059633</v>
      </c>
    </row>
    <row r="4017" spans="1:3" x14ac:dyDescent="0.2">
      <c r="A4017" s="63">
        <v>3993</v>
      </c>
      <c r="B4017" s="63">
        <v>40.456675845064822</v>
      </c>
      <c r="C4017" s="63">
        <v>32.543324154935178</v>
      </c>
    </row>
    <row r="4018" spans="1:3" x14ac:dyDescent="0.2">
      <c r="A4018" s="63">
        <v>3994</v>
      </c>
      <c r="B4018" s="63">
        <v>37.791942795067413</v>
      </c>
      <c r="C4018" s="63">
        <v>12.208057204932587</v>
      </c>
    </row>
    <row r="4019" spans="1:3" x14ac:dyDescent="0.2">
      <c r="A4019" s="63">
        <v>3995</v>
      </c>
      <c r="B4019" s="63">
        <v>15.141711870089463</v>
      </c>
      <c r="C4019" s="63">
        <v>-2.1417118700894626</v>
      </c>
    </row>
    <row r="4020" spans="1:3" x14ac:dyDescent="0.2">
      <c r="A4020" s="63">
        <v>3996</v>
      </c>
      <c r="B4020" s="63">
        <v>24.468277545080387</v>
      </c>
      <c r="C4020" s="63">
        <v>-17.468277545080387</v>
      </c>
    </row>
    <row r="4021" spans="1:3" x14ac:dyDescent="0.2">
      <c r="A4021" s="63">
        <v>3997</v>
      </c>
      <c r="B4021" s="63">
        <v>33.794843220071307</v>
      </c>
      <c r="C4021" s="63">
        <v>-3.7948432200713071</v>
      </c>
    </row>
    <row r="4022" spans="1:3" x14ac:dyDescent="0.2">
      <c r="A4022" s="63">
        <v>3998</v>
      </c>
      <c r="B4022" s="63">
        <v>59.775990457546015</v>
      </c>
      <c r="C4022" s="63">
        <v>-71.775990457546015</v>
      </c>
    </row>
    <row r="4023" spans="1:3" x14ac:dyDescent="0.2">
      <c r="A4023" s="63">
        <v>3999</v>
      </c>
      <c r="B4023" s="63">
        <v>27.799193857577144</v>
      </c>
      <c r="C4023" s="63">
        <v>-33.799193857577144</v>
      </c>
    </row>
    <row r="4024" spans="1:3" x14ac:dyDescent="0.2">
      <c r="A4024" s="63">
        <v>4000</v>
      </c>
      <c r="B4024" s="63">
        <v>34.461026482570659</v>
      </c>
      <c r="C4024" s="63">
        <v>-44.461026482570659</v>
      </c>
    </row>
    <row r="4025" spans="1:3" x14ac:dyDescent="0.2">
      <c r="A4025" s="63">
        <v>4001</v>
      </c>
      <c r="B4025" s="63">
        <v>28.465377120076493</v>
      </c>
      <c r="C4025" s="63">
        <v>-16.465377120076493</v>
      </c>
    </row>
    <row r="4026" spans="1:3" x14ac:dyDescent="0.2">
      <c r="A4026" s="63">
        <v>4002</v>
      </c>
      <c r="B4026" s="63">
        <v>41.122859107564175</v>
      </c>
      <c r="C4026" s="63">
        <v>-22.122859107564175</v>
      </c>
    </row>
    <row r="4027" spans="1:3" x14ac:dyDescent="0.2">
      <c r="A4027" s="63">
        <v>4003</v>
      </c>
      <c r="B4027" s="63">
        <v>67.770189607538242</v>
      </c>
      <c r="C4027" s="63">
        <v>-45.770189607538242</v>
      </c>
    </row>
    <row r="4028" spans="1:3" x14ac:dyDescent="0.2">
      <c r="A4028" s="63">
        <v>4004</v>
      </c>
      <c r="B4028" s="63">
        <v>63.773090032542129</v>
      </c>
      <c r="C4028" s="63">
        <v>41.226909967457871</v>
      </c>
    </row>
    <row r="4029" spans="1:3" x14ac:dyDescent="0.2">
      <c r="A4029" s="63">
        <v>4005</v>
      </c>
      <c r="B4029" s="63">
        <v>29.131560382575845</v>
      </c>
      <c r="C4029" s="63">
        <v>15.868439617424155</v>
      </c>
    </row>
    <row r="4030" spans="1:3" x14ac:dyDescent="0.2">
      <c r="A4030" s="63">
        <v>4006</v>
      </c>
      <c r="B4030" s="63">
        <v>95.083703370011648</v>
      </c>
      <c r="C4030" s="63">
        <v>36.916296629988352</v>
      </c>
    </row>
    <row r="4031" spans="1:3" x14ac:dyDescent="0.2">
      <c r="A4031" s="63">
        <v>4007</v>
      </c>
      <c r="B4031" s="63">
        <v>26.46682733257844</v>
      </c>
      <c r="C4031" s="63">
        <v>16.53317266742156</v>
      </c>
    </row>
    <row r="4032" spans="1:3" x14ac:dyDescent="0.2">
      <c r="A4032" s="63">
        <v>4008</v>
      </c>
      <c r="B4032" s="63">
        <v>57.111257407548614</v>
      </c>
      <c r="C4032" s="63">
        <v>34.888742592451386</v>
      </c>
    </row>
    <row r="4033" spans="1:3" x14ac:dyDescent="0.2">
      <c r="A4033" s="63">
        <v>4009</v>
      </c>
      <c r="B4033" s="63">
        <v>44.453775420060929</v>
      </c>
      <c r="C4033" s="63">
        <v>2.5462245799390715</v>
      </c>
    </row>
    <row r="4034" spans="1:3" x14ac:dyDescent="0.2">
      <c r="A4034" s="63">
        <v>4010</v>
      </c>
      <c r="B4034" s="63">
        <v>35.793393007569364</v>
      </c>
      <c r="C4034" s="63">
        <v>10.206606992430636</v>
      </c>
    </row>
    <row r="4035" spans="1:3" x14ac:dyDescent="0.2">
      <c r="A4035" s="63">
        <v>4011</v>
      </c>
      <c r="B4035" s="63">
        <v>157.03874678245137</v>
      </c>
      <c r="C4035" s="63">
        <v>100.96125321754863</v>
      </c>
    </row>
    <row r="4036" spans="1:3" x14ac:dyDescent="0.2">
      <c r="A4036" s="63">
        <v>4012</v>
      </c>
      <c r="B4036" s="63">
        <v>31.79629343257325</v>
      </c>
      <c r="C4036" s="63">
        <v>7.2037065674267495</v>
      </c>
    </row>
    <row r="4037" spans="1:3" x14ac:dyDescent="0.2">
      <c r="A4037" s="63">
        <v>4013</v>
      </c>
      <c r="B4037" s="63">
        <v>55.112707620050557</v>
      </c>
      <c r="C4037" s="63">
        <v>32.887292379949443</v>
      </c>
    </row>
    <row r="4038" spans="1:3" x14ac:dyDescent="0.2">
      <c r="A4038" s="63">
        <v>4014</v>
      </c>
      <c r="B4038" s="63">
        <v>70.434922657535637</v>
      </c>
      <c r="C4038" s="63">
        <v>117.56507734246436</v>
      </c>
    </row>
    <row r="4039" spans="1:3" x14ac:dyDescent="0.2">
      <c r="A4039" s="63">
        <v>4015</v>
      </c>
      <c r="B4039" s="63">
        <v>38.458126057566766</v>
      </c>
      <c r="C4039" s="63">
        <v>32.541873942433234</v>
      </c>
    </row>
    <row r="4040" spans="1:3" x14ac:dyDescent="0.2">
      <c r="A4040" s="63">
        <v>4016</v>
      </c>
      <c r="B4040" s="63">
        <v>34.461026482570659</v>
      </c>
      <c r="C4040" s="63">
        <v>-44.461026482570659</v>
      </c>
    </row>
    <row r="4041" spans="1:3" x14ac:dyDescent="0.2">
      <c r="A4041" s="63">
        <v>4017</v>
      </c>
      <c r="B4041" s="63">
        <v>28.465377120076493</v>
      </c>
      <c r="C4041" s="63">
        <v>-15.465377120076493</v>
      </c>
    </row>
    <row r="4042" spans="1:3" x14ac:dyDescent="0.2">
      <c r="A4042" s="63">
        <v>4018</v>
      </c>
      <c r="B4042" s="63">
        <v>27.799193857577144</v>
      </c>
      <c r="C4042" s="63">
        <v>-31.799193857577144</v>
      </c>
    </row>
    <row r="4043" spans="1:3" x14ac:dyDescent="0.2">
      <c r="A4043" s="63">
        <v>4019</v>
      </c>
      <c r="B4043" s="63">
        <v>35.793393007569364</v>
      </c>
      <c r="C4043" s="63">
        <v>9.2066069924306362</v>
      </c>
    </row>
    <row r="4044" spans="1:3" x14ac:dyDescent="0.2">
      <c r="A4044" s="63">
        <v>4020</v>
      </c>
      <c r="B4044" s="63">
        <v>33.794843220071307</v>
      </c>
      <c r="C4044" s="63">
        <v>-3.7948432200713071</v>
      </c>
    </row>
    <row r="4045" spans="1:3" x14ac:dyDescent="0.2">
      <c r="A4045" s="63">
        <v>4021</v>
      </c>
      <c r="B4045" s="63">
        <v>59.775990457546015</v>
      </c>
      <c r="C4045" s="63">
        <v>-71.775990457546015</v>
      </c>
    </row>
    <row r="4046" spans="1:3" x14ac:dyDescent="0.2">
      <c r="A4046" s="63">
        <v>4022</v>
      </c>
      <c r="B4046" s="63">
        <v>66.437823082539524</v>
      </c>
      <c r="C4046" s="63">
        <v>59.562176917460476</v>
      </c>
    </row>
    <row r="4047" spans="1:3" x14ac:dyDescent="0.2">
      <c r="A4047" s="63">
        <v>4023</v>
      </c>
      <c r="B4047" s="63">
        <v>41.122859107564175</v>
      </c>
      <c r="C4047" s="63">
        <v>35.877140892435825</v>
      </c>
    </row>
    <row r="4048" spans="1:3" x14ac:dyDescent="0.2">
      <c r="A4048" s="63">
        <v>4024</v>
      </c>
      <c r="B4048" s="63">
        <v>51.115608045054451</v>
      </c>
      <c r="C4048" s="63">
        <v>6.8843919549455492</v>
      </c>
    </row>
    <row r="4049" spans="1:3" x14ac:dyDescent="0.2">
      <c r="A4049" s="63">
        <v>4025</v>
      </c>
      <c r="B4049" s="63">
        <v>40.456675845064822</v>
      </c>
      <c r="C4049" s="63">
        <v>-0.45667584506482228</v>
      </c>
    </row>
    <row r="4050" spans="1:3" x14ac:dyDescent="0.2">
      <c r="A4050" s="63">
        <v>4026</v>
      </c>
      <c r="B4050" s="63">
        <v>59.775990457546015</v>
      </c>
      <c r="C4050" s="63">
        <v>-3.7759904575460155</v>
      </c>
    </row>
    <row r="4051" spans="1:3" x14ac:dyDescent="0.2">
      <c r="A4051" s="63">
        <v>4027</v>
      </c>
      <c r="B4051" s="63">
        <v>27.133010595077792</v>
      </c>
      <c r="C4051" s="63">
        <v>12.866989404922208</v>
      </c>
    </row>
    <row r="4052" spans="1:3" x14ac:dyDescent="0.2">
      <c r="A4052" s="63">
        <v>4028</v>
      </c>
      <c r="B4052" s="63">
        <v>125.06195018248248</v>
      </c>
      <c r="C4052" s="63">
        <v>64.938049817517523</v>
      </c>
    </row>
    <row r="4053" spans="1:3" x14ac:dyDescent="0.2">
      <c r="A4053" s="63">
        <v>4029</v>
      </c>
      <c r="B4053" s="63">
        <v>38.458126057566766</v>
      </c>
      <c r="C4053" s="63">
        <v>31.541873942433234</v>
      </c>
    </row>
    <row r="4054" spans="1:3" x14ac:dyDescent="0.2">
      <c r="A4054" s="63">
        <v>4030</v>
      </c>
      <c r="B4054" s="63">
        <v>55.112707620050557</v>
      </c>
      <c r="C4054" s="63">
        <v>32.887292379949443</v>
      </c>
    </row>
    <row r="4055" spans="1:3" x14ac:dyDescent="0.2">
      <c r="A4055" s="63">
        <v>4031</v>
      </c>
      <c r="B4055" s="63">
        <v>59.109807195046663</v>
      </c>
      <c r="C4055" s="63">
        <v>65.89019280495333</v>
      </c>
    </row>
    <row r="4056" spans="1:3" x14ac:dyDescent="0.2">
      <c r="A4056" s="63">
        <v>4032</v>
      </c>
      <c r="B4056" s="63">
        <v>129.05904975747859</v>
      </c>
      <c r="C4056" s="63">
        <v>128.94095024252141</v>
      </c>
    </row>
    <row r="4057" spans="1:3" x14ac:dyDescent="0.2">
      <c r="A4057" s="63">
        <v>4033</v>
      </c>
      <c r="B4057" s="63">
        <v>31.79629343257325</v>
      </c>
      <c r="C4057" s="63">
        <v>8.2037065674267495</v>
      </c>
    </row>
    <row r="4058" spans="1:3" x14ac:dyDescent="0.2">
      <c r="A4058" s="63">
        <v>4034</v>
      </c>
      <c r="B4058" s="63">
        <v>81.093854857525272</v>
      </c>
      <c r="C4058" s="63">
        <v>-42.093854857525272</v>
      </c>
    </row>
    <row r="4059" spans="1:3" x14ac:dyDescent="0.2">
      <c r="A4059" s="63">
        <v>4035</v>
      </c>
      <c r="B4059" s="63">
        <v>114.40301798249284</v>
      </c>
      <c r="C4059" s="63">
        <v>177.59698201750717</v>
      </c>
    </row>
    <row r="4060" spans="1:3" x14ac:dyDescent="0.2">
      <c r="A4060" s="63">
        <v>4036</v>
      </c>
      <c r="B4060" s="63">
        <v>113.07065145749414</v>
      </c>
      <c r="C4060" s="63">
        <v>-196.07065145749414</v>
      </c>
    </row>
    <row r="4061" spans="1:3" x14ac:dyDescent="0.2">
      <c r="A4061" s="63">
        <v>4037</v>
      </c>
      <c r="B4061" s="63">
        <v>169.69622876993901</v>
      </c>
      <c r="C4061" s="63">
        <v>179.30377123006099</v>
      </c>
    </row>
    <row r="4062" spans="1:3" x14ac:dyDescent="0.2">
      <c r="A4062" s="63">
        <v>4038</v>
      </c>
      <c r="B4062" s="63">
        <v>118.40011755748895</v>
      </c>
      <c r="C4062" s="63">
        <v>-306.40011755748895</v>
      </c>
    </row>
    <row r="4063" spans="1:3" x14ac:dyDescent="0.2">
      <c r="A4063" s="63">
        <v>4039</v>
      </c>
      <c r="B4063" s="63">
        <v>168.36386224494032</v>
      </c>
      <c r="C4063" s="63">
        <v>22.636137755059679</v>
      </c>
    </row>
    <row r="4064" spans="1:3" x14ac:dyDescent="0.2">
      <c r="A4064" s="63">
        <v>4040</v>
      </c>
      <c r="B4064" s="63">
        <v>177.69042791993127</v>
      </c>
      <c r="C4064" s="63">
        <v>113.30957208006873</v>
      </c>
    </row>
    <row r="4065" spans="1:3" x14ac:dyDescent="0.2">
      <c r="A4065" s="63">
        <v>4041</v>
      </c>
      <c r="B4065" s="63">
        <v>175.6918781324332</v>
      </c>
      <c r="C4065" s="63">
        <v>14.308121867566797</v>
      </c>
    </row>
    <row r="4066" spans="1:3" x14ac:dyDescent="0.2">
      <c r="A4066" s="63">
        <v>4042</v>
      </c>
      <c r="B4066" s="63">
        <v>129.05904975747859</v>
      </c>
      <c r="C4066" s="63">
        <v>-634.05904975747853</v>
      </c>
    </row>
    <row r="4067" spans="1:3" x14ac:dyDescent="0.2">
      <c r="A4067" s="63">
        <v>4043</v>
      </c>
      <c r="B4067" s="63">
        <v>107.74118535749933</v>
      </c>
      <c r="C4067" s="63">
        <v>-68.741185357499333</v>
      </c>
    </row>
    <row r="4068" spans="1:3" x14ac:dyDescent="0.2">
      <c r="A4068" s="63">
        <v>4044</v>
      </c>
      <c r="B4068" s="63">
        <v>113.7368347199935</v>
      </c>
      <c r="C4068" s="63">
        <v>91.263165280006504</v>
      </c>
    </row>
    <row r="4069" spans="1:3" x14ac:dyDescent="0.2">
      <c r="A4069" s="63">
        <v>4045</v>
      </c>
      <c r="B4069" s="63">
        <v>100.41316947000647</v>
      </c>
      <c r="C4069" s="63">
        <v>58.586830529993534</v>
      </c>
    </row>
    <row r="4070" spans="1:3" x14ac:dyDescent="0.2">
      <c r="A4070" s="63">
        <v>4046</v>
      </c>
      <c r="B4070" s="63">
        <v>5.1489629325991899</v>
      </c>
      <c r="C4070" s="63">
        <v>40.85103706740081</v>
      </c>
    </row>
    <row r="4071" spans="1:3" x14ac:dyDescent="0.2">
      <c r="A4071" s="63">
        <v>4047</v>
      </c>
      <c r="B4071" s="63">
        <v>15.141711870089463</v>
      </c>
      <c r="C4071" s="63">
        <v>-2.1417118700894626</v>
      </c>
    </row>
    <row r="4072" spans="1:3" x14ac:dyDescent="0.2">
      <c r="A4072" s="63">
        <v>4048</v>
      </c>
      <c r="B4072" s="63">
        <v>19.804994707584925</v>
      </c>
      <c r="C4072" s="63">
        <v>5.1950052924150754</v>
      </c>
    </row>
    <row r="4073" spans="1:3" x14ac:dyDescent="0.2">
      <c r="A4073" s="63">
        <v>4049</v>
      </c>
      <c r="B4073" s="63">
        <v>27.133010595077792</v>
      </c>
      <c r="C4073" s="63">
        <v>-33.133010595077792</v>
      </c>
    </row>
    <row r="4074" spans="1:3" x14ac:dyDescent="0.2">
      <c r="A4074" s="63">
        <v>4050</v>
      </c>
      <c r="B4074" s="63">
        <v>24.468277545080387</v>
      </c>
      <c r="C4074" s="63">
        <v>-17.468277545080387</v>
      </c>
    </row>
    <row r="4075" spans="1:3" x14ac:dyDescent="0.2">
      <c r="A4075" s="63">
        <v>4051</v>
      </c>
      <c r="B4075" s="63">
        <v>26.46682733257844</v>
      </c>
      <c r="C4075" s="63">
        <v>15.53317266742156</v>
      </c>
    </row>
    <row r="4076" spans="1:3" x14ac:dyDescent="0.2">
      <c r="A4076" s="63">
        <v>4052</v>
      </c>
      <c r="B4076" s="63">
        <v>57.111257407548614</v>
      </c>
      <c r="C4076" s="63">
        <v>34.888742592451386</v>
      </c>
    </row>
    <row r="4077" spans="1:3" x14ac:dyDescent="0.2">
      <c r="A4077" s="63">
        <v>4053</v>
      </c>
      <c r="B4077" s="63">
        <v>60.442173720045368</v>
      </c>
      <c r="C4077" s="63">
        <v>71.557826279954639</v>
      </c>
    </row>
    <row r="4078" spans="1:3" x14ac:dyDescent="0.2">
      <c r="A4078" s="63">
        <v>4054</v>
      </c>
      <c r="B4078" s="63">
        <v>21.803544495082978</v>
      </c>
      <c r="C4078" s="63">
        <v>6.1964555049170222</v>
      </c>
    </row>
    <row r="4079" spans="1:3" x14ac:dyDescent="0.2">
      <c r="A4079" s="63">
        <v>4055</v>
      </c>
      <c r="B4079" s="63">
        <v>63.773090032542129</v>
      </c>
      <c r="C4079" s="63">
        <v>40.226909967457871</v>
      </c>
    </row>
    <row r="4080" spans="1:3" x14ac:dyDescent="0.2">
      <c r="A4080" s="63">
        <v>4056</v>
      </c>
      <c r="B4080" s="63">
        <v>41.789042370063527</v>
      </c>
      <c r="C4080" s="63">
        <v>-17.789042370063527</v>
      </c>
    </row>
    <row r="4081" spans="1:3" x14ac:dyDescent="0.2">
      <c r="A4081" s="63">
        <v>4057</v>
      </c>
      <c r="B4081" s="63">
        <v>44.453775420060929</v>
      </c>
      <c r="C4081" s="63">
        <v>4.5462245799390715</v>
      </c>
    </row>
    <row r="4082" spans="1:3" x14ac:dyDescent="0.2">
      <c r="A4082" s="63">
        <v>4058</v>
      </c>
      <c r="B4082" s="63">
        <v>148.3783643699598</v>
      </c>
      <c r="C4082" s="63">
        <v>11.621635630040203</v>
      </c>
    </row>
    <row r="4083" spans="1:3" x14ac:dyDescent="0.2">
      <c r="A4083" s="63">
        <v>4059</v>
      </c>
      <c r="B4083" s="63">
        <v>39.79049258256547</v>
      </c>
      <c r="C4083" s="63">
        <v>-45.79049258256547</v>
      </c>
    </row>
    <row r="4084" spans="1:3" x14ac:dyDescent="0.2">
      <c r="A4084" s="63">
        <v>4060</v>
      </c>
      <c r="B4084" s="63">
        <v>40.456675845064822</v>
      </c>
      <c r="C4084" s="63">
        <v>-19.456675845064822</v>
      </c>
    </row>
    <row r="4085" spans="1:3" x14ac:dyDescent="0.2">
      <c r="A4085" s="63">
        <v>4061</v>
      </c>
      <c r="B4085" s="63">
        <v>35.793393007569364</v>
      </c>
      <c r="C4085" s="63">
        <v>11.206606992430636</v>
      </c>
    </row>
    <row r="4086" spans="1:3" x14ac:dyDescent="0.2">
      <c r="A4086" s="63">
        <v>4062</v>
      </c>
      <c r="B4086" s="63">
        <v>40.456675845064822</v>
      </c>
      <c r="C4086" s="63">
        <v>32.543324154935178</v>
      </c>
    </row>
    <row r="4087" spans="1:3" x14ac:dyDescent="0.2">
      <c r="A4087" s="63">
        <v>4063</v>
      </c>
      <c r="B4087" s="63">
        <v>37.791942795067413</v>
      </c>
      <c r="C4087" s="63">
        <v>12.208057204932587</v>
      </c>
    </row>
    <row r="4088" spans="1:3" x14ac:dyDescent="0.2">
      <c r="A4088" s="63">
        <v>4064</v>
      </c>
      <c r="B4088" s="63">
        <v>45.786141945059633</v>
      </c>
      <c r="C4088" s="63">
        <v>-44.786141945059633</v>
      </c>
    </row>
    <row r="4089" spans="1:3" x14ac:dyDescent="0.2">
      <c r="A4089" s="63">
        <v>4065</v>
      </c>
      <c r="B4089" s="63">
        <v>125.06195018248248</v>
      </c>
      <c r="C4089" s="63">
        <v>55.938049817517523</v>
      </c>
    </row>
    <row r="4090" spans="1:3" x14ac:dyDescent="0.2">
      <c r="A4090" s="63">
        <v>4066</v>
      </c>
      <c r="B4090" s="63">
        <v>36.459576270068709</v>
      </c>
      <c r="C4090" s="63">
        <v>28.540423729931291</v>
      </c>
    </row>
    <row r="4091" spans="1:3" x14ac:dyDescent="0.2">
      <c r="A4091" s="63">
        <v>4067</v>
      </c>
      <c r="B4091" s="63">
        <v>19.804994707584925</v>
      </c>
      <c r="C4091" s="63">
        <v>-3.8049947075849246</v>
      </c>
    </row>
    <row r="4092" spans="1:3" x14ac:dyDescent="0.2">
      <c r="A4092" s="63">
        <v>4068</v>
      </c>
      <c r="B4092" s="63">
        <v>41.122859107564175</v>
      </c>
      <c r="C4092" s="63">
        <v>-22.122859107564175</v>
      </c>
    </row>
    <row r="4093" spans="1:3" x14ac:dyDescent="0.2">
      <c r="A4093" s="63">
        <v>4069</v>
      </c>
      <c r="B4093" s="63">
        <v>55.112707620050557</v>
      </c>
      <c r="C4093" s="63">
        <v>11.887292379949443</v>
      </c>
    </row>
    <row r="4094" spans="1:3" x14ac:dyDescent="0.2">
      <c r="A4094" s="63">
        <v>4070</v>
      </c>
      <c r="B4094" s="63">
        <v>47.118508470058337</v>
      </c>
      <c r="C4094" s="63">
        <v>26.881491529941663</v>
      </c>
    </row>
    <row r="4095" spans="1:3" x14ac:dyDescent="0.2">
      <c r="A4095" s="63">
        <v>4071</v>
      </c>
      <c r="B4095" s="63">
        <v>67.770189607538242</v>
      </c>
      <c r="C4095" s="63">
        <v>-43.770189607538242</v>
      </c>
    </row>
    <row r="4096" spans="1:3" x14ac:dyDescent="0.2">
      <c r="A4096" s="63">
        <v>4072</v>
      </c>
      <c r="B4096" s="63">
        <v>118.40011755748895</v>
      </c>
      <c r="C4096" s="63">
        <v>10.599882442511046</v>
      </c>
    </row>
    <row r="4097" spans="1:3" x14ac:dyDescent="0.2">
      <c r="A4097" s="63">
        <v>4073</v>
      </c>
      <c r="B4097" s="63">
        <v>36.459576270068709</v>
      </c>
      <c r="C4097" s="63">
        <v>-45.459576270068709</v>
      </c>
    </row>
    <row r="4098" spans="1:3" x14ac:dyDescent="0.2">
      <c r="A4098" s="63">
        <v>4074</v>
      </c>
      <c r="B4098" s="63">
        <v>41.122859107564175</v>
      </c>
      <c r="C4098" s="63">
        <v>1.8771408924358255</v>
      </c>
    </row>
    <row r="4099" spans="1:3" x14ac:dyDescent="0.2">
      <c r="A4099" s="63">
        <v>4075</v>
      </c>
      <c r="B4099" s="63">
        <v>35.793393007569364</v>
      </c>
      <c r="C4099" s="63">
        <v>-26.793393007569364</v>
      </c>
    </row>
    <row r="4100" spans="1:3" x14ac:dyDescent="0.2">
      <c r="A4100" s="63">
        <v>4076</v>
      </c>
      <c r="B4100" s="63">
        <v>40.456675845064822</v>
      </c>
      <c r="C4100" s="63">
        <v>-1.4566758450648223</v>
      </c>
    </row>
    <row r="4101" spans="1:3" x14ac:dyDescent="0.2">
      <c r="A4101" s="63">
        <v>4077</v>
      </c>
      <c r="B4101" s="63">
        <v>59.109807195046663</v>
      </c>
      <c r="C4101" s="63">
        <v>38.890192804953337</v>
      </c>
    </row>
    <row r="4102" spans="1:3" x14ac:dyDescent="0.2">
      <c r="A4102" s="63">
        <v>4078</v>
      </c>
      <c r="B4102" s="63">
        <v>41.122859107564175</v>
      </c>
      <c r="C4102" s="63">
        <v>37.877140892435825</v>
      </c>
    </row>
    <row r="4103" spans="1:3" x14ac:dyDescent="0.2">
      <c r="A4103" s="63">
        <v>4079</v>
      </c>
      <c r="B4103" s="63">
        <v>49.783241520055746</v>
      </c>
      <c r="C4103" s="63">
        <v>20.216758479944254</v>
      </c>
    </row>
    <row r="4104" spans="1:3" x14ac:dyDescent="0.2">
      <c r="A4104" s="63">
        <v>4080</v>
      </c>
      <c r="B4104" s="63">
        <v>65.105456557540833</v>
      </c>
      <c r="C4104" s="63">
        <v>133.89454344245917</v>
      </c>
    </row>
    <row r="4105" spans="1:3" x14ac:dyDescent="0.2">
      <c r="A4105" s="63">
        <v>4081</v>
      </c>
      <c r="B4105" s="63">
        <v>33.794843220071307</v>
      </c>
      <c r="C4105" s="63">
        <v>9.2051567799286929</v>
      </c>
    </row>
    <row r="4106" spans="1:3" x14ac:dyDescent="0.2">
      <c r="A4106" s="63">
        <v>4082</v>
      </c>
      <c r="B4106" s="63">
        <v>62.440723507543424</v>
      </c>
      <c r="C4106" s="63">
        <v>68.559276492456576</v>
      </c>
    </row>
    <row r="4107" spans="1:3" x14ac:dyDescent="0.2">
      <c r="A4107" s="63">
        <v>4083</v>
      </c>
      <c r="B4107" s="63">
        <v>113.07065145749414</v>
      </c>
      <c r="C4107" s="63">
        <v>83.929348542505863</v>
      </c>
    </row>
    <row r="4108" spans="1:3" x14ac:dyDescent="0.2">
      <c r="A4108" s="63">
        <v>4084</v>
      </c>
      <c r="B4108" s="63">
        <v>33.794843220071307</v>
      </c>
      <c r="C4108" s="63">
        <v>9.2051567799286929</v>
      </c>
    </row>
    <row r="4109" spans="1:3" x14ac:dyDescent="0.2">
      <c r="A4109" s="63">
        <v>4085</v>
      </c>
      <c r="B4109" s="63">
        <v>62.440723507543424</v>
      </c>
      <c r="C4109" s="63">
        <v>68.559276492456576</v>
      </c>
    </row>
    <row r="4110" spans="1:3" x14ac:dyDescent="0.2">
      <c r="A4110" s="63">
        <v>4086</v>
      </c>
      <c r="B4110" s="63">
        <v>41.122859107564175</v>
      </c>
      <c r="C4110" s="63">
        <v>37.877140892435825</v>
      </c>
    </row>
    <row r="4111" spans="1:3" x14ac:dyDescent="0.2">
      <c r="A4111" s="63">
        <v>4087</v>
      </c>
      <c r="B4111" s="63">
        <v>49.783241520055746</v>
      </c>
      <c r="C4111" s="63">
        <v>20.216758479944254</v>
      </c>
    </row>
    <row r="4112" spans="1:3" x14ac:dyDescent="0.2">
      <c r="A4112" s="63">
        <v>4088</v>
      </c>
      <c r="B4112" s="63">
        <v>145.71363131996236</v>
      </c>
      <c r="C4112" s="63">
        <v>175.28636868003764</v>
      </c>
    </row>
    <row r="4113" spans="1:3" x14ac:dyDescent="0.2">
      <c r="A4113" s="63">
        <v>4089</v>
      </c>
      <c r="B4113" s="63">
        <v>154.37401373245393</v>
      </c>
      <c r="C4113" s="63">
        <v>78.625986267546068</v>
      </c>
    </row>
    <row r="4114" spans="1:3" x14ac:dyDescent="0.2">
      <c r="A4114" s="63">
        <v>4090</v>
      </c>
      <c r="B4114" s="63">
        <v>139.05179869496885</v>
      </c>
      <c r="C4114" s="63">
        <v>148.94820130503115</v>
      </c>
    </row>
    <row r="4115" spans="1:3" x14ac:dyDescent="0.2">
      <c r="A4115" s="63">
        <v>4091</v>
      </c>
      <c r="B4115" s="63">
        <v>111.07210166999609</v>
      </c>
      <c r="C4115" s="63">
        <v>69.927898330003913</v>
      </c>
    </row>
    <row r="4116" spans="1:3" x14ac:dyDescent="0.2">
      <c r="A4116" s="63">
        <v>4092</v>
      </c>
      <c r="B4116" s="63">
        <v>176.35806139493252</v>
      </c>
      <c r="C4116" s="63">
        <v>144.64193860506748</v>
      </c>
    </row>
    <row r="4117" spans="1:3" x14ac:dyDescent="0.2">
      <c r="A4117" s="63">
        <v>4093</v>
      </c>
      <c r="B4117" s="63">
        <v>88.42187074501814</v>
      </c>
      <c r="C4117" s="63">
        <v>94.57812925498186</v>
      </c>
    </row>
    <row r="4118" spans="1:3" x14ac:dyDescent="0.2">
      <c r="A4118" s="63">
        <v>4094</v>
      </c>
      <c r="B4118" s="63">
        <v>173.02714508243577</v>
      </c>
      <c r="C4118" s="63">
        <v>58.972854917564234</v>
      </c>
    </row>
    <row r="4119" spans="1:3" x14ac:dyDescent="0.2">
      <c r="A4119" s="63">
        <v>4095</v>
      </c>
      <c r="B4119" s="63">
        <v>220.32615671988975</v>
      </c>
      <c r="C4119" s="63">
        <v>100.67384328011025</v>
      </c>
    </row>
    <row r="4120" spans="1:3" x14ac:dyDescent="0.2">
      <c r="A4120" s="63">
        <v>4096</v>
      </c>
      <c r="B4120" s="63">
        <v>20.471177970084277</v>
      </c>
      <c r="C4120" s="63">
        <v>4.5288220299157231</v>
      </c>
    </row>
    <row r="4121" spans="1:3" x14ac:dyDescent="0.2">
      <c r="A4121" s="63">
        <v>4097</v>
      </c>
      <c r="B4121" s="63">
        <v>5.1489629325991899</v>
      </c>
      <c r="C4121" s="63">
        <v>41.85103706740081</v>
      </c>
    </row>
    <row r="4122" spans="1:3" x14ac:dyDescent="0.2">
      <c r="A4122" s="63">
        <v>4098</v>
      </c>
      <c r="B4122" s="63">
        <v>15.807895132588815</v>
      </c>
      <c r="C4122" s="63">
        <v>-0.80789513258881485</v>
      </c>
    </row>
    <row r="4123" spans="1:3" x14ac:dyDescent="0.2">
      <c r="A4123" s="63">
        <v>4099</v>
      </c>
      <c r="B4123" s="63">
        <v>25.800644070079088</v>
      </c>
      <c r="C4123" s="63">
        <v>-13.800644070079088</v>
      </c>
    </row>
    <row r="4124" spans="1:3" x14ac:dyDescent="0.2">
      <c r="A4124" s="63">
        <v>4100</v>
      </c>
      <c r="B4124" s="63">
        <v>11.810795557592705</v>
      </c>
      <c r="C4124" s="63">
        <v>-12.810795557592705</v>
      </c>
    </row>
    <row r="4125" spans="1:3" x14ac:dyDescent="0.2">
      <c r="A4125" s="63">
        <v>4101</v>
      </c>
      <c r="B4125" s="63">
        <v>37.791942795067413</v>
      </c>
      <c r="C4125" s="63">
        <v>-44.791942795067413</v>
      </c>
    </row>
    <row r="4126" spans="1:3" x14ac:dyDescent="0.2">
      <c r="A4126" s="63">
        <v>4102</v>
      </c>
      <c r="B4126" s="63">
        <v>66.437823082539524</v>
      </c>
      <c r="C4126" s="63">
        <v>-42.437823082539524</v>
      </c>
    </row>
    <row r="4127" spans="1:3" x14ac:dyDescent="0.2">
      <c r="A4127" s="63">
        <v>4103</v>
      </c>
      <c r="B4127" s="63">
        <v>30.46392690757455</v>
      </c>
      <c r="C4127" s="63">
        <v>-14.46392690757455</v>
      </c>
    </row>
    <row r="4128" spans="1:3" x14ac:dyDescent="0.2">
      <c r="A4128" s="63">
        <v>4104</v>
      </c>
      <c r="B4128" s="63">
        <v>18.47262818258622</v>
      </c>
      <c r="C4128" s="63">
        <v>-42.47262818258622</v>
      </c>
    </row>
    <row r="4129" spans="1:3" x14ac:dyDescent="0.2">
      <c r="A4129" s="63">
        <v>4105</v>
      </c>
      <c r="B4129" s="63">
        <v>31.130110170073902</v>
      </c>
      <c r="C4129" s="63">
        <v>-28.130110170073902</v>
      </c>
    </row>
    <row r="4130" spans="1:3" x14ac:dyDescent="0.2">
      <c r="A4130" s="63">
        <v>4106</v>
      </c>
      <c r="B4130" s="63">
        <v>38.458126057566766</v>
      </c>
      <c r="C4130" s="63">
        <v>32.541873942433234</v>
      </c>
    </row>
    <row r="4131" spans="1:3" x14ac:dyDescent="0.2">
      <c r="A4131" s="63">
        <v>4107</v>
      </c>
      <c r="B4131" s="63">
        <v>25.800644070079088</v>
      </c>
      <c r="C4131" s="63">
        <v>14.199355929920912</v>
      </c>
    </row>
    <row r="4132" spans="1:3" x14ac:dyDescent="0.2">
      <c r="A4132" s="63">
        <v>4108</v>
      </c>
      <c r="B4132" s="63">
        <v>50.449424782555099</v>
      </c>
      <c r="C4132" s="63">
        <v>-11.449424782555099</v>
      </c>
    </row>
    <row r="4133" spans="1:3" x14ac:dyDescent="0.2">
      <c r="A4133" s="63">
        <v>4109</v>
      </c>
      <c r="B4133" s="63">
        <v>47.118508470058337</v>
      </c>
      <c r="C4133" s="63">
        <v>5.8814915299416626</v>
      </c>
    </row>
    <row r="4134" spans="1:3" x14ac:dyDescent="0.2">
      <c r="A4134" s="63">
        <v>4110</v>
      </c>
      <c r="B4134" s="63">
        <v>24.468277545080387</v>
      </c>
      <c r="C4134" s="63">
        <v>12.531722454919613</v>
      </c>
    </row>
    <row r="4135" spans="1:3" x14ac:dyDescent="0.2">
      <c r="A4135" s="63">
        <v>4111</v>
      </c>
      <c r="B4135" s="63">
        <v>27.133010595077792</v>
      </c>
      <c r="C4135" s="63">
        <v>15.866989404922208</v>
      </c>
    </row>
    <row r="4136" spans="1:3" x14ac:dyDescent="0.2">
      <c r="A4136" s="63">
        <v>4112</v>
      </c>
      <c r="B4136" s="63">
        <v>63.773090032542129</v>
      </c>
      <c r="C4136" s="63">
        <v>43.226909967457871</v>
      </c>
    </row>
    <row r="4137" spans="1:3" x14ac:dyDescent="0.2">
      <c r="A4137" s="63">
        <v>4113</v>
      </c>
      <c r="B4137" s="63">
        <v>55.778890882549909</v>
      </c>
      <c r="C4137" s="63">
        <v>124.22110911745008</v>
      </c>
    </row>
    <row r="4138" spans="1:3" x14ac:dyDescent="0.2">
      <c r="A4138" s="63">
        <v>4114</v>
      </c>
      <c r="B4138" s="63">
        <v>81.093854857525272</v>
      </c>
      <c r="C4138" s="63">
        <v>47.906145142474728</v>
      </c>
    </row>
    <row r="4139" spans="1:3" x14ac:dyDescent="0.2">
      <c r="A4139" s="63">
        <v>4115</v>
      </c>
      <c r="B4139" s="63">
        <v>35.793393007569364</v>
      </c>
      <c r="C4139" s="63">
        <v>-26.793393007569364</v>
      </c>
    </row>
    <row r="4140" spans="1:3" x14ac:dyDescent="0.2">
      <c r="A4140" s="63">
        <v>4116</v>
      </c>
      <c r="B4140" s="63">
        <v>41.122859107564175</v>
      </c>
      <c r="C4140" s="63">
        <v>1.8771408924358255</v>
      </c>
    </row>
    <row r="4141" spans="1:3" x14ac:dyDescent="0.2">
      <c r="A4141" s="63">
        <v>4117</v>
      </c>
      <c r="B4141" s="63">
        <v>32.462476695072603</v>
      </c>
      <c r="C4141" s="63">
        <v>3.5375233049273973</v>
      </c>
    </row>
    <row r="4142" spans="1:3" x14ac:dyDescent="0.2">
      <c r="A4142" s="63">
        <v>4118</v>
      </c>
      <c r="B4142" s="63">
        <v>36.459576270068709</v>
      </c>
      <c r="C4142" s="63">
        <v>-45.459576270068709</v>
      </c>
    </row>
    <row r="4143" spans="1:3" x14ac:dyDescent="0.2">
      <c r="A4143" s="63">
        <v>4119</v>
      </c>
      <c r="B4143" s="63">
        <v>32.462476695072603</v>
      </c>
      <c r="C4143" s="63">
        <v>12.537523304927397</v>
      </c>
    </row>
    <row r="4144" spans="1:3" x14ac:dyDescent="0.2">
      <c r="A4144" s="63">
        <v>4120</v>
      </c>
      <c r="B4144" s="63">
        <v>27.799193857577144</v>
      </c>
      <c r="C4144" s="63">
        <v>17.200806142422856</v>
      </c>
    </row>
    <row r="4145" spans="1:3" x14ac:dyDescent="0.2">
      <c r="A4145" s="63">
        <v>4121</v>
      </c>
      <c r="B4145" s="63">
        <v>33.794843220071307</v>
      </c>
      <c r="C4145" s="63">
        <v>8.2051567799286929</v>
      </c>
    </row>
    <row r="4146" spans="1:3" x14ac:dyDescent="0.2">
      <c r="A4146" s="63">
        <v>4122</v>
      </c>
      <c r="B4146" s="63">
        <v>41.789042370063527</v>
      </c>
      <c r="C4146" s="63">
        <v>-45.789042370063527</v>
      </c>
    </row>
    <row r="4147" spans="1:3" x14ac:dyDescent="0.2">
      <c r="A4147" s="63">
        <v>4123</v>
      </c>
      <c r="B4147" s="63">
        <v>58.443623932547311</v>
      </c>
      <c r="C4147" s="63">
        <v>15.556376067452689</v>
      </c>
    </row>
    <row r="4148" spans="1:3" x14ac:dyDescent="0.2">
      <c r="A4148" s="63">
        <v>4124</v>
      </c>
      <c r="B4148" s="63">
        <v>21.137361232583629</v>
      </c>
      <c r="C4148" s="63">
        <v>-2.1373612325836291</v>
      </c>
    </row>
    <row r="4149" spans="1:3" x14ac:dyDescent="0.2">
      <c r="A4149" s="63">
        <v>4125</v>
      </c>
      <c r="B4149" s="63">
        <v>48.450874995057042</v>
      </c>
      <c r="C4149" s="63">
        <v>-15.450874995057042</v>
      </c>
    </row>
    <row r="4150" spans="1:3" x14ac:dyDescent="0.2">
      <c r="A4150" s="63">
        <v>4126</v>
      </c>
      <c r="B4150" s="63">
        <v>63.773090032542129</v>
      </c>
      <c r="C4150" s="63">
        <v>-33.773090032542129</v>
      </c>
    </row>
    <row r="4151" spans="1:3" x14ac:dyDescent="0.2">
      <c r="A4151" s="63">
        <v>4127</v>
      </c>
      <c r="B4151" s="63">
        <v>60.442173720045368</v>
      </c>
      <c r="C4151" s="63">
        <v>24.557826279954632</v>
      </c>
    </row>
    <row r="4152" spans="1:3" x14ac:dyDescent="0.2">
      <c r="A4152" s="63">
        <v>4128</v>
      </c>
      <c r="B4152" s="63">
        <v>50.449424782555099</v>
      </c>
      <c r="C4152" s="63">
        <v>-10.449424782555099</v>
      </c>
    </row>
    <row r="4153" spans="1:3" x14ac:dyDescent="0.2">
      <c r="A4153" s="63">
        <v>4129</v>
      </c>
      <c r="B4153" s="63">
        <v>47.118508470058337</v>
      </c>
      <c r="C4153" s="63">
        <v>5.8814915299416626</v>
      </c>
    </row>
    <row r="4154" spans="1:3" x14ac:dyDescent="0.2">
      <c r="A4154" s="63">
        <v>4130</v>
      </c>
      <c r="B4154" s="63">
        <v>38.458126057566766</v>
      </c>
      <c r="C4154" s="63">
        <v>31.541873942433234</v>
      </c>
    </row>
    <row r="4155" spans="1:3" x14ac:dyDescent="0.2">
      <c r="A4155" s="63">
        <v>4131</v>
      </c>
      <c r="B4155" s="63">
        <v>27.133010595077792</v>
      </c>
      <c r="C4155" s="63">
        <v>14.866989404922208</v>
      </c>
    </row>
    <row r="4156" spans="1:3" x14ac:dyDescent="0.2">
      <c r="A4156" s="63">
        <v>4132</v>
      </c>
      <c r="B4156" s="63">
        <v>41.789042370063527</v>
      </c>
      <c r="C4156" s="63">
        <v>-44.789042370063527</v>
      </c>
    </row>
    <row r="4157" spans="1:3" x14ac:dyDescent="0.2">
      <c r="A4157" s="63">
        <v>4133</v>
      </c>
      <c r="B4157" s="63">
        <v>37.791942795067413</v>
      </c>
      <c r="C4157" s="63">
        <v>-6.7919427950674134</v>
      </c>
    </row>
    <row r="4158" spans="1:3" x14ac:dyDescent="0.2">
      <c r="A4158" s="63">
        <v>4134</v>
      </c>
      <c r="B4158" s="63">
        <v>69.102556132536932</v>
      </c>
      <c r="C4158" s="63">
        <v>86.897443867463068</v>
      </c>
    </row>
    <row r="4159" spans="1:3" x14ac:dyDescent="0.2">
      <c r="A4159" s="63">
        <v>4135</v>
      </c>
      <c r="B4159" s="63">
        <v>21.137361232583629</v>
      </c>
      <c r="C4159" s="63">
        <v>-3.1373612325836291</v>
      </c>
    </row>
    <row r="4160" spans="1:3" x14ac:dyDescent="0.2">
      <c r="A4160" s="63">
        <v>4136</v>
      </c>
      <c r="B4160" s="63">
        <v>48.450874995057042</v>
      </c>
      <c r="C4160" s="63">
        <v>-14.450874995057042</v>
      </c>
    </row>
    <row r="4161" spans="1:3" x14ac:dyDescent="0.2">
      <c r="A4161" s="63">
        <v>4137</v>
      </c>
      <c r="B4161" s="63">
        <v>58.443623932547311</v>
      </c>
      <c r="C4161" s="63">
        <v>15.556376067452689</v>
      </c>
    </row>
    <row r="4162" spans="1:3" x14ac:dyDescent="0.2">
      <c r="A4162" s="63">
        <v>4138</v>
      </c>
      <c r="B4162" s="63">
        <v>25.134460807579735</v>
      </c>
      <c r="C4162" s="63">
        <v>13.865539192420265</v>
      </c>
    </row>
    <row r="4163" spans="1:3" x14ac:dyDescent="0.2">
      <c r="A4163" s="63">
        <v>4139</v>
      </c>
      <c r="B4163" s="63">
        <v>27.799193857577144</v>
      </c>
      <c r="C4163" s="63">
        <v>17.200806142422856</v>
      </c>
    </row>
    <row r="4164" spans="1:3" x14ac:dyDescent="0.2">
      <c r="A4164" s="63">
        <v>4140</v>
      </c>
      <c r="B4164" s="63">
        <v>46.452325207558985</v>
      </c>
      <c r="C4164" s="63">
        <v>-15.452325207558985</v>
      </c>
    </row>
    <row r="4165" spans="1:3" x14ac:dyDescent="0.2">
      <c r="A4165" s="63">
        <v>4141</v>
      </c>
      <c r="B4165" s="63">
        <v>60.442173720045368</v>
      </c>
      <c r="C4165" s="63">
        <v>25.557826279954632</v>
      </c>
    </row>
    <row r="4166" spans="1:3" x14ac:dyDescent="0.2">
      <c r="A4166" s="63">
        <v>4142</v>
      </c>
      <c r="B4166" s="63">
        <v>63.773090032542129</v>
      </c>
      <c r="C4166" s="63">
        <v>44.226909967457871</v>
      </c>
    </row>
    <row r="4167" spans="1:3" x14ac:dyDescent="0.2">
      <c r="A4167" s="63">
        <v>4143</v>
      </c>
      <c r="B4167" s="63">
        <v>110.40591840749674</v>
      </c>
      <c r="C4167" s="63">
        <v>70.594081592503258</v>
      </c>
    </row>
    <row r="4168" spans="1:3" x14ac:dyDescent="0.2">
      <c r="A4168" s="63">
        <v>4144</v>
      </c>
      <c r="B4168" s="63">
        <v>35.793393007569364</v>
      </c>
      <c r="C4168" s="63">
        <v>-25.793393007569364</v>
      </c>
    </row>
    <row r="4169" spans="1:3" x14ac:dyDescent="0.2">
      <c r="A4169" s="63">
        <v>4145</v>
      </c>
      <c r="B4169" s="63">
        <v>27.133010595077792</v>
      </c>
      <c r="C4169" s="63">
        <v>15.866989404922208</v>
      </c>
    </row>
    <row r="4170" spans="1:3" x14ac:dyDescent="0.2">
      <c r="A4170" s="63">
        <v>4146</v>
      </c>
      <c r="B4170" s="63">
        <v>24.468277545080387</v>
      </c>
      <c r="C4170" s="63">
        <v>12.531722454919613</v>
      </c>
    </row>
    <row r="4171" spans="1:3" x14ac:dyDescent="0.2">
      <c r="A4171" s="63">
        <v>4147</v>
      </c>
      <c r="B4171" s="63">
        <v>36.459576270068709</v>
      </c>
      <c r="C4171" s="63">
        <v>-66.459576270068709</v>
      </c>
    </row>
    <row r="4172" spans="1:3" x14ac:dyDescent="0.2">
      <c r="A4172" s="63">
        <v>4148</v>
      </c>
      <c r="B4172" s="63">
        <v>132.38996606997534</v>
      </c>
      <c r="C4172" s="63">
        <v>-3.389966069975344</v>
      </c>
    </row>
    <row r="4173" spans="1:3" x14ac:dyDescent="0.2">
      <c r="A4173" s="63">
        <v>4149</v>
      </c>
      <c r="B4173" s="63">
        <v>49.783241520055746</v>
      </c>
      <c r="C4173" s="63">
        <v>529.21675847994425</v>
      </c>
    </row>
    <row r="4174" spans="1:3" x14ac:dyDescent="0.2">
      <c r="A4174" s="63">
        <v>4150</v>
      </c>
      <c r="B4174" s="63">
        <v>31.130110170073902</v>
      </c>
      <c r="C4174" s="63">
        <v>-28.130110170073902</v>
      </c>
    </row>
    <row r="4175" spans="1:3" x14ac:dyDescent="0.2">
      <c r="A4175" s="63">
        <v>4151</v>
      </c>
      <c r="B4175" s="63">
        <v>15.807895132588815</v>
      </c>
      <c r="C4175" s="63">
        <v>-0.80789513258881485</v>
      </c>
    </row>
    <row r="4176" spans="1:3" x14ac:dyDescent="0.2">
      <c r="A4176" s="63">
        <v>4152</v>
      </c>
      <c r="B4176" s="63">
        <v>5.1489629325991899</v>
      </c>
      <c r="C4176" s="63">
        <v>41.85103706740081</v>
      </c>
    </row>
    <row r="4177" spans="1:3" x14ac:dyDescent="0.2">
      <c r="A4177" s="63">
        <v>4153</v>
      </c>
      <c r="B4177" s="63">
        <v>37.791942795067413</v>
      </c>
      <c r="C4177" s="63">
        <v>-43.791942795067413</v>
      </c>
    </row>
    <row r="4178" spans="1:3" x14ac:dyDescent="0.2">
      <c r="A4178" s="63">
        <v>4154</v>
      </c>
      <c r="B4178" s="63">
        <v>18.47262818258622</v>
      </c>
      <c r="C4178" s="63">
        <v>-42.47262818258622</v>
      </c>
    </row>
    <row r="4179" spans="1:3" x14ac:dyDescent="0.2">
      <c r="A4179" s="63">
        <v>4155</v>
      </c>
      <c r="B4179" s="63">
        <v>39.79049258256547</v>
      </c>
      <c r="C4179" s="63">
        <v>15.20950741743453</v>
      </c>
    </row>
    <row r="4180" spans="1:3" x14ac:dyDescent="0.2">
      <c r="A4180" s="63">
        <v>4156</v>
      </c>
      <c r="B4180" s="63">
        <v>37.125759532568068</v>
      </c>
      <c r="C4180" s="63">
        <v>4.8742404674319317</v>
      </c>
    </row>
    <row r="4181" spans="1:3" x14ac:dyDescent="0.2">
      <c r="A4181" s="63">
        <v>4157</v>
      </c>
      <c r="B4181" s="63">
        <v>215.66287388239431</v>
      </c>
      <c r="C4181" s="63">
        <v>243.33712611760569</v>
      </c>
    </row>
    <row r="4182" spans="1:3" x14ac:dyDescent="0.2">
      <c r="A4182" s="63">
        <v>4158</v>
      </c>
      <c r="B4182" s="63">
        <v>132.38996606997534</v>
      </c>
      <c r="C4182" s="63">
        <v>-412.38996606997534</v>
      </c>
    </row>
    <row r="4183" spans="1:3" x14ac:dyDescent="0.2">
      <c r="A4183" s="63">
        <v>4159</v>
      </c>
      <c r="B4183" s="63">
        <v>62.440723507543424</v>
      </c>
      <c r="C4183" s="63">
        <v>69.559276492456576</v>
      </c>
    </row>
    <row r="4184" spans="1:3" x14ac:dyDescent="0.2">
      <c r="A4184" s="63">
        <v>4160</v>
      </c>
      <c r="B4184" s="63">
        <v>110.40591840749674</v>
      </c>
      <c r="C4184" s="63">
        <v>86.594081592503258</v>
      </c>
    </row>
    <row r="4185" spans="1:3" x14ac:dyDescent="0.2">
      <c r="A4185" s="63">
        <v>4161</v>
      </c>
      <c r="B4185" s="63">
        <v>41.122859107564175</v>
      </c>
      <c r="C4185" s="63">
        <v>35.877140892435825</v>
      </c>
    </row>
    <row r="4186" spans="1:3" x14ac:dyDescent="0.2">
      <c r="A4186" s="63">
        <v>4162</v>
      </c>
      <c r="B4186" s="63">
        <v>65.771639820040178</v>
      </c>
      <c r="C4186" s="63">
        <v>-397.77163982004015</v>
      </c>
    </row>
    <row r="4187" spans="1:3" x14ac:dyDescent="0.2">
      <c r="A4187" s="63">
        <v>4163</v>
      </c>
      <c r="B4187" s="63">
        <v>133.05614933247469</v>
      </c>
      <c r="C4187" s="63">
        <v>329.94385066752534</v>
      </c>
    </row>
    <row r="4188" spans="1:3" x14ac:dyDescent="0.2">
      <c r="A4188" s="63">
        <v>4164</v>
      </c>
      <c r="B4188" s="63">
        <v>181.02134423242802</v>
      </c>
      <c r="C4188" s="63">
        <v>220.97865576757198</v>
      </c>
    </row>
    <row r="4189" spans="1:3" x14ac:dyDescent="0.2">
      <c r="A4189" s="63">
        <v>4165</v>
      </c>
      <c r="B4189" s="63">
        <v>67.770189607538242</v>
      </c>
      <c r="C4189" s="63">
        <v>46.229810392461758</v>
      </c>
    </row>
    <row r="4190" spans="1:3" x14ac:dyDescent="0.2">
      <c r="A4190" s="63">
        <v>4166</v>
      </c>
      <c r="B4190" s="63">
        <v>50.449424782555099</v>
      </c>
      <c r="C4190" s="63">
        <v>-11.449424782555099</v>
      </c>
    </row>
    <row r="4191" spans="1:3" x14ac:dyDescent="0.2">
      <c r="A4191" s="63">
        <v>4167</v>
      </c>
      <c r="B4191" s="63">
        <v>37.791942795067413</v>
      </c>
      <c r="C4191" s="63">
        <v>30.208057204932587</v>
      </c>
    </row>
    <row r="4192" spans="1:3" x14ac:dyDescent="0.2">
      <c r="A4192" s="63">
        <v>4168</v>
      </c>
      <c r="B4192" s="63">
        <v>27.799193857577144</v>
      </c>
      <c r="C4192" s="63">
        <v>18.200806142422856</v>
      </c>
    </row>
    <row r="4193" spans="1:3" x14ac:dyDescent="0.2">
      <c r="A4193" s="63">
        <v>4169</v>
      </c>
      <c r="B4193" s="63">
        <v>41.789042370063527</v>
      </c>
      <c r="C4193" s="63">
        <v>-45.789042370063527</v>
      </c>
    </row>
    <row r="4194" spans="1:3" x14ac:dyDescent="0.2">
      <c r="A4194" s="63">
        <v>4170</v>
      </c>
      <c r="B4194" s="63">
        <v>32.462476695072603</v>
      </c>
      <c r="C4194" s="63">
        <v>13.537523304927397</v>
      </c>
    </row>
    <row r="4195" spans="1:3" x14ac:dyDescent="0.2">
      <c r="A4195" s="63">
        <v>4171</v>
      </c>
      <c r="B4195" s="63">
        <v>33.794843220071307</v>
      </c>
      <c r="C4195" s="63">
        <v>6.2051567799286929</v>
      </c>
    </row>
    <row r="4196" spans="1:3" x14ac:dyDescent="0.2">
      <c r="A4196" s="63">
        <v>4172</v>
      </c>
      <c r="B4196" s="63">
        <v>15.807895132588815</v>
      </c>
      <c r="C4196" s="63">
        <v>-2.8078951325888148</v>
      </c>
    </row>
    <row r="4197" spans="1:3" x14ac:dyDescent="0.2">
      <c r="A4197" s="63">
        <v>4173</v>
      </c>
      <c r="B4197" s="63">
        <v>25.800644070079088</v>
      </c>
      <c r="C4197" s="63">
        <v>-15.800644070079088</v>
      </c>
    </row>
    <row r="4198" spans="1:3" x14ac:dyDescent="0.2">
      <c r="A4198" s="63">
        <v>4174</v>
      </c>
      <c r="B4198" s="63">
        <v>37.125759532568068</v>
      </c>
      <c r="C4198" s="63">
        <v>2.8742404674319317</v>
      </c>
    </row>
    <row r="4199" spans="1:3" x14ac:dyDescent="0.2">
      <c r="A4199" s="63">
        <v>4175</v>
      </c>
      <c r="B4199" s="63">
        <v>66.437823082539524</v>
      </c>
      <c r="C4199" s="63">
        <v>-42.437823082539524</v>
      </c>
    </row>
    <row r="4200" spans="1:3" x14ac:dyDescent="0.2">
      <c r="A4200" s="63">
        <v>4176</v>
      </c>
      <c r="B4200" s="63">
        <v>18.47262818258622</v>
      </c>
      <c r="C4200" s="63">
        <v>-40.47262818258622</v>
      </c>
    </row>
    <row r="4201" spans="1:3" x14ac:dyDescent="0.2">
      <c r="A4201" s="63">
        <v>4177</v>
      </c>
      <c r="B4201" s="63">
        <v>37.791942795067413</v>
      </c>
      <c r="C4201" s="63">
        <v>-44.791942795067413</v>
      </c>
    </row>
    <row r="4202" spans="1:3" x14ac:dyDescent="0.2">
      <c r="A4202" s="63">
        <v>4178</v>
      </c>
      <c r="B4202" s="63">
        <v>30.46392690757455</v>
      </c>
      <c r="C4202" s="63">
        <v>-12.46392690757455</v>
      </c>
    </row>
    <row r="4203" spans="1:3" x14ac:dyDescent="0.2">
      <c r="A4203" s="63">
        <v>4179</v>
      </c>
      <c r="B4203" s="63">
        <v>48.450874995057042</v>
      </c>
      <c r="C4203" s="63">
        <v>-15.450874995057042</v>
      </c>
    </row>
    <row r="4204" spans="1:3" x14ac:dyDescent="0.2">
      <c r="A4204" s="63">
        <v>4180</v>
      </c>
      <c r="B4204" s="63">
        <v>61.774540245044072</v>
      </c>
      <c r="C4204" s="63">
        <v>-31.774540245044072</v>
      </c>
    </row>
    <row r="4205" spans="1:3" x14ac:dyDescent="0.2">
      <c r="A4205" s="63">
        <v>4181</v>
      </c>
      <c r="B4205" s="63">
        <v>59.109807195046663</v>
      </c>
      <c r="C4205" s="63">
        <v>38.890192804953337</v>
      </c>
    </row>
    <row r="4206" spans="1:3" x14ac:dyDescent="0.2">
      <c r="A4206" s="63">
        <v>4182</v>
      </c>
      <c r="B4206" s="63">
        <v>27.133010595077792</v>
      </c>
      <c r="C4206" s="63">
        <v>14.866989404922208</v>
      </c>
    </row>
    <row r="4207" spans="1:3" x14ac:dyDescent="0.2">
      <c r="A4207" s="63">
        <v>4183</v>
      </c>
      <c r="B4207" s="63">
        <v>112.40446819499479</v>
      </c>
      <c r="C4207" s="63">
        <v>67.595531805005209</v>
      </c>
    </row>
    <row r="4208" spans="1:3" x14ac:dyDescent="0.2">
      <c r="A4208" s="63">
        <v>4184</v>
      </c>
      <c r="B4208" s="63">
        <v>24.468277545080387</v>
      </c>
      <c r="C4208" s="63">
        <v>11.531722454919613</v>
      </c>
    </row>
    <row r="4209" spans="1:3" x14ac:dyDescent="0.2">
      <c r="A4209" s="63">
        <v>4185</v>
      </c>
      <c r="B4209" s="63">
        <v>63.773090032542129</v>
      </c>
      <c r="C4209" s="63">
        <v>43.226909967457871</v>
      </c>
    </row>
    <row r="4210" spans="1:3" x14ac:dyDescent="0.2">
      <c r="A4210" s="63">
        <v>4186</v>
      </c>
      <c r="B4210" s="63">
        <v>41.122859107564175</v>
      </c>
      <c r="C4210" s="63">
        <v>0.87714089243582549</v>
      </c>
    </row>
    <row r="4211" spans="1:3" x14ac:dyDescent="0.2">
      <c r="A4211" s="63">
        <v>4187</v>
      </c>
      <c r="B4211" s="63">
        <v>32.462476695072603</v>
      </c>
      <c r="C4211" s="63">
        <v>3.5375233049273973</v>
      </c>
    </row>
    <row r="4212" spans="1:3" x14ac:dyDescent="0.2">
      <c r="A4212" s="63">
        <v>4188</v>
      </c>
      <c r="B4212" s="63">
        <v>179.02279444492996</v>
      </c>
      <c r="C4212" s="63">
        <v>99.977205555070043</v>
      </c>
    </row>
    <row r="4213" spans="1:3" x14ac:dyDescent="0.2">
      <c r="A4213" s="63">
        <v>4189</v>
      </c>
      <c r="B4213" s="63">
        <v>33.794843220071307</v>
      </c>
      <c r="C4213" s="63">
        <v>11.205156779928693</v>
      </c>
    </row>
    <row r="4214" spans="1:3" x14ac:dyDescent="0.2">
      <c r="A4214" s="63">
        <v>4190</v>
      </c>
      <c r="B4214" s="63">
        <v>49.783241520055746</v>
      </c>
      <c r="C4214" s="63">
        <v>20.216758479944254</v>
      </c>
    </row>
    <row r="4215" spans="1:3" x14ac:dyDescent="0.2">
      <c r="A4215" s="63">
        <v>4191</v>
      </c>
      <c r="B4215" s="63">
        <v>46.452325207558985</v>
      </c>
      <c r="C4215" s="63">
        <v>150.547674792441</v>
      </c>
    </row>
    <row r="4216" spans="1:3" x14ac:dyDescent="0.2">
      <c r="A4216" s="63">
        <v>4192</v>
      </c>
      <c r="B4216" s="63">
        <v>41.122859107564175</v>
      </c>
      <c r="C4216" s="63">
        <v>35.877140892435825</v>
      </c>
    </row>
    <row r="4217" spans="1:3" x14ac:dyDescent="0.2">
      <c r="A4217" s="63">
        <v>4193</v>
      </c>
      <c r="B4217" s="63">
        <v>37.791942795067413</v>
      </c>
      <c r="C4217" s="63">
        <v>-43.791942795067413</v>
      </c>
    </row>
    <row r="4218" spans="1:3" x14ac:dyDescent="0.2">
      <c r="A4218" s="63">
        <v>4194</v>
      </c>
      <c r="B4218" s="63">
        <v>30.46392690757455</v>
      </c>
      <c r="C4218" s="63">
        <v>-12.46392690757455</v>
      </c>
    </row>
    <row r="4219" spans="1:3" x14ac:dyDescent="0.2">
      <c r="A4219" s="63">
        <v>4195</v>
      </c>
      <c r="B4219" s="63">
        <v>18.47262818258622</v>
      </c>
      <c r="C4219" s="63">
        <v>-40.47262818258622</v>
      </c>
    </row>
    <row r="4220" spans="1:3" x14ac:dyDescent="0.2">
      <c r="A4220" s="63">
        <v>4196</v>
      </c>
      <c r="B4220" s="63">
        <v>39.79049258256547</v>
      </c>
      <c r="C4220" s="63">
        <v>13.20950741743453</v>
      </c>
    </row>
    <row r="4221" spans="1:3" x14ac:dyDescent="0.2">
      <c r="A4221" s="63">
        <v>4197</v>
      </c>
      <c r="B4221" s="63">
        <v>37.125759532568068</v>
      </c>
      <c r="C4221" s="63">
        <v>4.8742404674319317</v>
      </c>
    </row>
    <row r="4222" spans="1:3" x14ac:dyDescent="0.2">
      <c r="A4222" s="63">
        <v>4198</v>
      </c>
      <c r="B4222" s="63">
        <v>66.437823082539524</v>
      </c>
      <c r="C4222" s="63">
        <v>-41.437823082539524</v>
      </c>
    </row>
    <row r="4223" spans="1:3" x14ac:dyDescent="0.2">
      <c r="A4223" s="63">
        <v>4199</v>
      </c>
      <c r="B4223" s="63">
        <v>25.800644070079088</v>
      </c>
      <c r="C4223" s="63">
        <v>13.199355929920912</v>
      </c>
    </row>
    <row r="4224" spans="1:3" x14ac:dyDescent="0.2">
      <c r="A4224" s="63">
        <v>4200</v>
      </c>
      <c r="B4224" s="63">
        <v>67.770189607538242</v>
      </c>
      <c r="C4224" s="63">
        <v>46.229810392461758</v>
      </c>
    </row>
    <row r="4225" spans="1:3" x14ac:dyDescent="0.2">
      <c r="A4225" s="63">
        <v>4201</v>
      </c>
      <c r="B4225" s="63">
        <v>38.458126057566766</v>
      </c>
      <c r="C4225" s="63">
        <v>31.541873942433234</v>
      </c>
    </row>
    <row r="4226" spans="1:3" x14ac:dyDescent="0.2">
      <c r="A4226" s="63">
        <v>4202</v>
      </c>
      <c r="B4226" s="63">
        <v>47.118508470058337</v>
      </c>
      <c r="C4226" s="63">
        <v>5.8814915299416626</v>
      </c>
    </row>
    <row r="4227" spans="1:3" x14ac:dyDescent="0.2">
      <c r="A4227" s="63">
        <v>4203</v>
      </c>
      <c r="B4227" s="63">
        <v>37.791942795067413</v>
      </c>
      <c r="C4227" s="63">
        <v>-6.7919427950674134</v>
      </c>
    </row>
    <row r="4228" spans="1:3" x14ac:dyDescent="0.2">
      <c r="A4228" s="63">
        <v>4204</v>
      </c>
      <c r="B4228" s="63">
        <v>50.449424782555099</v>
      </c>
      <c r="C4228" s="63">
        <v>-11.449424782555099</v>
      </c>
    </row>
    <row r="4229" spans="1:3" x14ac:dyDescent="0.2">
      <c r="A4229" s="63">
        <v>4205</v>
      </c>
      <c r="B4229" s="63">
        <v>57.777440670047966</v>
      </c>
      <c r="C4229" s="63">
        <v>141.22255932995205</v>
      </c>
    </row>
    <row r="4230" spans="1:3" x14ac:dyDescent="0.2">
      <c r="A4230" s="63">
        <v>4206</v>
      </c>
      <c r="B4230" s="63">
        <v>41.122859107564175</v>
      </c>
      <c r="C4230" s="63">
        <v>37.877140892435825</v>
      </c>
    </row>
    <row r="4231" spans="1:3" x14ac:dyDescent="0.2">
      <c r="A4231" s="63">
        <v>4207</v>
      </c>
      <c r="B4231" s="63">
        <v>49.783241520055746</v>
      </c>
      <c r="C4231" s="63">
        <v>20.216758479944254</v>
      </c>
    </row>
    <row r="4232" spans="1:3" x14ac:dyDescent="0.2">
      <c r="A4232" s="63">
        <v>4208</v>
      </c>
      <c r="B4232" s="63">
        <v>62.440723507543424</v>
      </c>
      <c r="C4232" s="63">
        <v>69.559276492456576</v>
      </c>
    </row>
    <row r="4233" spans="1:3" x14ac:dyDescent="0.2">
      <c r="A4233" s="63">
        <v>4209</v>
      </c>
      <c r="B4233" s="63">
        <v>145.04744805746304</v>
      </c>
      <c r="C4233" s="63">
        <v>133.95255194253696</v>
      </c>
    </row>
    <row r="4234" spans="1:3" x14ac:dyDescent="0.2">
      <c r="A4234" s="63">
        <v>4210</v>
      </c>
      <c r="B4234" s="63">
        <v>33.794843220071307</v>
      </c>
      <c r="C4234" s="63">
        <v>9.2051567799286929</v>
      </c>
    </row>
    <row r="4235" spans="1:3" x14ac:dyDescent="0.2">
      <c r="A4235" s="63">
        <v>4211</v>
      </c>
      <c r="B4235" s="63">
        <v>174.35951160743451</v>
      </c>
      <c r="C4235" s="63">
        <v>58.640488392565487</v>
      </c>
    </row>
    <row r="4236" spans="1:3" x14ac:dyDescent="0.2">
      <c r="A4236" s="63">
        <v>4212</v>
      </c>
      <c r="B4236" s="63">
        <v>79.761488332526568</v>
      </c>
      <c r="C4236" s="63">
        <v>-33.761488332526568</v>
      </c>
    </row>
    <row r="4237" spans="1:3" x14ac:dyDescent="0.2">
      <c r="A4237" s="63">
        <v>4213</v>
      </c>
      <c r="B4237" s="63">
        <v>163.70057940744488</v>
      </c>
      <c r="C4237" s="63">
        <v>157.29942059255512</v>
      </c>
    </row>
    <row r="4238" spans="1:3" x14ac:dyDescent="0.2">
      <c r="A4238" s="63">
        <v>4214</v>
      </c>
      <c r="B4238" s="63">
        <v>97.082253157509712</v>
      </c>
      <c r="C4238" s="63">
        <v>-228.08225315750971</v>
      </c>
    </row>
    <row r="4239" spans="1:3" x14ac:dyDescent="0.2">
      <c r="A4239" s="63">
        <v>4215</v>
      </c>
      <c r="B4239" s="63">
        <v>196.3435592699131</v>
      </c>
      <c r="C4239" s="63">
        <v>205.6564407300869</v>
      </c>
    </row>
    <row r="4240" spans="1:3" x14ac:dyDescent="0.2">
      <c r="A4240" s="63">
        <v>4216</v>
      </c>
      <c r="B4240" s="63">
        <v>145.04744805746304</v>
      </c>
      <c r="C4240" s="63">
        <v>-366.04744805746304</v>
      </c>
    </row>
    <row r="4241" spans="1:3" x14ac:dyDescent="0.2">
      <c r="A4241" s="63">
        <v>4217</v>
      </c>
      <c r="B4241" s="63">
        <v>169.69622876993901</v>
      </c>
      <c r="C4241" s="63">
        <v>149.30377123006099</v>
      </c>
    </row>
    <row r="4242" spans="1:3" x14ac:dyDescent="0.2">
      <c r="A4242" s="63">
        <v>4218</v>
      </c>
      <c r="B4242" s="63">
        <v>197.67592579491179</v>
      </c>
      <c r="C4242" s="63">
        <v>35.324074205088209</v>
      </c>
    </row>
    <row r="4243" spans="1:3" x14ac:dyDescent="0.2">
      <c r="A4243" s="63">
        <v>4219</v>
      </c>
      <c r="B4243" s="63">
        <v>180.35516096992865</v>
      </c>
      <c r="C4243" s="63">
        <v>-785.35516096992865</v>
      </c>
    </row>
    <row r="4244" spans="1:3" x14ac:dyDescent="0.2">
      <c r="A4244" s="63">
        <v>4220</v>
      </c>
      <c r="B4244" s="63">
        <v>117.73393429498961</v>
      </c>
      <c r="C4244" s="63">
        <v>-70.733934294989609</v>
      </c>
    </row>
    <row r="4245" spans="1:3" x14ac:dyDescent="0.2">
      <c r="A4245" s="63">
        <v>4221</v>
      </c>
      <c r="B4245" s="63">
        <v>151.70928068245655</v>
      </c>
      <c r="C4245" s="63">
        <v>136.29071931754345</v>
      </c>
    </row>
    <row r="4246" spans="1:3" x14ac:dyDescent="0.2">
      <c r="A4246" s="63">
        <v>4222</v>
      </c>
      <c r="B4246" s="63">
        <v>94.417520107512303</v>
      </c>
      <c r="C4246" s="63">
        <v>86.582479892487697</v>
      </c>
    </row>
    <row r="4247" spans="1:3" x14ac:dyDescent="0.2">
      <c r="A4247" s="63">
        <v>4223</v>
      </c>
      <c r="B4247" s="63">
        <v>5.1489629325991899</v>
      </c>
      <c r="C4247" s="63">
        <v>40.85103706740081</v>
      </c>
    </row>
    <row r="4248" spans="1:3" x14ac:dyDescent="0.2">
      <c r="A4248" s="63">
        <v>4224</v>
      </c>
      <c r="B4248" s="63">
        <v>15.807895132588815</v>
      </c>
      <c r="C4248" s="63">
        <v>-0.80789513258881485</v>
      </c>
    </row>
    <row r="4249" spans="1:3" x14ac:dyDescent="0.2">
      <c r="A4249" s="63">
        <v>4225</v>
      </c>
      <c r="B4249" s="63">
        <v>20.471177970084277</v>
      </c>
      <c r="C4249" s="63">
        <v>4.5288220299157231</v>
      </c>
    </row>
    <row r="4250" spans="1:3" x14ac:dyDescent="0.2">
      <c r="A4250" s="63">
        <v>4226</v>
      </c>
      <c r="B4250" s="63">
        <v>31.130110170073902</v>
      </c>
      <c r="C4250" s="63">
        <v>-30.130110170073902</v>
      </c>
    </row>
    <row r="4251" spans="1:3" x14ac:dyDescent="0.2">
      <c r="A4251" s="63">
        <v>4227</v>
      </c>
      <c r="B4251" s="63">
        <v>25.800644070079088</v>
      </c>
      <c r="C4251" s="63">
        <v>-13.800644070079088</v>
      </c>
    </row>
    <row r="4252" spans="1:3" x14ac:dyDescent="0.2">
      <c r="A4252" s="63">
        <v>4228</v>
      </c>
      <c r="B4252" s="63">
        <v>24.468277545080387</v>
      </c>
      <c r="C4252" s="63">
        <v>12.531722454919613</v>
      </c>
    </row>
    <row r="4253" spans="1:3" x14ac:dyDescent="0.2">
      <c r="A4253" s="63">
        <v>4229</v>
      </c>
      <c r="B4253" s="63">
        <v>63.773090032542129</v>
      </c>
      <c r="C4253" s="63">
        <v>44.226909967457871</v>
      </c>
    </row>
    <row r="4254" spans="1:3" x14ac:dyDescent="0.2">
      <c r="A4254" s="63">
        <v>4230</v>
      </c>
      <c r="B4254" s="63">
        <v>96.416069895010352</v>
      </c>
      <c r="C4254" s="63">
        <v>83.583930104989648</v>
      </c>
    </row>
    <row r="4255" spans="1:3" x14ac:dyDescent="0.2">
      <c r="A4255" s="63">
        <v>4231</v>
      </c>
      <c r="B4255" s="63">
        <v>21.137361232583629</v>
      </c>
      <c r="C4255" s="63">
        <v>6.8626387674163709</v>
      </c>
    </row>
    <row r="4256" spans="1:3" x14ac:dyDescent="0.2">
      <c r="A4256" s="63">
        <v>4232</v>
      </c>
      <c r="B4256" s="63">
        <v>59.109807195046663</v>
      </c>
      <c r="C4256" s="63">
        <v>38.890192804953337</v>
      </c>
    </row>
    <row r="4257" spans="1:3" x14ac:dyDescent="0.2">
      <c r="A4257" s="63">
        <v>4233</v>
      </c>
      <c r="B4257" s="63">
        <v>35.793393007569364</v>
      </c>
      <c r="C4257" s="63">
        <v>-26.793393007569364</v>
      </c>
    </row>
    <row r="4258" spans="1:3" x14ac:dyDescent="0.2">
      <c r="A4258" s="63">
        <v>4234</v>
      </c>
      <c r="B4258" s="63">
        <v>41.122859107564175</v>
      </c>
      <c r="C4258" s="63">
        <v>0.87714089243582549</v>
      </c>
    </row>
    <row r="4259" spans="1:3" x14ac:dyDescent="0.2">
      <c r="A4259" s="63">
        <v>4235</v>
      </c>
      <c r="B4259" s="63">
        <v>117.06775103249025</v>
      </c>
      <c r="C4259" s="63">
        <v>11.93224896750975</v>
      </c>
    </row>
    <row r="4260" spans="1:3" x14ac:dyDescent="0.2">
      <c r="A4260" s="63">
        <v>4236</v>
      </c>
      <c r="B4260" s="63">
        <v>36.459576270068709</v>
      </c>
      <c r="C4260" s="63">
        <v>-46.459576270068709</v>
      </c>
    </row>
    <row r="4261" spans="1:3" x14ac:dyDescent="0.2">
      <c r="A4261" s="63">
        <v>4237</v>
      </c>
      <c r="B4261" s="63">
        <v>32.462476695072603</v>
      </c>
      <c r="C4261" s="63">
        <v>-31.462476695072603</v>
      </c>
    </row>
    <row r="4262" spans="1:3" x14ac:dyDescent="0.2">
      <c r="A4262" s="63">
        <v>4238</v>
      </c>
      <c r="B4262" s="63">
        <v>32.462476695072603</v>
      </c>
      <c r="C4262" s="63">
        <v>4.5375233049273973</v>
      </c>
    </row>
    <row r="4263" spans="1:3" x14ac:dyDescent="0.2">
      <c r="A4263" s="63">
        <v>4239</v>
      </c>
      <c r="B4263" s="63">
        <v>32.462476695072603</v>
      </c>
      <c r="C4263" s="63">
        <v>12.537523304927397</v>
      </c>
    </row>
    <row r="4264" spans="1:3" x14ac:dyDescent="0.2">
      <c r="A4264" s="63">
        <v>4240</v>
      </c>
      <c r="B4264" s="63">
        <v>33.794843220071307</v>
      </c>
      <c r="C4264" s="63">
        <v>8.2051567799286929</v>
      </c>
    </row>
    <row r="4265" spans="1:3" x14ac:dyDescent="0.2">
      <c r="A4265" s="63">
        <v>4241</v>
      </c>
      <c r="B4265" s="63">
        <v>41.789042370063527</v>
      </c>
      <c r="C4265" s="63">
        <v>-45.789042370063527</v>
      </c>
    </row>
    <row r="4266" spans="1:3" x14ac:dyDescent="0.2">
      <c r="A4266" s="63">
        <v>4242</v>
      </c>
      <c r="B4266" s="63">
        <v>68.436372870037587</v>
      </c>
      <c r="C4266" s="63">
        <v>87.563627129962413</v>
      </c>
    </row>
    <row r="4267" spans="1:3" x14ac:dyDescent="0.2">
      <c r="A4267" s="63">
        <v>4243</v>
      </c>
      <c r="B4267" s="63">
        <v>37.791942795067413</v>
      </c>
      <c r="C4267" s="63">
        <v>30.208057204932587</v>
      </c>
    </row>
    <row r="4268" spans="1:3" x14ac:dyDescent="0.2">
      <c r="A4268" s="63">
        <v>4244</v>
      </c>
      <c r="B4268" s="63">
        <v>21.137361232583629</v>
      </c>
      <c r="C4268" s="63">
        <v>-2.1373612325836291</v>
      </c>
    </row>
    <row r="4269" spans="1:3" x14ac:dyDescent="0.2">
      <c r="A4269" s="63">
        <v>4245</v>
      </c>
      <c r="B4269" s="63">
        <v>48.450874995057042</v>
      </c>
      <c r="C4269" s="63">
        <v>-14.450874995057042</v>
      </c>
    </row>
    <row r="4270" spans="1:3" x14ac:dyDescent="0.2">
      <c r="A4270" s="63">
        <v>4246</v>
      </c>
      <c r="B4270" s="63">
        <v>58.443623932547311</v>
      </c>
      <c r="C4270" s="63">
        <v>17.556376067452689</v>
      </c>
    </row>
    <row r="4271" spans="1:3" x14ac:dyDescent="0.2">
      <c r="A4271" s="63">
        <v>4247</v>
      </c>
      <c r="B4271" s="63">
        <v>53.1141578325525</v>
      </c>
      <c r="C4271" s="63">
        <v>32.8858421674475</v>
      </c>
    </row>
    <row r="4272" spans="1:3" ht="13.5" thickBot="1" x14ac:dyDescent="0.25">
      <c r="A4272" s="64">
        <v>4248</v>
      </c>
      <c r="B4272" s="64">
        <v>64.439273295041488</v>
      </c>
      <c r="C4272" s="64">
        <v>-34.439273295041488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77"/>
  <sheetViews>
    <sheetView workbookViewId="0">
      <selection activeCell="G28" sqref="G28"/>
    </sheetView>
  </sheetViews>
  <sheetFormatPr defaultRowHeight="12.75" x14ac:dyDescent="0.2"/>
  <cols>
    <col min="1" max="1" width="16.625" bestFit="1" customWidth="1"/>
    <col min="2" max="2" width="14.25" bestFit="1" customWidth="1"/>
    <col min="3" max="3" width="13.875" bestFit="1" customWidth="1"/>
    <col min="4" max="4" width="12.75" bestFit="1" customWidth="1"/>
    <col min="5" max="5" width="12" bestFit="1" customWidth="1"/>
    <col min="6" max="9" width="12.75" bestFit="1" customWidth="1"/>
  </cols>
  <sheetData>
    <row r="1" spans="1:9" x14ac:dyDescent="0.2">
      <c r="A1" t="s">
        <v>177</v>
      </c>
    </row>
    <row r="2" spans="1:9" ht="13.5" thickBot="1" x14ac:dyDescent="0.25"/>
    <row r="3" spans="1:9" x14ac:dyDescent="0.2">
      <c r="A3" s="66" t="s">
        <v>178</v>
      </c>
      <c r="B3" s="66"/>
    </row>
    <row r="4" spans="1:9" x14ac:dyDescent="0.2">
      <c r="A4" s="63" t="s">
        <v>179</v>
      </c>
      <c r="B4" s="63">
        <v>0.97993092459175535</v>
      </c>
    </row>
    <row r="5" spans="1:9" x14ac:dyDescent="0.2">
      <c r="A5" s="63" t="s">
        <v>180</v>
      </c>
      <c r="B5" s="63">
        <v>0.96026461697125243</v>
      </c>
    </row>
    <row r="6" spans="1:9" x14ac:dyDescent="0.2">
      <c r="A6" s="63" t="s">
        <v>181</v>
      </c>
      <c r="B6" s="63">
        <v>0.96020840091414972</v>
      </c>
    </row>
    <row r="7" spans="1:9" x14ac:dyDescent="0.2">
      <c r="A7" s="63" t="s">
        <v>166</v>
      </c>
      <c r="B7" s="63">
        <v>20.288649601100087</v>
      </c>
    </row>
    <row r="8" spans="1:9" ht="13.5" thickBot="1" x14ac:dyDescent="0.25">
      <c r="A8" s="64" t="s">
        <v>182</v>
      </c>
      <c r="B8" s="64">
        <v>4248</v>
      </c>
    </row>
    <row r="10" spans="1:9" ht="13.5" thickBot="1" x14ac:dyDescent="0.25">
      <c r="A10" t="s">
        <v>183</v>
      </c>
    </row>
    <row r="11" spans="1:9" x14ac:dyDescent="0.2">
      <c r="A11" s="65"/>
      <c r="B11" s="65" t="s">
        <v>187</v>
      </c>
      <c r="C11" s="65" t="s">
        <v>188</v>
      </c>
      <c r="D11" s="65" t="s">
        <v>189</v>
      </c>
      <c r="E11" s="65" t="s">
        <v>190</v>
      </c>
      <c r="F11" s="65" t="s">
        <v>191</v>
      </c>
    </row>
    <row r="12" spans="1:9" x14ac:dyDescent="0.2">
      <c r="A12" s="63" t="s">
        <v>184</v>
      </c>
      <c r="B12" s="63">
        <v>6</v>
      </c>
      <c r="C12" s="63">
        <v>42187916.584911473</v>
      </c>
      <c r="D12" s="63">
        <v>7031319.4308185792</v>
      </c>
      <c r="E12" s="63">
        <v>17081.678553464339</v>
      </c>
      <c r="F12" s="63">
        <v>0</v>
      </c>
    </row>
    <row r="13" spans="1:9" x14ac:dyDescent="0.2">
      <c r="A13" s="63" t="s">
        <v>185</v>
      </c>
      <c r="B13" s="63">
        <v>4241</v>
      </c>
      <c r="C13" s="63">
        <v>1745719.8724802039</v>
      </c>
      <c r="D13" s="63">
        <v>411.62930263621877</v>
      </c>
      <c r="E13" s="63"/>
      <c r="F13" s="63"/>
    </row>
    <row r="14" spans="1:9" ht="13.5" thickBot="1" x14ac:dyDescent="0.25">
      <c r="A14" s="64" t="s">
        <v>74</v>
      </c>
      <c r="B14" s="64">
        <v>4247</v>
      </c>
      <c r="C14" s="64">
        <v>43933636.457391679</v>
      </c>
      <c r="D14" s="64"/>
      <c r="E14" s="64"/>
      <c r="F14" s="64"/>
    </row>
    <row r="15" spans="1:9" ht="13.5" thickBot="1" x14ac:dyDescent="0.25"/>
    <row r="16" spans="1:9" x14ac:dyDescent="0.2">
      <c r="A16" s="65"/>
      <c r="B16" s="65" t="s">
        <v>192</v>
      </c>
      <c r="C16" s="65" t="s">
        <v>166</v>
      </c>
      <c r="D16" s="65" t="s">
        <v>193</v>
      </c>
      <c r="E16" s="65" t="s">
        <v>194</v>
      </c>
      <c r="F16" s="65" t="s">
        <v>195</v>
      </c>
      <c r="G16" s="65" t="s">
        <v>196</v>
      </c>
      <c r="H16" s="65" t="s">
        <v>197</v>
      </c>
      <c r="I16" s="65" t="s">
        <v>198</v>
      </c>
    </row>
    <row r="17" spans="1:9" x14ac:dyDescent="0.2">
      <c r="A17" s="63" t="s">
        <v>186</v>
      </c>
      <c r="B17" s="63">
        <v>3.0402617693540552</v>
      </c>
      <c r="C17" s="63">
        <v>0.95389170853088134</v>
      </c>
      <c r="D17" s="63">
        <v>3.1872189915944005</v>
      </c>
      <c r="E17" s="63">
        <v>1.4469140949059738E-3</v>
      </c>
      <c r="F17" s="63">
        <v>1.1701346511641393</v>
      </c>
      <c r="G17" s="63">
        <v>4.910388887543971</v>
      </c>
      <c r="H17" s="63">
        <v>1.1701346511641393</v>
      </c>
      <c r="I17" s="63">
        <v>4.910388887543971</v>
      </c>
    </row>
    <row r="18" spans="1:9" x14ac:dyDescent="0.2">
      <c r="A18" s="63" t="s">
        <v>1</v>
      </c>
      <c r="B18" s="63">
        <v>0.7346168166136009</v>
      </c>
      <c r="C18" s="63">
        <v>2.0888078644248239E-2</v>
      </c>
      <c r="D18" s="63">
        <v>35.16919048061348</v>
      </c>
      <c r="E18" s="63">
        <v>5.3822113895898961E-238</v>
      </c>
      <c r="F18" s="63">
        <v>0.69366524740491686</v>
      </c>
      <c r="G18" s="63">
        <v>0.77556838582228493</v>
      </c>
      <c r="H18" s="63">
        <v>0.69366524740491686</v>
      </c>
      <c r="I18" s="63">
        <v>0.77556838582228493</v>
      </c>
    </row>
    <row r="19" spans="1:9" x14ac:dyDescent="0.2">
      <c r="A19" s="63" t="s">
        <v>2</v>
      </c>
      <c r="B19" s="63">
        <v>0.4218870115240177</v>
      </c>
      <c r="C19" s="63">
        <v>1.8046768710156553E-2</v>
      </c>
      <c r="D19" s="63">
        <v>23.377426635195011</v>
      </c>
      <c r="E19" s="63">
        <v>8.5832623661402224E-114</v>
      </c>
      <c r="F19" s="63">
        <v>0.38650589723323087</v>
      </c>
      <c r="G19" s="63">
        <v>0.45726812581480453</v>
      </c>
      <c r="H19" s="63">
        <v>0.38650589723323087</v>
      </c>
      <c r="I19" s="63">
        <v>0.45726812581480453</v>
      </c>
    </row>
    <row r="20" spans="1:9" x14ac:dyDescent="0.2">
      <c r="A20" s="63" t="s">
        <v>3</v>
      </c>
      <c r="B20" s="63">
        <v>-0.27560411831868714</v>
      </c>
      <c r="C20" s="63">
        <v>1.6106839288698587E-2</v>
      </c>
      <c r="D20" s="63">
        <v>-17.110999456737961</v>
      </c>
      <c r="E20" s="63">
        <v>1.5940022348947335E-63</v>
      </c>
      <c r="F20" s="63">
        <v>-0.30718195537580295</v>
      </c>
      <c r="G20" s="63">
        <v>-0.2440262812615713</v>
      </c>
      <c r="H20" s="63">
        <v>-0.30718195537580295</v>
      </c>
      <c r="I20" s="63">
        <v>-0.2440262812615713</v>
      </c>
    </row>
    <row r="21" spans="1:9" x14ac:dyDescent="0.2">
      <c r="A21" s="63" t="s">
        <v>4</v>
      </c>
      <c r="B21" s="63">
        <v>-1.3098246443774455</v>
      </c>
      <c r="C21" s="63">
        <v>3.8513082538005873E-2</v>
      </c>
      <c r="D21" s="63">
        <v>-34.009862572928846</v>
      </c>
      <c r="E21" s="63">
        <v>2.114103105349748E-224</v>
      </c>
      <c r="F21" s="63">
        <v>-1.3853304480397273</v>
      </c>
      <c r="G21" s="63">
        <v>-1.2343188407151637</v>
      </c>
      <c r="H21" s="63">
        <v>-1.3853304480397273</v>
      </c>
      <c r="I21" s="63">
        <v>-1.2343188407151637</v>
      </c>
    </row>
    <row r="22" spans="1:9" x14ac:dyDescent="0.2">
      <c r="A22" s="63" t="s">
        <v>5</v>
      </c>
      <c r="B22" s="63">
        <v>-5.183847751448907E-2</v>
      </c>
      <c r="C22" s="63">
        <v>4.902538105636501E-2</v>
      </c>
      <c r="D22" s="63">
        <v>-1.057380409851171</v>
      </c>
      <c r="E22" s="63">
        <v>0.29039823275374776</v>
      </c>
      <c r="F22" s="63">
        <v>-0.14795388953993516</v>
      </c>
      <c r="G22" s="63">
        <v>4.4276934510957017E-2</v>
      </c>
      <c r="H22" s="63">
        <v>-0.14795388953993516</v>
      </c>
      <c r="I22" s="63">
        <v>4.4276934510957017E-2</v>
      </c>
    </row>
    <row r="23" spans="1:9" ht="13.5" thickBot="1" x14ac:dyDescent="0.25">
      <c r="A23" s="64" t="s">
        <v>6</v>
      </c>
      <c r="B23" s="64">
        <v>-5.87207036578622E-3</v>
      </c>
      <c r="C23" s="64">
        <v>7.8106687669338528E-4</v>
      </c>
      <c r="D23" s="64">
        <v>-7.5180122739878437</v>
      </c>
      <c r="E23" s="64">
        <v>6.7470059673391722E-14</v>
      </c>
      <c r="F23" s="64">
        <v>-7.4033703384779421E-3</v>
      </c>
      <c r="G23" s="64">
        <v>-4.3407703930944978E-3</v>
      </c>
      <c r="H23" s="64">
        <v>-7.4033703384779421E-3</v>
      </c>
      <c r="I23" s="64">
        <v>-4.3407703930944978E-3</v>
      </c>
    </row>
    <row r="25" spans="1:9" x14ac:dyDescent="0.2">
      <c r="G25" s="16"/>
    </row>
    <row r="27" spans="1:9" x14ac:dyDescent="0.2">
      <c r="A27" t="s">
        <v>199</v>
      </c>
    </row>
    <row r="28" spans="1:9" ht="13.5" thickBot="1" x14ac:dyDescent="0.25"/>
    <row r="29" spans="1:9" x14ac:dyDescent="0.2">
      <c r="A29" s="65" t="s">
        <v>200</v>
      </c>
      <c r="B29" s="65" t="s">
        <v>201</v>
      </c>
      <c r="C29" s="65" t="s">
        <v>202</v>
      </c>
    </row>
    <row r="30" spans="1:9" x14ac:dyDescent="0.2">
      <c r="A30" s="63">
        <v>1</v>
      </c>
      <c r="B30" s="63">
        <v>113.44452759036724</v>
      </c>
      <c r="C30" s="63">
        <v>-19.444527590367244</v>
      </c>
    </row>
    <row r="31" spans="1:9" x14ac:dyDescent="0.2">
      <c r="A31" s="63">
        <v>2</v>
      </c>
      <c r="B31" s="63">
        <v>82.786551654625299</v>
      </c>
      <c r="C31" s="63">
        <v>-14.786551654625299</v>
      </c>
    </row>
    <row r="32" spans="1:9" x14ac:dyDescent="0.2">
      <c r="A32" s="63">
        <v>3</v>
      </c>
      <c r="B32" s="63">
        <v>121.74906206295933</v>
      </c>
      <c r="C32" s="63">
        <v>-20.749062062959325</v>
      </c>
    </row>
    <row r="33" spans="1:3" x14ac:dyDescent="0.2">
      <c r="A33" s="63">
        <v>4</v>
      </c>
      <c r="B33" s="63">
        <v>35.801444169193992</v>
      </c>
      <c r="C33" s="63">
        <v>-5.8014441691939922</v>
      </c>
    </row>
    <row r="34" spans="1:3" x14ac:dyDescent="0.2">
      <c r="A34" s="63">
        <v>5</v>
      </c>
      <c r="B34" s="63">
        <v>65.949162250121958</v>
      </c>
      <c r="C34" s="63">
        <v>-11.949162250121958</v>
      </c>
    </row>
    <row r="35" spans="1:3" x14ac:dyDescent="0.2">
      <c r="A35" s="63">
        <v>6</v>
      </c>
      <c r="B35" s="63">
        <v>61.965787831299224</v>
      </c>
      <c r="C35" s="63">
        <v>-8.9657878312992239</v>
      </c>
    </row>
    <row r="36" spans="1:3" x14ac:dyDescent="0.2">
      <c r="A36" s="63">
        <v>7</v>
      </c>
      <c r="B36" s="63">
        <v>107.91327834747283</v>
      </c>
      <c r="C36" s="63">
        <v>-8.9132783474728257</v>
      </c>
    </row>
    <row r="37" spans="1:3" x14ac:dyDescent="0.2">
      <c r="A37" s="63">
        <v>8</v>
      </c>
      <c r="B37" s="63">
        <v>-6.5919707990179273</v>
      </c>
      <c r="C37" s="63">
        <v>6.5919707990179273</v>
      </c>
    </row>
    <row r="38" spans="1:3" x14ac:dyDescent="0.2">
      <c r="A38" s="63">
        <v>9</v>
      </c>
      <c r="B38" s="63">
        <v>39.817836611263964</v>
      </c>
      <c r="C38" s="63">
        <v>-6.8178366112639637</v>
      </c>
    </row>
    <row r="39" spans="1:3" x14ac:dyDescent="0.2">
      <c r="A39" s="63">
        <v>10</v>
      </c>
      <c r="B39" s="63">
        <v>19.627383471457762</v>
      </c>
      <c r="C39" s="63">
        <v>-2.6273834714577617</v>
      </c>
    </row>
    <row r="40" spans="1:3" x14ac:dyDescent="0.2">
      <c r="A40" s="63">
        <v>11</v>
      </c>
      <c r="B40" s="63">
        <v>41.252193122097417</v>
      </c>
      <c r="C40" s="63">
        <v>-5.2521931220974167</v>
      </c>
    </row>
    <row r="41" spans="1:3" x14ac:dyDescent="0.2">
      <c r="A41" s="63">
        <v>12</v>
      </c>
      <c r="B41" s="63">
        <v>109.4071914069479</v>
      </c>
      <c r="C41" s="63">
        <v>1.5928085930520979</v>
      </c>
    </row>
    <row r="42" spans="1:3" x14ac:dyDescent="0.2">
      <c r="A42" s="63">
        <v>13</v>
      </c>
      <c r="B42" s="63">
        <v>104.45491411952959</v>
      </c>
      <c r="C42" s="63">
        <v>-17.45491411952959</v>
      </c>
    </row>
    <row r="43" spans="1:3" x14ac:dyDescent="0.2">
      <c r="A43" s="63">
        <v>14</v>
      </c>
      <c r="B43" s="63">
        <v>238.13270960702755</v>
      </c>
      <c r="C43" s="63">
        <v>-35.13270960702755</v>
      </c>
    </row>
    <row r="44" spans="1:3" x14ac:dyDescent="0.2">
      <c r="A44" s="63">
        <v>15</v>
      </c>
      <c r="B44" s="63">
        <v>191.99457494722577</v>
      </c>
      <c r="C44" s="63">
        <v>-51.994574947225772</v>
      </c>
    </row>
    <row r="45" spans="1:3" x14ac:dyDescent="0.2">
      <c r="A45" s="63">
        <v>16</v>
      </c>
      <c r="B45" s="63">
        <v>114.7543522347447</v>
      </c>
      <c r="C45" s="63">
        <v>-19.754352234744701</v>
      </c>
    </row>
    <row r="46" spans="1:3" x14ac:dyDescent="0.2">
      <c r="A46" s="63">
        <v>17</v>
      </c>
      <c r="B46" s="63">
        <v>82.786551654625299</v>
      </c>
      <c r="C46" s="63">
        <v>-14.786551654625299</v>
      </c>
    </row>
    <row r="47" spans="1:3" x14ac:dyDescent="0.2">
      <c r="A47" s="63">
        <v>18</v>
      </c>
      <c r="B47" s="63">
        <v>121.74906206295933</v>
      </c>
      <c r="C47" s="63">
        <v>-20.749062062959325</v>
      </c>
    </row>
    <row r="48" spans="1:3" x14ac:dyDescent="0.2">
      <c r="A48" s="63">
        <v>19</v>
      </c>
      <c r="B48" s="63">
        <v>64.639337605744515</v>
      </c>
      <c r="C48" s="63">
        <v>-11.639337605744515</v>
      </c>
    </row>
    <row r="49" spans="1:3" x14ac:dyDescent="0.2">
      <c r="A49" s="63">
        <v>20</v>
      </c>
      <c r="B49" s="63">
        <v>63.275612475676667</v>
      </c>
      <c r="C49" s="63">
        <v>-9.2756124756766667</v>
      </c>
    </row>
    <row r="50" spans="1:3" x14ac:dyDescent="0.2">
      <c r="A50" s="63">
        <v>21</v>
      </c>
      <c r="B50" s="63">
        <v>10.861600738843642</v>
      </c>
      <c r="C50" s="63">
        <v>0.13839926115635848</v>
      </c>
    </row>
    <row r="51" spans="1:3" x14ac:dyDescent="0.2">
      <c r="A51" s="63">
        <v>22</v>
      </c>
      <c r="B51" s="63">
        <v>2.3911425257368117</v>
      </c>
      <c r="C51" s="63">
        <v>2.6088574742631883</v>
      </c>
    </row>
    <row r="52" spans="1:3" x14ac:dyDescent="0.2">
      <c r="A52" s="63">
        <v>23</v>
      </c>
      <c r="B52" s="63">
        <v>13.348549561685125</v>
      </c>
      <c r="C52" s="63">
        <v>-1.3485495616851253</v>
      </c>
    </row>
    <row r="53" spans="1:3" x14ac:dyDescent="0.2">
      <c r="A53" s="63">
        <v>24</v>
      </c>
      <c r="B53" s="63">
        <v>11.178848235487237</v>
      </c>
      <c r="C53" s="63">
        <v>-0.17884823548723716</v>
      </c>
    </row>
    <row r="54" spans="1:3" x14ac:dyDescent="0.2">
      <c r="A54" s="63">
        <v>25</v>
      </c>
      <c r="B54" s="63">
        <v>9.8690235911097908</v>
      </c>
      <c r="C54" s="63">
        <v>0.13097640889020923</v>
      </c>
    </row>
    <row r="55" spans="1:3" x14ac:dyDescent="0.2">
      <c r="A55" s="63">
        <v>26</v>
      </c>
      <c r="B55" s="63">
        <v>250.87869499690311</v>
      </c>
      <c r="C55" s="63">
        <v>-48.878694996903107</v>
      </c>
    </row>
    <row r="56" spans="1:3" x14ac:dyDescent="0.2">
      <c r="A56" s="63">
        <v>27</v>
      </c>
      <c r="B56" s="63">
        <v>103.14508947515215</v>
      </c>
      <c r="C56" s="63">
        <v>-17.145089475152147</v>
      </c>
    </row>
    <row r="57" spans="1:3" x14ac:dyDescent="0.2">
      <c r="A57" s="63">
        <v>28</v>
      </c>
      <c r="B57" s="63">
        <v>167.94882070628398</v>
      </c>
      <c r="C57" s="63">
        <v>-26.948820706283982</v>
      </c>
    </row>
    <row r="58" spans="1:3" x14ac:dyDescent="0.2">
      <c r="A58" s="63">
        <v>29</v>
      </c>
      <c r="B58" s="63">
        <v>187.84995843240679</v>
      </c>
      <c r="C58" s="63">
        <v>-12.849958432406794</v>
      </c>
    </row>
    <row r="59" spans="1:3" x14ac:dyDescent="0.2">
      <c r="A59" s="63">
        <v>30</v>
      </c>
      <c r="B59" s="63">
        <v>45.899149076183676</v>
      </c>
      <c r="C59" s="63">
        <v>-6.8991490761836758</v>
      </c>
    </row>
    <row r="60" spans="1:3" x14ac:dyDescent="0.2">
      <c r="A60" s="63">
        <v>31</v>
      </c>
      <c r="B60" s="63">
        <v>54.99589926771425</v>
      </c>
      <c r="C60" s="63">
        <v>-7.9958992677142504</v>
      </c>
    </row>
    <row r="61" spans="1:3" x14ac:dyDescent="0.2">
      <c r="A61" s="63">
        <v>32</v>
      </c>
      <c r="B61" s="63">
        <v>-5.4437523134809673</v>
      </c>
      <c r="C61" s="63">
        <v>1.4437523134809673</v>
      </c>
    </row>
    <row r="62" spans="1:3" x14ac:dyDescent="0.2">
      <c r="A62" s="63">
        <v>33</v>
      </c>
      <c r="B62" s="63">
        <v>56.48686131871726</v>
      </c>
      <c r="C62" s="63">
        <v>-8.4868613187172599</v>
      </c>
    </row>
    <row r="63" spans="1:3" x14ac:dyDescent="0.2">
      <c r="A63" s="63">
        <v>34</v>
      </c>
      <c r="B63" s="63">
        <v>53.10090794508632</v>
      </c>
      <c r="C63" s="63">
        <v>-8.1009079450863197</v>
      </c>
    </row>
    <row r="64" spans="1:3" x14ac:dyDescent="0.2">
      <c r="A64" s="63">
        <v>35</v>
      </c>
      <c r="B64" s="63">
        <v>-17.376464131874279</v>
      </c>
      <c r="C64" s="63">
        <v>6.376464131874279</v>
      </c>
    </row>
    <row r="65" spans="1:3" x14ac:dyDescent="0.2">
      <c r="A65" s="63">
        <v>36</v>
      </c>
      <c r="B65" s="63">
        <v>-41.339009572864292</v>
      </c>
      <c r="C65" s="63">
        <v>2.3390095728642919</v>
      </c>
    </row>
    <row r="66" spans="1:3" x14ac:dyDescent="0.2">
      <c r="A66" s="63">
        <v>37</v>
      </c>
      <c r="B66" s="63">
        <v>11.021357423312283</v>
      </c>
      <c r="C66" s="63">
        <v>-2.0213574233122831</v>
      </c>
    </row>
    <row r="67" spans="1:3" x14ac:dyDescent="0.2">
      <c r="A67" s="63">
        <v>38</v>
      </c>
      <c r="B67" s="63">
        <v>-11.588108656199388</v>
      </c>
      <c r="C67" s="63">
        <v>2.5881086561993882</v>
      </c>
    </row>
    <row r="68" spans="1:3" x14ac:dyDescent="0.2">
      <c r="A68" s="63">
        <v>39</v>
      </c>
      <c r="B68" s="63">
        <v>41.127661255641414</v>
      </c>
      <c r="C68" s="63">
        <v>-7.1276612556414136</v>
      </c>
    </row>
    <row r="69" spans="1:3" x14ac:dyDescent="0.2">
      <c r="A69" s="63">
        <v>40</v>
      </c>
      <c r="B69" s="63">
        <v>50.594867789597991</v>
      </c>
      <c r="C69" s="63">
        <v>-8.5948677895979912</v>
      </c>
    </row>
    <row r="70" spans="1:3" x14ac:dyDescent="0.2">
      <c r="A70" s="63">
        <v>41</v>
      </c>
      <c r="B70" s="63">
        <v>-6.5919707990179273</v>
      </c>
      <c r="C70" s="63">
        <v>6.5919707990179273</v>
      </c>
    </row>
    <row r="71" spans="1:3" x14ac:dyDescent="0.2">
      <c r="A71" s="63">
        <v>42</v>
      </c>
      <c r="B71" s="63">
        <v>81.017225689800938</v>
      </c>
      <c r="C71" s="63">
        <v>-14.017225689800938</v>
      </c>
    </row>
    <row r="72" spans="1:3" x14ac:dyDescent="0.2">
      <c r="A72" s="63">
        <v>43</v>
      </c>
      <c r="B72" s="63">
        <v>18.317558827080319</v>
      </c>
      <c r="C72" s="63">
        <v>-2.3175588270803189</v>
      </c>
    </row>
    <row r="73" spans="1:3" x14ac:dyDescent="0.2">
      <c r="A73" s="63">
        <v>44</v>
      </c>
      <c r="B73" s="63">
        <v>132.99325311447333</v>
      </c>
      <c r="C73" s="63">
        <v>-33.993253114473333</v>
      </c>
    </row>
    <row r="74" spans="1:3" x14ac:dyDescent="0.2">
      <c r="A74" s="63">
        <v>45</v>
      </c>
      <c r="B74" s="63">
        <v>35.25445795244444</v>
      </c>
      <c r="C74" s="63">
        <v>-6.2544579524444401</v>
      </c>
    </row>
    <row r="75" spans="1:3" x14ac:dyDescent="0.2">
      <c r="A75" s="63">
        <v>46</v>
      </c>
      <c r="B75" s="63">
        <v>33.111152268932472</v>
      </c>
      <c r="C75" s="63">
        <v>-4.1111522689324715</v>
      </c>
    </row>
    <row r="76" spans="1:3" x14ac:dyDescent="0.2">
      <c r="A76" s="63">
        <v>47</v>
      </c>
      <c r="B76" s="63">
        <v>79.855321069031902</v>
      </c>
      <c r="C76" s="63">
        <v>-11.855321069031902</v>
      </c>
    </row>
    <row r="77" spans="1:3" x14ac:dyDescent="0.2">
      <c r="A77" s="63">
        <v>48</v>
      </c>
      <c r="B77" s="63">
        <v>14.979229003105043</v>
      </c>
      <c r="C77" s="63">
        <v>-1.9792290031050435</v>
      </c>
    </row>
    <row r="78" spans="1:3" x14ac:dyDescent="0.2">
      <c r="A78" s="63">
        <v>49</v>
      </c>
      <c r="B78" s="63">
        <v>2.3985403767599651</v>
      </c>
      <c r="C78" s="63">
        <v>6.6014596232400349</v>
      </c>
    </row>
    <row r="79" spans="1:3" x14ac:dyDescent="0.2">
      <c r="A79" s="63">
        <v>50</v>
      </c>
      <c r="B79" s="63">
        <v>61.480361000830158</v>
      </c>
      <c r="C79" s="63">
        <v>-10.480361000830158</v>
      </c>
    </row>
    <row r="80" spans="1:3" x14ac:dyDescent="0.2">
      <c r="A80" s="63">
        <v>51</v>
      </c>
      <c r="B80" s="63">
        <v>0.49132836328847063</v>
      </c>
      <c r="C80" s="63">
        <v>6.5086716367115294</v>
      </c>
    </row>
    <row r="81" spans="1:3" x14ac:dyDescent="0.2">
      <c r="A81" s="63">
        <v>52</v>
      </c>
      <c r="B81" s="63">
        <v>40.654110944571656</v>
      </c>
      <c r="C81" s="63">
        <v>-6.6541109445716558</v>
      </c>
    </row>
    <row r="82" spans="1:3" x14ac:dyDescent="0.2">
      <c r="A82" s="63">
        <v>53</v>
      </c>
      <c r="B82" s="63">
        <v>43.732975840650845</v>
      </c>
      <c r="C82" s="63">
        <v>-5.7329758406508446</v>
      </c>
    </row>
    <row r="83" spans="1:3" x14ac:dyDescent="0.2">
      <c r="A83" s="63">
        <v>54</v>
      </c>
      <c r="B83" s="63">
        <v>83.818090788827675</v>
      </c>
      <c r="C83" s="63">
        <v>-13.818090788827675</v>
      </c>
    </row>
    <row r="84" spans="1:3" x14ac:dyDescent="0.2">
      <c r="A84" s="63">
        <v>55</v>
      </c>
      <c r="B84" s="63">
        <v>32.154143136340451</v>
      </c>
      <c r="C84" s="63">
        <v>-4.1541431363404513</v>
      </c>
    </row>
    <row r="85" spans="1:3" x14ac:dyDescent="0.2">
      <c r="A85" s="63">
        <v>56</v>
      </c>
      <c r="B85" s="63">
        <v>56.60468537984265</v>
      </c>
      <c r="C85" s="63">
        <v>-9.6046853798426497</v>
      </c>
    </row>
    <row r="86" spans="1:3" x14ac:dyDescent="0.2">
      <c r="A86" s="63">
        <v>57</v>
      </c>
      <c r="B86" s="63">
        <v>55.17703667433981</v>
      </c>
      <c r="C86" s="63">
        <v>-8.17703667433981</v>
      </c>
    </row>
    <row r="87" spans="1:3" x14ac:dyDescent="0.2">
      <c r="A87" s="63">
        <v>58</v>
      </c>
      <c r="B87" s="63">
        <v>40.775925105576128</v>
      </c>
      <c r="C87" s="63">
        <v>-5.7759251055761283</v>
      </c>
    </row>
    <row r="88" spans="1:3" x14ac:dyDescent="0.2">
      <c r="A88" s="63">
        <v>59</v>
      </c>
      <c r="B88" s="63">
        <v>36.116320459597475</v>
      </c>
      <c r="C88" s="63">
        <v>-6.1163204595974747</v>
      </c>
    </row>
    <row r="89" spans="1:3" x14ac:dyDescent="0.2">
      <c r="A89" s="63">
        <v>60</v>
      </c>
      <c r="B89" s="63">
        <v>0.49132836328847063</v>
      </c>
      <c r="C89" s="63">
        <v>6.5086716367115294</v>
      </c>
    </row>
    <row r="90" spans="1:3" x14ac:dyDescent="0.2">
      <c r="A90" s="63">
        <v>61</v>
      </c>
      <c r="B90" s="63">
        <v>123.99953111812852</v>
      </c>
      <c r="C90" s="63">
        <v>-8.999531118128516</v>
      </c>
    </row>
    <row r="91" spans="1:3" x14ac:dyDescent="0.2">
      <c r="A91" s="63">
        <v>62</v>
      </c>
      <c r="B91" s="63">
        <v>47.208973720561119</v>
      </c>
      <c r="C91" s="63">
        <v>-7.2089737205611186</v>
      </c>
    </row>
    <row r="92" spans="1:3" x14ac:dyDescent="0.2">
      <c r="A92" s="63">
        <v>63</v>
      </c>
      <c r="B92" s="63">
        <v>54.99589926771425</v>
      </c>
      <c r="C92" s="63">
        <v>-7.9958992677142504</v>
      </c>
    </row>
    <row r="93" spans="1:3" x14ac:dyDescent="0.2">
      <c r="A93" s="63">
        <v>64</v>
      </c>
      <c r="B93" s="63">
        <v>31.801327624555018</v>
      </c>
      <c r="C93" s="63">
        <v>-3.801327624555018</v>
      </c>
    </row>
    <row r="94" spans="1:3" x14ac:dyDescent="0.2">
      <c r="A94" s="63">
        <v>65</v>
      </c>
      <c r="B94" s="63">
        <v>32.154143136340451</v>
      </c>
      <c r="C94" s="63">
        <v>-4.1541431363404513</v>
      </c>
    </row>
    <row r="95" spans="1:3" x14ac:dyDescent="0.2">
      <c r="A95" s="63">
        <v>66</v>
      </c>
      <c r="B95" s="63">
        <v>60.170536356452722</v>
      </c>
      <c r="C95" s="63">
        <v>-10.170536356452722</v>
      </c>
    </row>
    <row r="96" spans="1:3" x14ac:dyDescent="0.2">
      <c r="A96" s="63">
        <v>67</v>
      </c>
      <c r="B96" s="63">
        <v>2.3985403767599651</v>
      </c>
      <c r="C96" s="63">
        <v>6.6014596232400349</v>
      </c>
    </row>
    <row r="97" spans="1:3" x14ac:dyDescent="0.2">
      <c r="A97" s="63">
        <v>68</v>
      </c>
      <c r="B97" s="63">
        <v>81.017225689800938</v>
      </c>
      <c r="C97" s="63">
        <v>-14.017225689800938</v>
      </c>
    </row>
    <row r="98" spans="1:3" x14ac:dyDescent="0.2">
      <c r="A98" s="63">
        <v>69</v>
      </c>
      <c r="B98" s="63">
        <v>79.855321069031902</v>
      </c>
      <c r="C98" s="63">
        <v>-11.855321069031902</v>
      </c>
    </row>
    <row r="99" spans="1:3" x14ac:dyDescent="0.2">
      <c r="A99" s="63">
        <v>70</v>
      </c>
      <c r="B99" s="63">
        <v>40.654110944571656</v>
      </c>
      <c r="C99" s="63">
        <v>-6.6541109445716558</v>
      </c>
    </row>
    <row r="100" spans="1:3" x14ac:dyDescent="0.2">
      <c r="A100" s="63">
        <v>71</v>
      </c>
      <c r="B100" s="63">
        <v>14.979229003105043</v>
      </c>
      <c r="C100" s="63">
        <v>-1.9792290031050435</v>
      </c>
    </row>
    <row r="101" spans="1:3" x14ac:dyDescent="0.2">
      <c r="A101" s="63">
        <v>72</v>
      </c>
      <c r="B101" s="63">
        <v>45.042800485028287</v>
      </c>
      <c r="C101" s="63">
        <v>-6.0428004850282875</v>
      </c>
    </row>
    <row r="102" spans="1:3" x14ac:dyDescent="0.2">
      <c r="A102" s="63">
        <v>73</v>
      </c>
      <c r="B102" s="63">
        <v>33.111152268932472</v>
      </c>
      <c r="C102" s="63">
        <v>-4.1111522689324715</v>
      </c>
    </row>
    <row r="103" spans="1:3" x14ac:dyDescent="0.2">
      <c r="A103" s="63">
        <v>74</v>
      </c>
      <c r="B103" s="63">
        <v>35.25445795244444</v>
      </c>
      <c r="C103" s="63">
        <v>-6.2544579524444401</v>
      </c>
    </row>
    <row r="104" spans="1:3" x14ac:dyDescent="0.2">
      <c r="A104" s="63">
        <v>75</v>
      </c>
      <c r="B104" s="63">
        <v>121.07408007955384</v>
      </c>
      <c r="C104" s="63">
        <v>-21.074080079553838</v>
      </c>
    </row>
    <row r="105" spans="1:3" x14ac:dyDescent="0.2">
      <c r="A105" s="63">
        <v>76</v>
      </c>
      <c r="B105" s="63">
        <v>-33.038238029943344</v>
      </c>
      <c r="C105" s="63">
        <v>10.038238029943344</v>
      </c>
    </row>
    <row r="106" spans="1:3" x14ac:dyDescent="0.2">
      <c r="A106" s="63">
        <v>77</v>
      </c>
      <c r="B106" s="63">
        <v>425.10798986651139</v>
      </c>
      <c r="C106" s="63">
        <v>-58.107989866511389</v>
      </c>
    </row>
    <row r="107" spans="1:3" x14ac:dyDescent="0.2">
      <c r="A107" s="63">
        <v>78</v>
      </c>
      <c r="B107" s="63">
        <v>19.627383471457762</v>
      </c>
      <c r="C107" s="63">
        <v>-2.6273834714577617</v>
      </c>
    </row>
    <row r="108" spans="1:3" x14ac:dyDescent="0.2">
      <c r="A108" s="63">
        <v>79</v>
      </c>
      <c r="B108" s="63">
        <v>9.5517760944661951</v>
      </c>
      <c r="C108" s="63">
        <v>0.44822390553380487</v>
      </c>
    </row>
    <row r="109" spans="1:3" x14ac:dyDescent="0.2">
      <c r="A109" s="63">
        <v>80</v>
      </c>
      <c r="B109" s="63">
        <v>11.178848235487237</v>
      </c>
      <c r="C109" s="63">
        <v>-0.17884823548723716</v>
      </c>
    </row>
    <row r="110" spans="1:3" x14ac:dyDescent="0.2">
      <c r="A110" s="63">
        <v>81</v>
      </c>
      <c r="B110" s="63">
        <v>-10.278284011821938</v>
      </c>
      <c r="C110" s="63">
        <v>2.2782840118219383</v>
      </c>
    </row>
    <row r="111" spans="1:3" x14ac:dyDescent="0.2">
      <c r="A111" s="63">
        <v>82</v>
      </c>
      <c r="B111" s="63">
        <v>-16.066639487496836</v>
      </c>
      <c r="C111" s="63">
        <v>6.0666394874968361</v>
      </c>
    </row>
    <row r="112" spans="1:3" x14ac:dyDescent="0.2">
      <c r="A112" s="63">
        <v>83</v>
      </c>
      <c r="B112" s="63">
        <v>24.325629017186696</v>
      </c>
      <c r="C112" s="63">
        <v>-4.3256290171866958</v>
      </c>
    </row>
    <row r="113" spans="1:3" x14ac:dyDescent="0.2">
      <c r="A113" s="63">
        <v>84</v>
      </c>
      <c r="B113" s="63">
        <v>28.806370644588711</v>
      </c>
      <c r="C113" s="63">
        <v>-3.8063706445887107</v>
      </c>
    </row>
    <row r="114" spans="1:3" x14ac:dyDescent="0.2">
      <c r="A114" s="63">
        <v>85</v>
      </c>
      <c r="B114" s="63">
        <v>-5.4437523134809673</v>
      </c>
      <c r="C114" s="63">
        <v>1.4437523134809673</v>
      </c>
    </row>
    <row r="115" spans="1:3" x14ac:dyDescent="0.2">
      <c r="A115" s="63">
        <v>86</v>
      </c>
      <c r="B115" s="63">
        <v>121.74906206295933</v>
      </c>
      <c r="C115" s="63">
        <v>-20.749062062959325</v>
      </c>
    </row>
    <row r="116" spans="1:3" x14ac:dyDescent="0.2">
      <c r="A116" s="63">
        <v>87</v>
      </c>
      <c r="B116" s="63">
        <v>113.44452759036724</v>
      </c>
      <c r="C116" s="63">
        <v>-19.444527590367244</v>
      </c>
    </row>
    <row r="117" spans="1:3" x14ac:dyDescent="0.2">
      <c r="A117" s="63">
        <v>88</v>
      </c>
      <c r="B117" s="63">
        <v>65.949162250121958</v>
      </c>
      <c r="C117" s="63">
        <v>-11.949162250121958</v>
      </c>
    </row>
    <row r="118" spans="1:3" x14ac:dyDescent="0.2">
      <c r="A118" s="63">
        <v>89</v>
      </c>
      <c r="B118" s="63">
        <v>202.86028496986404</v>
      </c>
      <c r="C118" s="63">
        <v>-27.86028496986404</v>
      </c>
    </row>
    <row r="119" spans="1:3" x14ac:dyDescent="0.2">
      <c r="A119" s="63">
        <v>90</v>
      </c>
      <c r="B119" s="63">
        <v>-203.81358137515221</v>
      </c>
      <c r="C119" s="63">
        <v>31.813581375152211</v>
      </c>
    </row>
    <row r="120" spans="1:3" x14ac:dyDescent="0.2">
      <c r="A120" s="63">
        <v>91</v>
      </c>
      <c r="B120" s="63">
        <v>289.98473073959843</v>
      </c>
      <c r="C120" s="63">
        <v>-27.984730739598433</v>
      </c>
    </row>
    <row r="121" spans="1:3" x14ac:dyDescent="0.2">
      <c r="A121" s="63">
        <v>92</v>
      </c>
      <c r="B121" s="63">
        <v>127.73620264961237</v>
      </c>
      <c r="C121" s="63">
        <v>-16.736202649612366</v>
      </c>
    </row>
    <row r="122" spans="1:3" x14ac:dyDescent="0.2">
      <c r="A122" s="63">
        <v>93</v>
      </c>
      <c r="B122" s="63">
        <v>-117.32907963068006</v>
      </c>
      <c r="C122" s="63">
        <v>4.3290796306800559</v>
      </c>
    </row>
    <row r="123" spans="1:3" x14ac:dyDescent="0.2">
      <c r="A123" s="63">
        <v>94</v>
      </c>
      <c r="B123" s="63">
        <v>83.818090788827675</v>
      </c>
      <c r="C123" s="63">
        <v>-13.818090788827675</v>
      </c>
    </row>
    <row r="124" spans="1:3" x14ac:dyDescent="0.2">
      <c r="A124" s="63">
        <v>95</v>
      </c>
      <c r="B124" s="63">
        <v>57.9145100242201</v>
      </c>
      <c r="C124" s="63">
        <v>-9.9145100242200996</v>
      </c>
    </row>
    <row r="125" spans="1:3" x14ac:dyDescent="0.2">
      <c r="A125" s="63">
        <v>96</v>
      </c>
      <c r="B125" s="63">
        <v>41.905059188400124</v>
      </c>
      <c r="C125" s="63">
        <v>-6.9050591884001236</v>
      </c>
    </row>
    <row r="126" spans="1:3" x14ac:dyDescent="0.2">
      <c r="A126" s="63">
        <v>97</v>
      </c>
      <c r="B126" s="63">
        <v>47.208973720561119</v>
      </c>
      <c r="C126" s="63">
        <v>-7.2089737205611186</v>
      </c>
    </row>
    <row r="127" spans="1:3" x14ac:dyDescent="0.2">
      <c r="A127" s="63">
        <v>98</v>
      </c>
      <c r="B127" s="63">
        <v>1.8011530076659135</v>
      </c>
      <c r="C127" s="63">
        <v>6.1988469923340865</v>
      </c>
    </row>
    <row r="128" spans="1:3" x14ac:dyDescent="0.2">
      <c r="A128" s="63">
        <v>99</v>
      </c>
      <c r="B128" s="63">
        <v>34.460112869581195</v>
      </c>
      <c r="C128" s="63">
        <v>-4.4601128695811951</v>
      </c>
    </row>
    <row r="129" spans="1:3" x14ac:dyDescent="0.2">
      <c r="A129" s="63">
        <v>100</v>
      </c>
      <c r="B129" s="63">
        <v>32.154143136340451</v>
      </c>
      <c r="C129" s="63">
        <v>-4.1541431363404513</v>
      </c>
    </row>
    <row r="130" spans="1:3" x14ac:dyDescent="0.2">
      <c r="A130" s="63">
        <v>101</v>
      </c>
      <c r="B130" s="63">
        <v>-16.066639487496836</v>
      </c>
      <c r="C130" s="63">
        <v>6.0666394874968361</v>
      </c>
    </row>
    <row r="131" spans="1:3" x14ac:dyDescent="0.2">
      <c r="A131" s="63">
        <v>102</v>
      </c>
      <c r="B131" s="63">
        <v>11.021357423312283</v>
      </c>
      <c r="C131" s="63">
        <v>-2.0213574233122831</v>
      </c>
    </row>
    <row r="132" spans="1:3" x14ac:dyDescent="0.2">
      <c r="A132" s="63">
        <v>103</v>
      </c>
      <c r="B132" s="63">
        <v>10.861600738843642</v>
      </c>
      <c r="C132" s="63">
        <v>0.13839926115635848</v>
      </c>
    </row>
    <row r="133" spans="1:3" x14ac:dyDescent="0.2">
      <c r="A133" s="63">
        <v>104</v>
      </c>
      <c r="B133" s="63">
        <v>1.0813178813593689</v>
      </c>
      <c r="C133" s="63">
        <v>2.9186821186406311</v>
      </c>
    </row>
    <row r="134" spans="1:3" x14ac:dyDescent="0.2">
      <c r="A134" s="63">
        <v>105</v>
      </c>
      <c r="B134" s="63">
        <v>-10.278284011821938</v>
      </c>
      <c r="C134" s="63">
        <v>2.2782840118219383</v>
      </c>
    </row>
    <row r="135" spans="1:3" x14ac:dyDescent="0.2">
      <c r="A135" s="63">
        <v>106</v>
      </c>
      <c r="B135" s="63">
        <v>30.116195288966161</v>
      </c>
      <c r="C135" s="63">
        <v>-4.1161952889661606</v>
      </c>
    </row>
    <row r="136" spans="1:3" x14ac:dyDescent="0.2">
      <c r="A136" s="63">
        <v>107</v>
      </c>
      <c r="B136" s="63">
        <v>-41.339009572864292</v>
      </c>
      <c r="C136" s="63">
        <v>2.3390095728642919</v>
      </c>
    </row>
    <row r="137" spans="1:3" x14ac:dyDescent="0.2">
      <c r="A137" s="63">
        <v>108</v>
      </c>
      <c r="B137" s="63">
        <v>33.94463330806699</v>
      </c>
      <c r="C137" s="63">
        <v>-5.9446333080669902</v>
      </c>
    </row>
    <row r="138" spans="1:3" x14ac:dyDescent="0.2">
      <c r="A138" s="63">
        <v>109</v>
      </c>
      <c r="B138" s="63">
        <v>78.545496424654459</v>
      </c>
      <c r="C138" s="63">
        <v>-11.545496424654459</v>
      </c>
    </row>
    <row r="139" spans="1:3" x14ac:dyDescent="0.2">
      <c r="A139" s="63">
        <v>110</v>
      </c>
      <c r="B139" s="63">
        <v>14.979229003105043</v>
      </c>
      <c r="C139" s="63">
        <v>-1.9792290031050435</v>
      </c>
    </row>
    <row r="140" spans="1:3" x14ac:dyDescent="0.2">
      <c r="A140" s="63">
        <v>111</v>
      </c>
      <c r="B140" s="63">
        <v>3.7083650211374364</v>
      </c>
      <c r="C140" s="63">
        <v>6.2916349788625636</v>
      </c>
    </row>
    <row r="141" spans="1:3" x14ac:dyDescent="0.2">
      <c r="A141" s="63">
        <v>112</v>
      </c>
      <c r="B141" s="63">
        <v>79.707401045423495</v>
      </c>
      <c r="C141" s="63">
        <v>-13.707401045423495</v>
      </c>
    </row>
    <row r="142" spans="1:3" x14ac:dyDescent="0.2">
      <c r="A142" s="63">
        <v>113</v>
      </c>
      <c r="B142" s="63">
        <v>34.491619524816549</v>
      </c>
      <c r="C142" s="63">
        <v>-5.4916195248165494</v>
      </c>
    </row>
    <row r="143" spans="1:3" x14ac:dyDescent="0.2">
      <c r="A143" s="63">
        <v>114</v>
      </c>
      <c r="B143" s="63">
        <v>31.801327624555018</v>
      </c>
      <c r="C143" s="63">
        <v>-3.801327624555018</v>
      </c>
    </row>
    <row r="144" spans="1:3" x14ac:dyDescent="0.2">
      <c r="A144" s="63">
        <v>115</v>
      </c>
      <c r="B144" s="63">
        <v>114.7543522347447</v>
      </c>
      <c r="C144" s="63">
        <v>-19.754352234744701</v>
      </c>
    </row>
    <row r="145" spans="1:3" x14ac:dyDescent="0.2">
      <c r="A145" s="63">
        <v>116</v>
      </c>
      <c r="B145" s="63">
        <v>65.949162250121958</v>
      </c>
      <c r="C145" s="63">
        <v>-11.949162250121958</v>
      </c>
    </row>
    <row r="146" spans="1:3" x14ac:dyDescent="0.2">
      <c r="A146" s="63">
        <v>117</v>
      </c>
      <c r="B146" s="63">
        <v>39.817836611263964</v>
      </c>
      <c r="C146" s="63">
        <v>-6.8178366112639637</v>
      </c>
    </row>
    <row r="147" spans="1:3" x14ac:dyDescent="0.2">
      <c r="A147" s="63">
        <v>118</v>
      </c>
      <c r="B147" s="63">
        <v>50.594867789597991</v>
      </c>
      <c r="C147" s="63">
        <v>-8.5948677895979912</v>
      </c>
    </row>
    <row r="148" spans="1:3" x14ac:dyDescent="0.2">
      <c r="A148" s="63">
        <v>119</v>
      </c>
      <c r="B148" s="63">
        <v>61.965787831299224</v>
      </c>
      <c r="C148" s="63">
        <v>-8.9657878312992239</v>
      </c>
    </row>
    <row r="149" spans="1:3" x14ac:dyDescent="0.2">
      <c r="A149" s="63">
        <v>120</v>
      </c>
      <c r="B149" s="63">
        <v>197.79116985938964</v>
      </c>
      <c r="C149" s="63">
        <v>-38.79116985938964</v>
      </c>
    </row>
    <row r="150" spans="1:3" x14ac:dyDescent="0.2">
      <c r="A150" s="63">
        <v>121</v>
      </c>
      <c r="B150" s="63">
        <v>82.786551654625299</v>
      </c>
      <c r="C150" s="63">
        <v>-14.786551654625299</v>
      </c>
    </row>
    <row r="151" spans="1:3" x14ac:dyDescent="0.2">
      <c r="A151" s="63">
        <v>122</v>
      </c>
      <c r="B151" s="63">
        <v>51.79108330070887</v>
      </c>
      <c r="C151" s="63">
        <v>-7.7910833007088698</v>
      </c>
    </row>
    <row r="152" spans="1:3" x14ac:dyDescent="0.2">
      <c r="A152" s="63">
        <v>123</v>
      </c>
      <c r="B152" s="63">
        <v>40.595234544022674</v>
      </c>
      <c r="C152" s="63">
        <v>-6.5952345440226736</v>
      </c>
    </row>
    <row r="153" spans="1:3" x14ac:dyDescent="0.2">
      <c r="A153" s="63">
        <v>124</v>
      </c>
      <c r="B153" s="63">
        <v>55.17703667433981</v>
      </c>
      <c r="C153" s="63">
        <v>-8.17703667433981</v>
      </c>
    </row>
    <row r="154" spans="1:3" x14ac:dyDescent="0.2">
      <c r="A154" s="63">
        <v>125</v>
      </c>
      <c r="B154" s="63">
        <v>25.635453661564139</v>
      </c>
      <c r="C154" s="63">
        <v>-4.6354536615641386</v>
      </c>
    </row>
    <row r="155" spans="1:3" x14ac:dyDescent="0.2">
      <c r="A155" s="63">
        <v>126</v>
      </c>
      <c r="B155" s="63">
        <v>28.806370644588711</v>
      </c>
      <c r="C155" s="63">
        <v>-3.8063706445887107</v>
      </c>
    </row>
    <row r="156" spans="1:3" x14ac:dyDescent="0.2">
      <c r="A156" s="63">
        <v>127</v>
      </c>
      <c r="B156" s="63">
        <v>-42.648834217241749</v>
      </c>
      <c r="C156" s="63">
        <v>2.6488342172417489</v>
      </c>
    </row>
    <row r="157" spans="1:3" x14ac:dyDescent="0.2">
      <c r="A157" s="63">
        <v>128</v>
      </c>
      <c r="B157" s="63">
        <v>-16.066639487496836</v>
      </c>
      <c r="C157" s="63">
        <v>6.0666394874968361</v>
      </c>
    </row>
    <row r="158" spans="1:3" x14ac:dyDescent="0.2">
      <c r="A158" s="63">
        <v>129</v>
      </c>
      <c r="B158" s="63">
        <v>11.021357423312283</v>
      </c>
      <c r="C158" s="63">
        <v>-2.0213574233122831</v>
      </c>
    </row>
    <row r="159" spans="1:3" x14ac:dyDescent="0.2">
      <c r="A159" s="63">
        <v>130</v>
      </c>
      <c r="B159" s="63">
        <v>-11.588108656199388</v>
      </c>
      <c r="C159" s="63">
        <v>2.5881086561993882</v>
      </c>
    </row>
    <row r="160" spans="1:3" x14ac:dyDescent="0.2">
      <c r="A160" s="63">
        <v>131</v>
      </c>
      <c r="B160" s="63">
        <v>54.99589926771425</v>
      </c>
      <c r="C160" s="63">
        <v>-7.9958992677142504</v>
      </c>
    </row>
    <row r="161" spans="1:3" x14ac:dyDescent="0.2">
      <c r="A161" s="63">
        <v>132</v>
      </c>
      <c r="B161" s="63">
        <v>36.116320459597475</v>
      </c>
      <c r="C161" s="63">
        <v>-6.1163204595974747</v>
      </c>
    </row>
    <row r="162" spans="1:3" x14ac:dyDescent="0.2">
      <c r="A162" s="63">
        <v>133</v>
      </c>
      <c r="B162" s="63">
        <v>45.899149076183676</v>
      </c>
      <c r="C162" s="63">
        <v>-6.8991490761836758</v>
      </c>
    </row>
    <row r="163" spans="1:3" x14ac:dyDescent="0.2">
      <c r="A163" s="63">
        <v>134</v>
      </c>
      <c r="B163" s="63">
        <v>145.41747895136763</v>
      </c>
      <c r="C163" s="63">
        <v>-5.4174789513676274</v>
      </c>
    </row>
    <row r="164" spans="1:3" x14ac:dyDescent="0.2">
      <c r="A164" s="63">
        <v>135</v>
      </c>
      <c r="B164" s="63">
        <v>4.8438938833849718</v>
      </c>
      <c r="C164" s="63">
        <v>12.156106116615028</v>
      </c>
    </row>
    <row r="165" spans="1:3" x14ac:dyDescent="0.2">
      <c r="A165" s="63">
        <v>136</v>
      </c>
      <c r="B165" s="63">
        <v>246.67643727490685</v>
      </c>
      <c r="C165" s="63">
        <v>-43.676437274906846</v>
      </c>
    </row>
    <row r="166" spans="1:3" x14ac:dyDescent="0.2">
      <c r="A166" s="63">
        <v>137</v>
      </c>
      <c r="B166" s="63">
        <v>123.05888670733675</v>
      </c>
      <c r="C166" s="63">
        <v>-21.058886707336754</v>
      </c>
    </row>
    <row r="167" spans="1:3" x14ac:dyDescent="0.2">
      <c r="A167" s="63">
        <v>138</v>
      </c>
      <c r="B167" s="63">
        <v>195.24253684730547</v>
      </c>
      <c r="C167" s="63">
        <v>-35.242536847305473</v>
      </c>
    </row>
    <row r="168" spans="1:3" x14ac:dyDescent="0.2">
      <c r="A168" s="63">
        <v>139</v>
      </c>
      <c r="B168" s="63">
        <v>81.476727010247856</v>
      </c>
      <c r="C168" s="63">
        <v>-14.476727010247856</v>
      </c>
    </row>
    <row r="169" spans="1:3" x14ac:dyDescent="0.2">
      <c r="A169" s="63">
        <v>140</v>
      </c>
      <c r="B169" s="63">
        <v>113.44452759036724</v>
      </c>
      <c r="C169" s="63">
        <v>-19.444527590367244</v>
      </c>
    </row>
    <row r="170" spans="1:3" x14ac:dyDescent="0.2">
      <c r="A170" s="63">
        <v>141</v>
      </c>
      <c r="B170" s="63">
        <v>65.949162250121958</v>
      </c>
      <c r="C170" s="63">
        <v>-11.949162250121958</v>
      </c>
    </row>
    <row r="171" spans="1:3" x14ac:dyDescent="0.2">
      <c r="A171" s="63">
        <v>142</v>
      </c>
      <c r="B171" s="63">
        <v>63.275612475676667</v>
      </c>
      <c r="C171" s="63">
        <v>-9.2756124756766667</v>
      </c>
    </row>
    <row r="172" spans="1:3" x14ac:dyDescent="0.2">
      <c r="A172" s="63">
        <v>143</v>
      </c>
      <c r="B172" s="63">
        <v>1.5260734152815232</v>
      </c>
      <c r="C172" s="63">
        <v>-3.5260734152815232</v>
      </c>
    </row>
    <row r="173" spans="1:3" x14ac:dyDescent="0.2">
      <c r="A173" s="63">
        <v>144</v>
      </c>
      <c r="B173" s="63">
        <v>301.56010370898332</v>
      </c>
      <c r="C173" s="63">
        <v>-39.56010370898332</v>
      </c>
    </row>
    <row r="174" spans="1:3" x14ac:dyDescent="0.2">
      <c r="A174" s="63">
        <v>145</v>
      </c>
      <c r="B174" s="63">
        <v>-129.34902745766843</v>
      </c>
      <c r="C174" s="63">
        <v>12.349027457668427</v>
      </c>
    </row>
    <row r="175" spans="1:3" x14ac:dyDescent="0.2">
      <c r="A175" s="63">
        <v>146</v>
      </c>
      <c r="B175" s="63">
        <v>11.178848235487237</v>
      </c>
      <c r="C175" s="63">
        <v>-0.17884823548723716</v>
      </c>
    </row>
    <row r="176" spans="1:3" x14ac:dyDescent="0.2">
      <c r="A176" s="63">
        <v>147</v>
      </c>
      <c r="B176" s="63">
        <v>9.5517760944661951</v>
      </c>
      <c r="C176" s="63">
        <v>0.44822390553380487</v>
      </c>
    </row>
    <row r="177" spans="1:3" x14ac:dyDescent="0.2">
      <c r="A177" s="63">
        <v>148</v>
      </c>
      <c r="B177" s="63">
        <v>11.178848235487237</v>
      </c>
      <c r="C177" s="63">
        <v>-0.17884823548723716</v>
      </c>
    </row>
    <row r="178" spans="1:3" x14ac:dyDescent="0.2">
      <c r="A178" s="63">
        <v>149</v>
      </c>
      <c r="B178" s="63">
        <v>1.0813178813593689</v>
      </c>
      <c r="C178" s="63">
        <v>2.9186821186406311</v>
      </c>
    </row>
    <row r="179" spans="1:3" x14ac:dyDescent="0.2">
      <c r="A179" s="63">
        <v>150</v>
      </c>
      <c r="B179" s="63">
        <v>12.629005143524189</v>
      </c>
      <c r="C179" s="63">
        <v>3.3709948564758108</v>
      </c>
    </row>
    <row r="180" spans="1:3" x14ac:dyDescent="0.2">
      <c r="A180" s="63">
        <v>151</v>
      </c>
      <c r="B180" s="63">
        <v>123.18739732288225</v>
      </c>
      <c r="C180" s="63">
        <v>-12.187397322882248</v>
      </c>
    </row>
    <row r="181" spans="1:3" x14ac:dyDescent="0.2">
      <c r="A181" s="63">
        <v>152</v>
      </c>
      <c r="B181" s="63">
        <v>103.14508947515215</v>
      </c>
      <c r="C181" s="63">
        <v>-17.145089475152147</v>
      </c>
    </row>
    <row r="182" spans="1:3" x14ac:dyDescent="0.2">
      <c r="A182" s="63">
        <v>153</v>
      </c>
      <c r="B182" s="63">
        <v>225.73052428268659</v>
      </c>
      <c r="C182" s="63">
        <v>-22.730524282686588</v>
      </c>
    </row>
    <row r="183" spans="1:3" x14ac:dyDescent="0.2">
      <c r="A183" s="63">
        <v>154</v>
      </c>
      <c r="B183" s="63">
        <v>185.86308839699865</v>
      </c>
      <c r="C183" s="63">
        <v>-44.863088396998648</v>
      </c>
    </row>
    <row r="184" spans="1:3" x14ac:dyDescent="0.2">
      <c r="A184" s="63">
        <v>155</v>
      </c>
      <c r="B184" s="63">
        <v>-387.92272771073578</v>
      </c>
      <c r="C184" s="63">
        <v>33.922727710735785</v>
      </c>
    </row>
    <row r="185" spans="1:3" x14ac:dyDescent="0.2">
      <c r="A185" s="63">
        <v>156</v>
      </c>
      <c r="B185" s="63">
        <v>-4.1339276691035245</v>
      </c>
      <c r="C185" s="63">
        <v>1.1339276691035245</v>
      </c>
    </row>
    <row r="186" spans="1:3" x14ac:dyDescent="0.2">
      <c r="A186" s="63">
        <v>157</v>
      </c>
      <c r="B186" s="63">
        <v>18.317558827080319</v>
      </c>
      <c r="C186" s="63">
        <v>-2.3175588270803189</v>
      </c>
    </row>
    <row r="187" spans="1:3" x14ac:dyDescent="0.2">
      <c r="A187" s="63">
        <v>158</v>
      </c>
      <c r="B187" s="63">
        <v>39.817836611263964</v>
      </c>
      <c r="C187" s="63">
        <v>-6.8178366112639637</v>
      </c>
    </row>
    <row r="188" spans="1:3" x14ac:dyDescent="0.2">
      <c r="A188" s="63">
        <v>159</v>
      </c>
      <c r="B188" s="63">
        <v>127.75677486641828</v>
      </c>
      <c r="C188" s="63">
        <v>-28.756774866418283</v>
      </c>
    </row>
    <row r="189" spans="1:3" x14ac:dyDescent="0.2">
      <c r="A189" s="63">
        <v>160</v>
      </c>
      <c r="B189" s="63">
        <v>50.594867789597991</v>
      </c>
      <c r="C189" s="63">
        <v>-8.5948677895979912</v>
      </c>
    </row>
    <row r="190" spans="1:3" x14ac:dyDescent="0.2">
      <c r="A190" s="63">
        <v>161</v>
      </c>
      <c r="B190" s="63">
        <v>38.170351662890219</v>
      </c>
      <c r="C190" s="63">
        <v>-5.1703516628902193</v>
      </c>
    </row>
    <row r="191" spans="1:3" x14ac:dyDescent="0.2">
      <c r="A191" s="63">
        <v>162</v>
      </c>
      <c r="B191" s="63">
        <v>34.491619524816549</v>
      </c>
      <c r="C191" s="63">
        <v>-5.4916195248165494</v>
      </c>
    </row>
    <row r="192" spans="1:3" x14ac:dyDescent="0.2">
      <c r="A192" s="63">
        <v>163</v>
      </c>
      <c r="B192" s="63">
        <v>33.94463330806699</v>
      </c>
      <c r="C192" s="63">
        <v>-5.9446333080669902</v>
      </c>
    </row>
    <row r="193" spans="1:3" x14ac:dyDescent="0.2">
      <c r="A193" s="63">
        <v>164</v>
      </c>
      <c r="B193" s="63">
        <v>79.855321069031902</v>
      </c>
      <c r="C193" s="63">
        <v>-11.855321069031902</v>
      </c>
    </row>
    <row r="194" spans="1:3" x14ac:dyDescent="0.2">
      <c r="A194" s="63">
        <v>165</v>
      </c>
      <c r="B194" s="63">
        <v>81.017225689800938</v>
      </c>
      <c r="C194" s="63">
        <v>-14.017225689800938</v>
      </c>
    </row>
    <row r="195" spans="1:3" x14ac:dyDescent="0.2">
      <c r="A195" s="63">
        <v>166</v>
      </c>
      <c r="B195" s="63">
        <v>-5.2821461546404844</v>
      </c>
      <c r="C195" s="63">
        <v>6.2821461546404844</v>
      </c>
    </row>
    <row r="196" spans="1:3" x14ac:dyDescent="0.2">
      <c r="A196" s="63">
        <v>167</v>
      </c>
      <c r="B196" s="63">
        <v>31.768195094742545</v>
      </c>
      <c r="C196" s="63">
        <v>-3.7681950947425449</v>
      </c>
    </row>
    <row r="197" spans="1:3" x14ac:dyDescent="0.2">
      <c r="A197" s="63">
        <v>168</v>
      </c>
      <c r="B197" s="63">
        <v>41.963935588949099</v>
      </c>
      <c r="C197" s="63">
        <v>-6.9639355889490986</v>
      </c>
    </row>
    <row r="198" spans="1:3" x14ac:dyDescent="0.2">
      <c r="A198" s="63">
        <v>169</v>
      </c>
      <c r="B198" s="63">
        <v>14.979229003105043</v>
      </c>
      <c r="C198" s="63">
        <v>-1.9792290031050435</v>
      </c>
    </row>
    <row r="199" spans="1:3" x14ac:dyDescent="0.2">
      <c r="A199" s="63">
        <v>170</v>
      </c>
      <c r="B199" s="63">
        <v>45.042800485028287</v>
      </c>
      <c r="C199" s="63">
        <v>-6.0428004850282875</v>
      </c>
    </row>
    <row r="200" spans="1:3" x14ac:dyDescent="0.2">
      <c r="A200" s="63">
        <v>171</v>
      </c>
      <c r="B200" s="63">
        <v>2.3985403767599651</v>
      </c>
      <c r="C200" s="63">
        <v>6.6014596232400349</v>
      </c>
    </row>
    <row r="201" spans="1:3" x14ac:dyDescent="0.2">
      <c r="A201" s="63">
        <v>172</v>
      </c>
      <c r="B201" s="63">
        <v>144.94544411034872</v>
      </c>
      <c r="C201" s="63">
        <v>-29.945444110348717</v>
      </c>
    </row>
    <row r="202" spans="1:3" x14ac:dyDescent="0.2">
      <c r="A202" s="63">
        <v>173</v>
      </c>
      <c r="B202" s="63">
        <v>34.460112869581195</v>
      </c>
      <c r="C202" s="63">
        <v>-4.4601128695811951</v>
      </c>
    </row>
    <row r="203" spans="1:3" x14ac:dyDescent="0.2">
      <c r="A203" s="63">
        <v>174</v>
      </c>
      <c r="B203" s="63">
        <v>83.818090788827675</v>
      </c>
      <c r="C203" s="63">
        <v>-13.818090788827675</v>
      </c>
    </row>
    <row r="204" spans="1:3" x14ac:dyDescent="0.2">
      <c r="A204" s="63">
        <v>175</v>
      </c>
      <c r="B204" s="63">
        <v>57.9145100242201</v>
      </c>
      <c r="C204" s="63">
        <v>-9.9145100242200996</v>
      </c>
    </row>
    <row r="205" spans="1:3" x14ac:dyDescent="0.2">
      <c r="A205" s="63">
        <v>176</v>
      </c>
      <c r="B205" s="63">
        <v>1.8011530076659135</v>
      </c>
      <c r="C205" s="63">
        <v>6.1988469923340865</v>
      </c>
    </row>
    <row r="206" spans="1:3" x14ac:dyDescent="0.2">
      <c r="A206" s="63">
        <v>177</v>
      </c>
      <c r="B206" s="63">
        <v>45.946713321245262</v>
      </c>
      <c r="C206" s="63">
        <v>-7.9467133212452623</v>
      </c>
    </row>
    <row r="207" spans="1:3" x14ac:dyDescent="0.2">
      <c r="A207" s="63">
        <v>178</v>
      </c>
      <c r="B207" s="63">
        <v>127.07801352469504</v>
      </c>
      <c r="C207" s="63">
        <v>-22.078013524695038</v>
      </c>
    </row>
    <row r="208" spans="1:3" x14ac:dyDescent="0.2">
      <c r="A208" s="63">
        <v>179</v>
      </c>
      <c r="B208" s="63">
        <v>82.845272358283154</v>
      </c>
      <c r="C208" s="63">
        <v>-14.845272358283154</v>
      </c>
    </row>
    <row r="209" spans="1:3" x14ac:dyDescent="0.2">
      <c r="A209" s="63">
        <v>180</v>
      </c>
      <c r="B209" s="63">
        <v>119.50651925107353</v>
      </c>
      <c r="C209" s="63">
        <v>-20.506519251073527</v>
      </c>
    </row>
    <row r="210" spans="1:3" x14ac:dyDescent="0.2">
      <c r="A210" s="63">
        <v>181</v>
      </c>
      <c r="B210" s="63">
        <v>35.83080452102292</v>
      </c>
      <c r="C210" s="63">
        <v>-5.8308045210229196</v>
      </c>
    </row>
    <row r="211" spans="1:3" x14ac:dyDescent="0.2">
      <c r="A211" s="63">
        <v>182</v>
      </c>
      <c r="B211" s="63">
        <v>98.192917055457258</v>
      </c>
      <c r="C211" s="63">
        <v>-18.192917055457258</v>
      </c>
    </row>
    <row r="212" spans="1:3" x14ac:dyDescent="0.2">
      <c r="A212" s="63">
        <v>183</v>
      </c>
      <c r="B212" s="63">
        <v>69.344669635518471</v>
      </c>
      <c r="C212" s="63">
        <v>-10.344669635518471</v>
      </c>
    </row>
    <row r="213" spans="1:3" x14ac:dyDescent="0.2">
      <c r="A213" s="63">
        <v>184</v>
      </c>
      <c r="B213" s="63">
        <v>107.06987995702201</v>
      </c>
      <c r="C213" s="63">
        <v>-8.0698799570220103</v>
      </c>
    </row>
    <row r="214" spans="1:3" x14ac:dyDescent="0.2">
      <c r="A214" s="63">
        <v>185</v>
      </c>
      <c r="B214" s="63">
        <v>-9.5364565930781353</v>
      </c>
      <c r="C214" s="63">
        <v>6.5364565930781353</v>
      </c>
    </row>
    <row r="215" spans="1:3" x14ac:dyDescent="0.2">
      <c r="A215" s="63">
        <v>186</v>
      </c>
      <c r="B215" s="63">
        <v>39.858941103824471</v>
      </c>
      <c r="C215" s="63">
        <v>-6.8589411038244705</v>
      </c>
    </row>
    <row r="216" spans="1:3" x14ac:dyDescent="0.2">
      <c r="A216" s="63">
        <v>187</v>
      </c>
      <c r="B216" s="63">
        <v>20.97127468536122</v>
      </c>
      <c r="C216" s="63">
        <v>-2.9712746853612195</v>
      </c>
    </row>
    <row r="217" spans="1:3" x14ac:dyDescent="0.2">
      <c r="A217" s="63">
        <v>188</v>
      </c>
      <c r="B217" s="63">
        <v>38.687724171972022</v>
      </c>
      <c r="C217" s="63">
        <v>-4.6877241719720217</v>
      </c>
    </row>
    <row r="218" spans="1:3" x14ac:dyDescent="0.2">
      <c r="A218" s="63">
        <v>189</v>
      </c>
      <c r="B218" s="63">
        <v>140.42566338710617</v>
      </c>
      <c r="C218" s="63">
        <v>-25.425663387106169</v>
      </c>
    </row>
    <row r="219" spans="1:3" x14ac:dyDescent="0.2">
      <c r="A219" s="63">
        <v>190</v>
      </c>
      <c r="B219" s="63">
        <v>121.64418482289088</v>
      </c>
      <c r="C219" s="63">
        <v>-26.644184822890878</v>
      </c>
    </row>
    <row r="220" spans="1:3" x14ac:dyDescent="0.2">
      <c r="A220" s="63">
        <v>191</v>
      </c>
      <c r="B220" s="63">
        <v>218.74334376899591</v>
      </c>
      <c r="C220" s="63">
        <v>-17.743343768995913</v>
      </c>
    </row>
    <row r="221" spans="1:3" x14ac:dyDescent="0.2">
      <c r="A221" s="63">
        <v>192</v>
      </c>
      <c r="B221" s="63">
        <v>184.67421277868118</v>
      </c>
      <c r="C221" s="63">
        <v>-42.674212778681181</v>
      </c>
    </row>
    <row r="222" spans="1:3" x14ac:dyDescent="0.2">
      <c r="A222" s="63">
        <v>193</v>
      </c>
      <c r="B222" s="63">
        <v>127.07801352469504</v>
      </c>
      <c r="C222" s="63">
        <v>-22.078013524695038</v>
      </c>
    </row>
    <row r="223" spans="1:3" x14ac:dyDescent="0.2">
      <c r="A223" s="63">
        <v>194</v>
      </c>
      <c r="B223" s="63">
        <v>82.845272358283154</v>
      </c>
      <c r="C223" s="63">
        <v>-14.845272358283154</v>
      </c>
    </row>
    <row r="224" spans="1:3" x14ac:dyDescent="0.2">
      <c r="A224" s="63">
        <v>195</v>
      </c>
      <c r="B224" s="63">
        <v>119.50651925107353</v>
      </c>
      <c r="C224" s="63">
        <v>-20.506519251073527</v>
      </c>
    </row>
    <row r="225" spans="1:3" x14ac:dyDescent="0.2">
      <c r="A225" s="63">
        <v>196</v>
      </c>
      <c r="B225" s="63">
        <v>96.883092411079815</v>
      </c>
      <c r="C225" s="63">
        <v>-17.883092411079815</v>
      </c>
    </row>
    <row r="226" spans="1:3" x14ac:dyDescent="0.2">
      <c r="A226" s="63">
        <v>197</v>
      </c>
      <c r="B226" s="63">
        <v>69.344669635518471</v>
      </c>
      <c r="C226" s="63">
        <v>-10.344669635518471</v>
      </c>
    </row>
    <row r="227" spans="1:3" x14ac:dyDescent="0.2">
      <c r="A227" s="63">
        <v>198</v>
      </c>
      <c r="B227" s="63">
        <v>9.5693923055635537</v>
      </c>
      <c r="C227" s="63">
        <v>0.43060769443644631</v>
      </c>
    </row>
    <row r="228" spans="1:3" x14ac:dyDescent="0.2">
      <c r="A228" s="63">
        <v>199</v>
      </c>
      <c r="B228" s="63">
        <v>3.5711346353375726</v>
      </c>
      <c r="C228" s="63">
        <v>2.4288653646624274</v>
      </c>
    </row>
    <row r="229" spans="1:3" x14ac:dyDescent="0.2">
      <c r="A229" s="63">
        <v>200</v>
      </c>
      <c r="B229" s="63">
        <v>13.366165772782484</v>
      </c>
      <c r="C229" s="63">
        <v>-1.3661657727824839</v>
      </c>
    </row>
    <row r="230" spans="1:3" x14ac:dyDescent="0.2">
      <c r="A230" s="63">
        <v>201</v>
      </c>
      <c r="B230" s="63">
        <v>11.1305501230011</v>
      </c>
      <c r="C230" s="63">
        <v>-0.13055012300110036</v>
      </c>
    </row>
    <row r="231" spans="1:3" x14ac:dyDescent="0.2">
      <c r="A231" s="63">
        <v>202</v>
      </c>
      <c r="B231" s="63">
        <v>33.816872828001216</v>
      </c>
      <c r="C231" s="63">
        <v>-1.8168728280012161</v>
      </c>
    </row>
    <row r="232" spans="1:3" x14ac:dyDescent="0.2">
      <c r="A232" s="63">
        <v>203</v>
      </c>
      <c r="B232" s="63">
        <v>240.24046499785348</v>
      </c>
      <c r="C232" s="63">
        <v>-39.240464997853479</v>
      </c>
    </row>
    <row r="233" spans="1:3" x14ac:dyDescent="0.2">
      <c r="A233" s="63">
        <v>204</v>
      </c>
      <c r="B233" s="63">
        <v>118.61253952138532</v>
      </c>
      <c r="C233" s="63">
        <v>-23.612539521385315</v>
      </c>
    </row>
    <row r="234" spans="1:3" x14ac:dyDescent="0.2">
      <c r="A234" s="63">
        <v>205</v>
      </c>
      <c r="B234" s="63">
        <v>183.08878401598508</v>
      </c>
      <c r="C234" s="63">
        <v>-42.088784015985084</v>
      </c>
    </row>
    <row r="235" spans="1:3" x14ac:dyDescent="0.2">
      <c r="A235" s="63">
        <v>206</v>
      </c>
      <c r="B235" s="63">
        <v>201.54684973128548</v>
      </c>
      <c r="C235" s="63">
        <v>-32.546849731285477</v>
      </c>
    </row>
    <row r="236" spans="1:3" x14ac:dyDescent="0.2">
      <c r="A236" s="63">
        <v>207</v>
      </c>
      <c r="B236" s="63">
        <v>49.726984973699537</v>
      </c>
      <c r="C236" s="63">
        <v>-7.7269849736995369</v>
      </c>
    </row>
    <row r="237" spans="1:3" x14ac:dyDescent="0.2">
      <c r="A237" s="63">
        <v>208</v>
      </c>
      <c r="B237" s="63">
        <v>53.65855468700704</v>
      </c>
      <c r="C237" s="63">
        <v>-7.6585546870070402</v>
      </c>
    </row>
    <row r="238" spans="1:3" x14ac:dyDescent="0.2">
      <c r="A238" s="63">
        <v>209</v>
      </c>
      <c r="B238" s="63">
        <v>-5.4132261089833262</v>
      </c>
      <c r="C238" s="63">
        <v>1.4132261089833262</v>
      </c>
    </row>
    <row r="239" spans="1:3" x14ac:dyDescent="0.2">
      <c r="A239" s="63">
        <v>210</v>
      </c>
      <c r="B239" s="63">
        <v>56.52796581127776</v>
      </c>
      <c r="C239" s="63">
        <v>-8.5279658112777597</v>
      </c>
    </row>
    <row r="240" spans="1:3" x14ac:dyDescent="0.2">
      <c r="A240" s="63">
        <v>211</v>
      </c>
      <c r="B240" s="63">
        <v>44.507320475010872</v>
      </c>
      <c r="C240" s="63">
        <v>-6.5073204750108715</v>
      </c>
    </row>
    <row r="241" spans="1:3" x14ac:dyDescent="0.2">
      <c r="A241" s="63">
        <v>212</v>
      </c>
      <c r="B241" s="63">
        <v>-14.025691405172093</v>
      </c>
      <c r="C241" s="63">
        <v>6.0256914051720933</v>
      </c>
    </row>
    <row r="242" spans="1:3" x14ac:dyDescent="0.2">
      <c r="A242" s="63">
        <v>213</v>
      </c>
      <c r="B242" s="63">
        <v>-34.363982907786422</v>
      </c>
      <c r="C242" s="63">
        <v>2.3639829077864221</v>
      </c>
    </row>
    <row r="243" spans="1:3" x14ac:dyDescent="0.2">
      <c r="A243" s="63">
        <v>214</v>
      </c>
      <c r="B243" s="63">
        <v>11.050717775141214</v>
      </c>
      <c r="C243" s="63">
        <v>-2.050717775141214</v>
      </c>
    </row>
    <row r="244" spans="1:3" x14ac:dyDescent="0.2">
      <c r="A244" s="63">
        <v>215</v>
      </c>
      <c r="B244" s="63">
        <v>-9.1053298252556729</v>
      </c>
      <c r="C244" s="63">
        <v>2.1053298252556729</v>
      </c>
    </row>
    <row r="245" spans="1:3" x14ac:dyDescent="0.2">
      <c r="A245" s="63">
        <v>216</v>
      </c>
      <c r="B245" s="63">
        <v>39.858941103824471</v>
      </c>
      <c r="C245" s="63">
        <v>-6.8589411038244705</v>
      </c>
    </row>
    <row r="246" spans="1:3" x14ac:dyDescent="0.2">
      <c r="A246" s="63">
        <v>217</v>
      </c>
      <c r="B246" s="63">
        <v>45.842181907329824</v>
      </c>
      <c r="C246" s="63">
        <v>-7.8421819073298238</v>
      </c>
    </row>
    <row r="247" spans="1:3" x14ac:dyDescent="0.2">
      <c r="A247" s="63">
        <v>218</v>
      </c>
      <c r="B247" s="63">
        <v>-9.5364565930781353</v>
      </c>
      <c r="C247" s="63">
        <v>6.5364565930781353</v>
      </c>
    </row>
    <row r="248" spans="1:3" x14ac:dyDescent="0.2">
      <c r="A248" s="63">
        <v>219</v>
      </c>
      <c r="B248" s="63">
        <v>72.447597778922983</v>
      </c>
      <c r="C248" s="63">
        <v>-10.447597778922983</v>
      </c>
    </row>
    <row r="249" spans="1:3" x14ac:dyDescent="0.2">
      <c r="A249" s="63">
        <v>220</v>
      </c>
      <c r="B249" s="63">
        <v>85.994527492419934</v>
      </c>
      <c r="C249" s="63">
        <v>-14.994527492419934</v>
      </c>
    </row>
    <row r="250" spans="1:3" x14ac:dyDescent="0.2">
      <c r="A250" s="63">
        <v>221</v>
      </c>
      <c r="B250" s="63">
        <v>20.97127468536122</v>
      </c>
      <c r="C250" s="63">
        <v>-2.9712746853612195</v>
      </c>
    </row>
    <row r="251" spans="1:3" x14ac:dyDescent="0.2">
      <c r="A251" s="63">
        <v>222</v>
      </c>
      <c r="B251" s="63">
        <v>124.77673947663396</v>
      </c>
      <c r="C251" s="63">
        <v>-26.776739476633963</v>
      </c>
    </row>
    <row r="252" spans="1:3" x14ac:dyDescent="0.2">
      <c r="A252" s="63">
        <v>223</v>
      </c>
      <c r="B252" s="63">
        <v>20.347389951711481</v>
      </c>
      <c r="C252" s="63">
        <v>-3.3473899517114809</v>
      </c>
    </row>
    <row r="253" spans="1:3" x14ac:dyDescent="0.2">
      <c r="A253" s="63">
        <v>224</v>
      </c>
      <c r="B253" s="63">
        <v>31.824815906018163</v>
      </c>
      <c r="C253" s="63">
        <v>-3.8248159060181628</v>
      </c>
    </row>
    <row r="254" spans="1:3" x14ac:dyDescent="0.2">
      <c r="A254" s="63">
        <v>225</v>
      </c>
      <c r="B254" s="63">
        <v>13.711674703956808</v>
      </c>
      <c r="C254" s="63">
        <v>-1.7116747039568079</v>
      </c>
    </row>
    <row r="255" spans="1:3" x14ac:dyDescent="0.2">
      <c r="A255" s="63">
        <v>226</v>
      </c>
      <c r="B255" s="63">
        <v>9.041209429615364</v>
      </c>
      <c r="C255" s="63">
        <v>5.958790570384636</v>
      </c>
    </row>
    <row r="256" spans="1:3" x14ac:dyDescent="0.2">
      <c r="A256" s="63">
        <v>227</v>
      </c>
      <c r="B256" s="63">
        <v>60.223384989744801</v>
      </c>
      <c r="C256" s="63">
        <v>-10.223384989744801</v>
      </c>
    </row>
    <row r="257" spans="1:3" x14ac:dyDescent="0.2">
      <c r="A257" s="63">
        <v>228</v>
      </c>
      <c r="B257" s="63">
        <v>49.391543095425185</v>
      </c>
      <c r="C257" s="63">
        <v>-8.3915430954251846</v>
      </c>
    </row>
    <row r="258" spans="1:3" x14ac:dyDescent="0.2">
      <c r="A258" s="63">
        <v>229</v>
      </c>
      <c r="B258" s="63">
        <v>-3.3397534942402456</v>
      </c>
      <c r="C258" s="63">
        <v>6.3397534942402451</v>
      </c>
    </row>
    <row r="259" spans="1:3" x14ac:dyDescent="0.2">
      <c r="A259" s="63">
        <v>230</v>
      </c>
      <c r="B259" s="63">
        <v>41.999168011143816</v>
      </c>
      <c r="C259" s="63">
        <v>-6.9991680111438157</v>
      </c>
    </row>
    <row r="260" spans="1:3" x14ac:dyDescent="0.2">
      <c r="A260" s="63">
        <v>231</v>
      </c>
      <c r="B260" s="63">
        <v>48.705571425572764</v>
      </c>
      <c r="C260" s="63">
        <v>-6.7055714255727636</v>
      </c>
    </row>
    <row r="261" spans="1:3" x14ac:dyDescent="0.2">
      <c r="A261" s="63">
        <v>232</v>
      </c>
      <c r="B261" s="63">
        <v>79.063927660108575</v>
      </c>
      <c r="C261" s="63">
        <v>-13.063927660108575</v>
      </c>
    </row>
    <row r="262" spans="1:3" x14ac:dyDescent="0.2">
      <c r="A262" s="63">
        <v>233</v>
      </c>
      <c r="B262" s="63">
        <v>50.605063423851192</v>
      </c>
      <c r="C262" s="63">
        <v>-7.6050634238511918</v>
      </c>
    </row>
    <row r="263" spans="1:3" x14ac:dyDescent="0.2">
      <c r="A263" s="63">
        <v>234</v>
      </c>
      <c r="B263" s="63">
        <v>56.52796581127776</v>
      </c>
      <c r="C263" s="63">
        <v>-8.5279658112777597</v>
      </c>
    </row>
    <row r="264" spans="1:3" x14ac:dyDescent="0.2">
      <c r="A264" s="63">
        <v>235</v>
      </c>
      <c r="B264" s="63">
        <v>23.620597919482705</v>
      </c>
      <c r="C264" s="63">
        <v>-2.6205979194827052</v>
      </c>
    </row>
    <row r="265" spans="1:3" x14ac:dyDescent="0.2">
      <c r="A265" s="63">
        <v>236</v>
      </c>
      <c r="B265" s="63">
        <v>34.847600307780532</v>
      </c>
      <c r="C265" s="63">
        <v>-5.8476003077805316</v>
      </c>
    </row>
    <row r="266" spans="1:3" x14ac:dyDescent="0.2">
      <c r="A266" s="63">
        <v>237</v>
      </c>
      <c r="B266" s="63">
        <v>-3.3397534942402456</v>
      </c>
      <c r="C266" s="63">
        <v>6.3397534942402451</v>
      </c>
    </row>
    <row r="267" spans="1:3" x14ac:dyDescent="0.2">
      <c r="A267" s="63">
        <v>238</v>
      </c>
      <c r="B267" s="63">
        <v>160.00939347343376</v>
      </c>
      <c r="C267" s="63">
        <v>-39.009393473433761</v>
      </c>
    </row>
    <row r="268" spans="1:3" x14ac:dyDescent="0.2">
      <c r="A268" s="63">
        <v>239</v>
      </c>
      <c r="B268" s="63">
        <v>48.417160329322094</v>
      </c>
      <c r="C268" s="63">
        <v>-7.417160329322094</v>
      </c>
    </row>
    <row r="269" spans="1:3" x14ac:dyDescent="0.2">
      <c r="A269" s="63">
        <v>240</v>
      </c>
      <c r="B269" s="63">
        <v>53.65855468700704</v>
      </c>
      <c r="C269" s="63">
        <v>-7.6585546870070402</v>
      </c>
    </row>
    <row r="270" spans="1:3" x14ac:dyDescent="0.2">
      <c r="A270" s="63">
        <v>241</v>
      </c>
      <c r="B270" s="63">
        <v>31.824815906018163</v>
      </c>
      <c r="C270" s="63">
        <v>-3.8248159060181628</v>
      </c>
    </row>
    <row r="271" spans="1:3" x14ac:dyDescent="0.2">
      <c r="A271" s="63">
        <v>242</v>
      </c>
      <c r="B271" s="63">
        <v>51.914888068228635</v>
      </c>
      <c r="C271" s="63">
        <v>-7.9148880682286347</v>
      </c>
    </row>
    <row r="272" spans="1:3" x14ac:dyDescent="0.2">
      <c r="A272" s="63">
        <v>243</v>
      </c>
      <c r="B272" s="63">
        <v>61.53320963412223</v>
      </c>
      <c r="C272" s="63">
        <v>-10.53320963412223</v>
      </c>
    </row>
    <row r="273" spans="1:3" x14ac:dyDescent="0.2">
      <c r="A273" s="63">
        <v>244</v>
      </c>
      <c r="B273" s="63">
        <v>10.351034073992835</v>
      </c>
      <c r="C273" s="63">
        <v>5.6489659260071647</v>
      </c>
    </row>
    <row r="274" spans="1:3" x14ac:dyDescent="0.2">
      <c r="A274" s="63">
        <v>245</v>
      </c>
      <c r="B274" s="63">
        <v>85.994527492419934</v>
      </c>
      <c r="C274" s="63">
        <v>-14.994527492419934</v>
      </c>
    </row>
    <row r="275" spans="1:3" x14ac:dyDescent="0.2">
      <c r="A275" s="63">
        <v>246</v>
      </c>
      <c r="B275" s="63">
        <v>73.757422423300426</v>
      </c>
      <c r="C275" s="63">
        <v>-10.757422423300426</v>
      </c>
    </row>
    <row r="276" spans="1:3" x14ac:dyDescent="0.2">
      <c r="A276" s="63">
        <v>247</v>
      </c>
      <c r="B276" s="63">
        <v>40.689343366766373</v>
      </c>
      <c r="C276" s="63">
        <v>-6.6893433667663729</v>
      </c>
    </row>
    <row r="277" spans="1:3" x14ac:dyDescent="0.2">
      <c r="A277" s="63">
        <v>248</v>
      </c>
      <c r="B277" s="63">
        <v>13.711674703956808</v>
      </c>
      <c r="C277" s="63">
        <v>-1.7116747039568079</v>
      </c>
    </row>
    <row r="278" spans="1:3" x14ac:dyDescent="0.2">
      <c r="A278" s="63">
        <v>249</v>
      </c>
      <c r="B278" s="63">
        <v>48.705571425572764</v>
      </c>
      <c r="C278" s="63">
        <v>-6.7055714255727636</v>
      </c>
    </row>
    <row r="279" spans="1:3" x14ac:dyDescent="0.2">
      <c r="A279" s="63">
        <v>250</v>
      </c>
      <c r="B279" s="63">
        <v>31.824815906018163</v>
      </c>
      <c r="C279" s="63">
        <v>-3.8248159060181628</v>
      </c>
    </row>
    <row r="280" spans="1:3" x14ac:dyDescent="0.2">
      <c r="A280" s="63">
        <v>251</v>
      </c>
      <c r="B280" s="63">
        <v>20.347389951711481</v>
      </c>
      <c r="C280" s="63">
        <v>-3.3473899517114809</v>
      </c>
    </row>
    <row r="281" spans="1:3" x14ac:dyDescent="0.2">
      <c r="A281" s="63">
        <v>252</v>
      </c>
      <c r="B281" s="63">
        <v>132.42545884234121</v>
      </c>
      <c r="C281" s="63">
        <v>-33.425458842341214</v>
      </c>
    </row>
    <row r="282" spans="1:3" x14ac:dyDescent="0.2">
      <c r="A282" s="63">
        <v>253</v>
      </c>
      <c r="B282" s="63">
        <v>-10.83389010999462</v>
      </c>
      <c r="C282" s="63">
        <v>6.8338901099946199</v>
      </c>
    </row>
    <row r="283" spans="1:3" x14ac:dyDescent="0.2">
      <c r="A283" s="63">
        <v>254</v>
      </c>
      <c r="B283" s="63">
        <v>396.16607543704623</v>
      </c>
      <c r="C283" s="63">
        <v>-56.166075437046231</v>
      </c>
    </row>
    <row r="284" spans="1:3" x14ac:dyDescent="0.2">
      <c r="A284" s="63">
        <v>255</v>
      </c>
      <c r="B284" s="63">
        <v>20.97127468536122</v>
      </c>
      <c r="C284" s="63">
        <v>-2.9712746853612195</v>
      </c>
    </row>
    <row r="285" spans="1:3" x14ac:dyDescent="0.2">
      <c r="A285" s="63">
        <v>256</v>
      </c>
      <c r="B285" s="63">
        <v>10.879216949941</v>
      </c>
      <c r="C285" s="63">
        <v>0.12078305005899992</v>
      </c>
    </row>
    <row r="286" spans="1:3" x14ac:dyDescent="0.2">
      <c r="A286" s="63">
        <v>257</v>
      </c>
      <c r="B286" s="63">
        <v>33.816872828001216</v>
      </c>
      <c r="C286" s="63">
        <v>-1.8168728280012161</v>
      </c>
    </row>
    <row r="287" spans="1:3" x14ac:dyDescent="0.2">
      <c r="A287" s="63">
        <v>258</v>
      </c>
      <c r="B287" s="63">
        <v>-7.795505180878223</v>
      </c>
      <c r="C287" s="63">
        <v>1.795505180878223</v>
      </c>
    </row>
    <row r="288" spans="1:3" x14ac:dyDescent="0.2">
      <c r="A288" s="63">
        <v>259</v>
      </c>
      <c r="B288" s="63">
        <v>-12.715866760794651</v>
      </c>
      <c r="C288" s="63">
        <v>5.7158667607946505</v>
      </c>
    </row>
    <row r="289" spans="1:3" x14ac:dyDescent="0.2">
      <c r="A289" s="63">
        <v>260</v>
      </c>
      <c r="B289" s="63">
        <v>30.524518711805218</v>
      </c>
      <c r="C289" s="63">
        <v>-5.5245187118052179</v>
      </c>
    </row>
    <row r="290" spans="1:3" x14ac:dyDescent="0.2">
      <c r="A290" s="63">
        <v>261</v>
      </c>
      <c r="B290" s="63">
        <v>26.294906024646522</v>
      </c>
      <c r="C290" s="63">
        <v>-3.2949060246465223</v>
      </c>
    </row>
    <row r="291" spans="1:3" x14ac:dyDescent="0.2">
      <c r="A291" s="63">
        <v>262</v>
      </c>
      <c r="B291" s="63">
        <v>-5.4132261089833262</v>
      </c>
      <c r="C291" s="63">
        <v>1.4132261089833262</v>
      </c>
    </row>
    <row r="292" spans="1:3" x14ac:dyDescent="0.2">
      <c r="A292" s="63">
        <v>263</v>
      </c>
      <c r="B292" s="63">
        <v>120.81634389545097</v>
      </c>
      <c r="C292" s="63">
        <v>-20.81634389545097</v>
      </c>
    </row>
    <row r="293" spans="1:3" x14ac:dyDescent="0.2">
      <c r="A293" s="63">
        <v>264</v>
      </c>
      <c r="B293" s="63">
        <v>127.07801352469504</v>
      </c>
      <c r="C293" s="63">
        <v>-22.078013524695038</v>
      </c>
    </row>
    <row r="294" spans="1:3" x14ac:dyDescent="0.2">
      <c r="A294" s="63">
        <v>265</v>
      </c>
      <c r="B294" s="63">
        <v>96.883092411079815</v>
      </c>
      <c r="C294" s="63">
        <v>-17.883092411079815</v>
      </c>
    </row>
    <row r="295" spans="1:3" x14ac:dyDescent="0.2">
      <c r="A295" s="63">
        <v>266</v>
      </c>
      <c r="B295" s="63">
        <v>297.70238931916145</v>
      </c>
      <c r="C295" s="63">
        <v>-33.702389319161455</v>
      </c>
    </row>
    <row r="296" spans="1:3" x14ac:dyDescent="0.2">
      <c r="A296" s="63">
        <v>267</v>
      </c>
      <c r="B296" s="63">
        <v>-248.87685874143074</v>
      </c>
      <c r="C296" s="63">
        <v>45.876858741430738</v>
      </c>
    </row>
    <row r="297" spans="1:3" x14ac:dyDescent="0.2">
      <c r="A297" s="63">
        <v>268</v>
      </c>
      <c r="B297" s="63">
        <v>302.08634488072755</v>
      </c>
      <c r="C297" s="63">
        <v>-57.086344880727552</v>
      </c>
    </row>
    <row r="298" spans="1:3" x14ac:dyDescent="0.2">
      <c r="A298" s="63">
        <v>269</v>
      </c>
      <c r="B298" s="63">
        <v>157.10748052693253</v>
      </c>
      <c r="C298" s="63">
        <v>-26.107480526932534</v>
      </c>
    </row>
    <row r="299" spans="1:3" x14ac:dyDescent="0.2">
      <c r="A299" s="63">
        <v>270</v>
      </c>
      <c r="B299" s="63">
        <v>-124.61242765084884</v>
      </c>
      <c r="C299" s="63">
        <v>4.6124276508488435</v>
      </c>
    </row>
    <row r="300" spans="1:3" x14ac:dyDescent="0.2">
      <c r="A300" s="63">
        <v>271</v>
      </c>
      <c r="B300" s="63">
        <v>77.754103015731133</v>
      </c>
      <c r="C300" s="63">
        <v>-12.754103015731133</v>
      </c>
    </row>
    <row r="301" spans="1:3" x14ac:dyDescent="0.2">
      <c r="A301" s="63">
        <v>272</v>
      </c>
      <c r="B301" s="63">
        <v>49.391543095425185</v>
      </c>
      <c r="C301" s="63">
        <v>-8.3915430954251846</v>
      </c>
    </row>
    <row r="302" spans="1:3" x14ac:dyDescent="0.2">
      <c r="A302" s="63">
        <v>273</v>
      </c>
      <c r="B302" s="63">
        <v>41.940291610594841</v>
      </c>
      <c r="C302" s="63">
        <v>-6.9402916105948407</v>
      </c>
    </row>
    <row r="303" spans="1:3" x14ac:dyDescent="0.2">
      <c r="A303" s="63">
        <v>274</v>
      </c>
      <c r="B303" s="63">
        <v>49.726984973699537</v>
      </c>
      <c r="C303" s="63">
        <v>-7.7269849736995369</v>
      </c>
    </row>
    <row r="304" spans="1:3" x14ac:dyDescent="0.2">
      <c r="A304" s="63">
        <v>275</v>
      </c>
      <c r="B304" s="63">
        <v>-3.6454541060682448</v>
      </c>
      <c r="C304" s="63">
        <v>5.6454541060682448</v>
      </c>
    </row>
    <row r="305" spans="1:3" x14ac:dyDescent="0.2">
      <c r="A305" s="63">
        <v>276</v>
      </c>
      <c r="B305" s="63">
        <v>39.495460813027613</v>
      </c>
      <c r="C305" s="63">
        <v>-5.4954608130276128</v>
      </c>
    </row>
    <row r="306" spans="1:3" x14ac:dyDescent="0.2">
      <c r="A306" s="63">
        <v>277</v>
      </c>
      <c r="B306" s="63">
        <v>51.914888068228635</v>
      </c>
      <c r="C306" s="63">
        <v>-7.9148880682286347</v>
      </c>
    </row>
    <row r="307" spans="1:3" x14ac:dyDescent="0.2">
      <c r="A307" s="63">
        <v>278</v>
      </c>
      <c r="B307" s="63">
        <v>-12.715866760794651</v>
      </c>
      <c r="C307" s="63">
        <v>5.7158667607946505</v>
      </c>
    </row>
    <row r="308" spans="1:3" x14ac:dyDescent="0.2">
      <c r="A308" s="63">
        <v>279</v>
      </c>
      <c r="B308" s="63">
        <v>9.7408931307637641</v>
      </c>
      <c r="C308" s="63">
        <v>-1.7408931307637641</v>
      </c>
    </row>
    <row r="309" spans="1:3" x14ac:dyDescent="0.2">
      <c r="A309" s="63">
        <v>280</v>
      </c>
      <c r="B309" s="63">
        <v>9.5693923055635537</v>
      </c>
      <c r="C309" s="63">
        <v>0.43060769443644631</v>
      </c>
    </row>
    <row r="310" spans="1:3" x14ac:dyDescent="0.2">
      <c r="A310" s="63">
        <v>281</v>
      </c>
      <c r="B310" s="63">
        <v>2.2613099909601297</v>
      </c>
      <c r="C310" s="63">
        <v>2.7386900090398703</v>
      </c>
    </row>
    <row r="311" spans="1:3" x14ac:dyDescent="0.2">
      <c r="A311" s="63">
        <v>282</v>
      </c>
      <c r="B311" s="63">
        <v>-8.7471335329427138</v>
      </c>
      <c r="C311" s="63">
        <v>1.7471335329427138</v>
      </c>
    </row>
    <row r="312" spans="1:3" x14ac:dyDescent="0.2">
      <c r="A312" s="63">
        <v>283</v>
      </c>
      <c r="B312" s="63">
        <v>27.604730669023965</v>
      </c>
      <c r="C312" s="63">
        <v>-3.6047306690239651</v>
      </c>
    </row>
    <row r="313" spans="1:3" x14ac:dyDescent="0.2">
      <c r="A313" s="63">
        <v>284</v>
      </c>
      <c r="B313" s="63">
        <v>-33.054158263408979</v>
      </c>
      <c r="C313" s="63">
        <v>2.0541582634089792</v>
      </c>
    </row>
    <row r="314" spans="1:3" x14ac:dyDescent="0.2">
      <c r="A314" s="63">
        <v>285</v>
      </c>
      <c r="B314" s="63">
        <v>85.800396217541874</v>
      </c>
      <c r="C314" s="63">
        <v>-15.800396217541874</v>
      </c>
    </row>
    <row r="315" spans="1:3" x14ac:dyDescent="0.2">
      <c r="A315" s="63">
        <v>286</v>
      </c>
      <c r="B315" s="63">
        <v>20.347389951711481</v>
      </c>
      <c r="C315" s="63">
        <v>-3.3473899517114809</v>
      </c>
    </row>
    <row r="316" spans="1:3" x14ac:dyDescent="0.2">
      <c r="A316" s="63">
        <v>287</v>
      </c>
      <c r="B316" s="63">
        <v>73.757422423300426</v>
      </c>
      <c r="C316" s="63">
        <v>-10.757422423300426</v>
      </c>
    </row>
    <row r="317" spans="1:3" x14ac:dyDescent="0.2">
      <c r="A317" s="63">
        <v>288</v>
      </c>
      <c r="B317" s="63">
        <v>12.401850059579365</v>
      </c>
      <c r="C317" s="63">
        <v>-1.401850059579365</v>
      </c>
    </row>
    <row r="318" spans="1:3" x14ac:dyDescent="0.2">
      <c r="A318" s="63">
        <v>289</v>
      </c>
      <c r="B318" s="63">
        <v>9.041209429615364</v>
      </c>
      <c r="C318" s="63">
        <v>5.958790570384636</v>
      </c>
    </row>
    <row r="319" spans="1:3" x14ac:dyDescent="0.2">
      <c r="A319" s="63">
        <v>290</v>
      </c>
      <c r="B319" s="63">
        <v>34.520979876645477</v>
      </c>
      <c r="C319" s="63">
        <v>-5.5209798766454767</v>
      </c>
    </row>
    <row r="320" spans="1:3" x14ac:dyDescent="0.2">
      <c r="A320" s="63">
        <v>291</v>
      </c>
      <c r="B320" s="63">
        <v>33.134640550395616</v>
      </c>
      <c r="C320" s="63">
        <v>-4.1346405503956163</v>
      </c>
    </row>
    <row r="321" spans="1:3" x14ac:dyDescent="0.2">
      <c r="A321" s="63">
        <v>292</v>
      </c>
      <c r="B321" s="63">
        <v>69.038969023690484</v>
      </c>
      <c r="C321" s="63">
        <v>-11.038969023690484</v>
      </c>
    </row>
    <row r="322" spans="1:3" x14ac:dyDescent="0.2">
      <c r="A322" s="63">
        <v>293</v>
      </c>
      <c r="B322" s="63">
        <v>128.38783816907247</v>
      </c>
      <c r="C322" s="63">
        <v>-22.387838169072467</v>
      </c>
    </row>
    <row r="323" spans="1:3" x14ac:dyDescent="0.2">
      <c r="A323" s="63">
        <v>294</v>
      </c>
      <c r="B323" s="63">
        <v>98.192917055457258</v>
      </c>
      <c r="C323" s="63">
        <v>-18.192917055457258</v>
      </c>
    </row>
    <row r="324" spans="1:3" x14ac:dyDescent="0.2">
      <c r="A324" s="63">
        <v>295</v>
      </c>
      <c r="B324" s="63">
        <v>39.858941103824471</v>
      </c>
      <c r="C324" s="63">
        <v>-6.8589411038244705</v>
      </c>
    </row>
    <row r="325" spans="1:3" x14ac:dyDescent="0.2">
      <c r="A325" s="63">
        <v>296</v>
      </c>
      <c r="B325" s="63">
        <v>45.842181907329824</v>
      </c>
      <c r="C325" s="63">
        <v>-7.8421819073298238</v>
      </c>
    </row>
    <row r="326" spans="1:3" x14ac:dyDescent="0.2">
      <c r="A326" s="63">
        <v>297</v>
      </c>
      <c r="B326" s="63">
        <v>211.61743658481868</v>
      </c>
      <c r="C326" s="63">
        <v>-47.617436584818677</v>
      </c>
    </row>
    <row r="327" spans="1:3" x14ac:dyDescent="0.2">
      <c r="A327" s="63">
        <v>298</v>
      </c>
      <c r="B327" s="63">
        <v>82.845272358283154</v>
      </c>
      <c r="C327" s="63">
        <v>-14.845272358283154</v>
      </c>
    </row>
    <row r="328" spans="1:3" x14ac:dyDescent="0.2">
      <c r="A328" s="63">
        <v>299</v>
      </c>
      <c r="B328" s="63">
        <v>44.507320475010872</v>
      </c>
      <c r="C328" s="63">
        <v>-6.5073204750108715</v>
      </c>
    </row>
    <row r="329" spans="1:3" x14ac:dyDescent="0.2">
      <c r="A329" s="63">
        <v>300</v>
      </c>
      <c r="B329" s="63">
        <v>41.940291610594841</v>
      </c>
      <c r="C329" s="63">
        <v>-6.9402916105948407</v>
      </c>
    </row>
    <row r="330" spans="1:3" x14ac:dyDescent="0.2">
      <c r="A330" s="63">
        <v>301</v>
      </c>
      <c r="B330" s="63">
        <v>56.52796581127776</v>
      </c>
      <c r="C330" s="63">
        <v>-8.5279658112777597</v>
      </c>
    </row>
    <row r="331" spans="1:3" x14ac:dyDescent="0.2">
      <c r="A331" s="63">
        <v>302</v>
      </c>
      <c r="B331" s="63">
        <v>29.214694067427768</v>
      </c>
      <c r="C331" s="63">
        <v>-5.214694067427768</v>
      </c>
    </row>
    <row r="332" spans="1:3" x14ac:dyDescent="0.2">
      <c r="A332" s="63">
        <v>303</v>
      </c>
      <c r="B332" s="63">
        <v>27.604730669023965</v>
      </c>
      <c r="C332" s="63">
        <v>-3.6047306690239651</v>
      </c>
    </row>
    <row r="333" spans="1:3" x14ac:dyDescent="0.2">
      <c r="A333" s="63">
        <v>304</v>
      </c>
      <c r="B333" s="63">
        <v>-33.054158263408979</v>
      </c>
      <c r="C333" s="63">
        <v>2.0541582634089792</v>
      </c>
    </row>
    <row r="334" spans="1:3" x14ac:dyDescent="0.2">
      <c r="A334" s="63">
        <v>305</v>
      </c>
      <c r="B334" s="63">
        <v>-12.715866760794651</v>
      </c>
      <c r="C334" s="63">
        <v>5.7158667607946505</v>
      </c>
    </row>
    <row r="335" spans="1:3" x14ac:dyDescent="0.2">
      <c r="A335" s="63">
        <v>306</v>
      </c>
      <c r="B335" s="63">
        <v>11.050717775141214</v>
      </c>
      <c r="C335" s="63">
        <v>-2.050717775141214</v>
      </c>
    </row>
    <row r="336" spans="1:3" x14ac:dyDescent="0.2">
      <c r="A336" s="63">
        <v>307</v>
      </c>
      <c r="B336" s="63">
        <v>-7.795505180878223</v>
      </c>
      <c r="C336" s="63">
        <v>1.795505180878223</v>
      </c>
    </row>
    <row r="337" spans="1:3" x14ac:dyDescent="0.2">
      <c r="A337" s="63">
        <v>308</v>
      </c>
      <c r="B337" s="63">
        <v>53.65855468700704</v>
      </c>
      <c r="C337" s="63">
        <v>-7.6585546870070402</v>
      </c>
    </row>
    <row r="338" spans="1:3" x14ac:dyDescent="0.2">
      <c r="A338" s="63">
        <v>309</v>
      </c>
      <c r="B338" s="63">
        <v>36.157424952157974</v>
      </c>
      <c r="C338" s="63">
        <v>-6.1574249521579745</v>
      </c>
    </row>
    <row r="339" spans="1:3" x14ac:dyDescent="0.2">
      <c r="A339" s="63">
        <v>310</v>
      </c>
      <c r="B339" s="63">
        <v>48.417160329322094</v>
      </c>
      <c r="C339" s="63">
        <v>-7.417160329322094</v>
      </c>
    </row>
    <row r="340" spans="1:3" x14ac:dyDescent="0.2">
      <c r="A340" s="63">
        <v>311</v>
      </c>
      <c r="B340" s="63">
        <v>169.24038215283468</v>
      </c>
      <c r="C340" s="63">
        <v>-27.240382152834684</v>
      </c>
    </row>
    <row r="341" spans="1:3" x14ac:dyDescent="0.2">
      <c r="A341" s="63">
        <v>312</v>
      </c>
      <c r="B341" s="63">
        <v>7.4261950600634465</v>
      </c>
      <c r="C341" s="63">
        <v>18.573804939936554</v>
      </c>
    </row>
    <row r="342" spans="1:3" x14ac:dyDescent="0.2">
      <c r="A342" s="63">
        <v>313</v>
      </c>
      <c r="B342" s="63">
        <v>221.9823972416041</v>
      </c>
      <c r="C342" s="63">
        <v>-19.982397241604104</v>
      </c>
    </row>
    <row r="343" spans="1:3" x14ac:dyDescent="0.2">
      <c r="A343" s="63">
        <v>314</v>
      </c>
      <c r="B343" s="63">
        <v>120.81634389545097</v>
      </c>
      <c r="C343" s="63">
        <v>-20.81634389545097</v>
      </c>
    </row>
    <row r="344" spans="1:3" x14ac:dyDescent="0.2">
      <c r="A344" s="63">
        <v>315</v>
      </c>
      <c r="B344" s="63">
        <v>211.61743658481868</v>
      </c>
      <c r="C344" s="63">
        <v>-47.617436584818677</v>
      </c>
    </row>
    <row r="345" spans="1:3" x14ac:dyDescent="0.2">
      <c r="A345" s="63">
        <v>316</v>
      </c>
      <c r="B345" s="63">
        <v>82.845272358283154</v>
      </c>
      <c r="C345" s="63">
        <v>-14.845272358283154</v>
      </c>
    </row>
    <row r="346" spans="1:3" x14ac:dyDescent="0.2">
      <c r="A346" s="63">
        <v>317</v>
      </c>
      <c r="B346" s="63">
        <v>128.38783816907247</v>
      </c>
      <c r="C346" s="63">
        <v>-22.387838169072467</v>
      </c>
    </row>
    <row r="347" spans="1:3" x14ac:dyDescent="0.2">
      <c r="A347" s="63">
        <v>318</v>
      </c>
      <c r="B347" s="63">
        <v>98.192917055457258</v>
      </c>
      <c r="C347" s="63">
        <v>-18.192917055457258</v>
      </c>
    </row>
    <row r="348" spans="1:3" x14ac:dyDescent="0.2">
      <c r="A348" s="63">
        <v>319</v>
      </c>
      <c r="B348" s="63">
        <v>68.034844991141028</v>
      </c>
      <c r="C348" s="63">
        <v>-10.034844991141028</v>
      </c>
    </row>
    <row r="349" spans="1:3" x14ac:dyDescent="0.2">
      <c r="A349" s="63">
        <v>320</v>
      </c>
      <c r="B349" s="63">
        <v>-21.901125300684392</v>
      </c>
      <c r="C349" s="63">
        <v>-5.0988746993156084</v>
      </c>
    </row>
    <row r="350" spans="1:3" x14ac:dyDescent="0.2">
      <c r="A350" s="63">
        <v>321</v>
      </c>
      <c r="B350" s="63">
        <v>284.72328542665025</v>
      </c>
      <c r="C350" s="63">
        <v>-39.72328542665025</v>
      </c>
    </row>
    <row r="351" spans="1:3" x14ac:dyDescent="0.2">
      <c r="A351" s="63">
        <v>322</v>
      </c>
      <c r="B351" s="63">
        <v>-127.56256000394272</v>
      </c>
      <c r="C351" s="63">
        <v>10.562560003942721</v>
      </c>
    </row>
    <row r="352" spans="1:3" x14ac:dyDescent="0.2">
      <c r="A352" s="63">
        <v>323</v>
      </c>
      <c r="B352" s="63">
        <v>32.507048183623773</v>
      </c>
      <c r="C352" s="63">
        <v>-1.5070481836237732</v>
      </c>
    </row>
    <row r="353" spans="1:3" x14ac:dyDescent="0.2">
      <c r="A353" s="63">
        <v>324</v>
      </c>
      <c r="B353" s="63">
        <v>9.5693923055635537</v>
      </c>
      <c r="C353" s="63">
        <v>0.43060769443644631</v>
      </c>
    </row>
    <row r="354" spans="1:3" x14ac:dyDescent="0.2">
      <c r="A354" s="63">
        <v>325</v>
      </c>
      <c r="B354" s="63">
        <v>11.1305501230011</v>
      </c>
      <c r="C354" s="63">
        <v>-0.13055012300110036</v>
      </c>
    </row>
    <row r="355" spans="1:3" x14ac:dyDescent="0.2">
      <c r="A355" s="63">
        <v>326</v>
      </c>
      <c r="B355" s="63">
        <v>3.5711346353375726</v>
      </c>
      <c r="C355" s="63">
        <v>2.4288653646624274</v>
      </c>
    </row>
    <row r="356" spans="1:3" x14ac:dyDescent="0.2">
      <c r="A356" s="63">
        <v>327</v>
      </c>
      <c r="B356" s="63">
        <v>34.159794536976122</v>
      </c>
      <c r="C356" s="63">
        <v>-8.159794536976122</v>
      </c>
    </row>
    <row r="357" spans="1:3" x14ac:dyDescent="0.2">
      <c r="A357" s="63">
        <v>328</v>
      </c>
      <c r="B357" s="63">
        <v>137.11841396728192</v>
      </c>
      <c r="C357" s="63">
        <v>-22.118413967281924</v>
      </c>
    </row>
    <row r="358" spans="1:3" x14ac:dyDescent="0.2">
      <c r="A358" s="63">
        <v>329</v>
      </c>
      <c r="B358" s="63">
        <v>103.24690484275484</v>
      </c>
      <c r="C358" s="63">
        <v>-9.2469048427548444</v>
      </c>
    </row>
    <row r="359" spans="1:3" x14ac:dyDescent="0.2">
      <c r="A359" s="63">
        <v>330</v>
      </c>
      <c r="B359" s="63">
        <v>237.96743610408797</v>
      </c>
      <c r="C359" s="63">
        <v>-35.967436104087966</v>
      </c>
    </row>
    <row r="360" spans="1:3" x14ac:dyDescent="0.2">
      <c r="A360" s="63">
        <v>331</v>
      </c>
      <c r="B360" s="63">
        <v>186.05223337027462</v>
      </c>
      <c r="C360" s="63">
        <v>-44.052233370274621</v>
      </c>
    </row>
    <row r="361" spans="1:3" x14ac:dyDescent="0.2">
      <c r="A361" s="63">
        <v>332</v>
      </c>
      <c r="B361" s="63">
        <v>-401.81202833594654</v>
      </c>
      <c r="C361" s="63">
        <v>59.812028335946536</v>
      </c>
    </row>
    <row r="362" spans="1:3" x14ac:dyDescent="0.2">
      <c r="A362" s="63">
        <v>333</v>
      </c>
      <c r="B362" s="63">
        <v>-6.7230507533607691</v>
      </c>
      <c r="C362" s="63">
        <v>1.7230507533607691</v>
      </c>
    </row>
    <row r="363" spans="1:3" x14ac:dyDescent="0.2">
      <c r="A363" s="63">
        <v>334</v>
      </c>
      <c r="B363" s="63">
        <v>20.97127468536122</v>
      </c>
      <c r="C363" s="63">
        <v>-2.9712746853612195</v>
      </c>
    </row>
    <row r="364" spans="1:3" x14ac:dyDescent="0.2">
      <c r="A364" s="63">
        <v>335</v>
      </c>
      <c r="B364" s="63">
        <v>39.858941103824471</v>
      </c>
      <c r="C364" s="63">
        <v>-6.8589411038244705</v>
      </c>
    </row>
    <row r="365" spans="1:3" x14ac:dyDescent="0.2">
      <c r="A365" s="63">
        <v>336</v>
      </c>
      <c r="B365" s="63">
        <v>111.7551499684397</v>
      </c>
      <c r="C365" s="63">
        <v>-12.755149968439696</v>
      </c>
    </row>
    <row r="366" spans="1:3" x14ac:dyDescent="0.2">
      <c r="A366" s="63">
        <v>337</v>
      </c>
      <c r="B366" s="63">
        <v>45.842181907329824</v>
      </c>
      <c r="C366" s="63">
        <v>-7.8421819073298238</v>
      </c>
    </row>
    <row r="367" spans="1:3" x14ac:dyDescent="0.2">
      <c r="A367" s="63">
        <v>338</v>
      </c>
      <c r="B367" s="63">
        <v>32.183503488169379</v>
      </c>
      <c r="C367" s="63">
        <v>-4.1835034881693787</v>
      </c>
    </row>
    <row r="368" spans="1:3" x14ac:dyDescent="0.2">
      <c r="A368" s="63">
        <v>339</v>
      </c>
      <c r="B368" s="63">
        <v>35.83080452102292</v>
      </c>
      <c r="C368" s="63">
        <v>-5.8308045210229196</v>
      </c>
    </row>
    <row r="369" spans="1:3" x14ac:dyDescent="0.2">
      <c r="A369" s="63">
        <v>340</v>
      </c>
      <c r="B369" s="63">
        <v>20.347389951711481</v>
      </c>
      <c r="C369" s="63">
        <v>-3.3473899517114809</v>
      </c>
    </row>
    <row r="370" spans="1:3" x14ac:dyDescent="0.2">
      <c r="A370" s="63">
        <v>341</v>
      </c>
      <c r="B370" s="63">
        <v>72.447597778922983</v>
      </c>
      <c r="C370" s="63">
        <v>-10.447597778922983</v>
      </c>
    </row>
    <row r="371" spans="1:3" x14ac:dyDescent="0.2">
      <c r="A371" s="63">
        <v>342</v>
      </c>
      <c r="B371" s="63">
        <v>85.994527492419934</v>
      </c>
      <c r="C371" s="63">
        <v>-14.994527492419934</v>
      </c>
    </row>
    <row r="372" spans="1:3" x14ac:dyDescent="0.2">
      <c r="A372" s="63">
        <v>343</v>
      </c>
      <c r="B372" s="63">
        <v>-10.846281237455578</v>
      </c>
      <c r="C372" s="63">
        <v>6.8462812374555782</v>
      </c>
    </row>
    <row r="373" spans="1:3" x14ac:dyDescent="0.2">
      <c r="A373" s="63">
        <v>344</v>
      </c>
      <c r="B373" s="63">
        <v>28.104932864359782</v>
      </c>
      <c r="C373" s="63">
        <v>-3.1049328643597818</v>
      </c>
    </row>
    <row r="374" spans="1:3" x14ac:dyDescent="0.2">
      <c r="A374" s="63">
        <v>345</v>
      </c>
      <c r="B374" s="63">
        <v>41.999168011143816</v>
      </c>
      <c r="C374" s="63">
        <v>-6.9991680111438157</v>
      </c>
    </row>
    <row r="375" spans="1:3" x14ac:dyDescent="0.2">
      <c r="A375" s="63">
        <v>346</v>
      </c>
      <c r="B375" s="63">
        <v>13.711674703956808</v>
      </c>
      <c r="C375" s="63">
        <v>-1.7116747039568079</v>
      </c>
    </row>
    <row r="376" spans="1:3" x14ac:dyDescent="0.2">
      <c r="A376" s="63">
        <v>347</v>
      </c>
      <c r="B376" s="63">
        <v>47.395746781195321</v>
      </c>
      <c r="C376" s="63">
        <v>-6.3957467811953208</v>
      </c>
    </row>
    <row r="377" spans="1:3" x14ac:dyDescent="0.2">
      <c r="A377" s="63">
        <v>348</v>
      </c>
      <c r="B377" s="63">
        <v>9.041209429615364</v>
      </c>
      <c r="C377" s="63">
        <v>5.958790570384636</v>
      </c>
    </row>
    <row r="378" spans="1:3" x14ac:dyDescent="0.2">
      <c r="A378" s="63">
        <v>349</v>
      </c>
      <c r="B378" s="63">
        <v>129.14173222174082</v>
      </c>
      <c r="C378" s="63">
        <v>-8.1417322217408241</v>
      </c>
    </row>
    <row r="379" spans="1:3" x14ac:dyDescent="0.2">
      <c r="A379" s="63">
        <v>350</v>
      </c>
      <c r="B379" s="63">
        <v>39.495460813027613</v>
      </c>
      <c r="C379" s="63">
        <v>-5.4954608130276128</v>
      </c>
    </row>
    <row r="380" spans="1:3" x14ac:dyDescent="0.2">
      <c r="A380" s="63">
        <v>351</v>
      </c>
      <c r="B380" s="63">
        <v>79.063927660108575</v>
      </c>
      <c r="C380" s="63">
        <v>-13.063927660108575</v>
      </c>
    </row>
    <row r="381" spans="1:3" x14ac:dyDescent="0.2">
      <c r="A381" s="63">
        <v>352</v>
      </c>
      <c r="B381" s="63">
        <v>49.391543095425185</v>
      </c>
      <c r="C381" s="63">
        <v>-8.3915430954251846</v>
      </c>
    </row>
    <row r="382" spans="1:3" x14ac:dyDescent="0.2">
      <c r="A382" s="63">
        <v>353</v>
      </c>
      <c r="B382" s="63">
        <v>-3.3397534942402456</v>
      </c>
      <c r="C382" s="63">
        <v>6.3397534942402451</v>
      </c>
    </row>
    <row r="383" spans="1:3" x14ac:dyDescent="0.2">
      <c r="A383" s="63">
        <v>354</v>
      </c>
      <c r="B383" s="63">
        <v>53.401257477389322</v>
      </c>
      <c r="C383" s="63">
        <v>-9.401257477389322</v>
      </c>
    </row>
    <row r="384" spans="1:3" x14ac:dyDescent="0.2">
      <c r="A384" s="63">
        <v>355</v>
      </c>
      <c r="B384" s="63">
        <v>108.64925996908758</v>
      </c>
      <c r="C384" s="63">
        <v>-18.649259969087581</v>
      </c>
    </row>
    <row r="385" spans="1:3" x14ac:dyDescent="0.2">
      <c r="A385" s="63">
        <v>356</v>
      </c>
      <c r="B385" s="63">
        <v>84.053458967044165</v>
      </c>
      <c r="C385" s="63">
        <v>-15.053458967044165</v>
      </c>
    </row>
    <row r="386" spans="1:3" x14ac:dyDescent="0.2">
      <c r="A386" s="63">
        <v>357</v>
      </c>
      <c r="B386" s="63">
        <v>121.87824761100661</v>
      </c>
      <c r="C386" s="63">
        <v>-20.878247611006614</v>
      </c>
    </row>
    <row r="387" spans="1:3" x14ac:dyDescent="0.2">
      <c r="A387" s="63">
        <v>358</v>
      </c>
      <c r="B387" s="63">
        <v>34.557378151508914</v>
      </c>
      <c r="C387" s="63">
        <v>-5.5573781515089138</v>
      </c>
    </row>
    <row r="388" spans="1:3" x14ac:dyDescent="0.2">
      <c r="A388" s="63">
        <v>359</v>
      </c>
      <c r="B388" s="63">
        <v>103.245881210001</v>
      </c>
      <c r="C388" s="63">
        <v>-19.245881210001002</v>
      </c>
    </row>
    <row r="389" spans="1:3" x14ac:dyDescent="0.2">
      <c r="A389" s="63">
        <v>360</v>
      </c>
      <c r="B389" s="63">
        <v>63.375437671895035</v>
      </c>
      <c r="C389" s="63">
        <v>-9.3754376718950354</v>
      </c>
    </row>
    <row r="390" spans="1:3" x14ac:dyDescent="0.2">
      <c r="A390" s="63">
        <v>361</v>
      </c>
      <c r="B390" s="63">
        <v>128.44564119350835</v>
      </c>
      <c r="C390" s="63">
        <v>-34.445641193508351</v>
      </c>
    </row>
    <row r="391" spans="1:3" x14ac:dyDescent="0.2">
      <c r="A391" s="63">
        <v>362</v>
      </c>
      <c r="B391" s="63">
        <v>-10.693296014162893</v>
      </c>
      <c r="C391" s="63">
        <v>6.6932960141628932</v>
      </c>
    </row>
    <row r="392" spans="1:3" x14ac:dyDescent="0.2">
      <c r="A392" s="63">
        <v>363</v>
      </c>
      <c r="B392" s="63">
        <v>37.347476483882275</v>
      </c>
      <c r="C392" s="63">
        <v>-6.347476483882275</v>
      </c>
    </row>
    <row r="393" spans="1:3" x14ac:dyDescent="0.2">
      <c r="A393" s="63">
        <v>364</v>
      </c>
      <c r="B393" s="63">
        <v>18.547216558075352</v>
      </c>
      <c r="C393" s="63">
        <v>-2.5472165580753519</v>
      </c>
    </row>
    <row r="394" spans="1:3" x14ac:dyDescent="0.2">
      <c r="A394" s="63">
        <v>365</v>
      </c>
      <c r="B394" s="63">
        <v>36.256628121651673</v>
      </c>
      <c r="C394" s="63">
        <v>-4.2566281216516728</v>
      </c>
    </row>
    <row r="395" spans="1:3" x14ac:dyDescent="0.2">
      <c r="A395" s="63">
        <v>366</v>
      </c>
      <c r="B395" s="63">
        <v>136.63448592442893</v>
      </c>
      <c r="C395" s="63">
        <v>-17.63448592442893</v>
      </c>
    </row>
    <row r="396" spans="1:3" x14ac:dyDescent="0.2">
      <c r="A396" s="63">
        <v>367</v>
      </c>
      <c r="B396" s="63">
        <v>133.91341310429314</v>
      </c>
      <c r="C396" s="63">
        <v>-31.913413104293141</v>
      </c>
    </row>
    <row r="397" spans="1:3" x14ac:dyDescent="0.2">
      <c r="A397" s="63">
        <v>368</v>
      </c>
      <c r="B397" s="63">
        <v>272.75485762212611</v>
      </c>
      <c r="C397" s="63">
        <v>-61.75485762212611</v>
      </c>
    </row>
    <row r="398" spans="1:3" x14ac:dyDescent="0.2">
      <c r="A398" s="63">
        <v>369</v>
      </c>
      <c r="B398" s="63">
        <v>200.28203352513594</v>
      </c>
      <c r="C398" s="63">
        <v>-52.282033525135944</v>
      </c>
    </row>
    <row r="399" spans="1:3" x14ac:dyDescent="0.2">
      <c r="A399" s="63">
        <v>370</v>
      </c>
      <c r="B399" s="63">
        <v>109.95908461346504</v>
      </c>
      <c r="C399" s="63">
        <v>-18.959084613465038</v>
      </c>
    </row>
    <row r="400" spans="1:3" x14ac:dyDescent="0.2">
      <c r="A400" s="63">
        <v>371</v>
      </c>
      <c r="B400" s="63">
        <v>85.363283611421608</v>
      </c>
      <c r="C400" s="63">
        <v>-15.363283611421608</v>
      </c>
    </row>
    <row r="401" spans="1:3" x14ac:dyDescent="0.2">
      <c r="A401" s="63">
        <v>372</v>
      </c>
      <c r="B401" s="63">
        <v>123.18807225538404</v>
      </c>
      <c r="C401" s="63">
        <v>-21.188072255384043</v>
      </c>
    </row>
    <row r="402" spans="1:3" x14ac:dyDescent="0.2">
      <c r="A402" s="63">
        <v>373</v>
      </c>
      <c r="B402" s="63">
        <v>103.245881210001</v>
      </c>
      <c r="C402" s="63">
        <v>-19.245881210001002</v>
      </c>
    </row>
    <row r="403" spans="1:3" x14ac:dyDescent="0.2">
      <c r="A403" s="63">
        <v>374</v>
      </c>
      <c r="B403" s="63">
        <v>62.065613027517593</v>
      </c>
      <c r="C403" s="63">
        <v>-9.0656130275175926</v>
      </c>
    </row>
    <row r="404" spans="1:3" x14ac:dyDescent="0.2">
      <c r="A404" s="63">
        <v>375</v>
      </c>
      <c r="B404" s="63">
        <v>9.5811364462951261</v>
      </c>
      <c r="C404" s="63">
        <v>0.41886355370487394</v>
      </c>
    </row>
    <row r="405" spans="1:3" x14ac:dyDescent="0.2">
      <c r="A405" s="63">
        <v>376</v>
      </c>
      <c r="B405" s="63">
        <v>3.588750846434932</v>
      </c>
      <c r="C405" s="63">
        <v>2.411249153565068</v>
      </c>
    </row>
    <row r="406" spans="1:3" x14ac:dyDescent="0.2">
      <c r="A406" s="63">
        <v>377</v>
      </c>
      <c r="B406" s="63">
        <v>13.383781983879842</v>
      </c>
      <c r="C406" s="63">
        <v>-1.3837819838798424</v>
      </c>
    </row>
    <row r="407" spans="1:3" x14ac:dyDescent="0.2">
      <c r="A407" s="63">
        <v>378</v>
      </c>
      <c r="B407" s="63">
        <v>8.5955972215957672</v>
      </c>
      <c r="C407" s="63">
        <v>0.40440277840423278</v>
      </c>
    </row>
    <row r="408" spans="1:3" x14ac:dyDescent="0.2">
      <c r="A408" s="63">
        <v>379</v>
      </c>
      <c r="B408" s="63">
        <v>34.069371853730026</v>
      </c>
      <c r="C408" s="63">
        <v>-2.0693718537300256</v>
      </c>
    </row>
    <row r="409" spans="1:3" x14ac:dyDescent="0.2">
      <c r="A409" s="63">
        <v>380</v>
      </c>
      <c r="B409" s="63">
        <v>255.87481045747026</v>
      </c>
      <c r="C409" s="63">
        <v>-43.874810457470261</v>
      </c>
    </row>
    <row r="410" spans="1:3" x14ac:dyDescent="0.2">
      <c r="A410" s="63">
        <v>381</v>
      </c>
      <c r="B410" s="63">
        <v>128.40133073791941</v>
      </c>
      <c r="C410" s="63">
        <v>-26.401330737919409</v>
      </c>
    </row>
    <row r="411" spans="1:3" x14ac:dyDescent="0.2">
      <c r="A411" s="63">
        <v>382</v>
      </c>
      <c r="B411" s="63">
        <v>186.5018276092016</v>
      </c>
      <c r="C411" s="63">
        <v>-38.501827609201598</v>
      </c>
    </row>
    <row r="412" spans="1:3" x14ac:dyDescent="0.2">
      <c r="A412" s="63">
        <v>383</v>
      </c>
      <c r="B412" s="63">
        <v>210.19189141619105</v>
      </c>
      <c r="C412" s="63">
        <v>-35.191891416191055</v>
      </c>
    </row>
    <row r="413" spans="1:3" x14ac:dyDescent="0.2">
      <c r="A413" s="63">
        <v>384</v>
      </c>
      <c r="B413" s="63">
        <v>46.15816715900764</v>
      </c>
      <c r="C413" s="63">
        <v>-7.1581671590076397</v>
      </c>
    </row>
    <row r="414" spans="1:3" x14ac:dyDescent="0.2">
      <c r="A414" s="63">
        <v>385</v>
      </c>
      <c r="B414" s="63">
        <v>52.448710935739115</v>
      </c>
      <c r="C414" s="63">
        <v>-7.4487109357391148</v>
      </c>
    </row>
    <row r="415" spans="1:3" x14ac:dyDescent="0.2">
      <c r="A415" s="63">
        <v>386</v>
      </c>
      <c r="B415" s="63">
        <v>-5.5489307141257944</v>
      </c>
      <c r="C415" s="63">
        <v>1.5489307141257944</v>
      </c>
    </row>
    <row r="416" spans="1:3" x14ac:dyDescent="0.2">
      <c r="A416" s="63">
        <v>387</v>
      </c>
      <c r="B416" s="63">
        <v>55.306377919278248</v>
      </c>
      <c r="C416" s="63">
        <v>-8.3063779192782476</v>
      </c>
    </row>
    <row r="417" spans="1:3" x14ac:dyDescent="0.2">
      <c r="A417" s="63">
        <v>388</v>
      </c>
      <c r="B417" s="63">
        <v>53.099586395526494</v>
      </c>
      <c r="C417" s="63">
        <v>-8.0995863955264937</v>
      </c>
    </row>
    <row r="418" spans="1:3" x14ac:dyDescent="0.2">
      <c r="A418" s="63">
        <v>389</v>
      </c>
      <c r="B418" s="63">
        <v>-11.58887898137708</v>
      </c>
      <c r="C418" s="63">
        <v>5.5888789813770803</v>
      </c>
    </row>
    <row r="419" spans="1:3" x14ac:dyDescent="0.2">
      <c r="A419" s="63">
        <v>390</v>
      </c>
      <c r="B419" s="63">
        <v>-34.359176145400347</v>
      </c>
      <c r="C419" s="63">
        <v>2.3591761454003475</v>
      </c>
    </row>
    <row r="420" spans="1:3" x14ac:dyDescent="0.2">
      <c r="A420" s="63">
        <v>391</v>
      </c>
      <c r="B420" s="63">
        <v>13.533496606084931</v>
      </c>
      <c r="C420" s="63">
        <v>-2.5334966060849311</v>
      </c>
    </row>
    <row r="421" spans="1:3" x14ac:dyDescent="0.2">
      <c r="A421" s="63">
        <v>392</v>
      </c>
      <c r="B421" s="63">
        <v>-4.0746880995063384</v>
      </c>
      <c r="C421" s="63">
        <v>1.0746880995063384</v>
      </c>
    </row>
    <row r="422" spans="1:3" x14ac:dyDescent="0.2">
      <c r="A422" s="63">
        <v>393</v>
      </c>
      <c r="B422" s="63">
        <v>38.657301128259718</v>
      </c>
      <c r="C422" s="63">
        <v>-6.6573011282597179</v>
      </c>
    </row>
    <row r="423" spans="1:3" x14ac:dyDescent="0.2">
      <c r="A423" s="63">
        <v>394</v>
      </c>
      <c r="B423" s="63">
        <v>42.174213459250005</v>
      </c>
      <c r="C423" s="63">
        <v>-7.1742134592500051</v>
      </c>
    </row>
    <row r="424" spans="1:3" x14ac:dyDescent="0.2">
      <c r="A424" s="63">
        <v>395</v>
      </c>
      <c r="B424" s="63">
        <v>-10.693296014162893</v>
      </c>
      <c r="C424" s="63">
        <v>6.6932960141628932</v>
      </c>
    </row>
    <row r="425" spans="1:3" x14ac:dyDescent="0.2">
      <c r="A425" s="63">
        <v>396</v>
      </c>
      <c r="B425" s="63">
        <v>79.966890405981843</v>
      </c>
      <c r="C425" s="63">
        <v>-11.966890405981843</v>
      </c>
    </row>
    <row r="426" spans="1:3" x14ac:dyDescent="0.2">
      <c r="A426" s="63">
        <v>397</v>
      </c>
      <c r="B426" s="63">
        <v>89.597256179746694</v>
      </c>
      <c r="C426" s="63">
        <v>-15.597256179746694</v>
      </c>
    </row>
    <row r="427" spans="1:3" x14ac:dyDescent="0.2">
      <c r="A427" s="63">
        <v>398</v>
      </c>
      <c r="B427" s="63">
        <v>17.237391913697909</v>
      </c>
      <c r="C427" s="63">
        <v>-2.237391913697909</v>
      </c>
    </row>
    <row r="428" spans="1:3" x14ac:dyDescent="0.2">
      <c r="A428" s="63">
        <v>399</v>
      </c>
      <c r="B428" s="63">
        <v>137.81618121634372</v>
      </c>
      <c r="C428" s="63">
        <v>-43.816181216343722</v>
      </c>
    </row>
    <row r="429" spans="1:3" x14ac:dyDescent="0.2">
      <c r="A429" s="63">
        <v>400</v>
      </c>
      <c r="B429" s="63">
        <v>17.957554090842759</v>
      </c>
      <c r="C429" s="63">
        <v>-2.9575540908427591</v>
      </c>
    </row>
    <row r="430" spans="1:3" x14ac:dyDescent="0.2">
      <c r="A430" s="63">
        <v>401</v>
      </c>
      <c r="B430" s="63">
        <v>32.001625003721131</v>
      </c>
      <c r="C430" s="63">
        <v>-4.0016250037211307</v>
      </c>
    </row>
    <row r="431" spans="1:3" x14ac:dyDescent="0.2">
      <c r="A431" s="63">
        <v>402</v>
      </c>
      <c r="B431" s="63">
        <v>15.043821777128692</v>
      </c>
      <c r="C431" s="63">
        <v>-2.0438217771286915</v>
      </c>
    </row>
    <row r="432" spans="1:3" x14ac:dyDescent="0.2">
      <c r="A432" s="63">
        <v>403</v>
      </c>
      <c r="B432" s="63">
        <v>11.383757333775552</v>
      </c>
      <c r="C432" s="63">
        <v>5.6162426662244478</v>
      </c>
    </row>
    <row r="433" spans="1:3" x14ac:dyDescent="0.2">
      <c r="A433" s="63">
        <v>404</v>
      </c>
      <c r="B433" s="63">
        <v>66.439890895460721</v>
      </c>
      <c r="C433" s="63">
        <v>-11.439890895460721</v>
      </c>
    </row>
    <row r="434" spans="1:3" x14ac:dyDescent="0.2">
      <c r="A434" s="63">
        <v>405</v>
      </c>
      <c r="B434" s="63">
        <v>45.577291754140063</v>
      </c>
      <c r="C434" s="63">
        <v>-7.5772917541400631</v>
      </c>
    </row>
    <row r="435" spans="1:3" x14ac:dyDescent="0.2">
      <c r="A435" s="63">
        <v>406</v>
      </c>
      <c r="B435" s="63">
        <v>-5.6990631506113072</v>
      </c>
      <c r="C435" s="63">
        <v>6.6990631506113072</v>
      </c>
    </row>
    <row r="436" spans="1:3" x14ac:dyDescent="0.2">
      <c r="A436" s="63">
        <v>407</v>
      </c>
      <c r="B436" s="63">
        <v>40.665699388412108</v>
      </c>
      <c r="C436" s="63">
        <v>-6.6656993884121079</v>
      </c>
    </row>
    <row r="437" spans="1:3" x14ac:dyDescent="0.2">
      <c r="A437" s="63">
        <v>408</v>
      </c>
      <c r="B437" s="63">
        <v>47.531295689446694</v>
      </c>
      <c r="C437" s="63">
        <v>-6.5312956894466936</v>
      </c>
    </row>
    <row r="438" spans="1:3" x14ac:dyDescent="0.2">
      <c r="A438" s="63">
        <v>409</v>
      </c>
      <c r="B438" s="63">
        <v>75.51340061934448</v>
      </c>
      <c r="C438" s="63">
        <v>-12.51340061934448</v>
      </c>
    </row>
    <row r="439" spans="1:3" x14ac:dyDescent="0.2">
      <c r="A439" s="63">
        <v>410</v>
      </c>
      <c r="B439" s="63">
        <v>55.553004874641267</v>
      </c>
      <c r="C439" s="63">
        <v>-8.5530048746412675</v>
      </c>
    </row>
    <row r="440" spans="1:3" x14ac:dyDescent="0.2">
      <c r="A440" s="63">
        <v>411</v>
      </c>
      <c r="B440" s="63">
        <v>55.306377919278248</v>
      </c>
      <c r="C440" s="63">
        <v>-8.3063779192782476</v>
      </c>
    </row>
    <row r="441" spans="1:3" x14ac:dyDescent="0.2">
      <c r="A441" s="63">
        <v>412</v>
      </c>
      <c r="B441" s="63">
        <v>19.722816043516719</v>
      </c>
      <c r="C441" s="63">
        <v>-1.722816043516719</v>
      </c>
    </row>
    <row r="442" spans="1:3" x14ac:dyDescent="0.2">
      <c r="A442" s="63">
        <v>413</v>
      </c>
      <c r="B442" s="63">
        <v>31.325914752906037</v>
      </c>
      <c r="C442" s="63">
        <v>-5.3259147529060371</v>
      </c>
    </row>
    <row r="443" spans="1:3" x14ac:dyDescent="0.2">
      <c r="A443" s="63">
        <v>414</v>
      </c>
      <c r="B443" s="63">
        <v>-7.00888779498875</v>
      </c>
      <c r="C443" s="63">
        <v>7.00888779498875</v>
      </c>
    </row>
    <row r="444" spans="1:3" x14ac:dyDescent="0.2">
      <c r="A444" s="63">
        <v>415</v>
      </c>
      <c r="B444" s="63">
        <v>144.7620430866485</v>
      </c>
      <c r="C444" s="63">
        <v>-30.762043086648504</v>
      </c>
    </row>
    <row r="445" spans="1:3" x14ac:dyDescent="0.2">
      <c r="A445" s="63">
        <v>416</v>
      </c>
      <c r="B445" s="63">
        <v>46.15816715900764</v>
      </c>
      <c r="C445" s="63">
        <v>-7.1581671590076397</v>
      </c>
    </row>
    <row r="446" spans="1:3" x14ac:dyDescent="0.2">
      <c r="A446" s="63">
        <v>417</v>
      </c>
      <c r="B446" s="63">
        <v>53.758535580116558</v>
      </c>
      <c r="C446" s="63">
        <v>-7.7585355801165576</v>
      </c>
    </row>
    <row r="447" spans="1:3" x14ac:dyDescent="0.2">
      <c r="A447" s="63">
        <v>418</v>
      </c>
      <c r="B447" s="63">
        <v>30.632923958794702</v>
      </c>
      <c r="C447" s="63">
        <v>-3.6329239587947022</v>
      </c>
    </row>
    <row r="448" spans="1:3" x14ac:dyDescent="0.2">
      <c r="A448" s="63">
        <v>419</v>
      </c>
      <c r="B448" s="63">
        <v>55.553004874641267</v>
      </c>
      <c r="C448" s="63">
        <v>-8.5530048746412675</v>
      </c>
    </row>
    <row r="449" spans="1:3" x14ac:dyDescent="0.2">
      <c r="A449" s="63">
        <v>420</v>
      </c>
      <c r="B449" s="63">
        <v>65.130066251083278</v>
      </c>
      <c r="C449" s="63">
        <v>-11.130066251083278</v>
      </c>
    </row>
    <row r="450" spans="1:3" x14ac:dyDescent="0.2">
      <c r="A450" s="63">
        <v>421</v>
      </c>
      <c r="B450" s="63">
        <v>11.383757333775552</v>
      </c>
      <c r="C450" s="63">
        <v>5.6162426662244478</v>
      </c>
    </row>
    <row r="451" spans="1:3" x14ac:dyDescent="0.2">
      <c r="A451" s="63">
        <v>422</v>
      </c>
      <c r="B451" s="63">
        <v>89.597256179746694</v>
      </c>
      <c r="C451" s="63">
        <v>-15.597256179746694</v>
      </c>
    </row>
    <row r="452" spans="1:3" x14ac:dyDescent="0.2">
      <c r="A452" s="63">
        <v>423</v>
      </c>
      <c r="B452" s="63">
        <v>78.6570657616044</v>
      </c>
      <c r="C452" s="63">
        <v>-11.6570657616044</v>
      </c>
    </row>
    <row r="453" spans="1:3" x14ac:dyDescent="0.2">
      <c r="A453" s="63">
        <v>424</v>
      </c>
      <c r="B453" s="63">
        <v>41.975524032789558</v>
      </c>
      <c r="C453" s="63">
        <v>-6.9755240327895578</v>
      </c>
    </row>
    <row r="454" spans="1:3" x14ac:dyDescent="0.2">
      <c r="A454" s="63">
        <v>425</v>
      </c>
      <c r="B454" s="63">
        <v>13.73399713275125</v>
      </c>
      <c r="C454" s="63">
        <v>-1.7339971327512504</v>
      </c>
    </row>
    <row r="455" spans="1:3" x14ac:dyDescent="0.2">
      <c r="A455" s="63">
        <v>426</v>
      </c>
      <c r="B455" s="63">
        <v>46.221471045069251</v>
      </c>
      <c r="C455" s="63">
        <v>-6.2214710450692507</v>
      </c>
    </row>
    <row r="456" spans="1:3" x14ac:dyDescent="0.2">
      <c r="A456" s="63">
        <v>427</v>
      </c>
      <c r="B456" s="63">
        <v>32.001625003721131</v>
      </c>
      <c r="C456" s="63">
        <v>-4.0016250037211307</v>
      </c>
    </row>
    <row r="457" spans="1:3" x14ac:dyDescent="0.2">
      <c r="A457" s="63">
        <v>428</v>
      </c>
      <c r="B457" s="63">
        <v>17.957554090842759</v>
      </c>
      <c r="C457" s="63">
        <v>-2.9575540908427591</v>
      </c>
    </row>
    <row r="458" spans="1:3" x14ac:dyDescent="0.2">
      <c r="A458" s="63">
        <v>429</v>
      </c>
      <c r="B458" s="63">
        <v>131.7528906133326</v>
      </c>
      <c r="C458" s="63">
        <v>-37.752890613332596</v>
      </c>
    </row>
    <row r="459" spans="1:3" x14ac:dyDescent="0.2">
      <c r="A459" s="63">
        <v>430</v>
      </c>
      <c r="B459" s="63">
        <v>-10.840097773307548</v>
      </c>
      <c r="C459" s="63">
        <v>6.8400977733075479</v>
      </c>
    </row>
    <row r="460" spans="1:3" x14ac:dyDescent="0.2">
      <c r="A460" s="63">
        <v>431</v>
      </c>
      <c r="B460" s="63">
        <v>427.69851391847487</v>
      </c>
      <c r="C460" s="63">
        <v>-61.698513918474873</v>
      </c>
    </row>
    <row r="461" spans="1:3" x14ac:dyDescent="0.2">
      <c r="A461" s="63">
        <v>432</v>
      </c>
      <c r="B461" s="63">
        <v>18.547216558075352</v>
      </c>
      <c r="C461" s="63">
        <v>-2.5472165580753519</v>
      </c>
    </row>
    <row r="462" spans="1:3" x14ac:dyDescent="0.2">
      <c r="A462" s="63">
        <v>433</v>
      </c>
      <c r="B462" s="63">
        <v>10.890961090672572</v>
      </c>
      <c r="C462" s="63">
        <v>0.10903890932742755</v>
      </c>
    </row>
    <row r="463" spans="1:3" x14ac:dyDescent="0.2">
      <c r="A463" s="63">
        <v>434</v>
      </c>
      <c r="B463" s="63">
        <v>34.069371853730026</v>
      </c>
      <c r="C463" s="63">
        <v>-2.0693718537300256</v>
      </c>
    </row>
    <row r="464" spans="1:3" x14ac:dyDescent="0.2">
      <c r="A464" s="63">
        <v>435</v>
      </c>
      <c r="B464" s="63">
        <v>-5.3845127438837803</v>
      </c>
      <c r="C464" s="63">
        <v>1.3845127438837803</v>
      </c>
    </row>
    <row r="465" spans="1:3" x14ac:dyDescent="0.2">
      <c r="A465" s="63">
        <v>436</v>
      </c>
      <c r="B465" s="63">
        <v>-12.898703625754523</v>
      </c>
      <c r="C465" s="63">
        <v>5.8987036257545231</v>
      </c>
    </row>
    <row r="466" spans="1:3" x14ac:dyDescent="0.2">
      <c r="A466" s="63">
        <v>437</v>
      </c>
      <c r="B466" s="63">
        <v>35.47246016259529</v>
      </c>
      <c r="C466" s="63">
        <v>-6.47246016259529</v>
      </c>
    </row>
    <row r="467" spans="1:3" x14ac:dyDescent="0.2">
      <c r="A467" s="63">
        <v>438</v>
      </c>
      <c r="B467" s="63">
        <v>30.034505169784474</v>
      </c>
      <c r="C467" s="63">
        <v>-4.0345051697844738</v>
      </c>
    </row>
    <row r="468" spans="1:3" x14ac:dyDescent="0.2">
      <c r="A468" s="63">
        <v>439</v>
      </c>
      <c r="B468" s="63">
        <v>-4.2391060697483525</v>
      </c>
      <c r="C468" s="63">
        <v>1.2391060697483525</v>
      </c>
    </row>
    <row r="469" spans="1:3" x14ac:dyDescent="0.2">
      <c r="A469" s="63">
        <v>440</v>
      </c>
      <c r="B469" s="63">
        <v>123.18807225538404</v>
      </c>
      <c r="C469" s="63">
        <v>-21.188072255384043</v>
      </c>
    </row>
    <row r="470" spans="1:3" x14ac:dyDescent="0.2">
      <c r="A470" s="63">
        <v>441</v>
      </c>
      <c r="B470" s="63">
        <v>109.95908461346504</v>
      </c>
      <c r="C470" s="63">
        <v>-18.959084613465038</v>
      </c>
    </row>
    <row r="471" spans="1:3" x14ac:dyDescent="0.2">
      <c r="A471" s="63">
        <v>442</v>
      </c>
      <c r="B471" s="63">
        <v>101.93605656562356</v>
      </c>
      <c r="C471" s="63">
        <v>-18.936056565623559</v>
      </c>
    </row>
    <row r="472" spans="1:3" x14ac:dyDescent="0.2">
      <c r="A472" s="63">
        <v>443</v>
      </c>
      <c r="B472" s="63">
        <v>-260.09802523471643</v>
      </c>
      <c r="C472" s="63">
        <v>52.098025234716431</v>
      </c>
    </row>
    <row r="473" spans="1:3" x14ac:dyDescent="0.2">
      <c r="A473" s="63">
        <v>444</v>
      </c>
      <c r="B473" s="63">
        <v>244.35909310534319</v>
      </c>
      <c r="C473" s="63">
        <v>-50.359093105343192</v>
      </c>
    </row>
    <row r="474" spans="1:3" x14ac:dyDescent="0.2">
      <c r="A474" s="63">
        <v>445</v>
      </c>
      <c r="B474" s="63">
        <v>312.19912277132545</v>
      </c>
      <c r="C474" s="63">
        <v>-53.199122771325449</v>
      </c>
    </row>
    <row r="475" spans="1:3" x14ac:dyDescent="0.2">
      <c r="A475" s="63">
        <v>446</v>
      </c>
      <c r="B475" s="63">
        <v>164.33080278126957</v>
      </c>
      <c r="C475" s="63">
        <v>-23.330802781269568</v>
      </c>
    </row>
    <row r="476" spans="1:3" x14ac:dyDescent="0.2">
      <c r="A476" s="63">
        <v>447</v>
      </c>
      <c r="B476" s="63">
        <v>-129.83248577654138</v>
      </c>
      <c r="C476" s="63">
        <v>10.832485776541375</v>
      </c>
    </row>
    <row r="477" spans="1:3" x14ac:dyDescent="0.2">
      <c r="A477" s="63">
        <v>448</v>
      </c>
      <c r="B477" s="63">
        <v>-3.8258727039255023</v>
      </c>
      <c r="C477" s="63">
        <v>4.8258727039255023</v>
      </c>
    </row>
    <row r="478" spans="1:3" x14ac:dyDescent="0.2">
      <c r="A478" s="63">
        <v>449</v>
      </c>
      <c r="B478" s="63">
        <v>75.51340061934448</v>
      </c>
      <c r="C478" s="63">
        <v>-12.51340061934448</v>
      </c>
    </row>
    <row r="479" spans="1:3" x14ac:dyDescent="0.2">
      <c r="A479" s="63">
        <v>450</v>
      </c>
      <c r="B479" s="63">
        <v>45.577291754140063</v>
      </c>
      <c r="C479" s="63">
        <v>-7.5772917541400631</v>
      </c>
    </row>
    <row r="480" spans="1:3" x14ac:dyDescent="0.2">
      <c r="A480" s="63">
        <v>451</v>
      </c>
      <c r="B480" s="63">
        <v>40.72457578896109</v>
      </c>
      <c r="C480" s="63">
        <v>-6.72457578896109</v>
      </c>
    </row>
    <row r="481" spans="1:3" x14ac:dyDescent="0.2">
      <c r="A481" s="63">
        <v>452</v>
      </c>
      <c r="B481" s="63">
        <v>46.15816715900764</v>
      </c>
      <c r="C481" s="63">
        <v>-7.1581671590076397</v>
      </c>
    </row>
    <row r="482" spans="1:3" x14ac:dyDescent="0.2">
      <c r="A482" s="63">
        <v>453</v>
      </c>
      <c r="B482" s="63">
        <v>55.553004874641267</v>
      </c>
      <c r="C482" s="63">
        <v>-8.5530048746412675</v>
      </c>
    </row>
    <row r="483" spans="1:3" x14ac:dyDescent="0.2">
      <c r="A483" s="63">
        <v>454</v>
      </c>
      <c r="B483" s="63">
        <v>33.36349559777014</v>
      </c>
      <c r="C483" s="63">
        <v>-4.3634955977701395</v>
      </c>
    </row>
    <row r="484" spans="1:3" x14ac:dyDescent="0.2">
      <c r="A484" s="63">
        <v>455</v>
      </c>
      <c r="B484" s="63">
        <v>-3.3348072334172745</v>
      </c>
      <c r="C484" s="63">
        <v>0.33480723341727447</v>
      </c>
    </row>
    <row r="485" spans="1:3" x14ac:dyDescent="0.2">
      <c r="A485" s="63">
        <v>456</v>
      </c>
      <c r="B485" s="63">
        <v>-12.898703625754523</v>
      </c>
      <c r="C485" s="63">
        <v>5.8987036257545231</v>
      </c>
    </row>
    <row r="486" spans="1:3" x14ac:dyDescent="0.2">
      <c r="A486" s="63">
        <v>457</v>
      </c>
      <c r="B486" s="63">
        <v>13.533496606084931</v>
      </c>
      <c r="C486" s="63">
        <v>-2.5334966060849311</v>
      </c>
    </row>
    <row r="487" spans="1:3" x14ac:dyDescent="0.2">
      <c r="A487" s="63">
        <v>458</v>
      </c>
      <c r="B487" s="63">
        <v>9.5811364462951261</v>
      </c>
      <c r="C487" s="63">
        <v>0.41886355370487394</v>
      </c>
    </row>
    <row r="488" spans="1:3" x14ac:dyDescent="0.2">
      <c r="A488" s="63">
        <v>459</v>
      </c>
      <c r="B488" s="63">
        <v>2.2789262020574892</v>
      </c>
      <c r="C488" s="63">
        <v>2.7210737979425108</v>
      </c>
    </row>
    <row r="489" spans="1:3" x14ac:dyDescent="0.2">
      <c r="A489" s="63">
        <v>460</v>
      </c>
      <c r="B489" s="63">
        <v>-35.669000789777805</v>
      </c>
      <c r="C489" s="63">
        <v>2.6690007897778045</v>
      </c>
    </row>
    <row r="490" spans="1:3" x14ac:dyDescent="0.2">
      <c r="A490" s="63">
        <v>461</v>
      </c>
      <c r="B490" s="63">
        <v>30.034505169784474</v>
      </c>
      <c r="C490" s="63">
        <v>-4.0345051697844738</v>
      </c>
    </row>
    <row r="491" spans="1:3" x14ac:dyDescent="0.2">
      <c r="A491" s="63">
        <v>462</v>
      </c>
      <c r="B491" s="63">
        <v>91.869747411305951</v>
      </c>
      <c r="C491" s="63">
        <v>-17.869747411305951</v>
      </c>
    </row>
    <row r="492" spans="1:3" x14ac:dyDescent="0.2">
      <c r="A492" s="63">
        <v>463</v>
      </c>
      <c r="B492" s="63">
        <v>17.957554090842759</v>
      </c>
      <c r="C492" s="63">
        <v>-2.9575540908427591</v>
      </c>
    </row>
    <row r="493" spans="1:3" x14ac:dyDescent="0.2">
      <c r="A493" s="63">
        <v>464</v>
      </c>
      <c r="B493" s="63">
        <v>79.966890405981843</v>
      </c>
      <c r="C493" s="63">
        <v>-11.966890405981843</v>
      </c>
    </row>
    <row r="494" spans="1:3" x14ac:dyDescent="0.2">
      <c r="A494" s="63">
        <v>465</v>
      </c>
      <c r="B494" s="63">
        <v>15.043821777128692</v>
      </c>
      <c r="C494" s="63">
        <v>-2.0438217771286915</v>
      </c>
    </row>
    <row r="495" spans="1:3" x14ac:dyDescent="0.2">
      <c r="A495" s="63">
        <v>466</v>
      </c>
      <c r="B495" s="63">
        <v>11.383757333775552</v>
      </c>
      <c r="C495" s="63">
        <v>5.6162426662244478</v>
      </c>
    </row>
    <row r="496" spans="1:3" x14ac:dyDescent="0.2">
      <c r="A496" s="63">
        <v>467</v>
      </c>
      <c r="B496" s="63">
        <v>30.691800359343677</v>
      </c>
      <c r="C496" s="63">
        <v>-3.6918003593436772</v>
      </c>
    </row>
    <row r="497" spans="1:3" x14ac:dyDescent="0.2">
      <c r="A497" s="63">
        <v>468</v>
      </c>
      <c r="B497" s="63">
        <v>34.557378151508914</v>
      </c>
      <c r="C497" s="63">
        <v>-5.5573781515089138</v>
      </c>
    </row>
    <row r="498" spans="1:3" x14ac:dyDescent="0.2">
      <c r="A498" s="63">
        <v>469</v>
      </c>
      <c r="B498" s="63">
        <v>65.44240644065178</v>
      </c>
      <c r="C498" s="63">
        <v>-11.44240644065178</v>
      </c>
    </row>
    <row r="499" spans="1:3" x14ac:dyDescent="0.2">
      <c r="A499" s="63">
        <v>470</v>
      </c>
      <c r="B499" s="63">
        <v>109.95908461346504</v>
      </c>
      <c r="C499" s="63">
        <v>-18.959084613465038</v>
      </c>
    </row>
    <row r="500" spans="1:3" x14ac:dyDescent="0.2">
      <c r="A500" s="63">
        <v>471</v>
      </c>
      <c r="B500" s="63">
        <v>103.245881210001</v>
      </c>
      <c r="C500" s="63">
        <v>-19.245881210001002</v>
      </c>
    </row>
    <row r="501" spans="1:3" x14ac:dyDescent="0.2">
      <c r="A501" s="63">
        <v>472</v>
      </c>
      <c r="B501" s="63">
        <v>37.347476483882275</v>
      </c>
      <c r="C501" s="63">
        <v>-6.347476483882275</v>
      </c>
    </row>
    <row r="502" spans="1:3" x14ac:dyDescent="0.2">
      <c r="A502" s="63">
        <v>473</v>
      </c>
      <c r="B502" s="63">
        <v>42.174213459250005</v>
      </c>
      <c r="C502" s="63">
        <v>-7.1742134592500051</v>
      </c>
    </row>
    <row r="503" spans="1:3" x14ac:dyDescent="0.2">
      <c r="A503" s="63">
        <v>474</v>
      </c>
      <c r="B503" s="63">
        <v>85.363283611421608</v>
      </c>
      <c r="C503" s="63">
        <v>-15.363283611421608</v>
      </c>
    </row>
    <row r="504" spans="1:3" x14ac:dyDescent="0.2">
      <c r="A504" s="63">
        <v>475</v>
      </c>
      <c r="B504" s="63">
        <v>198.90778666164252</v>
      </c>
      <c r="C504" s="63">
        <v>-32.907786661642518</v>
      </c>
    </row>
    <row r="505" spans="1:3" x14ac:dyDescent="0.2">
      <c r="A505" s="63">
        <v>476</v>
      </c>
      <c r="B505" s="63">
        <v>53.099586395526494</v>
      </c>
      <c r="C505" s="63">
        <v>-8.0995863955264937</v>
      </c>
    </row>
    <row r="506" spans="1:3" x14ac:dyDescent="0.2">
      <c r="A506" s="63">
        <v>477</v>
      </c>
      <c r="B506" s="63">
        <v>40.72457578896109</v>
      </c>
      <c r="C506" s="63">
        <v>-6.72457578896109</v>
      </c>
    </row>
    <row r="507" spans="1:3" x14ac:dyDescent="0.2">
      <c r="A507" s="63">
        <v>478</v>
      </c>
      <c r="B507" s="63">
        <v>55.306377919278248</v>
      </c>
      <c r="C507" s="63">
        <v>-8.3063779192782476</v>
      </c>
    </row>
    <row r="508" spans="1:3" x14ac:dyDescent="0.2">
      <c r="A508" s="63">
        <v>479</v>
      </c>
      <c r="B508" s="63">
        <v>44.848342514630197</v>
      </c>
      <c r="C508" s="63">
        <v>-6.8483425146301968</v>
      </c>
    </row>
    <row r="509" spans="1:3" x14ac:dyDescent="0.2">
      <c r="A509" s="63">
        <v>480</v>
      </c>
      <c r="B509" s="63">
        <v>34.16263551821784</v>
      </c>
      <c r="C509" s="63">
        <v>-6.1626355182178401</v>
      </c>
    </row>
    <row r="510" spans="1:3" x14ac:dyDescent="0.2">
      <c r="A510" s="63">
        <v>481</v>
      </c>
      <c r="B510" s="63">
        <v>30.034505169784474</v>
      </c>
      <c r="C510" s="63">
        <v>-4.0345051697844738</v>
      </c>
    </row>
    <row r="511" spans="1:3" x14ac:dyDescent="0.2">
      <c r="A511" s="63">
        <v>482</v>
      </c>
      <c r="B511" s="63">
        <v>-34.359176145400347</v>
      </c>
      <c r="C511" s="63">
        <v>2.3591761454003475</v>
      </c>
    </row>
    <row r="512" spans="1:3" x14ac:dyDescent="0.2">
      <c r="A512" s="63">
        <v>483</v>
      </c>
      <c r="B512" s="63">
        <v>-12.898703625754523</v>
      </c>
      <c r="C512" s="63">
        <v>5.8987036257545231</v>
      </c>
    </row>
    <row r="513" spans="1:3" x14ac:dyDescent="0.2">
      <c r="A513" s="63">
        <v>484</v>
      </c>
      <c r="B513" s="63">
        <v>12.223671961707481</v>
      </c>
      <c r="C513" s="63">
        <v>-2.2236719617074812</v>
      </c>
    </row>
    <row r="514" spans="1:3" x14ac:dyDescent="0.2">
      <c r="A514" s="63">
        <v>485</v>
      </c>
      <c r="B514" s="63">
        <v>-5.3845127438837803</v>
      </c>
      <c r="C514" s="63">
        <v>1.3845127438837803</v>
      </c>
    </row>
    <row r="515" spans="1:3" x14ac:dyDescent="0.2">
      <c r="A515" s="63">
        <v>486</v>
      </c>
      <c r="B515" s="63">
        <v>52.448710935739115</v>
      </c>
      <c r="C515" s="63">
        <v>-7.4487109357391148</v>
      </c>
    </row>
    <row r="516" spans="1:3" x14ac:dyDescent="0.2">
      <c r="A516" s="63">
        <v>487</v>
      </c>
      <c r="B516" s="63">
        <v>31.325914752906037</v>
      </c>
      <c r="C516" s="63">
        <v>-5.3259147529060371</v>
      </c>
    </row>
    <row r="517" spans="1:3" x14ac:dyDescent="0.2">
      <c r="A517" s="63">
        <v>488</v>
      </c>
      <c r="B517" s="63">
        <v>179.26792458569975</v>
      </c>
      <c r="C517" s="63">
        <v>-30.267924585699745</v>
      </c>
    </row>
    <row r="518" spans="1:3" x14ac:dyDescent="0.2">
      <c r="A518" s="63">
        <v>489</v>
      </c>
      <c r="B518" s="63">
        <v>23.505439813357977</v>
      </c>
      <c r="C518" s="63">
        <v>3.4945601866420226</v>
      </c>
    </row>
    <row r="519" spans="1:3" x14ac:dyDescent="0.2">
      <c r="A519" s="63">
        <v>490</v>
      </c>
      <c r="B519" s="63">
        <v>247.12367461848817</v>
      </c>
      <c r="C519" s="63">
        <v>-36.123674618488167</v>
      </c>
    </row>
    <row r="520" spans="1:3" x14ac:dyDescent="0.2">
      <c r="A520" s="63">
        <v>491</v>
      </c>
      <c r="B520" s="63">
        <v>-141.96808841658333</v>
      </c>
      <c r="C520" s="63">
        <v>20.968088416583328</v>
      </c>
    </row>
    <row r="521" spans="1:3" x14ac:dyDescent="0.2">
      <c r="A521" s="63">
        <v>492</v>
      </c>
      <c r="B521" s="63">
        <v>121.87824761100661</v>
      </c>
      <c r="C521" s="63">
        <v>-20.878247611006614</v>
      </c>
    </row>
    <row r="522" spans="1:3" x14ac:dyDescent="0.2">
      <c r="A522" s="63">
        <v>493</v>
      </c>
      <c r="B522" s="63">
        <v>221.0243120743535</v>
      </c>
      <c r="C522" s="63">
        <v>-56.024312074353503</v>
      </c>
    </row>
    <row r="523" spans="1:3" x14ac:dyDescent="0.2">
      <c r="A523" s="63">
        <v>494</v>
      </c>
      <c r="B523" s="63">
        <v>84.053458967044165</v>
      </c>
      <c r="C523" s="63">
        <v>-15.053458967044165</v>
      </c>
    </row>
    <row r="524" spans="1:3" x14ac:dyDescent="0.2">
      <c r="A524" s="63">
        <v>495</v>
      </c>
      <c r="B524" s="63">
        <v>109.95908461346504</v>
      </c>
      <c r="C524" s="63">
        <v>-18.959084613465038</v>
      </c>
    </row>
    <row r="525" spans="1:3" x14ac:dyDescent="0.2">
      <c r="A525" s="63">
        <v>496</v>
      </c>
      <c r="B525" s="63">
        <v>103.245881210001</v>
      </c>
      <c r="C525" s="63">
        <v>-19.245881210001002</v>
      </c>
    </row>
    <row r="526" spans="1:3" x14ac:dyDescent="0.2">
      <c r="A526" s="63">
        <v>497</v>
      </c>
      <c r="B526" s="63">
        <v>63.375437671895035</v>
      </c>
      <c r="C526" s="63">
        <v>-9.3754376718950354</v>
      </c>
    </row>
    <row r="527" spans="1:3" x14ac:dyDescent="0.2">
      <c r="A527" s="63">
        <v>498</v>
      </c>
      <c r="B527" s="63">
        <v>-50.77322967352174</v>
      </c>
      <c r="C527" s="63">
        <v>9.7732296735217403</v>
      </c>
    </row>
    <row r="528" spans="1:3" x14ac:dyDescent="0.2">
      <c r="A528" s="63">
        <v>499</v>
      </c>
      <c r="B528" s="63">
        <v>321.29405867584211</v>
      </c>
      <c r="C528" s="63">
        <v>-62.294058675842109</v>
      </c>
    </row>
    <row r="529" spans="1:3" x14ac:dyDescent="0.2">
      <c r="A529" s="63">
        <v>500</v>
      </c>
      <c r="B529" s="63">
        <v>32.759547209352583</v>
      </c>
      <c r="C529" s="63">
        <v>-1.7595472093525828</v>
      </c>
    </row>
    <row r="530" spans="1:3" x14ac:dyDescent="0.2">
      <c r="A530" s="63">
        <v>501</v>
      </c>
      <c r="B530" s="63">
        <v>9.5811364462951261</v>
      </c>
      <c r="C530" s="63">
        <v>0.41886355370487394</v>
      </c>
    </row>
    <row r="531" spans="1:3" x14ac:dyDescent="0.2">
      <c r="A531" s="63">
        <v>502</v>
      </c>
      <c r="B531" s="63">
        <v>9.9054218659732136</v>
      </c>
      <c r="C531" s="63">
        <v>9.4578134026786387E-2</v>
      </c>
    </row>
    <row r="532" spans="1:3" x14ac:dyDescent="0.2">
      <c r="A532" s="63">
        <v>503</v>
      </c>
      <c r="B532" s="63">
        <v>3.588750846434932</v>
      </c>
      <c r="C532" s="63">
        <v>2.411249153565068</v>
      </c>
    </row>
    <row r="533" spans="1:3" x14ac:dyDescent="0.2">
      <c r="A533" s="63">
        <v>504</v>
      </c>
      <c r="B533" s="63">
        <v>27.363897469819587</v>
      </c>
      <c r="C533" s="63">
        <v>-0.36389746981958737</v>
      </c>
    </row>
    <row r="534" spans="1:3" x14ac:dyDescent="0.2">
      <c r="A534" s="63">
        <v>505</v>
      </c>
      <c r="B534" s="63">
        <v>134.42965297787947</v>
      </c>
      <c r="C534" s="63">
        <v>-15.429652977879471</v>
      </c>
    </row>
    <row r="535" spans="1:3" x14ac:dyDescent="0.2">
      <c r="A535" s="63">
        <v>506</v>
      </c>
      <c r="B535" s="63">
        <v>127.850122501282</v>
      </c>
      <c r="C535" s="63">
        <v>-25.850122501282002</v>
      </c>
    </row>
    <row r="536" spans="1:3" x14ac:dyDescent="0.2">
      <c r="A536" s="63">
        <v>507</v>
      </c>
      <c r="B536" s="63">
        <v>260.56008046888792</v>
      </c>
      <c r="C536" s="63">
        <v>-48.560080468887918</v>
      </c>
    </row>
    <row r="537" spans="1:3" x14ac:dyDescent="0.2">
      <c r="A537" s="63">
        <v>508</v>
      </c>
      <c r="B537" s="63">
        <v>173.27282992990462</v>
      </c>
      <c r="C537" s="63">
        <v>-25.272829929904617</v>
      </c>
    </row>
    <row r="538" spans="1:3" x14ac:dyDescent="0.2">
      <c r="A538" s="63">
        <v>509</v>
      </c>
      <c r="B538" s="63">
        <v>-411.55201736114509</v>
      </c>
      <c r="C538" s="63">
        <v>71.55201736114509</v>
      </c>
    </row>
    <row r="539" spans="1:3" x14ac:dyDescent="0.2">
      <c r="A539" s="63">
        <v>510</v>
      </c>
      <c r="B539" s="63">
        <v>-5.5489307141257944</v>
      </c>
      <c r="C539" s="63">
        <v>1.5489307141257944</v>
      </c>
    </row>
    <row r="540" spans="1:3" x14ac:dyDescent="0.2">
      <c r="A540" s="63">
        <v>511</v>
      </c>
      <c r="B540" s="63">
        <v>17.237391913697909</v>
      </c>
      <c r="C540" s="63">
        <v>-2.237391913697909</v>
      </c>
    </row>
    <row r="541" spans="1:3" x14ac:dyDescent="0.2">
      <c r="A541" s="63">
        <v>512</v>
      </c>
      <c r="B541" s="63">
        <v>38.657301128259718</v>
      </c>
      <c r="C541" s="63">
        <v>-6.6573011282597179</v>
      </c>
    </row>
    <row r="542" spans="1:3" x14ac:dyDescent="0.2">
      <c r="A542" s="63">
        <v>513</v>
      </c>
      <c r="B542" s="63">
        <v>123.2091629454533</v>
      </c>
      <c r="C542" s="63">
        <v>-29.209162945453301</v>
      </c>
    </row>
    <row r="543" spans="1:3" x14ac:dyDescent="0.2">
      <c r="A543" s="63">
        <v>514</v>
      </c>
      <c r="B543" s="63">
        <v>40.864388814872562</v>
      </c>
      <c r="C543" s="63">
        <v>-6.8643888148725623</v>
      </c>
    </row>
    <row r="544" spans="1:3" x14ac:dyDescent="0.2">
      <c r="A544" s="63">
        <v>515</v>
      </c>
      <c r="B544" s="63">
        <v>38.216162373147803</v>
      </c>
      <c r="C544" s="63">
        <v>-5.2161623731478031</v>
      </c>
    </row>
    <row r="545" spans="1:3" x14ac:dyDescent="0.2">
      <c r="A545" s="63">
        <v>516</v>
      </c>
      <c r="B545" s="63">
        <v>34.557378151508914</v>
      </c>
      <c r="C545" s="63">
        <v>-5.5573781515089138</v>
      </c>
    </row>
    <row r="546" spans="1:3" x14ac:dyDescent="0.2">
      <c r="A546" s="63">
        <v>517</v>
      </c>
      <c r="B546" s="63">
        <v>19.267378735220205</v>
      </c>
      <c r="C546" s="63">
        <v>-3.2673787352202055</v>
      </c>
    </row>
    <row r="547" spans="1:3" x14ac:dyDescent="0.2">
      <c r="A547" s="63">
        <v>518</v>
      </c>
      <c r="B547" s="63">
        <v>79.966890405981843</v>
      </c>
      <c r="C547" s="63">
        <v>-11.966890405981843</v>
      </c>
    </row>
    <row r="548" spans="1:3" x14ac:dyDescent="0.2">
      <c r="A548" s="63">
        <v>519</v>
      </c>
      <c r="B548" s="63">
        <v>89.597256179746694</v>
      </c>
      <c r="C548" s="63">
        <v>-15.597256179746694</v>
      </c>
    </row>
    <row r="549" spans="1:3" x14ac:dyDescent="0.2">
      <c r="A549" s="63">
        <v>520</v>
      </c>
      <c r="B549" s="63">
        <v>-9.3834713697854504</v>
      </c>
      <c r="C549" s="63">
        <v>6.3834713697854504</v>
      </c>
    </row>
    <row r="550" spans="1:3" x14ac:dyDescent="0.2">
      <c r="A550" s="63">
        <v>521</v>
      </c>
      <c r="B550" s="63">
        <v>26.909164959160837</v>
      </c>
      <c r="C550" s="63">
        <v>-2.9091649591608366</v>
      </c>
    </row>
    <row r="551" spans="1:3" x14ac:dyDescent="0.2">
      <c r="A551" s="63">
        <v>522</v>
      </c>
      <c r="B551" s="63">
        <v>41.975524032789558</v>
      </c>
      <c r="C551" s="63">
        <v>-6.9755240327895578</v>
      </c>
    </row>
    <row r="552" spans="1:3" x14ac:dyDescent="0.2">
      <c r="A552" s="63">
        <v>523</v>
      </c>
      <c r="B552" s="63">
        <v>13.73399713275125</v>
      </c>
      <c r="C552" s="63">
        <v>-1.7339971327512504</v>
      </c>
    </row>
    <row r="553" spans="1:3" x14ac:dyDescent="0.2">
      <c r="A553" s="63">
        <v>524</v>
      </c>
      <c r="B553" s="63">
        <v>46.221471045069251</v>
      </c>
      <c r="C553" s="63">
        <v>-6.2214710450692507</v>
      </c>
    </row>
    <row r="554" spans="1:3" x14ac:dyDescent="0.2">
      <c r="A554" s="63">
        <v>525</v>
      </c>
      <c r="B554" s="63">
        <v>10.073932689398109</v>
      </c>
      <c r="C554" s="63">
        <v>5.9260673106018906</v>
      </c>
    </row>
    <row r="555" spans="1:3" x14ac:dyDescent="0.2">
      <c r="A555" s="63">
        <v>526</v>
      </c>
      <c r="B555" s="63">
        <v>117.1334353075638</v>
      </c>
      <c r="C555" s="63">
        <v>-2.1334353075638006</v>
      </c>
    </row>
    <row r="556" spans="1:3" x14ac:dyDescent="0.2">
      <c r="A556" s="63">
        <v>527</v>
      </c>
      <c r="B556" s="63">
        <v>33.36349559777014</v>
      </c>
      <c r="C556" s="63">
        <v>-4.3634955977701395</v>
      </c>
    </row>
    <row r="557" spans="1:3" x14ac:dyDescent="0.2">
      <c r="A557" s="63">
        <v>528</v>
      </c>
      <c r="B557" s="63">
        <v>74.203575974967038</v>
      </c>
      <c r="C557" s="63">
        <v>-12.203575974967038</v>
      </c>
    </row>
    <row r="558" spans="1:3" x14ac:dyDescent="0.2">
      <c r="A558" s="63">
        <v>529</v>
      </c>
      <c r="B558" s="63">
        <v>45.577291754140063</v>
      </c>
      <c r="C558" s="63">
        <v>-7.5772917541400631</v>
      </c>
    </row>
    <row r="559" spans="1:3" x14ac:dyDescent="0.2">
      <c r="A559" s="63">
        <v>530</v>
      </c>
      <c r="B559" s="63">
        <v>-7.00888779498875</v>
      </c>
      <c r="C559" s="63">
        <v>7.00888779498875</v>
      </c>
    </row>
    <row r="560" spans="1:3" x14ac:dyDescent="0.2">
      <c r="A560" s="63">
        <v>531</v>
      </c>
      <c r="B560" s="63">
        <v>58.296194597996205</v>
      </c>
      <c r="C560" s="63">
        <v>-10.296194597996205</v>
      </c>
    </row>
    <row r="561" spans="1:3" x14ac:dyDescent="0.2">
      <c r="A561" s="63">
        <v>532</v>
      </c>
      <c r="B561" s="63">
        <v>115.99826255553866</v>
      </c>
      <c r="C561" s="63">
        <v>-19.998262555538659</v>
      </c>
    </row>
    <row r="562" spans="1:3" x14ac:dyDescent="0.2">
      <c r="A562" s="63">
        <v>533</v>
      </c>
      <c r="B562" s="63">
        <v>76.859098746392775</v>
      </c>
      <c r="C562" s="63">
        <v>-13.859098746392775</v>
      </c>
    </row>
    <row r="563" spans="1:3" x14ac:dyDescent="0.2">
      <c r="A563" s="63">
        <v>534</v>
      </c>
      <c r="B563" s="63">
        <v>14.679106427720548</v>
      </c>
      <c r="C563" s="63">
        <v>-1.6791064277205479</v>
      </c>
    </row>
    <row r="564" spans="1:3" x14ac:dyDescent="0.2">
      <c r="A564" s="63">
        <v>535</v>
      </c>
      <c r="B564" s="63">
        <v>38.639581756377034</v>
      </c>
      <c r="C564" s="63">
        <v>-4.6395817563770336</v>
      </c>
    </row>
    <row r="565" spans="1:3" x14ac:dyDescent="0.2">
      <c r="A565" s="63">
        <v>536</v>
      </c>
      <c r="B565" s="63">
        <v>38.136618557372536</v>
      </c>
      <c r="C565" s="63">
        <v>-6.136618557372536</v>
      </c>
    </row>
    <row r="566" spans="1:3" x14ac:dyDescent="0.2">
      <c r="A566" s="63">
        <v>537</v>
      </c>
      <c r="B566" s="63">
        <v>103.13431187305106</v>
      </c>
      <c r="C566" s="63">
        <v>-19.134311873051061</v>
      </c>
    </row>
    <row r="567" spans="1:3" x14ac:dyDescent="0.2">
      <c r="A567" s="63">
        <v>538</v>
      </c>
      <c r="B567" s="63">
        <v>55.797424341178321</v>
      </c>
      <c r="C567" s="63">
        <v>-7.7974243411783206</v>
      </c>
    </row>
    <row r="568" spans="1:3" x14ac:dyDescent="0.2">
      <c r="A568" s="63">
        <v>539</v>
      </c>
      <c r="B568" s="63">
        <v>134.68282061490393</v>
      </c>
      <c r="C568" s="63">
        <v>-29.682820614903932</v>
      </c>
    </row>
    <row r="569" spans="1:3" x14ac:dyDescent="0.2">
      <c r="A569" s="63">
        <v>540</v>
      </c>
      <c r="B569" s="63">
        <v>109.79225901445115</v>
      </c>
      <c r="C569" s="63">
        <v>-15.792259014451147</v>
      </c>
    </row>
    <row r="570" spans="1:3" x14ac:dyDescent="0.2">
      <c r="A570" s="63">
        <v>541</v>
      </c>
      <c r="B570" s="63">
        <v>-10.763760858552327</v>
      </c>
      <c r="C570" s="63">
        <v>6.7637608585523274</v>
      </c>
    </row>
    <row r="571" spans="1:3" x14ac:dyDescent="0.2">
      <c r="A571" s="63">
        <v>542</v>
      </c>
      <c r="B571" s="63">
        <v>34.818886942680997</v>
      </c>
      <c r="C571" s="63">
        <v>-5.8188869426809973</v>
      </c>
    </row>
    <row r="572" spans="1:3" x14ac:dyDescent="0.2">
      <c r="A572" s="63">
        <v>543</v>
      </c>
      <c r="B572" s="63">
        <v>171.17953113355384</v>
      </c>
      <c r="C572" s="63">
        <v>-15.179531133553837</v>
      </c>
    </row>
    <row r="573" spans="1:3" x14ac:dyDescent="0.2">
      <c r="A573" s="63">
        <v>544</v>
      </c>
      <c r="B573" s="63">
        <v>101.82448722867362</v>
      </c>
      <c r="C573" s="63">
        <v>-18.824487228673618</v>
      </c>
    </row>
    <row r="574" spans="1:3" x14ac:dyDescent="0.2">
      <c r="A574" s="63">
        <v>545</v>
      </c>
      <c r="B574" s="63">
        <v>57.107248985555763</v>
      </c>
      <c r="C574" s="63">
        <v>-8.1072489855557635</v>
      </c>
    </row>
    <row r="575" spans="1:3" x14ac:dyDescent="0.2">
      <c r="A575" s="63">
        <v>546</v>
      </c>
      <c r="B575" s="63">
        <v>275.14521744082617</v>
      </c>
      <c r="C575" s="63">
        <v>-55.145217440826173</v>
      </c>
    </row>
    <row r="576" spans="1:3" x14ac:dyDescent="0.2">
      <c r="A576" s="63">
        <v>547</v>
      </c>
      <c r="B576" s="63">
        <v>192.77214319444212</v>
      </c>
      <c r="C576" s="63">
        <v>-43.772143194442123</v>
      </c>
    </row>
    <row r="577" spans="1:3" x14ac:dyDescent="0.2">
      <c r="A577" s="63">
        <v>548</v>
      </c>
      <c r="B577" s="63">
        <v>154.67909374503418</v>
      </c>
      <c r="C577" s="63">
        <v>-38.67909374503418</v>
      </c>
    </row>
    <row r="578" spans="1:3" x14ac:dyDescent="0.2">
      <c r="A578" s="63">
        <v>549</v>
      </c>
      <c r="B578" s="63">
        <v>114.68843791116122</v>
      </c>
      <c r="C578" s="63">
        <v>-19.688437911161216</v>
      </c>
    </row>
    <row r="579" spans="1:3" x14ac:dyDescent="0.2">
      <c r="A579" s="63">
        <v>550</v>
      </c>
      <c r="B579" s="63">
        <v>75.549274102015332</v>
      </c>
      <c r="C579" s="63">
        <v>-13.549274102015332</v>
      </c>
    </row>
    <row r="580" spans="1:3" x14ac:dyDescent="0.2">
      <c r="A580" s="63">
        <v>551</v>
      </c>
      <c r="B580" s="63">
        <v>115.32233638537986</v>
      </c>
      <c r="C580" s="63">
        <v>-9.322336385379856</v>
      </c>
    </row>
    <row r="581" spans="1:3" x14ac:dyDescent="0.2">
      <c r="A581" s="63">
        <v>552</v>
      </c>
      <c r="B581" s="63">
        <v>10.860434886174936</v>
      </c>
      <c r="C581" s="63">
        <v>0.1395651138250642</v>
      </c>
    </row>
    <row r="582" spans="1:3" x14ac:dyDescent="0.2">
      <c r="A582" s="63">
        <v>553</v>
      </c>
      <c r="B582" s="63">
        <v>154.25576257704191</v>
      </c>
      <c r="C582" s="63">
        <v>-6.2557625770419065</v>
      </c>
    </row>
    <row r="583" spans="1:3" x14ac:dyDescent="0.2">
      <c r="A583" s="63">
        <v>554</v>
      </c>
      <c r="B583" s="63">
        <v>220.57982253751535</v>
      </c>
      <c r="C583" s="63">
        <v>-34.579822537515355</v>
      </c>
    </row>
    <row r="584" spans="1:3" x14ac:dyDescent="0.2">
      <c r="A584" s="63">
        <v>555</v>
      </c>
      <c r="B584" s="63">
        <v>9.874895661475577</v>
      </c>
      <c r="C584" s="63">
        <v>0.12510433852442304</v>
      </c>
    </row>
    <row r="585" spans="1:3" x14ac:dyDescent="0.2">
      <c r="A585" s="63">
        <v>556</v>
      </c>
      <c r="B585" s="63">
        <v>34.321870879458835</v>
      </c>
      <c r="C585" s="63">
        <v>-2.3218708794588352</v>
      </c>
    </row>
    <row r="586" spans="1:3" x14ac:dyDescent="0.2">
      <c r="A586" s="63">
        <v>557</v>
      </c>
      <c r="B586" s="63">
        <v>-6.9313876412468112E-2</v>
      </c>
      <c r="C586" s="63">
        <v>3.0693138764124681</v>
      </c>
    </row>
    <row r="587" spans="1:3" x14ac:dyDescent="0.2">
      <c r="A587" s="63">
        <v>558</v>
      </c>
      <c r="B587" s="63">
        <v>9.6911594016681804</v>
      </c>
      <c r="C587" s="63">
        <v>-0.69115940166818035</v>
      </c>
    </row>
    <row r="588" spans="1:3" x14ac:dyDescent="0.2">
      <c r="A588" s="63">
        <v>559</v>
      </c>
      <c r="B588" s="63">
        <v>260.81380328825446</v>
      </c>
      <c r="C588" s="63">
        <v>-40.813803288254462</v>
      </c>
    </row>
    <row r="589" spans="1:3" x14ac:dyDescent="0.2">
      <c r="A589" s="63">
        <v>560</v>
      </c>
      <c r="B589" s="63">
        <v>152.54245674570069</v>
      </c>
      <c r="C589" s="63">
        <v>-37.54245674570069</v>
      </c>
    </row>
    <row r="590" spans="1:3" x14ac:dyDescent="0.2">
      <c r="A590" s="63">
        <v>561</v>
      </c>
      <c r="B590" s="63">
        <v>13.274322826369829</v>
      </c>
      <c r="C590" s="63">
        <v>-2.2743228263698292</v>
      </c>
    </row>
    <row r="591" spans="1:3" x14ac:dyDescent="0.2">
      <c r="A591" s="63">
        <v>562</v>
      </c>
      <c r="B591" s="63">
        <v>-11.588108656199388</v>
      </c>
      <c r="C591" s="63">
        <v>2.5881086561993882</v>
      </c>
    </row>
    <row r="592" spans="1:3" x14ac:dyDescent="0.2">
      <c r="A592" s="63">
        <v>563</v>
      </c>
      <c r="B592" s="63">
        <v>-3.036300241514907</v>
      </c>
      <c r="C592" s="63">
        <v>1.036300241514907</v>
      </c>
    </row>
    <row r="593" spans="1:3" x14ac:dyDescent="0.2">
      <c r="A593" s="63">
        <v>564</v>
      </c>
      <c r="B593" s="63">
        <v>50.317331975927672</v>
      </c>
      <c r="C593" s="63">
        <v>-7.3173319759276723</v>
      </c>
    </row>
    <row r="594" spans="1:3" x14ac:dyDescent="0.2">
      <c r="A594" s="63">
        <v>565</v>
      </c>
      <c r="B594" s="63">
        <v>51.798121223743379</v>
      </c>
      <c r="C594" s="63">
        <v>-7.7981212237433795</v>
      </c>
    </row>
    <row r="595" spans="1:3" x14ac:dyDescent="0.2">
      <c r="A595" s="63">
        <v>566</v>
      </c>
      <c r="B595" s="63">
        <v>41.105358701355009</v>
      </c>
      <c r="C595" s="63">
        <v>-6.1053587013550086</v>
      </c>
    </row>
    <row r="596" spans="1:3" x14ac:dyDescent="0.2">
      <c r="A596" s="63">
        <v>567</v>
      </c>
      <c r="B596" s="63">
        <v>54.908492775057937</v>
      </c>
      <c r="C596" s="63">
        <v>-7.9084927750579368</v>
      </c>
    </row>
    <row r="597" spans="1:3" x14ac:dyDescent="0.2">
      <c r="A597" s="63">
        <v>568</v>
      </c>
      <c r="B597" s="63">
        <v>-11.647599685034942</v>
      </c>
      <c r="C597" s="63">
        <v>5.6475996850349421</v>
      </c>
    </row>
    <row r="598" spans="1:3" x14ac:dyDescent="0.2">
      <c r="A598" s="63">
        <v>569</v>
      </c>
      <c r="B598" s="63">
        <v>-11.59017402233874</v>
      </c>
      <c r="C598" s="63">
        <v>-0.40982597766126005</v>
      </c>
    </row>
    <row r="599" spans="1:3" x14ac:dyDescent="0.2">
      <c r="A599" s="63">
        <v>570</v>
      </c>
      <c r="B599" s="63">
        <v>85.647588238061275</v>
      </c>
      <c r="C599" s="63">
        <v>-12.647588238061275</v>
      </c>
    </row>
    <row r="600" spans="1:3" x14ac:dyDescent="0.2">
      <c r="A600" s="63">
        <v>571</v>
      </c>
      <c r="B600" s="63">
        <v>122.96279636640919</v>
      </c>
      <c r="C600" s="63">
        <v>-25.962796366409194</v>
      </c>
    </row>
    <row r="601" spans="1:3" x14ac:dyDescent="0.2">
      <c r="A601" s="63">
        <v>572</v>
      </c>
      <c r="B601" s="63">
        <v>122.26264028600806</v>
      </c>
      <c r="C601" s="63">
        <v>-29.262640286008065</v>
      </c>
    </row>
    <row r="602" spans="1:3" x14ac:dyDescent="0.2">
      <c r="A602" s="63">
        <v>573</v>
      </c>
      <c r="B602" s="63">
        <v>14.679106427720548</v>
      </c>
      <c r="C602" s="63">
        <v>-1.6791064277205479</v>
      </c>
    </row>
    <row r="603" spans="1:3" x14ac:dyDescent="0.2">
      <c r="A603" s="63">
        <v>574</v>
      </c>
      <c r="B603" s="63">
        <v>33.509062298303554</v>
      </c>
      <c r="C603" s="63">
        <v>-5.5090622983035544</v>
      </c>
    </row>
    <row r="604" spans="1:3" x14ac:dyDescent="0.2">
      <c r="A604" s="63">
        <v>575</v>
      </c>
      <c r="B604" s="63">
        <v>32.077697585556621</v>
      </c>
      <c r="C604" s="63">
        <v>-5.0776975855566207</v>
      </c>
    </row>
    <row r="605" spans="1:3" x14ac:dyDescent="0.2">
      <c r="A605" s="63">
        <v>576</v>
      </c>
      <c r="B605" s="63">
        <v>-9.4539362141748846</v>
      </c>
      <c r="C605" s="63">
        <v>6.4539362141748846</v>
      </c>
    </row>
    <row r="606" spans="1:3" x14ac:dyDescent="0.2">
      <c r="A606" s="63">
        <v>577</v>
      </c>
      <c r="B606" s="63">
        <v>19.238018383391275</v>
      </c>
      <c r="C606" s="63">
        <v>-3.2380183833912746</v>
      </c>
    </row>
    <row r="607" spans="1:3" x14ac:dyDescent="0.2">
      <c r="A607" s="63">
        <v>578</v>
      </c>
      <c r="B607" s="63">
        <v>29.354947068474729</v>
      </c>
      <c r="C607" s="63">
        <v>-3.3549470684747291</v>
      </c>
    </row>
    <row r="608" spans="1:3" x14ac:dyDescent="0.2">
      <c r="A608" s="63">
        <v>579</v>
      </c>
      <c r="B608" s="63">
        <v>36.943921341063934</v>
      </c>
      <c r="C608" s="63">
        <v>-5.943921341063934</v>
      </c>
    </row>
    <row r="609" spans="1:3" x14ac:dyDescent="0.2">
      <c r="A609" s="63">
        <v>580</v>
      </c>
      <c r="B609" s="63">
        <v>-5.7871442060981</v>
      </c>
      <c r="C609" s="63">
        <v>6.7871442060981</v>
      </c>
    </row>
    <row r="610" spans="1:3" x14ac:dyDescent="0.2">
      <c r="A610" s="63">
        <v>581</v>
      </c>
      <c r="B610" s="63">
        <v>44.889479668788461</v>
      </c>
      <c r="C610" s="63">
        <v>-5.8894796687884607</v>
      </c>
    </row>
    <row r="611" spans="1:3" x14ac:dyDescent="0.2">
      <c r="A611" s="63">
        <v>582</v>
      </c>
      <c r="B611" s="63">
        <v>38.366431985258714</v>
      </c>
      <c r="C611" s="63">
        <v>-6.3664319852587141</v>
      </c>
    </row>
    <row r="612" spans="1:3" x14ac:dyDescent="0.2">
      <c r="A612" s="63">
        <v>583</v>
      </c>
      <c r="B612" s="63">
        <v>18.676557803013779</v>
      </c>
      <c r="C612" s="63">
        <v>-2.6765578030137789</v>
      </c>
    </row>
    <row r="613" spans="1:3" x14ac:dyDescent="0.2">
      <c r="A613" s="63">
        <v>584</v>
      </c>
      <c r="B613" s="63">
        <v>11.254571785728256</v>
      </c>
      <c r="C613" s="63">
        <v>5.7454282142717439</v>
      </c>
    </row>
    <row r="614" spans="1:3" x14ac:dyDescent="0.2">
      <c r="A614" s="63">
        <v>585</v>
      </c>
      <c r="B614" s="63">
        <v>70.037394499151077</v>
      </c>
      <c r="C614" s="63">
        <v>-12.037394499151077</v>
      </c>
    </row>
    <row r="615" spans="1:3" x14ac:dyDescent="0.2">
      <c r="A615" s="63">
        <v>586</v>
      </c>
      <c r="B615" s="63">
        <v>54.795283385816084</v>
      </c>
      <c r="C615" s="63">
        <v>-8.7952833858160844</v>
      </c>
    </row>
    <row r="616" spans="1:3" x14ac:dyDescent="0.2">
      <c r="A616" s="63">
        <v>587</v>
      </c>
      <c r="B616" s="63">
        <v>55.482540030251833</v>
      </c>
      <c r="C616" s="63">
        <v>-8.4825400302518332</v>
      </c>
    </row>
    <row r="617" spans="1:3" x14ac:dyDescent="0.2">
      <c r="A617" s="63">
        <v>588</v>
      </c>
      <c r="B617" s="63">
        <v>50.317331975927672</v>
      </c>
      <c r="C617" s="63">
        <v>-7.3173319759276723</v>
      </c>
    </row>
    <row r="618" spans="1:3" x14ac:dyDescent="0.2">
      <c r="A618" s="63">
        <v>589</v>
      </c>
      <c r="B618" s="63">
        <v>19.687583621321998</v>
      </c>
      <c r="C618" s="63">
        <v>-1.6875836213219984</v>
      </c>
    </row>
    <row r="619" spans="1:3" x14ac:dyDescent="0.2">
      <c r="A619" s="63">
        <v>590</v>
      </c>
      <c r="B619" s="63">
        <v>-7.0969688504755428</v>
      </c>
      <c r="C619" s="63">
        <v>7.0969688504755428</v>
      </c>
    </row>
    <row r="620" spans="1:3" x14ac:dyDescent="0.2">
      <c r="A620" s="63">
        <v>591</v>
      </c>
      <c r="B620" s="63">
        <v>28.855035759585046</v>
      </c>
      <c r="C620" s="63">
        <v>-4.8550357595850464</v>
      </c>
    </row>
    <row r="621" spans="1:3" x14ac:dyDescent="0.2">
      <c r="A621" s="63">
        <v>592</v>
      </c>
      <c r="B621" s="63">
        <v>101.30389442186812</v>
      </c>
      <c r="C621" s="63">
        <v>5.6961055781318777</v>
      </c>
    </row>
    <row r="622" spans="1:3" x14ac:dyDescent="0.2">
      <c r="A622" s="63">
        <v>593</v>
      </c>
      <c r="B622" s="63">
        <v>39.795534056977566</v>
      </c>
      <c r="C622" s="63">
        <v>-5.7955340569775657</v>
      </c>
    </row>
    <row r="623" spans="1:3" x14ac:dyDescent="0.2">
      <c r="A623" s="63">
        <v>594</v>
      </c>
      <c r="B623" s="63">
        <v>53.598668130680487</v>
      </c>
      <c r="C623" s="63">
        <v>-7.5986681306804869</v>
      </c>
    </row>
    <row r="624" spans="1:3" x14ac:dyDescent="0.2">
      <c r="A624" s="63">
        <v>595</v>
      </c>
      <c r="B624" s="63">
        <v>34.201741773486603</v>
      </c>
      <c r="C624" s="63">
        <v>-4.2017417734866029</v>
      </c>
    </row>
    <row r="625" spans="1:3" x14ac:dyDescent="0.2">
      <c r="A625" s="63">
        <v>596</v>
      </c>
      <c r="B625" s="63">
        <v>55.482540030251833</v>
      </c>
      <c r="C625" s="63">
        <v>-8.4825400302518332</v>
      </c>
    </row>
    <row r="626" spans="1:3" x14ac:dyDescent="0.2">
      <c r="A626" s="63">
        <v>597</v>
      </c>
      <c r="B626" s="63">
        <v>11.254571785728256</v>
      </c>
      <c r="C626" s="63">
        <v>5.7454282142717439</v>
      </c>
    </row>
    <row r="627" spans="1:3" x14ac:dyDescent="0.2">
      <c r="A627" s="63">
        <v>598</v>
      </c>
      <c r="B627" s="63">
        <v>70.037394499151077</v>
      </c>
      <c r="C627" s="63">
        <v>-12.037394499151077</v>
      </c>
    </row>
    <row r="628" spans="1:3" x14ac:dyDescent="0.2">
      <c r="A628" s="63">
        <v>599</v>
      </c>
      <c r="B628" s="63">
        <v>85.647588238061275</v>
      </c>
      <c r="C628" s="63">
        <v>-12.647588238061275</v>
      </c>
    </row>
    <row r="629" spans="1:3" x14ac:dyDescent="0.2">
      <c r="A629" s="63">
        <v>600</v>
      </c>
      <c r="B629" s="63">
        <v>124.54822512910533</v>
      </c>
      <c r="C629" s="63">
        <v>-26.548225129105333</v>
      </c>
    </row>
    <row r="630" spans="1:3" x14ac:dyDescent="0.2">
      <c r="A630" s="63">
        <v>601</v>
      </c>
      <c r="B630" s="63">
        <v>37.056607340881271</v>
      </c>
      <c r="C630" s="63">
        <v>-6.0566073408812713</v>
      </c>
    </row>
    <row r="631" spans="1:3" x14ac:dyDescent="0.2">
      <c r="A631" s="63">
        <v>602</v>
      </c>
      <c r="B631" s="63">
        <v>17.366733158636336</v>
      </c>
      <c r="C631" s="63">
        <v>-2.366733158636336</v>
      </c>
    </row>
    <row r="632" spans="1:3" x14ac:dyDescent="0.2">
      <c r="A632" s="63">
        <v>603</v>
      </c>
      <c r="B632" s="63">
        <v>44.889479668788461</v>
      </c>
      <c r="C632" s="63">
        <v>-5.8894796687884607</v>
      </c>
    </row>
    <row r="633" spans="1:3" x14ac:dyDescent="0.2">
      <c r="A633" s="63">
        <v>604</v>
      </c>
      <c r="B633" s="63">
        <v>29.354947068474729</v>
      </c>
      <c r="C633" s="63">
        <v>-3.3549470684747291</v>
      </c>
    </row>
    <row r="634" spans="1:3" x14ac:dyDescent="0.2">
      <c r="A634" s="63">
        <v>605</v>
      </c>
      <c r="B634" s="63">
        <v>19.238018383391275</v>
      </c>
      <c r="C634" s="63">
        <v>-3.2380183833912746</v>
      </c>
    </row>
    <row r="635" spans="1:3" x14ac:dyDescent="0.2">
      <c r="A635" s="63">
        <v>606</v>
      </c>
      <c r="B635" s="63">
        <v>-20.162593242797911</v>
      </c>
      <c r="C635" s="63">
        <v>8.1625932427979109</v>
      </c>
    </row>
    <row r="636" spans="1:3" x14ac:dyDescent="0.2">
      <c r="A636" s="63">
        <v>607</v>
      </c>
      <c r="B636" s="63">
        <v>116.40675785409964</v>
      </c>
      <c r="C636" s="63">
        <v>-22.406757854099638</v>
      </c>
    </row>
    <row r="637" spans="1:3" x14ac:dyDescent="0.2">
      <c r="A637" s="63">
        <v>608</v>
      </c>
      <c r="B637" s="63">
        <v>464.74322818297532</v>
      </c>
      <c r="C637" s="63">
        <v>-67.743228182975315</v>
      </c>
    </row>
    <row r="638" spans="1:3" x14ac:dyDescent="0.2">
      <c r="A638" s="63">
        <v>609</v>
      </c>
      <c r="B638" s="63">
        <v>14.679106427720548</v>
      </c>
      <c r="C638" s="63">
        <v>-1.6791064277205479</v>
      </c>
    </row>
    <row r="639" spans="1:3" x14ac:dyDescent="0.2">
      <c r="A639" s="63">
        <v>610</v>
      </c>
      <c r="B639" s="63">
        <v>12.170259530552382</v>
      </c>
      <c r="C639" s="63">
        <v>-0.17025953055238219</v>
      </c>
    </row>
    <row r="640" spans="1:3" x14ac:dyDescent="0.2">
      <c r="A640" s="63">
        <v>611</v>
      </c>
      <c r="B640" s="63">
        <v>34.321870879458835</v>
      </c>
      <c r="C640" s="63">
        <v>-2.3218708794588352</v>
      </c>
    </row>
    <row r="641" spans="1:3" x14ac:dyDescent="0.2">
      <c r="A641" s="63">
        <v>612</v>
      </c>
      <c r="B641" s="63">
        <v>-11.647599685034942</v>
      </c>
      <c r="C641" s="63">
        <v>5.6475996850349421</v>
      </c>
    </row>
    <row r="642" spans="1:3" x14ac:dyDescent="0.2">
      <c r="A642" s="63">
        <v>613</v>
      </c>
      <c r="B642" s="63">
        <v>-11.588108656199388</v>
      </c>
      <c r="C642" s="63">
        <v>2.5881086561993882</v>
      </c>
    </row>
    <row r="643" spans="1:3" x14ac:dyDescent="0.2">
      <c r="A643" s="63">
        <v>614</v>
      </c>
      <c r="B643" s="63">
        <v>40.200491910731593</v>
      </c>
      <c r="C643" s="63">
        <v>-7.2004919107315928</v>
      </c>
    </row>
    <row r="644" spans="1:3" x14ac:dyDescent="0.2">
      <c r="A644" s="63">
        <v>615</v>
      </c>
      <c r="B644" s="63">
        <v>31.206784793520292</v>
      </c>
      <c r="C644" s="63">
        <v>-4.206784793520292</v>
      </c>
    </row>
    <row r="645" spans="1:3" x14ac:dyDescent="0.2">
      <c r="A645" s="63">
        <v>616</v>
      </c>
      <c r="B645" s="63">
        <v>-4.3461248858923565</v>
      </c>
      <c r="C645" s="63">
        <v>1.3461248858923565</v>
      </c>
    </row>
    <row r="646" spans="1:3" x14ac:dyDescent="0.2">
      <c r="A646" s="63">
        <v>617</v>
      </c>
      <c r="B646" s="63">
        <v>129.99755060348625</v>
      </c>
      <c r="C646" s="63">
        <v>-24.997550603486246</v>
      </c>
    </row>
    <row r="647" spans="1:3" x14ac:dyDescent="0.2">
      <c r="A647" s="63">
        <v>618</v>
      </c>
      <c r="B647" s="63">
        <v>114.68843791116122</v>
      </c>
      <c r="C647" s="63">
        <v>-19.688437911161216</v>
      </c>
    </row>
    <row r="648" spans="1:3" x14ac:dyDescent="0.2">
      <c r="A648" s="63">
        <v>619</v>
      </c>
      <c r="B648" s="63">
        <v>101.82448722867362</v>
      </c>
      <c r="C648" s="63">
        <v>-18.824487228673618</v>
      </c>
    </row>
    <row r="649" spans="1:3" x14ac:dyDescent="0.2">
      <c r="A649" s="63">
        <v>620</v>
      </c>
      <c r="B649" s="63">
        <v>-242.19370146438726</v>
      </c>
      <c r="C649" s="63">
        <v>37.19370146438726</v>
      </c>
    </row>
    <row r="650" spans="1:3" x14ac:dyDescent="0.2">
      <c r="A650" s="63">
        <v>621</v>
      </c>
      <c r="B650" s="63">
        <v>278.535008238957</v>
      </c>
      <c r="C650" s="63">
        <v>-43.535008238957005</v>
      </c>
    </row>
    <row r="651" spans="1:3" x14ac:dyDescent="0.2">
      <c r="A651" s="63">
        <v>622</v>
      </c>
      <c r="B651" s="63">
        <v>308.90875229793221</v>
      </c>
      <c r="C651" s="63">
        <v>-32.90875229793221</v>
      </c>
    </row>
    <row r="652" spans="1:3" x14ac:dyDescent="0.2">
      <c r="A652" s="63">
        <v>623</v>
      </c>
      <c r="B652" s="63">
        <v>306.74779035157133</v>
      </c>
      <c r="C652" s="63">
        <v>-59.747790351571325</v>
      </c>
    </row>
    <row r="653" spans="1:3" x14ac:dyDescent="0.2">
      <c r="A653" s="63">
        <v>624</v>
      </c>
      <c r="B653" s="63">
        <v>-122.79628631017518</v>
      </c>
      <c r="C653" s="63">
        <v>17.796286310175176</v>
      </c>
    </row>
    <row r="654" spans="1:3" x14ac:dyDescent="0.2">
      <c r="A654" s="63">
        <v>625</v>
      </c>
      <c r="B654" s="63">
        <v>-2.9450621490575695</v>
      </c>
      <c r="C654" s="63">
        <v>3.9450621490575695</v>
      </c>
    </row>
    <row r="655" spans="1:3" x14ac:dyDescent="0.2">
      <c r="A655" s="63">
        <v>626</v>
      </c>
      <c r="B655" s="63">
        <v>53.485458741438634</v>
      </c>
      <c r="C655" s="63">
        <v>-8.4854587414386344</v>
      </c>
    </row>
    <row r="656" spans="1:3" x14ac:dyDescent="0.2">
      <c r="A656" s="63">
        <v>627</v>
      </c>
      <c r="B656" s="63">
        <v>36.943921341063934</v>
      </c>
      <c r="C656" s="63">
        <v>-5.943921341063934</v>
      </c>
    </row>
    <row r="657" spans="1:3" x14ac:dyDescent="0.2">
      <c r="A657" s="63">
        <v>628</v>
      </c>
      <c r="B657" s="63">
        <v>45.713957325258797</v>
      </c>
      <c r="C657" s="63">
        <v>-7.7139573252587965</v>
      </c>
    </row>
    <row r="658" spans="1:3" x14ac:dyDescent="0.2">
      <c r="A658" s="63">
        <v>629</v>
      </c>
      <c r="B658" s="63">
        <v>41.105358701355009</v>
      </c>
      <c r="C658" s="63">
        <v>-6.1053587013550086</v>
      </c>
    </row>
    <row r="659" spans="1:3" x14ac:dyDescent="0.2">
      <c r="A659" s="63">
        <v>630</v>
      </c>
      <c r="B659" s="63">
        <v>34.612267833152302</v>
      </c>
      <c r="C659" s="63">
        <v>-4.6122678331523019</v>
      </c>
    </row>
    <row r="660" spans="1:3" x14ac:dyDescent="0.2">
      <c r="A660" s="63">
        <v>631</v>
      </c>
      <c r="B660" s="63">
        <v>56.792364674629276</v>
      </c>
      <c r="C660" s="63">
        <v>-8.7923646746292761</v>
      </c>
    </row>
    <row r="661" spans="1:3" x14ac:dyDescent="0.2">
      <c r="A661" s="63">
        <v>632</v>
      </c>
      <c r="B661" s="63">
        <v>-10.366718020115854</v>
      </c>
      <c r="C661" s="63">
        <v>1.3667180201158544</v>
      </c>
    </row>
    <row r="662" spans="1:3" x14ac:dyDescent="0.2">
      <c r="A662" s="63">
        <v>633</v>
      </c>
      <c r="B662" s="63">
        <v>-11.647599685034942</v>
      </c>
      <c r="C662" s="63">
        <v>5.6475996850349421</v>
      </c>
    </row>
    <row r="663" spans="1:3" x14ac:dyDescent="0.2">
      <c r="A663" s="63">
        <v>634</v>
      </c>
      <c r="B663" s="63">
        <v>14.584147470747272</v>
      </c>
      <c r="C663" s="63">
        <v>-2.584147470747272</v>
      </c>
    </row>
    <row r="664" spans="1:3" x14ac:dyDescent="0.2">
      <c r="A664" s="63">
        <v>635</v>
      </c>
      <c r="B664" s="63">
        <v>12.170259530552382</v>
      </c>
      <c r="C664" s="63">
        <v>-0.17025953055238219</v>
      </c>
    </row>
    <row r="665" spans="1:3" x14ac:dyDescent="0.2">
      <c r="A665" s="63">
        <v>636</v>
      </c>
      <c r="B665" s="63">
        <v>-6.9313876412468112E-2</v>
      </c>
      <c r="C665" s="63">
        <v>3.0693138764124681</v>
      </c>
    </row>
    <row r="666" spans="1:3" x14ac:dyDescent="0.2">
      <c r="A666" s="63">
        <v>637</v>
      </c>
      <c r="B666" s="63">
        <v>31.206784793520292</v>
      </c>
      <c r="C666" s="63">
        <v>-4.206784793520292</v>
      </c>
    </row>
    <row r="667" spans="1:3" x14ac:dyDescent="0.2">
      <c r="A667" s="63">
        <v>638</v>
      </c>
      <c r="B667" s="63">
        <v>-10.280349377961297</v>
      </c>
      <c r="C667" s="63">
        <v>-0.71965062203870289</v>
      </c>
    </row>
    <row r="668" spans="1:3" x14ac:dyDescent="0.2">
      <c r="A668" s="63">
        <v>639</v>
      </c>
      <c r="B668" s="63">
        <v>86.957412882438717</v>
      </c>
      <c r="C668" s="63">
        <v>-12.957412882438717</v>
      </c>
    </row>
    <row r="669" spans="1:3" x14ac:dyDescent="0.2">
      <c r="A669" s="63">
        <v>640</v>
      </c>
      <c r="B669" s="63">
        <v>137.8467970377784</v>
      </c>
      <c r="C669" s="63">
        <v>-39.846797037778401</v>
      </c>
    </row>
    <row r="670" spans="1:3" x14ac:dyDescent="0.2">
      <c r="A670" s="63">
        <v>641</v>
      </c>
      <c r="B670" s="63">
        <v>19.238018383391275</v>
      </c>
      <c r="C670" s="63">
        <v>-3.2380183833912746</v>
      </c>
    </row>
    <row r="671" spans="1:3" x14ac:dyDescent="0.2">
      <c r="A671" s="63">
        <v>642</v>
      </c>
      <c r="B671" s="63">
        <v>17.366733158636336</v>
      </c>
      <c r="C671" s="63">
        <v>-2.366733158636336</v>
      </c>
    </row>
    <row r="672" spans="1:3" x14ac:dyDescent="0.2">
      <c r="A672" s="63">
        <v>643</v>
      </c>
      <c r="B672" s="63">
        <v>9.9447471413508133</v>
      </c>
      <c r="C672" s="63">
        <v>6.0552528586491867</v>
      </c>
    </row>
    <row r="673" spans="1:3" x14ac:dyDescent="0.2">
      <c r="A673" s="63">
        <v>644</v>
      </c>
      <c r="B673" s="63">
        <v>39.446443201749979</v>
      </c>
      <c r="C673" s="63">
        <v>-6.4464432017499789</v>
      </c>
    </row>
    <row r="674" spans="1:3" x14ac:dyDescent="0.2">
      <c r="A674" s="63">
        <v>645</v>
      </c>
      <c r="B674" s="63">
        <v>28.045122424097279</v>
      </c>
      <c r="C674" s="63">
        <v>-3.0451224240972792</v>
      </c>
    </row>
    <row r="675" spans="1:3" x14ac:dyDescent="0.2">
      <c r="A675" s="63">
        <v>646</v>
      </c>
      <c r="B675" s="63">
        <v>103.13431187305106</v>
      </c>
      <c r="C675" s="63">
        <v>-19.134311873051061</v>
      </c>
    </row>
    <row r="676" spans="1:3" x14ac:dyDescent="0.2">
      <c r="A676" s="63">
        <v>647</v>
      </c>
      <c r="B676" s="63">
        <v>59.027063042360737</v>
      </c>
      <c r="C676" s="63">
        <v>-11.027063042360737</v>
      </c>
    </row>
    <row r="677" spans="1:3" x14ac:dyDescent="0.2">
      <c r="A677" s="63">
        <v>648</v>
      </c>
      <c r="B677" s="63">
        <v>115.99826255553866</v>
      </c>
      <c r="C677" s="63">
        <v>-19.998262555538659</v>
      </c>
    </row>
    <row r="678" spans="1:3" x14ac:dyDescent="0.2">
      <c r="A678" s="63">
        <v>649</v>
      </c>
      <c r="B678" s="63">
        <v>33.509062298303554</v>
      </c>
      <c r="C678" s="63">
        <v>-5.5090622983035544</v>
      </c>
    </row>
    <row r="679" spans="1:3" x14ac:dyDescent="0.2">
      <c r="A679" s="63">
        <v>650</v>
      </c>
      <c r="B679" s="63">
        <v>32.077697585556621</v>
      </c>
      <c r="C679" s="63">
        <v>-5.0776975855566207</v>
      </c>
    </row>
    <row r="680" spans="1:3" x14ac:dyDescent="0.2">
      <c r="A680" s="63">
        <v>651</v>
      </c>
      <c r="B680" s="63">
        <v>195.68798500919465</v>
      </c>
      <c r="C680" s="63">
        <v>-34.687985009194648</v>
      </c>
    </row>
    <row r="681" spans="1:3" x14ac:dyDescent="0.2">
      <c r="A681" s="63">
        <v>652</v>
      </c>
      <c r="B681" s="63">
        <v>76.859098746392775</v>
      </c>
      <c r="C681" s="63">
        <v>-13.859098746392775</v>
      </c>
    </row>
    <row r="682" spans="1:3" x14ac:dyDescent="0.2">
      <c r="A682" s="63">
        <v>653</v>
      </c>
      <c r="B682" s="63">
        <v>44.404132680881354</v>
      </c>
      <c r="C682" s="63">
        <v>-7.4041326808813537</v>
      </c>
    </row>
    <row r="683" spans="1:3" x14ac:dyDescent="0.2">
      <c r="A683" s="63">
        <v>654</v>
      </c>
      <c r="B683" s="63">
        <v>50.317331975927672</v>
      </c>
      <c r="C683" s="63">
        <v>-7.3173319759276723</v>
      </c>
    </row>
    <row r="684" spans="1:3" x14ac:dyDescent="0.2">
      <c r="A684" s="63">
        <v>655</v>
      </c>
      <c r="B684" s="63">
        <v>50.48829657936593</v>
      </c>
      <c r="C684" s="63">
        <v>-7.4882965793659295</v>
      </c>
    </row>
    <row r="685" spans="1:3" x14ac:dyDescent="0.2">
      <c r="A685" s="63">
        <v>656</v>
      </c>
      <c r="B685" s="63">
        <v>54.908492775057937</v>
      </c>
      <c r="C685" s="63">
        <v>-7.9084927750579368</v>
      </c>
    </row>
    <row r="686" spans="1:3" x14ac:dyDescent="0.2">
      <c r="A686" s="63">
        <v>657</v>
      </c>
      <c r="B686" s="63">
        <v>30.164860403962489</v>
      </c>
      <c r="C686" s="63">
        <v>-5.1648604039624892</v>
      </c>
    </row>
    <row r="687" spans="1:3" x14ac:dyDescent="0.2">
      <c r="A687" s="63">
        <v>658</v>
      </c>
      <c r="B687" s="63">
        <v>39.795534056977566</v>
      </c>
      <c r="C687" s="63">
        <v>-5.7955340569775657</v>
      </c>
    </row>
    <row r="688" spans="1:3" x14ac:dyDescent="0.2">
      <c r="A688" s="63">
        <v>659</v>
      </c>
      <c r="B688" s="63">
        <v>41.510316555109043</v>
      </c>
      <c r="C688" s="63">
        <v>-7.5103165551090427</v>
      </c>
    </row>
    <row r="689" spans="1:3" x14ac:dyDescent="0.2">
      <c r="A689" s="63">
        <v>660</v>
      </c>
      <c r="B689" s="63">
        <v>32.516609437897735</v>
      </c>
      <c r="C689" s="63">
        <v>-4.5166094378977348</v>
      </c>
    </row>
    <row r="690" spans="1:3" x14ac:dyDescent="0.2">
      <c r="A690" s="63">
        <v>661</v>
      </c>
      <c r="B690" s="63">
        <v>-10.280349377961297</v>
      </c>
      <c r="C690" s="63">
        <v>-0.71965062203870289</v>
      </c>
    </row>
    <row r="691" spans="1:3" x14ac:dyDescent="0.2">
      <c r="A691" s="63">
        <v>662</v>
      </c>
      <c r="B691" s="63">
        <v>-11.647599685034942</v>
      </c>
      <c r="C691" s="63">
        <v>5.6475996850349421</v>
      </c>
    </row>
    <row r="692" spans="1:3" x14ac:dyDescent="0.2">
      <c r="A692" s="63">
        <v>663</v>
      </c>
      <c r="B692" s="63">
        <v>13.274322826369829</v>
      </c>
      <c r="C692" s="63">
        <v>-2.2743228263698292</v>
      </c>
    </row>
    <row r="693" spans="1:3" x14ac:dyDescent="0.2">
      <c r="A693" s="63">
        <v>664</v>
      </c>
      <c r="B693" s="63">
        <v>-10.278284011821938</v>
      </c>
      <c r="C693" s="63">
        <v>2.2782840118219383</v>
      </c>
    </row>
    <row r="694" spans="1:3" x14ac:dyDescent="0.2">
      <c r="A694" s="63">
        <v>665</v>
      </c>
      <c r="B694" s="63">
        <v>187.05265265696571</v>
      </c>
      <c r="C694" s="63">
        <v>-39.052652656965705</v>
      </c>
    </row>
    <row r="695" spans="1:3" x14ac:dyDescent="0.2">
      <c r="A695" s="63">
        <v>666</v>
      </c>
      <c r="B695" s="63">
        <v>7.4183068574823139</v>
      </c>
      <c r="C695" s="63">
        <v>18.581693142517686</v>
      </c>
    </row>
    <row r="696" spans="1:3" x14ac:dyDescent="0.2">
      <c r="A696" s="63">
        <v>667</v>
      </c>
      <c r="B696" s="63">
        <v>267.70390624622166</v>
      </c>
      <c r="C696" s="63">
        <v>-47.703906246221663</v>
      </c>
    </row>
    <row r="697" spans="1:3" x14ac:dyDescent="0.2">
      <c r="A697" s="63">
        <v>668</v>
      </c>
      <c r="B697" s="63">
        <v>-66.288553492926724</v>
      </c>
      <c r="C697" s="63">
        <v>-9.7114465070732763</v>
      </c>
    </row>
    <row r="698" spans="1:3" x14ac:dyDescent="0.2">
      <c r="A698" s="63">
        <v>669</v>
      </c>
      <c r="B698" s="63">
        <v>313.31841819103113</v>
      </c>
      <c r="C698" s="63">
        <v>-37.318418191031128</v>
      </c>
    </row>
    <row r="699" spans="1:3" x14ac:dyDescent="0.2">
      <c r="A699" s="63">
        <v>670</v>
      </c>
      <c r="B699" s="63">
        <v>-175.02866241740998</v>
      </c>
      <c r="C699" s="63">
        <v>34.028662417409976</v>
      </c>
    </row>
    <row r="700" spans="1:3" x14ac:dyDescent="0.2">
      <c r="A700" s="63">
        <v>671</v>
      </c>
      <c r="B700" s="63">
        <v>128.82693818299552</v>
      </c>
      <c r="C700" s="63">
        <v>-22.826938182995519</v>
      </c>
    </row>
    <row r="701" spans="1:3" x14ac:dyDescent="0.2">
      <c r="A701" s="63">
        <v>672</v>
      </c>
      <c r="B701" s="63">
        <v>209.67559909623171</v>
      </c>
      <c r="C701" s="63">
        <v>-47.675599096231707</v>
      </c>
    </row>
    <row r="702" spans="1:3" x14ac:dyDescent="0.2">
      <c r="A702" s="63">
        <v>673</v>
      </c>
      <c r="B702" s="63">
        <v>75.549274102015332</v>
      </c>
      <c r="C702" s="63">
        <v>-13.549274102015332</v>
      </c>
    </row>
    <row r="703" spans="1:3" x14ac:dyDescent="0.2">
      <c r="A703" s="63">
        <v>674</v>
      </c>
      <c r="B703" s="63">
        <v>115.99826255553866</v>
      </c>
      <c r="C703" s="63">
        <v>-19.998262555538659</v>
      </c>
    </row>
    <row r="704" spans="1:3" x14ac:dyDescent="0.2">
      <c r="A704" s="63">
        <v>675</v>
      </c>
      <c r="B704" s="63">
        <v>101.82448722867362</v>
      </c>
      <c r="C704" s="63">
        <v>-18.824487228673618</v>
      </c>
    </row>
    <row r="705" spans="1:3" x14ac:dyDescent="0.2">
      <c r="A705" s="63">
        <v>676</v>
      </c>
      <c r="B705" s="63">
        <v>55.797424341178321</v>
      </c>
      <c r="C705" s="63">
        <v>-7.7974243411783206</v>
      </c>
    </row>
    <row r="706" spans="1:3" x14ac:dyDescent="0.2">
      <c r="A706" s="63">
        <v>677</v>
      </c>
      <c r="B706" s="63">
        <v>34.321870879458835</v>
      </c>
      <c r="C706" s="63">
        <v>-2.3218708794588352</v>
      </c>
    </row>
    <row r="707" spans="1:3" x14ac:dyDescent="0.2">
      <c r="A707" s="63">
        <v>678</v>
      </c>
      <c r="B707" s="63">
        <v>10.860434886174936</v>
      </c>
      <c r="C707" s="63">
        <v>0.1395651138250642</v>
      </c>
    </row>
    <row r="708" spans="1:3" x14ac:dyDescent="0.2">
      <c r="A708" s="63">
        <v>679</v>
      </c>
      <c r="B708" s="63">
        <v>9.874895661475577</v>
      </c>
      <c r="C708" s="63">
        <v>0.12510433852442304</v>
      </c>
    </row>
    <row r="709" spans="1:3" x14ac:dyDescent="0.2">
      <c r="A709" s="63">
        <v>680</v>
      </c>
      <c r="B709" s="63">
        <v>-3.036300241514907</v>
      </c>
      <c r="C709" s="63">
        <v>1.036300241514907</v>
      </c>
    </row>
    <row r="710" spans="1:3" x14ac:dyDescent="0.2">
      <c r="A710" s="63">
        <v>681</v>
      </c>
      <c r="B710" s="63">
        <v>1.2405107679649747</v>
      </c>
      <c r="C710" s="63">
        <v>2.7594892320350253</v>
      </c>
    </row>
    <row r="711" spans="1:3" x14ac:dyDescent="0.2">
      <c r="A711" s="63">
        <v>682</v>
      </c>
      <c r="B711" s="63">
        <v>18.37427564301381</v>
      </c>
      <c r="C711" s="63">
        <v>8.6257243569861899</v>
      </c>
    </row>
    <row r="712" spans="1:3" x14ac:dyDescent="0.2">
      <c r="A712" s="63">
        <v>683</v>
      </c>
      <c r="B712" s="63">
        <v>179.99886291975184</v>
      </c>
      <c r="C712" s="63">
        <v>-23.998862919751843</v>
      </c>
    </row>
    <row r="713" spans="1:3" x14ac:dyDescent="0.2">
      <c r="A713" s="63">
        <v>684</v>
      </c>
      <c r="B713" s="63">
        <v>130.4941272802057</v>
      </c>
      <c r="C713" s="63">
        <v>-15.494127280205703</v>
      </c>
    </row>
    <row r="714" spans="1:3" x14ac:dyDescent="0.2">
      <c r="A714" s="63">
        <v>685</v>
      </c>
      <c r="B714" s="63">
        <v>280.72549575441599</v>
      </c>
      <c r="C714" s="63">
        <v>-61.725495754415988</v>
      </c>
    </row>
    <row r="715" spans="1:3" x14ac:dyDescent="0.2">
      <c r="A715" s="63">
        <v>686</v>
      </c>
      <c r="B715" s="63">
        <v>166.31414783584816</v>
      </c>
      <c r="C715" s="63">
        <v>-17.314147835848161</v>
      </c>
    </row>
    <row r="716" spans="1:3" x14ac:dyDescent="0.2">
      <c r="A716" s="63">
        <v>687</v>
      </c>
      <c r="B716" s="63">
        <v>-421.72213953970623</v>
      </c>
      <c r="C716" s="63">
        <v>56.722139539706234</v>
      </c>
    </row>
    <row r="717" spans="1:3" x14ac:dyDescent="0.2">
      <c r="A717" s="63">
        <v>688</v>
      </c>
      <c r="B717" s="63">
        <v>14.679106427720548</v>
      </c>
      <c r="C717" s="63">
        <v>-1.6791064277205479</v>
      </c>
    </row>
    <row r="718" spans="1:3" x14ac:dyDescent="0.2">
      <c r="A718" s="63">
        <v>689</v>
      </c>
      <c r="B718" s="63">
        <v>33.509062298303554</v>
      </c>
      <c r="C718" s="63">
        <v>-5.5090622983035544</v>
      </c>
    </row>
    <row r="719" spans="1:3" x14ac:dyDescent="0.2">
      <c r="A719" s="63">
        <v>690</v>
      </c>
      <c r="B719" s="63">
        <v>121.7114320493707</v>
      </c>
      <c r="C719" s="63">
        <v>-28.7114320493707</v>
      </c>
    </row>
    <row r="720" spans="1:3" x14ac:dyDescent="0.2">
      <c r="A720" s="63">
        <v>691</v>
      </c>
      <c r="B720" s="63">
        <v>-9.4539362141748846</v>
      </c>
      <c r="C720" s="63">
        <v>6.4539362141748846</v>
      </c>
    </row>
    <row r="721" spans="1:3" x14ac:dyDescent="0.2">
      <c r="A721" s="63">
        <v>692</v>
      </c>
      <c r="B721" s="63">
        <v>6.7818918384664011</v>
      </c>
      <c r="C721" s="63">
        <v>1.2181081615335989</v>
      </c>
    </row>
    <row r="722" spans="1:3" x14ac:dyDescent="0.2">
      <c r="A722" s="63">
        <v>693</v>
      </c>
      <c r="B722" s="63">
        <v>35.762899590924135</v>
      </c>
      <c r="C722" s="63">
        <v>-4.7628995909241354</v>
      </c>
    </row>
    <row r="723" spans="1:3" x14ac:dyDescent="0.2">
      <c r="A723" s="63">
        <v>694</v>
      </c>
      <c r="B723" s="63">
        <v>38.136618557372536</v>
      </c>
      <c r="C723" s="63">
        <v>-6.136618557372536</v>
      </c>
    </row>
    <row r="724" spans="1:3" x14ac:dyDescent="0.2">
      <c r="A724" s="63">
        <v>695</v>
      </c>
      <c r="B724" s="63">
        <v>17.928193739013828</v>
      </c>
      <c r="C724" s="63">
        <v>-2.9281937390138282</v>
      </c>
    </row>
    <row r="725" spans="1:3" x14ac:dyDescent="0.2">
      <c r="A725" s="63">
        <v>696</v>
      </c>
      <c r="B725" s="63">
        <v>85.647588238061275</v>
      </c>
      <c r="C725" s="63">
        <v>-12.647588238061275</v>
      </c>
    </row>
    <row r="726" spans="1:3" x14ac:dyDescent="0.2">
      <c r="A726" s="63">
        <v>697</v>
      </c>
      <c r="B726" s="63">
        <v>123.72141277414926</v>
      </c>
      <c r="C726" s="63">
        <v>-25.721412774149258</v>
      </c>
    </row>
    <row r="727" spans="1:3" x14ac:dyDescent="0.2">
      <c r="A727" s="63">
        <v>698</v>
      </c>
      <c r="B727" s="63">
        <v>33.387522229934063</v>
      </c>
      <c r="C727" s="63">
        <v>-5.3875222299340635</v>
      </c>
    </row>
    <row r="728" spans="1:3" x14ac:dyDescent="0.2">
      <c r="A728" s="63">
        <v>699</v>
      </c>
      <c r="B728" s="63">
        <v>38.366431985258714</v>
      </c>
      <c r="C728" s="63">
        <v>-6.3664319852587141</v>
      </c>
    </row>
    <row r="729" spans="1:3" x14ac:dyDescent="0.2">
      <c r="A729" s="63">
        <v>700</v>
      </c>
      <c r="B729" s="63">
        <v>17.366733158636336</v>
      </c>
      <c r="C729" s="63">
        <v>-2.366733158636336</v>
      </c>
    </row>
    <row r="730" spans="1:3" x14ac:dyDescent="0.2">
      <c r="A730" s="63">
        <v>701</v>
      </c>
      <c r="B730" s="63">
        <v>44.889479668788461</v>
      </c>
      <c r="C730" s="63">
        <v>-5.8894796687884607</v>
      </c>
    </row>
    <row r="731" spans="1:3" x14ac:dyDescent="0.2">
      <c r="A731" s="63">
        <v>702</v>
      </c>
      <c r="B731" s="63">
        <v>65.395280143235155</v>
      </c>
      <c r="C731" s="63">
        <v>-11.395280143235155</v>
      </c>
    </row>
    <row r="732" spans="1:3" x14ac:dyDescent="0.2">
      <c r="A732" s="63">
        <v>703</v>
      </c>
      <c r="B732" s="63">
        <v>121.21558688802961</v>
      </c>
      <c r="C732" s="63">
        <v>-15.215586888029605</v>
      </c>
    </row>
    <row r="733" spans="1:3" x14ac:dyDescent="0.2">
      <c r="A733" s="63">
        <v>704</v>
      </c>
      <c r="B733" s="63">
        <v>34.612267833152302</v>
      </c>
      <c r="C733" s="63">
        <v>-4.6122678331523019</v>
      </c>
    </row>
    <row r="734" spans="1:3" x14ac:dyDescent="0.2">
      <c r="A734" s="63">
        <v>705</v>
      </c>
      <c r="B734" s="63">
        <v>53.485458741438634</v>
      </c>
      <c r="C734" s="63">
        <v>-8.4854587414386344</v>
      </c>
    </row>
    <row r="735" spans="1:3" x14ac:dyDescent="0.2">
      <c r="A735" s="63">
        <v>706</v>
      </c>
      <c r="B735" s="63">
        <v>35.634096696686491</v>
      </c>
      <c r="C735" s="63">
        <v>-5.6340966966864912</v>
      </c>
    </row>
    <row r="736" spans="1:3" x14ac:dyDescent="0.2">
      <c r="A736" s="63">
        <v>707</v>
      </c>
      <c r="B736" s="63">
        <v>-7.0969688504755428</v>
      </c>
      <c r="C736" s="63">
        <v>7.0969688504755428</v>
      </c>
    </row>
    <row r="737" spans="1:3" x14ac:dyDescent="0.2">
      <c r="A737" s="63">
        <v>708</v>
      </c>
      <c r="B737" s="63">
        <v>11.254571785728256</v>
      </c>
      <c r="C737" s="63">
        <v>5.7454282142717439</v>
      </c>
    </row>
    <row r="738" spans="1:3" x14ac:dyDescent="0.2">
      <c r="A738" s="63">
        <v>709</v>
      </c>
      <c r="B738" s="63">
        <v>139.25164674997558</v>
      </c>
      <c r="C738" s="63">
        <v>-28.251646749975578</v>
      </c>
    </row>
    <row r="739" spans="1:3" x14ac:dyDescent="0.2">
      <c r="A739" s="63">
        <v>710</v>
      </c>
      <c r="B739" s="63">
        <v>83.015562398890964</v>
      </c>
      <c r="C739" s="63">
        <v>-15.015562398890964</v>
      </c>
    </row>
    <row r="740" spans="1:3" x14ac:dyDescent="0.2">
      <c r="A740" s="63">
        <v>711</v>
      </c>
      <c r="B740" s="63">
        <v>13.388710833838566</v>
      </c>
      <c r="C740" s="63">
        <v>-1.3887108338385659</v>
      </c>
    </row>
    <row r="741" spans="1:3" x14ac:dyDescent="0.2">
      <c r="A741" s="63">
        <v>712</v>
      </c>
      <c r="B741" s="63">
        <v>29.771847394608777</v>
      </c>
      <c r="C741" s="63">
        <v>-2.7718473946087769</v>
      </c>
    </row>
    <row r="742" spans="1:3" x14ac:dyDescent="0.2">
      <c r="A742" s="63">
        <v>713</v>
      </c>
      <c r="B742" s="63">
        <v>35.77847475367016</v>
      </c>
      <c r="C742" s="63">
        <v>-5.7784747536701602</v>
      </c>
    </row>
    <row r="743" spans="1:3" x14ac:dyDescent="0.2">
      <c r="A743" s="63">
        <v>714</v>
      </c>
      <c r="B743" s="63">
        <v>107.69909150361408</v>
      </c>
      <c r="C743" s="63">
        <v>-19.699091503614085</v>
      </c>
    </row>
    <row r="744" spans="1:3" x14ac:dyDescent="0.2">
      <c r="A744" s="63">
        <v>715</v>
      </c>
      <c r="B744" s="63">
        <v>50.745107173363941</v>
      </c>
      <c r="C744" s="63">
        <v>-6.7451071733639409</v>
      </c>
    </row>
    <row r="745" spans="1:3" x14ac:dyDescent="0.2">
      <c r="A745" s="63">
        <v>716</v>
      </c>
      <c r="B745" s="63">
        <v>140.5434719943824</v>
      </c>
      <c r="C745" s="63">
        <v>-28.543471994382401</v>
      </c>
    </row>
    <row r="746" spans="1:3" x14ac:dyDescent="0.2">
      <c r="A746" s="63">
        <v>717</v>
      </c>
      <c r="B746" s="63">
        <v>89.942588711895624</v>
      </c>
      <c r="C746" s="63">
        <v>-6.942588711895624</v>
      </c>
    </row>
    <row r="747" spans="1:3" x14ac:dyDescent="0.2">
      <c r="A747" s="63">
        <v>718</v>
      </c>
      <c r="B747" s="63">
        <v>-9.8129351901083446</v>
      </c>
      <c r="C747" s="63">
        <v>6.8129351901083446</v>
      </c>
    </row>
    <row r="748" spans="1:3" x14ac:dyDescent="0.2">
      <c r="A748" s="63">
        <v>719</v>
      </c>
      <c r="B748" s="63">
        <v>30.815563497021969</v>
      </c>
      <c r="C748" s="63">
        <v>-4.8155634970219694</v>
      </c>
    </row>
    <row r="749" spans="1:3" x14ac:dyDescent="0.2">
      <c r="A749" s="63">
        <v>720</v>
      </c>
      <c r="B749" s="63">
        <v>184.40229616086685</v>
      </c>
      <c r="C749" s="63">
        <v>-23.402296160866854</v>
      </c>
    </row>
    <row r="750" spans="1:3" x14ac:dyDescent="0.2">
      <c r="A750" s="63">
        <v>721</v>
      </c>
      <c r="B750" s="63">
        <v>107.69909150361408</v>
      </c>
      <c r="C750" s="63">
        <v>-19.699091503614085</v>
      </c>
    </row>
    <row r="751" spans="1:3" x14ac:dyDescent="0.2">
      <c r="A751" s="63">
        <v>722</v>
      </c>
      <c r="B751" s="63">
        <v>50.745107173363941</v>
      </c>
      <c r="C751" s="63">
        <v>-6.7451071733639409</v>
      </c>
    </row>
    <row r="752" spans="1:3" x14ac:dyDescent="0.2">
      <c r="A752" s="63">
        <v>723</v>
      </c>
      <c r="B752" s="63">
        <v>257.37389595706185</v>
      </c>
      <c r="C752" s="63">
        <v>-27.373895957061848</v>
      </c>
    </row>
    <row r="753" spans="1:3" x14ac:dyDescent="0.2">
      <c r="A753" s="63">
        <v>724</v>
      </c>
      <c r="B753" s="63">
        <v>218.07142512105412</v>
      </c>
      <c r="C753" s="63">
        <v>-53.071425121054119</v>
      </c>
    </row>
    <row r="754" spans="1:3" x14ac:dyDescent="0.2">
      <c r="A754" s="63">
        <v>725</v>
      </c>
      <c r="B754" s="63">
        <v>153.92884945805648</v>
      </c>
      <c r="C754" s="63">
        <v>-31.928849458056476</v>
      </c>
    </row>
    <row r="755" spans="1:3" x14ac:dyDescent="0.2">
      <c r="A755" s="63">
        <v>726</v>
      </c>
      <c r="B755" s="63">
        <v>137.80543021116614</v>
      </c>
      <c r="C755" s="63">
        <v>-25.80543021116614</v>
      </c>
    </row>
    <row r="756" spans="1:3" x14ac:dyDescent="0.2">
      <c r="A756" s="63">
        <v>727</v>
      </c>
      <c r="B756" s="63">
        <v>83.015562398890964</v>
      </c>
      <c r="C756" s="63">
        <v>-15.015562398890964</v>
      </c>
    </row>
    <row r="757" spans="1:3" x14ac:dyDescent="0.2">
      <c r="A757" s="63">
        <v>728</v>
      </c>
      <c r="B757" s="63">
        <v>135.03138962800864</v>
      </c>
      <c r="C757" s="63">
        <v>-23.03138962800864</v>
      </c>
    </row>
    <row r="758" spans="1:3" x14ac:dyDescent="0.2">
      <c r="A758" s="63">
        <v>729</v>
      </c>
      <c r="B758" s="63">
        <v>12.110372974225815</v>
      </c>
      <c r="C758" s="63">
        <v>-0.1103729742258146</v>
      </c>
    </row>
    <row r="759" spans="1:3" x14ac:dyDescent="0.2">
      <c r="A759" s="63">
        <v>730</v>
      </c>
      <c r="B759" s="63">
        <v>213.11055099131778</v>
      </c>
      <c r="C759" s="63">
        <v>-48.11055099131778</v>
      </c>
    </row>
    <row r="760" spans="1:3" x14ac:dyDescent="0.2">
      <c r="A760" s="63">
        <v>731</v>
      </c>
      <c r="B760" s="63">
        <v>224.02483328156237</v>
      </c>
      <c r="C760" s="63">
        <v>-34.024833281562366</v>
      </c>
    </row>
    <row r="761" spans="1:3" x14ac:dyDescent="0.2">
      <c r="A761" s="63">
        <v>732</v>
      </c>
      <c r="B761" s="63">
        <v>12.374616140686195</v>
      </c>
      <c r="C761" s="63">
        <v>-0.37461614068619475</v>
      </c>
    </row>
    <row r="762" spans="1:3" x14ac:dyDescent="0.2">
      <c r="A762" s="63">
        <v>733</v>
      </c>
      <c r="B762" s="63">
        <v>33.264545260810195</v>
      </c>
      <c r="C762" s="63">
        <v>-2.2645452608101948</v>
      </c>
    </row>
    <row r="763" spans="1:3" x14ac:dyDescent="0.2">
      <c r="A763" s="63">
        <v>734</v>
      </c>
      <c r="B763" s="63">
        <v>4.8732467938500745</v>
      </c>
      <c r="C763" s="63">
        <v>2.1267532061499255</v>
      </c>
    </row>
    <row r="764" spans="1:3" x14ac:dyDescent="0.2">
      <c r="A764" s="63">
        <v>735</v>
      </c>
      <c r="B764" s="63">
        <v>12.116227684731614</v>
      </c>
      <c r="C764" s="63">
        <v>-1.1162276847316139</v>
      </c>
    </row>
    <row r="765" spans="1:3" x14ac:dyDescent="0.2">
      <c r="A765" s="63">
        <v>736</v>
      </c>
      <c r="B765" s="63">
        <v>290.37819420808825</v>
      </c>
      <c r="C765" s="63">
        <v>-59.378194208088246</v>
      </c>
    </row>
    <row r="766" spans="1:3" x14ac:dyDescent="0.2">
      <c r="A766" s="63">
        <v>737</v>
      </c>
      <c r="B766" s="63">
        <v>137.11699824061657</v>
      </c>
      <c r="C766" s="63">
        <v>-15.116998240616567</v>
      </c>
    </row>
    <row r="767" spans="1:3" x14ac:dyDescent="0.2">
      <c r="A767" s="63">
        <v>738</v>
      </c>
      <c r="B767" s="63">
        <v>17.089895717214802</v>
      </c>
      <c r="C767" s="63">
        <v>-3.0898957172148016</v>
      </c>
    </row>
    <row r="768" spans="1:3" x14ac:dyDescent="0.2">
      <c r="A768" s="63">
        <v>739</v>
      </c>
      <c r="B768" s="63">
        <v>-5.3556712579941737</v>
      </c>
      <c r="C768" s="63">
        <v>1.3556712579941737</v>
      </c>
    </row>
    <row r="769" spans="1:3" x14ac:dyDescent="0.2">
      <c r="A769" s="63">
        <v>740</v>
      </c>
      <c r="B769" s="63">
        <v>-3.1314192200361957</v>
      </c>
      <c r="C769" s="63">
        <v>1.1314192200361957</v>
      </c>
    </row>
    <row r="770" spans="1:3" x14ac:dyDescent="0.2">
      <c r="A770" s="63">
        <v>741</v>
      </c>
      <c r="B770" s="63">
        <v>47.635577315377667</v>
      </c>
      <c r="C770" s="63">
        <v>-6.6355773153776667</v>
      </c>
    </row>
    <row r="771" spans="1:3" x14ac:dyDescent="0.2">
      <c r="A771" s="63">
        <v>742</v>
      </c>
      <c r="B771" s="63">
        <v>41.796205462631946</v>
      </c>
      <c r="C771" s="63">
        <v>-5.7962054626319457</v>
      </c>
    </row>
    <row r="772" spans="1:3" x14ac:dyDescent="0.2">
      <c r="A772" s="63">
        <v>743</v>
      </c>
      <c r="B772" s="63">
        <v>38.199818380175742</v>
      </c>
      <c r="C772" s="63">
        <v>-5.199818380175742</v>
      </c>
    </row>
    <row r="773" spans="1:3" x14ac:dyDescent="0.2">
      <c r="A773" s="63">
        <v>744</v>
      </c>
      <c r="B773" s="63">
        <v>43.546235441614371</v>
      </c>
      <c r="C773" s="63">
        <v>-5.5462354416143711</v>
      </c>
    </row>
    <row r="774" spans="1:3" x14ac:dyDescent="0.2">
      <c r="A774" s="63">
        <v>745</v>
      </c>
      <c r="B774" s="63">
        <v>-14.178365234682534</v>
      </c>
      <c r="C774" s="63">
        <v>6.1783652346825342</v>
      </c>
    </row>
    <row r="775" spans="1:3" x14ac:dyDescent="0.2">
      <c r="A775" s="63">
        <v>746</v>
      </c>
      <c r="B775" s="63">
        <v>-15.366254170643309</v>
      </c>
      <c r="C775" s="63">
        <v>0.3662541706433089</v>
      </c>
    </row>
    <row r="776" spans="1:3" x14ac:dyDescent="0.2">
      <c r="A776" s="63">
        <v>747</v>
      </c>
      <c r="B776" s="63">
        <v>92.948939698755566</v>
      </c>
      <c r="C776" s="63">
        <v>-13.948939698755566</v>
      </c>
    </row>
    <row r="777" spans="1:3" x14ac:dyDescent="0.2">
      <c r="A777" s="63">
        <v>748</v>
      </c>
      <c r="B777" s="63">
        <v>115.66734217076562</v>
      </c>
      <c r="C777" s="63">
        <v>-14.667342170765622</v>
      </c>
    </row>
    <row r="778" spans="1:3" x14ac:dyDescent="0.2">
      <c r="A778" s="63">
        <v>749</v>
      </c>
      <c r="B778" s="63">
        <v>99.796141024152362</v>
      </c>
      <c r="C778" s="63">
        <v>-15.796141024152362</v>
      </c>
    </row>
    <row r="779" spans="1:3" x14ac:dyDescent="0.2">
      <c r="A779" s="63">
        <v>750</v>
      </c>
      <c r="B779" s="63">
        <v>12.078886189461123</v>
      </c>
      <c r="C779" s="63">
        <v>-1.078886189461123</v>
      </c>
    </row>
    <row r="780" spans="1:3" x14ac:dyDescent="0.2">
      <c r="A780" s="63">
        <v>751</v>
      </c>
      <c r="B780" s="63">
        <v>32.125388141399419</v>
      </c>
      <c r="C780" s="63">
        <v>-5.1253881413994193</v>
      </c>
    </row>
    <row r="781" spans="1:3" x14ac:dyDescent="0.2">
      <c r="A781" s="63">
        <v>752</v>
      </c>
      <c r="B781" s="63">
        <v>28.338589730256917</v>
      </c>
      <c r="C781" s="63">
        <v>-4.338589730256917</v>
      </c>
    </row>
    <row r="782" spans="1:3" x14ac:dyDescent="0.2">
      <c r="A782" s="63">
        <v>753</v>
      </c>
      <c r="B782" s="63">
        <v>-8.5031105457308875</v>
      </c>
      <c r="C782" s="63">
        <v>6.5031105457308875</v>
      </c>
    </row>
    <row r="783" spans="1:3" x14ac:dyDescent="0.2">
      <c r="A783" s="63">
        <v>754</v>
      </c>
      <c r="B783" s="63">
        <v>14.253678657737785</v>
      </c>
      <c r="C783" s="63">
        <v>-2.253678657737785</v>
      </c>
    </row>
    <row r="784" spans="1:3" x14ac:dyDescent="0.2">
      <c r="A784" s="63">
        <v>755</v>
      </c>
      <c r="B784" s="63">
        <v>25.651071635369753</v>
      </c>
      <c r="C784" s="63">
        <v>-2.6510716353697532</v>
      </c>
    </row>
    <row r="785" spans="1:3" x14ac:dyDescent="0.2">
      <c r="A785" s="63">
        <v>756</v>
      </c>
      <c r="B785" s="63">
        <v>31.889116771021023</v>
      </c>
      <c r="C785" s="63">
        <v>-4.8891167710210226</v>
      </c>
    </row>
    <row r="786" spans="1:3" x14ac:dyDescent="0.2">
      <c r="A786" s="63">
        <v>757</v>
      </c>
      <c r="B786" s="63">
        <v>-5.018999705722889</v>
      </c>
      <c r="C786" s="63">
        <v>7.018999705722889</v>
      </c>
    </row>
    <row r="787" spans="1:3" x14ac:dyDescent="0.2">
      <c r="A787" s="63">
        <v>758</v>
      </c>
      <c r="B787" s="63">
        <v>54.819737156740665</v>
      </c>
      <c r="C787" s="63">
        <v>-7.8197371567406648</v>
      </c>
    </row>
    <row r="788" spans="1:3" x14ac:dyDescent="0.2">
      <c r="A788" s="63">
        <v>759</v>
      </c>
      <c r="B788" s="63">
        <v>42.104865277727967</v>
      </c>
      <c r="C788" s="63">
        <v>-7.1048652777279671</v>
      </c>
    </row>
    <row r="789" spans="1:3" x14ac:dyDescent="0.2">
      <c r="A789" s="63">
        <v>760</v>
      </c>
      <c r="B789" s="63">
        <v>19.627383471457762</v>
      </c>
      <c r="C789" s="63">
        <v>-2.6273834714577617</v>
      </c>
    </row>
    <row r="790" spans="1:3" x14ac:dyDescent="0.2">
      <c r="A790" s="63">
        <v>761</v>
      </c>
      <c r="B790" s="63">
        <v>11.166957820914835</v>
      </c>
      <c r="C790" s="63">
        <v>5.8330421790851652</v>
      </c>
    </row>
    <row r="791" spans="1:3" x14ac:dyDescent="0.2">
      <c r="A791" s="63">
        <v>762</v>
      </c>
      <c r="B791" s="63">
        <v>74.814371346502895</v>
      </c>
      <c r="C791" s="63">
        <v>-12.814371346502895</v>
      </c>
    </row>
    <row r="792" spans="1:3" x14ac:dyDescent="0.2">
      <c r="A792" s="63">
        <v>763</v>
      </c>
      <c r="B792" s="63">
        <v>53.644807324935357</v>
      </c>
      <c r="C792" s="63">
        <v>-8.644807324935357</v>
      </c>
    </row>
    <row r="793" spans="1:3" x14ac:dyDescent="0.2">
      <c r="A793" s="63">
        <v>764</v>
      </c>
      <c r="B793" s="63">
        <v>60.347597933090448</v>
      </c>
      <c r="C793" s="63">
        <v>-9.347597933090448</v>
      </c>
    </row>
    <row r="794" spans="1:3" x14ac:dyDescent="0.2">
      <c r="A794" s="63">
        <v>765</v>
      </c>
      <c r="B794" s="63">
        <v>48.945401959755117</v>
      </c>
      <c r="C794" s="63">
        <v>-6.9454019597551166</v>
      </c>
    </row>
    <row r="795" spans="1:3" x14ac:dyDescent="0.2">
      <c r="A795" s="63">
        <v>766</v>
      </c>
      <c r="B795" s="63">
        <v>18.526529272378426</v>
      </c>
      <c r="C795" s="63">
        <v>-1.5265292723784256</v>
      </c>
    </row>
    <row r="796" spans="1:3" x14ac:dyDescent="0.2">
      <c r="A796" s="63">
        <v>767</v>
      </c>
      <c r="B796" s="63">
        <v>-3.7091750613454462</v>
      </c>
      <c r="C796" s="63">
        <v>6.7091750613454462</v>
      </c>
    </row>
    <row r="797" spans="1:3" x14ac:dyDescent="0.2">
      <c r="A797" s="63">
        <v>768</v>
      </c>
      <c r="B797" s="63">
        <v>26.173281099035048</v>
      </c>
      <c r="C797" s="63">
        <v>-4.173281099035048</v>
      </c>
    </row>
    <row r="798" spans="1:3" x14ac:dyDescent="0.2">
      <c r="A798" s="63">
        <v>769</v>
      </c>
      <c r="B798" s="63">
        <v>111.58452234454822</v>
      </c>
      <c r="C798" s="63">
        <v>-13.584522344548219</v>
      </c>
    </row>
    <row r="799" spans="1:3" x14ac:dyDescent="0.2">
      <c r="A799" s="63">
        <v>770</v>
      </c>
      <c r="B799" s="63">
        <v>38.199818380175742</v>
      </c>
      <c r="C799" s="63">
        <v>-5.199818380175742</v>
      </c>
    </row>
    <row r="800" spans="1:3" x14ac:dyDescent="0.2">
      <c r="A800" s="63">
        <v>771</v>
      </c>
      <c r="B800" s="63">
        <v>43.546235441614371</v>
      </c>
      <c r="C800" s="63">
        <v>-5.5462354416143711</v>
      </c>
    </row>
    <row r="801" spans="1:3" x14ac:dyDescent="0.2">
      <c r="A801" s="63">
        <v>772</v>
      </c>
      <c r="B801" s="63">
        <v>36.655651542439642</v>
      </c>
      <c r="C801" s="63">
        <v>-4.6556515424396423</v>
      </c>
    </row>
    <row r="802" spans="1:3" x14ac:dyDescent="0.2">
      <c r="A802" s="63">
        <v>773</v>
      </c>
      <c r="B802" s="63">
        <v>61.657422577467905</v>
      </c>
      <c r="C802" s="63">
        <v>-9.657422577467905</v>
      </c>
    </row>
    <row r="803" spans="1:3" x14ac:dyDescent="0.2">
      <c r="A803" s="63">
        <v>774</v>
      </c>
      <c r="B803" s="63">
        <v>11.166957820914835</v>
      </c>
      <c r="C803" s="63">
        <v>5.8330421790851652</v>
      </c>
    </row>
    <row r="804" spans="1:3" x14ac:dyDescent="0.2">
      <c r="A804" s="63">
        <v>775</v>
      </c>
      <c r="B804" s="63">
        <v>74.814371346502895</v>
      </c>
      <c r="C804" s="63">
        <v>-12.814371346502895</v>
      </c>
    </row>
    <row r="805" spans="1:3" x14ac:dyDescent="0.2">
      <c r="A805" s="63">
        <v>776</v>
      </c>
      <c r="B805" s="63">
        <v>91.639115054378124</v>
      </c>
      <c r="C805" s="63">
        <v>-13.639115054378124</v>
      </c>
    </row>
    <row r="806" spans="1:3" x14ac:dyDescent="0.2">
      <c r="A806" s="63">
        <v>777</v>
      </c>
      <c r="B806" s="63">
        <v>125.38168225913562</v>
      </c>
      <c r="C806" s="63">
        <v>-25.381682259135616</v>
      </c>
    </row>
    <row r="807" spans="1:3" x14ac:dyDescent="0.2">
      <c r="A807" s="63">
        <v>778</v>
      </c>
      <c r="B807" s="63">
        <v>42.104865277727967</v>
      </c>
      <c r="C807" s="63">
        <v>-7.1048652777279671</v>
      </c>
    </row>
    <row r="808" spans="1:3" x14ac:dyDescent="0.2">
      <c r="A808" s="63">
        <v>779</v>
      </c>
      <c r="B808" s="63">
        <v>19.627383471457762</v>
      </c>
      <c r="C808" s="63">
        <v>-2.6273834714577617</v>
      </c>
    </row>
    <row r="809" spans="1:3" x14ac:dyDescent="0.2">
      <c r="A809" s="63">
        <v>780</v>
      </c>
      <c r="B809" s="63">
        <v>54.819737156740665</v>
      </c>
      <c r="C809" s="63">
        <v>-7.8197371567406648</v>
      </c>
    </row>
    <row r="810" spans="1:3" x14ac:dyDescent="0.2">
      <c r="A810" s="63">
        <v>781</v>
      </c>
      <c r="B810" s="63">
        <v>24.341246990992307</v>
      </c>
      <c r="C810" s="63">
        <v>-2.3412469909923068</v>
      </c>
    </row>
    <row r="811" spans="1:3" x14ac:dyDescent="0.2">
      <c r="A811" s="63">
        <v>782</v>
      </c>
      <c r="B811" s="63">
        <v>14.253678657737785</v>
      </c>
      <c r="C811" s="63">
        <v>-2.253678657737785</v>
      </c>
    </row>
    <row r="812" spans="1:3" x14ac:dyDescent="0.2">
      <c r="A812" s="63">
        <v>783</v>
      </c>
      <c r="B812" s="63">
        <v>-24.8879424617285</v>
      </c>
      <c r="C812" s="63">
        <v>8.8879424617284997</v>
      </c>
    </row>
    <row r="813" spans="1:3" x14ac:dyDescent="0.2">
      <c r="A813" s="63">
        <v>784</v>
      </c>
      <c r="B813" s="63">
        <v>105.30822339052609</v>
      </c>
      <c r="C813" s="63">
        <v>-21.308223390526095</v>
      </c>
    </row>
    <row r="814" spans="1:3" x14ac:dyDescent="0.2">
      <c r="A814" s="63">
        <v>785</v>
      </c>
      <c r="B814" s="63">
        <v>509.00359971022277</v>
      </c>
      <c r="C814" s="63">
        <v>-75.003599710222773</v>
      </c>
    </row>
    <row r="815" spans="1:3" x14ac:dyDescent="0.2">
      <c r="A815" s="63">
        <v>786</v>
      </c>
      <c r="B815" s="63">
        <v>13.388710833838566</v>
      </c>
      <c r="C815" s="63">
        <v>-1.3887108338385659</v>
      </c>
    </row>
    <row r="816" spans="1:3" x14ac:dyDescent="0.2">
      <c r="A816" s="63">
        <v>787</v>
      </c>
      <c r="B816" s="63">
        <v>12.110372974225815</v>
      </c>
      <c r="C816" s="63">
        <v>-0.1103729742258146</v>
      </c>
    </row>
    <row r="817" spans="1:3" x14ac:dyDescent="0.2">
      <c r="A817" s="63">
        <v>788</v>
      </c>
      <c r="B817" s="63">
        <v>34.574369905187638</v>
      </c>
      <c r="C817" s="63">
        <v>-2.5743699051876376</v>
      </c>
    </row>
    <row r="818" spans="1:3" x14ac:dyDescent="0.2">
      <c r="A818" s="63">
        <v>789</v>
      </c>
      <c r="B818" s="63">
        <v>-12.868540590305091</v>
      </c>
      <c r="C818" s="63">
        <v>5.8685405903050913</v>
      </c>
    </row>
    <row r="819" spans="1:3" x14ac:dyDescent="0.2">
      <c r="A819" s="63">
        <v>790</v>
      </c>
      <c r="B819" s="63">
        <v>-4.0458466136167317</v>
      </c>
      <c r="C819" s="63">
        <v>1.0458466136167317</v>
      </c>
    </row>
    <row r="820" spans="1:3" x14ac:dyDescent="0.2">
      <c r="A820" s="63">
        <v>791</v>
      </c>
      <c r="B820" s="63">
        <v>42.613297187124132</v>
      </c>
      <c r="C820" s="63">
        <v>-7.6132971871241324</v>
      </c>
    </row>
    <row r="821" spans="1:3" x14ac:dyDescent="0.2">
      <c r="A821" s="63">
        <v>792</v>
      </c>
      <c r="B821" s="63">
        <v>35.773404839582447</v>
      </c>
      <c r="C821" s="63">
        <v>-4.7734048395824473</v>
      </c>
    </row>
    <row r="822" spans="1:3" x14ac:dyDescent="0.2">
      <c r="A822" s="63">
        <v>793</v>
      </c>
      <c r="B822" s="63">
        <v>-1.8215945756587457</v>
      </c>
      <c r="C822" s="63">
        <v>0.82159457565874572</v>
      </c>
    </row>
    <row r="823" spans="1:3" x14ac:dyDescent="0.2">
      <c r="A823" s="63">
        <v>794</v>
      </c>
      <c r="B823" s="63">
        <v>112.707456044195</v>
      </c>
      <c r="C823" s="63">
        <v>-0.70745604419499841</v>
      </c>
    </row>
    <row r="824" spans="1:3" x14ac:dyDescent="0.2">
      <c r="A824" s="63">
        <v>795</v>
      </c>
      <c r="B824" s="63">
        <v>135.94439733015133</v>
      </c>
      <c r="C824" s="63">
        <v>-24.944397330151332</v>
      </c>
    </row>
    <row r="825" spans="1:3" x14ac:dyDescent="0.2">
      <c r="A825" s="63">
        <v>796</v>
      </c>
      <c r="B825" s="63">
        <v>109.00891614799154</v>
      </c>
      <c r="C825" s="63">
        <v>-20.008916147991542</v>
      </c>
    </row>
    <row r="826" spans="1:3" x14ac:dyDescent="0.2">
      <c r="A826" s="63">
        <v>797</v>
      </c>
      <c r="B826" s="63">
        <v>-234.18447970172954</v>
      </c>
      <c r="C826" s="63">
        <v>39.184479701729543</v>
      </c>
    </row>
    <row r="827" spans="1:3" x14ac:dyDescent="0.2">
      <c r="A827" s="63">
        <v>798</v>
      </c>
      <c r="B827" s="63">
        <v>218.74767024683416</v>
      </c>
      <c r="C827" s="63">
        <v>-31.747670246834161</v>
      </c>
    </row>
    <row r="828" spans="1:3" x14ac:dyDescent="0.2">
      <c r="A828" s="63">
        <v>799</v>
      </c>
      <c r="B828" s="63">
        <v>366.57463368432747</v>
      </c>
      <c r="C828" s="63">
        <v>-71.574633684327466</v>
      </c>
    </row>
    <row r="829" spans="1:3" x14ac:dyDescent="0.2">
      <c r="A829" s="63">
        <v>800</v>
      </c>
      <c r="B829" s="63">
        <v>303.83139301654006</v>
      </c>
      <c r="C829" s="63">
        <v>-51.831393016540062</v>
      </c>
    </row>
    <row r="830" spans="1:3" x14ac:dyDescent="0.2">
      <c r="A830" s="63">
        <v>801</v>
      </c>
      <c r="B830" s="63">
        <v>-144.41509930776118</v>
      </c>
      <c r="C830" s="63">
        <v>13.415099307761182</v>
      </c>
    </row>
    <row r="831" spans="1:3" x14ac:dyDescent="0.2">
      <c r="A831" s="63">
        <v>802</v>
      </c>
      <c r="B831" s="63">
        <v>33.198941415398465</v>
      </c>
      <c r="C831" s="63">
        <v>-5.1989414153984654</v>
      </c>
    </row>
    <row r="832" spans="1:3" x14ac:dyDescent="0.2">
      <c r="A832" s="63">
        <v>803</v>
      </c>
      <c r="B832" s="63">
        <v>0.18987966153660385</v>
      </c>
      <c r="C832" s="63">
        <v>2.8101203384633964</v>
      </c>
    </row>
    <row r="833" spans="1:3" x14ac:dyDescent="0.2">
      <c r="A833" s="63">
        <v>804</v>
      </c>
      <c r="B833" s="63">
        <v>52.334982680557914</v>
      </c>
      <c r="C833" s="63">
        <v>-8.3349826805579141</v>
      </c>
    </row>
    <row r="834" spans="1:3" x14ac:dyDescent="0.2">
      <c r="A834" s="63">
        <v>805</v>
      </c>
      <c r="B834" s="63">
        <v>41.95154446148814</v>
      </c>
      <c r="C834" s="63">
        <v>-6.9515444614881403</v>
      </c>
    </row>
    <row r="835" spans="1:3" x14ac:dyDescent="0.2">
      <c r="A835" s="63">
        <v>806</v>
      </c>
      <c r="B835" s="63">
        <v>38.199818380175742</v>
      </c>
      <c r="C835" s="63">
        <v>-5.199818380175742</v>
      </c>
    </row>
    <row r="836" spans="1:3" x14ac:dyDescent="0.2">
      <c r="A836" s="63">
        <v>807</v>
      </c>
      <c r="B836" s="63">
        <v>41.772561484277666</v>
      </c>
      <c r="C836" s="63">
        <v>-5.7725614842776665</v>
      </c>
    </row>
    <row r="837" spans="1:3" x14ac:dyDescent="0.2">
      <c r="A837" s="63">
        <v>808</v>
      </c>
      <c r="B837" s="63">
        <v>61.657422577467905</v>
      </c>
      <c r="C837" s="63">
        <v>-9.657422577467905</v>
      </c>
    </row>
    <row r="838" spans="1:3" x14ac:dyDescent="0.2">
      <c r="A838" s="63">
        <v>809</v>
      </c>
      <c r="B838" s="63">
        <v>17.089895717214802</v>
      </c>
      <c r="C838" s="63">
        <v>-3.0898957172148016</v>
      </c>
    </row>
    <row r="839" spans="1:3" x14ac:dyDescent="0.2">
      <c r="A839" s="63">
        <v>810</v>
      </c>
      <c r="B839" s="63">
        <v>-3.6762591333793146</v>
      </c>
      <c r="C839" s="63">
        <v>-0.32374086662068535</v>
      </c>
    </row>
    <row r="840" spans="1:3" x14ac:dyDescent="0.2">
      <c r="A840" s="63">
        <v>811</v>
      </c>
      <c r="B840" s="63">
        <v>-12.868540590305091</v>
      </c>
      <c r="C840" s="63">
        <v>5.8685405903050913</v>
      </c>
    </row>
    <row r="841" spans="1:3" x14ac:dyDescent="0.2">
      <c r="A841" s="63">
        <v>812</v>
      </c>
      <c r="B841" s="63">
        <v>12.110372974225815</v>
      </c>
      <c r="C841" s="63">
        <v>-0.1103729742258146</v>
      </c>
    </row>
    <row r="842" spans="1:3" x14ac:dyDescent="0.2">
      <c r="A842" s="63">
        <v>813</v>
      </c>
      <c r="B842" s="63">
        <v>4.8732467938500745</v>
      </c>
      <c r="C842" s="63">
        <v>2.1267532061499255</v>
      </c>
    </row>
    <row r="843" spans="1:3" x14ac:dyDescent="0.2">
      <c r="A843" s="63">
        <v>814</v>
      </c>
      <c r="B843" s="63">
        <v>35.773404839582447</v>
      </c>
      <c r="C843" s="63">
        <v>-4.7734048395824473</v>
      </c>
    </row>
    <row r="844" spans="1:3" x14ac:dyDescent="0.2">
      <c r="A844" s="63">
        <v>815</v>
      </c>
      <c r="B844" s="63">
        <v>-15.366254170643309</v>
      </c>
      <c r="C844" s="63">
        <v>0.3662541706433089</v>
      </c>
    </row>
    <row r="845" spans="1:3" x14ac:dyDescent="0.2">
      <c r="A845" s="63">
        <v>816</v>
      </c>
      <c r="B845" s="63">
        <v>92.948939698755566</v>
      </c>
      <c r="C845" s="63">
        <v>-13.948939698755566</v>
      </c>
    </row>
    <row r="846" spans="1:3" x14ac:dyDescent="0.2">
      <c r="A846" s="63">
        <v>817</v>
      </c>
      <c r="B846" s="63">
        <v>133.04980954303974</v>
      </c>
      <c r="C846" s="63">
        <v>-32.049809543039743</v>
      </c>
    </row>
    <row r="847" spans="1:3" x14ac:dyDescent="0.2">
      <c r="A847" s="63">
        <v>818</v>
      </c>
      <c r="B847" s="63">
        <v>15.563503302115231</v>
      </c>
      <c r="C847" s="63">
        <v>-2.5635033021152314</v>
      </c>
    </row>
    <row r="848" spans="1:3" x14ac:dyDescent="0.2">
      <c r="A848" s="63">
        <v>819</v>
      </c>
      <c r="B848" s="63">
        <v>19.627383471457762</v>
      </c>
      <c r="C848" s="63">
        <v>-2.6273834714577617</v>
      </c>
    </row>
    <row r="849" spans="1:3" x14ac:dyDescent="0.2">
      <c r="A849" s="63">
        <v>820</v>
      </c>
      <c r="B849" s="63">
        <v>11.166957820914835</v>
      </c>
      <c r="C849" s="63">
        <v>5.8330421790851652</v>
      </c>
    </row>
    <row r="850" spans="1:3" x14ac:dyDescent="0.2">
      <c r="A850" s="63">
        <v>821</v>
      </c>
      <c r="B850" s="63">
        <v>35.77847475367016</v>
      </c>
      <c r="C850" s="63">
        <v>-5.7784747536701602</v>
      </c>
    </row>
    <row r="851" spans="1:3" x14ac:dyDescent="0.2">
      <c r="A851" s="63">
        <v>822</v>
      </c>
      <c r="B851" s="63">
        <v>24.341246990992307</v>
      </c>
      <c r="C851" s="63">
        <v>-2.3412469909923068</v>
      </c>
    </row>
    <row r="852" spans="1:3" x14ac:dyDescent="0.2">
      <c r="A852" s="63">
        <v>823</v>
      </c>
      <c r="B852" s="63">
        <v>107.69909150361408</v>
      </c>
      <c r="C852" s="63">
        <v>-19.699091503614085</v>
      </c>
    </row>
    <row r="853" spans="1:3" x14ac:dyDescent="0.2">
      <c r="A853" s="63">
        <v>824</v>
      </c>
      <c r="B853" s="63">
        <v>55.172648229166747</v>
      </c>
      <c r="C853" s="63">
        <v>-11.172648229166747</v>
      </c>
    </row>
    <row r="854" spans="1:3" x14ac:dyDescent="0.2">
      <c r="A854" s="63">
        <v>825</v>
      </c>
      <c r="B854" s="63">
        <v>141.66388786762775</v>
      </c>
      <c r="C854" s="63">
        <v>-29.66388786762775</v>
      </c>
    </row>
    <row r="855" spans="1:3" x14ac:dyDescent="0.2">
      <c r="A855" s="63">
        <v>826</v>
      </c>
      <c r="B855" s="63">
        <v>32.125388141399419</v>
      </c>
      <c r="C855" s="63">
        <v>-5.1253881413994193</v>
      </c>
    </row>
    <row r="856" spans="1:3" x14ac:dyDescent="0.2">
      <c r="A856" s="63">
        <v>827</v>
      </c>
      <c r="B856" s="63">
        <v>29.64841437463436</v>
      </c>
      <c r="C856" s="63">
        <v>-4.6484143746343598</v>
      </c>
    </row>
    <row r="857" spans="1:3" x14ac:dyDescent="0.2">
      <c r="A857" s="63">
        <v>828</v>
      </c>
      <c r="B857" s="63">
        <v>240.67305938895444</v>
      </c>
      <c r="C857" s="63">
        <v>-57.673059388954442</v>
      </c>
    </row>
    <row r="858" spans="1:3" x14ac:dyDescent="0.2">
      <c r="A858" s="63">
        <v>829</v>
      </c>
      <c r="B858" s="63">
        <v>83.015562398890964</v>
      </c>
      <c r="C858" s="63">
        <v>-15.015562398890964</v>
      </c>
    </row>
    <row r="859" spans="1:3" x14ac:dyDescent="0.2">
      <c r="A859" s="63">
        <v>830</v>
      </c>
      <c r="B859" s="63">
        <v>41.796205462631946</v>
      </c>
      <c r="C859" s="63">
        <v>-5.7962054626319457</v>
      </c>
    </row>
    <row r="860" spans="1:3" x14ac:dyDescent="0.2">
      <c r="A860" s="63">
        <v>831</v>
      </c>
      <c r="B860" s="63">
        <v>43.261369105865583</v>
      </c>
      <c r="C860" s="63">
        <v>-7.2613691058655832</v>
      </c>
    </row>
    <row r="861" spans="1:3" x14ac:dyDescent="0.2">
      <c r="A861" s="63">
        <v>832</v>
      </c>
      <c r="B861" s="63">
        <v>48.945401959755117</v>
      </c>
      <c r="C861" s="63">
        <v>-6.9454019597551166</v>
      </c>
    </row>
    <row r="862" spans="1:3" x14ac:dyDescent="0.2">
      <c r="A862" s="63">
        <v>833</v>
      </c>
      <c r="B862" s="63">
        <v>43.546235441614371</v>
      </c>
      <c r="C862" s="63">
        <v>-5.5462354416143711</v>
      </c>
    </row>
    <row r="863" spans="1:3" x14ac:dyDescent="0.2">
      <c r="A863" s="63">
        <v>834</v>
      </c>
      <c r="B863" s="63">
        <v>26.173281099035048</v>
      </c>
      <c r="C863" s="63">
        <v>-4.173281099035048</v>
      </c>
    </row>
    <row r="864" spans="1:3" x14ac:dyDescent="0.2">
      <c r="A864" s="63">
        <v>835</v>
      </c>
      <c r="B864" s="63">
        <v>39.509643024553185</v>
      </c>
      <c r="C864" s="63">
        <v>-5.5096430245531849</v>
      </c>
    </row>
    <row r="865" spans="1:3" x14ac:dyDescent="0.2">
      <c r="A865" s="63">
        <v>836</v>
      </c>
      <c r="B865" s="63">
        <v>41.30347254274669</v>
      </c>
      <c r="C865" s="63">
        <v>-7.3034725427466896</v>
      </c>
    </row>
    <row r="866" spans="1:3" x14ac:dyDescent="0.2">
      <c r="A866" s="63">
        <v>837</v>
      </c>
      <c r="B866" s="63">
        <v>37.08322948395989</v>
      </c>
      <c r="C866" s="63">
        <v>-5.0832294839598902</v>
      </c>
    </row>
    <row r="867" spans="1:3" x14ac:dyDescent="0.2">
      <c r="A867" s="63">
        <v>838</v>
      </c>
      <c r="B867" s="63">
        <v>-15.366254170643309</v>
      </c>
      <c r="C867" s="63">
        <v>0.3662541706433089</v>
      </c>
    </row>
    <row r="868" spans="1:3" x14ac:dyDescent="0.2">
      <c r="A868" s="63">
        <v>839</v>
      </c>
      <c r="B868" s="63">
        <v>-14.178365234682534</v>
      </c>
      <c r="C868" s="63">
        <v>6.1783652346825342</v>
      </c>
    </row>
    <row r="869" spans="1:3" x14ac:dyDescent="0.2">
      <c r="A869" s="63">
        <v>840</v>
      </c>
      <c r="B869" s="63">
        <v>17.089895717214802</v>
      </c>
      <c r="C869" s="63">
        <v>-3.0898957172148016</v>
      </c>
    </row>
    <row r="870" spans="1:3" x14ac:dyDescent="0.2">
      <c r="A870" s="63">
        <v>841</v>
      </c>
      <c r="B870" s="63">
        <v>-4.0458466136167317</v>
      </c>
      <c r="C870" s="63">
        <v>1.0458466136167317</v>
      </c>
    </row>
    <row r="871" spans="1:3" x14ac:dyDescent="0.2">
      <c r="A871" s="63">
        <v>842</v>
      </c>
      <c r="B871" s="63">
        <v>204.01561508680106</v>
      </c>
      <c r="C871" s="63">
        <v>-39.015615086801063</v>
      </c>
    </row>
    <row r="872" spans="1:3" x14ac:dyDescent="0.2">
      <c r="A872" s="63">
        <v>843</v>
      </c>
      <c r="B872" s="63">
        <v>23.789520052355243</v>
      </c>
      <c r="C872" s="63">
        <v>1.2104799476447567</v>
      </c>
    </row>
    <row r="873" spans="1:3" x14ac:dyDescent="0.2">
      <c r="A873" s="63">
        <v>844</v>
      </c>
      <c r="B873" s="63">
        <v>263.43718656007292</v>
      </c>
      <c r="C873" s="63">
        <v>-33.437186560072917</v>
      </c>
    </row>
    <row r="874" spans="1:3" x14ac:dyDescent="0.2">
      <c r="A874" s="63">
        <v>845</v>
      </c>
      <c r="B874" s="63">
        <v>-87.780949535599362</v>
      </c>
      <c r="C874" s="63">
        <v>3.7809495355993619</v>
      </c>
    </row>
    <row r="875" spans="1:3" x14ac:dyDescent="0.2">
      <c r="A875" s="63">
        <v>846</v>
      </c>
      <c r="B875" s="63">
        <v>334.32895184104103</v>
      </c>
      <c r="C875" s="63">
        <v>-39.328951841041032</v>
      </c>
    </row>
    <row r="876" spans="1:3" x14ac:dyDescent="0.2">
      <c r="A876" s="63">
        <v>847</v>
      </c>
      <c r="B876" s="63">
        <v>-161.27170605096572</v>
      </c>
      <c r="C876" s="63">
        <v>19.271706050965719</v>
      </c>
    </row>
    <row r="877" spans="1:3" x14ac:dyDescent="0.2">
      <c r="A877" s="63">
        <v>848</v>
      </c>
      <c r="B877" s="63">
        <v>141.98968853319184</v>
      </c>
      <c r="C877" s="63">
        <v>-30.989688533191838</v>
      </c>
    </row>
    <row r="878" spans="1:3" x14ac:dyDescent="0.2">
      <c r="A878" s="63">
        <v>849</v>
      </c>
      <c r="B878" s="63">
        <v>224.13681228983316</v>
      </c>
      <c r="C878" s="63">
        <v>-41.136812289833159</v>
      </c>
    </row>
    <row r="879" spans="1:3" x14ac:dyDescent="0.2">
      <c r="A879" s="63">
        <v>850</v>
      </c>
      <c r="B879" s="63">
        <v>81.705737754513521</v>
      </c>
      <c r="C879" s="63">
        <v>-14.705737754513521</v>
      </c>
    </row>
    <row r="880" spans="1:3" x14ac:dyDescent="0.2">
      <c r="A880" s="63">
        <v>851</v>
      </c>
      <c r="B880" s="63">
        <v>116.37650492952456</v>
      </c>
      <c r="C880" s="63">
        <v>-5.3765049295245575</v>
      </c>
    </row>
    <row r="881" spans="1:3" x14ac:dyDescent="0.2">
      <c r="A881" s="63">
        <v>852</v>
      </c>
      <c r="B881" s="63">
        <v>109.00891614799154</v>
      </c>
      <c r="C881" s="63">
        <v>-20.008916147991542</v>
      </c>
    </row>
    <row r="882" spans="1:3" x14ac:dyDescent="0.2">
      <c r="A882" s="63">
        <v>853</v>
      </c>
      <c r="B882" s="63">
        <v>49.435282528986498</v>
      </c>
      <c r="C882" s="63">
        <v>-6.4352825289864981</v>
      </c>
    </row>
    <row r="883" spans="1:3" x14ac:dyDescent="0.2">
      <c r="A883" s="63">
        <v>854</v>
      </c>
      <c r="B883" s="63">
        <v>33.264545260810195</v>
      </c>
      <c r="C883" s="63">
        <v>-2.2645452608101948</v>
      </c>
    </row>
    <row r="884" spans="1:3" x14ac:dyDescent="0.2">
      <c r="A884" s="63">
        <v>855</v>
      </c>
      <c r="B884" s="63">
        <v>13.420197618603261</v>
      </c>
      <c r="C884" s="63">
        <v>-0.42019761860326099</v>
      </c>
    </row>
    <row r="885" spans="1:3" x14ac:dyDescent="0.2">
      <c r="A885" s="63">
        <v>856</v>
      </c>
      <c r="B885" s="63">
        <v>13.684440785063641</v>
      </c>
      <c r="C885" s="63">
        <v>-0.68444078506364114</v>
      </c>
    </row>
    <row r="886" spans="1:3" x14ac:dyDescent="0.2">
      <c r="A886" s="63">
        <v>857</v>
      </c>
      <c r="B886" s="63">
        <v>-1.8215945756587457</v>
      </c>
      <c r="C886" s="63">
        <v>0.82159457565874572</v>
      </c>
    </row>
    <row r="887" spans="1:3" x14ac:dyDescent="0.2">
      <c r="A887" s="63">
        <v>858</v>
      </c>
      <c r="B887" s="63">
        <v>-6.8025370810190369</v>
      </c>
      <c r="C887" s="63">
        <v>31.802537081019036</v>
      </c>
    </row>
    <row r="888" spans="1:3" x14ac:dyDescent="0.2">
      <c r="A888" s="63">
        <v>859</v>
      </c>
      <c r="B888" s="63">
        <v>214.51134100481971</v>
      </c>
      <c r="C888" s="63">
        <v>-54.511341004819712</v>
      </c>
    </row>
    <row r="889" spans="1:3" x14ac:dyDescent="0.2">
      <c r="A889" s="63">
        <v>860</v>
      </c>
      <c r="B889" s="63">
        <v>158.13110718005277</v>
      </c>
      <c r="C889" s="63">
        <v>-37.131107180052766</v>
      </c>
    </row>
    <row r="890" spans="1:3" x14ac:dyDescent="0.2">
      <c r="A890" s="63">
        <v>861</v>
      </c>
      <c r="B890" s="63">
        <v>269.98348945250547</v>
      </c>
      <c r="C890" s="63">
        <v>-38.983489452505466</v>
      </c>
    </row>
    <row r="891" spans="1:3" x14ac:dyDescent="0.2">
      <c r="A891" s="63">
        <v>862</v>
      </c>
      <c r="B891" s="63">
        <v>206.28864398056658</v>
      </c>
      <c r="C891" s="63">
        <v>-42.288643980566576</v>
      </c>
    </row>
    <row r="892" spans="1:3" x14ac:dyDescent="0.2">
      <c r="A892" s="63">
        <v>863</v>
      </c>
      <c r="B892" s="63">
        <v>-456.50890371446036</v>
      </c>
      <c r="C892" s="63">
        <v>76.508903714460359</v>
      </c>
    </row>
    <row r="893" spans="1:3" x14ac:dyDescent="0.2">
      <c r="A893" s="63">
        <v>864</v>
      </c>
      <c r="B893" s="63">
        <v>3.5634221494726246</v>
      </c>
      <c r="C893" s="63">
        <v>2.4365778505273754</v>
      </c>
    </row>
    <row r="894" spans="1:3" x14ac:dyDescent="0.2">
      <c r="A894" s="63">
        <v>865</v>
      </c>
      <c r="B894" s="63">
        <v>12.078886189461123</v>
      </c>
      <c r="C894" s="63">
        <v>-1.078886189461123</v>
      </c>
    </row>
    <row r="895" spans="1:3" x14ac:dyDescent="0.2">
      <c r="A895" s="63">
        <v>866</v>
      </c>
      <c r="B895" s="63">
        <v>32.125388141399419</v>
      </c>
      <c r="C895" s="63">
        <v>-5.1253881413994193</v>
      </c>
    </row>
    <row r="896" spans="1:3" x14ac:dyDescent="0.2">
      <c r="A896" s="63">
        <v>867</v>
      </c>
      <c r="B896" s="63">
        <v>85.257318700477938</v>
      </c>
      <c r="C896" s="63">
        <v>-2.2573187004779385</v>
      </c>
    </row>
    <row r="897" spans="1:3" x14ac:dyDescent="0.2">
      <c r="A897" s="63">
        <v>868</v>
      </c>
      <c r="B897" s="63">
        <v>-8.5031105457308875</v>
      </c>
      <c r="C897" s="63">
        <v>6.5031105457308875</v>
      </c>
    </row>
    <row r="898" spans="1:3" x14ac:dyDescent="0.2">
      <c r="A898" s="63">
        <v>869</v>
      </c>
      <c r="B898" s="63">
        <v>6.8590314368421375</v>
      </c>
      <c r="C898" s="63">
        <v>1.1409685631578625</v>
      </c>
    </row>
    <row r="899" spans="1:3" x14ac:dyDescent="0.2">
      <c r="A899" s="63">
        <v>870</v>
      </c>
      <c r="B899" s="63">
        <v>29.50762089798517</v>
      </c>
      <c r="C899" s="63">
        <v>-3.50762089798517</v>
      </c>
    </row>
    <row r="900" spans="1:3" x14ac:dyDescent="0.2">
      <c r="A900" s="63">
        <v>871</v>
      </c>
      <c r="B900" s="63">
        <v>35.77847475367016</v>
      </c>
      <c r="C900" s="63">
        <v>-5.7784747536701602</v>
      </c>
    </row>
    <row r="901" spans="1:3" x14ac:dyDescent="0.2">
      <c r="A901" s="63">
        <v>872</v>
      </c>
      <c r="B901" s="63">
        <v>14.253678657737785</v>
      </c>
      <c r="C901" s="63">
        <v>-2.253678657737785</v>
      </c>
    </row>
    <row r="902" spans="1:3" x14ac:dyDescent="0.2">
      <c r="A902" s="63">
        <v>873</v>
      </c>
      <c r="B902" s="63">
        <v>92.948939698755566</v>
      </c>
      <c r="C902" s="63">
        <v>-13.948939698755566</v>
      </c>
    </row>
    <row r="903" spans="1:3" x14ac:dyDescent="0.2">
      <c r="A903" s="63">
        <v>874</v>
      </c>
      <c r="B903" s="63">
        <v>127.79392337678784</v>
      </c>
      <c r="C903" s="63">
        <v>-26.793923376787845</v>
      </c>
    </row>
    <row r="904" spans="1:3" x14ac:dyDescent="0.2">
      <c r="A904" s="63">
        <v>875</v>
      </c>
      <c r="B904" s="63">
        <v>29.64841437463436</v>
      </c>
      <c r="C904" s="63">
        <v>-4.6484143746343598</v>
      </c>
    </row>
    <row r="905" spans="1:3" x14ac:dyDescent="0.2">
      <c r="A905" s="63">
        <v>876</v>
      </c>
      <c r="B905" s="63">
        <v>40.795040633350524</v>
      </c>
      <c r="C905" s="63">
        <v>-6.7950406333505242</v>
      </c>
    </row>
    <row r="906" spans="1:3" x14ac:dyDescent="0.2">
      <c r="A906" s="63">
        <v>877</v>
      </c>
      <c r="B906" s="63">
        <v>18.317558827080319</v>
      </c>
      <c r="C906" s="63">
        <v>-2.3175588270803189</v>
      </c>
    </row>
    <row r="907" spans="1:3" x14ac:dyDescent="0.2">
      <c r="A907" s="63">
        <v>878</v>
      </c>
      <c r="B907" s="63">
        <v>54.819737156740665</v>
      </c>
      <c r="C907" s="63">
        <v>-7.8197371567406648</v>
      </c>
    </row>
    <row r="908" spans="1:3" x14ac:dyDescent="0.2">
      <c r="A908" s="63">
        <v>879</v>
      </c>
      <c r="B908" s="63">
        <v>70.120082920125355</v>
      </c>
      <c r="C908" s="63">
        <v>-12.120082920125355</v>
      </c>
    </row>
    <row r="909" spans="1:3" x14ac:dyDescent="0.2">
      <c r="A909" s="63">
        <v>880</v>
      </c>
      <c r="B909" s="63">
        <v>122.05747884065833</v>
      </c>
      <c r="C909" s="63">
        <v>-24.057478840658334</v>
      </c>
    </row>
    <row r="910" spans="1:3" x14ac:dyDescent="0.2">
      <c r="A910" s="63">
        <v>881</v>
      </c>
      <c r="B910" s="63">
        <v>41.772561484277666</v>
      </c>
      <c r="C910" s="63">
        <v>-5.7725614842776665</v>
      </c>
    </row>
    <row r="911" spans="1:3" x14ac:dyDescent="0.2">
      <c r="A911" s="63">
        <v>882</v>
      </c>
      <c r="B911" s="63">
        <v>52.334982680557914</v>
      </c>
      <c r="C911" s="63">
        <v>-8.3349826805579141</v>
      </c>
    </row>
    <row r="912" spans="1:3" x14ac:dyDescent="0.2">
      <c r="A912" s="63">
        <v>883</v>
      </c>
      <c r="B912" s="63">
        <v>31.889116771021023</v>
      </c>
      <c r="C912" s="63">
        <v>-4.8891167710210226</v>
      </c>
    </row>
    <row r="913" spans="1:3" x14ac:dyDescent="0.2">
      <c r="A913" s="63">
        <v>884</v>
      </c>
      <c r="B913" s="63">
        <v>-5.018999705722889</v>
      </c>
      <c r="C913" s="63">
        <v>7.018999705722889</v>
      </c>
    </row>
    <row r="914" spans="1:3" x14ac:dyDescent="0.2">
      <c r="A914" s="63">
        <v>885</v>
      </c>
      <c r="B914" s="63">
        <v>9.8571331765373635</v>
      </c>
      <c r="C914" s="63">
        <v>6.1428668234626365</v>
      </c>
    </row>
    <row r="915" spans="1:3" x14ac:dyDescent="0.2">
      <c r="A915" s="63">
        <v>886</v>
      </c>
      <c r="B915" s="63">
        <v>11.785957234002257</v>
      </c>
      <c r="C915" s="63">
        <v>-0.78595723400225737</v>
      </c>
    </row>
    <row r="916" spans="1:3" x14ac:dyDescent="0.2">
      <c r="A916" s="63">
        <v>887</v>
      </c>
      <c r="B916" s="63">
        <v>29.480084291818613</v>
      </c>
      <c r="C916" s="63">
        <v>-2.4800842918186135</v>
      </c>
    </row>
    <row r="917" spans="1:3" x14ac:dyDescent="0.2">
      <c r="A917" s="63">
        <v>888</v>
      </c>
      <c r="B917" s="63">
        <v>34.498010461121652</v>
      </c>
      <c r="C917" s="63">
        <v>-5.4980104611216518</v>
      </c>
    </row>
    <row r="918" spans="1:3" x14ac:dyDescent="0.2">
      <c r="A918" s="63">
        <v>889</v>
      </c>
      <c r="B918" s="63">
        <v>120.96395855445721</v>
      </c>
      <c r="C918" s="63">
        <v>-21.963958554457207</v>
      </c>
    </row>
    <row r="919" spans="1:3" x14ac:dyDescent="0.2">
      <c r="A919" s="63">
        <v>890</v>
      </c>
      <c r="B919" s="63">
        <v>37.099513929256339</v>
      </c>
      <c r="C919" s="63">
        <v>-4.0995139292563394</v>
      </c>
    </row>
    <row r="920" spans="1:3" x14ac:dyDescent="0.2">
      <c r="A920" s="63">
        <v>891</v>
      </c>
      <c r="B920" s="63">
        <v>152.80797654272462</v>
      </c>
      <c r="C920" s="63">
        <v>-31.807976542724617</v>
      </c>
    </row>
    <row r="921" spans="1:3" x14ac:dyDescent="0.2">
      <c r="A921" s="63">
        <v>892</v>
      </c>
      <c r="B921" s="63">
        <v>83.074283102548819</v>
      </c>
      <c r="C921" s="63">
        <v>-15.074283102548819</v>
      </c>
    </row>
    <row r="922" spans="1:3" x14ac:dyDescent="0.2">
      <c r="A922" s="63">
        <v>893</v>
      </c>
      <c r="B922" s="63">
        <v>130.10140998707035</v>
      </c>
      <c r="C922" s="63">
        <v>1.8985900129296454</v>
      </c>
    </row>
    <row r="923" spans="1:3" x14ac:dyDescent="0.2">
      <c r="A923" s="63">
        <v>894</v>
      </c>
      <c r="B923" s="63">
        <v>112.57072038811037</v>
      </c>
      <c r="C923" s="63">
        <v>-29.570720388110374</v>
      </c>
    </row>
    <row r="924" spans="1:3" x14ac:dyDescent="0.2">
      <c r="A924" s="63">
        <v>895</v>
      </c>
      <c r="B924" s="63">
        <v>-14.337360865372148</v>
      </c>
      <c r="C924" s="63">
        <v>7.3373608653721476</v>
      </c>
    </row>
    <row r="925" spans="1:3" x14ac:dyDescent="0.2">
      <c r="A925" s="63">
        <v>896</v>
      </c>
      <c r="B925" s="63">
        <v>28.203754814922078</v>
      </c>
      <c r="C925" s="63">
        <v>-4.2037548149220783</v>
      </c>
    </row>
    <row r="926" spans="1:3" x14ac:dyDescent="0.2">
      <c r="A926" s="63">
        <v>897</v>
      </c>
      <c r="B926" s="63">
        <v>120.96395855445721</v>
      </c>
      <c r="C926" s="63">
        <v>-21.963958554457207</v>
      </c>
    </row>
    <row r="927" spans="1:3" x14ac:dyDescent="0.2">
      <c r="A927" s="63">
        <v>898</v>
      </c>
      <c r="B927" s="63">
        <v>37.099513929256339</v>
      </c>
      <c r="C927" s="63">
        <v>-4.0995139292563394</v>
      </c>
    </row>
    <row r="928" spans="1:3" x14ac:dyDescent="0.2">
      <c r="A928" s="63">
        <v>899</v>
      </c>
      <c r="B928" s="63">
        <v>293.30158822054983</v>
      </c>
      <c r="C928" s="63">
        <v>-52.301588220549831</v>
      </c>
    </row>
    <row r="929" spans="1:3" x14ac:dyDescent="0.2">
      <c r="A929" s="63">
        <v>900</v>
      </c>
      <c r="B929" s="63">
        <v>206.19941335845999</v>
      </c>
      <c r="C929" s="63">
        <v>-42.199413358459992</v>
      </c>
    </row>
    <row r="930" spans="1:3" x14ac:dyDescent="0.2">
      <c r="A930" s="63">
        <v>901</v>
      </c>
      <c r="B930" s="63">
        <v>211.79211021958648</v>
      </c>
      <c r="C930" s="63">
        <v>-44.792110219586476</v>
      </c>
    </row>
    <row r="931" spans="1:3" x14ac:dyDescent="0.2">
      <c r="A931" s="63">
        <v>902</v>
      </c>
      <c r="B931" s="63">
        <v>172.59338931951484</v>
      </c>
      <c r="C931" s="63">
        <v>-37.593389319514841</v>
      </c>
    </row>
    <row r="932" spans="1:3" x14ac:dyDescent="0.2">
      <c r="A932" s="63">
        <v>903</v>
      </c>
      <c r="B932" s="63">
        <v>139.02777062679027</v>
      </c>
      <c r="C932" s="63">
        <v>-18.027770626790272</v>
      </c>
    </row>
    <row r="933" spans="1:3" x14ac:dyDescent="0.2">
      <c r="A933" s="63">
        <v>904</v>
      </c>
      <c r="B933" s="63">
        <v>81.764458458171376</v>
      </c>
      <c r="C933" s="63">
        <v>-14.764458458171376</v>
      </c>
    </row>
    <row r="934" spans="1:3" x14ac:dyDescent="0.2">
      <c r="A934" s="63">
        <v>905</v>
      </c>
      <c r="B934" s="63">
        <v>160.62527117322864</v>
      </c>
      <c r="C934" s="63">
        <v>-27.62527117322864</v>
      </c>
    </row>
    <row r="935" spans="1:3" x14ac:dyDescent="0.2">
      <c r="A935" s="63">
        <v>906</v>
      </c>
      <c r="B935" s="63">
        <v>197.10447745394333</v>
      </c>
      <c r="C935" s="63">
        <v>-33.104477453943332</v>
      </c>
    </row>
    <row r="936" spans="1:3" x14ac:dyDescent="0.2">
      <c r="A936" s="63">
        <v>907</v>
      </c>
      <c r="B936" s="63">
        <v>243.55855236981412</v>
      </c>
      <c r="C936" s="63">
        <v>-46.558552369814123</v>
      </c>
    </row>
    <row r="937" spans="1:3" x14ac:dyDescent="0.2">
      <c r="A937" s="63">
        <v>908</v>
      </c>
      <c r="B937" s="63">
        <v>15.908201533183368</v>
      </c>
      <c r="C937" s="63">
        <v>-0.90820153318336772</v>
      </c>
    </row>
    <row r="938" spans="1:3" x14ac:dyDescent="0.2">
      <c r="A938" s="63">
        <v>909</v>
      </c>
      <c r="B938" s="63">
        <v>33.517044286539004</v>
      </c>
      <c r="C938" s="63">
        <v>-2.5170442865390044</v>
      </c>
    </row>
    <row r="939" spans="1:3" x14ac:dyDescent="0.2">
      <c r="A939" s="63">
        <v>910</v>
      </c>
      <c r="B939" s="63">
        <v>19.354197160032015</v>
      </c>
      <c r="C939" s="63">
        <v>-1.3541971600320153</v>
      </c>
    </row>
    <row r="940" spans="1:3" x14ac:dyDescent="0.2">
      <c r="A940" s="63">
        <v>911</v>
      </c>
      <c r="B940" s="63">
        <v>6.0585921078773044</v>
      </c>
      <c r="C940" s="63">
        <v>1.9414078921226956</v>
      </c>
    </row>
    <row r="941" spans="1:3" x14ac:dyDescent="0.2">
      <c r="A941" s="63">
        <v>912</v>
      </c>
      <c r="B941" s="63">
        <v>12.133843895828974</v>
      </c>
      <c r="C941" s="63">
        <v>-1.1338438958289743</v>
      </c>
    </row>
    <row r="942" spans="1:3" x14ac:dyDescent="0.2">
      <c r="A942" s="63">
        <v>913</v>
      </c>
      <c r="B942" s="63">
        <v>295.50642116709929</v>
      </c>
      <c r="C942" s="63">
        <v>-54.50642116709929</v>
      </c>
    </row>
    <row r="943" spans="1:3" x14ac:dyDescent="0.2">
      <c r="A943" s="63">
        <v>914</v>
      </c>
      <c r="B943" s="63">
        <v>176.65925514707916</v>
      </c>
      <c r="C943" s="63">
        <v>-40.659255147079165</v>
      </c>
    </row>
    <row r="944" spans="1:3" x14ac:dyDescent="0.2">
      <c r="A944" s="63">
        <v>915</v>
      </c>
      <c r="B944" s="63">
        <v>16.865435493755093</v>
      </c>
      <c r="C944" s="63">
        <v>-2.8654354937550934</v>
      </c>
    </row>
    <row r="945" spans="1:3" x14ac:dyDescent="0.2">
      <c r="A945" s="63">
        <v>916</v>
      </c>
      <c r="B945" s="63">
        <v>-4.2339085622130126</v>
      </c>
      <c r="C945" s="63">
        <v>1.2339085622130126</v>
      </c>
    </row>
    <row r="946" spans="1:3" x14ac:dyDescent="0.2">
      <c r="A946" s="63">
        <v>917</v>
      </c>
      <c r="B946" s="63">
        <v>-0.80602043629998488</v>
      </c>
      <c r="C946" s="63">
        <v>0.80602043629998488</v>
      </c>
    </row>
    <row r="947" spans="1:3" x14ac:dyDescent="0.2">
      <c r="A947" s="63">
        <v>918</v>
      </c>
      <c r="B947" s="63">
        <v>37.581978773642895</v>
      </c>
      <c r="C947" s="63">
        <v>-4.581978773642895</v>
      </c>
    </row>
    <row r="948" spans="1:3" x14ac:dyDescent="0.2">
      <c r="A948" s="63">
        <v>919</v>
      </c>
      <c r="B948" s="63">
        <v>35.404547601720061</v>
      </c>
      <c r="C948" s="63">
        <v>-4.4045476017200613</v>
      </c>
    </row>
    <row r="949" spans="1:3" x14ac:dyDescent="0.2">
      <c r="A949" s="63">
        <v>920</v>
      </c>
      <c r="B949" s="63">
        <v>35.646211535794365</v>
      </c>
      <c r="C949" s="63">
        <v>-4.6462115357943645</v>
      </c>
    </row>
    <row r="950" spans="1:3" x14ac:dyDescent="0.2">
      <c r="A950" s="63">
        <v>921</v>
      </c>
      <c r="B950" s="63">
        <v>39.431342659005431</v>
      </c>
      <c r="C950" s="63">
        <v>-4.4313426590054306</v>
      </c>
    </row>
    <row r="951" spans="1:3" x14ac:dyDescent="0.2">
      <c r="A951" s="63">
        <v>922</v>
      </c>
      <c r="B951" s="63">
        <v>-10.059112414657982</v>
      </c>
      <c r="C951" s="63">
        <v>6.0591124146579816</v>
      </c>
    </row>
    <row r="952" spans="1:3" x14ac:dyDescent="0.2">
      <c r="A952" s="63">
        <v>923</v>
      </c>
      <c r="B952" s="63">
        <v>-26.473471455497286</v>
      </c>
      <c r="C952" s="63">
        <v>-6.5265285445027139</v>
      </c>
    </row>
    <row r="953" spans="1:3" x14ac:dyDescent="0.2">
      <c r="A953" s="63">
        <v>924</v>
      </c>
      <c r="B953" s="63">
        <v>123.86576619334933</v>
      </c>
      <c r="C953" s="63">
        <v>-24.86576619334933</v>
      </c>
    </row>
    <row r="954" spans="1:3" x14ac:dyDescent="0.2">
      <c r="A954" s="63">
        <v>925</v>
      </c>
      <c r="B954" s="63">
        <v>134.52910621532612</v>
      </c>
      <c r="C954" s="63">
        <v>-29.529106215326124</v>
      </c>
    </row>
    <row r="955" spans="1:3" x14ac:dyDescent="0.2">
      <c r="A955" s="63">
        <v>926</v>
      </c>
      <c r="B955" s="63">
        <v>115.87796980793462</v>
      </c>
      <c r="C955" s="63">
        <v>-32.877969807934619</v>
      </c>
    </row>
    <row r="956" spans="1:3" x14ac:dyDescent="0.2">
      <c r="A956" s="63">
        <v>927</v>
      </c>
      <c r="B956" s="63">
        <v>13.0957818783797</v>
      </c>
      <c r="C956" s="63">
        <v>-1.0957818783797002</v>
      </c>
    </row>
    <row r="957" spans="1:3" x14ac:dyDescent="0.2">
      <c r="A957" s="63">
        <v>928</v>
      </c>
      <c r="B957" s="63">
        <v>28.203754814922078</v>
      </c>
      <c r="C957" s="63">
        <v>-4.2037548149220783</v>
      </c>
    </row>
    <row r="958" spans="1:3" x14ac:dyDescent="0.2">
      <c r="A958" s="63">
        <v>929</v>
      </c>
      <c r="B958" s="63">
        <v>21.999936199528229</v>
      </c>
      <c r="C958" s="63">
        <v>-2.9999361995282285</v>
      </c>
    </row>
    <row r="959" spans="1:3" x14ac:dyDescent="0.2">
      <c r="A959" s="63">
        <v>930</v>
      </c>
      <c r="B959" s="63">
        <v>-13.027536220994705</v>
      </c>
      <c r="C959" s="63">
        <v>7.0275362209947048</v>
      </c>
    </row>
    <row r="960" spans="1:3" x14ac:dyDescent="0.2">
      <c r="A960" s="63">
        <v>931</v>
      </c>
      <c r="B960" s="63">
        <v>10.409392401793259</v>
      </c>
      <c r="C960" s="63">
        <v>-1.4093924017932586</v>
      </c>
    </row>
    <row r="961" spans="1:3" x14ac:dyDescent="0.2">
      <c r="A961" s="63">
        <v>932</v>
      </c>
      <c r="B961" s="63">
        <v>19.270822322242296</v>
      </c>
      <c r="C961" s="63">
        <v>-1.2708223222422959</v>
      </c>
    </row>
    <row r="962" spans="1:3" x14ac:dyDescent="0.2">
      <c r="A962" s="63">
        <v>933</v>
      </c>
      <c r="B962" s="63">
        <v>28.058051902259006</v>
      </c>
      <c r="C962" s="63">
        <v>-4.058051902259006</v>
      </c>
    </row>
    <row r="963" spans="1:3" x14ac:dyDescent="0.2">
      <c r="A963" s="63">
        <v>934</v>
      </c>
      <c r="B963" s="63">
        <v>-9.319328326575171</v>
      </c>
      <c r="C963" s="63">
        <v>7.319328326575171</v>
      </c>
    </row>
    <row r="964" spans="1:3" x14ac:dyDescent="0.2">
      <c r="A964" s="63">
        <v>935</v>
      </c>
      <c r="B964" s="63">
        <v>58.223462438360102</v>
      </c>
      <c r="C964" s="63">
        <v>-8.2234624383601016</v>
      </c>
    </row>
    <row r="965" spans="1:3" x14ac:dyDescent="0.2">
      <c r="A965" s="63">
        <v>936</v>
      </c>
      <c r="B965" s="63">
        <v>40.830273055545241</v>
      </c>
      <c r="C965" s="63">
        <v>-6.8302730555452413</v>
      </c>
    </row>
    <row r="966" spans="1:3" x14ac:dyDescent="0.2">
      <c r="A966" s="63">
        <v>937</v>
      </c>
      <c r="B966" s="63">
        <v>21.857663276672668</v>
      </c>
      <c r="C966" s="63">
        <v>-2.8576632766726675</v>
      </c>
    </row>
    <row r="967" spans="1:3" x14ac:dyDescent="0.2">
      <c r="A967" s="63">
        <v>938</v>
      </c>
      <c r="B967" s="63">
        <v>21.725448897830663</v>
      </c>
      <c r="C967" s="63">
        <v>2.2745511021693368</v>
      </c>
    </row>
    <row r="968" spans="1:3" x14ac:dyDescent="0.2">
      <c r="A968" s="63">
        <v>939</v>
      </c>
      <c r="B968" s="63">
        <v>75.634171051400401</v>
      </c>
      <c r="C968" s="63">
        <v>-12.634171051400401</v>
      </c>
    </row>
    <row r="969" spans="1:3" x14ac:dyDescent="0.2">
      <c r="A969" s="63">
        <v>940</v>
      </c>
      <c r="B969" s="63">
        <v>47.445243067486373</v>
      </c>
      <c r="C969" s="63">
        <v>-7.4452430674863734</v>
      </c>
    </row>
    <row r="970" spans="1:3" x14ac:dyDescent="0.2">
      <c r="A970" s="63">
        <v>941</v>
      </c>
      <c r="B970" s="63">
        <v>68.834813573751291</v>
      </c>
      <c r="C970" s="63">
        <v>-10.834813573751291</v>
      </c>
    </row>
    <row r="971" spans="1:3" x14ac:dyDescent="0.2">
      <c r="A971" s="63">
        <v>942</v>
      </c>
      <c r="B971" s="63">
        <v>37.581978773642895</v>
      </c>
      <c r="C971" s="63">
        <v>-4.581978773642895</v>
      </c>
    </row>
    <row r="972" spans="1:3" x14ac:dyDescent="0.2">
      <c r="A972" s="63">
        <v>943</v>
      </c>
      <c r="B972" s="63">
        <v>15.880007034023148</v>
      </c>
      <c r="C972" s="63">
        <v>-0.88000703402314784</v>
      </c>
    </row>
    <row r="973" spans="1:3" x14ac:dyDescent="0.2">
      <c r="A973" s="63">
        <v>944</v>
      </c>
      <c r="B973" s="63">
        <v>-9.319328326575171</v>
      </c>
      <c r="C973" s="63">
        <v>7.319328326575171</v>
      </c>
    </row>
    <row r="974" spans="1:3" x14ac:dyDescent="0.2">
      <c r="A974" s="63">
        <v>945</v>
      </c>
      <c r="B974" s="63">
        <v>22.217425506140565</v>
      </c>
      <c r="C974" s="63">
        <v>-3.2174255061405646</v>
      </c>
    </row>
    <row r="975" spans="1:3" x14ac:dyDescent="0.2">
      <c r="A975" s="63">
        <v>946</v>
      </c>
      <c r="B975" s="63">
        <v>90.483344707955794</v>
      </c>
      <c r="C975" s="63">
        <v>-11.483344707955794</v>
      </c>
    </row>
    <row r="976" spans="1:3" x14ac:dyDescent="0.2">
      <c r="A976" s="63">
        <v>947</v>
      </c>
      <c r="B976" s="63">
        <v>36.956036180171822</v>
      </c>
      <c r="C976" s="63">
        <v>-4.9560361801718216</v>
      </c>
    </row>
    <row r="977" spans="1:3" x14ac:dyDescent="0.2">
      <c r="A977" s="63">
        <v>948</v>
      </c>
      <c r="B977" s="63">
        <v>40.741167303382881</v>
      </c>
      <c r="C977" s="63">
        <v>-4.7411673033828805</v>
      </c>
    </row>
    <row r="978" spans="1:3" x14ac:dyDescent="0.2">
      <c r="A978" s="63">
        <v>949</v>
      </c>
      <c r="B978" s="63">
        <v>43.902341530443771</v>
      </c>
      <c r="C978" s="63">
        <v>-5.9023415304437705</v>
      </c>
    </row>
    <row r="979" spans="1:3" x14ac:dyDescent="0.2">
      <c r="A979" s="63">
        <v>950</v>
      </c>
      <c r="B979" s="63">
        <v>68.834813573751291</v>
      </c>
      <c r="C979" s="63">
        <v>-10.834813573751291</v>
      </c>
    </row>
    <row r="980" spans="1:3" x14ac:dyDescent="0.2">
      <c r="A980" s="63">
        <v>951</v>
      </c>
      <c r="B980" s="63">
        <v>23.862085897164153</v>
      </c>
      <c r="C980" s="63">
        <v>1.1379141028358468</v>
      </c>
    </row>
    <row r="981" spans="1:3" x14ac:dyDescent="0.2">
      <c r="A981" s="63">
        <v>952</v>
      </c>
      <c r="B981" s="63">
        <v>75.634171051400401</v>
      </c>
      <c r="C981" s="63">
        <v>-12.634171051400401</v>
      </c>
    </row>
    <row r="982" spans="1:3" x14ac:dyDescent="0.2">
      <c r="A982" s="63">
        <v>953</v>
      </c>
      <c r="B982" s="63">
        <v>132.960702097866</v>
      </c>
      <c r="C982" s="63">
        <v>-33.960702097866005</v>
      </c>
    </row>
    <row r="983" spans="1:3" x14ac:dyDescent="0.2">
      <c r="A983" s="63">
        <v>954</v>
      </c>
      <c r="B983" s="63">
        <v>114.96121381469933</v>
      </c>
      <c r="C983" s="63">
        <v>-9.9612138146993345</v>
      </c>
    </row>
    <row r="984" spans="1:3" x14ac:dyDescent="0.2">
      <c r="A984" s="63">
        <v>955</v>
      </c>
      <c r="B984" s="63">
        <v>42.140097699922684</v>
      </c>
      <c r="C984" s="63">
        <v>-7.1400976999226842</v>
      </c>
    </row>
    <row r="985" spans="1:3" x14ac:dyDescent="0.2">
      <c r="A985" s="63">
        <v>956</v>
      </c>
      <c r="B985" s="63">
        <v>21.857663276672668</v>
      </c>
      <c r="C985" s="63">
        <v>-2.8576632766726675</v>
      </c>
    </row>
    <row r="986" spans="1:3" x14ac:dyDescent="0.2">
      <c r="A986" s="63">
        <v>957</v>
      </c>
      <c r="B986" s="63">
        <v>56.913637793982666</v>
      </c>
      <c r="C986" s="63">
        <v>-7.9136377939826659</v>
      </c>
    </row>
    <row r="987" spans="1:3" x14ac:dyDescent="0.2">
      <c r="A987" s="63">
        <v>958</v>
      </c>
      <c r="B987" s="63">
        <v>20.580646966619742</v>
      </c>
      <c r="C987" s="63">
        <v>-1.5806469666197422</v>
      </c>
    </row>
    <row r="988" spans="1:3" x14ac:dyDescent="0.2">
      <c r="A988" s="63">
        <v>959</v>
      </c>
      <c r="B988" s="63">
        <v>11.719217046170705</v>
      </c>
      <c r="C988" s="63">
        <v>-1.719217046170705</v>
      </c>
    </row>
    <row r="989" spans="1:3" x14ac:dyDescent="0.2">
      <c r="A989" s="63">
        <v>960</v>
      </c>
      <c r="B989" s="63">
        <v>-9.987332860013634</v>
      </c>
      <c r="C989" s="63">
        <v>6.987332860013634</v>
      </c>
    </row>
    <row r="990" spans="1:3" x14ac:dyDescent="0.2">
      <c r="A990" s="63">
        <v>961</v>
      </c>
      <c r="B990" s="63">
        <v>100.44413918208812</v>
      </c>
      <c r="C990" s="63">
        <v>-17.444139182088122</v>
      </c>
    </row>
    <row r="991" spans="1:3" x14ac:dyDescent="0.2">
      <c r="A991" s="63">
        <v>962</v>
      </c>
      <c r="B991" s="63">
        <v>641.21378148444217</v>
      </c>
      <c r="C991" s="63">
        <v>-94.213781484442165</v>
      </c>
    </row>
    <row r="992" spans="1:3" x14ac:dyDescent="0.2">
      <c r="A992" s="63">
        <v>963</v>
      </c>
      <c r="B992" s="63">
        <v>13.0957818783797</v>
      </c>
      <c r="C992" s="63">
        <v>-1.0957818783797002</v>
      </c>
    </row>
    <row r="993" spans="1:3" x14ac:dyDescent="0.2">
      <c r="A993" s="63">
        <v>964</v>
      </c>
      <c r="B993" s="63">
        <v>18.044372515654569</v>
      </c>
      <c r="C993" s="63">
        <v>-1.0443725156545689</v>
      </c>
    </row>
    <row r="994" spans="1:3" x14ac:dyDescent="0.2">
      <c r="A994" s="63">
        <v>965</v>
      </c>
      <c r="B994" s="63">
        <v>34.826868930916447</v>
      </c>
      <c r="C994" s="63">
        <v>-2.8268689309164472</v>
      </c>
    </row>
    <row r="995" spans="1:3" x14ac:dyDescent="0.2">
      <c r="A995" s="63">
        <v>966</v>
      </c>
      <c r="B995" s="63">
        <v>-10.059112414657982</v>
      </c>
      <c r="C995" s="63">
        <v>6.0591124146579816</v>
      </c>
    </row>
    <row r="996" spans="1:3" x14ac:dyDescent="0.2">
      <c r="A996" s="63">
        <v>967</v>
      </c>
      <c r="B996" s="63">
        <v>-4.2339085622130126</v>
      </c>
      <c r="C996" s="63">
        <v>1.2339085622130126</v>
      </c>
    </row>
    <row r="997" spans="1:3" x14ac:dyDescent="0.2">
      <c r="A997" s="63">
        <v>968</v>
      </c>
      <c r="B997" s="63">
        <v>49.707987908448274</v>
      </c>
      <c r="C997" s="63">
        <v>-8.7079879084482741</v>
      </c>
    </row>
    <row r="998" spans="1:3" x14ac:dyDescent="0.2">
      <c r="A998" s="63">
        <v>969</v>
      </c>
      <c r="B998" s="63">
        <v>49.113287255620968</v>
      </c>
      <c r="C998" s="63">
        <v>-7.1132872556209676</v>
      </c>
    </row>
    <row r="999" spans="1:3" x14ac:dyDescent="0.2">
      <c r="A999" s="63">
        <v>970</v>
      </c>
      <c r="B999" s="63">
        <v>-0.80602043629998488</v>
      </c>
      <c r="C999" s="63">
        <v>0.80602043629998488</v>
      </c>
    </row>
    <row r="1000" spans="1:3" x14ac:dyDescent="0.2">
      <c r="A1000" s="63">
        <v>971</v>
      </c>
      <c r="B1000" s="63">
        <v>143.26221171915137</v>
      </c>
      <c r="C1000" s="63">
        <v>-10.262211719151367</v>
      </c>
    </row>
    <row r="1001" spans="1:3" x14ac:dyDescent="0.2">
      <c r="A1001" s="63">
        <v>972</v>
      </c>
      <c r="B1001" s="63">
        <v>151.70556006944986</v>
      </c>
      <c r="C1001" s="63">
        <v>-30.705560069449859</v>
      </c>
    </row>
    <row r="1002" spans="1:3" x14ac:dyDescent="0.2">
      <c r="A1002" s="63">
        <v>973</v>
      </c>
      <c r="B1002" s="63">
        <v>120.96395855445721</v>
      </c>
      <c r="C1002" s="63">
        <v>-21.963958554457207</v>
      </c>
    </row>
    <row r="1003" spans="1:3" x14ac:dyDescent="0.2">
      <c r="A1003" s="63">
        <v>974</v>
      </c>
      <c r="B1003" s="63">
        <v>-281.36202198842943</v>
      </c>
      <c r="C1003" s="63">
        <v>45.362021988429433</v>
      </c>
    </row>
    <row r="1004" spans="1:3" x14ac:dyDescent="0.2">
      <c r="A1004" s="63">
        <v>975</v>
      </c>
      <c r="B1004" s="63">
        <v>385.01892823177229</v>
      </c>
      <c r="C1004" s="63">
        <v>-67.018928231772293</v>
      </c>
    </row>
    <row r="1005" spans="1:3" x14ac:dyDescent="0.2">
      <c r="A1005" s="63">
        <v>976</v>
      </c>
      <c r="B1005" s="63">
        <v>407.75725527762654</v>
      </c>
      <c r="C1005" s="63">
        <v>-50.757255277626541</v>
      </c>
    </row>
    <row r="1006" spans="1:3" x14ac:dyDescent="0.2">
      <c r="A1006" s="63">
        <v>977</v>
      </c>
      <c r="B1006" s="63">
        <v>309.88971985266897</v>
      </c>
      <c r="C1006" s="63">
        <v>-46.889719852668975</v>
      </c>
    </row>
    <row r="1007" spans="1:3" x14ac:dyDescent="0.2">
      <c r="A1007" s="63">
        <v>978</v>
      </c>
      <c r="B1007" s="63">
        <v>-170.53168632644119</v>
      </c>
      <c r="C1007" s="63">
        <v>27.531686326441189</v>
      </c>
    </row>
    <row r="1008" spans="1:3" x14ac:dyDescent="0.2">
      <c r="A1008" s="63">
        <v>979</v>
      </c>
      <c r="B1008" s="63">
        <v>26.748227257881556</v>
      </c>
      <c r="C1008" s="63">
        <v>-3.7482272578815561</v>
      </c>
    </row>
    <row r="1009" spans="1:3" x14ac:dyDescent="0.2">
      <c r="A1009" s="63">
        <v>980</v>
      </c>
      <c r="B1009" s="63">
        <v>-5.5556841749133348</v>
      </c>
      <c r="C1009" s="63">
        <v>2.5556841749133348</v>
      </c>
    </row>
    <row r="1010" spans="1:3" x14ac:dyDescent="0.2">
      <c r="A1010" s="63">
        <v>981</v>
      </c>
      <c r="B1010" s="63">
        <v>48.755067711863816</v>
      </c>
      <c r="C1010" s="63">
        <v>-7.7550677118638163</v>
      </c>
    </row>
    <row r="1011" spans="1:3" x14ac:dyDescent="0.2">
      <c r="A1011" s="63">
        <v>982</v>
      </c>
      <c r="B1011" s="63">
        <v>43.2966015280603</v>
      </c>
      <c r="C1011" s="63">
        <v>-7.2966015280603003</v>
      </c>
    </row>
    <row r="1012" spans="1:3" x14ac:dyDescent="0.2">
      <c r="A1012" s="63">
        <v>983</v>
      </c>
      <c r="B1012" s="63">
        <v>36.956036180171822</v>
      </c>
      <c r="C1012" s="63">
        <v>-4.9560361801718216</v>
      </c>
    </row>
    <row r="1013" spans="1:3" x14ac:dyDescent="0.2">
      <c r="A1013" s="63">
        <v>984</v>
      </c>
      <c r="B1013" s="63">
        <v>46.461976142082023</v>
      </c>
      <c r="C1013" s="63">
        <v>-6.4619761420820225</v>
      </c>
    </row>
    <row r="1014" spans="1:3" x14ac:dyDescent="0.2">
      <c r="A1014" s="63">
        <v>985</v>
      </c>
      <c r="B1014" s="63">
        <v>68.834813573751291</v>
      </c>
      <c r="C1014" s="63">
        <v>-10.834813573751291</v>
      </c>
    </row>
    <row r="1015" spans="1:3" x14ac:dyDescent="0.2">
      <c r="A1015" s="63">
        <v>986</v>
      </c>
      <c r="B1015" s="63">
        <v>16.865435493755093</v>
      </c>
      <c r="C1015" s="63">
        <v>-2.8654354937550934</v>
      </c>
    </row>
    <row r="1016" spans="1:3" x14ac:dyDescent="0.2">
      <c r="A1016" s="63">
        <v>987</v>
      </c>
      <c r="B1016" s="63">
        <v>-1.979033541751104</v>
      </c>
      <c r="C1016" s="63">
        <v>-1.020966458248896</v>
      </c>
    </row>
    <row r="1017" spans="1:3" x14ac:dyDescent="0.2">
      <c r="A1017" s="63">
        <v>988</v>
      </c>
      <c r="B1017" s="63">
        <v>-8.7492877702805387</v>
      </c>
      <c r="C1017" s="63">
        <v>5.7492877702805387</v>
      </c>
    </row>
    <row r="1018" spans="1:3" x14ac:dyDescent="0.2">
      <c r="A1018" s="63">
        <v>989</v>
      </c>
      <c r="B1018" s="63">
        <v>19.354197160032015</v>
      </c>
      <c r="C1018" s="63">
        <v>-1.3541971600320153</v>
      </c>
    </row>
    <row r="1019" spans="1:3" x14ac:dyDescent="0.2">
      <c r="A1019" s="63">
        <v>990</v>
      </c>
      <c r="B1019" s="63">
        <v>6.0585921078773044</v>
      </c>
      <c r="C1019" s="63">
        <v>1.9414078921226956</v>
      </c>
    </row>
    <row r="1020" spans="1:3" x14ac:dyDescent="0.2">
      <c r="A1020" s="63">
        <v>991</v>
      </c>
      <c r="B1020" s="63">
        <v>50.42311189999841</v>
      </c>
      <c r="C1020" s="63">
        <v>-7.4231118999984105</v>
      </c>
    </row>
    <row r="1021" spans="1:3" x14ac:dyDescent="0.2">
      <c r="A1021" s="63">
        <v>992</v>
      </c>
      <c r="B1021" s="63">
        <v>-30.539337283061595</v>
      </c>
      <c r="C1021" s="63">
        <v>-3.4606627169384048</v>
      </c>
    </row>
    <row r="1022" spans="1:3" x14ac:dyDescent="0.2">
      <c r="A1022" s="63">
        <v>993</v>
      </c>
      <c r="B1022" s="63">
        <v>120.83412089184375</v>
      </c>
      <c r="C1022" s="63">
        <v>-21.834120891843753</v>
      </c>
    </row>
    <row r="1023" spans="1:3" x14ac:dyDescent="0.2">
      <c r="A1023" s="63">
        <v>994</v>
      </c>
      <c r="B1023" s="63">
        <v>130.56393644000022</v>
      </c>
      <c r="C1023" s="63">
        <v>-25.563936440000219</v>
      </c>
    </row>
    <row r="1024" spans="1:3" x14ac:dyDescent="0.2">
      <c r="A1024" s="63">
        <v>995</v>
      </c>
      <c r="B1024" s="63">
        <v>11.719217046170705</v>
      </c>
      <c r="C1024" s="63">
        <v>-1.719217046170705</v>
      </c>
    </row>
    <row r="1025" spans="1:3" x14ac:dyDescent="0.2">
      <c r="A1025" s="63">
        <v>996</v>
      </c>
      <c r="B1025" s="63">
        <v>21.857663276672668</v>
      </c>
      <c r="C1025" s="63">
        <v>-2.8576632766726675</v>
      </c>
    </row>
    <row r="1026" spans="1:3" x14ac:dyDescent="0.2">
      <c r="A1026" s="63">
        <v>997</v>
      </c>
      <c r="B1026" s="63">
        <v>23.310877660526788</v>
      </c>
      <c r="C1026" s="63">
        <v>1.6891223394732116</v>
      </c>
    </row>
    <row r="1027" spans="1:3" x14ac:dyDescent="0.2">
      <c r="A1027" s="63">
        <v>998</v>
      </c>
      <c r="B1027" s="63">
        <v>34.498010461121652</v>
      </c>
      <c r="C1027" s="63">
        <v>-5.4980104611216518</v>
      </c>
    </row>
    <row r="1028" spans="1:3" x14ac:dyDescent="0.2">
      <c r="A1028" s="63">
        <v>999</v>
      </c>
      <c r="B1028" s="63">
        <v>20.580646966619742</v>
      </c>
      <c r="C1028" s="63">
        <v>-1.5806469666197422</v>
      </c>
    </row>
    <row r="1029" spans="1:3" x14ac:dyDescent="0.2">
      <c r="A1029" s="63">
        <v>1000</v>
      </c>
      <c r="B1029" s="63">
        <v>120.96395855445721</v>
      </c>
      <c r="C1029" s="63">
        <v>-21.963958554457207</v>
      </c>
    </row>
    <row r="1030" spans="1:3" x14ac:dyDescent="0.2">
      <c r="A1030" s="63">
        <v>1001</v>
      </c>
      <c r="B1030" s="63">
        <v>42.748445621142686</v>
      </c>
      <c r="C1030" s="63">
        <v>-9.748445621142686</v>
      </c>
    </row>
    <row r="1031" spans="1:3" x14ac:dyDescent="0.2">
      <c r="A1031" s="63">
        <v>1002</v>
      </c>
      <c r="B1031" s="63">
        <v>141.30079952055576</v>
      </c>
      <c r="C1031" s="63">
        <v>-21.300799520555756</v>
      </c>
    </row>
    <row r="1032" spans="1:3" x14ac:dyDescent="0.2">
      <c r="A1032" s="63">
        <v>1003</v>
      </c>
      <c r="B1032" s="63">
        <v>28.203754814922078</v>
      </c>
      <c r="C1032" s="63">
        <v>-4.2037548149220783</v>
      </c>
    </row>
    <row r="1033" spans="1:3" x14ac:dyDescent="0.2">
      <c r="A1033" s="63">
        <v>1004</v>
      </c>
      <c r="B1033" s="63">
        <v>23.309760843905678</v>
      </c>
      <c r="C1033" s="63">
        <v>-3.3097608439056785</v>
      </c>
    </row>
    <row r="1034" spans="1:3" x14ac:dyDescent="0.2">
      <c r="A1034" s="63">
        <v>1005</v>
      </c>
      <c r="B1034" s="63">
        <v>251.86436840500861</v>
      </c>
      <c r="C1034" s="63">
        <v>-59.864368405008605</v>
      </c>
    </row>
    <row r="1035" spans="1:3" x14ac:dyDescent="0.2">
      <c r="A1035" s="63">
        <v>1006</v>
      </c>
      <c r="B1035" s="63">
        <v>83.074283102548819</v>
      </c>
      <c r="C1035" s="63">
        <v>-15.074283102548819</v>
      </c>
    </row>
    <row r="1036" spans="1:3" x14ac:dyDescent="0.2">
      <c r="A1036" s="63">
        <v>1007</v>
      </c>
      <c r="B1036" s="63">
        <v>35.404547601720061</v>
      </c>
      <c r="C1036" s="63">
        <v>-4.4045476017200613</v>
      </c>
    </row>
    <row r="1037" spans="1:3" x14ac:dyDescent="0.2">
      <c r="A1037" s="63">
        <v>1008</v>
      </c>
      <c r="B1037" s="63">
        <v>41.986776883682857</v>
      </c>
      <c r="C1037" s="63">
        <v>-6.9867768836828574</v>
      </c>
    </row>
    <row r="1038" spans="1:3" x14ac:dyDescent="0.2">
      <c r="A1038" s="63">
        <v>1009</v>
      </c>
      <c r="B1038" s="63">
        <v>38.891803418020338</v>
      </c>
      <c r="C1038" s="63">
        <v>-4.8918034180203378</v>
      </c>
    </row>
    <row r="1039" spans="1:3" x14ac:dyDescent="0.2">
      <c r="A1039" s="63">
        <v>1010</v>
      </c>
      <c r="B1039" s="63">
        <v>40.741167303382881</v>
      </c>
      <c r="C1039" s="63">
        <v>-4.7411673033828805</v>
      </c>
    </row>
    <row r="1040" spans="1:3" x14ac:dyDescent="0.2">
      <c r="A1040" s="63">
        <v>1011</v>
      </c>
      <c r="B1040" s="63">
        <v>22.217425506140565</v>
      </c>
      <c r="C1040" s="63">
        <v>-3.2174255061405646</v>
      </c>
    </row>
    <row r="1041" spans="1:3" x14ac:dyDescent="0.2">
      <c r="A1041" s="63">
        <v>1012</v>
      </c>
      <c r="B1041" s="63">
        <v>51.017812552825717</v>
      </c>
      <c r="C1041" s="63">
        <v>-9.0178125528257169</v>
      </c>
    </row>
    <row r="1042" spans="1:3" x14ac:dyDescent="0.2">
      <c r="A1042" s="63">
        <v>1013</v>
      </c>
      <c r="B1042" s="63">
        <v>49.113287255620968</v>
      </c>
      <c r="C1042" s="63">
        <v>-7.1132872556209676</v>
      </c>
    </row>
    <row r="1043" spans="1:3" x14ac:dyDescent="0.2">
      <c r="A1043" s="63">
        <v>1014</v>
      </c>
      <c r="B1043" s="63">
        <v>-25.095450863903846</v>
      </c>
      <c r="C1043" s="63">
        <v>-7.9045491360961542</v>
      </c>
    </row>
    <row r="1044" spans="1:3" x14ac:dyDescent="0.2">
      <c r="A1044" s="63">
        <v>1015</v>
      </c>
      <c r="B1044" s="63">
        <v>-8.7492877702805387</v>
      </c>
      <c r="C1044" s="63">
        <v>5.7492877702805387</v>
      </c>
    </row>
    <row r="1045" spans="1:3" x14ac:dyDescent="0.2">
      <c r="A1045" s="63">
        <v>1016</v>
      </c>
      <c r="B1045" s="63">
        <v>16.865435493755093</v>
      </c>
      <c r="C1045" s="63">
        <v>-2.8654354937550934</v>
      </c>
    </row>
    <row r="1046" spans="1:3" x14ac:dyDescent="0.2">
      <c r="A1046" s="63">
        <v>1017</v>
      </c>
      <c r="B1046" s="63">
        <v>-4.2339085622130126</v>
      </c>
      <c r="C1046" s="63">
        <v>1.2339085622130126</v>
      </c>
    </row>
    <row r="1047" spans="1:3" x14ac:dyDescent="0.2">
      <c r="A1047" s="63">
        <v>1018</v>
      </c>
      <c r="B1047" s="63">
        <v>36.956036180171822</v>
      </c>
      <c r="C1047" s="63">
        <v>-4.9560361801718216</v>
      </c>
    </row>
    <row r="1048" spans="1:3" x14ac:dyDescent="0.2">
      <c r="A1048" s="63">
        <v>1019</v>
      </c>
      <c r="B1048" s="63">
        <v>211.64329977761776</v>
      </c>
      <c r="C1048" s="63">
        <v>-46.643299777617756</v>
      </c>
    </row>
    <row r="1049" spans="1:3" x14ac:dyDescent="0.2">
      <c r="A1049" s="63">
        <v>1020</v>
      </c>
      <c r="B1049" s="63">
        <v>32.101025008352224</v>
      </c>
      <c r="C1049" s="63">
        <v>3.8989749916477763</v>
      </c>
    </row>
    <row r="1050" spans="1:3" x14ac:dyDescent="0.2">
      <c r="A1050" s="63">
        <v>1021</v>
      </c>
      <c r="B1050" s="63">
        <v>295.29901299599663</v>
      </c>
      <c r="C1050" s="63">
        <v>-55.299012995996634</v>
      </c>
    </row>
    <row r="1051" spans="1:3" x14ac:dyDescent="0.2">
      <c r="A1051" s="63">
        <v>1022</v>
      </c>
      <c r="B1051" s="63">
        <v>-135.28214323415432</v>
      </c>
      <c r="C1051" s="63">
        <v>22.282143234154319</v>
      </c>
    </row>
    <row r="1052" spans="1:3" x14ac:dyDescent="0.2">
      <c r="A1052" s="63">
        <v>1023</v>
      </c>
      <c r="B1052" s="63">
        <v>417.95460765541793</v>
      </c>
      <c r="C1052" s="63">
        <v>-60.954607655417931</v>
      </c>
    </row>
    <row r="1053" spans="1:3" x14ac:dyDescent="0.2">
      <c r="A1053" s="63">
        <v>1024</v>
      </c>
      <c r="B1053" s="63">
        <v>165.03493706632764</v>
      </c>
      <c r="C1053" s="63">
        <v>-32.034937066327643</v>
      </c>
    </row>
    <row r="1054" spans="1:3" x14ac:dyDescent="0.2">
      <c r="A1054" s="63">
        <v>1025</v>
      </c>
      <c r="B1054" s="63">
        <v>239.4621830806677</v>
      </c>
      <c r="C1054" s="63">
        <v>-47.4621830806677</v>
      </c>
    </row>
    <row r="1055" spans="1:3" x14ac:dyDescent="0.2">
      <c r="A1055" s="63">
        <v>1026</v>
      </c>
      <c r="B1055" s="63">
        <v>81.764458458171376</v>
      </c>
      <c r="C1055" s="63">
        <v>-14.764458458171376</v>
      </c>
    </row>
    <row r="1056" spans="1:3" x14ac:dyDescent="0.2">
      <c r="A1056" s="63">
        <v>1027</v>
      </c>
      <c r="B1056" s="63">
        <v>149.56892307011637</v>
      </c>
      <c r="C1056" s="63">
        <v>-29.568923070116369</v>
      </c>
    </row>
    <row r="1057" spans="1:3" x14ac:dyDescent="0.2">
      <c r="A1057" s="63">
        <v>1028</v>
      </c>
      <c r="B1057" s="63">
        <v>119.65413391007976</v>
      </c>
      <c r="C1057" s="63">
        <v>-21.654133910079764</v>
      </c>
    </row>
    <row r="1058" spans="1:3" x14ac:dyDescent="0.2">
      <c r="A1058" s="63">
        <v>1029</v>
      </c>
      <c r="B1058" s="63">
        <v>35.789689284878897</v>
      </c>
      <c r="C1058" s="63">
        <v>-3.7896892848788966</v>
      </c>
    </row>
    <row r="1059" spans="1:3" x14ac:dyDescent="0.2">
      <c r="A1059" s="63">
        <v>1030</v>
      </c>
      <c r="B1059" s="63">
        <v>-165.31610121575039</v>
      </c>
      <c r="C1059" s="63">
        <v>23.316101215750393</v>
      </c>
    </row>
    <row r="1060" spans="1:3" x14ac:dyDescent="0.2">
      <c r="A1060" s="63">
        <v>1031</v>
      </c>
      <c r="B1060" s="63">
        <v>33.517044286539004</v>
      </c>
      <c r="C1060" s="63">
        <v>-2.5170442865390044</v>
      </c>
    </row>
    <row r="1061" spans="1:3" x14ac:dyDescent="0.2">
      <c r="A1061" s="63">
        <v>1032</v>
      </c>
      <c r="B1061" s="63">
        <v>19.354197160032015</v>
      </c>
      <c r="C1061" s="63">
        <v>-1.3541971600320153</v>
      </c>
    </row>
    <row r="1062" spans="1:3" x14ac:dyDescent="0.2">
      <c r="A1062" s="63">
        <v>1033</v>
      </c>
      <c r="B1062" s="63">
        <v>15.908201533183368</v>
      </c>
      <c r="C1062" s="63">
        <v>-0.90820153318336772</v>
      </c>
    </row>
    <row r="1063" spans="1:3" x14ac:dyDescent="0.2">
      <c r="A1063" s="63">
        <v>1034</v>
      </c>
      <c r="B1063" s="63">
        <v>-0.80602043629998488</v>
      </c>
      <c r="C1063" s="63">
        <v>0.80602043629998488</v>
      </c>
    </row>
    <row r="1064" spans="1:3" x14ac:dyDescent="0.2">
      <c r="A1064" s="63">
        <v>1035</v>
      </c>
      <c r="B1064" s="63">
        <v>43.883806148839767</v>
      </c>
      <c r="C1064" s="63">
        <v>-6.883806148839767</v>
      </c>
    </row>
    <row r="1065" spans="1:3" x14ac:dyDescent="0.2">
      <c r="A1065" s="63">
        <v>1036</v>
      </c>
      <c r="B1065" s="63">
        <v>195.87526730431861</v>
      </c>
      <c r="C1065" s="63">
        <v>-29.875267304318612</v>
      </c>
    </row>
    <row r="1066" spans="1:3" x14ac:dyDescent="0.2">
      <c r="A1066" s="63">
        <v>1037</v>
      </c>
      <c r="B1066" s="63">
        <v>159.29619569300186</v>
      </c>
      <c r="C1066" s="63">
        <v>-23.296195693001863</v>
      </c>
    </row>
    <row r="1067" spans="1:3" x14ac:dyDescent="0.2">
      <c r="A1067" s="63">
        <v>1038</v>
      </c>
      <c r="B1067" s="63">
        <v>294.40400469382456</v>
      </c>
      <c r="C1067" s="63">
        <v>-53.404004693824561</v>
      </c>
    </row>
    <row r="1068" spans="1:3" x14ac:dyDescent="0.2">
      <c r="A1068" s="63">
        <v>1039</v>
      </c>
      <c r="B1068" s="63">
        <v>212.19450801425512</v>
      </c>
      <c r="C1068" s="63">
        <v>-47.194508014255121</v>
      </c>
    </row>
    <row r="1069" spans="1:3" x14ac:dyDescent="0.2">
      <c r="A1069" s="63">
        <v>1040</v>
      </c>
      <c r="B1069" s="63">
        <v>-486.84981094570855</v>
      </c>
      <c r="C1069" s="63">
        <v>117.84981094570855</v>
      </c>
    </row>
    <row r="1070" spans="1:3" x14ac:dyDescent="0.2">
      <c r="A1070" s="63">
        <v>1041</v>
      </c>
      <c r="B1070" s="63">
        <v>6.0585921078773044</v>
      </c>
      <c r="C1070" s="63">
        <v>1.9414078921226956</v>
      </c>
    </row>
    <row r="1071" spans="1:3" x14ac:dyDescent="0.2">
      <c r="A1071" s="63">
        <v>1042</v>
      </c>
      <c r="B1071" s="63">
        <v>11.785957234002257</v>
      </c>
      <c r="C1071" s="63">
        <v>-0.78595723400225737</v>
      </c>
    </row>
    <row r="1072" spans="1:3" x14ac:dyDescent="0.2">
      <c r="A1072" s="63">
        <v>1043</v>
      </c>
      <c r="B1072" s="63">
        <v>28.203754814922078</v>
      </c>
      <c r="C1072" s="63">
        <v>-4.2037548149220783</v>
      </c>
    </row>
    <row r="1073" spans="1:3" x14ac:dyDescent="0.2">
      <c r="A1073" s="63">
        <v>1044</v>
      </c>
      <c r="B1073" s="63">
        <v>95.758869170670437</v>
      </c>
      <c r="C1073" s="63">
        <v>-12.758869170670437</v>
      </c>
    </row>
    <row r="1074" spans="1:3" x14ac:dyDescent="0.2">
      <c r="A1074" s="63">
        <v>1045</v>
      </c>
      <c r="B1074" s="63">
        <v>-13.027536220994705</v>
      </c>
      <c r="C1074" s="63">
        <v>7.0275362209947048</v>
      </c>
    </row>
    <row r="1075" spans="1:3" x14ac:dyDescent="0.2">
      <c r="A1075" s="63">
        <v>1046</v>
      </c>
      <c r="B1075" s="63">
        <v>1.7337620224097763</v>
      </c>
      <c r="C1075" s="63">
        <v>2.2662379775902237</v>
      </c>
    </row>
    <row r="1076" spans="1:3" x14ac:dyDescent="0.2">
      <c r="A1076" s="63">
        <v>1047</v>
      </c>
      <c r="B1076" s="63">
        <v>24.51169272849123</v>
      </c>
      <c r="C1076" s="63">
        <v>-2.51169272849123</v>
      </c>
    </row>
    <row r="1077" spans="1:3" x14ac:dyDescent="0.2">
      <c r="A1077" s="63">
        <v>1048</v>
      </c>
      <c r="B1077" s="63">
        <v>35.807835105499095</v>
      </c>
      <c r="C1077" s="63">
        <v>-5.8078351054990947</v>
      </c>
    </row>
    <row r="1078" spans="1:3" x14ac:dyDescent="0.2">
      <c r="A1078" s="63">
        <v>1049</v>
      </c>
      <c r="B1078" s="63">
        <v>10.409392401793259</v>
      </c>
      <c r="C1078" s="63">
        <v>-1.4093924017932586</v>
      </c>
    </row>
    <row r="1079" spans="1:3" x14ac:dyDescent="0.2">
      <c r="A1079" s="63">
        <v>1050</v>
      </c>
      <c r="B1079" s="63">
        <v>131.23888144073786</v>
      </c>
      <c r="C1079" s="63">
        <v>-31.238881440737856</v>
      </c>
    </row>
    <row r="1080" spans="1:3" x14ac:dyDescent="0.2">
      <c r="A1080" s="63">
        <v>1051</v>
      </c>
      <c r="B1080" s="63">
        <v>118.54406735284226</v>
      </c>
      <c r="C1080" s="63">
        <v>-13.544067352842262</v>
      </c>
    </row>
    <row r="1081" spans="1:3" x14ac:dyDescent="0.2">
      <c r="A1081" s="63">
        <v>1052</v>
      </c>
      <c r="B1081" s="63">
        <v>23.309760843905678</v>
      </c>
      <c r="C1081" s="63">
        <v>-3.3097608439056785</v>
      </c>
    </row>
    <row r="1082" spans="1:3" x14ac:dyDescent="0.2">
      <c r="A1082" s="63">
        <v>1053</v>
      </c>
      <c r="B1082" s="63">
        <v>40.830273055545241</v>
      </c>
      <c r="C1082" s="63">
        <v>-6.8302730555452413</v>
      </c>
    </row>
    <row r="1083" spans="1:3" x14ac:dyDescent="0.2">
      <c r="A1083" s="63">
        <v>1054</v>
      </c>
      <c r="B1083" s="63">
        <v>20.547838632295225</v>
      </c>
      <c r="C1083" s="63">
        <v>-2.5478386322952247</v>
      </c>
    </row>
    <row r="1084" spans="1:3" x14ac:dyDescent="0.2">
      <c r="A1084" s="63">
        <v>1055</v>
      </c>
      <c r="B1084" s="63">
        <v>56.913637793982666</v>
      </c>
      <c r="C1084" s="63">
        <v>-7.9136377939826659</v>
      </c>
    </row>
    <row r="1085" spans="1:3" x14ac:dyDescent="0.2">
      <c r="A1085" s="63">
        <v>1056</v>
      </c>
      <c r="B1085" s="63">
        <v>79.774871966824946</v>
      </c>
      <c r="C1085" s="63">
        <v>-13.774871966824946</v>
      </c>
    </row>
    <row r="1086" spans="1:3" x14ac:dyDescent="0.2">
      <c r="A1086" s="63">
        <v>1057</v>
      </c>
      <c r="B1086" s="63">
        <v>90.483344707955794</v>
      </c>
      <c r="C1086" s="63">
        <v>-11.483344707955794</v>
      </c>
    </row>
    <row r="1087" spans="1:3" x14ac:dyDescent="0.2">
      <c r="A1087" s="63">
        <v>1058</v>
      </c>
      <c r="B1087" s="63">
        <v>46.461976142082023</v>
      </c>
      <c r="C1087" s="63">
        <v>-6.4619761420820225</v>
      </c>
    </row>
    <row r="1088" spans="1:3" x14ac:dyDescent="0.2">
      <c r="A1088" s="63">
        <v>1059</v>
      </c>
      <c r="B1088" s="63">
        <v>48.755067711863816</v>
      </c>
      <c r="C1088" s="63">
        <v>-7.7550677118638163</v>
      </c>
    </row>
    <row r="1089" spans="1:3" x14ac:dyDescent="0.2">
      <c r="A1089" s="63">
        <v>1060</v>
      </c>
      <c r="B1089" s="63">
        <v>28.058051902259006</v>
      </c>
      <c r="C1089" s="63">
        <v>-4.058051902259006</v>
      </c>
    </row>
    <row r="1090" spans="1:3" x14ac:dyDescent="0.2">
      <c r="A1090" s="63">
        <v>1061</v>
      </c>
      <c r="B1090" s="63">
        <v>-10.629152970952628</v>
      </c>
      <c r="C1090" s="63">
        <v>7.629152970952628</v>
      </c>
    </row>
    <row r="1091" spans="1:3" x14ac:dyDescent="0.2">
      <c r="A1091" s="63">
        <v>1062</v>
      </c>
      <c r="B1091" s="63">
        <v>21.449844779511981</v>
      </c>
      <c r="C1091" s="63">
        <v>2.5501552204880191</v>
      </c>
    </row>
    <row r="1092" spans="1:3" x14ac:dyDescent="0.2">
      <c r="A1092" s="63">
        <v>1063</v>
      </c>
      <c r="B1092" s="63">
        <v>84.726917652504881</v>
      </c>
      <c r="C1092" s="63">
        <v>-3.7269176525048806</v>
      </c>
    </row>
    <row r="1093" spans="1:3" x14ac:dyDescent="0.2">
      <c r="A1093" s="63">
        <v>1064</v>
      </c>
      <c r="B1093" s="63">
        <v>-17.840963118475891</v>
      </c>
      <c r="C1093" s="63">
        <v>7.8409631184758908</v>
      </c>
    </row>
    <row r="1094" spans="1:3" x14ac:dyDescent="0.2">
      <c r="A1094" s="63">
        <v>1065</v>
      </c>
      <c r="B1094" s="63">
        <v>24.51881714247429</v>
      </c>
      <c r="C1094" s="63">
        <v>-3.5188171424742904</v>
      </c>
    </row>
    <row r="1095" spans="1:3" x14ac:dyDescent="0.2">
      <c r="A1095" s="63">
        <v>1066</v>
      </c>
      <c r="B1095" s="63">
        <v>12.960724259966618</v>
      </c>
      <c r="C1095" s="63">
        <v>-0.96072425996661792</v>
      </c>
    </row>
    <row r="1096" spans="1:3" x14ac:dyDescent="0.2">
      <c r="A1096" s="63">
        <v>1067</v>
      </c>
      <c r="B1096" s="63">
        <v>24.485321974993379</v>
      </c>
      <c r="C1096" s="63">
        <v>-1.4853219749933793</v>
      </c>
    </row>
    <row r="1097" spans="1:3" x14ac:dyDescent="0.2">
      <c r="A1097" s="63">
        <v>1068</v>
      </c>
      <c r="B1097" s="63">
        <v>32.126956664019005</v>
      </c>
      <c r="C1097" s="63">
        <v>-5.126956664019005</v>
      </c>
    </row>
    <row r="1098" spans="1:3" x14ac:dyDescent="0.2">
      <c r="A1098" s="63">
        <v>1069</v>
      </c>
      <c r="B1098" s="63">
        <v>119.38401867325361</v>
      </c>
      <c r="C1098" s="63">
        <v>-21.384018673253607</v>
      </c>
    </row>
    <row r="1099" spans="1:3" x14ac:dyDescent="0.2">
      <c r="A1099" s="63">
        <v>1070</v>
      </c>
      <c r="B1099" s="63">
        <v>34.335394586694221</v>
      </c>
      <c r="C1099" s="63">
        <v>-3.3353945866942212</v>
      </c>
    </row>
    <row r="1100" spans="1:3" x14ac:dyDescent="0.2">
      <c r="A1100" s="63">
        <v>1071</v>
      </c>
      <c r="B1100" s="63">
        <v>147.47284156190995</v>
      </c>
      <c r="C1100" s="63">
        <v>-8.4728415619099451</v>
      </c>
    </row>
    <row r="1101" spans="1:3" x14ac:dyDescent="0.2">
      <c r="A1101" s="63">
        <v>1072</v>
      </c>
      <c r="B1101" s="63">
        <v>138.2068014137389</v>
      </c>
      <c r="C1101" s="63">
        <v>-27.206801413738901</v>
      </c>
    </row>
    <row r="1102" spans="1:3" x14ac:dyDescent="0.2">
      <c r="A1102" s="63">
        <v>1073</v>
      </c>
      <c r="B1102" s="63">
        <v>86.8291667534467</v>
      </c>
      <c r="C1102" s="63">
        <v>-15.8291667534467</v>
      </c>
    </row>
    <row r="1103" spans="1:3" x14ac:dyDescent="0.2">
      <c r="A1103" s="63">
        <v>1074</v>
      </c>
      <c r="B1103" s="63">
        <v>136.82878082214546</v>
      </c>
      <c r="C1103" s="63">
        <v>-25.828780822145461</v>
      </c>
    </row>
    <row r="1104" spans="1:3" x14ac:dyDescent="0.2">
      <c r="A1104" s="63">
        <v>1075</v>
      </c>
      <c r="B1104" s="63">
        <v>88.138991397824142</v>
      </c>
      <c r="C1104" s="63">
        <v>-16.138991397824142</v>
      </c>
    </row>
    <row r="1105" spans="1:3" x14ac:dyDescent="0.2">
      <c r="A1105" s="63">
        <v>1076</v>
      </c>
      <c r="B1105" s="63">
        <v>181.37214811510847</v>
      </c>
      <c r="C1105" s="63">
        <v>-42.372148115108473</v>
      </c>
    </row>
    <row r="1106" spans="1:3" x14ac:dyDescent="0.2">
      <c r="A1106" s="63">
        <v>1077</v>
      </c>
      <c r="B1106" s="63">
        <v>120.69384331763105</v>
      </c>
      <c r="C1106" s="63">
        <v>-21.69384331763105</v>
      </c>
    </row>
    <row r="1107" spans="1:3" x14ac:dyDescent="0.2">
      <c r="A1107" s="63">
        <v>1078</v>
      </c>
      <c r="B1107" s="63">
        <v>34.335394586694221</v>
      </c>
      <c r="C1107" s="63">
        <v>-3.3353945866942212</v>
      </c>
    </row>
    <row r="1108" spans="1:3" x14ac:dyDescent="0.2">
      <c r="A1108" s="63">
        <v>1079</v>
      </c>
      <c r="B1108" s="63">
        <v>314.44643205724043</v>
      </c>
      <c r="C1108" s="63">
        <v>-55.446432057240429</v>
      </c>
    </row>
    <row r="1109" spans="1:3" x14ac:dyDescent="0.2">
      <c r="A1109" s="63">
        <v>1080</v>
      </c>
      <c r="B1109" s="63">
        <v>227.09607592173438</v>
      </c>
      <c r="C1109" s="63">
        <v>-59.096075921734382</v>
      </c>
    </row>
    <row r="1110" spans="1:3" x14ac:dyDescent="0.2">
      <c r="A1110" s="63">
        <v>1081</v>
      </c>
      <c r="B1110" s="63">
        <v>167.34378508214337</v>
      </c>
      <c r="C1110" s="63">
        <v>-17.34378508214337</v>
      </c>
    </row>
    <row r="1111" spans="1:3" x14ac:dyDescent="0.2">
      <c r="A1111" s="63">
        <v>1082</v>
      </c>
      <c r="B1111" s="63">
        <v>264.25923348425914</v>
      </c>
      <c r="C1111" s="63">
        <v>-56.259233484259141</v>
      </c>
    </row>
    <row r="1112" spans="1:3" x14ac:dyDescent="0.2">
      <c r="A1112" s="63">
        <v>1083</v>
      </c>
      <c r="B1112" s="63">
        <v>301.01002620684073</v>
      </c>
      <c r="C1112" s="63">
        <v>-43.010026206840735</v>
      </c>
    </row>
    <row r="1113" spans="1:3" x14ac:dyDescent="0.2">
      <c r="A1113" s="63">
        <v>1084</v>
      </c>
      <c r="B1113" s="63">
        <v>175.06070039506659</v>
      </c>
      <c r="C1113" s="63">
        <v>-25.06070039506659</v>
      </c>
    </row>
    <row r="1114" spans="1:3" x14ac:dyDescent="0.2">
      <c r="A1114" s="63">
        <v>1085</v>
      </c>
      <c r="B1114" s="63">
        <v>177.83113468990535</v>
      </c>
      <c r="C1114" s="63">
        <v>-10.831134689905355</v>
      </c>
    </row>
    <row r="1115" spans="1:3" x14ac:dyDescent="0.2">
      <c r="A1115" s="63">
        <v>1086</v>
      </c>
      <c r="B1115" s="63">
        <v>217.90325038403253</v>
      </c>
      <c r="C1115" s="63">
        <v>-20.903250384032532</v>
      </c>
    </row>
    <row r="1116" spans="1:3" x14ac:dyDescent="0.2">
      <c r="A1116" s="63">
        <v>1087</v>
      </c>
      <c r="B1116" s="63">
        <v>13.543511096284771</v>
      </c>
      <c r="C1116" s="63">
        <v>-0.5435110962847709</v>
      </c>
    </row>
    <row r="1117" spans="1:3" x14ac:dyDescent="0.2">
      <c r="A1117" s="63">
        <v>1088</v>
      </c>
      <c r="B1117" s="63">
        <v>33.769543312267814</v>
      </c>
      <c r="C1117" s="63">
        <v>-2.7695433122678139</v>
      </c>
    </row>
    <row r="1118" spans="1:3" x14ac:dyDescent="0.2">
      <c r="A1118" s="63">
        <v>1089</v>
      </c>
      <c r="B1118" s="63">
        <v>13.454246828269277</v>
      </c>
      <c r="C1118" s="63">
        <v>-1.4542468282692766</v>
      </c>
    </row>
    <row r="1119" spans="1:3" x14ac:dyDescent="0.2">
      <c r="A1119" s="63">
        <v>1090</v>
      </c>
      <c r="B1119" s="63">
        <v>18.067186234287266</v>
      </c>
      <c r="C1119" s="63">
        <v>-1.0671862342872664</v>
      </c>
    </row>
    <row r="1120" spans="1:3" x14ac:dyDescent="0.2">
      <c r="A1120" s="63">
        <v>1091</v>
      </c>
      <c r="B1120" s="63">
        <v>7.0669726273104185</v>
      </c>
      <c r="C1120" s="63">
        <v>1.9330273726895815</v>
      </c>
    </row>
    <row r="1121" spans="1:3" x14ac:dyDescent="0.2">
      <c r="A1121" s="63">
        <v>1092</v>
      </c>
      <c r="B1121" s="63">
        <v>-6.9433781994783716</v>
      </c>
      <c r="C1121" s="63">
        <v>5.9433781994783716</v>
      </c>
    </row>
    <row r="1122" spans="1:3" x14ac:dyDescent="0.2">
      <c r="A1122" s="63">
        <v>1093</v>
      </c>
      <c r="B1122" s="63">
        <v>-4.3952528790401066</v>
      </c>
      <c r="C1122" s="63">
        <v>-7.6047471209598934</v>
      </c>
    </row>
    <row r="1123" spans="1:3" x14ac:dyDescent="0.2">
      <c r="A1123" s="63">
        <v>1094</v>
      </c>
      <c r="B1123" s="63">
        <v>20.457067027079699</v>
      </c>
      <c r="C1123" s="63">
        <v>-3.4570670270796988</v>
      </c>
    </row>
    <row r="1124" spans="1:3" x14ac:dyDescent="0.2">
      <c r="A1124" s="63">
        <v>1095</v>
      </c>
      <c r="B1124" s="63">
        <v>0.62512157336866925</v>
      </c>
      <c r="C1124" s="63">
        <v>0.37487842663133075</v>
      </c>
    </row>
    <row r="1125" spans="1:3" x14ac:dyDescent="0.2">
      <c r="A1125" s="63">
        <v>1096</v>
      </c>
      <c r="B1125" s="63">
        <v>-0.8999735621525643</v>
      </c>
      <c r="C1125" s="63">
        <v>0.8999735621525643</v>
      </c>
    </row>
    <row r="1126" spans="1:3" x14ac:dyDescent="0.2">
      <c r="A1126" s="63">
        <v>1097</v>
      </c>
      <c r="B1126" s="63">
        <v>36.385692002504591</v>
      </c>
      <c r="C1126" s="63">
        <v>-4.3856920025045909</v>
      </c>
    </row>
    <row r="1127" spans="1:3" x14ac:dyDescent="0.2">
      <c r="A1127" s="63">
        <v>1098</v>
      </c>
      <c r="B1127" s="63">
        <v>40.369586397668172</v>
      </c>
      <c r="C1127" s="63">
        <v>-5.3695863976681721</v>
      </c>
    </row>
    <row r="1128" spans="1:3" x14ac:dyDescent="0.2">
      <c r="A1128" s="63">
        <v>1099</v>
      </c>
      <c r="B1128" s="63">
        <v>35.476317325832547</v>
      </c>
      <c r="C1128" s="63">
        <v>-3.4763173258325466</v>
      </c>
    </row>
    <row r="1129" spans="1:3" x14ac:dyDescent="0.2">
      <c r="A1129" s="63">
        <v>1100</v>
      </c>
      <c r="B1129" s="63">
        <v>35.452433213723424</v>
      </c>
      <c r="C1129" s="63">
        <v>-4.4524332137234239</v>
      </c>
    </row>
    <row r="1130" spans="1:3" x14ac:dyDescent="0.2">
      <c r="A1130" s="63">
        <v>1101</v>
      </c>
      <c r="B1130" s="63">
        <v>10.362415838866969</v>
      </c>
      <c r="C1130" s="63">
        <v>-1.3624158388669692</v>
      </c>
    </row>
    <row r="1131" spans="1:3" x14ac:dyDescent="0.2">
      <c r="A1131" s="63">
        <v>1102</v>
      </c>
      <c r="B1131" s="63">
        <v>16.741066928372298</v>
      </c>
      <c r="C1131" s="63">
        <v>-0.74106692837229815</v>
      </c>
    </row>
    <row r="1132" spans="1:3" x14ac:dyDescent="0.2">
      <c r="A1132" s="63">
        <v>1103</v>
      </c>
      <c r="B1132" s="63">
        <v>128.60991519274589</v>
      </c>
      <c r="C1132" s="63">
        <v>-24.609915192745888</v>
      </c>
    </row>
    <row r="1133" spans="1:3" x14ac:dyDescent="0.2">
      <c r="A1133" s="63">
        <v>1104</v>
      </c>
      <c r="B1133" s="63">
        <v>166.43338664967158</v>
      </c>
      <c r="C1133" s="63">
        <v>-38.433386649671576</v>
      </c>
    </row>
    <row r="1134" spans="1:3" x14ac:dyDescent="0.2">
      <c r="A1134" s="63">
        <v>1105</v>
      </c>
      <c r="B1134" s="63">
        <v>89.963395900559931</v>
      </c>
      <c r="C1134" s="63">
        <v>-8.9633959005599309</v>
      </c>
    </row>
    <row r="1135" spans="1:3" x14ac:dyDescent="0.2">
      <c r="A1135" s="63">
        <v>1106</v>
      </c>
      <c r="B1135" s="63">
        <v>11.650899615589175</v>
      </c>
      <c r="C1135" s="63">
        <v>-0.65089961558917508</v>
      </c>
    </row>
    <row r="1136" spans="1:3" x14ac:dyDescent="0.2">
      <c r="A1136" s="63">
        <v>1107</v>
      </c>
      <c r="B1136" s="63">
        <v>23.208992498096848</v>
      </c>
      <c r="C1136" s="63">
        <v>-3.2089924980968476</v>
      </c>
    </row>
    <row r="1137" spans="1:3" x14ac:dyDescent="0.2">
      <c r="A1137" s="63">
        <v>1108</v>
      </c>
      <c r="B1137" s="63">
        <v>20.716242935733607</v>
      </c>
      <c r="C1137" s="63">
        <v>-2.7162429357336073</v>
      </c>
    </row>
    <row r="1138" spans="1:3" x14ac:dyDescent="0.2">
      <c r="A1138" s="63">
        <v>1109</v>
      </c>
      <c r="B1138" s="63">
        <v>-16.531138474098448</v>
      </c>
      <c r="C1138" s="63">
        <v>7.5311384740984479</v>
      </c>
    </row>
    <row r="1139" spans="1:3" x14ac:dyDescent="0.2">
      <c r="A1139" s="63">
        <v>1110</v>
      </c>
      <c r="B1139" s="63">
        <v>33.910907766546472</v>
      </c>
      <c r="C1139" s="63">
        <v>-4.9109077665464724</v>
      </c>
    </row>
    <row r="1140" spans="1:3" x14ac:dyDescent="0.2">
      <c r="A1140" s="63">
        <v>1111</v>
      </c>
      <c r="B1140" s="63">
        <v>68.670395603509263</v>
      </c>
      <c r="C1140" s="63">
        <v>-10.670395603509263</v>
      </c>
    </row>
    <row r="1141" spans="1:3" x14ac:dyDescent="0.2">
      <c r="A1141" s="63">
        <v>1112</v>
      </c>
      <c r="B1141" s="63">
        <v>24.250319618069046</v>
      </c>
      <c r="C1141" s="63">
        <v>-3.2503196180690459</v>
      </c>
    </row>
    <row r="1142" spans="1:3" x14ac:dyDescent="0.2">
      <c r="A1142" s="63">
        <v>1113</v>
      </c>
      <c r="B1142" s="63">
        <v>-13.89220781121624</v>
      </c>
      <c r="C1142" s="63">
        <v>7.8922078112162399</v>
      </c>
    </row>
    <row r="1143" spans="1:3" x14ac:dyDescent="0.2">
      <c r="A1143" s="63">
        <v>1114</v>
      </c>
      <c r="B1143" s="63">
        <v>65.48321811665565</v>
      </c>
      <c r="C1143" s="63">
        <v>-9.4832181166556495</v>
      </c>
    </row>
    <row r="1144" spans="1:3" x14ac:dyDescent="0.2">
      <c r="A1144" s="63">
        <v>1115</v>
      </c>
      <c r="B1144" s="63">
        <v>43.265919626671547</v>
      </c>
      <c r="C1144" s="63">
        <v>-7.2659196266715469</v>
      </c>
    </row>
    <row r="1145" spans="1:3" x14ac:dyDescent="0.2">
      <c r="A1145" s="63">
        <v>1116</v>
      </c>
      <c r="B1145" s="63">
        <v>20.395164802784784</v>
      </c>
      <c r="C1145" s="63">
        <v>-2.3951648027847838</v>
      </c>
    </row>
    <row r="1146" spans="1:3" x14ac:dyDescent="0.2">
      <c r="A1146" s="63">
        <v>1117</v>
      </c>
      <c r="B1146" s="63">
        <v>41.98687462935824</v>
      </c>
      <c r="C1146" s="63">
        <v>-9.9868746293582404</v>
      </c>
    </row>
    <row r="1147" spans="1:3" x14ac:dyDescent="0.2">
      <c r="A1147" s="63">
        <v>1118</v>
      </c>
      <c r="B1147" s="63">
        <v>85.260274309101533</v>
      </c>
      <c r="C1147" s="63">
        <v>-14.260274309101533</v>
      </c>
    </row>
    <row r="1148" spans="1:3" x14ac:dyDescent="0.2">
      <c r="A1148" s="63">
        <v>1119</v>
      </c>
      <c r="B1148" s="63">
        <v>36.385692002504591</v>
      </c>
      <c r="C1148" s="63">
        <v>-4.3856920025045909</v>
      </c>
    </row>
    <row r="1149" spans="1:3" x14ac:dyDescent="0.2">
      <c r="A1149" s="63">
        <v>1120</v>
      </c>
      <c r="B1149" s="63">
        <v>15.821286330365286</v>
      </c>
      <c r="C1149" s="63">
        <v>-0.82128633036528598</v>
      </c>
    </row>
    <row r="1150" spans="1:3" x14ac:dyDescent="0.2">
      <c r="A1150" s="63">
        <v>1121</v>
      </c>
      <c r="B1150" s="63">
        <v>36.762257858100881</v>
      </c>
      <c r="C1150" s="63">
        <v>-4.762257858100881</v>
      </c>
    </row>
    <row r="1151" spans="1:3" x14ac:dyDescent="0.2">
      <c r="A1151" s="63">
        <v>1122</v>
      </c>
      <c r="B1151" s="63">
        <v>36.786141970209989</v>
      </c>
      <c r="C1151" s="63">
        <v>-3.7861419702099894</v>
      </c>
    </row>
    <row r="1152" spans="1:3" x14ac:dyDescent="0.2">
      <c r="A1152" s="63">
        <v>1123</v>
      </c>
      <c r="B1152" s="63">
        <v>-12.582383166838783</v>
      </c>
      <c r="C1152" s="63">
        <v>7.5823831668387829</v>
      </c>
    </row>
    <row r="1153" spans="1:3" x14ac:dyDescent="0.2">
      <c r="A1153" s="63">
        <v>1124</v>
      </c>
      <c r="B1153" s="63">
        <v>18.544231974424367</v>
      </c>
      <c r="C1153" s="63">
        <v>-2.5442319744243669</v>
      </c>
    </row>
    <row r="1154" spans="1:3" x14ac:dyDescent="0.2">
      <c r="A1154" s="63">
        <v>1125</v>
      </c>
      <c r="B1154" s="63">
        <v>85.499807665922845</v>
      </c>
      <c r="C1154" s="63">
        <v>-10.499807665922845</v>
      </c>
    </row>
    <row r="1155" spans="1:3" x14ac:dyDescent="0.2">
      <c r="A1155" s="63">
        <v>1126</v>
      </c>
      <c r="B1155" s="63">
        <v>47.541105323585782</v>
      </c>
      <c r="C1155" s="63">
        <v>-6.5411053235857821</v>
      </c>
    </row>
    <row r="1156" spans="1:3" x14ac:dyDescent="0.2">
      <c r="A1156" s="63">
        <v>1127</v>
      </c>
      <c r="B1156" s="63">
        <v>68.670395603509263</v>
      </c>
      <c r="C1156" s="63">
        <v>-10.670395603509263</v>
      </c>
    </row>
    <row r="1157" spans="1:3" x14ac:dyDescent="0.2">
      <c r="A1157" s="63">
        <v>1128</v>
      </c>
      <c r="B1157" s="63">
        <v>43.265919626671547</v>
      </c>
      <c r="C1157" s="63">
        <v>-7.2659196266715469</v>
      </c>
    </row>
    <row r="1158" spans="1:3" x14ac:dyDescent="0.2">
      <c r="A1158" s="63">
        <v>1129</v>
      </c>
      <c r="B1158" s="63">
        <v>21.704989447162227</v>
      </c>
      <c r="C1158" s="63">
        <v>-2.7049894471622267</v>
      </c>
    </row>
    <row r="1159" spans="1:3" x14ac:dyDescent="0.2">
      <c r="A1159" s="63">
        <v>1130</v>
      </c>
      <c r="B1159" s="63">
        <v>64.173393472278207</v>
      </c>
      <c r="C1159" s="63">
        <v>-9.1733934722782067</v>
      </c>
    </row>
    <row r="1160" spans="1:3" x14ac:dyDescent="0.2">
      <c r="A1160" s="63">
        <v>1131</v>
      </c>
      <c r="B1160" s="63">
        <v>35.372375789709722</v>
      </c>
      <c r="C1160" s="63">
        <v>-3.3723757897097215</v>
      </c>
    </row>
    <row r="1161" spans="1:3" x14ac:dyDescent="0.2">
      <c r="A1161" s="63">
        <v>1132</v>
      </c>
      <c r="B1161" s="63">
        <v>85.260274309101533</v>
      </c>
      <c r="C1161" s="63">
        <v>-14.260274309101533</v>
      </c>
    </row>
    <row r="1162" spans="1:3" x14ac:dyDescent="0.2">
      <c r="A1162" s="63">
        <v>1133</v>
      </c>
      <c r="B1162" s="63">
        <v>126.12947812787773</v>
      </c>
      <c r="C1162" s="63">
        <v>-22.129478127877732</v>
      </c>
    </row>
    <row r="1163" spans="1:3" x14ac:dyDescent="0.2">
      <c r="A1163" s="63">
        <v>1134</v>
      </c>
      <c r="B1163" s="63">
        <v>145.41927771023532</v>
      </c>
      <c r="C1163" s="63">
        <v>-16.41927771023532</v>
      </c>
    </row>
    <row r="1164" spans="1:3" x14ac:dyDescent="0.2">
      <c r="A1164" s="63">
        <v>1135</v>
      </c>
      <c r="B1164" s="63">
        <v>16.741066928372298</v>
      </c>
      <c r="C1164" s="63">
        <v>-0.74106692837229815</v>
      </c>
    </row>
    <row r="1165" spans="1:3" x14ac:dyDescent="0.2">
      <c r="A1165" s="63">
        <v>1136</v>
      </c>
      <c r="B1165" s="63">
        <v>10.362415838866969</v>
      </c>
      <c r="C1165" s="63">
        <v>-1.3624158388669692</v>
      </c>
    </row>
    <row r="1166" spans="1:3" x14ac:dyDescent="0.2">
      <c r="A1166" s="63">
        <v>1137</v>
      </c>
      <c r="B1166" s="63">
        <v>11.650899615589175</v>
      </c>
      <c r="C1166" s="63">
        <v>-0.65089961558917508</v>
      </c>
    </row>
    <row r="1167" spans="1:3" x14ac:dyDescent="0.2">
      <c r="A1167" s="63">
        <v>1138</v>
      </c>
      <c r="B1167" s="63">
        <v>1.7204237503746298</v>
      </c>
      <c r="C1167" s="63">
        <v>5.2795762496253698</v>
      </c>
    </row>
    <row r="1168" spans="1:3" x14ac:dyDescent="0.2">
      <c r="A1168" s="63">
        <v>1139</v>
      </c>
      <c r="B1168" s="63">
        <v>107.8776635912746</v>
      </c>
      <c r="C1168" s="63">
        <v>-26.877663591274597</v>
      </c>
    </row>
    <row r="1169" spans="1:3" x14ac:dyDescent="0.2">
      <c r="A1169" s="63">
        <v>1140</v>
      </c>
      <c r="B1169" s="63">
        <v>663.28815822826914</v>
      </c>
      <c r="C1169" s="63">
        <v>-99.28815822826914</v>
      </c>
    </row>
    <row r="1170" spans="1:3" x14ac:dyDescent="0.2">
      <c r="A1170" s="63">
        <v>1141</v>
      </c>
      <c r="B1170" s="63">
        <v>18.067186234287266</v>
      </c>
      <c r="C1170" s="63">
        <v>-1.0671862342872664</v>
      </c>
    </row>
    <row r="1171" spans="1:3" x14ac:dyDescent="0.2">
      <c r="A1171" s="63">
        <v>1142</v>
      </c>
      <c r="B1171" s="63">
        <v>33.769543312267814</v>
      </c>
      <c r="C1171" s="63">
        <v>-2.7695433122678139</v>
      </c>
    </row>
    <row r="1172" spans="1:3" x14ac:dyDescent="0.2">
      <c r="A1172" s="63">
        <v>1143</v>
      </c>
      <c r="B1172" s="63">
        <v>-0.8999735621525643</v>
      </c>
      <c r="C1172" s="63">
        <v>0.8999735621525643</v>
      </c>
    </row>
    <row r="1173" spans="1:3" x14ac:dyDescent="0.2">
      <c r="A1173" s="63">
        <v>1144</v>
      </c>
      <c r="B1173" s="63">
        <v>-6.9433781994783716</v>
      </c>
      <c r="C1173" s="63">
        <v>5.9433781994783716</v>
      </c>
    </row>
    <row r="1174" spans="1:3" x14ac:dyDescent="0.2">
      <c r="A1174" s="63">
        <v>1145</v>
      </c>
      <c r="B1174" s="63">
        <v>-0.68470307100877359</v>
      </c>
      <c r="C1174" s="63">
        <v>0.68470307100877359</v>
      </c>
    </row>
    <row r="1175" spans="1:3" x14ac:dyDescent="0.2">
      <c r="A1175" s="63">
        <v>1146</v>
      </c>
      <c r="B1175" s="63">
        <v>59.429210144670691</v>
      </c>
      <c r="C1175" s="63">
        <v>-10.429210144670691</v>
      </c>
    </row>
    <row r="1176" spans="1:3" x14ac:dyDescent="0.2">
      <c r="A1176" s="63">
        <v>1147</v>
      </c>
      <c r="B1176" s="63">
        <v>50.175163395075558</v>
      </c>
      <c r="C1176" s="63">
        <v>-7.1751633950755576</v>
      </c>
    </row>
    <row r="1177" spans="1:3" x14ac:dyDescent="0.2">
      <c r="A1177" s="63">
        <v>1148</v>
      </c>
      <c r="B1177" s="63">
        <v>178.68430287913759</v>
      </c>
      <c r="C1177" s="63">
        <v>-40.68430287913759</v>
      </c>
    </row>
    <row r="1178" spans="1:3" x14ac:dyDescent="0.2">
      <c r="A1178" s="63">
        <v>1149</v>
      </c>
      <c r="B1178" s="63">
        <v>135.7263643488707</v>
      </c>
      <c r="C1178" s="63">
        <v>-24.726364348870703</v>
      </c>
    </row>
    <row r="1179" spans="1:3" x14ac:dyDescent="0.2">
      <c r="A1179" s="63">
        <v>1150</v>
      </c>
      <c r="B1179" s="63">
        <v>119.38401867325361</v>
      </c>
      <c r="C1179" s="63">
        <v>-21.384018673253607</v>
      </c>
    </row>
    <row r="1180" spans="1:3" x14ac:dyDescent="0.2">
      <c r="A1180" s="63">
        <v>1151</v>
      </c>
      <c r="B1180" s="63">
        <v>442.13834658921002</v>
      </c>
      <c r="C1180" s="63">
        <v>-54.138346589210016</v>
      </c>
    </row>
    <row r="1181" spans="1:3" x14ac:dyDescent="0.2">
      <c r="A1181" s="63">
        <v>1152</v>
      </c>
      <c r="B1181" s="63">
        <v>-193.05560255425783</v>
      </c>
      <c r="C1181" s="63">
        <v>29.055602554257831</v>
      </c>
    </row>
    <row r="1182" spans="1:3" x14ac:dyDescent="0.2">
      <c r="A1182" s="63">
        <v>1153</v>
      </c>
      <c r="B1182" s="63">
        <v>223.96344069989084</v>
      </c>
      <c r="C1182" s="63">
        <v>-41.963440699890839</v>
      </c>
    </row>
    <row r="1183" spans="1:3" x14ac:dyDescent="0.2">
      <c r="A1183" s="63">
        <v>1154</v>
      </c>
      <c r="B1183" s="63">
        <v>-340.91649180176483</v>
      </c>
      <c r="C1183" s="63">
        <v>74.916491801764835</v>
      </c>
    </row>
    <row r="1184" spans="1:3" x14ac:dyDescent="0.2">
      <c r="A1184" s="63">
        <v>1155</v>
      </c>
      <c r="B1184" s="63">
        <v>440.52227110587984</v>
      </c>
      <c r="C1184" s="63">
        <v>-70.522271105879838</v>
      </c>
    </row>
    <row r="1185" spans="1:3" x14ac:dyDescent="0.2">
      <c r="A1185" s="63">
        <v>1156</v>
      </c>
      <c r="B1185" s="63">
        <v>68.670395603509263</v>
      </c>
      <c r="C1185" s="63">
        <v>-10.670395603509263</v>
      </c>
    </row>
    <row r="1186" spans="1:3" x14ac:dyDescent="0.2">
      <c r="A1186" s="63">
        <v>1157</v>
      </c>
      <c r="B1186" s="63">
        <v>41.478957965988357</v>
      </c>
      <c r="C1186" s="63">
        <v>-5.4789579659883572</v>
      </c>
    </row>
    <row r="1187" spans="1:3" x14ac:dyDescent="0.2">
      <c r="A1187" s="63">
        <v>1158</v>
      </c>
      <c r="B1187" s="63">
        <v>38.259932035054049</v>
      </c>
      <c r="C1187" s="63">
        <v>-6.2599320350540495</v>
      </c>
    </row>
    <row r="1188" spans="1:3" x14ac:dyDescent="0.2">
      <c r="A1188" s="63">
        <v>1159</v>
      </c>
      <c r="B1188" s="63">
        <v>35.452433213723424</v>
      </c>
      <c r="C1188" s="63">
        <v>-4.4524332137234239</v>
      </c>
    </row>
    <row r="1189" spans="1:3" x14ac:dyDescent="0.2">
      <c r="A1189" s="63">
        <v>1160</v>
      </c>
      <c r="B1189" s="63">
        <v>-7.920312249211654</v>
      </c>
      <c r="C1189" s="63">
        <v>1.920312249211654</v>
      </c>
    </row>
    <row r="1190" spans="1:3" x14ac:dyDescent="0.2">
      <c r="A1190" s="63">
        <v>1161</v>
      </c>
      <c r="B1190" s="63">
        <v>35.220732410923922</v>
      </c>
      <c r="C1190" s="63">
        <v>-5.2207324109239224</v>
      </c>
    </row>
    <row r="1191" spans="1:3" x14ac:dyDescent="0.2">
      <c r="A1191" s="63">
        <v>1162</v>
      </c>
      <c r="B1191" s="63">
        <v>24.250319618069046</v>
      </c>
      <c r="C1191" s="63">
        <v>-3.2503196180690459</v>
      </c>
    </row>
    <row r="1192" spans="1:3" x14ac:dyDescent="0.2">
      <c r="A1192" s="63">
        <v>1163</v>
      </c>
      <c r="B1192" s="63">
        <v>-1.7074076430692378</v>
      </c>
      <c r="C1192" s="63">
        <v>-9.2925923569307614</v>
      </c>
    </row>
    <row r="1193" spans="1:3" x14ac:dyDescent="0.2">
      <c r="A1193" s="63">
        <v>1164</v>
      </c>
      <c r="B1193" s="63">
        <v>51.484988039453</v>
      </c>
      <c r="C1193" s="63">
        <v>-7.4849880394530004</v>
      </c>
    </row>
    <row r="1194" spans="1:3" x14ac:dyDescent="0.2">
      <c r="A1194" s="63">
        <v>1165</v>
      </c>
      <c r="B1194" s="63">
        <v>18.067186234287266</v>
      </c>
      <c r="C1194" s="63">
        <v>-1.0671862342872664</v>
      </c>
    </row>
    <row r="1195" spans="1:3" x14ac:dyDescent="0.2">
      <c r="A1195" s="63">
        <v>1166</v>
      </c>
      <c r="B1195" s="63">
        <v>8.3767972716878614</v>
      </c>
      <c r="C1195" s="63">
        <v>1.6232027283121386</v>
      </c>
    </row>
    <row r="1196" spans="1:3" x14ac:dyDescent="0.2">
      <c r="A1196" s="63">
        <v>1167</v>
      </c>
      <c r="B1196" s="63">
        <v>3.4260991378486958</v>
      </c>
      <c r="C1196" s="63">
        <v>-2.4260991378486958</v>
      </c>
    </row>
    <row r="1197" spans="1:3" x14ac:dyDescent="0.2">
      <c r="A1197" s="63">
        <v>1168</v>
      </c>
      <c r="B1197" s="63">
        <v>-6.9433781994783716</v>
      </c>
      <c r="C1197" s="63">
        <v>5.9433781994783716</v>
      </c>
    </row>
    <row r="1198" spans="1:3" x14ac:dyDescent="0.2">
      <c r="A1198" s="63">
        <v>1169</v>
      </c>
      <c r="B1198" s="63">
        <v>21.766891671457149</v>
      </c>
      <c r="C1198" s="63">
        <v>-3.7668916714571488</v>
      </c>
    </row>
    <row r="1199" spans="1:3" x14ac:dyDescent="0.2">
      <c r="A1199" s="63">
        <v>1170</v>
      </c>
      <c r="B1199" s="63">
        <v>16.741066928372298</v>
      </c>
      <c r="C1199" s="63">
        <v>-0.74106692837229815</v>
      </c>
    </row>
    <row r="1200" spans="1:3" x14ac:dyDescent="0.2">
      <c r="A1200" s="63">
        <v>1171</v>
      </c>
      <c r="B1200" s="63">
        <v>33.436781308396455</v>
      </c>
      <c r="C1200" s="63">
        <v>-5.4367813083964549</v>
      </c>
    </row>
    <row r="1201" spans="1:3" x14ac:dyDescent="0.2">
      <c r="A1201" s="63">
        <v>1172</v>
      </c>
      <c r="B1201" s="63">
        <v>38.679625209533967</v>
      </c>
      <c r="C1201" s="63">
        <v>-6.6796252095339668</v>
      </c>
    </row>
    <row r="1202" spans="1:3" x14ac:dyDescent="0.2">
      <c r="A1202" s="63">
        <v>1173</v>
      </c>
      <c r="B1202" s="63">
        <v>21.704989447162227</v>
      </c>
      <c r="C1202" s="63">
        <v>-2.7049894471622267</v>
      </c>
    </row>
    <row r="1203" spans="1:3" x14ac:dyDescent="0.2">
      <c r="A1203" s="63">
        <v>1174</v>
      </c>
      <c r="B1203" s="63">
        <v>184.57207729524555</v>
      </c>
      <c r="C1203" s="63">
        <v>-56.572077295245549</v>
      </c>
    </row>
    <row r="1204" spans="1:3" x14ac:dyDescent="0.2">
      <c r="A1204" s="63">
        <v>1175</v>
      </c>
      <c r="B1204" s="63">
        <v>10.362415838866969</v>
      </c>
      <c r="C1204" s="63">
        <v>-1.3624158388669692</v>
      </c>
    </row>
    <row r="1205" spans="1:3" x14ac:dyDescent="0.2">
      <c r="A1205" s="63">
        <v>1176</v>
      </c>
      <c r="B1205" s="63">
        <v>131.15854820483011</v>
      </c>
      <c r="C1205" s="63">
        <v>-28.158548204830112</v>
      </c>
    </row>
    <row r="1206" spans="1:3" x14ac:dyDescent="0.2">
      <c r="A1206" s="63">
        <v>1177</v>
      </c>
      <c r="B1206" s="63">
        <v>86.8291667534467</v>
      </c>
      <c r="C1206" s="63">
        <v>-15.8291667534467</v>
      </c>
    </row>
    <row r="1207" spans="1:3" x14ac:dyDescent="0.2">
      <c r="A1207" s="63">
        <v>1178</v>
      </c>
      <c r="B1207" s="63">
        <v>261.3064011680712</v>
      </c>
      <c r="C1207" s="63">
        <v>-55.306401168071204</v>
      </c>
    </row>
    <row r="1208" spans="1:3" x14ac:dyDescent="0.2">
      <c r="A1208" s="63">
        <v>1179</v>
      </c>
      <c r="B1208" s="63">
        <v>22.02606758011105</v>
      </c>
      <c r="C1208" s="63">
        <v>-3.0260675801110501</v>
      </c>
    </row>
    <row r="1209" spans="1:3" x14ac:dyDescent="0.2">
      <c r="A1209" s="63">
        <v>1180</v>
      </c>
      <c r="B1209" s="63">
        <v>23.208992498096848</v>
      </c>
      <c r="C1209" s="63">
        <v>-3.2089924980968476</v>
      </c>
    </row>
    <row r="1210" spans="1:3" x14ac:dyDescent="0.2">
      <c r="A1210" s="63">
        <v>1181</v>
      </c>
      <c r="B1210" s="63">
        <v>39.625777033460487</v>
      </c>
      <c r="C1210" s="63">
        <v>-9.6257770334604871</v>
      </c>
    </row>
    <row r="1211" spans="1:3" x14ac:dyDescent="0.2">
      <c r="A1211" s="63">
        <v>1182</v>
      </c>
      <c r="B1211" s="63">
        <v>146.13112489776483</v>
      </c>
      <c r="C1211" s="63">
        <v>-34.131124897764835</v>
      </c>
    </row>
    <row r="1212" spans="1:3" x14ac:dyDescent="0.2">
      <c r="A1212" s="63">
        <v>1183</v>
      </c>
      <c r="B1212" s="63">
        <v>119.38401867325361</v>
      </c>
      <c r="C1212" s="63">
        <v>-21.384018673253607</v>
      </c>
    </row>
    <row r="1213" spans="1:3" x14ac:dyDescent="0.2">
      <c r="A1213" s="63">
        <v>1184</v>
      </c>
      <c r="B1213" s="63">
        <v>35.476317325832547</v>
      </c>
      <c r="C1213" s="63">
        <v>-3.4763173258325466</v>
      </c>
    </row>
    <row r="1214" spans="1:3" x14ac:dyDescent="0.2">
      <c r="A1214" s="63">
        <v>1185</v>
      </c>
      <c r="B1214" s="63">
        <v>18.544231974424367</v>
      </c>
      <c r="C1214" s="63">
        <v>-2.5442319744243669</v>
      </c>
    </row>
    <row r="1215" spans="1:3" x14ac:dyDescent="0.2">
      <c r="A1215" s="63">
        <v>1186</v>
      </c>
      <c r="B1215" s="63">
        <v>58.119385500293241</v>
      </c>
      <c r="C1215" s="63">
        <v>-10.119385500293241</v>
      </c>
    </row>
    <row r="1216" spans="1:3" x14ac:dyDescent="0.2">
      <c r="A1216" s="63">
        <v>1187</v>
      </c>
      <c r="B1216" s="63">
        <v>51.484988039453</v>
      </c>
      <c r="C1216" s="63">
        <v>-7.4849880394530004</v>
      </c>
    </row>
    <row r="1217" spans="1:3" x14ac:dyDescent="0.2">
      <c r="A1217" s="63">
        <v>1188</v>
      </c>
      <c r="B1217" s="63">
        <v>-1.6392116958532403</v>
      </c>
      <c r="C1217" s="63">
        <v>-10.360788304146759</v>
      </c>
    </row>
    <row r="1218" spans="1:3" x14ac:dyDescent="0.2">
      <c r="A1218" s="63">
        <v>1189</v>
      </c>
      <c r="B1218" s="63">
        <v>-5.6335535551009137</v>
      </c>
      <c r="C1218" s="63">
        <v>5.6335535551009137</v>
      </c>
    </row>
    <row r="1219" spans="1:3" x14ac:dyDescent="0.2">
      <c r="A1219" s="63">
        <v>1190</v>
      </c>
      <c r="B1219" s="63">
        <v>20.457067027079699</v>
      </c>
      <c r="C1219" s="63">
        <v>-3.4570670270796988</v>
      </c>
    </row>
    <row r="1220" spans="1:3" x14ac:dyDescent="0.2">
      <c r="A1220" s="63">
        <v>1191</v>
      </c>
      <c r="B1220" s="63">
        <v>0.62512157336866925</v>
      </c>
      <c r="C1220" s="63">
        <v>0.37487842663133075</v>
      </c>
    </row>
    <row r="1221" spans="1:3" x14ac:dyDescent="0.2">
      <c r="A1221" s="63">
        <v>1192</v>
      </c>
      <c r="B1221" s="63">
        <v>35.452433213723424</v>
      </c>
      <c r="C1221" s="63">
        <v>-4.4524332137234239</v>
      </c>
    </row>
    <row r="1222" spans="1:3" x14ac:dyDescent="0.2">
      <c r="A1222" s="63">
        <v>1193</v>
      </c>
      <c r="B1222" s="63">
        <v>41.679411042045615</v>
      </c>
      <c r="C1222" s="63">
        <v>-5.679411042045615</v>
      </c>
    </row>
    <row r="1223" spans="1:3" x14ac:dyDescent="0.2">
      <c r="A1223" s="63">
        <v>1194</v>
      </c>
      <c r="B1223" s="63">
        <v>38.259932035054049</v>
      </c>
      <c r="C1223" s="63">
        <v>-6.2599320350540495</v>
      </c>
    </row>
    <row r="1224" spans="1:3" x14ac:dyDescent="0.2">
      <c r="A1224" s="63">
        <v>1195</v>
      </c>
      <c r="B1224" s="63">
        <v>35.075867358127148</v>
      </c>
      <c r="C1224" s="63">
        <v>-4.0758673581271481</v>
      </c>
    </row>
    <row r="1225" spans="1:3" x14ac:dyDescent="0.2">
      <c r="A1225" s="63">
        <v>1196</v>
      </c>
      <c r="B1225" s="63">
        <v>-151.04749014508855</v>
      </c>
      <c r="C1225" s="63">
        <v>13.047490145088545</v>
      </c>
    </row>
    <row r="1226" spans="1:3" x14ac:dyDescent="0.2">
      <c r="A1226" s="63">
        <v>1197</v>
      </c>
      <c r="B1226" s="63">
        <v>449.3416028920779</v>
      </c>
      <c r="C1226" s="63">
        <v>-79.341602892077901</v>
      </c>
    </row>
    <row r="1227" spans="1:3" x14ac:dyDescent="0.2">
      <c r="A1227" s="63">
        <v>1198</v>
      </c>
      <c r="B1227" s="63">
        <v>170.62358750067966</v>
      </c>
      <c r="C1227" s="63">
        <v>-31.623587500679662</v>
      </c>
    </row>
    <row r="1228" spans="1:3" x14ac:dyDescent="0.2">
      <c r="A1228" s="63">
        <v>1199</v>
      </c>
      <c r="B1228" s="63">
        <v>248.4212035543089</v>
      </c>
      <c r="C1228" s="63">
        <v>-43.421203554308903</v>
      </c>
    </row>
    <row r="1229" spans="1:3" x14ac:dyDescent="0.2">
      <c r="A1229" s="63">
        <v>1200</v>
      </c>
      <c r="B1229" s="63">
        <v>88.138991397824142</v>
      </c>
      <c r="C1229" s="63">
        <v>-16.138991397824142</v>
      </c>
    </row>
    <row r="1230" spans="1:3" x14ac:dyDescent="0.2">
      <c r="A1230" s="63">
        <v>1201</v>
      </c>
      <c r="B1230" s="63">
        <v>137.03618899324815</v>
      </c>
      <c r="C1230" s="63">
        <v>-25.036188993248146</v>
      </c>
    </row>
    <row r="1231" spans="1:3" x14ac:dyDescent="0.2">
      <c r="A1231" s="63">
        <v>1202</v>
      </c>
      <c r="B1231" s="63">
        <v>119.38401867325361</v>
      </c>
      <c r="C1231" s="63">
        <v>-21.384018673253607</v>
      </c>
    </row>
    <row r="1232" spans="1:3" x14ac:dyDescent="0.2">
      <c r="A1232" s="63">
        <v>1203</v>
      </c>
      <c r="B1232" s="63">
        <v>33.025569942316778</v>
      </c>
      <c r="C1232" s="63">
        <v>-3.0255699423167783</v>
      </c>
    </row>
    <row r="1233" spans="1:3" x14ac:dyDescent="0.2">
      <c r="A1233" s="63">
        <v>1204</v>
      </c>
      <c r="B1233" s="63">
        <v>-190.45182680255988</v>
      </c>
      <c r="C1233" s="63">
        <v>33.451826802559879</v>
      </c>
    </row>
    <row r="1234" spans="1:3" x14ac:dyDescent="0.2">
      <c r="A1234" s="63">
        <v>1205</v>
      </c>
      <c r="B1234" s="63">
        <v>204.84033828513674</v>
      </c>
      <c r="C1234" s="63">
        <v>-37.840338285136738</v>
      </c>
    </row>
    <row r="1235" spans="1:3" x14ac:dyDescent="0.2">
      <c r="A1235" s="63">
        <v>1206</v>
      </c>
      <c r="B1235" s="63">
        <v>32.237710777382866</v>
      </c>
      <c r="C1235" s="63">
        <v>12.762289222617134</v>
      </c>
    </row>
    <row r="1236" spans="1:3" x14ac:dyDescent="0.2">
      <c r="A1236" s="63">
        <v>1207</v>
      </c>
      <c r="B1236" s="63">
        <v>304.8002879160864</v>
      </c>
      <c r="C1236" s="63">
        <v>-45.800287916086404</v>
      </c>
    </row>
    <row r="1237" spans="1:3" x14ac:dyDescent="0.2">
      <c r="A1237" s="63">
        <v>1208</v>
      </c>
      <c r="B1237" s="63">
        <v>-2.2097982065300141</v>
      </c>
      <c r="C1237" s="63">
        <v>1.2097982065300141</v>
      </c>
    </row>
    <row r="1238" spans="1:3" x14ac:dyDescent="0.2">
      <c r="A1238" s="63">
        <v>1209</v>
      </c>
      <c r="B1238" s="63">
        <v>41.332646681899526</v>
      </c>
      <c r="C1238" s="63">
        <v>3.6673533181004743</v>
      </c>
    </row>
    <row r="1239" spans="1:3" x14ac:dyDescent="0.2">
      <c r="A1239" s="63">
        <v>1210</v>
      </c>
      <c r="B1239" s="63">
        <v>233.66717635088486</v>
      </c>
      <c r="C1239" s="63">
        <v>-25.667176350884858</v>
      </c>
    </row>
    <row r="1240" spans="1:3" x14ac:dyDescent="0.2">
      <c r="A1240" s="63">
        <v>1211</v>
      </c>
      <c r="B1240" s="63">
        <v>170.65103450196762</v>
      </c>
      <c r="C1240" s="63">
        <v>-20.651034501967615</v>
      </c>
    </row>
    <row r="1241" spans="1:3" x14ac:dyDescent="0.2">
      <c r="A1241" s="63">
        <v>1212</v>
      </c>
      <c r="B1241" s="63">
        <v>319.75110625251148</v>
      </c>
      <c r="C1241" s="63">
        <v>-61.751106252511477</v>
      </c>
    </row>
    <row r="1242" spans="1:3" x14ac:dyDescent="0.2">
      <c r="A1242" s="63">
        <v>1213</v>
      </c>
      <c r="B1242" s="63">
        <v>215.79630707066821</v>
      </c>
      <c r="C1242" s="63">
        <v>-47.796307070668206</v>
      </c>
    </row>
    <row r="1243" spans="1:3" x14ac:dyDescent="0.2">
      <c r="A1243" s="63">
        <v>1214</v>
      </c>
      <c r="B1243" s="63">
        <v>-487.41386404251273</v>
      </c>
      <c r="C1243" s="63">
        <v>109.41386404251273</v>
      </c>
    </row>
    <row r="1244" spans="1:3" x14ac:dyDescent="0.2">
      <c r="A1244" s="63">
        <v>1215</v>
      </c>
      <c r="B1244" s="63">
        <v>7.0669726273104185</v>
      </c>
      <c r="C1244" s="63">
        <v>1.9330273726895815</v>
      </c>
    </row>
    <row r="1245" spans="1:3" x14ac:dyDescent="0.2">
      <c r="A1245" s="63">
        <v>1216</v>
      </c>
      <c r="B1245" s="63">
        <v>35.079367956645257</v>
      </c>
      <c r="C1245" s="63">
        <v>-3.0793679566452568</v>
      </c>
    </row>
    <row r="1246" spans="1:3" x14ac:dyDescent="0.2">
      <c r="A1246" s="63">
        <v>1217</v>
      </c>
      <c r="B1246" s="63">
        <v>18.067186234287266</v>
      </c>
      <c r="C1246" s="63">
        <v>-1.0671862342872664</v>
      </c>
    </row>
    <row r="1247" spans="1:3" x14ac:dyDescent="0.2">
      <c r="A1247" s="63">
        <v>1218</v>
      </c>
      <c r="B1247" s="63">
        <v>12.233686451907325</v>
      </c>
      <c r="C1247" s="63">
        <v>-0.23368645190732451</v>
      </c>
    </row>
    <row r="1248" spans="1:3" x14ac:dyDescent="0.2">
      <c r="A1248" s="63">
        <v>1219</v>
      </c>
      <c r="B1248" s="63">
        <v>-17.840963118475891</v>
      </c>
      <c r="C1248" s="63">
        <v>7.8409631184758908</v>
      </c>
    </row>
    <row r="1249" spans="1:3" x14ac:dyDescent="0.2">
      <c r="A1249" s="63">
        <v>1220</v>
      </c>
      <c r="B1249" s="63">
        <v>-3.1162616538482077</v>
      </c>
      <c r="C1249" s="63">
        <v>3.1162616538482077</v>
      </c>
    </row>
    <row r="1250" spans="1:3" x14ac:dyDescent="0.2">
      <c r="A1250" s="63">
        <v>1221</v>
      </c>
      <c r="B1250" s="63">
        <v>26.835769962667577</v>
      </c>
      <c r="C1250" s="63">
        <v>-2.8357699626675767</v>
      </c>
    </row>
    <row r="1251" spans="1:3" x14ac:dyDescent="0.2">
      <c r="A1251" s="63">
        <v>1222</v>
      </c>
      <c r="B1251" s="63">
        <v>32.126956664019005</v>
      </c>
      <c r="C1251" s="63">
        <v>-5.126956664019005</v>
      </c>
    </row>
    <row r="1252" spans="1:3" x14ac:dyDescent="0.2">
      <c r="A1252" s="63">
        <v>1223</v>
      </c>
      <c r="B1252" s="63">
        <v>10.362415838866969</v>
      </c>
      <c r="C1252" s="63">
        <v>-1.3624158388669692</v>
      </c>
    </row>
    <row r="1253" spans="1:3" x14ac:dyDescent="0.2">
      <c r="A1253" s="63">
        <v>1224</v>
      </c>
      <c r="B1253" s="63">
        <v>120.89299987982268</v>
      </c>
      <c r="C1253" s="63">
        <v>-16.892999879822682</v>
      </c>
    </row>
    <row r="1254" spans="1:3" x14ac:dyDescent="0.2">
      <c r="A1254" s="63">
        <v>1225</v>
      </c>
      <c r="B1254" s="63">
        <v>158.64827538953233</v>
      </c>
      <c r="C1254" s="63">
        <v>-29.64827538953233</v>
      </c>
    </row>
    <row r="1255" spans="1:3" x14ac:dyDescent="0.2">
      <c r="A1255" s="63">
        <v>1226</v>
      </c>
      <c r="B1255" s="63">
        <v>20.716242935733607</v>
      </c>
      <c r="C1255" s="63">
        <v>-2.7162429357336073</v>
      </c>
    </row>
    <row r="1256" spans="1:3" x14ac:dyDescent="0.2">
      <c r="A1256" s="63">
        <v>1227</v>
      </c>
      <c r="B1256" s="63">
        <v>12.960724259966618</v>
      </c>
      <c r="C1256" s="63">
        <v>-0.96072425996661792</v>
      </c>
    </row>
    <row r="1257" spans="1:3" x14ac:dyDescent="0.2">
      <c r="A1257" s="63">
        <v>1228</v>
      </c>
      <c r="B1257" s="63">
        <v>23.208992498096848</v>
      </c>
      <c r="C1257" s="63">
        <v>-3.2089924980968476</v>
      </c>
    </row>
    <row r="1258" spans="1:3" x14ac:dyDescent="0.2">
      <c r="A1258" s="63">
        <v>1229</v>
      </c>
      <c r="B1258" s="63">
        <v>94.373061793658906</v>
      </c>
      <c r="C1258" s="63">
        <v>-13.373061793658906</v>
      </c>
    </row>
    <row r="1259" spans="1:3" x14ac:dyDescent="0.2">
      <c r="A1259" s="63">
        <v>1230</v>
      </c>
      <c r="B1259" s="63">
        <v>85.499807665922845</v>
      </c>
      <c r="C1259" s="63">
        <v>-10.499807665922845</v>
      </c>
    </row>
    <row r="1260" spans="1:3" x14ac:dyDescent="0.2">
      <c r="A1260" s="63">
        <v>1231</v>
      </c>
      <c r="B1260" s="63">
        <v>42.7887826103658</v>
      </c>
      <c r="C1260" s="63">
        <v>-5.7887826103658</v>
      </c>
    </row>
    <row r="1261" spans="1:3" x14ac:dyDescent="0.2">
      <c r="A1261" s="63">
        <v>1232</v>
      </c>
      <c r="B1261" s="63">
        <v>33.910907766546472</v>
      </c>
      <c r="C1261" s="63">
        <v>-4.9109077665464724</v>
      </c>
    </row>
    <row r="1262" spans="1:3" x14ac:dyDescent="0.2">
      <c r="A1262" s="63">
        <v>1233</v>
      </c>
      <c r="B1262" s="63">
        <v>22.940494973691596</v>
      </c>
      <c r="C1262" s="63">
        <v>-2.940494973691596</v>
      </c>
    </row>
    <row r="1263" spans="1:3" x14ac:dyDescent="0.2">
      <c r="A1263" s="63">
        <v>1234</v>
      </c>
      <c r="B1263" s="63">
        <v>-12.582383166838783</v>
      </c>
      <c r="C1263" s="63">
        <v>7.5823831668387829</v>
      </c>
    </row>
    <row r="1264" spans="1:3" x14ac:dyDescent="0.2">
      <c r="A1264" s="63">
        <v>1235</v>
      </c>
      <c r="B1264" s="63">
        <v>90.573929411092351</v>
      </c>
      <c r="C1264" s="63">
        <v>-15.573929411092351</v>
      </c>
    </row>
    <row r="1265" spans="1:3" x14ac:dyDescent="0.2">
      <c r="A1265" s="63">
        <v>1236</v>
      </c>
      <c r="B1265" s="63">
        <v>11.463013443199955</v>
      </c>
      <c r="C1265" s="63">
        <v>19.536986556800045</v>
      </c>
    </row>
    <row r="1266" spans="1:3" x14ac:dyDescent="0.2">
      <c r="A1266" s="63">
        <v>1237</v>
      </c>
      <c r="B1266" s="63">
        <v>43.265919626671547</v>
      </c>
      <c r="C1266" s="63">
        <v>-7.2659196266715469</v>
      </c>
    </row>
    <row r="1267" spans="1:3" x14ac:dyDescent="0.2">
      <c r="A1267" s="63">
        <v>1238</v>
      </c>
      <c r="B1267" s="63">
        <v>20.395164802784784</v>
      </c>
      <c r="C1267" s="63">
        <v>-2.3951648027847838</v>
      </c>
    </row>
    <row r="1268" spans="1:3" x14ac:dyDescent="0.2">
      <c r="A1268" s="63">
        <v>1239</v>
      </c>
      <c r="B1268" s="63">
        <v>65.48321811665565</v>
      </c>
      <c r="C1268" s="63">
        <v>-9.4832181166556495</v>
      </c>
    </row>
    <row r="1269" spans="1:3" x14ac:dyDescent="0.2">
      <c r="A1269" s="63">
        <v>1240</v>
      </c>
      <c r="B1269" s="63">
        <v>90.24126891605205</v>
      </c>
      <c r="C1269" s="63">
        <v>-8.24126891605205</v>
      </c>
    </row>
    <row r="1270" spans="1:3" x14ac:dyDescent="0.2">
      <c r="A1270" s="63">
        <v>1241</v>
      </c>
      <c r="B1270" s="63">
        <v>-17.341241925920635</v>
      </c>
      <c r="C1270" s="63">
        <v>7.3412419259206345</v>
      </c>
    </row>
    <row r="1271" spans="1:3" x14ac:dyDescent="0.2">
      <c r="A1271" s="63">
        <v>1242</v>
      </c>
      <c r="B1271" s="63">
        <v>23.245390772960267</v>
      </c>
      <c r="C1271" s="63">
        <v>-3.2453907729602669</v>
      </c>
    </row>
    <row r="1272" spans="1:3" x14ac:dyDescent="0.2">
      <c r="A1272" s="63">
        <v>1243</v>
      </c>
      <c r="B1272" s="63">
        <v>9.4331666347263408</v>
      </c>
      <c r="C1272" s="63">
        <v>-0.43316663472634076</v>
      </c>
    </row>
    <row r="1273" spans="1:3" x14ac:dyDescent="0.2">
      <c r="A1273" s="63">
        <v>1244</v>
      </c>
      <c r="B1273" s="63">
        <v>15.564766556034122</v>
      </c>
      <c r="C1273" s="63">
        <v>0.4352334439658776</v>
      </c>
    </row>
    <row r="1274" spans="1:3" x14ac:dyDescent="0.2">
      <c r="A1274" s="63">
        <v>1245</v>
      </c>
      <c r="B1274" s="63">
        <v>64.48194183642093</v>
      </c>
      <c r="C1274" s="63">
        <v>-11.48194183642093</v>
      </c>
    </row>
    <row r="1275" spans="1:3" x14ac:dyDescent="0.2">
      <c r="A1275" s="63">
        <v>1246</v>
      </c>
      <c r="B1275" s="63">
        <v>112.84741843807032</v>
      </c>
      <c r="C1275" s="63">
        <v>-7.8474184380703207</v>
      </c>
    </row>
    <row r="1276" spans="1:3" x14ac:dyDescent="0.2">
      <c r="A1276" s="63">
        <v>1247</v>
      </c>
      <c r="B1276" s="63">
        <v>33.060802364511495</v>
      </c>
      <c r="C1276" s="63">
        <v>-3.0608023645114955</v>
      </c>
    </row>
    <row r="1277" spans="1:3" x14ac:dyDescent="0.2">
      <c r="A1277" s="63">
        <v>1248</v>
      </c>
      <c r="B1277" s="63">
        <v>191.61571699928578</v>
      </c>
      <c r="C1277" s="63">
        <v>-47.61571699928578</v>
      </c>
    </row>
    <row r="1278" spans="1:3" x14ac:dyDescent="0.2">
      <c r="A1278" s="63">
        <v>1249</v>
      </c>
      <c r="B1278" s="63">
        <v>151.5655676909067</v>
      </c>
      <c r="C1278" s="63">
        <v>-18.565567690906704</v>
      </c>
    </row>
    <row r="1279" spans="1:3" x14ac:dyDescent="0.2">
      <c r="A1279" s="63">
        <v>1250</v>
      </c>
      <c r="B1279" s="63">
        <v>47.16993674205149</v>
      </c>
      <c r="C1279" s="63">
        <v>-8.1699367420514903</v>
      </c>
    </row>
    <row r="1280" spans="1:3" x14ac:dyDescent="0.2">
      <c r="A1280" s="63">
        <v>1251</v>
      </c>
      <c r="B1280" s="63">
        <v>149.1533265732545</v>
      </c>
      <c r="C1280" s="63">
        <v>-17.153326573254503</v>
      </c>
    </row>
    <row r="1281" spans="1:3" x14ac:dyDescent="0.2">
      <c r="A1281" s="63">
        <v>1252</v>
      </c>
      <c r="B1281" s="63">
        <v>47.16993674205149</v>
      </c>
      <c r="C1281" s="63">
        <v>-8.1699367420514903</v>
      </c>
    </row>
    <row r="1282" spans="1:3" x14ac:dyDescent="0.2">
      <c r="A1282" s="63">
        <v>1253</v>
      </c>
      <c r="B1282" s="63">
        <v>177.90370703056743</v>
      </c>
      <c r="C1282" s="63">
        <v>-34.903707030567432</v>
      </c>
    </row>
    <row r="1283" spans="1:3" x14ac:dyDescent="0.2">
      <c r="A1283" s="63">
        <v>1254</v>
      </c>
      <c r="B1283" s="63">
        <v>117.25708433116932</v>
      </c>
      <c r="C1283" s="63">
        <v>-12.257084331169324</v>
      </c>
    </row>
    <row r="1284" spans="1:3" x14ac:dyDescent="0.2">
      <c r="A1284" s="63">
        <v>1255</v>
      </c>
      <c r="B1284" s="63">
        <v>33.060802364511495</v>
      </c>
      <c r="C1284" s="63">
        <v>-3.0608023645114955</v>
      </c>
    </row>
    <row r="1285" spans="1:3" x14ac:dyDescent="0.2">
      <c r="A1285" s="63">
        <v>1256</v>
      </c>
      <c r="B1285" s="63">
        <v>296.80989174586483</v>
      </c>
      <c r="C1285" s="63">
        <v>-34.809891745864832</v>
      </c>
    </row>
    <row r="1286" spans="1:3" x14ac:dyDescent="0.2">
      <c r="A1286" s="63">
        <v>1257</v>
      </c>
      <c r="B1286" s="63">
        <v>198.35502499353555</v>
      </c>
      <c r="C1286" s="63">
        <v>-31.355024993535551</v>
      </c>
    </row>
    <row r="1287" spans="1:3" x14ac:dyDescent="0.2">
      <c r="A1287" s="63">
        <v>1258</v>
      </c>
      <c r="B1287" s="63">
        <v>177.6350905857874</v>
      </c>
      <c r="C1287" s="63">
        <v>-27.635090585787395</v>
      </c>
    </row>
    <row r="1288" spans="1:3" x14ac:dyDescent="0.2">
      <c r="A1288" s="63">
        <v>1259</v>
      </c>
      <c r="B1288" s="63">
        <v>192.66600363737351</v>
      </c>
      <c r="C1288" s="63">
        <v>-29.666003637373507</v>
      </c>
    </row>
    <row r="1289" spans="1:3" x14ac:dyDescent="0.2">
      <c r="A1289" s="63">
        <v>1260</v>
      </c>
      <c r="B1289" s="63">
        <v>319.13382532967847</v>
      </c>
      <c r="C1289" s="63">
        <v>-57.133825329678473</v>
      </c>
    </row>
    <row r="1290" spans="1:3" x14ac:dyDescent="0.2">
      <c r="A1290" s="63">
        <v>1261</v>
      </c>
      <c r="B1290" s="63">
        <v>188.31545525300018</v>
      </c>
      <c r="C1290" s="63">
        <v>-37.315455253000181</v>
      </c>
    </row>
    <row r="1291" spans="1:3" x14ac:dyDescent="0.2">
      <c r="A1291" s="63">
        <v>1262</v>
      </c>
      <c r="B1291" s="63">
        <v>212.41083502778855</v>
      </c>
      <c r="C1291" s="63">
        <v>-45.410835027788551</v>
      </c>
    </row>
    <row r="1292" spans="1:3" x14ac:dyDescent="0.2">
      <c r="A1292" s="63">
        <v>1263</v>
      </c>
      <c r="B1292" s="63">
        <v>240.40568190388939</v>
      </c>
      <c r="C1292" s="63">
        <v>-33.405681903889388</v>
      </c>
    </row>
    <row r="1293" spans="1:3" x14ac:dyDescent="0.2">
      <c r="A1293" s="63">
        <v>1264</v>
      </c>
      <c r="B1293" s="63">
        <v>19.571463763566104</v>
      </c>
      <c r="C1293" s="63">
        <v>-1.5714637635661042</v>
      </c>
    </row>
    <row r="1294" spans="1:3" x14ac:dyDescent="0.2">
      <c r="A1294" s="63">
        <v>1265</v>
      </c>
      <c r="B1294" s="63">
        <v>34.022042337996623</v>
      </c>
      <c r="C1294" s="63">
        <v>-3.0220423379966235</v>
      </c>
    </row>
    <row r="1295" spans="1:3" x14ac:dyDescent="0.2">
      <c r="A1295" s="63">
        <v>1266</v>
      </c>
      <c r="B1295" s="63">
        <v>14.637273472162169</v>
      </c>
      <c r="C1295" s="63">
        <v>0.36272652783783066</v>
      </c>
    </row>
    <row r="1296" spans="1:3" x14ac:dyDescent="0.2">
      <c r="A1296" s="63">
        <v>1267</v>
      </c>
      <c r="B1296" s="63">
        <v>-0.10406804397202229</v>
      </c>
      <c r="C1296" s="63">
        <v>1.1040680439720223</v>
      </c>
    </row>
    <row r="1297" spans="1:3" x14ac:dyDescent="0.2">
      <c r="A1297" s="63">
        <v>1268</v>
      </c>
      <c r="B1297" s="63">
        <v>20.397810101659864</v>
      </c>
      <c r="C1297" s="63">
        <v>-1.3978101016598643</v>
      </c>
    </row>
    <row r="1298" spans="1:3" x14ac:dyDescent="0.2">
      <c r="A1298" s="63">
        <v>1269</v>
      </c>
      <c r="B1298" s="63">
        <v>-3.5208190788269027</v>
      </c>
      <c r="C1298" s="63">
        <v>5.5208190788269027</v>
      </c>
    </row>
    <row r="1299" spans="1:3" x14ac:dyDescent="0.2">
      <c r="A1299" s="63">
        <v>1270</v>
      </c>
      <c r="B1299" s="63">
        <v>-29.577778681000808</v>
      </c>
      <c r="C1299" s="63">
        <v>-11.422221318999192</v>
      </c>
    </row>
    <row r="1300" spans="1:3" x14ac:dyDescent="0.2">
      <c r="A1300" s="63">
        <v>1271</v>
      </c>
      <c r="B1300" s="63">
        <v>23.099038744629034</v>
      </c>
      <c r="C1300" s="63">
        <v>-4.0990387446290342</v>
      </c>
    </row>
    <row r="1301" spans="1:3" x14ac:dyDescent="0.2">
      <c r="A1301" s="63">
        <v>1272</v>
      </c>
      <c r="B1301" s="63">
        <v>-11.858223893025555</v>
      </c>
      <c r="C1301" s="63">
        <v>2.8582238930255546</v>
      </c>
    </row>
    <row r="1302" spans="1:3" x14ac:dyDescent="0.2">
      <c r="A1302" s="63">
        <v>1273</v>
      </c>
      <c r="B1302" s="63">
        <v>0.36742504010453603</v>
      </c>
      <c r="C1302" s="63">
        <v>0.63257495989546397</v>
      </c>
    </row>
    <row r="1303" spans="1:3" x14ac:dyDescent="0.2">
      <c r="A1303" s="63">
        <v>1274</v>
      </c>
      <c r="B1303" s="63">
        <v>32.793385906349563</v>
      </c>
      <c r="C1303" s="63">
        <v>-3.7933859063495632</v>
      </c>
    </row>
    <row r="1304" spans="1:3" x14ac:dyDescent="0.2">
      <c r="A1304" s="63">
        <v>1275</v>
      </c>
      <c r="B1304" s="63">
        <v>31.683886217239294</v>
      </c>
      <c r="C1304" s="63">
        <v>-3.6838862172392943</v>
      </c>
    </row>
    <row r="1305" spans="1:3" x14ac:dyDescent="0.2">
      <c r="A1305" s="63">
        <v>1276</v>
      </c>
      <c r="B1305" s="63">
        <v>30.487550114666476</v>
      </c>
      <c r="C1305" s="63">
        <v>-3.487550114666476</v>
      </c>
    </row>
    <row r="1306" spans="1:3" x14ac:dyDescent="0.2">
      <c r="A1306" s="63">
        <v>1277</v>
      </c>
      <c r="B1306" s="63">
        <v>25.565488888375789</v>
      </c>
      <c r="C1306" s="63">
        <v>-1.5654888883757891</v>
      </c>
    </row>
    <row r="1307" spans="1:3" x14ac:dyDescent="0.2">
      <c r="A1307" s="63">
        <v>1278</v>
      </c>
      <c r="B1307" s="63">
        <v>10.286753486942199</v>
      </c>
      <c r="C1307" s="63">
        <v>-1.2867534869421995</v>
      </c>
    </row>
    <row r="1308" spans="1:3" x14ac:dyDescent="0.2">
      <c r="A1308" s="63">
        <v>1279</v>
      </c>
      <c r="B1308" s="63">
        <v>16.765721062504156</v>
      </c>
      <c r="C1308" s="63">
        <v>-0.76572106250415573</v>
      </c>
    </row>
    <row r="1309" spans="1:3" x14ac:dyDescent="0.2">
      <c r="A1309" s="63">
        <v>1280</v>
      </c>
      <c r="B1309" s="63">
        <v>110.83430829363667</v>
      </c>
      <c r="C1309" s="63">
        <v>-7.834308293636667</v>
      </c>
    </row>
    <row r="1310" spans="1:3" x14ac:dyDescent="0.2">
      <c r="A1310" s="63">
        <v>1281</v>
      </c>
      <c r="B1310" s="63">
        <v>132.98448158430628</v>
      </c>
      <c r="C1310" s="63">
        <v>-29.98448158430628</v>
      </c>
    </row>
    <row r="1311" spans="1:3" x14ac:dyDescent="0.2">
      <c r="A1311" s="63">
        <v>1282</v>
      </c>
      <c r="B1311" s="63">
        <v>112.08219021044432</v>
      </c>
      <c r="C1311" s="63">
        <v>-31.082190210444324</v>
      </c>
    </row>
    <row r="1312" spans="1:3" x14ac:dyDescent="0.2">
      <c r="A1312" s="63">
        <v>1283</v>
      </c>
      <c r="B1312" s="63">
        <v>8.1233419903488979</v>
      </c>
      <c r="C1312" s="63">
        <v>-0.12334199034889792</v>
      </c>
    </row>
    <row r="1313" spans="1:3" x14ac:dyDescent="0.2">
      <c r="A1313" s="63">
        <v>1284</v>
      </c>
      <c r="B1313" s="63">
        <v>21.935566128582824</v>
      </c>
      <c r="C1313" s="63">
        <v>-2.9355661285828241</v>
      </c>
    </row>
    <row r="1314" spans="1:3" x14ac:dyDescent="0.2">
      <c r="A1314" s="63">
        <v>1285</v>
      </c>
      <c r="B1314" s="63">
        <v>22.049555861574195</v>
      </c>
      <c r="C1314" s="63">
        <v>-3.0495558615741949</v>
      </c>
    </row>
    <row r="1315" spans="1:3" x14ac:dyDescent="0.2">
      <c r="A1315" s="63">
        <v>1286</v>
      </c>
      <c r="B1315" s="63">
        <v>-18.651066570298077</v>
      </c>
      <c r="C1315" s="63">
        <v>7.6510665702980774</v>
      </c>
    </row>
    <row r="1316" spans="1:3" x14ac:dyDescent="0.2">
      <c r="A1316" s="63">
        <v>1287</v>
      </c>
      <c r="B1316" s="63">
        <v>48.631107247452931</v>
      </c>
      <c r="C1316" s="63">
        <v>-7.6311072474529311</v>
      </c>
    </row>
    <row r="1317" spans="1:3" x14ac:dyDescent="0.2">
      <c r="A1317" s="63">
        <v>1288</v>
      </c>
      <c r="B1317" s="63">
        <v>74.868119445459101</v>
      </c>
      <c r="C1317" s="63">
        <v>-11.868119445459101</v>
      </c>
    </row>
    <row r="1318" spans="1:3" x14ac:dyDescent="0.2">
      <c r="A1318" s="63">
        <v>1289</v>
      </c>
      <c r="B1318" s="63">
        <v>22.963983255154741</v>
      </c>
      <c r="C1318" s="63">
        <v>-2.9639832551547407</v>
      </c>
    </row>
    <row r="1319" spans="1:3" x14ac:dyDescent="0.2">
      <c r="A1319" s="63">
        <v>1290</v>
      </c>
      <c r="B1319" s="63">
        <v>-14.689401269638138</v>
      </c>
      <c r="C1319" s="63">
        <v>7.6894012696381377</v>
      </c>
    </row>
    <row r="1320" spans="1:3" x14ac:dyDescent="0.2">
      <c r="A1320" s="63">
        <v>1291</v>
      </c>
      <c r="B1320" s="63">
        <v>87.438606066086763</v>
      </c>
      <c r="C1320" s="63">
        <v>-17.438606066086763</v>
      </c>
    </row>
    <row r="1321" spans="1:3" x14ac:dyDescent="0.2">
      <c r="A1321" s="63">
        <v>1292</v>
      </c>
      <c r="B1321" s="63">
        <v>21.147861150802548</v>
      </c>
      <c r="C1321" s="63">
        <v>-3.147861150802548</v>
      </c>
    </row>
    <row r="1322" spans="1:3" x14ac:dyDescent="0.2">
      <c r="A1322" s="63">
        <v>1293</v>
      </c>
      <c r="B1322" s="63">
        <v>24.433201804699198</v>
      </c>
      <c r="C1322" s="63">
        <v>-3.4332018046991983</v>
      </c>
    </row>
    <row r="1323" spans="1:3" x14ac:dyDescent="0.2">
      <c r="A1323" s="63">
        <v>1294</v>
      </c>
      <c r="B1323" s="63">
        <v>26.185438482984562</v>
      </c>
      <c r="C1323" s="63">
        <v>8.8145615170154379</v>
      </c>
    </row>
    <row r="1324" spans="1:3" x14ac:dyDescent="0.2">
      <c r="A1324" s="63">
        <v>1295</v>
      </c>
      <c r="B1324" s="63">
        <v>87.924568455445268</v>
      </c>
      <c r="C1324" s="63">
        <v>-14.924568455445268</v>
      </c>
    </row>
    <row r="1325" spans="1:3" x14ac:dyDescent="0.2">
      <c r="A1325" s="63">
        <v>1296</v>
      </c>
      <c r="B1325" s="63">
        <v>31.48356126197212</v>
      </c>
      <c r="C1325" s="63">
        <v>-3.4835612619721203</v>
      </c>
    </row>
    <row r="1326" spans="1:3" x14ac:dyDescent="0.2">
      <c r="A1326" s="63">
        <v>1297</v>
      </c>
      <c r="B1326" s="63">
        <v>12.223108163844458</v>
      </c>
      <c r="C1326" s="63">
        <v>-0.22310816384445786</v>
      </c>
    </row>
    <row r="1327" spans="1:3" x14ac:dyDescent="0.2">
      <c r="A1327" s="63">
        <v>1298</v>
      </c>
      <c r="B1327" s="63">
        <v>31.797374759043919</v>
      </c>
      <c r="C1327" s="63">
        <v>-3.7973747590439189</v>
      </c>
    </row>
    <row r="1328" spans="1:3" x14ac:dyDescent="0.2">
      <c r="A1328" s="63">
        <v>1299</v>
      </c>
      <c r="B1328" s="63">
        <v>25.565488888375789</v>
      </c>
      <c r="C1328" s="63">
        <v>-1.5654888883757891</v>
      </c>
    </row>
    <row r="1329" spans="1:3" x14ac:dyDescent="0.2">
      <c r="A1329" s="63">
        <v>1300</v>
      </c>
      <c r="B1329" s="63">
        <v>-15.999225914015581</v>
      </c>
      <c r="C1329" s="63">
        <v>7.9992259140155806</v>
      </c>
    </row>
    <row r="1330" spans="1:3" x14ac:dyDescent="0.2">
      <c r="A1330" s="63">
        <v>1301</v>
      </c>
      <c r="B1330" s="63">
        <v>18.626596656436487</v>
      </c>
      <c r="C1330" s="63">
        <v>-2.6265966564364867</v>
      </c>
    </row>
    <row r="1331" spans="1:3" x14ac:dyDescent="0.2">
      <c r="A1331" s="63">
        <v>1302</v>
      </c>
      <c r="B1331" s="63">
        <v>85.552656299214931</v>
      </c>
      <c r="C1331" s="63">
        <v>-10.552656299214931</v>
      </c>
    </row>
    <row r="1332" spans="1:3" x14ac:dyDescent="0.2">
      <c r="A1332" s="63">
        <v>1303</v>
      </c>
      <c r="B1332" s="63">
        <v>51.186260053032889</v>
      </c>
      <c r="C1332" s="63">
        <v>-7.1862600530328891</v>
      </c>
    </row>
    <row r="1333" spans="1:3" x14ac:dyDescent="0.2">
      <c r="A1333" s="63">
        <v>1304</v>
      </c>
      <c r="B1333" s="63">
        <v>74.868119445459101</v>
      </c>
      <c r="C1333" s="63">
        <v>-11.868119445459101</v>
      </c>
    </row>
    <row r="1334" spans="1:3" x14ac:dyDescent="0.2">
      <c r="A1334" s="63">
        <v>1305</v>
      </c>
      <c r="B1334" s="63">
        <v>21.147861150802548</v>
      </c>
      <c r="C1334" s="63">
        <v>-3.147861150802548</v>
      </c>
    </row>
    <row r="1335" spans="1:3" x14ac:dyDescent="0.2">
      <c r="A1335" s="63">
        <v>1306</v>
      </c>
      <c r="B1335" s="63">
        <v>23.123377160321741</v>
      </c>
      <c r="C1335" s="63">
        <v>-3.1233771603217413</v>
      </c>
    </row>
    <row r="1336" spans="1:3" x14ac:dyDescent="0.2">
      <c r="A1336" s="63">
        <v>1307</v>
      </c>
      <c r="B1336" s="63">
        <v>87.16300194776808</v>
      </c>
      <c r="C1336" s="63">
        <v>-17.16300194776808</v>
      </c>
    </row>
    <row r="1337" spans="1:3" x14ac:dyDescent="0.2">
      <c r="A1337" s="63">
        <v>1308</v>
      </c>
      <c r="B1337" s="63">
        <v>24.807417891391122</v>
      </c>
      <c r="C1337" s="63">
        <v>10.192582108608878</v>
      </c>
    </row>
    <row r="1338" spans="1:3" x14ac:dyDescent="0.2">
      <c r="A1338" s="63">
        <v>1309</v>
      </c>
      <c r="B1338" s="63">
        <v>87.924568455445268</v>
      </c>
      <c r="C1338" s="63">
        <v>-14.924568455445268</v>
      </c>
    </row>
    <row r="1339" spans="1:3" x14ac:dyDescent="0.2">
      <c r="A1339" s="63">
        <v>1310</v>
      </c>
      <c r="B1339" s="63">
        <v>130.33400474704749</v>
      </c>
      <c r="C1339" s="63">
        <v>-26.334004747047487</v>
      </c>
    </row>
    <row r="1340" spans="1:3" x14ac:dyDescent="0.2">
      <c r="A1340" s="63">
        <v>1311</v>
      </c>
      <c r="B1340" s="63">
        <v>139.39157225285206</v>
      </c>
      <c r="C1340" s="63">
        <v>-37.391572252852058</v>
      </c>
    </row>
    <row r="1341" spans="1:3" x14ac:dyDescent="0.2">
      <c r="A1341" s="63">
        <v>1312</v>
      </c>
      <c r="B1341" s="63">
        <v>16.765721062504156</v>
      </c>
      <c r="C1341" s="63">
        <v>-0.76572106250415573</v>
      </c>
    </row>
    <row r="1342" spans="1:3" x14ac:dyDescent="0.2">
      <c r="A1342" s="63">
        <v>1313</v>
      </c>
      <c r="B1342" s="63">
        <v>10.286753486942199</v>
      </c>
      <c r="C1342" s="63">
        <v>-1.2867534869421995</v>
      </c>
    </row>
    <row r="1343" spans="1:3" x14ac:dyDescent="0.2">
      <c r="A1343" s="63">
        <v>1314</v>
      </c>
      <c r="B1343" s="63">
        <v>9.4331666347263408</v>
      </c>
      <c r="C1343" s="63">
        <v>-0.43316663472634076</v>
      </c>
    </row>
    <row r="1344" spans="1:3" x14ac:dyDescent="0.2">
      <c r="A1344" s="63">
        <v>1315</v>
      </c>
      <c r="B1344" s="63">
        <v>1.0042734244050231</v>
      </c>
      <c r="C1344" s="63">
        <v>4.9957265755949773</v>
      </c>
    </row>
    <row r="1345" spans="1:3" x14ac:dyDescent="0.2">
      <c r="A1345" s="63">
        <v>1316</v>
      </c>
      <c r="B1345" s="63">
        <v>115.32124368305257</v>
      </c>
      <c r="C1345" s="63">
        <v>-33.321243683052572</v>
      </c>
    </row>
    <row r="1346" spans="1:3" x14ac:dyDescent="0.2">
      <c r="A1346" s="63">
        <v>1317</v>
      </c>
      <c r="B1346" s="63">
        <v>665.30257239765615</v>
      </c>
      <c r="C1346" s="63">
        <v>-102.30257239765615</v>
      </c>
    </row>
    <row r="1347" spans="1:3" x14ac:dyDescent="0.2">
      <c r="A1347" s="63">
        <v>1318</v>
      </c>
      <c r="B1347" s="63">
        <v>21.707634746037307</v>
      </c>
      <c r="C1347" s="63">
        <v>-1.7076347460373071</v>
      </c>
    </row>
    <row r="1348" spans="1:3" x14ac:dyDescent="0.2">
      <c r="A1348" s="63">
        <v>1319</v>
      </c>
      <c r="B1348" s="63">
        <v>34.022042337996623</v>
      </c>
      <c r="C1348" s="63">
        <v>-3.0220423379966235</v>
      </c>
    </row>
    <row r="1349" spans="1:3" x14ac:dyDescent="0.2">
      <c r="A1349" s="63">
        <v>1320</v>
      </c>
      <c r="B1349" s="63">
        <v>0.36742504010453603</v>
      </c>
      <c r="C1349" s="63">
        <v>0.63257495989546397</v>
      </c>
    </row>
    <row r="1350" spans="1:3" x14ac:dyDescent="0.2">
      <c r="A1350" s="63">
        <v>1321</v>
      </c>
      <c r="B1350" s="63">
        <v>-4.8306437232043455</v>
      </c>
      <c r="C1350" s="63">
        <v>5.8306437232043455</v>
      </c>
    </row>
    <row r="1351" spans="1:3" x14ac:dyDescent="0.2">
      <c r="A1351" s="63">
        <v>1322</v>
      </c>
      <c r="B1351" s="63">
        <v>-11.858223893025555</v>
      </c>
      <c r="C1351" s="63">
        <v>2.8582238930255546</v>
      </c>
    </row>
    <row r="1352" spans="1:3" x14ac:dyDescent="0.2">
      <c r="A1352" s="63">
        <v>1323</v>
      </c>
      <c r="B1352" s="63">
        <v>58.160489992853741</v>
      </c>
      <c r="C1352" s="63">
        <v>-10.160489992853741</v>
      </c>
    </row>
    <row r="1353" spans="1:3" x14ac:dyDescent="0.2">
      <c r="A1353" s="63">
        <v>1324</v>
      </c>
      <c r="B1353" s="63">
        <v>51.526092532013507</v>
      </c>
      <c r="C1353" s="63">
        <v>-7.5260925320135073</v>
      </c>
    </row>
    <row r="1354" spans="1:3" x14ac:dyDescent="0.2">
      <c r="A1354" s="63">
        <v>1325</v>
      </c>
      <c r="B1354" s="63">
        <v>162.40168045750494</v>
      </c>
      <c r="C1354" s="63">
        <v>-18.401680457504938</v>
      </c>
    </row>
    <row r="1355" spans="1:3" x14ac:dyDescent="0.2">
      <c r="A1355" s="63">
        <v>1326</v>
      </c>
      <c r="B1355" s="63">
        <v>147.43150591612638</v>
      </c>
      <c r="C1355" s="63">
        <v>-14.431505916126383</v>
      </c>
    </row>
    <row r="1356" spans="1:3" x14ac:dyDescent="0.2">
      <c r="A1356" s="63">
        <v>1327</v>
      </c>
      <c r="B1356" s="63">
        <v>132.41531083869714</v>
      </c>
      <c r="C1356" s="63">
        <v>-27.415310838697138</v>
      </c>
    </row>
    <row r="1357" spans="1:3" x14ac:dyDescent="0.2">
      <c r="A1357" s="63">
        <v>1328</v>
      </c>
      <c r="B1357" s="63">
        <v>264.40322680690315</v>
      </c>
      <c r="C1357" s="63">
        <v>-35.403226806903149</v>
      </c>
    </row>
    <row r="1358" spans="1:3" x14ac:dyDescent="0.2">
      <c r="A1358" s="63">
        <v>1329</v>
      </c>
      <c r="B1358" s="63">
        <v>-351.56425869716907</v>
      </c>
      <c r="C1358" s="63">
        <v>47.564258697169066</v>
      </c>
    </row>
    <row r="1359" spans="1:3" x14ac:dyDescent="0.2">
      <c r="A1359" s="63">
        <v>1330</v>
      </c>
      <c r="B1359" s="63">
        <v>224.56378140510796</v>
      </c>
      <c r="C1359" s="63">
        <v>-45.56378140510796</v>
      </c>
    </row>
    <row r="1360" spans="1:3" x14ac:dyDescent="0.2">
      <c r="A1360" s="63">
        <v>1331</v>
      </c>
      <c r="B1360" s="63">
        <v>-340.66880857762243</v>
      </c>
      <c r="C1360" s="63">
        <v>56.668808577622428</v>
      </c>
    </row>
    <row r="1361" spans="1:3" x14ac:dyDescent="0.2">
      <c r="A1361" s="63">
        <v>1332</v>
      </c>
      <c r="B1361" s="63">
        <v>461.57727599190838</v>
      </c>
      <c r="C1361" s="63">
        <v>-93.57727599190838</v>
      </c>
    </row>
    <row r="1362" spans="1:3" x14ac:dyDescent="0.2">
      <c r="A1362" s="63">
        <v>1333</v>
      </c>
      <c r="B1362" s="63">
        <v>74.868119445459101</v>
      </c>
      <c r="C1362" s="63">
        <v>-11.868119445459101</v>
      </c>
    </row>
    <row r="1363" spans="1:3" x14ac:dyDescent="0.2">
      <c r="A1363" s="63">
        <v>1334</v>
      </c>
      <c r="B1363" s="63">
        <v>53.980749903201541</v>
      </c>
      <c r="C1363" s="63">
        <v>-7.9807499032015414</v>
      </c>
    </row>
    <row r="1364" spans="1:3" x14ac:dyDescent="0.2">
      <c r="A1364" s="63">
        <v>1335</v>
      </c>
      <c r="B1364" s="63">
        <v>74.316952225061783</v>
      </c>
      <c r="C1364" s="63">
        <v>-13.316952225061783</v>
      </c>
    </row>
    <row r="1365" spans="1:3" x14ac:dyDescent="0.2">
      <c r="A1365" s="63">
        <v>1336</v>
      </c>
      <c r="B1365" s="63">
        <v>31.797374759043919</v>
      </c>
      <c r="C1365" s="63">
        <v>-3.7973747590439189</v>
      </c>
    </row>
    <row r="1366" spans="1:3" x14ac:dyDescent="0.2">
      <c r="A1366" s="63">
        <v>1337</v>
      </c>
      <c r="B1366" s="63">
        <v>-8.0833221081286393</v>
      </c>
      <c r="C1366" s="63">
        <v>1.0833221081286393</v>
      </c>
    </row>
    <row r="1367" spans="1:3" x14ac:dyDescent="0.2">
      <c r="A1367" s="63">
        <v>1338</v>
      </c>
      <c r="B1367" s="63">
        <v>48.631107247452931</v>
      </c>
      <c r="C1367" s="63">
        <v>-7.6311072474529311</v>
      </c>
    </row>
    <row r="1368" spans="1:3" x14ac:dyDescent="0.2">
      <c r="A1368" s="63">
        <v>1339</v>
      </c>
      <c r="B1368" s="63">
        <v>24.273807899532191</v>
      </c>
      <c r="C1368" s="63">
        <v>-3.2738078995321906</v>
      </c>
    </row>
    <row r="1369" spans="1:3" x14ac:dyDescent="0.2">
      <c r="A1369" s="63">
        <v>1340</v>
      </c>
      <c r="B1369" s="63">
        <v>-54.31395338246665</v>
      </c>
      <c r="C1369" s="63">
        <v>12.31395338246665</v>
      </c>
    </row>
    <row r="1370" spans="1:3" x14ac:dyDescent="0.2">
      <c r="A1370" s="63">
        <v>1341</v>
      </c>
      <c r="B1370" s="63">
        <v>51.526092532013507</v>
      </c>
      <c r="C1370" s="63">
        <v>-7.5260925320135073</v>
      </c>
    </row>
    <row r="1371" spans="1:3" x14ac:dyDescent="0.2">
      <c r="A1371" s="63">
        <v>1342</v>
      </c>
      <c r="B1371" s="63">
        <v>20.397810101659864</v>
      </c>
      <c r="C1371" s="63">
        <v>-1.3978101016598643</v>
      </c>
    </row>
    <row r="1372" spans="1:3" x14ac:dyDescent="0.2">
      <c r="A1372" s="63">
        <v>1343</v>
      </c>
      <c r="B1372" s="63">
        <v>14.637273472162169</v>
      </c>
      <c r="C1372" s="63">
        <v>0.36272652783783066</v>
      </c>
    </row>
    <row r="1373" spans="1:3" x14ac:dyDescent="0.2">
      <c r="A1373" s="63">
        <v>1344</v>
      </c>
      <c r="B1373" s="63">
        <v>-7.2482957030762494</v>
      </c>
      <c r="C1373" s="63">
        <v>-0.75170429692375063</v>
      </c>
    </row>
    <row r="1374" spans="1:3" x14ac:dyDescent="0.2">
      <c r="A1374" s="63">
        <v>1345</v>
      </c>
      <c r="B1374" s="63">
        <v>-3.5208190788269027</v>
      </c>
      <c r="C1374" s="63">
        <v>5.5208190788269027</v>
      </c>
    </row>
    <row r="1375" spans="1:3" x14ac:dyDescent="0.2">
      <c r="A1375" s="63">
        <v>1346</v>
      </c>
      <c r="B1375" s="63">
        <v>21.789214100251584</v>
      </c>
      <c r="C1375" s="63">
        <v>-3.7892141002515842</v>
      </c>
    </row>
    <row r="1376" spans="1:3" x14ac:dyDescent="0.2">
      <c r="A1376" s="63">
        <v>1347</v>
      </c>
      <c r="B1376" s="63">
        <v>16.765721062504156</v>
      </c>
      <c r="C1376" s="63">
        <v>-0.76572106250415573</v>
      </c>
    </row>
    <row r="1377" spans="1:3" x14ac:dyDescent="0.2">
      <c r="A1377" s="63">
        <v>1348</v>
      </c>
      <c r="B1377" s="63">
        <v>64.48194183642093</v>
      </c>
      <c r="C1377" s="63">
        <v>-11.48194183642093</v>
      </c>
    </row>
    <row r="1378" spans="1:3" x14ac:dyDescent="0.2">
      <c r="A1378" s="63">
        <v>1349</v>
      </c>
      <c r="B1378" s="63">
        <v>11.095407922672745</v>
      </c>
      <c r="C1378" s="63">
        <v>22.904592077327255</v>
      </c>
    </row>
    <row r="1379" spans="1:3" x14ac:dyDescent="0.2">
      <c r="A1379" s="63">
        <v>1350</v>
      </c>
      <c r="B1379" s="63">
        <v>23.123377160321741</v>
      </c>
      <c r="C1379" s="63">
        <v>-3.1233771603217413</v>
      </c>
    </row>
    <row r="1380" spans="1:3" x14ac:dyDescent="0.2">
      <c r="A1380" s="63">
        <v>1351</v>
      </c>
      <c r="B1380" s="63">
        <v>139.30196891894502</v>
      </c>
      <c r="C1380" s="63">
        <v>-37.301968918945022</v>
      </c>
    </row>
    <row r="1381" spans="1:3" x14ac:dyDescent="0.2">
      <c r="A1381" s="63">
        <v>1352</v>
      </c>
      <c r="B1381" s="63">
        <v>11.596578131319646</v>
      </c>
      <c r="C1381" s="63">
        <v>-1.5965781313196459</v>
      </c>
    </row>
    <row r="1382" spans="1:3" x14ac:dyDescent="0.2">
      <c r="A1382" s="63">
        <v>1353</v>
      </c>
      <c r="B1382" s="63">
        <v>117.17320301496648</v>
      </c>
      <c r="C1382" s="63">
        <v>-14.173203014966475</v>
      </c>
    </row>
    <row r="1383" spans="1:3" x14ac:dyDescent="0.2">
      <c r="A1383" s="63">
        <v>1354</v>
      </c>
      <c r="B1383" s="63">
        <v>47.16993674205149</v>
      </c>
      <c r="C1383" s="63">
        <v>-8.1699367420514903</v>
      </c>
    </row>
    <row r="1384" spans="1:3" x14ac:dyDescent="0.2">
      <c r="A1384" s="63">
        <v>1355</v>
      </c>
      <c r="B1384" s="63">
        <v>330.83692023051401</v>
      </c>
      <c r="C1384" s="63">
        <v>-80.836920230514011</v>
      </c>
    </row>
    <row r="1385" spans="1:3" x14ac:dyDescent="0.2">
      <c r="A1385" s="63">
        <v>1356</v>
      </c>
      <c r="B1385" s="63">
        <v>22.049555861574195</v>
      </c>
      <c r="C1385" s="63">
        <v>-3.0495558615741949</v>
      </c>
    </row>
    <row r="1386" spans="1:3" x14ac:dyDescent="0.2">
      <c r="A1386" s="63">
        <v>1357</v>
      </c>
      <c r="B1386" s="63">
        <v>21.935566128582824</v>
      </c>
      <c r="C1386" s="63">
        <v>-2.9355661285828241</v>
      </c>
    </row>
    <row r="1387" spans="1:3" x14ac:dyDescent="0.2">
      <c r="A1387" s="63">
        <v>1358</v>
      </c>
      <c r="B1387" s="63">
        <v>40.395018251378481</v>
      </c>
      <c r="C1387" s="63">
        <v>-10.395018251378481</v>
      </c>
    </row>
    <row r="1388" spans="1:3" x14ac:dyDescent="0.2">
      <c r="A1388" s="63">
        <v>1359</v>
      </c>
      <c r="B1388" s="63">
        <v>176.09433422126986</v>
      </c>
      <c r="C1388" s="63">
        <v>-43.094334221269861</v>
      </c>
    </row>
    <row r="1389" spans="1:3" x14ac:dyDescent="0.2">
      <c r="A1389" s="63">
        <v>1360</v>
      </c>
      <c r="B1389" s="63">
        <v>113.39862667470769</v>
      </c>
      <c r="C1389" s="63">
        <v>-8.3986266747076854</v>
      </c>
    </row>
    <row r="1390" spans="1:3" x14ac:dyDescent="0.2">
      <c r="A1390" s="63">
        <v>1361</v>
      </c>
      <c r="B1390" s="63">
        <v>25.565488888375789</v>
      </c>
      <c r="C1390" s="63">
        <v>-1.5654888883757891</v>
      </c>
    </row>
    <row r="1391" spans="1:3" x14ac:dyDescent="0.2">
      <c r="A1391" s="63">
        <v>1362</v>
      </c>
      <c r="B1391" s="63">
        <v>17.316772012059044</v>
      </c>
      <c r="C1391" s="63">
        <v>-2.3167720120590438</v>
      </c>
    </row>
    <row r="1392" spans="1:3" x14ac:dyDescent="0.2">
      <c r="A1392" s="63">
        <v>1363</v>
      </c>
      <c r="B1392" s="63">
        <v>59.470314637231191</v>
      </c>
      <c r="C1392" s="63">
        <v>-10.470314637231191</v>
      </c>
    </row>
    <row r="1393" spans="1:3" x14ac:dyDescent="0.2">
      <c r="A1393" s="63">
        <v>1364</v>
      </c>
      <c r="B1393" s="63">
        <v>51.526092532013507</v>
      </c>
      <c r="C1393" s="63">
        <v>-7.5260925320135073</v>
      </c>
    </row>
    <row r="1394" spans="1:3" x14ac:dyDescent="0.2">
      <c r="A1394" s="63">
        <v>1365</v>
      </c>
      <c r="B1394" s="63">
        <v>-39.775131058792226</v>
      </c>
      <c r="C1394" s="63">
        <v>-1.2248689412077738</v>
      </c>
    </row>
    <row r="1395" spans="1:3" x14ac:dyDescent="0.2">
      <c r="A1395" s="63">
        <v>1366</v>
      </c>
      <c r="B1395" s="63">
        <v>-3.5208190788269027</v>
      </c>
      <c r="C1395" s="63">
        <v>5.5208190788269027</v>
      </c>
    </row>
    <row r="1396" spans="1:3" x14ac:dyDescent="0.2">
      <c r="A1396" s="63">
        <v>1367</v>
      </c>
      <c r="B1396" s="63">
        <v>23.099038744629034</v>
      </c>
      <c r="C1396" s="63">
        <v>-4.0990387446290342</v>
      </c>
    </row>
    <row r="1397" spans="1:3" x14ac:dyDescent="0.2">
      <c r="A1397" s="63">
        <v>1368</v>
      </c>
      <c r="B1397" s="63">
        <v>-11.858223893025555</v>
      </c>
      <c r="C1397" s="63">
        <v>2.8582238930255546</v>
      </c>
    </row>
    <row r="1398" spans="1:3" x14ac:dyDescent="0.2">
      <c r="A1398" s="63">
        <v>1369</v>
      </c>
      <c r="B1398" s="63">
        <v>30.487550114666476</v>
      </c>
      <c r="C1398" s="63">
        <v>-3.487550114666476</v>
      </c>
    </row>
    <row r="1399" spans="1:3" x14ac:dyDescent="0.2">
      <c r="A1399" s="63">
        <v>1370</v>
      </c>
      <c r="B1399" s="63">
        <v>31.683886217239294</v>
      </c>
      <c r="C1399" s="63">
        <v>-3.6838862172392943</v>
      </c>
    </row>
    <row r="1400" spans="1:3" x14ac:dyDescent="0.2">
      <c r="A1400" s="63">
        <v>1371</v>
      </c>
      <c r="B1400" s="63">
        <v>75.626776869439226</v>
      </c>
      <c r="C1400" s="63">
        <v>-13.626776869439226</v>
      </c>
    </row>
    <row r="1401" spans="1:3" x14ac:dyDescent="0.2">
      <c r="A1401" s="63">
        <v>1372</v>
      </c>
      <c r="B1401" s="63">
        <v>31.48356126197212</v>
      </c>
      <c r="C1401" s="63">
        <v>-3.4835612619721203</v>
      </c>
    </row>
    <row r="1402" spans="1:3" x14ac:dyDescent="0.2">
      <c r="A1402" s="63">
        <v>1373</v>
      </c>
      <c r="B1402" s="63">
        <v>-167.74059591526</v>
      </c>
      <c r="C1402" s="63">
        <v>28.740595915260002</v>
      </c>
    </row>
    <row r="1403" spans="1:3" x14ac:dyDescent="0.2">
      <c r="A1403" s="63">
        <v>1374</v>
      </c>
      <c r="B1403" s="63">
        <v>421.33907471738002</v>
      </c>
      <c r="C1403" s="63">
        <v>-53.339074717380015</v>
      </c>
    </row>
    <row r="1404" spans="1:3" x14ac:dyDescent="0.2">
      <c r="A1404" s="63">
        <v>1375</v>
      </c>
      <c r="B1404" s="63">
        <v>168.53316700773206</v>
      </c>
      <c r="C1404" s="63">
        <v>-25.533167007732061</v>
      </c>
    </row>
    <row r="1405" spans="1:3" x14ac:dyDescent="0.2">
      <c r="A1405" s="63">
        <v>1376</v>
      </c>
      <c r="B1405" s="63">
        <v>300.03745492603696</v>
      </c>
      <c r="C1405" s="63">
        <v>-51.037454926036958</v>
      </c>
    </row>
    <row r="1406" spans="1:3" x14ac:dyDescent="0.2">
      <c r="A1406" s="63">
        <v>1377</v>
      </c>
      <c r="B1406" s="63">
        <v>45.860112097674048</v>
      </c>
      <c r="C1406" s="63">
        <v>-7.8601120976740475</v>
      </c>
    </row>
    <row r="1407" spans="1:3" x14ac:dyDescent="0.2">
      <c r="A1407" s="63">
        <v>1378</v>
      </c>
      <c r="B1407" s="63">
        <v>168.10181479002793</v>
      </c>
      <c r="C1407" s="63">
        <v>-35.10181479002793</v>
      </c>
    </row>
    <row r="1408" spans="1:3" x14ac:dyDescent="0.2">
      <c r="A1408" s="63">
        <v>1379</v>
      </c>
      <c r="B1408" s="63">
        <v>128.83245730055421</v>
      </c>
      <c r="C1408" s="63">
        <v>-23.832457300554211</v>
      </c>
    </row>
    <row r="1409" spans="1:3" x14ac:dyDescent="0.2">
      <c r="A1409" s="63">
        <v>1380</v>
      </c>
      <c r="B1409" s="63">
        <v>33.060802364511495</v>
      </c>
      <c r="C1409" s="63">
        <v>-3.0608023645114955</v>
      </c>
    </row>
    <row r="1410" spans="1:3" x14ac:dyDescent="0.2">
      <c r="A1410" s="63">
        <v>1381</v>
      </c>
      <c r="B1410" s="63">
        <v>-153.86056966129914</v>
      </c>
      <c r="C1410" s="63">
        <v>16.860569661299138</v>
      </c>
    </row>
    <row r="1411" spans="1:3" x14ac:dyDescent="0.2">
      <c r="A1411" s="63">
        <v>1382</v>
      </c>
      <c r="B1411" s="63">
        <v>194.77217145539259</v>
      </c>
      <c r="C1411" s="63">
        <v>-27.772171455392595</v>
      </c>
    </row>
    <row r="1412" spans="1:3" x14ac:dyDescent="0.2">
      <c r="A1412" s="63">
        <v>1383</v>
      </c>
      <c r="B1412" s="63">
        <v>31.2623623857449</v>
      </c>
      <c r="C1412" s="63">
        <v>18.7376376142551</v>
      </c>
    </row>
    <row r="1413" spans="1:3" x14ac:dyDescent="0.2">
      <c r="A1413" s="63">
        <v>1384</v>
      </c>
      <c r="B1413" s="63">
        <v>318.03140885640374</v>
      </c>
      <c r="C1413" s="63">
        <v>-56.031408856403743</v>
      </c>
    </row>
    <row r="1414" spans="1:3" x14ac:dyDescent="0.2">
      <c r="A1414" s="63">
        <v>1385</v>
      </c>
      <c r="B1414" s="63">
        <v>0.36742504010453603</v>
      </c>
      <c r="C1414" s="63">
        <v>0.63257495989546397</v>
      </c>
    </row>
    <row r="1415" spans="1:3" x14ac:dyDescent="0.2">
      <c r="A1415" s="63">
        <v>1386</v>
      </c>
      <c r="B1415" s="63">
        <v>21.960018310125527</v>
      </c>
      <c r="C1415" s="63">
        <v>27.039981689874473</v>
      </c>
    </row>
    <row r="1416" spans="1:3" x14ac:dyDescent="0.2">
      <c r="A1416" s="63">
        <v>1387</v>
      </c>
      <c r="B1416" s="63">
        <v>187.70512950763711</v>
      </c>
      <c r="C1416" s="63">
        <v>-24.70512950763711</v>
      </c>
    </row>
    <row r="1417" spans="1:3" x14ac:dyDescent="0.2">
      <c r="A1417" s="63">
        <v>1388</v>
      </c>
      <c r="B1417" s="63">
        <v>176.80827823083132</v>
      </c>
      <c r="C1417" s="63">
        <v>-26.80827823083132</v>
      </c>
    </row>
    <row r="1418" spans="1:3" x14ac:dyDescent="0.2">
      <c r="A1418" s="63">
        <v>1389</v>
      </c>
      <c r="B1418" s="63">
        <v>300.39274528400779</v>
      </c>
      <c r="C1418" s="63">
        <v>-38.392745284007788</v>
      </c>
    </row>
    <row r="1419" spans="1:3" x14ac:dyDescent="0.2">
      <c r="A1419" s="63">
        <v>1390</v>
      </c>
      <c r="B1419" s="63">
        <v>209.93039796292038</v>
      </c>
      <c r="C1419" s="63">
        <v>-42.930397962920381</v>
      </c>
    </row>
    <row r="1420" spans="1:3" x14ac:dyDescent="0.2">
      <c r="A1420" s="63">
        <v>1391</v>
      </c>
      <c r="B1420" s="63">
        <v>-492.44385811683492</v>
      </c>
      <c r="C1420" s="63">
        <v>88.443858116834917</v>
      </c>
    </row>
    <row r="1421" spans="1:3" x14ac:dyDescent="0.2">
      <c r="A1421" s="63">
        <v>1392</v>
      </c>
      <c r="B1421" s="63">
        <v>15.947098116539619</v>
      </c>
      <c r="C1421" s="63">
        <v>5.2901883460380716E-2</v>
      </c>
    </row>
    <row r="1422" spans="1:3" x14ac:dyDescent="0.2">
      <c r="A1422" s="63">
        <v>1393</v>
      </c>
      <c r="B1422" s="63">
        <v>35.331866982374066</v>
      </c>
      <c r="C1422" s="63">
        <v>-3.3318669823740663</v>
      </c>
    </row>
    <row r="1423" spans="1:3" x14ac:dyDescent="0.2">
      <c r="A1423" s="63">
        <v>1394</v>
      </c>
      <c r="B1423" s="63">
        <v>20.397810101659864</v>
      </c>
      <c r="C1423" s="63">
        <v>-1.3978101016598643</v>
      </c>
    </row>
    <row r="1424" spans="1:3" x14ac:dyDescent="0.2">
      <c r="A1424" s="63">
        <v>1395</v>
      </c>
      <c r="B1424" s="63">
        <v>18.261639119188658</v>
      </c>
      <c r="C1424" s="63">
        <v>-1.2616391191886578</v>
      </c>
    </row>
    <row r="1425" spans="1:3" x14ac:dyDescent="0.2">
      <c r="A1425" s="63">
        <v>1396</v>
      </c>
      <c r="B1425" s="63">
        <v>-18.651066570298077</v>
      </c>
      <c r="C1425" s="63">
        <v>7.6510665702980774</v>
      </c>
    </row>
    <row r="1426" spans="1:3" x14ac:dyDescent="0.2">
      <c r="A1426" s="63">
        <v>1397</v>
      </c>
      <c r="B1426" s="63">
        <v>6.5607217008557424</v>
      </c>
      <c r="C1426" s="63">
        <v>1.4392782991442576</v>
      </c>
    </row>
    <row r="1427" spans="1:3" x14ac:dyDescent="0.2">
      <c r="A1427" s="63">
        <v>1398</v>
      </c>
      <c r="B1427" s="63">
        <v>20.697932677044346</v>
      </c>
      <c r="C1427" s="63">
        <v>-1.6979326770443457</v>
      </c>
    </row>
    <row r="1428" spans="1:3" x14ac:dyDescent="0.2">
      <c r="A1428" s="63">
        <v>1399</v>
      </c>
      <c r="B1428" s="63">
        <v>64.48194183642093</v>
      </c>
      <c r="C1428" s="63">
        <v>-11.48194183642093</v>
      </c>
    </row>
    <row r="1429" spans="1:3" x14ac:dyDescent="0.2">
      <c r="A1429" s="63">
        <v>1400</v>
      </c>
      <c r="B1429" s="63">
        <v>10.286753486942199</v>
      </c>
      <c r="C1429" s="63">
        <v>-1.2867534869421995</v>
      </c>
    </row>
    <row r="1430" spans="1:3" x14ac:dyDescent="0.2">
      <c r="A1430" s="63">
        <v>1401</v>
      </c>
      <c r="B1430" s="63">
        <v>132.81444181191566</v>
      </c>
      <c r="C1430" s="63">
        <v>-28.814441811915657</v>
      </c>
    </row>
    <row r="1431" spans="1:3" x14ac:dyDescent="0.2">
      <c r="A1431" s="63">
        <v>1402</v>
      </c>
      <c r="B1431" s="63">
        <v>125.06015810028036</v>
      </c>
      <c r="C1431" s="63">
        <v>-23.060158100280361</v>
      </c>
    </row>
    <row r="1432" spans="1:3" x14ac:dyDescent="0.2">
      <c r="A1432" s="63">
        <v>1403</v>
      </c>
      <c r="B1432" s="63">
        <v>22.049555861574195</v>
      </c>
      <c r="C1432" s="63">
        <v>-3.0495558615741949</v>
      </c>
    </row>
    <row r="1433" spans="1:3" x14ac:dyDescent="0.2">
      <c r="A1433" s="63">
        <v>1404</v>
      </c>
      <c r="B1433" s="63">
        <v>9.4331666347263408</v>
      </c>
      <c r="C1433" s="63">
        <v>-0.43316663472634076</v>
      </c>
    </row>
    <row r="1434" spans="1:3" x14ac:dyDescent="0.2">
      <c r="A1434" s="63">
        <v>1405</v>
      </c>
      <c r="B1434" s="63">
        <v>21.935566128582824</v>
      </c>
      <c r="C1434" s="63">
        <v>-2.9355661285828241</v>
      </c>
    </row>
    <row r="1435" spans="1:3" x14ac:dyDescent="0.2">
      <c r="A1435" s="63">
        <v>1406</v>
      </c>
      <c r="B1435" s="63">
        <v>96.097151347960462</v>
      </c>
      <c r="C1435" s="63">
        <v>-15.097151347960462</v>
      </c>
    </row>
    <row r="1436" spans="1:3" x14ac:dyDescent="0.2">
      <c r="A1436" s="63">
        <v>1407</v>
      </c>
      <c r="B1436" s="63">
        <v>85.552656299214931</v>
      </c>
      <c r="C1436" s="63">
        <v>-10.552656299214931</v>
      </c>
    </row>
    <row r="1437" spans="1:3" x14ac:dyDescent="0.2">
      <c r="A1437" s="63">
        <v>1408</v>
      </c>
      <c r="B1437" s="63">
        <v>52.670925258824099</v>
      </c>
      <c r="C1437" s="63">
        <v>-7.6709252588240986</v>
      </c>
    </row>
    <row r="1438" spans="1:3" x14ac:dyDescent="0.2">
      <c r="A1438" s="63">
        <v>1409</v>
      </c>
      <c r="B1438" s="63">
        <v>49.940931891830374</v>
      </c>
      <c r="C1438" s="63">
        <v>-7.940931891830374</v>
      </c>
    </row>
    <row r="1439" spans="1:3" x14ac:dyDescent="0.2">
      <c r="A1439" s="63">
        <v>1410</v>
      </c>
      <c r="B1439" s="63">
        <v>22.963983255154741</v>
      </c>
      <c r="C1439" s="63">
        <v>-2.9639832551547407</v>
      </c>
    </row>
    <row r="1440" spans="1:3" x14ac:dyDescent="0.2">
      <c r="A1440" s="63">
        <v>1411</v>
      </c>
      <c r="B1440" s="63">
        <v>-15.999225914015581</v>
      </c>
      <c r="C1440" s="63">
        <v>7.9992259140155806</v>
      </c>
    </row>
    <row r="1441" spans="1:3" x14ac:dyDescent="0.2">
      <c r="A1441" s="63">
        <v>1412</v>
      </c>
      <c r="B1441" s="63">
        <v>91.936602688761866</v>
      </c>
      <c r="C1441" s="63">
        <v>-15.936602688761866</v>
      </c>
    </row>
    <row r="1442" spans="1:3" x14ac:dyDescent="0.2">
      <c r="A1442" s="63">
        <v>1413</v>
      </c>
      <c r="B1442" s="63">
        <v>32.868133269849025</v>
      </c>
      <c r="C1442" s="63">
        <v>1.1318667301509748</v>
      </c>
    </row>
    <row r="1443" spans="1:3" x14ac:dyDescent="0.2">
      <c r="A1443" s="63">
        <v>1414</v>
      </c>
      <c r="B1443" s="63">
        <v>19.838036506425105</v>
      </c>
      <c r="C1443" s="63">
        <v>-2.8380365064251052</v>
      </c>
    </row>
    <row r="1444" spans="1:3" x14ac:dyDescent="0.2">
      <c r="A1444" s="63">
        <v>1415</v>
      </c>
      <c r="B1444" s="63">
        <v>23.123377160321741</v>
      </c>
      <c r="C1444" s="63">
        <v>-3.1233771603217413</v>
      </c>
    </row>
    <row r="1445" spans="1:3" x14ac:dyDescent="0.2">
      <c r="A1445" s="63">
        <v>1416</v>
      </c>
      <c r="B1445" s="63">
        <v>89.024034828782916</v>
      </c>
      <c r="C1445" s="63">
        <v>-18.024034828782916</v>
      </c>
    </row>
    <row r="1446" spans="1:3" x14ac:dyDescent="0.2">
      <c r="A1446" s="63">
        <v>1417</v>
      </c>
      <c r="B1446" s="63">
        <v>117.45859200958166</v>
      </c>
      <c r="C1446" s="63">
        <v>-30.458592009581665</v>
      </c>
    </row>
    <row r="1447" spans="1:3" x14ac:dyDescent="0.2">
      <c r="A1447" s="63">
        <v>1418</v>
      </c>
      <c r="B1447" s="63">
        <v>-8.7437097338370062</v>
      </c>
      <c r="C1447" s="63">
        <v>6.7437097338370062</v>
      </c>
    </row>
    <row r="1448" spans="1:3" x14ac:dyDescent="0.2">
      <c r="A1448" s="63">
        <v>1419</v>
      </c>
      <c r="B1448" s="63">
        <v>31.830618770441397</v>
      </c>
      <c r="C1448" s="63">
        <v>-4.8306187704413972</v>
      </c>
    </row>
    <row r="1449" spans="1:3" x14ac:dyDescent="0.2">
      <c r="A1449" s="63">
        <v>1420</v>
      </c>
      <c r="B1449" s="63">
        <v>6.7695470512130438</v>
      </c>
      <c r="C1449" s="63">
        <v>0.23045294878695621</v>
      </c>
    </row>
    <row r="1450" spans="1:3" x14ac:dyDescent="0.2">
      <c r="A1450" s="63">
        <v>1421</v>
      </c>
      <c r="B1450" s="63">
        <v>26.844140341526199</v>
      </c>
      <c r="C1450" s="63">
        <v>-1.8441403415261988</v>
      </c>
    </row>
    <row r="1451" spans="1:3" x14ac:dyDescent="0.2">
      <c r="A1451" s="63">
        <v>1422</v>
      </c>
      <c r="B1451" s="63">
        <v>56.976233765592831</v>
      </c>
      <c r="C1451" s="63">
        <v>-9.9762337655928306</v>
      </c>
    </row>
    <row r="1452" spans="1:3" x14ac:dyDescent="0.2">
      <c r="A1452" s="63">
        <v>1423</v>
      </c>
      <c r="B1452" s="63">
        <v>102.22936604999062</v>
      </c>
      <c r="C1452" s="63">
        <v>-18.229366049990617</v>
      </c>
    </row>
    <row r="1453" spans="1:3" x14ac:dyDescent="0.2">
      <c r="A1453" s="63">
        <v>1424</v>
      </c>
      <c r="B1453" s="63">
        <v>44.264513798078781</v>
      </c>
      <c r="C1453" s="63">
        <v>-5.2645137980787808</v>
      </c>
    </row>
    <row r="1454" spans="1:3" x14ac:dyDescent="0.2">
      <c r="A1454" s="63">
        <v>1425</v>
      </c>
      <c r="B1454" s="63">
        <v>164.37378140318438</v>
      </c>
      <c r="C1454" s="63">
        <v>-30.373781403184381</v>
      </c>
    </row>
    <row r="1455" spans="1:3" x14ac:dyDescent="0.2">
      <c r="A1455" s="63">
        <v>1426</v>
      </c>
      <c r="B1455" s="63">
        <v>50.988738604142597</v>
      </c>
      <c r="C1455" s="63">
        <v>-8.988738604142597</v>
      </c>
    </row>
    <row r="1456" spans="1:3" x14ac:dyDescent="0.2">
      <c r="A1456" s="63">
        <v>1427</v>
      </c>
      <c r="B1456" s="63">
        <v>131.75173665129714</v>
      </c>
      <c r="C1456" s="63">
        <v>-25.751736651297136</v>
      </c>
    </row>
    <row r="1457" spans="1:3" x14ac:dyDescent="0.2">
      <c r="A1457" s="63">
        <v>1428</v>
      </c>
      <c r="B1457" s="63">
        <v>142.94485612154278</v>
      </c>
      <c r="C1457" s="63">
        <v>-9.9448561215427844</v>
      </c>
    </row>
    <row r="1458" spans="1:3" x14ac:dyDescent="0.2">
      <c r="A1458" s="63">
        <v>1429</v>
      </c>
      <c r="B1458" s="63">
        <v>52.29856324852004</v>
      </c>
      <c r="C1458" s="63">
        <v>-9.2985632485200398</v>
      </c>
    </row>
    <row r="1459" spans="1:3" x14ac:dyDescent="0.2">
      <c r="A1459" s="63">
        <v>1430</v>
      </c>
      <c r="B1459" s="63">
        <v>137.53942313598958</v>
      </c>
      <c r="C1459" s="63">
        <v>-31.53942313598958</v>
      </c>
    </row>
    <row r="1460" spans="1:3" x14ac:dyDescent="0.2">
      <c r="A1460" s="63">
        <v>1431</v>
      </c>
      <c r="B1460" s="63">
        <v>102.22936604999062</v>
      </c>
      <c r="C1460" s="63">
        <v>-18.229366049990617</v>
      </c>
    </row>
    <row r="1461" spans="1:3" x14ac:dyDescent="0.2">
      <c r="A1461" s="63">
        <v>1432</v>
      </c>
      <c r="B1461" s="63">
        <v>45.574338442456238</v>
      </c>
      <c r="C1461" s="63">
        <v>-5.5743384424562379</v>
      </c>
    </row>
    <row r="1462" spans="1:3" x14ac:dyDescent="0.2">
      <c r="A1462" s="63">
        <v>1433</v>
      </c>
      <c r="B1462" s="63">
        <v>261.94134874970331</v>
      </c>
      <c r="C1462" s="63">
        <v>-41.941348749703309</v>
      </c>
    </row>
    <row r="1463" spans="1:3" x14ac:dyDescent="0.2">
      <c r="A1463" s="63">
        <v>1434</v>
      </c>
      <c r="B1463" s="63">
        <v>178.45988187679478</v>
      </c>
      <c r="C1463" s="63">
        <v>-23.459881876794782</v>
      </c>
    </row>
    <row r="1464" spans="1:3" x14ac:dyDescent="0.2">
      <c r="A1464" s="63">
        <v>1435</v>
      </c>
      <c r="B1464" s="63">
        <v>163.84629105717875</v>
      </c>
      <c r="C1464" s="63">
        <v>-34.846291057178746</v>
      </c>
    </row>
    <row r="1465" spans="1:3" x14ac:dyDescent="0.2">
      <c r="A1465" s="63">
        <v>1436</v>
      </c>
      <c r="B1465" s="63">
        <v>140.56295738272814</v>
      </c>
      <c r="C1465" s="63">
        <v>-25.562957382728143</v>
      </c>
    </row>
    <row r="1466" spans="1:3" x14ac:dyDescent="0.2">
      <c r="A1466" s="63">
        <v>1437</v>
      </c>
      <c r="B1466" s="63">
        <v>241.5466439941205</v>
      </c>
      <c r="C1466" s="63">
        <v>-21.546643994120501</v>
      </c>
    </row>
    <row r="1467" spans="1:3" x14ac:dyDescent="0.2">
      <c r="A1467" s="63">
        <v>1438</v>
      </c>
      <c r="B1467" s="63">
        <v>130.91681324157406</v>
      </c>
      <c r="C1467" s="63">
        <v>-15.916813241574062</v>
      </c>
    </row>
    <row r="1468" spans="1:3" x14ac:dyDescent="0.2">
      <c r="A1468" s="63">
        <v>1439</v>
      </c>
      <c r="B1468" s="63">
        <v>199.68139898733369</v>
      </c>
      <c r="C1468" s="63">
        <v>-44.681398987333694</v>
      </c>
    </row>
    <row r="1469" spans="1:3" x14ac:dyDescent="0.2">
      <c r="A1469" s="63">
        <v>1440</v>
      </c>
      <c r="B1469" s="63">
        <v>274.74412897382899</v>
      </c>
      <c r="C1469" s="63">
        <v>-51.744128973828992</v>
      </c>
    </row>
    <row r="1470" spans="1:3" x14ac:dyDescent="0.2">
      <c r="A1470" s="63">
        <v>1441</v>
      </c>
      <c r="B1470" s="63">
        <v>19.589079974663463</v>
      </c>
      <c r="C1470" s="63">
        <v>-1.5890799746634627</v>
      </c>
    </row>
    <row r="1471" spans="1:3" x14ac:dyDescent="0.2">
      <c r="A1471" s="63">
        <v>1442</v>
      </c>
      <c r="B1471" s="63">
        <v>35.584366008102869</v>
      </c>
      <c r="C1471" s="63">
        <v>-3.5843660081028688</v>
      </c>
    </row>
    <row r="1472" spans="1:3" x14ac:dyDescent="0.2">
      <c r="A1472" s="63">
        <v>1443</v>
      </c>
      <c r="B1472" s="63">
        <v>13.162345388447992</v>
      </c>
      <c r="C1472" s="63">
        <v>-0.16234538844799218</v>
      </c>
    </row>
    <row r="1473" spans="1:3" x14ac:dyDescent="0.2">
      <c r="A1473" s="63">
        <v>1444</v>
      </c>
      <c r="B1473" s="63">
        <v>4.6487865703903655</v>
      </c>
      <c r="C1473" s="63">
        <v>2.3512134296096345</v>
      </c>
    </row>
    <row r="1474" spans="1:3" x14ac:dyDescent="0.2">
      <c r="A1474" s="63">
        <v>1445</v>
      </c>
      <c r="B1474" s="63">
        <v>2.3669666462401242</v>
      </c>
      <c r="C1474" s="63">
        <v>0.63303335375987579</v>
      </c>
    </row>
    <row r="1475" spans="1:3" x14ac:dyDescent="0.2">
      <c r="A1475" s="63">
        <v>1446</v>
      </c>
      <c r="B1475" s="63">
        <v>-13.17991601658289</v>
      </c>
      <c r="C1475" s="63">
        <v>6.1799160165828901</v>
      </c>
    </row>
    <row r="1476" spans="1:3" x14ac:dyDescent="0.2">
      <c r="A1476" s="63">
        <v>1447</v>
      </c>
      <c r="B1476" s="63">
        <v>-48.383747166605488</v>
      </c>
      <c r="C1476" s="63">
        <v>4.3837471666054881</v>
      </c>
    </row>
    <row r="1477" spans="1:3" x14ac:dyDescent="0.2">
      <c r="A1477" s="63">
        <v>1448</v>
      </c>
      <c r="B1477" s="63">
        <v>15.721997355908895</v>
      </c>
      <c r="C1477" s="63">
        <v>-2.7219973559088952</v>
      </c>
    </row>
    <row r="1478" spans="1:3" x14ac:dyDescent="0.2">
      <c r="A1478" s="63">
        <v>1449</v>
      </c>
      <c r="B1478" s="63">
        <v>-15.477894228619242</v>
      </c>
      <c r="C1478" s="63">
        <v>3.4778942286192418</v>
      </c>
    </row>
    <row r="1479" spans="1:3" x14ac:dyDescent="0.2">
      <c r="A1479" s="63">
        <v>1450</v>
      </c>
      <c r="B1479" s="63">
        <v>1.4815028261218315</v>
      </c>
      <c r="C1479" s="63">
        <v>0.51849717387816852</v>
      </c>
    </row>
    <row r="1480" spans="1:3" x14ac:dyDescent="0.2">
      <c r="A1480" s="63">
        <v>1451</v>
      </c>
      <c r="B1480" s="63">
        <v>47.542271176254495</v>
      </c>
      <c r="C1480" s="63">
        <v>-6.5422711762544949</v>
      </c>
    </row>
    <row r="1481" spans="1:3" x14ac:dyDescent="0.2">
      <c r="A1481" s="63">
        <v>1452</v>
      </c>
      <c r="B1481" s="63">
        <v>30.550870670564809</v>
      </c>
      <c r="C1481" s="63">
        <v>-3.5508706705648088</v>
      </c>
    </row>
    <row r="1482" spans="1:3" x14ac:dyDescent="0.2">
      <c r="A1482" s="63">
        <v>1453</v>
      </c>
      <c r="B1482" s="63">
        <v>28.047871888673541</v>
      </c>
      <c r="C1482" s="63">
        <v>-3.0478718886735408</v>
      </c>
    </row>
    <row r="1483" spans="1:3" x14ac:dyDescent="0.2">
      <c r="A1483" s="63">
        <v>1454</v>
      </c>
      <c r="B1483" s="63">
        <v>38.09464506502762</v>
      </c>
      <c r="C1483" s="63">
        <v>-4.0946450650276205</v>
      </c>
    </row>
    <row r="1484" spans="1:3" x14ac:dyDescent="0.2">
      <c r="A1484" s="63">
        <v>1455</v>
      </c>
      <c r="B1484" s="63">
        <v>16.614309863668694</v>
      </c>
      <c r="C1484" s="63">
        <v>-2.6143098636686943</v>
      </c>
    </row>
    <row r="1485" spans="1:3" x14ac:dyDescent="0.2">
      <c r="A1485" s="63">
        <v>1456</v>
      </c>
      <c r="B1485" s="63">
        <v>25.339204919253696</v>
      </c>
      <c r="C1485" s="63">
        <v>-2.3392049192536959</v>
      </c>
    </row>
    <row r="1486" spans="1:3" x14ac:dyDescent="0.2">
      <c r="A1486" s="63">
        <v>1457</v>
      </c>
      <c r="B1486" s="63">
        <v>102.13414638918448</v>
      </c>
      <c r="C1486" s="63">
        <v>-15.13414638918448</v>
      </c>
    </row>
    <row r="1487" spans="1:3" x14ac:dyDescent="0.2">
      <c r="A1487" s="63">
        <v>1458</v>
      </c>
      <c r="B1487" s="63">
        <v>97.220111623968265</v>
      </c>
      <c r="C1487" s="63">
        <v>-16.220111623968265</v>
      </c>
    </row>
    <row r="1488" spans="1:3" x14ac:dyDescent="0.2">
      <c r="A1488" s="63">
        <v>1459</v>
      </c>
      <c r="B1488" s="63">
        <v>81.630056628152332</v>
      </c>
      <c r="C1488" s="63">
        <v>5.3699433718476683</v>
      </c>
    </row>
    <row r="1489" spans="1:3" x14ac:dyDescent="0.2">
      <c r="A1489" s="63">
        <v>1460</v>
      </c>
      <c r="B1489" s="63">
        <v>5.4597224068355867</v>
      </c>
      <c r="C1489" s="63">
        <v>0.54027759316441326</v>
      </c>
    </row>
    <row r="1490" spans="1:3" x14ac:dyDescent="0.2">
      <c r="A1490" s="63">
        <v>1461</v>
      </c>
      <c r="B1490" s="63">
        <v>33.140443414818847</v>
      </c>
      <c r="C1490" s="63">
        <v>-5.1404434148188471</v>
      </c>
    </row>
    <row r="1491" spans="1:3" x14ac:dyDescent="0.2">
      <c r="A1491" s="63">
        <v>1462</v>
      </c>
      <c r="B1491" s="63">
        <v>34.339150581998553</v>
      </c>
      <c r="C1491" s="63">
        <v>-5.3391505819985525</v>
      </c>
    </row>
    <row r="1492" spans="1:3" x14ac:dyDescent="0.2">
      <c r="A1492" s="63">
        <v>1463</v>
      </c>
      <c r="B1492" s="63">
        <v>-10.053534378214449</v>
      </c>
      <c r="C1492" s="63">
        <v>7.0535343782144491</v>
      </c>
    </row>
    <row r="1493" spans="1:3" x14ac:dyDescent="0.2">
      <c r="A1493" s="63">
        <v>1464</v>
      </c>
      <c r="B1493" s="63">
        <v>63.456329432113108</v>
      </c>
      <c r="C1493" s="63">
        <v>-10.456329432113108</v>
      </c>
    </row>
    <row r="1494" spans="1:3" x14ac:dyDescent="0.2">
      <c r="A1494" s="63">
        <v>1465</v>
      </c>
      <c r="B1494" s="63">
        <v>58.734757335029528</v>
      </c>
      <c r="C1494" s="63">
        <v>-8.7347573350295278</v>
      </c>
    </row>
    <row r="1495" spans="1:3" x14ac:dyDescent="0.2">
      <c r="A1495" s="63">
        <v>1466</v>
      </c>
      <c r="B1495" s="63">
        <v>36.709685513161858</v>
      </c>
      <c r="C1495" s="63">
        <v>-5.7096855131618582</v>
      </c>
    </row>
    <row r="1496" spans="1:3" x14ac:dyDescent="0.2">
      <c r="A1496" s="63">
        <v>1467</v>
      </c>
      <c r="B1496" s="63">
        <v>-5.1061223806980385</v>
      </c>
      <c r="C1496" s="63">
        <v>7.1061223806980385</v>
      </c>
    </row>
    <row r="1497" spans="1:3" x14ac:dyDescent="0.2">
      <c r="A1497" s="63">
        <v>1468</v>
      </c>
      <c r="B1497" s="63">
        <v>61.885714512965279</v>
      </c>
      <c r="C1497" s="63">
        <v>-8.8857145129652793</v>
      </c>
    </row>
    <row r="1498" spans="1:3" x14ac:dyDescent="0.2">
      <c r="A1498" s="63">
        <v>1469</v>
      </c>
      <c r="B1498" s="63">
        <v>24.874550302540221</v>
      </c>
      <c r="C1498" s="63">
        <v>-3.8745503025402215</v>
      </c>
    </row>
    <row r="1499" spans="1:3" x14ac:dyDescent="0.2">
      <c r="A1499" s="63">
        <v>1470</v>
      </c>
      <c r="B1499" s="63">
        <v>26.802934052242001</v>
      </c>
      <c r="C1499" s="63">
        <v>-3.8029340522420014</v>
      </c>
    </row>
    <row r="1500" spans="1:3" x14ac:dyDescent="0.2">
      <c r="A1500" s="63">
        <v>1471</v>
      </c>
      <c r="B1500" s="63">
        <v>9.2521542319702679</v>
      </c>
      <c r="C1500" s="63">
        <v>6.7478457680297321</v>
      </c>
    </row>
    <row r="1501" spans="1:3" x14ac:dyDescent="0.2">
      <c r="A1501" s="63">
        <v>1472</v>
      </c>
      <c r="B1501" s="63">
        <v>69.255087590941685</v>
      </c>
      <c r="C1501" s="63">
        <v>-11.255087590941685</v>
      </c>
    </row>
    <row r="1502" spans="1:3" x14ac:dyDescent="0.2">
      <c r="A1502" s="63">
        <v>1473</v>
      </c>
      <c r="B1502" s="63">
        <v>47.542271176254495</v>
      </c>
      <c r="C1502" s="63">
        <v>-6.5422711762544949</v>
      </c>
    </row>
    <row r="1503" spans="1:3" x14ac:dyDescent="0.2">
      <c r="A1503" s="63">
        <v>1474</v>
      </c>
      <c r="B1503" s="63">
        <v>18.39734372433113</v>
      </c>
      <c r="C1503" s="63">
        <v>-1.3973437243311295</v>
      </c>
    </row>
    <row r="1504" spans="1:3" x14ac:dyDescent="0.2">
      <c r="A1504" s="63">
        <v>1475</v>
      </c>
      <c r="B1504" s="63">
        <v>26.738047244296098</v>
      </c>
      <c r="C1504" s="63">
        <v>-2.7380472442960979</v>
      </c>
    </row>
    <row r="1505" spans="1:3" x14ac:dyDescent="0.2">
      <c r="A1505" s="63">
        <v>1476</v>
      </c>
      <c r="B1505" s="63">
        <v>36.784820420650178</v>
      </c>
      <c r="C1505" s="63">
        <v>-3.7848204206501777</v>
      </c>
    </row>
    <row r="1506" spans="1:3" x14ac:dyDescent="0.2">
      <c r="A1506" s="63">
        <v>1477</v>
      </c>
      <c r="B1506" s="63">
        <v>-5.1061223806980385</v>
      </c>
      <c r="C1506" s="63">
        <v>7.1061223806980385</v>
      </c>
    </row>
    <row r="1507" spans="1:3" x14ac:dyDescent="0.2">
      <c r="A1507" s="63">
        <v>1478</v>
      </c>
      <c r="B1507" s="63">
        <v>27.212990506586323</v>
      </c>
      <c r="C1507" s="63">
        <v>-4.2129905065863227</v>
      </c>
    </row>
    <row r="1508" spans="1:3" x14ac:dyDescent="0.2">
      <c r="A1508" s="63">
        <v>1479</v>
      </c>
      <c r="B1508" s="63">
        <v>107.94664780254779</v>
      </c>
      <c r="C1508" s="63">
        <v>-16.946647802547787</v>
      </c>
    </row>
    <row r="1509" spans="1:3" x14ac:dyDescent="0.2">
      <c r="A1509" s="63">
        <v>1480</v>
      </c>
      <c r="B1509" s="63">
        <v>36.497261339454525</v>
      </c>
      <c r="C1509" s="63">
        <v>-4.4972613394545249</v>
      </c>
    </row>
    <row r="1510" spans="1:3" x14ac:dyDescent="0.2">
      <c r="A1510" s="63">
        <v>1481</v>
      </c>
      <c r="B1510" s="63">
        <v>57.424932690652085</v>
      </c>
      <c r="C1510" s="63">
        <v>-8.4249326906520849</v>
      </c>
    </row>
    <row r="1511" spans="1:3" x14ac:dyDescent="0.2">
      <c r="A1511" s="63">
        <v>1482</v>
      </c>
      <c r="B1511" s="63">
        <v>24.874550302540221</v>
      </c>
      <c r="C1511" s="63">
        <v>-3.8745503025402215</v>
      </c>
    </row>
    <row r="1512" spans="1:3" x14ac:dyDescent="0.2">
      <c r="A1512" s="63">
        <v>1483</v>
      </c>
      <c r="B1512" s="63">
        <v>28.112758696619444</v>
      </c>
      <c r="C1512" s="63">
        <v>-4.1127586966194443</v>
      </c>
    </row>
    <row r="1513" spans="1:3" x14ac:dyDescent="0.2">
      <c r="A1513" s="63">
        <v>1484</v>
      </c>
      <c r="B1513" s="63">
        <v>61.885714512965279</v>
      </c>
      <c r="C1513" s="63">
        <v>-8.8857145129652793</v>
      </c>
    </row>
    <row r="1514" spans="1:3" x14ac:dyDescent="0.2">
      <c r="A1514" s="63">
        <v>1485</v>
      </c>
      <c r="B1514" s="63">
        <v>69.255087590941685</v>
      </c>
      <c r="C1514" s="63">
        <v>-11.255087590941685</v>
      </c>
    </row>
    <row r="1515" spans="1:3" x14ac:dyDescent="0.2">
      <c r="A1515" s="63">
        <v>1486</v>
      </c>
      <c r="B1515" s="63">
        <v>10.561978876347711</v>
      </c>
      <c r="C1515" s="63">
        <v>6.4380211236522893</v>
      </c>
    </row>
    <row r="1516" spans="1:3" x14ac:dyDescent="0.2">
      <c r="A1516" s="63">
        <v>1487</v>
      </c>
      <c r="B1516" s="63">
        <v>100.82432174480704</v>
      </c>
      <c r="C1516" s="63">
        <v>-14.824321744807037</v>
      </c>
    </row>
    <row r="1517" spans="1:3" x14ac:dyDescent="0.2">
      <c r="A1517" s="63">
        <v>1488</v>
      </c>
      <c r="B1517" s="63">
        <v>97.220111623968265</v>
      </c>
      <c r="C1517" s="63">
        <v>-16.220111623968265</v>
      </c>
    </row>
    <row r="1518" spans="1:3" x14ac:dyDescent="0.2">
      <c r="A1518" s="63">
        <v>1489</v>
      </c>
      <c r="B1518" s="63">
        <v>25.339204919253696</v>
      </c>
      <c r="C1518" s="63">
        <v>-2.3392049192536959</v>
      </c>
    </row>
    <row r="1519" spans="1:3" x14ac:dyDescent="0.2">
      <c r="A1519" s="63">
        <v>1490</v>
      </c>
      <c r="B1519" s="63">
        <v>15.30448521929125</v>
      </c>
      <c r="C1519" s="63">
        <v>-2.3044852192912497</v>
      </c>
    </row>
    <row r="1520" spans="1:3" x14ac:dyDescent="0.2">
      <c r="A1520" s="63">
        <v>1491</v>
      </c>
      <c r="B1520" s="63">
        <v>5.4597224068355867</v>
      </c>
      <c r="C1520" s="63">
        <v>0.54027759316441326</v>
      </c>
    </row>
    <row r="1521" spans="1:3" x14ac:dyDescent="0.2">
      <c r="A1521" s="63">
        <v>1492</v>
      </c>
      <c r="B1521" s="63">
        <v>89.622576059394262</v>
      </c>
      <c r="C1521" s="63">
        <v>-2.6225760593942624</v>
      </c>
    </row>
    <row r="1522" spans="1:3" x14ac:dyDescent="0.2">
      <c r="A1522" s="63">
        <v>1493</v>
      </c>
      <c r="B1522" s="63">
        <v>-42.500234340091424</v>
      </c>
      <c r="C1522" s="63">
        <v>11.500234340091424</v>
      </c>
    </row>
    <row r="1523" spans="1:3" x14ac:dyDescent="0.2">
      <c r="A1523" s="63">
        <v>1494</v>
      </c>
      <c r="B1523" s="63">
        <v>555.89018772546206</v>
      </c>
      <c r="C1523" s="63">
        <v>-90.890187725462056</v>
      </c>
    </row>
    <row r="1524" spans="1:3" x14ac:dyDescent="0.2">
      <c r="A1524" s="63">
        <v>1495</v>
      </c>
      <c r="B1524" s="63">
        <v>11.852520744070546</v>
      </c>
      <c r="C1524" s="63">
        <v>0.14747925592945421</v>
      </c>
    </row>
    <row r="1525" spans="1:3" x14ac:dyDescent="0.2">
      <c r="A1525" s="63">
        <v>1496</v>
      </c>
      <c r="B1525" s="63">
        <v>34.274541363725426</v>
      </c>
      <c r="C1525" s="63">
        <v>-3.2745413637254259</v>
      </c>
    </row>
    <row r="1526" spans="1:3" x14ac:dyDescent="0.2">
      <c r="A1526" s="63">
        <v>1497</v>
      </c>
      <c r="B1526" s="63">
        <v>1.4815028261218315</v>
      </c>
      <c r="C1526" s="63">
        <v>0.51849717387816852</v>
      </c>
    </row>
    <row r="1527" spans="1:3" x14ac:dyDescent="0.2">
      <c r="A1527" s="63">
        <v>1498</v>
      </c>
      <c r="B1527" s="63">
        <v>-15.477894228619242</v>
      </c>
      <c r="C1527" s="63">
        <v>3.4778942286192418</v>
      </c>
    </row>
    <row r="1528" spans="1:3" x14ac:dyDescent="0.2">
      <c r="A1528" s="63">
        <v>1499</v>
      </c>
      <c r="B1528" s="63">
        <v>-13.17991601658289</v>
      </c>
      <c r="C1528" s="63">
        <v>6.1799160165828901</v>
      </c>
    </row>
    <row r="1529" spans="1:3" x14ac:dyDescent="0.2">
      <c r="A1529" s="63">
        <v>1500</v>
      </c>
      <c r="B1529" s="63">
        <v>39.919279519903235</v>
      </c>
      <c r="C1529" s="63">
        <v>-6.9192795199032346</v>
      </c>
    </row>
    <row r="1530" spans="1:3" x14ac:dyDescent="0.2">
      <c r="A1530" s="63">
        <v>1501</v>
      </c>
      <c r="B1530" s="63">
        <v>39.147769769372978</v>
      </c>
      <c r="C1530" s="63">
        <v>-5.147769769372978</v>
      </c>
    </row>
    <row r="1531" spans="1:3" x14ac:dyDescent="0.2">
      <c r="A1531" s="63">
        <v>1502</v>
      </c>
      <c r="B1531" s="63">
        <v>128.44448723147289</v>
      </c>
      <c r="C1531" s="63">
        <v>-22.444487231472891</v>
      </c>
    </row>
    <row r="1532" spans="1:3" x14ac:dyDescent="0.2">
      <c r="A1532" s="63">
        <v>1503</v>
      </c>
      <c r="B1532" s="63">
        <v>154.52022909092764</v>
      </c>
      <c r="C1532" s="63">
        <v>-21.520229090927643</v>
      </c>
    </row>
    <row r="1533" spans="1:3" x14ac:dyDescent="0.2">
      <c r="A1533" s="63">
        <v>1504</v>
      </c>
      <c r="B1533" s="63">
        <v>102.22936604999062</v>
      </c>
      <c r="C1533" s="63">
        <v>-18.229366049990617</v>
      </c>
    </row>
    <row r="1534" spans="1:3" x14ac:dyDescent="0.2">
      <c r="A1534" s="63">
        <v>1505</v>
      </c>
      <c r="B1534" s="63">
        <v>114.32526963862419</v>
      </c>
      <c r="C1534" s="63">
        <v>-22.325269638624192</v>
      </c>
    </row>
    <row r="1535" spans="1:3" x14ac:dyDescent="0.2">
      <c r="A1535" s="63">
        <v>1506</v>
      </c>
      <c r="B1535" s="63">
        <v>-293.00212702087146</v>
      </c>
      <c r="C1535" s="63">
        <v>55.002127020871455</v>
      </c>
    </row>
    <row r="1536" spans="1:3" x14ac:dyDescent="0.2">
      <c r="A1536" s="63">
        <v>1507</v>
      </c>
      <c r="B1536" s="63">
        <v>274.91029434309417</v>
      </c>
      <c r="C1536" s="63">
        <v>-50.910294343094165</v>
      </c>
    </row>
    <row r="1537" spans="1:3" x14ac:dyDescent="0.2">
      <c r="A1537" s="63">
        <v>1508</v>
      </c>
      <c r="B1537" s="63">
        <v>-241.89075029573448</v>
      </c>
      <c r="C1537" s="63">
        <v>44.890750295734478</v>
      </c>
    </row>
    <row r="1538" spans="1:3" x14ac:dyDescent="0.2">
      <c r="A1538" s="63">
        <v>1509</v>
      </c>
      <c r="B1538" s="63">
        <v>374.87766059611147</v>
      </c>
      <c r="C1538" s="63">
        <v>-62.877660596111468</v>
      </c>
    </row>
    <row r="1539" spans="1:3" x14ac:dyDescent="0.2">
      <c r="A1539" s="63">
        <v>1510</v>
      </c>
      <c r="B1539" s="63">
        <v>58.734757335029528</v>
      </c>
      <c r="C1539" s="63">
        <v>-8.7347573350295278</v>
      </c>
    </row>
    <row r="1540" spans="1:3" x14ac:dyDescent="0.2">
      <c r="A1540" s="63">
        <v>1511</v>
      </c>
      <c r="B1540" s="63">
        <v>53.856789438790635</v>
      </c>
      <c r="C1540" s="63">
        <v>-7.856789438790635</v>
      </c>
    </row>
    <row r="1541" spans="1:3" x14ac:dyDescent="0.2">
      <c r="A1541" s="63">
        <v>1512</v>
      </c>
      <c r="B1541" s="63">
        <v>66.87599262514847</v>
      </c>
      <c r="C1541" s="63">
        <v>-11.87599262514847</v>
      </c>
    </row>
    <row r="1542" spans="1:3" x14ac:dyDescent="0.2">
      <c r="A1542" s="63">
        <v>1513</v>
      </c>
      <c r="B1542" s="63">
        <v>28.047871888673541</v>
      </c>
      <c r="C1542" s="63">
        <v>-3.0478718886735408</v>
      </c>
    </row>
    <row r="1543" spans="1:3" x14ac:dyDescent="0.2">
      <c r="A1543" s="63">
        <v>1514</v>
      </c>
      <c r="B1543" s="63">
        <v>2.0871638173900813</v>
      </c>
      <c r="C1543" s="63">
        <v>-8.7163817390081277E-2</v>
      </c>
    </row>
    <row r="1544" spans="1:3" x14ac:dyDescent="0.2">
      <c r="A1544" s="63">
        <v>1515</v>
      </c>
      <c r="B1544" s="63">
        <v>63.456329432113108</v>
      </c>
      <c r="C1544" s="63">
        <v>-10.456329432113108</v>
      </c>
    </row>
    <row r="1545" spans="1:3" x14ac:dyDescent="0.2">
      <c r="A1545" s="63">
        <v>1516</v>
      </c>
      <c r="B1545" s="63">
        <v>36.709685513161858</v>
      </c>
      <c r="C1545" s="63">
        <v>-5.7096855131618582</v>
      </c>
    </row>
    <row r="1546" spans="1:3" x14ac:dyDescent="0.2">
      <c r="A1546" s="63">
        <v>1517</v>
      </c>
      <c r="B1546" s="63">
        <v>-44.249685391825182</v>
      </c>
      <c r="C1546" s="63">
        <v>0.24968539182518157</v>
      </c>
    </row>
    <row r="1547" spans="1:3" x14ac:dyDescent="0.2">
      <c r="A1547" s="63">
        <v>1518</v>
      </c>
      <c r="B1547" s="63">
        <v>39.147769769372978</v>
      </c>
      <c r="C1547" s="63">
        <v>-5.147769769372978</v>
      </c>
    </row>
    <row r="1548" spans="1:3" x14ac:dyDescent="0.2">
      <c r="A1548" s="63">
        <v>1519</v>
      </c>
      <c r="B1548" s="63">
        <v>13.162345388447992</v>
      </c>
      <c r="C1548" s="63">
        <v>-0.16234538844799218</v>
      </c>
    </row>
    <row r="1549" spans="1:3" x14ac:dyDescent="0.2">
      <c r="A1549" s="63">
        <v>1520</v>
      </c>
      <c r="B1549" s="63">
        <v>5.9586112147678083</v>
      </c>
      <c r="C1549" s="63">
        <v>2.0413887852321917</v>
      </c>
    </row>
    <row r="1550" spans="1:3" x14ac:dyDescent="0.2">
      <c r="A1550" s="63">
        <v>1521</v>
      </c>
      <c r="B1550" s="63">
        <v>-11.81372232036864</v>
      </c>
      <c r="C1550" s="63">
        <v>-0.18627767963135966</v>
      </c>
    </row>
    <row r="1551" spans="1:3" x14ac:dyDescent="0.2">
      <c r="A1551" s="63">
        <v>1522</v>
      </c>
      <c r="B1551" s="63">
        <v>-14.489740660960333</v>
      </c>
      <c r="C1551" s="63">
        <v>6.489740660960333</v>
      </c>
    </row>
    <row r="1552" spans="1:3" x14ac:dyDescent="0.2">
      <c r="A1552" s="63">
        <v>1523</v>
      </c>
      <c r="B1552" s="63">
        <v>15.721997355908895</v>
      </c>
      <c r="C1552" s="63">
        <v>-2.7219973559088952</v>
      </c>
    </row>
    <row r="1553" spans="1:3" x14ac:dyDescent="0.2">
      <c r="A1553" s="63">
        <v>1524</v>
      </c>
      <c r="B1553" s="63">
        <v>25.339204919253696</v>
      </c>
      <c r="C1553" s="63">
        <v>-2.3392049192536959</v>
      </c>
    </row>
    <row r="1554" spans="1:3" x14ac:dyDescent="0.2">
      <c r="A1554" s="63">
        <v>1525</v>
      </c>
      <c r="B1554" s="63">
        <v>56.976233765592831</v>
      </c>
      <c r="C1554" s="63">
        <v>-9.9762337655928306</v>
      </c>
    </row>
    <row r="1555" spans="1:3" x14ac:dyDescent="0.2">
      <c r="A1555" s="63">
        <v>1526</v>
      </c>
      <c r="B1555" s="63">
        <v>28.112758696619444</v>
      </c>
      <c r="C1555" s="63">
        <v>-4.1127586966194443</v>
      </c>
    </row>
    <row r="1556" spans="1:3" x14ac:dyDescent="0.2">
      <c r="A1556" s="63">
        <v>1527</v>
      </c>
      <c r="B1556" s="63">
        <v>9.2521542319702679</v>
      </c>
      <c r="C1556" s="63">
        <v>6.7478457680297321</v>
      </c>
    </row>
    <row r="1557" spans="1:3" x14ac:dyDescent="0.2">
      <c r="A1557" s="63">
        <v>1528</v>
      </c>
      <c r="B1557" s="63">
        <v>111.57180455075689</v>
      </c>
      <c r="C1557" s="63">
        <v>-29.571804550756895</v>
      </c>
    </row>
    <row r="1558" spans="1:3" x14ac:dyDescent="0.2">
      <c r="A1558" s="63">
        <v>1529</v>
      </c>
      <c r="B1558" s="63">
        <v>15.30448521929125</v>
      </c>
      <c r="C1558" s="63">
        <v>-2.3044852192912497</v>
      </c>
    </row>
    <row r="1559" spans="1:3" x14ac:dyDescent="0.2">
      <c r="A1559" s="63">
        <v>1530</v>
      </c>
      <c r="B1559" s="63">
        <v>102.13414638918448</v>
      </c>
      <c r="C1559" s="63">
        <v>-15.13414638918448</v>
      </c>
    </row>
    <row r="1560" spans="1:3" x14ac:dyDescent="0.2">
      <c r="A1560" s="63">
        <v>1531</v>
      </c>
      <c r="B1560" s="63">
        <v>50.988738604142597</v>
      </c>
      <c r="C1560" s="63">
        <v>-8.988738604142597</v>
      </c>
    </row>
    <row r="1561" spans="1:3" x14ac:dyDescent="0.2">
      <c r="A1561" s="63">
        <v>1532</v>
      </c>
      <c r="B1561" s="63">
        <v>233.68442292846274</v>
      </c>
      <c r="C1561" s="63">
        <v>-36.684422928462737</v>
      </c>
    </row>
    <row r="1562" spans="1:3" x14ac:dyDescent="0.2">
      <c r="A1562" s="63">
        <v>1533</v>
      </c>
      <c r="B1562" s="63">
        <v>31.830618770441397</v>
      </c>
      <c r="C1562" s="63">
        <v>-4.8306187704413972</v>
      </c>
    </row>
    <row r="1563" spans="1:3" x14ac:dyDescent="0.2">
      <c r="A1563" s="63">
        <v>1534</v>
      </c>
      <c r="B1563" s="63">
        <v>33.029325937621103</v>
      </c>
      <c r="C1563" s="63">
        <v>-5.0293259376211026</v>
      </c>
    </row>
    <row r="1564" spans="1:3" x14ac:dyDescent="0.2">
      <c r="A1564" s="63">
        <v>1535</v>
      </c>
      <c r="B1564" s="63">
        <v>52.332738480669043</v>
      </c>
      <c r="C1564" s="63">
        <v>-13.332738480669043</v>
      </c>
    </row>
    <row r="1565" spans="1:3" x14ac:dyDescent="0.2">
      <c r="A1565" s="63">
        <v>1536</v>
      </c>
      <c r="B1565" s="63">
        <v>155.5544496169864</v>
      </c>
      <c r="C1565" s="63">
        <v>-21.554449616986403</v>
      </c>
    </row>
    <row r="1566" spans="1:3" x14ac:dyDescent="0.2">
      <c r="A1566" s="63">
        <v>1537</v>
      </c>
      <c r="B1566" s="63">
        <v>103.53919069436806</v>
      </c>
      <c r="C1566" s="63">
        <v>-18.53919069436806</v>
      </c>
    </row>
    <row r="1567" spans="1:3" x14ac:dyDescent="0.2">
      <c r="A1567" s="63">
        <v>1538</v>
      </c>
      <c r="B1567" s="63">
        <v>36.784820420650178</v>
      </c>
      <c r="C1567" s="63">
        <v>-3.7848204206501777</v>
      </c>
    </row>
    <row r="1568" spans="1:3" x14ac:dyDescent="0.2">
      <c r="A1568" s="63">
        <v>1539</v>
      </c>
      <c r="B1568" s="63">
        <v>25.90316586220888</v>
      </c>
      <c r="C1568" s="63">
        <v>-3.9031658622088798</v>
      </c>
    </row>
    <row r="1569" spans="1:3" x14ac:dyDescent="0.2">
      <c r="A1569" s="63">
        <v>1540</v>
      </c>
      <c r="B1569" s="63">
        <v>41.229104164280677</v>
      </c>
      <c r="C1569" s="63">
        <v>-7.2291041642806775</v>
      </c>
    </row>
    <row r="1570" spans="1:3" x14ac:dyDescent="0.2">
      <c r="A1570" s="63">
        <v>1541</v>
      </c>
      <c r="B1570" s="63">
        <v>39.147769769372978</v>
      </c>
      <c r="C1570" s="63">
        <v>-5.147769769372978</v>
      </c>
    </row>
    <row r="1571" spans="1:3" x14ac:dyDescent="0.2">
      <c r="A1571" s="63">
        <v>1542</v>
      </c>
      <c r="B1571" s="63">
        <v>-67.88344362001628</v>
      </c>
      <c r="C1571" s="63">
        <v>22.88344362001628</v>
      </c>
    </row>
    <row r="1572" spans="1:3" x14ac:dyDescent="0.2">
      <c r="A1572" s="63">
        <v>1543</v>
      </c>
      <c r="B1572" s="63">
        <v>-13.17991601658289</v>
      </c>
      <c r="C1572" s="63">
        <v>6.1799160165828901</v>
      </c>
    </row>
    <row r="1573" spans="1:3" x14ac:dyDescent="0.2">
      <c r="A1573" s="63">
        <v>1544</v>
      </c>
      <c r="B1573" s="63">
        <v>14.412172711531452</v>
      </c>
      <c r="C1573" s="63">
        <v>-2.4121727115314524</v>
      </c>
    </row>
    <row r="1574" spans="1:3" x14ac:dyDescent="0.2">
      <c r="A1574" s="63">
        <v>1545</v>
      </c>
      <c r="B1574" s="63">
        <v>-16.787718872996685</v>
      </c>
      <c r="C1574" s="63">
        <v>3.7877188729966846</v>
      </c>
    </row>
    <row r="1575" spans="1:3" x14ac:dyDescent="0.2">
      <c r="A1575" s="63">
        <v>1546</v>
      </c>
      <c r="B1575" s="63">
        <v>26.738047244296098</v>
      </c>
      <c r="C1575" s="63">
        <v>-2.7380472442960979</v>
      </c>
    </row>
    <row r="1576" spans="1:3" x14ac:dyDescent="0.2">
      <c r="A1576" s="63">
        <v>1547</v>
      </c>
      <c r="B1576" s="63">
        <v>30.550870670564809</v>
      </c>
      <c r="C1576" s="63">
        <v>-3.5508706705648088</v>
      </c>
    </row>
    <row r="1577" spans="1:3" x14ac:dyDescent="0.2">
      <c r="A1577" s="63">
        <v>1548</v>
      </c>
      <c r="B1577" s="63">
        <v>68.185817269525913</v>
      </c>
      <c r="C1577" s="63">
        <v>-12.185817269525913</v>
      </c>
    </row>
    <row r="1578" spans="1:3" x14ac:dyDescent="0.2">
      <c r="A1578" s="63">
        <v>1549</v>
      </c>
      <c r="B1578" s="63">
        <v>46.232446531877045</v>
      </c>
      <c r="C1578" s="63">
        <v>-6.232446531877045</v>
      </c>
    </row>
    <row r="1579" spans="1:3" x14ac:dyDescent="0.2">
      <c r="A1579" s="63">
        <v>1550</v>
      </c>
      <c r="B1579" s="63">
        <v>-86.174104628851907</v>
      </c>
      <c r="C1579" s="63">
        <v>12.174104628851907</v>
      </c>
    </row>
    <row r="1580" spans="1:3" x14ac:dyDescent="0.2">
      <c r="A1580" s="63">
        <v>1551</v>
      </c>
      <c r="B1580" s="63">
        <v>348.07586517198285</v>
      </c>
      <c r="C1580" s="63">
        <v>-35.075865171982855</v>
      </c>
    </row>
    <row r="1581" spans="1:3" x14ac:dyDescent="0.2">
      <c r="A1581" s="63">
        <v>1552</v>
      </c>
      <c r="B1581" s="63">
        <v>135.67839025497474</v>
      </c>
      <c r="C1581" s="63">
        <v>-30.678390254974744</v>
      </c>
    </row>
    <row r="1582" spans="1:3" x14ac:dyDescent="0.2">
      <c r="A1582" s="63">
        <v>1553</v>
      </c>
      <c r="B1582" s="63">
        <v>237.886680650459</v>
      </c>
      <c r="C1582" s="63">
        <v>-41.886680650458999</v>
      </c>
    </row>
    <row r="1583" spans="1:3" x14ac:dyDescent="0.2">
      <c r="A1583" s="63">
        <v>1554</v>
      </c>
      <c r="B1583" s="63">
        <v>52.29856324852004</v>
      </c>
      <c r="C1583" s="63">
        <v>-9.2985632485200398</v>
      </c>
    </row>
    <row r="1584" spans="1:3" x14ac:dyDescent="0.2">
      <c r="A1584" s="63">
        <v>1555</v>
      </c>
      <c r="B1584" s="63">
        <v>174.01992554433843</v>
      </c>
      <c r="C1584" s="63">
        <v>-40.019925544338435</v>
      </c>
    </row>
    <row r="1585" spans="1:3" x14ac:dyDescent="0.2">
      <c r="A1585" s="63">
        <v>1556</v>
      </c>
      <c r="B1585" s="63">
        <v>102.22936604999062</v>
      </c>
      <c r="C1585" s="63">
        <v>-18.229366049990617</v>
      </c>
    </row>
    <row r="1586" spans="1:3" x14ac:dyDescent="0.2">
      <c r="A1586" s="63">
        <v>1557</v>
      </c>
      <c r="B1586" s="63">
        <v>44.264513798078781</v>
      </c>
      <c r="C1586" s="63">
        <v>-5.2645137980787808</v>
      </c>
    </row>
    <row r="1587" spans="1:3" x14ac:dyDescent="0.2">
      <c r="A1587" s="63">
        <v>1558</v>
      </c>
      <c r="B1587" s="63">
        <v>-173.85012170858707</v>
      </c>
      <c r="C1587" s="63">
        <v>53.850121708587068</v>
      </c>
    </row>
    <row r="1588" spans="1:3" x14ac:dyDescent="0.2">
      <c r="A1588" s="63">
        <v>1559</v>
      </c>
      <c r="B1588" s="63">
        <v>186.93541359745808</v>
      </c>
      <c r="C1588" s="63">
        <v>-30.93541359745808</v>
      </c>
    </row>
    <row r="1589" spans="1:3" x14ac:dyDescent="0.2">
      <c r="A1589" s="63">
        <v>1560</v>
      </c>
      <c r="B1589" s="63">
        <v>26.658229883220638</v>
      </c>
      <c r="C1589" s="63">
        <v>-0.65822988322063836</v>
      </c>
    </row>
    <row r="1590" spans="1:3" x14ac:dyDescent="0.2">
      <c r="A1590" s="63">
        <v>1561</v>
      </c>
      <c r="B1590" s="63">
        <v>280.13122055873674</v>
      </c>
      <c r="C1590" s="63">
        <v>-60.131220558736743</v>
      </c>
    </row>
    <row r="1591" spans="1:3" x14ac:dyDescent="0.2">
      <c r="A1591" s="63">
        <v>1562</v>
      </c>
      <c r="B1591" s="63">
        <v>1.4815028261218315</v>
      </c>
      <c r="C1591" s="63">
        <v>0.51849717387816852</v>
      </c>
    </row>
    <row r="1592" spans="1:3" x14ac:dyDescent="0.2">
      <c r="A1592" s="63">
        <v>1563</v>
      </c>
      <c r="B1592" s="63">
        <v>16.185273387110538</v>
      </c>
      <c r="C1592" s="63">
        <v>9.8147266128894621</v>
      </c>
    </row>
    <row r="1593" spans="1:3" x14ac:dyDescent="0.2">
      <c r="A1593" s="63">
        <v>1564</v>
      </c>
      <c r="B1593" s="63">
        <v>149.51487690460704</v>
      </c>
      <c r="C1593" s="63">
        <v>-20.514876904607036</v>
      </c>
    </row>
    <row r="1594" spans="1:3" x14ac:dyDescent="0.2">
      <c r="A1594" s="63">
        <v>1565</v>
      </c>
      <c r="B1594" s="63">
        <v>135.87768737131046</v>
      </c>
      <c r="C1594" s="63">
        <v>-20.877687371310458</v>
      </c>
    </row>
    <row r="1595" spans="1:3" x14ac:dyDescent="0.2">
      <c r="A1595" s="63">
        <v>1566</v>
      </c>
      <c r="B1595" s="63">
        <v>255.80986219947619</v>
      </c>
      <c r="C1595" s="63">
        <v>-34.809862199476186</v>
      </c>
    </row>
    <row r="1596" spans="1:3" x14ac:dyDescent="0.2">
      <c r="A1596" s="63">
        <v>1567</v>
      </c>
      <c r="B1596" s="63">
        <v>185.83299712418329</v>
      </c>
      <c r="C1596" s="63">
        <v>-29.832997124183294</v>
      </c>
    </row>
    <row r="1597" spans="1:3" x14ac:dyDescent="0.2">
      <c r="A1597" s="63">
        <v>1568</v>
      </c>
      <c r="B1597" s="63">
        <v>-527.93717083061438</v>
      </c>
      <c r="C1597" s="63">
        <v>97.937170830614377</v>
      </c>
    </row>
    <row r="1598" spans="1:3" x14ac:dyDescent="0.2">
      <c r="A1598" s="63">
        <v>1569</v>
      </c>
      <c r="B1598" s="63">
        <v>4.6487865703903655</v>
      </c>
      <c r="C1598" s="63">
        <v>2.3512134296096345</v>
      </c>
    </row>
    <row r="1599" spans="1:3" x14ac:dyDescent="0.2">
      <c r="A1599" s="63">
        <v>1570</v>
      </c>
      <c r="B1599" s="63">
        <v>35.584366008102869</v>
      </c>
      <c r="C1599" s="63">
        <v>-3.5843660081028688</v>
      </c>
    </row>
    <row r="1600" spans="1:3" x14ac:dyDescent="0.2">
      <c r="A1600" s="63">
        <v>1571</v>
      </c>
      <c r="B1600" s="63">
        <v>11.852520744070546</v>
      </c>
      <c r="C1600" s="63">
        <v>0.14747925592945421</v>
      </c>
    </row>
    <row r="1601" spans="1:3" x14ac:dyDescent="0.2">
      <c r="A1601" s="63">
        <v>1572</v>
      </c>
      <c r="B1601" s="63">
        <v>18.279255330286016</v>
      </c>
      <c r="C1601" s="63">
        <v>-1.2792553302860163</v>
      </c>
    </row>
    <row r="1602" spans="1:3" x14ac:dyDescent="0.2">
      <c r="A1602" s="63">
        <v>1573</v>
      </c>
      <c r="B1602" s="63">
        <v>-10.053534378214449</v>
      </c>
      <c r="C1602" s="63">
        <v>7.0535343782144491</v>
      </c>
    </row>
    <row r="1603" spans="1:3" x14ac:dyDescent="0.2">
      <c r="A1603" s="63">
        <v>1574</v>
      </c>
      <c r="B1603" s="63">
        <v>18.249220415626638</v>
      </c>
      <c r="C1603" s="63">
        <v>-1.2492204156266382</v>
      </c>
    </row>
    <row r="1604" spans="1:3" x14ac:dyDescent="0.2">
      <c r="A1604" s="63">
        <v>1575</v>
      </c>
      <c r="B1604" s="63">
        <v>56.976233765592831</v>
      </c>
      <c r="C1604" s="63">
        <v>-9.9762337655928306</v>
      </c>
    </row>
    <row r="1605" spans="1:3" x14ac:dyDescent="0.2">
      <c r="A1605" s="63">
        <v>1576</v>
      </c>
      <c r="B1605" s="63">
        <v>15.30448521929125</v>
      </c>
      <c r="C1605" s="63">
        <v>-2.3044852192912497</v>
      </c>
    </row>
    <row r="1606" spans="1:3" x14ac:dyDescent="0.2">
      <c r="A1606" s="63">
        <v>1577</v>
      </c>
      <c r="B1606" s="63">
        <v>102.13414638918448</v>
      </c>
      <c r="C1606" s="63">
        <v>-15.13414638918448</v>
      </c>
    </row>
    <row r="1607" spans="1:3" x14ac:dyDescent="0.2">
      <c r="A1607" s="63">
        <v>1578</v>
      </c>
      <c r="B1607" s="63">
        <v>97.220111623968265</v>
      </c>
      <c r="C1607" s="63">
        <v>-16.220111623968265</v>
      </c>
    </row>
    <row r="1608" spans="1:3" x14ac:dyDescent="0.2">
      <c r="A1608" s="63">
        <v>1579</v>
      </c>
      <c r="B1608" s="63">
        <v>19.002471384851212</v>
      </c>
      <c r="C1608" s="63">
        <v>-1.0024713848512121</v>
      </c>
    </row>
    <row r="1609" spans="1:3" x14ac:dyDescent="0.2">
      <c r="A1609" s="63">
        <v>1580</v>
      </c>
      <c r="B1609" s="63">
        <v>33.029325937621103</v>
      </c>
      <c r="C1609" s="63">
        <v>-5.0293259376211026</v>
      </c>
    </row>
    <row r="1610" spans="1:3" x14ac:dyDescent="0.2">
      <c r="A1610" s="63">
        <v>1581</v>
      </c>
      <c r="B1610" s="63">
        <v>5.4597224068355867</v>
      </c>
      <c r="C1610" s="63">
        <v>0.54027759316441326</v>
      </c>
    </row>
    <row r="1611" spans="1:3" x14ac:dyDescent="0.2">
      <c r="A1611" s="63">
        <v>1582</v>
      </c>
      <c r="B1611" s="63">
        <v>33.140443414818847</v>
      </c>
      <c r="C1611" s="63">
        <v>-5.1404434148188471</v>
      </c>
    </row>
    <row r="1612" spans="1:3" x14ac:dyDescent="0.2">
      <c r="A1612" s="63">
        <v>1583</v>
      </c>
      <c r="B1612" s="63">
        <v>93.20542959753719</v>
      </c>
      <c r="C1612" s="63">
        <v>-6.20542959753719</v>
      </c>
    </row>
    <row r="1613" spans="1:3" x14ac:dyDescent="0.2">
      <c r="A1613" s="63">
        <v>1584</v>
      </c>
      <c r="B1613" s="63">
        <v>110.42708486741599</v>
      </c>
      <c r="C1613" s="63">
        <v>-19.427084867415985</v>
      </c>
    </row>
    <row r="1614" spans="1:3" x14ac:dyDescent="0.2">
      <c r="A1614" s="63">
        <v>1585</v>
      </c>
      <c r="B1614" s="63">
        <v>55.166614083168078</v>
      </c>
      <c r="C1614" s="63">
        <v>-8.1666140831680778</v>
      </c>
    </row>
    <row r="1615" spans="1:3" x14ac:dyDescent="0.2">
      <c r="A1615" s="63">
        <v>1586</v>
      </c>
      <c r="B1615" s="63">
        <v>64.766154076490551</v>
      </c>
      <c r="C1615" s="63">
        <v>-10.766154076490551</v>
      </c>
    </row>
    <row r="1616" spans="1:3" x14ac:dyDescent="0.2">
      <c r="A1616" s="63">
        <v>1587</v>
      </c>
      <c r="B1616" s="63">
        <v>36.709685513161858</v>
      </c>
      <c r="C1616" s="63">
        <v>-5.7096855131618582</v>
      </c>
    </row>
    <row r="1617" spans="1:3" x14ac:dyDescent="0.2">
      <c r="A1617" s="63">
        <v>1588</v>
      </c>
      <c r="B1617" s="63">
        <v>-5.1061223806980385</v>
      </c>
      <c r="C1617" s="63">
        <v>7.1061223806980385</v>
      </c>
    </row>
    <row r="1618" spans="1:3" x14ac:dyDescent="0.2">
      <c r="A1618" s="63">
        <v>1589</v>
      </c>
      <c r="B1618" s="63">
        <v>67.457238444131491</v>
      </c>
      <c r="C1618" s="63">
        <v>-11.457238444131491</v>
      </c>
    </row>
    <row r="1619" spans="1:3" x14ac:dyDescent="0.2">
      <c r="A1619" s="63">
        <v>1590</v>
      </c>
      <c r="B1619" s="63">
        <v>9.2521542319702679</v>
      </c>
      <c r="C1619" s="63">
        <v>6.7478457680297321</v>
      </c>
    </row>
    <row r="1620" spans="1:3" x14ac:dyDescent="0.2">
      <c r="A1620" s="63">
        <v>1591</v>
      </c>
      <c r="B1620" s="63">
        <v>24.874550302540221</v>
      </c>
      <c r="C1620" s="63">
        <v>-3.8745503025402215</v>
      </c>
    </row>
    <row r="1621" spans="1:3" x14ac:dyDescent="0.2">
      <c r="A1621" s="63">
        <v>1592</v>
      </c>
      <c r="B1621" s="63">
        <v>26.802934052242001</v>
      </c>
      <c r="C1621" s="63">
        <v>-3.8029340522420014</v>
      </c>
    </row>
    <row r="1622" spans="1:3" x14ac:dyDescent="0.2">
      <c r="A1622" s="63">
        <v>1593</v>
      </c>
      <c r="B1622" s="63">
        <v>61.885714512965279</v>
      </c>
      <c r="C1622" s="63">
        <v>-8.8857145129652793</v>
      </c>
    </row>
    <row r="1623" spans="1:3" x14ac:dyDescent="0.2">
      <c r="A1623" s="63">
        <v>1594</v>
      </c>
      <c r="B1623" s="63">
        <v>90.638711877034794</v>
      </c>
      <c r="C1623" s="63">
        <v>-16.638711877034794</v>
      </c>
    </row>
    <row r="1624" spans="1:3" x14ac:dyDescent="0.2">
      <c r="A1624" s="63">
        <v>1595</v>
      </c>
      <c r="B1624" s="63">
        <v>102.99223466076793</v>
      </c>
      <c r="C1624" s="63">
        <v>-10.992234660767934</v>
      </c>
    </row>
    <row r="1625" spans="1:3" x14ac:dyDescent="0.2">
      <c r="A1625" s="63">
        <v>1596</v>
      </c>
      <c r="B1625" s="63">
        <v>-12.272433211745987</v>
      </c>
      <c r="C1625" s="63">
        <v>7.2724332117459873</v>
      </c>
    </row>
    <row r="1626" spans="1:3" x14ac:dyDescent="0.2">
      <c r="A1626" s="63">
        <v>1597</v>
      </c>
      <c r="B1626" s="63">
        <v>30.557192400927374</v>
      </c>
      <c r="C1626" s="63">
        <v>-4.5571924009273737</v>
      </c>
    </row>
    <row r="1627" spans="1:3" x14ac:dyDescent="0.2">
      <c r="A1627" s="63">
        <v>1598</v>
      </c>
      <c r="B1627" s="63">
        <v>14.438998529452711</v>
      </c>
      <c r="C1627" s="63">
        <v>-1.4389985294527108</v>
      </c>
    </row>
    <row r="1628" spans="1:3" x14ac:dyDescent="0.2">
      <c r="A1628" s="63">
        <v>1599</v>
      </c>
      <c r="B1628" s="63">
        <v>29.573518551731876</v>
      </c>
      <c r="C1628" s="63">
        <v>-2.5735185517318762</v>
      </c>
    </row>
    <row r="1629" spans="1:3" x14ac:dyDescent="0.2">
      <c r="A1629" s="63">
        <v>1600</v>
      </c>
      <c r="B1629" s="63">
        <v>65.04838965829957</v>
      </c>
      <c r="C1629" s="63">
        <v>-9.0483896582995698</v>
      </c>
    </row>
    <row r="1630" spans="1:3" x14ac:dyDescent="0.2">
      <c r="A1630" s="63">
        <v>1601</v>
      </c>
      <c r="B1630" s="63">
        <v>96.120889116196309</v>
      </c>
      <c r="C1630" s="63">
        <v>-17.120889116196309</v>
      </c>
    </row>
    <row r="1631" spans="1:3" x14ac:dyDescent="0.2">
      <c r="A1631" s="63">
        <v>1602</v>
      </c>
      <c r="B1631" s="63">
        <v>144.13544019446519</v>
      </c>
      <c r="C1631" s="63">
        <v>-28.13544019446519</v>
      </c>
    </row>
    <row r="1632" spans="1:3" x14ac:dyDescent="0.2">
      <c r="A1632" s="63">
        <v>1603</v>
      </c>
      <c r="B1632" s="63">
        <v>162.86468955524347</v>
      </c>
      <c r="C1632" s="63">
        <v>-29.864689555243473</v>
      </c>
    </row>
    <row r="1633" spans="1:3" x14ac:dyDescent="0.2">
      <c r="A1633" s="63">
        <v>1604</v>
      </c>
      <c r="B1633" s="63">
        <v>32.492346576257589</v>
      </c>
      <c r="C1633" s="63">
        <v>-5.4923465762575887</v>
      </c>
    </row>
    <row r="1634" spans="1:3" x14ac:dyDescent="0.2">
      <c r="A1634" s="63">
        <v>1605</v>
      </c>
      <c r="B1634" s="63">
        <v>174.44006252462833</v>
      </c>
      <c r="C1634" s="63">
        <v>-41.440062524628331</v>
      </c>
    </row>
    <row r="1635" spans="1:3" x14ac:dyDescent="0.2">
      <c r="A1635" s="63">
        <v>1606</v>
      </c>
      <c r="B1635" s="63">
        <v>32.492346576257589</v>
      </c>
      <c r="C1635" s="63">
        <v>-5.4923465762575887</v>
      </c>
    </row>
    <row r="1636" spans="1:3" x14ac:dyDescent="0.2">
      <c r="A1636" s="63">
        <v>1607</v>
      </c>
      <c r="B1636" s="63">
        <v>147.9938978509268</v>
      </c>
      <c r="C1636" s="63">
        <v>-31.9938978509268</v>
      </c>
    </row>
    <row r="1637" spans="1:3" x14ac:dyDescent="0.2">
      <c r="A1637" s="63">
        <v>1608</v>
      </c>
      <c r="B1637" s="63">
        <v>94.811064471818867</v>
      </c>
      <c r="C1637" s="63">
        <v>-16.811064471818867</v>
      </c>
    </row>
    <row r="1638" spans="1:3" x14ac:dyDescent="0.2">
      <c r="A1638" s="63">
        <v>1609</v>
      </c>
      <c r="B1638" s="63">
        <v>63.738565013922127</v>
      </c>
      <c r="C1638" s="63">
        <v>-8.7385650139221269</v>
      </c>
    </row>
    <row r="1639" spans="1:3" x14ac:dyDescent="0.2">
      <c r="A1639" s="63">
        <v>1610</v>
      </c>
      <c r="B1639" s="63">
        <v>189.13414188976753</v>
      </c>
      <c r="C1639" s="63">
        <v>-40.134141889767534</v>
      </c>
    </row>
    <row r="1640" spans="1:3" x14ac:dyDescent="0.2">
      <c r="A1640" s="63">
        <v>1611</v>
      </c>
      <c r="B1640" s="63">
        <v>270.67111956824266</v>
      </c>
      <c r="C1640" s="63">
        <v>-46.671119568242659</v>
      </c>
    </row>
    <row r="1641" spans="1:3" x14ac:dyDescent="0.2">
      <c r="A1641" s="63">
        <v>1612</v>
      </c>
      <c r="B1641" s="63">
        <v>148.35033754004081</v>
      </c>
      <c r="C1641" s="63">
        <v>-33.350337540040812</v>
      </c>
    </row>
    <row r="1642" spans="1:3" x14ac:dyDescent="0.2">
      <c r="A1642" s="63">
        <v>1613</v>
      </c>
      <c r="B1642" s="63">
        <v>160.41823566001767</v>
      </c>
      <c r="C1642" s="63">
        <v>-40.418235660017672</v>
      </c>
    </row>
    <row r="1643" spans="1:3" x14ac:dyDescent="0.2">
      <c r="A1643" s="63">
        <v>1614</v>
      </c>
      <c r="B1643" s="63">
        <v>284.17572136585835</v>
      </c>
      <c r="C1643" s="63">
        <v>-60.175721365858351</v>
      </c>
    </row>
    <row r="1644" spans="1:3" x14ac:dyDescent="0.2">
      <c r="A1644" s="63">
        <v>1615</v>
      </c>
      <c r="B1644" s="63">
        <v>129.95305755990478</v>
      </c>
      <c r="C1644" s="63">
        <v>-15.953057559904778</v>
      </c>
    </row>
    <row r="1645" spans="1:3" x14ac:dyDescent="0.2">
      <c r="A1645" s="63">
        <v>1616</v>
      </c>
      <c r="B1645" s="63">
        <v>178.38558127533872</v>
      </c>
      <c r="C1645" s="63">
        <v>-29.385581275338723</v>
      </c>
    </row>
    <row r="1646" spans="1:3" x14ac:dyDescent="0.2">
      <c r="A1646" s="63">
        <v>1617</v>
      </c>
      <c r="B1646" s="63">
        <v>240.61831956265542</v>
      </c>
      <c r="C1646" s="63">
        <v>-57.618319562655415</v>
      </c>
    </row>
    <row r="1647" spans="1:3" x14ac:dyDescent="0.2">
      <c r="A1647" s="63">
        <v>1618</v>
      </c>
      <c r="B1647" s="63">
        <v>19.606696185760825</v>
      </c>
      <c r="C1647" s="63">
        <v>-1.6066961857608248</v>
      </c>
    </row>
    <row r="1648" spans="1:3" x14ac:dyDescent="0.2">
      <c r="A1648" s="63">
        <v>1619</v>
      </c>
      <c r="B1648" s="63">
        <v>34.527040389454235</v>
      </c>
      <c r="C1648" s="63">
        <v>-3.5270403894542355</v>
      </c>
    </row>
    <row r="1649" spans="1:3" x14ac:dyDescent="0.2">
      <c r="A1649" s="63">
        <v>1620</v>
      </c>
      <c r="B1649" s="63">
        <v>-3.7767427097489046</v>
      </c>
      <c r="C1649" s="63">
        <v>1.7767427097489046</v>
      </c>
    </row>
    <row r="1650" spans="1:3" x14ac:dyDescent="0.2">
      <c r="A1650" s="63">
        <v>1621</v>
      </c>
      <c r="B1650" s="63">
        <v>15.779662971865452</v>
      </c>
      <c r="C1650" s="63">
        <v>-0.77966297186545219</v>
      </c>
    </row>
    <row r="1651" spans="1:3" x14ac:dyDescent="0.2">
      <c r="A1651" s="63">
        <v>1622</v>
      </c>
      <c r="B1651" s="63">
        <v>4.7323171050712052</v>
      </c>
      <c r="C1651" s="63">
        <v>2.2676828949287948</v>
      </c>
    </row>
    <row r="1652" spans="1:3" x14ac:dyDescent="0.2">
      <c r="A1652" s="63">
        <v>1623</v>
      </c>
      <c r="B1652" s="63">
        <v>-4.539747511072159</v>
      </c>
      <c r="C1652" s="63">
        <v>1.539747511072159</v>
      </c>
    </row>
    <row r="1653" spans="1:3" x14ac:dyDescent="0.2">
      <c r="A1653" s="63">
        <v>1624</v>
      </c>
      <c r="B1653" s="63">
        <v>-12.052928237165307</v>
      </c>
      <c r="C1653" s="63">
        <v>6.0529282371653075</v>
      </c>
    </row>
    <row r="1654" spans="1:3" x14ac:dyDescent="0.2">
      <c r="A1654" s="63">
        <v>1625</v>
      </c>
      <c r="B1654" s="63">
        <v>-33.279804838798839</v>
      </c>
      <c r="C1654" s="63">
        <v>7.2798048387988388</v>
      </c>
    </row>
    <row r="1655" spans="1:3" x14ac:dyDescent="0.2">
      <c r="A1655" s="63">
        <v>1626</v>
      </c>
      <c r="B1655" s="63">
        <v>15.592164821132199</v>
      </c>
      <c r="C1655" s="63">
        <v>-2.592164821132199</v>
      </c>
    </row>
    <row r="1656" spans="1:3" x14ac:dyDescent="0.2">
      <c r="A1656" s="63">
        <v>1627</v>
      </c>
      <c r="B1656" s="63">
        <v>-14.157491296178943</v>
      </c>
      <c r="C1656" s="63">
        <v>3.157491296178943</v>
      </c>
    </row>
    <row r="1657" spans="1:3" x14ac:dyDescent="0.2">
      <c r="A1657" s="63">
        <v>1628</v>
      </c>
      <c r="B1657" s="63">
        <v>41.255819292088475</v>
      </c>
      <c r="C1657" s="63">
        <v>-5.255819292088475</v>
      </c>
    </row>
    <row r="1658" spans="1:3" x14ac:dyDescent="0.2">
      <c r="A1658" s="63">
        <v>1629</v>
      </c>
      <c r="B1658" s="63">
        <v>31.884183596405403</v>
      </c>
      <c r="C1658" s="63">
        <v>-3.8841835964054034</v>
      </c>
    </row>
    <row r="1659" spans="1:3" x14ac:dyDescent="0.2">
      <c r="A1659" s="63">
        <v>1630</v>
      </c>
      <c r="B1659" s="63">
        <v>39.366749884981786</v>
      </c>
      <c r="C1659" s="63">
        <v>-4.3667498849817861</v>
      </c>
    </row>
    <row r="1660" spans="1:3" x14ac:dyDescent="0.2">
      <c r="A1660" s="63">
        <v>1631</v>
      </c>
      <c r="B1660" s="63">
        <v>40.37774084193682</v>
      </c>
      <c r="C1660" s="63">
        <v>-5.37774084193682</v>
      </c>
    </row>
    <row r="1661" spans="1:3" x14ac:dyDescent="0.2">
      <c r="A1661" s="63">
        <v>1632</v>
      </c>
      <c r="B1661" s="63">
        <v>75.288770158095645</v>
      </c>
      <c r="C1661" s="63">
        <v>-10.288770158095645</v>
      </c>
    </row>
    <row r="1662" spans="1:3" x14ac:dyDescent="0.2">
      <c r="A1662" s="63">
        <v>1633</v>
      </c>
      <c r="B1662" s="63">
        <v>91.123378830905509</v>
      </c>
      <c r="C1662" s="63">
        <v>-15.123378830905509</v>
      </c>
    </row>
    <row r="1663" spans="1:3" x14ac:dyDescent="0.2">
      <c r="A1663" s="63">
        <v>1634</v>
      </c>
      <c r="B1663" s="63">
        <v>19.08534455388083</v>
      </c>
      <c r="C1663" s="63">
        <v>-3.0853445538808302</v>
      </c>
    </row>
    <row r="1664" spans="1:3" x14ac:dyDescent="0.2">
      <c r="A1664" s="63">
        <v>1635</v>
      </c>
      <c r="B1664" s="63">
        <v>21.799903153281861</v>
      </c>
      <c r="C1664" s="63">
        <v>-1.7999031532818606</v>
      </c>
    </row>
    <row r="1665" spans="1:3" x14ac:dyDescent="0.2">
      <c r="A1665" s="63">
        <v>1636</v>
      </c>
      <c r="B1665" s="63">
        <v>110.98475409200987</v>
      </c>
      <c r="C1665" s="63">
        <v>-18.984754092009865</v>
      </c>
    </row>
    <row r="1666" spans="1:3" x14ac:dyDescent="0.2">
      <c r="A1666" s="63">
        <v>1637</v>
      </c>
      <c r="B1666" s="63">
        <v>13.12917388507527</v>
      </c>
      <c r="C1666" s="63">
        <v>-1.1291738850752697</v>
      </c>
    </row>
    <row r="1667" spans="1:3" x14ac:dyDescent="0.2">
      <c r="A1667" s="63">
        <v>1638</v>
      </c>
      <c r="B1667" s="63">
        <v>30.557192400927374</v>
      </c>
      <c r="C1667" s="63">
        <v>-4.5571924009273737</v>
      </c>
    </row>
    <row r="1668" spans="1:3" x14ac:dyDescent="0.2">
      <c r="A1668" s="63">
        <v>1639</v>
      </c>
      <c r="B1668" s="63">
        <v>33.058686289450037</v>
      </c>
      <c r="C1668" s="63">
        <v>-5.0586862894500371</v>
      </c>
    </row>
    <row r="1669" spans="1:3" x14ac:dyDescent="0.2">
      <c r="A1669" s="63">
        <v>1640</v>
      </c>
      <c r="B1669" s="63">
        <v>-12.272433211745987</v>
      </c>
      <c r="C1669" s="63">
        <v>7.2724332117459873</v>
      </c>
    </row>
    <row r="1670" spans="1:3" x14ac:dyDescent="0.2">
      <c r="A1670" s="63">
        <v>1641</v>
      </c>
      <c r="B1670" s="63">
        <v>35.429221220613343</v>
      </c>
      <c r="C1670" s="63">
        <v>-5.4292212206133428</v>
      </c>
    </row>
    <row r="1671" spans="1:3" x14ac:dyDescent="0.2">
      <c r="A1671" s="63">
        <v>1642</v>
      </c>
      <c r="B1671" s="63">
        <v>-7.4194656299204249</v>
      </c>
      <c r="C1671" s="63">
        <v>7.4194656299204249</v>
      </c>
    </row>
    <row r="1672" spans="1:3" x14ac:dyDescent="0.2">
      <c r="A1672" s="63">
        <v>1643</v>
      </c>
      <c r="B1672" s="63">
        <v>68.433475537840962</v>
      </c>
      <c r="C1672" s="63">
        <v>-11.433475537840962</v>
      </c>
    </row>
    <row r="1673" spans="1:3" x14ac:dyDescent="0.2">
      <c r="A1673" s="63">
        <v>1644</v>
      </c>
      <c r="B1673" s="63">
        <v>52.600460414434664</v>
      </c>
      <c r="C1673" s="63">
        <v>-7.6004604144346644</v>
      </c>
    </row>
    <row r="1674" spans="1:3" x14ac:dyDescent="0.2">
      <c r="A1674" s="63">
        <v>1645</v>
      </c>
      <c r="B1674" s="63">
        <v>55.763161733101967</v>
      </c>
      <c r="C1674" s="63">
        <v>-7.7631617331019669</v>
      </c>
    </row>
    <row r="1675" spans="1:3" x14ac:dyDescent="0.2">
      <c r="A1675" s="63">
        <v>1646</v>
      </c>
      <c r="B1675" s="63">
        <v>11.182862530493875</v>
      </c>
      <c r="C1675" s="63">
        <v>-1.1828625304938747</v>
      </c>
    </row>
    <row r="1676" spans="1:3" x14ac:dyDescent="0.2">
      <c r="A1676" s="63">
        <v>1647</v>
      </c>
      <c r="B1676" s="63">
        <v>16.797661199094403</v>
      </c>
      <c r="C1676" s="63">
        <v>-1.7976611990944029</v>
      </c>
    </row>
    <row r="1677" spans="1:3" x14ac:dyDescent="0.2">
      <c r="A1677" s="63">
        <v>1648</v>
      </c>
      <c r="B1677" s="63">
        <v>11.594702136130456</v>
      </c>
      <c r="C1677" s="63">
        <v>6.4052978638695439</v>
      </c>
    </row>
    <row r="1678" spans="1:3" x14ac:dyDescent="0.2">
      <c r="A1678" s="63">
        <v>1649</v>
      </c>
      <c r="B1678" s="63">
        <v>73.071179347726002</v>
      </c>
      <c r="C1678" s="63">
        <v>-12.071179347726002</v>
      </c>
    </row>
    <row r="1679" spans="1:3" x14ac:dyDescent="0.2">
      <c r="A1679" s="63">
        <v>1650</v>
      </c>
      <c r="B1679" s="63">
        <v>41.255819292088475</v>
      </c>
      <c r="C1679" s="63">
        <v>-5.255819292088475</v>
      </c>
    </row>
    <row r="1680" spans="1:3" x14ac:dyDescent="0.2">
      <c r="A1680" s="63">
        <v>1651</v>
      </c>
      <c r="B1680" s="63">
        <v>19.564425840531605</v>
      </c>
      <c r="C1680" s="63">
        <v>-1.5644258405316052</v>
      </c>
    </row>
    <row r="1681" spans="1:3" x14ac:dyDescent="0.2">
      <c r="A1681" s="63">
        <v>1652</v>
      </c>
      <c r="B1681" s="63">
        <v>39.067916197559377</v>
      </c>
      <c r="C1681" s="63">
        <v>-5.0679161975593772</v>
      </c>
    </row>
    <row r="1682" spans="1:3" x14ac:dyDescent="0.2">
      <c r="A1682" s="63">
        <v>1653</v>
      </c>
      <c r="B1682" s="63">
        <v>39.366749884981786</v>
      </c>
      <c r="C1682" s="63">
        <v>-4.3667498849817861</v>
      </c>
    </row>
    <row r="1683" spans="1:3" x14ac:dyDescent="0.2">
      <c r="A1683" s="63">
        <v>1654</v>
      </c>
      <c r="B1683" s="63">
        <v>-6.1096409855429821</v>
      </c>
      <c r="C1683" s="63">
        <v>7.1096409855429821</v>
      </c>
    </row>
    <row r="1684" spans="1:3" x14ac:dyDescent="0.2">
      <c r="A1684" s="63">
        <v>1655</v>
      </c>
      <c r="B1684" s="63">
        <v>24.629739492694856</v>
      </c>
      <c r="C1684" s="63">
        <v>-3.6297394926948563</v>
      </c>
    </row>
    <row r="1685" spans="1:3" x14ac:dyDescent="0.2">
      <c r="A1685" s="63">
        <v>1656</v>
      </c>
      <c r="B1685" s="63">
        <v>128.0960250316005</v>
      </c>
      <c r="C1685" s="63">
        <v>-13.096025031600504</v>
      </c>
    </row>
    <row r="1686" spans="1:3" x14ac:dyDescent="0.2">
      <c r="A1686" s="63">
        <v>1657</v>
      </c>
      <c r="B1686" s="63">
        <v>40.22395049119222</v>
      </c>
      <c r="C1686" s="63">
        <v>-5.2239504911922197</v>
      </c>
    </row>
    <row r="1687" spans="1:3" x14ac:dyDescent="0.2">
      <c r="A1687" s="63">
        <v>1658</v>
      </c>
      <c r="B1687" s="63">
        <v>53.910285058812107</v>
      </c>
      <c r="C1687" s="63">
        <v>-7.9102850588121072</v>
      </c>
    </row>
    <row r="1688" spans="1:3" x14ac:dyDescent="0.2">
      <c r="A1688" s="63">
        <v>1659</v>
      </c>
      <c r="B1688" s="63">
        <v>11.182862530493875</v>
      </c>
      <c r="C1688" s="63">
        <v>-1.1828625304938747</v>
      </c>
    </row>
    <row r="1689" spans="1:3" x14ac:dyDescent="0.2">
      <c r="A1689" s="63">
        <v>1660</v>
      </c>
      <c r="B1689" s="63">
        <v>18.107485843471846</v>
      </c>
      <c r="C1689" s="63">
        <v>-2.1074858434718458</v>
      </c>
    </row>
    <row r="1690" spans="1:3" x14ac:dyDescent="0.2">
      <c r="A1690" s="63">
        <v>1661</v>
      </c>
      <c r="B1690" s="63">
        <v>55.763161733101967</v>
      </c>
      <c r="C1690" s="63">
        <v>-7.7631617331019669</v>
      </c>
    </row>
    <row r="1691" spans="1:3" x14ac:dyDescent="0.2">
      <c r="A1691" s="63">
        <v>1662</v>
      </c>
      <c r="B1691" s="63">
        <v>11.594702136130456</v>
      </c>
      <c r="C1691" s="63">
        <v>6.4052978638695439</v>
      </c>
    </row>
    <row r="1692" spans="1:3" x14ac:dyDescent="0.2">
      <c r="A1692" s="63">
        <v>1663</v>
      </c>
      <c r="B1692" s="63">
        <v>71.761354703348559</v>
      </c>
      <c r="C1692" s="63">
        <v>-11.761354703348559</v>
      </c>
    </row>
    <row r="1693" spans="1:3" x14ac:dyDescent="0.2">
      <c r="A1693" s="63">
        <v>1664</v>
      </c>
      <c r="B1693" s="63">
        <v>91.123378830905509</v>
      </c>
      <c r="C1693" s="63">
        <v>-15.123378830905509</v>
      </c>
    </row>
    <row r="1694" spans="1:3" x14ac:dyDescent="0.2">
      <c r="A1694" s="63">
        <v>1665</v>
      </c>
      <c r="B1694" s="63">
        <v>73.978945513718202</v>
      </c>
      <c r="C1694" s="63">
        <v>-9.9789455137182017</v>
      </c>
    </row>
    <row r="1695" spans="1:3" x14ac:dyDescent="0.2">
      <c r="A1695" s="63">
        <v>1666</v>
      </c>
      <c r="B1695" s="63">
        <v>21.799903153281861</v>
      </c>
      <c r="C1695" s="63">
        <v>-1.7999031532818606</v>
      </c>
    </row>
    <row r="1696" spans="1:3" x14ac:dyDescent="0.2">
      <c r="A1696" s="63">
        <v>1667</v>
      </c>
      <c r="B1696" s="63">
        <v>17.775519909503384</v>
      </c>
      <c r="C1696" s="63">
        <v>-2.7755199095033838</v>
      </c>
    </row>
    <row r="1697" spans="1:3" x14ac:dyDescent="0.2">
      <c r="A1697" s="63">
        <v>1668</v>
      </c>
      <c r="B1697" s="63">
        <v>14.438998529452711</v>
      </c>
      <c r="C1697" s="63">
        <v>-1.4389985294527108</v>
      </c>
    </row>
    <row r="1698" spans="1:3" x14ac:dyDescent="0.2">
      <c r="A1698" s="63">
        <v>1669</v>
      </c>
      <c r="B1698" s="63">
        <v>-19.440466924837359</v>
      </c>
      <c r="C1698" s="63">
        <v>8.4404669248373594</v>
      </c>
    </row>
    <row r="1699" spans="1:3" x14ac:dyDescent="0.2">
      <c r="A1699" s="63">
        <v>1670</v>
      </c>
      <c r="B1699" s="63">
        <v>118.97727352325178</v>
      </c>
      <c r="C1699" s="63">
        <v>-26.977273523251782</v>
      </c>
    </row>
    <row r="1700" spans="1:3" x14ac:dyDescent="0.2">
      <c r="A1700" s="63">
        <v>1671</v>
      </c>
      <c r="B1700" s="63">
        <v>424.20405259106707</v>
      </c>
      <c r="C1700" s="63">
        <v>-76.204052591067068</v>
      </c>
    </row>
    <row r="1701" spans="1:3" x14ac:dyDescent="0.2">
      <c r="A1701" s="63">
        <v>1672</v>
      </c>
      <c r="B1701" s="63">
        <v>14.469838327488006</v>
      </c>
      <c r="C1701" s="63">
        <v>-0.4698383274880058</v>
      </c>
    </row>
    <row r="1702" spans="1:3" x14ac:dyDescent="0.2">
      <c r="A1702" s="63">
        <v>1673</v>
      </c>
      <c r="B1702" s="63">
        <v>35.836865033831678</v>
      </c>
      <c r="C1702" s="63">
        <v>-3.8368650338316783</v>
      </c>
    </row>
    <row r="1703" spans="1:3" x14ac:dyDescent="0.2">
      <c r="A1703" s="63">
        <v>1674</v>
      </c>
      <c r="B1703" s="63">
        <v>-4.539747511072159</v>
      </c>
      <c r="C1703" s="63">
        <v>1.539747511072159</v>
      </c>
    </row>
    <row r="1704" spans="1:3" x14ac:dyDescent="0.2">
      <c r="A1704" s="63">
        <v>1675</v>
      </c>
      <c r="B1704" s="63">
        <v>-13.36275288154275</v>
      </c>
      <c r="C1704" s="63">
        <v>6.3627528815427503</v>
      </c>
    </row>
    <row r="1705" spans="1:3" x14ac:dyDescent="0.2">
      <c r="A1705" s="63">
        <v>1676</v>
      </c>
      <c r="B1705" s="63">
        <v>-15.467315940556386</v>
      </c>
      <c r="C1705" s="63">
        <v>3.4673159405563858</v>
      </c>
    </row>
    <row r="1706" spans="1:3" x14ac:dyDescent="0.2">
      <c r="A1706" s="63">
        <v>1677</v>
      </c>
      <c r="B1706" s="63">
        <v>27.12909296939528</v>
      </c>
      <c r="C1706" s="63">
        <v>-3.1290929693952805</v>
      </c>
    </row>
    <row r="1707" spans="1:3" x14ac:dyDescent="0.2">
      <c r="A1707" s="63">
        <v>1678</v>
      </c>
      <c r="B1707" s="63">
        <v>39.948639871732169</v>
      </c>
      <c r="C1707" s="63">
        <v>-6.9486398717321691</v>
      </c>
    </row>
    <row r="1708" spans="1:3" x14ac:dyDescent="0.2">
      <c r="A1708" s="63">
        <v>1679</v>
      </c>
      <c r="B1708" s="63">
        <v>145.30605261495592</v>
      </c>
      <c r="C1708" s="63">
        <v>-30.306052614955917</v>
      </c>
    </row>
    <row r="1709" spans="1:3" x14ac:dyDescent="0.2">
      <c r="A1709" s="63">
        <v>1680</v>
      </c>
      <c r="B1709" s="63">
        <v>155.07957829510423</v>
      </c>
      <c r="C1709" s="63">
        <v>-21.079578295104227</v>
      </c>
    </row>
    <row r="1710" spans="1:3" x14ac:dyDescent="0.2">
      <c r="A1710" s="63">
        <v>1681</v>
      </c>
      <c r="B1710" s="63">
        <v>94.811064471818867</v>
      </c>
      <c r="C1710" s="63">
        <v>-16.811064471818867</v>
      </c>
    </row>
    <row r="1711" spans="1:3" x14ac:dyDescent="0.2">
      <c r="A1711" s="63">
        <v>1682</v>
      </c>
      <c r="B1711" s="63">
        <v>146.70828842895293</v>
      </c>
      <c r="C1711" s="63">
        <v>-17.708288428952926</v>
      </c>
    </row>
    <row r="1712" spans="1:3" x14ac:dyDescent="0.2">
      <c r="A1712" s="63">
        <v>1683</v>
      </c>
      <c r="B1712" s="63">
        <v>-183.86644916598004</v>
      </c>
      <c r="C1712" s="63">
        <v>13.866449165980043</v>
      </c>
    </row>
    <row r="1713" spans="1:3" x14ac:dyDescent="0.2">
      <c r="A1713" s="63">
        <v>1684</v>
      </c>
      <c r="B1713" s="63">
        <v>-250.1614502970329</v>
      </c>
      <c r="C1713" s="63">
        <v>48.1614502970329</v>
      </c>
    </row>
    <row r="1714" spans="1:3" x14ac:dyDescent="0.2">
      <c r="A1714" s="63">
        <v>1685</v>
      </c>
      <c r="B1714" s="63">
        <v>527.4271970780942</v>
      </c>
      <c r="C1714" s="63">
        <v>-92.427197078094196</v>
      </c>
    </row>
    <row r="1715" spans="1:3" x14ac:dyDescent="0.2">
      <c r="A1715" s="63">
        <v>1686</v>
      </c>
      <c r="B1715" s="63">
        <v>277.68473488999024</v>
      </c>
      <c r="C1715" s="63">
        <v>-30.684734889990239</v>
      </c>
    </row>
    <row r="1716" spans="1:3" x14ac:dyDescent="0.2">
      <c r="A1716" s="63">
        <v>1687</v>
      </c>
      <c r="B1716" s="63">
        <v>55.195974434997012</v>
      </c>
      <c r="C1716" s="63">
        <v>-8.1959744349970123</v>
      </c>
    </row>
    <row r="1717" spans="1:3" x14ac:dyDescent="0.2">
      <c r="A1717" s="63">
        <v>1688</v>
      </c>
      <c r="B1717" s="63">
        <v>52.600460414434664</v>
      </c>
      <c r="C1717" s="63">
        <v>-7.6004604144346644</v>
      </c>
    </row>
    <row r="1718" spans="1:3" x14ac:dyDescent="0.2">
      <c r="A1718" s="63">
        <v>1689</v>
      </c>
      <c r="B1718" s="63">
        <v>99.757854868195125</v>
      </c>
      <c r="C1718" s="63">
        <v>-12.757854868195125</v>
      </c>
    </row>
    <row r="1719" spans="1:3" x14ac:dyDescent="0.2">
      <c r="A1719" s="63">
        <v>1690</v>
      </c>
      <c r="B1719" s="63">
        <v>39.067916197559377</v>
      </c>
      <c r="C1719" s="63">
        <v>-5.0679161975593772</v>
      </c>
    </row>
    <row r="1720" spans="1:3" x14ac:dyDescent="0.2">
      <c r="A1720" s="63">
        <v>1691</v>
      </c>
      <c r="B1720" s="63">
        <v>1.9233512748525667</v>
      </c>
      <c r="C1720" s="63">
        <v>-0.92335127485256674</v>
      </c>
    </row>
    <row r="1721" spans="1:3" x14ac:dyDescent="0.2">
      <c r="A1721" s="63">
        <v>1692</v>
      </c>
      <c r="B1721" s="63">
        <v>69.743300182218405</v>
      </c>
      <c r="C1721" s="63">
        <v>-11.743300182218405</v>
      </c>
    </row>
    <row r="1722" spans="1:3" x14ac:dyDescent="0.2">
      <c r="A1722" s="63">
        <v>1693</v>
      </c>
      <c r="B1722" s="63">
        <v>35.429221220613343</v>
      </c>
      <c r="C1722" s="63">
        <v>-5.4292212206133428</v>
      </c>
    </row>
    <row r="1723" spans="1:3" x14ac:dyDescent="0.2">
      <c r="A1723" s="63">
        <v>1694</v>
      </c>
      <c r="B1723" s="63">
        <v>25.819268325017838</v>
      </c>
      <c r="C1723" s="63">
        <v>-2.8192683250178376</v>
      </c>
    </row>
    <row r="1724" spans="1:3" x14ac:dyDescent="0.2">
      <c r="A1724" s="63">
        <v>1695</v>
      </c>
      <c r="B1724" s="63">
        <v>-33.279804838798839</v>
      </c>
      <c r="C1724" s="63">
        <v>7.2798048387988388</v>
      </c>
    </row>
    <row r="1725" spans="1:3" x14ac:dyDescent="0.2">
      <c r="A1725" s="63">
        <v>1696</v>
      </c>
      <c r="B1725" s="63">
        <v>14.469838327488006</v>
      </c>
      <c r="C1725" s="63">
        <v>-0.4698383274880058</v>
      </c>
    </row>
    <row r="1726" spans="1:3" x14ac:dyDescent="0.2">
      <c r="A1726" s="63">
        <v>1697</v>
      </c>
      <c r="B1726" s="63">
        <v>3.4224924606937552</v>
      </c>
      <c r="C1726" s="63">
        <v>2.5775075393062448</v>
      </c>
    </row>
    <row r="1727" spans="1:3" x14ac:dyDescent="0.2">
      <c r="A1727" s="63">
        <v>1698</v>
      </c>
      <c r="B1727" s="63">
        <v>-11.503668443650687</v>
      </c>
      <c r="C1727" s="63">
        <v>-0.49633155634931292</v>
      </c>
    </row>
    <row r="1728" spans="1:3" x14ac:dyDescent="0.2">
      <c r="A1728" s="63">
        <v>1699</v>
      </c>
      <c r="B1728" s="63">
        <v>-12.052928237165307</v>
      </c>
      <c r="C1728" s="63">
        <v>6.0529282371653075</v>
      </c>
    </row>
    <row r="1729" spans="1:3" x14ac:dyDescent="0.2">
      <c r="A1729" s="63">
        <v>1700</v>
      </c>
      <c r="B1729" s="63">
        <v>16.901989465509644</v>
      </c>
      <c r="C1729" s="63">
        <v>-2.9019894655096437</v>
      </c>
    </row>
    <row r="1730" spans="1:3" x14ac:dyDescent="0.2">
      <c r="A1730" s="63">
        <v>1701</v>
      </c>
      <c r="B1730" s="63">
        <v>90.638711877034794</v>
      </c>
      <c r="C1730" s="63">
        <v>-16.638711877034794</v>
      </c>
    </row>
    <row r="1731" spans="1:3" x14ac:dyDescent="0.2">
      <c r="A1731" s="63">
        <v>1702</v>
      </c>
      <c r="B1731" s="63">
        <v>23.109727797659303</v>
      </c>
      <c r="C1731" s="63">
        <v>-2.1097277976593034</v>
      </c>
    </row>
    <row r="1732" spans="1:3" x14ac:dyDescent="0.2">
      <c r="A1732" s="63">
        <v>1703</v>
      </c>
      <c r="B1732" s="63">
        <v>18.107485843471846</v>
      </c>
      <c r="C1732" s="63">
        <v>-2.1074858434718458</v>
      </c>
    </row>
    <row r="1733" spans="1:3" x14ac:dyDescent="0.2">
      <c r="A1733" s="63">
        <v>1704</v>
      </c>
      <c r="B1733" s="63">
        <v>10.284877491753013</v>
      </c>
      <c r="C1733" s="63">
        <v>6.7151225082469868</v>
      </c>
    </row>
    <row r="1734" spans="1:3" x14ac:dyDescent="0.2">
      <c r="A1734" s="63">
        <v>1705</v>
      </c>
      <c r="B1734" s="63">
        <v>105.45710259378967</v>
      </c>
      <c r="C1734" s="63">
        <v>-29.457102593789671</v>
      </c>
    </row>
    <row r="1735" spans="1:3" x14ac:dyDescent="0.2">
      <c r="A1735" s="63">
        <v>1706</v>
      </c>
      <c r="B1735" s="63">
        <v>17.775519909503384</v>
      </c>
      <c r="C1735" s="63">
        <v>-2.7755199095033838</v>
      </c>
    </row>
    <row r="1736" spans="1:3" x14ac:dyDescent="0.2">
      <c r="A1736" s="63">
        <v>1707</v>
      </c>
      <c r="B1736" s="63">
        <v>75.288770158095645</v>
      </c>
      <c r="C1736" s="63">
        <v>-10.288770158095645</v>
      </c>
    </row>
    <row r="1737" spans="1:3" x14ac:dyDescent="0.2">
      <c r="A1737" s="63">
        <v>1708</v>
      </c>
      <c r="B1737" s="63">
        <v>218.09111664878037</v>
      </c>
      <c r="C1737" s="63">
        <v>-33.091116648780371</v>
      </c>
    </row>
    <row r="1738" spans="1:3" x14ac:dyDescent="0.2">
      <c r="A1738" s="63">
        <v>1709</v>
      </c>
      <c r="B1738" s="63">
        <v>31.182521931880146</v>
      </c>
      <c r="C1738" s="63">
        <v>-5.1825219318801459</v>
      </c>
    </row>
    <row r="1739" spans="1:3" x14ac:dyDescent="0.2">
      <c r="A1739" s="63">
        <v>1710</v>
      </c>
      <c r="B1739" s="63">
        <v>30.557192400927374</v>
      </c>
      <c r="C1739" s="63">
        <v>-4.5571924009273737</v>
      </c>
    </row>
    <row r="1740" spans="1:3" x14ac:dyDescent="0.2">
      <c r="A1740" s="63">
        <v>1711</v>
      </c>
      <c r="B1740" s="63">
        <v>33.058686289450037</v>
      </c>
      <c r="C1740" s="63">
        <v>-5.0586862894500371</v>
      </c>
    </row>
    <row r="1741" spans="1:3" x14ac:dyDescent="0.2">
      <c r="A1741" s="63">
        <v>1712</v>
      </c>
      <c r="B1741" s="63">
        <v>72.652367829185607</v>
      </c>
      <c r="C1741" s="63">
        <v>-17.652367829185607</v>
      </c>
    </row>
    <row r="1742" spans="1:3" x14ac:dyDescent="0.2">
      <c r="A1742" s="63">
        <v>1713</v>
      </c>
      <c r="B1742" s="63">
        <v>153.4941495324081</v>
      </c>
      <c r="C1742" s="63">
        <v>-20.494149532408102</v>
      </c>
    </row>
    <row r="1743" spans="1:3" x14ac:dyDescent="0.2">
      <c r="A1743" s="63">
        <v>1714</v>
      </c>
      <c r="B1743" s="63">
        <v>94.811064471818867</v>
      </c>
      <c r="C1743" s="63">
        <v>-16.811064471818867</v>
      </c>
    </row>
    <row r="1744" spans="1:3" x14ac:dyDescent="0.2">
      <c r="A1744" s="63">
        <v>1715</v>
      </c>
      <c r="B1744" s="63">
        <v>39.948639871732169</v>
      </c>
      <c r="C1744" s="63">
        <v>-6.9486398717321691</v>
      </c>
    </row>
    <row r="1745" spans="1:3" x14ac:dyDescent="0.2">
      <c r="A1745" s="63">
        <v>1716</v>
      </c>
      <c r="B1745" s="63">
        <v>25.819268325017838</v>
      </c>
      <c r="C1745" s="63">
        <v>-2.8192683250178376</v>
      </c>
    </row>
    <row r="1746" spans="1:3" x14ac:dyDescent="0.2">
      <c r="A1746" s="63">
        <v>1717</v>
      </c>
      <c r="B1746" s="63">
        <v>-34.589629483176282</v>
      </c>
      <c r="C1746" s="63">
        <v>7.5896294831762816</v>
      </c>
    </row>
    <row r="1747" spans="1:3" x14ac:dyDescent="0.2">
      <c r="A1747" s="63">
        <v>1718</v>
      </c>
      <c r="B1747" s="63">
        <v>-12.052928237165307</v>
      </c>
      <c r="C1747" s="63">
        <v>6.0529282371653075</v>
      </c>
    </row>
    <row r="1748" spans="1:3" x14ac:dyDescent="0.2">
      <c r="A1748" s="63">
        <v>1719</v>
      </c>
      <c r="B1748" s="63">
        <v>16.901989465509644</v>
      </c>
      <c r="C1748" s="63">
        <v>-2.9019894655096437</v>
      </c>
    </row>
    <row r="1749" spans="1:3" x14ac:dyDescent="0.2">
      <c r="A1749" s="63">
        <v>1720</v>
      </c>
      <c r="B1749" s="63">
        <v>-15.467315940556386</v>
      </c>
      <c r="C1749" s="63">
        <v>3.4673159405563858</v>
      </c>
    </row>
    <row r="1750" spans="1:3" x14ac:dyDescent="0.2">
      <c r="A1750" s="63">
        <v>1721</v>
      </c>
      <c r="B1750" s="63">
        <v>40.676574529359229</v>
      </c>
      <c r="C1750" s="63">
        <v>-4.6765745293592289</v>
      </c>
    </row>
    <row r="1751" spans="1:3" x14ac:dyDescent="0.2">
      <c r="A1751" s="63">
        <v>1722</v>
      </c>
      <c r="B1751" s="63">
        <v>25.939564137072299</v>
      </c>
      <c r="C1751" s="63">
        <v>-3.9395641370722991</v>
      </c>
    </row>
    <row r="1752" spans="1:3" x14ac:dyDescent="0.2">
      <c r="A1752" s="63">
        <v>1723</v>
      </c>
      <c r="B1752" s="63">
        <v>39.067916197559377</v>
      </c>
      <c r="C1752" s="63">
        <v>-5.0679161975593772</v>
      </c>
    </row>
    <row r="1753" spans="1:3" x14ac:dyDescent="0.2">
      <c r="A1753" s="63">
        <v>1724</v>
      </c>
      <c r="B1753" s="63">
        <v>31.884183596405403</v>
      </c>
      <c r="C1753" s="63">
        <v>-3.8841835964054034</v>
      </c>
    </row>
    <row r="1754" spans="1:3" x14ac:dyDescent="0.2">
      <c r="A1754" s="63">
        <v>1725</v>
      </c>
      <c r="B1754" s="63">
        <v>112.16004019253606</v>
      </c>
      <c r="C1754" s="63">
        <v>-25.160040192536059</v>
      </c>
    </row>
    <row r="1755" spans="1:3" x14ac:dyDescent="0.2">
      <c r="A1755" s="63">
        <v>1726</v>
      </c>
      <c r="B1755" s="63">
        <v>42.565643936465918</v>
      </c>
      <c r="C1755" s="63">
        <v>-5.5656439364659178</v>
      </c>
    </row>
    <row r="1756" spans="1:3" x14ac:dyDescent="0.2">
      <c r="A1756" s="63">
        <v>1727</v>
      </c>
      <c r="B1756" s="63">
        <v>118.02124490140588</v>
      </c>
      <c r="C1756" s="63">
        <v>-3.0212449014058791</v>
      </c>
    </row>
    <row r="1757" spans="1:3" x14ac:dyDescent="0.2">
      <c r="A1757" s="63">
        <v>1728</v>
      </c>
      <c r="B1757" s="63">
        <v>230.97631426254264</v>
      </c>
      <c r="C1757" s="63">
        <v>-44.976314262542644</v>
      </c>
    </row>
    <row r="1758" spans="1:3" x14ac:dyDescent="0.2">
      <c r="A1758" s="63">
        <v>1729</v>
      </c>
      <c r="B1758" s="63">
        <v>31.182521931880146</v>
      </c>
      <c r="C1758" s="63">
        <v>-5.1825219318801459</v>
      </c>
    </row>
    <row r="1759" spans="1:3" x14ac:dyDescent="0.2">
      <c r="A1759" s="63">
        <v>1730</v>
      </c>
      <c r="B1759" s="63">
        <v>170.5134089209507</v>
      </c>
      <c r="C1759" s="63">
        <v>-36.513408920950695</v>
      </c>
    </row>
    <row r="1760" spans="1:3" x14ac:dyDescent="0.2">
      <c r="A1760" s="63">
        <v>1731</v>
      </c>
      <c r="B1760" s="63">
        <v>96.120889116196309</v>
      </c>
      <c r="C1760" s="63">
        <v>-17.120889116196309</v>
      </c>
    </row>
    <row r="1761" spans="1:3" x14ac:dyDescent="0.2">
      <c r="A1761" s="63">
        <v>1732</v>
      </c>
      <c r="B1761" s="63">
        <v>65.04838965829957</v>
      </c>
      <c r="C1761" s="63">
        <v>-9.0483896582995698</v>
      </c>
    </row>
    <row r="1762" spans="1:3" x14ac:dyDescent="0.2">
      <c r="A1762" s="63">
        <v>1733</v>
      </c>
      <c r="B1762" s="63">
        <v>-97.96202169802487</v>
      </c>
      <c r="C1762" s="63">
        <v>23.96202169802487</v>
      </c>
    </row>
    <row r="1763" spans="1:3" x14ac:dyDescent="0.2">
      <c r="A1763" s="63">
        <v>1734</v>
      </c>
      <c r="B1763" s="63">
        <v>266.66057015724272</v>
      </c>
      <c r="C1763" s="63">
        <v>-19.660570157242717</v>
      </c>
    </row>
    <row r="1764" spans="1:3" x14ac:dyDescent="0.2">
      <c r="A1764" s="63">
        <v>1735</v>
      </c>
      <c r="B1764" s="63">
        <v>-138.95548956722095</v>
      </c>
      <c r="C1764" s="63">
        <v>21.955489567220951</v>
      </c>
    </row>
    <row r="1765" spans="1:3" x14ac:dyDescent="0.2">
      <c r="A1765" s="63">
        <v>1736</v>
      </c>
      <c r="B1765" s="63">
        <v>171.77108243569023</v>
      </c>
      <c r="C1765" s="63">
        <v>-22.771082435690232</v>
      </c>
    </row>
    <row r="1766" spans="1:3" x14ac:dyDescent="0.2">
      <c r="A1766" s="63">
        <v>1737</v>
      </c>
      <c r="B1766" s="63">
        <v>3.877293953580276</v>
      </c>
      <c r="C1766" s="63">
        <v>23.122706046419722</v>
      </c>
    </row>
    <row r="1767" spans="1:3" x14ac:dyDescent="0.2">
      <c r="A1767" s="63">
        <v>1738</v>
      </c>
      <c r="B1767" s="63">
        <v>283.83192130032359</v>
      </c>
      <c r="C1767" s="63">
        <v>-58.831921300323586</v>
      </c>
    </row>
    <row r="1768" spans="1:3" x14ac:dyDescent="0.2">
      <c r="A1768" s="63">
        <v>1739</v>
      </c>
      <c r="B1768" s="63">
        <v>33.986338797533165</v>
      </c>
      <c r="C1768" s="63">
        <v>-7.9863387975331648</v>
      </c>
    </row>
    <row r="1769" spans="1:3" x14ac:dyDescent="0.2">
      <c r="A1769" s="63">
        <v>1740</v>
      </c>
      <c r="B1769" s="63">
        <v>132.58221970983027</v>
      </c>
      <c r="C1769" s="63">
        <v>-12.582219709830269</v>
      </c>
    </row>
    <row r="1770" spans="1:3" x14ac:dyDescent="0.2">
      <c r="A1770" s="63">
        <v>1741</v>
      </c>
      <c r="B1770" s="63">
        <v>131.33107815149819</v>
      </c>
      <c r="C1770" s="63">
        <v>-17.33107815149819</v>
      </c>
    </row>
    <row r="1771" spans="1:3" x14ac:dyDescent="0.2">
      <c r="A1771" s="63">
        <v>1742</v>
      </c>
      <c r="B1771" s="63">
        <v>270.11991133160524</v>
      </c>
      <c r="C1771" s="63">
        <v>-46.119911331605238</v>
      </c>
    </row>
    <row r="1772" spans="1:3" x14ac:dyDescent="0.2">
      <c r="A1772" s="63">
        <v>1743</v>
      </c>
      <c r="B1772" s="63">
        <v>179.76360186693216</v>
      </c>
      <c r="C1772" s="63">
        <v>-30.763601866932163</v>
      </c>
    </row>
    <row r="1773" spans="1:3" x14ac:dyDescent="0.2">
      <c r="A1773" s="63">
        <v>1744</v>
      </c>
      <c r="B1773" s="63">
        <v>-444.28354378673566</v>
      </c>
      <c r="C1773" s="63">
        <v>81.283543786735663</v>
      </c>
    </row>
    <row r="1774" spans="1:3" x14ac:dyDescent="0.2">
      <c r="A1774" s="63">
        <v>1745</v>
      </c>
      <c r="B1774" s="63">
        <v>-3.2299228666947162</v>
      </c>
      <c r="C1774" s="63">
        <v>1.2299228666947162</v>
      </c>
    </row>
    <row r="1775" spans="1:3" x14ac:dyDescent="0.2">
      <c r="A1775" s="63">
        <v>1746</v>
      </c>
      <c r="B1775" s="63">
        <v>4.7323171050712052</v>
      </c>
      <c r="C1775" s="63">
        <v>2.2676828949287948</v>
      </c>
    </row>
    <row r="1776" spans="1:3" x14ac:dyDescent="0.2">
      <c r="A1776" s="63">
        <v>1747</v>
      </c>
      <c r="B1776" s="63">
        <v>35.836865033831678</v>
      </c>
      <c r="C1776" s="63">
        <v>-3.8368650338316783</v>
      </c>
    </row>
    <row r="1777" spans="1:3" x14ac:dyDescent="0.2">
      <c r="A1777" s="63">
        <v>1748</v>
      </c>
      <c r="B1777" s="63">
        <v>14.469838327488006</v>
      </c>
      <c r="C1777" s="63">
        <v>-0.4698383274880058</v>
      </c>
    </row>
    <row r="1778" spans="1:3" x14ac:dyDescent="0.2">
      <c r="A1778" s="63">
        <v>1749</v>
      </c>
      <c r="B1778" s="63">
        <v>18.296871541383375</v>
      </c>
      <c r="C1778" s="63">
        <v>-1.2968715413833749</v>
      </c>
    </row>
    <row r="1779" spans="1:3" x14ac:dyDescent="0.2">
      <c r="A1779" s="63">
        <v>1750</v>
      </c>
      <c r="B1779" s="63">
        <v>18.266836626723997</v>
      </c>
      <c r="C1779" s="63">
        <v>-1.2668366267239968</v>
      </c>
    </row>
    <row r="1780" spans="1:3" x14ac:dyDescent="0.2">
      <c r="A1780" s="63">
        <v>1751</v>
      </c>
      <c r="B1780" s="63">
        <v>89.328887232657351</v>
      </c>
      <c r="C1780" s="63">
        <v>-16.328887232657351</v>
      </c>
    </row>
    <row r="1781" spans="1:3" x14ac:dyDescent="0.2">
      <c r="A1781" s="63">
        <v>1752</v>
      </c>
      <c r="B1781" s="63">
        <v>19.08534455388083</v>
      </c>
      <c r="C1781" s="63">
        <v>-3.0853445538808302</v>
      </c>
    </row>
    <row r="1782" spans="1:3" x14ac:dyDescent="0.2">
      <c r="A1782" s="63">
        <v>1753</v>
      </c>
      <c r="B1782" s="63">
        <v>73.978945513718202</v>
      </c>
      <c r="C1782" s="63">
        <v>-9.9789455137182017</v>
      </c>
    </row>
    <row r="1783" spans="1:3" x14ac:dyDescent="0.2">
      <c r="A1783" s="63">
        <v>1754</v>
      </c>
      <c r="B1783" s="63">
        <v>91.123378830905509</v>
      </c>
      <c r="C1783" s="63">
        <v>-15.123378830905509</v>
      </c>
    </row>
    <row r="1784" spans="1:3" x14ac:dyDescent="0.2">
      <c r="A1784" s="63">
        <v>1755</v>
      </c>
      <c r="B1784" s="63">
        <v>-12.272433211745987</v>
      </c>
      <c r="C1784" s="63">
        <v>7.2724332117459873</v>
      </c>
    </row>
    <row r="1785" spans="1:3" x14ac:dyDescent="0.2">
      <c r="A1785" s="63">
        <v>1756</v>
      </c>
      <c r="B1785" s="63">
        <v>22.740904677320479</v>
      </c>
      <c r="C1785" s="63">
        <v>-1.7409046773204793</v>
      </c>
    </row>
    <row r="1786" spans="1:3" x14ac:dyDescent="0.2">
      <c r="A1786" s="63">
        <v>1757</v>
      </c>
      <c r="B1786" s="63">
        <v>34.36851093382748</v>
      </c>
      <c r="C1786" s="63">
        <v>-5.3685109338274799</v>
      </c>
    </row>
    <row r="1787" spans="1:3" x14ac:dyDescent="0.2">
      <c r="A1787" s="63">
        <v>1758</v>
      </c>
      <c r="B1787" s="63">
        <v>13.12917388507527</v>
      </c>
      <c r="C1787" s="63">
        <v>-1.1291738850752697</v>
      </c>
    </row>
    <row r="1788" spans="1:3" x14ac:dyDescent="0.2">
      <c r="A1788" s="63">
        <v>1759</v>
      </c>
      <c r="B1788" s="63">
        <v>31.867017045304824</v>
      </c>
      <c r="C1788" s="63">
        <v>-4.8670170453048236</v>
      </c>
    </row>
    <row r="1789" spans="1:3" x14ac:dyDescent="0.2">
      <c r="A1789" s="63">
        <v>1760</v>
      </c>
      <c r="B1789" s="63">
        <v>125.38436419179762</v>
      </c>
      <c r="C1789" s="63">
        <v>-34.384364191797616</v>
      </c>
    </row>
    <row r="1790" spans="1:3" x14ac:dyDescent="0.2">
      <c r="A1790" s="63">
        <v>1761</v>
      </c>
      <c r="B1790" s="63">
        <v>129.74964974151263</v>
      </c>
      <c r="C1790" s="63">
        <v>-14.749649741512627</v>
      </c>
    </row>
    <row r="1791" spans="1:3" x14ac:dyDescent="0.2">
      <c r="A1791" s="63">
        <v>1762</v>
      </c>
      <c r="B1791" s="63">
        <v>55.195974434997012</v>
      </c>
      <c r="C1791" s="63">
        <v>-8.1959744349970123</v>
      </c>
    </row>
    <row r="1792" spans="1:3" x14ac:dyDescent="0.2">
      <c r="A1792" s="63">
        <v>1763</v>
      </c>
      <c r="B1792" s="63">
        <v>68.433475537840962</v>
      </c>
      <c r="C1792" s="63">
        <v>-11.433475537840962</v>
      </c>
    </row>
    <row r="1793" spans="1:3" x14ac:dyDescent="0.2">
      <c r="A1793" s="63">
        <v>1764</v>
      </c>
      <c r="B1793" s="63">
        <v>36.739045864990786</v>
      </c>
      <c r="C1793" s="63">
        <v>-5.7390458649907856</v>
      </c>
    </row>
    <row r="1794" spans="1:3" x14ac:dyDescent="0.2">
      <c r="A1794" s="63">
        <v>1765</v>
      </c>
      <c r="B1794" s="63">
        <v>-7.4194656299204249</v>
      </c>
      <c r="C1794" s="63">
        <v>7.4194656299204249</v>
      </c>
    </row>
    <row r="1795" spans="1:3" x14ac:dyDescent="0.2">
      <c r="A1795" s="63">
        <v>1766</v>
      </c>
      <c r="B1795" s="63">
        <v>67.498342936691984</v>
      </c>
      <c r="C1795" s="63">
        <v>-11.498342936691984</v>
      </c>
    </row>
    <row r="1796" spans="1:3" x14ac:dyDescent="0.2">
      <c r="A1796" s="63">
        <v>1767</v>
      </c>
      <c r="B1796" s="63">
        <v>10.284877491753013</v>
      </c>
      <c r="C1796" s="63">
        <v>6.7151225082469868</v>
      </c>
    </row>
    <row r="1797" spans="1:3" x14ac:dyDescent="0.2">
      <c r="A1797" s="63">
        <v>1768</v>
      </c>
      <c r="B1797" s="63">
        <v>11.182862530493875</v>
      </c>
      <c r="C1797" s="63">
        <v>-1.1828625304938747</v>
      </c>
    </row>
    <row r="1798" spans="1:3" x14ac:dyDescent="0.2">
      <c r="A1798" s="63">
        <v>1769</v>
      </c>
      <c r="B1798" s="63">
        <v>18.107485843471846</v>
      </c>
      <c r="C1798" s="63">
        <v>-2.1074858434718458</v>
      </c>
    </row>
    <row r="1799" spans="1:3" x14ac:dyDescent="0.2">
      <c r="A1799" s="63">
        <v>1770</v>
      </c>
      <c r="B1799" s="63">
        <v>55.763161733101967</v>
      </c>
      <c r="C1799" s="63">
        <v>-7.7631617331019669</v>
      </c>
    </row>
    <row r="1800" spans="1:3" x14ac:dyDescent="0.2">
      <c r="A1800" s="63">
        <v>1771</v>
      </c>
      <c r="B1800" s="63">
        <v>85.631402735857449</v>
      </c>
      <c r="C1800" s="63">
        <v>-15.631402735857449</v>
      </c>
    </row>
    <row r="1801" spans="1:3" x14ac:dyDescent="0.2">
      <c r="A1801" s="63">
        <v>1772</v>
      </c>
      <c r="B1801" s="63">
        <v>119.51194247120665</v>
      </c>
      <c r="C1801" s="63">
        <v>-12.511942471206652</v>
      </c>
    </row>
    <row r="1802" spans="1:3" x14ac:dyDescent="0.2">
      <c r="A1802" s="63">
        <v>1773</v>
      </c>
      <c r="B1802" s="63">
        <v>-11.210038206352081</v>
      </c>
      <c r="C1802" s="63">
        <v>7.2100382063520811</v>
      </c>
    </row>
    <row r="1803" spans="1:3" x14ac:dyDescent="0.2">
      <c r="A1803" s="63">
        <v>1774</v>
      </c>
      <c r="B1803" s="63">
        <v>38.074644612487063</v>
      </c>
      <c r="C1803" s="63">
        <v>-6.074644612487063</v>
      </c>
    </row>
    <row r="1804" spans="1:3" x14ac:dyDescent="0.2">
      <c r="A1804" s="63">
        <v>1775</v>
      </c>
      <c r="B1804" s="63">
        <v>16.709735840498738</v>
      </c>
      <c r="C1804" s="63">
        <v>-1.7097358404987375</v>
      </c>
    </row>
    <row r="1805" spans="1:3" x14ac:dyDescent="0.2">
      <c r="A1805" s="63">
        <v>1776</v>
      </c>
      <c r="B1805" s="63">
        <v>31.937534425800024</v>
      </c>
      <c r="C1805" s="63">
        <v>-2.937534425800024</v>
      </c>
    </row>
    <row r="1806" spans="1:3" x14ac:dyDescent="0.2">
      <c r="A1806" s="63">
        <v>1777</v>
      </c>
      <c r="B1806" s="63">
        <v>67.388917250904555</v>
      </c>
      <c r="C1806" s="63">
        <v>-9.3889172509045551</v>
      </c>
    </row>
    <row r="1807" spans="1:3" x14ac:dyDescent="0.2">
      <c r="A1807" s="63">
        <v>1778</v>
      </c>
      <c r="B1807" s="63">
        <v>57.849181643579662</v>
      </c>
      <c r="C1807" s="63">
        <v>-9.8491816435796622</v>
      </c>
    </row>
    <row r="1808" spans="1:3" x14ac:dyDescent="0.2">
      <c r="A1808" s="63">
        <v>1779</v>
      </c>
      <c r="B1808" s="63">
        <v>100.05734700137909</v>
      </c>
      <c r="C1808" s="63">
        <v>-16.057347001379085</v>
      </c>
    </row>
    <row r="1809" spans="1:3" x14ac:dyDescent="0.2">
      <c r="A1809" s="63">
        <v>1780</v>
      </c>
      <c r="B1809" s="63">
        <v>169.85015268233303</v>
      </c>
      <c r="C1809" s="63">
        <v>-41.850152682333032</v>
      </c>
    </row>
    <row r="1810" spans="1:3" x14ac:dyDescent="0.2">
      <c r="A1810" s="63">
        <v>1781</v>
      </c>
      <c r="B1810" s="63">
        <v>32.462830527537527</v>
      </c>
      <c r="C1810" s="63">
        <v>-5.4628305275375268</v>
      </c>
    </row>
    <row r="1811" spans="1:3" x14ac:dyDescent="0.2">
      <c r="A1811" s="63">
        <v>1782</v>
      </c>
      <c r="B1811" s="63">
        <v>157.24055918688941</v>
      </c>
      <c r="C1811" s="63">
        <v>-30.240559186889413</v>
      </c>
    </row>
    <row r="1812" spans="1:3" x14ac:dyDescent="0.2">
      <c r="A1812" s="63">
        <v>1783</v>
      </c>
      <c r="B1812" s="63">
        <v>32.462830527537527</v>
      </c>
      <c r="C1812" s="63">
        <v>-5.4628305275375268</v>
      </c>
    </row>
    <row r="1813" spans="1:3" x14ac:dyDescent="0.2">
      <c r="A1813" s="63">
        <v>1784</v>
      </c>
      <c r="B1813" s="63">
        <v>100.05734700137909</v>
      </c>
      <c r="C1813" s="63">
        <v>-16.057347001379085</v>
      </c>
    </row>
    <row r="1814" spans="1:3" x14ac:dyDescent="0.2">
      <c r="A1814" s="63">
        <v>1785</v>
      </c>
      <c r="B1814" s="63">
        <v>57.849181643579662</v>
      </c>
      <c r="C1814" s="63">
        <v>-9.8491816435796622</v>
      </c>
    </row>
    <row r="1815" spans="1:3" x14ac:dyDescent="0.2">
      <c r="A1815" s="63">
        <v>1786</v>
      </c>
      <c r="B1815" s="63">
        <v>68.698741895281998</v>
      </c>
      <c r="C1815" s="63">
        <v>-9.6987418952819979</v>
      </c>
    </row>
    <row r="1816" spans="1:3" x14ac:dyDescent="0.2">
      <c r="A1816" s="63">
        <v>1787</v>
      </c>
      <c r="B1816" s="63">
        <v>154.11426585061631</v>
      </c>
      <c r="C1816" s="63">
        <v>-25.114265850616306</v>
      </c>
    </row>
    <row r="1817" spans="1:3" x14ac:dyDescent="0.2">
      <c r="A1817" s="63">
        <v>1788</v>
      </c>
      <c r="B1817" s="63">
        <v>230.21086971424197</v>
      </c>
      <c r="C1817" s="63">
        <v>-34.210869714241966</v>
      </c>
    </row>
    <row r="1818" spans="1:3" x14ac:dyDescent="0.2">
      <c r="A1818" s="63">
        <v>1789</v>
      </c>
      <c r="B1818" s="63">
        <v>140.03685042936189</v>
      </c>
      <c r="C1818" s="63">
        <v>-34.036850429361891</v>
      </c>
    </row>
    <row r="1819" spans="1:3" x14ac:dyDescent="0.2">
      <c r="A1819" s="63">
        <v>1790</v>
      </c>
      <c r="B1819" s="63">
        <v>155.24214685584457</v>
      </c>
      <c r="C1819" s="63">
        <v>-16.242146855844567</v>
      </c>
    </row>
    <row r="1820" spans="1:3" x14ac:dyDescent="0.2">
      <c r="A1820" s="63">
        <v>1791</v>
      </c>
      <c r="B1820" s="63">
        <v>250.88117858814348</v>
      </c>
      <c r="C1820" s="63">
        <v>-54.881178588143484</v>
      </c>
    </row>
    <row r="1821" spans="1:3" x14ac:dyDescent="0.2">
      <c r="A1821" s="63">
        <v>1792</v>
      </c>
      <c r="B1821" s="63">
        <v>132.80294740586004</v>
      </c>
      <c r="C1821" s="63">
        <v>-25.802947405860039</v>
      </c>
    </row>
    <row r="1822" spans="1:3" x14ac:dyDescent="0.2">
      <c r="A1822" s="63">
        <v>1793</v>
      </c>
      <c r="B1822" s="63">
        <v>164.58722234672641</v>
      </c>
      <c r="C1822" s="63">
        <v>-35.587222346726406</v>
      </c>
    </row>
    <row r="1823" spans="1:3" x14ac:dyDescent="0.2">
      <c r="A1823" s="63">
        <v>1794</v>
      </c>
      <c r="B1823" s="63">
        <v>202.25700844036919</v>
      </c>
      <c r="C1823" s="63">
        <v>-29.257008440369191</v>
      </c>
    </row>
    <row r="1824" spans="1:3" x14ac:dyDescent="0.2">
      <c r="A1824" s="63">
        <v>1795</v>
      </c>
      <c r="B1824" s="63">
        <v>16.982340679308855</v>
      </c>
      <c r="C1824" s="63">
        <v>-0.98234067930885516</v>
      </c>
    </row>
    <row r="1825" spans="1:3" x14ac:dyDescent="0.2">
      <c r="A1825" s="63">
        <v>1796</v>
      </c>
      <c r="B1825" s="63">
        <v>34.779539415183045</v>
      </c>
      <c r="C1825" s="63">
        <v>-3.779539415183045</v>
      </c>
    </row>
    <row r="1826" spans="1:3" x14ac:dyDescent="0.2">
      <c r="A1826" s="63">
        <v>1797</v>
      </c>
      <c r="B1826" s="63">
        <v>-5.0748232133947777</v>
      </c>
      <c r="C1826" s="63">
        <v>2.0748232133947777</v>
      </c>
    </row>
    <row r="1827" spans="1:3" x14ac:dyDescent="0.2">
      <c r="A1827" s="63">
        <v>1798</v>
      </c>
      <c r="B1827" s="63">
        <v>6.8465331524530608</v>
      </c>
      <c r="C1827" s="63">
        <v>1.1534668475469392</v>
      </c>
    </row>
    <row r="1828" spans="1:3" x14ac:dyDescent="0.2">
      <c r="A1828" s="63">
        <v>1799</v>
      </c>
      <c r="B1828" s="63">
        <v>2.1609659288024403</v>
      </c>
      <c r="C1828" s="63">
        <v>2.8390340711975597</v>
      </c>
    </row>
    <row r="1829" spans="1:3" x14ac:dyDescent="0.2">
      <c r="A1829" s="63">
        <v>1800</v>
      </c>
      <c r="B1829" s="63">
        <v>-5.7068296272726373</v>
      </c>
      <c r="C1829" s="63">
        <v>1.7068296272726373</v>
      </c>
    </row>
    <row r="1830" spans="1:3" x14ac:dyDescent="0.2">
      <c r="A1830" s="63">
        <v>1801</v>
      </c>
      <c r="B1830" s="63">
        <v>-14.489740660960333</v>
      </c>
      <c r="C1830" s="63">
        <v>6.489740660960333</v>
      </c>
    </row>
    <row r="1831" spans="1:3" x14ac:dyDescent="0.2">
      <c r="A1831" s="63">
        <v>1802</v>
      </c>
      <c r="B1831" s="63">
        <v>-14.77497231453949</v>
      </c>
      <c r="C1831" s="63">
        <v>5.7749723145394896</v>
      </c>
    </row>
    <row r="1832" spans="1:3" x14ac:dyDescent="0.2">
      <c r="A1832" s="63">
        <v>1803</v>
      </c>
      <c r="B1832" s="63">
        <v>10.7160097642914</v>
      </c>
      <c r="C1832" s="63">
        <v>-1.7160097642913996</v>
      </c>
    </row>
    <row r="1833" spans="1:3" x14ac:dyDescent="0.2">
      <c r="A1833" s="63">
        <v>1804</v>
      </c>
      <c r="B1833" s="63">
        <v>-4.2161366542245311</v>
      </c>
      <c r="C1833" s="63">
        <v>1.2161366542245311</v>
      </c>
    </row>
    <row r="1834" spans="1:3" x14ac:dyDescent="0.2">
      <c r="A1834" s="63">
        <v>1805</v>
      </c>
      <c r="B1834" s="63">
        <v>59.807211762546991</v>
      </c>
      <c r="C1834" s="63">
        <v>-8.8072117625469915</v>
      </c>
    </row>
    <row r="1835" spans="1:3" x14ac:dyDescent="0.2">
      <c r="A1835" s="63">
        <v>1806</v>
      </c>
      <c r="B1835" s="63">
        <v>30.49786634038162</v>
      </c>
      <c r="C1835" s="63">
        <v>-3.4978663403816199</v>
      </c>
    </row>
    <row r="1836" spans="1:3" x14ac:dyDescent="0.2">
      <c r="A1836" s="63">
        <v>1807</v>
      </c>
      <c r="B1836" s="63">
        <v>43.175129155901153</v>
      </c>
      <c r="C1836" s="63">
        <v>-5.1751291559011534</v>
      </c>
    </row>
    <row r="1837" spans="1:3" x14ac:dyDescent="0.2">
      <c r="A1837" s="63">
        <v>1808</v>
      </c>
      <c r="B1837" s="63">
        <v>44.033965149285066</v>
      </c>
      <c r="C1837" s="63">
        <v>-6.0339651492850663</v>
      </c>
    </row>
    <row r="1838" spans="1:3" x14ac:dyDescent="0.2">
      <c r="A1838" s="63">
        <v>1809</v>
      </c>
      <c r="B1838" s="63">
        <v>71.432404168472416</v>
      </c>
      <c r="C1838" s="63">
        <v>-9.4324041684724165</v>
      </c>
    </row>
    <row r="1839" spans="1:3" x14ac:dyDescent="0.2">
      <c r="A1839" s="63">
        <v>1810</v>
      </c>
      <c r="B1839" s="63">
        <v>114.53415303163693</v>
      </c>
      <c r="C1839" s="63">
        <v>-25.534153031636933</v>
      </c>
    </row>
    <row r="1840" spans="1:3" x14ac:dyDescent="0.2">
      <c r="A1840" s="63">
        <v>1811</v>
      </c>
      <c r="B1840" s="63">
        <v>35.101784122933999</v>
      </c>
      <c r="C1840" s="63">
        <v>-6.1017841229339993</v>
      </c>
    </row>
    <row r="1841" spans="1:3" x14ac:dyDescent="0.2">
      <c r="A1841" s="63">
        <v>1812</v>
      </c>
      <c r="B1841" s="63">
        <v>34.048393381145715</v>
      </c>
      <c r="C1841" s="63">
        <v>-4.0483933811457149</v>
      </c>
    </row>
    <row r="1842" spans="1:3" x14ac:dyDescent="0.2">
      <c r="A1842" s="63">
        <v>1813</v>
      </c>
      <c r="B1842" s="63">
        <v>125.29962895589908</v>
      </c>
      <c r="C1842" s="63">
        <v>-18.299628955899081</v>
      </c>
    </row>
    <row r="1843" spans="1:3" x14ac:dyDescent="0.2">
      <c r="A1843" s="63">
        <v>1814</v>
      </c>
      <c r="B1843" s="63">
        <v>18.01956048487618</v>
      </c>
      <c r="C1843" s="63">
        <v>-2.0195604848761803</v>
      </c>
    </row>
    <row r="1844" spans="1:3" x14ac:dyDescent="0.2">
      <c r="A1844" s="63">
        <v>1815</v>
      </c>
      <c r="B1844" s="63">
        <v>39.384469256864513</v>
      </c>
      <c r="C1844" s="63">
        <v>-6.3844692568645129</v>
      </c>
    </row>
    <row r="1845" spans="1:3" x14ac:dyDescent="0.2">
      <c r="A1845" s="63">
        <v>1816</v>
      </c>
      <c r="B1845" s="63">
        <v>38.042351452273074</v>
      </c>
      <c r="C1845" s="63">
        <v>-6.0423514522730741</v>
      </c>
    </row>
    <row r="1846" spans="1:3" x14ac:dyDescent="0.2">
      <c r="A1846" s="63">
        <v>1817</v>
      </c>
      <c r="B1846" s="63">
        <v>-9.9002135619746365</v>
      </c>
      <c r="C1846" s="63">
        <v>6.9002135619746365</v>
      </c>
    </row>
    <row r="1847" spans="1:3" x14ac:dyDescent="0.2">
      <c r="A1847" s="63">
        <v>1818</v>
      </c>
      <c r="B1847" s="63">
        <v>39.103061739058951</v>
      </c>
      <c r="C1847" s="63">
        <v>-6.1030617390589512</v>
      </c>
    </row>
    <row r="1848" spans="1:3" x14ac:dyDescent="0.2">
      <c r="A1848" s="63">
        <v>1819</v>
      </c>
      <c r="B1848" s="63">
        <v>-5.0531180505148612</v>
      </c>
      <c r="C1848" s="63">
        <v>7.0531180505148612</v>
      </c>
    </row>
    <row r="1849" spans="1:3" x14ac:dyDescent="0.2">
      <c r="A1849" s="63">
        <v>1820</v>
      </c>
      <c r="B1849" s="63">
        <v>57.458255982599979</v>
      </c>
      <c r="C1849" s="63">
        <v>-9.4582559825999795</v>
      </c>
    </row>
    <row r="1850" spans="1:3" x14ac:dyDescent="0.2">
      <c r="A1850" s="63">
        <v>1821</v>
      </c>
      <c r="B1850" s="63">
        <v>30.293018440409547</v>
      </c>
      <c r="C1850" s="63">
        <v>-3.2930184404095471</v>
      </c>
    </row>
    <row r="1851" spans="1:3" x14ac:dyDescent="0.2">
      <c r="A1851" s="63">
        <v>1822</v>
      </c>
      <c r="B1851" s="63">
        <v>51.873739329730313</v>
      </c>
      <c r="C1851" s="63">
        <v>-6.8737393297303129</v>
      </c>
    </row>
    <row r="1852" spans="1:3" x14ac:dyDescent="0.2">
      <c r="A1852" s="63">
        <v>1823</v>
      </c>
      <c r="B1852" s="63">
        <v>12.356982569728849</v>
      </c>
      <c r="C1852" s="63">
        <v>-1.3569825697288493</v>
      </c>
    </row>
    <row r="1853" spans="1:3" x14ac:dyDescent="0.2">
      <c r="A1853" s="63">
        <v>1824</v>
      </c>
      <c r="B1853" s="63">
        <v>15.671839272345533</v>
      </c>
      <c r="C1853" s="63">
        <v>-1.6718392723455331</v>
      </c>
    </row>
    <row r="1854" spans="1:3" x14ac:dyDescent="0.2">
      <c r="A1854" s="63">
        <v>1825</v>
      </c>
      <c r="B1854" s="63">
        <v>9.3348545069295596</v>
      </c>
      <c r="C1854" s="63">
        <v>6.6651454930704404</v>
      </c>
    </row>
    <row r="1855" spans="1:3" x14ac:dyDescent="0.2">
      <c r="A1855" s="63">
        <v>1826</v>
      </c>
      <c r="B1855" s="63">
        <v>60.746352205106881</v>
      </c>
      <c r="C1855" s="63">
        <v>-9.7463522051068807</v>
      </c>
    </row>
    <row r="1856" spans="1:3" x14ac:dyDescent="0.2">
      <c r="A1856" s="63">
        <v>1827</v>
      </c>
      <c r="B1856" s="63">
        <v>59.807211762546991</v>
      </c>
      <c r="C1856" s="63">
        <v>-8.8072117625469915</v>
      </c>
    </row>
    <row r="1857" spans="1:3" x14ac:dyDescent="0.2">
      <c r="A1857" s="63">
        <v>1828</v>
      </c>
      <c r="B1857" s="63">
        <v>37.982445411185061</v>
      </c>
      <c r="C1857" s="63">
        <v>-4.9824454111850613</v>
      </c>
    </row>
    <row r="1858" spans="1:3" x14ac:dyDescent="0.2">
      <c r="A1858" s="63">
        <v>1829</v>
      </c>
      <c r="B1858" s="63">
        <v>44.033965149285066</v>
      </c>
      <c r="C1858" s="63">
        <v>-6.0339651492850663</v>
      </c>
    </row>
    <row r="1859" spans="1:3" x14ac:dyDescent="0.2">
      <c r="A1859" s="63">
        <v>1830</v>
      </c>
      <c r="B1859" s="63">
        <v>43.175129155901153</v>
      </c>
      <c r="C1859" s="63">
        <v>-5.1751291559011534</v>
      </c>
    </row>
    <row r="1860" spans="1:3" x14ac:dyDescent="0.2">
      <c r="A1860" s="63">
        <v>1831</v>
      </c>
      <c r="B1860" s="63">
        <v>-5.0531180505148612</v>
      </c>
      <c r="C1860" s="63">
        <v>7.0531180505148612</v>
      </c>
    </row>
    <row r="1861" spans="1:3" x14ac:dyDescent="0.2">
      <c r="A1861" s="63">
        <v>1832</v>
      </c>
      <c r="B1861" s="63">
        <v>30.850277053277352</v>
      </c>
      <c r="C1861" s="63">
        <v>-4.8502770532773525</v>
      </c>
    </row>
    <row r="1862" spans="1:3" x14ac:dyDescent="0.2">
      <c r="A1862" s="63">
        <v>1833</v>
      </c>
      <c r="B1862" s="63">
        <v>138.16106735318266</v>
      </c>
      <c r="C1862" s="63">
        <v>-16.161067353182659</v>
      </c>
    </row>
    <row r="1863" spans="1:3" x14ac:dyDescent="0.2">
      <c r="A1863" s="63">
        <v>1834</v>
      </c>
      <c r="B1863" s="63">
        <v>25.321744405047461</v>
      </c>
      <c r="C1863" s="63">
        <v>-2.3217444050474612</v>
      </c>
    </row>
    <row r="1864" spans="1:3" x14ac:dyDescent="0.2">
      <c r="A1864" s="63">
        <v>1835</v>
      </c>
      <c r="B1864" s="63">
        <v>31.60284308478699</v>
      </c>
      <c r="C1864" s="63">
        <v>-3.6028430847869899</v>
      </c>
    </row>
    <row r="1865" spans="1:3" x14ac:dyDescent="0.2">
      <c r="A1865" s="63">
        <v>1836</v>
      </c>
      <c r="B1865" s="63">
        <v>12.356982569728849</v>
      </c>
      <c r="C1865" s="63">
        <v>-1.3569825697288493</v>
      </c>
    </row>
    <row r="1866" spans="1:3" x14ac:dyDescent="0.2">
      <c r="A1866" s="63">
        <v>1837</v>
      </c>
      <c r="B1866" s="63">
        <v>14.36201462796809</v>
      </c>
      <c r="C1866" s="63">
        <v>-1.3620146279680903</v>
      </c>
    </row>
    <row r="1867" spans="1:3" x14ac:dyDescent="0.2">
      <c r="A1867" s="63">
        <v>1838</v>
      </c>
      <c r="B1867" s="63">
        <v>50.56391468535287</v>
      </c>
      <c r="C1867" s="63">
        <v>-6.56391468535287</v>
      </c>
    </row>
    <row r="1868" spans="1:3" x14ac:dyDescent="0.2">
      <c r="A1868" s="63">
        <v>1839</v>
      </c>
      <c r="B1868" s="63">
        <v>8.0250298625521168</v>
      </c>
      <c r="C1868" s="63">
        <v>6.9749701374478832</v>
      </c>
    </row>
    <row r="1869" spans="1:3" x14ac:dyDescent="0.2">
      <c r="A1869" s="63">
        <v>1840</v>
      </c>
      <c r="B1869" s="63">
        <v>60.746352205106881</v>
      </c>
      <c r="C1869" s="63">
        <v>-9.7463522051068807</v>
      </c>
    </row>
    <row r="1870" spans="1:3" x14ac:dyDescent="0.2">
      <c r="A1870" s="63">
        <v>1841</v>
      </c>
      <c r="B1870" s="63">
        <v>72.742228812849874</v>
      </c>
      <c r="C1870" s="63">
        <v>-9.7422288128498735</v>
      </c>
    </row>
    <row r="1871" spans="1:3" x14ac:dyDescent="0.2">
      <c r="A1871" s="63">
        <v>1842</v>
      </c>
      <c r="B1871" s="63">
        <v>108.19525831030715</v>
      </c>
      <c r="C1871" s="63">
        <v>-19.195258310307153</v>
      </c>
    </row>
    <row r="1872" spans="1:3" x14ac:dyDescent="0.2">
      <c r="A1872" s="63">
        <v>1843</v>
      </c>
      <c r="B1872" s="63">
        <v>35.358218025523158</v>
      </c>
      <c r="C1872" s="63">
        <v>-4.3582180255231577</v>
      </c>
    </row>
    <row r="1873" spans="1:3" x14ac:dyDescent="0.2">
      <c r="A1873" s="63">
        <v>1844</v>
      </c>
      <c r="B1873" s="63">
        <v>35.101784122933999</v>
      </c>
      <c r="C1873" s="63">
        <v>-6.1017841229339993</v>
      </c>
    </row>
    <row r="1874" spans="1:3" x14ac:dyDescent="0.2">
      <c r="A1874" s="63">
        <v>1845</v>
      </c>
      <c r="B1874" s="63">
        <v>16.709735840498738</v>
      </c>
      <c r="C1874" s="63">
        <v>-1.7097358404987375</v>
      </c>
    </row>
    <row r="1875" spans="1:3" x14ac:dyDescent="0.2">
      <c r="A1875" s="63">
        <v>1846</v>
      </c>
      <c r="B1875" s="63">
        <v>-15.946975869123111</v>
      </c>
      <c r="C1875" s="63">
        <v>7.9469758691231114</v>
      </c>
    </row>
    <row r="1876" spans="1:3" x14ac:dyDescent="0.2">
      <c r="A1876" s="63">
        <v>1847</v>
      </c>
      <c r="B1876" s="63">
        <v>107.8683735546058</v>
      </c>
      <c r="C1876" s="63">
        <v>0.13162644539420398</v>
      </c>
    </row>
    <row r="1877" spans="1:3" x14ac:dyDescent="0.2">
      <c r="A1877" s="63">
        <v>1848</v>
      </c>
      <c r="B1877" s="63">
        <v>398.34344601514334</v>
      </c>
      <c r="C1877" s="63">
        <v>-74.343446015143343</v>
      </c>
    </row>
    <row r="1878" spans="1:3" x14ac:dyDescent="0.2">
      <c r="A1878" s="63">
        <v>1849</v>
      </c>
      <c r="B1878" s="63">
        <v>6.8465331524530608</v>
      </c>
      <c r="C1878" s="63">
        <v>1.1534668475469392</v>
      </c>
    </row>
    <row r="1879" spans="1:3" x14ac:dyDescent="0.2">
      <c r="A1879" s="63">
        <v>1850</v>
      </c>
      <c r="B1879" s="63">
        <v>36.089364059560488</v>
      </c>
      <c r="C1879" s="63">
        <v>-4.0893640595604879</v>
      </c>
    </row>
    <row r="1880" spans="1:3" x14ac:dyDescent="0.2">
      <c r="A1880" s="63">
        <v>1851</v>
      </c>
      <c r="B1880" s="63">
        <v>-5.7068296272726373</v>
      </c>
      <c r="C1880" s="63">
        <v>1.7068296272726373</v>
      </c>
    </row>
    <row r="1881" spans="1:3" x14ac:dyDescent="0.2">
      <c r="A1881" s="63">
        <v>1852</v>
      </c>
      <c r="B1881" s="63">
        <v>-14.489740660960333</v>
      </c>
      <c r="C1881" s="63">
        <v>6.489740660960333</v>
      </c>
    </row>
    <row r="1882" spans="1:3" x14ac:dyDescent="0.2">
      <c r="A1882" s="63">
        <v>1853</v>
      </c>
      <c r="B1882" s="63">
        <v>-4.2161366542245311</v>
      </c>
      <c r="C1882" s="63">
        <v>1.2161366542245311</v>
      </c>
    </row>
    <row r="1883" spans="1:3" x14ac:dyDescent="0.2">
      <c r="A1883" s="63">
        <v>1854</v>
      </c>
      <c r="B1883" s="63">
        <v>22.027830702365382</v>
      </c>
      <c r="C1883" s="63">
        <v>-2.0278307023653817</v>
      </c>
    </row>
    <row r="1884" spans="1:3" x14ac:dyDescent="0.2">
      <c r="A1884" s="63">
        <v>1855</v>
      </c>
      <c r="B1884" s="63">
        <v>36.210206579262916</v>
      </c>
      <c r="C1884" s="63">
        <v>-6.2102065792629162</v>
      </c>
    </row>
    <row r="1885" spans="1:3" x14ac:dyDescent="0.2">
      <c r="A1885" s="63">
        <v>1856</v>
      </c>
      <c r="B1885" s="63">
        <v>100.05734700137909</v>
      </c>
      <c r="C1885" s="63">
        <v>-16.057347001379085</v>
      </c>
    </row>
    <row r="1886" spans="1:3" x14ac:dyDescent="0.2">
      <c r="A1886" s="63">
        <v>1857</v>
      </c>
      <c r="B1886" s="63">
        <v>160.82341272503234</v>
      </c>
      <c r="C1886" s="63">
        <v>-33.823412725032341</v>
      </c>
    </row>
    <row r="1887" spans="1:3" x14ac:dyDescent="0.2">
      <c r="A1887" s="63">
        <v>1858</v>
      </c>
      <c r="B1887" s="63">
        <v>56.539356999202212</v>
      </c>
      <c r="C1887" s="63">
        <v>-9.5393569992022123</v>
      </c>
    </row>
    <row r="1888" spans="1:3" x14ac:dyDescent="0.2">
      <c r="A1888" s="63">
        <v>1859</v>
      </c>
      <c r="B1888" s="63">
        <v>232.23949802056836</v>
      </c>
      <c r="C1888" s="63">
        <v>-28.239498020568362</v>
      </c>
    </row>
    <row r="1889" spans="1:3" x14ac:dyDescent="0.2">
      <c r="A1889" s="63">
        <v>1860</v>
      </c>
      <c r="B1889" s="63">
        <v>-200.58365196422611</v>
      </c>
      <c r="C1889" s="63">
        <v>44.583651964226107</v>
      </c>
    </row>
    <row r="1890" spans="1:3" x14ac:dyDescent="0.2">
      <c r="A1890" s="63">
        <v>1861</v>
      </c>
      <c r="B1890" s="63">
        <v>-249.69923308381087</v>
      </c>
      <c r="C1890" s="63">
        <v>47.699233083810867</v>
      </c>
    </row>
    <row r="1891" spans="1:3" x14ac:dyDescent="0.2">
      <c r="A1891" s="63">
        <v>1862</v>
      </c>
      <c r="B1891" s="63">
        <v>478.0755418322542</v>
      </c>
      <c r="C1891" s="63">
        <v>-97.075541832254203</v>
      </c>
    </row>
    <row r="1892" spans="1:3" x14ac:dyDescent="0.2">
      <c r="A1892" s="63">
        <v>1863</v>
      </c>
      <c r="B1892" s="63">
        <v>261.93529974822019</v>
      </c>
      <c r="C1892" s="63">
        <v>-25.935299748220189</v>
      </c>
    </row>
    <row r="1893" spans="1:3" x14ac:dyDescent="0.2">
      <c r="A1893" s="63">
        <v>1864</v>
      </c>
      <c r="B1893" s="63">
        <v>51.550819705549891</v>
      </c>
      <c r="C1893" s="63">
        <v>-7.5508197055498911</v>
      </c>
    </row>
    <row r="1894" spans="1:3" x14ac:dyDescent="0.2">
      <c r="A1894" s="63">
        <v>1865</v>
      </c>
      <c r="B1894" s="63">
        <v>31.60284308478699</v>
      </c>
      <c r="C1894" s="63">
        <v>-3.6028430847869899</v>
      </c>
    </row>
    <row r="1895" spans="1:3" x14ac:dyDescent="0.2">
      <c r="A1895" s="63">
        <v>1866</v>
      </c>
      <c r="B1895" s="63">
        <v>104.81737828074306</v>
      </c>
      <c r="C1895" s="63">
        <v>-19.817378280743057</v>
      </c>
    </row>
    <row r="1896" spans="1:3" x14ac:dyDescent="0.2">
      <c r="A1896" s="63">
        <v>1867</v>
      </c>
      <c r="B1896" s="63">
        <v>44.033965149285066</v>
      </c>
      <c r="C1896" s="63">
        <v>-6.0339651492850663</v>
      </c>
    </row>
    <row r="1897" spans="1:3" x14ac:dyDescent="0.2">
      <c r="A1897" s="63">
        <v>1868</v>
      </c>
      <c r="B1897" s="63">
        <v>2.5567321907369647</v>
      </c>
      <c r="C1897" s="63">
        <v>-1.5567321907369647</v>
      </c>
    </row>
    <row r="1898" spans="1:3" x14ac:dyDescent="0.2">
      <c r="A1898" s="63">
        <v>1869</v>
      </c>
      <c r="B1898" s="63">
        <v>58.768080626977422</v>
      </c>
      <c r="C1898" s="63">
        <v>-9.7680806269774223</v>
      </c>
    </row>
    <row r="1899" spans="1:3" x14ac:dyDescent="0.2">
      <c r="A1899" s="63">
        <v>1870</v>
      </c>
      <c r="B1899" s="63">
        <v>40.412886383436394</v>
      </c>
      <c r="C1899" s="63">
        <v>-6.4128863834363941</v>
      </c>
    </row>
    <row r="1900" spans="1:3" x14ac:dyDescent="0.2">
      <c r="A1900" s="63">
        <v>1871</v>
      </c>
      <c r="B1900" s="63">
        <v>22.027830702365382</v>
      </c>
      <c r="C1900" s="63">
        <v>-2.0278307023653817</v>
      </c>
    </row>
    <row r="1901" spans="1:3" x14ac:dyDescent="0.2">
      <c r="A1901" s="63">
        <v>1872</v>
      </c>
      <c r="B1901" s="63">
        <v>-13.465147670162047</v>
      </c>
      <c r="C1901" s="63">
        <v>5.4651476701620467</v>
      </c>
    </row>
    <row r="1902" spans="1:3" x14ac:dyDescent="0.2">
      <c r="A1902" s="63">
        <v>1873</v>
      </c>
      <c r="B1902" s="63">
        <v>8.1563577968305072</v>
      </c>
      <c r="C1902" s="63">
        <v>0.84364220316949279</v>
      </c>
    </row>
    <row r="1903" spans="1:3" x14ac:dyDescent="0.2">
      <c r="A1903" s="63">
        <v>1874</v>
      </c>
      <c r="B1903" s="63">
        <v>2.1609659288024403</v>
      </c>
      <c r="C1903" s="63">
        <v>2.8390340711975597</v>
      </c>
    </row>
    <row r="1904" spans="1:3" x14ac:dyDescent="0.2">
      <c r="A1904" s="63">
        <v>1875</v>
      </c>
      <c r="B1904" s="63">
        <v>-1.2217337204806746</v>
      </c>
      <c r="C1904" s="63">
        <v>-2.7782662795193254</v>
      </c>
    </row>
    <row r="1905" spans="1:3" x14ac:dyDescent="0.2">
      <c r="A1905" s="63">
        <v>1876</v>
      </c>
      <c r="B1905" s="63">
        <v>-13.17991601658289</v>
      </c>
      <c r="C1905" s="63">
        <v>6.1799160165828901</v>
      </c>
    </row>
    <row r="1906" spans="1:3" x14ac:dyDescent="0.2">
      <c r="A1906" s="63">
        <v>1877</v>
      </c>
      <c r="B1906" s="63">
        <v>9.4061851199139497</v>
      </c>
      <c r="C1906" s="63">
        <v>-1.4061851199139497</v>
      </c>
    </row>
    <row r="1907" spans="1:3" x14ac:dyDescent="0.2">
      <c r="A1907" s="63">
        <v>1878</v>
      </c>
      <c r="B1907" s="63">
        <v>86.941227380234892</v>
      </c>
      <c r="C1907" s="63">
        <v>-15.941227380234892</v>
      </c>
    </row>
    <row r="1908" spans="1:3" x14ac:dyDescent="0.2">
      <c r="A1908" s="63">
        <v>1879</v>
      </c>
      <c r="B1908" s="63">
        <v>34.048393381145715</v>
      </c>
      <c r="C1908" s="63">
        <v>-4.0483933811457149</v>
      </c>
    </row>
    <row r="1909" spans="1:3" x14ac:dyDescent="0.2">
      <c r="A1909" s="63">
        <v>1880</v>
      </c>
      <c r="B1909" s="63">
        <v>14.36201462796809</v>
      </c>
      <c r="C1909" s="63">
        <v>-1.3620146279680903</v>
      </c>
    </row>
    <row r="1910" spans="1:3" x14ac:dyDescent="0.2">
      <c r="A1910" s="63">
        <v>1881</v>
      </c>
      <c r="B1910" s="63">
        <v>8.0250298625521168</v>
      </c>
      <c r="C1910" s="63">
        <v>6.9749701374478832</v>
      </c>
    </row>
    <row r="1911" spans="1:3" x14ac:dyDescent="0.2">
      <c r="A1911" s="63">
        <v>1882</v>
      </c>
      <c r="B1911" s="63">
        <v>111.74123291056833</v>
      </c>
      <c r="C1911" s="63">
        <v>-22.741232910568328</v>
      </c>
    </row>
    <row r="1912" spans="1:3" x14ac:dyDescent="0.2">
      <c r="A1912" s="63">
        <v>1883</v>
      </c>
      <c r="B1912" s="63">
        <v>35.101784122933999</v>
      </c>
      <c r="C1912" s="63">
        <v>-6.1017841229339993</v>
      </c>
    </row>
    <row r="1913" spans="1:3" x14ac:dyDescent="0.2">
      <c r="A1913" s="63">
        <v>1884</v>
      </c>
      <c r="B1913" s="63">
        <v>71.432404168472416</v>
      </c>
      <c r="C1913" s="63">
        <v>-9.4324041684724165</v>
      </c>
    </row>
    <row r="1914" spans="1:3" x14ac:dyDescent="0.2">
      <c r="A1914" s="63">
        <v>1885</v>
      </c>
      <c r="B1914" s="63">
        <v>224.86504554755464</v>
      </c>
      <c r="C1914" s="63">
        <v>-50.865045547554644</v>
      </c>
    </row>
    <row r="1915" spans="1:3" x14ac:dyDescent="0.2">
      <c r="A1915" s="63">
        <v>1886</v>
      </c>
      <c r="B1915" s="63">
        <v>31.15300588316008</v>
      </c>
      <c r="C1915" s="63">
        <v>-5.1530058831600805</v>
      </c>
    </row>
    <row r="1916" spans="1:3" x14ac:dyDescent="0.2">
      <c r="A1916" s="63">
        <v>1887</v>
      </c>
      <c r="B1916" s="63">
        <v>38.074644612487063</v>
      </c>
      <c r="C1916" s="63">
        <v>-6.074644612487063</v>
      </c>
    </row>
    <row r="1917" spans="1:3" x14ac:dyDescent="0.2">
      <c r="A1917" s="63">
        <v>1888</v>
      </c>
      <c r="B1917" s="63">
        <v>36.732526807895631</v>
      </c>
      <c r="C1917" s="63">
        <v>-5.7325268078956313</v>
      </c>
    </row>
    <row r="1918" spans="1:3" x14ac:dyDescent="0.2">
      <c r="A1918" s="63">
        <v>1889</v>
      </c>
      <c r="B1918" s="63">
        <v>78.734110150410643</v>
      </c>
      <c r="C1918" s="63">
        <v>-19.734110150410643</v>
      </c>
    </row>
    <row r="1919" spans="1:3" x14ac:dyDescent="0.2">
      <c r="A1919" s="63">
        <v>1890</v>
      </c>
      <c r="B1919" s="63">
        <v>158.34297566016414</v>
      </c>
      <c r="C1919" s="63">
        <v>-31.342975660164143</v>
      </c>
    </row>
    <row r="1920" spans="1:3" x14ac:dyDescent="0.2">
      <c r="A1920" s="63">
        <v>1891</v>
      </c>
      <c r="B1920" s="63">
        <v>57.849181643579662</v>
      </c>
      <c r="C1920" s="63">
        <v>-9.8491816435796622</v>
      </c>
    </row>
    <row r="1921" spans="1:3" x14ac:dyDescent="0.2">
      <c r="A1921" s="63">
        <v>1892</v>
      </c>
      <c r="B1921" s="63">
        <v>36.210206579262916</v>
      </c>
      <c r="C1921" s="63">
        <v>-6.2102065792629162</v>
      </c>
    </row>
    <row r="1922" spans="1:3" x14ac:dyDescent="0.2">
      <c r="A1922" s="63">
        <v>1893</v>
      </c>
      <c r="B1922" s="63">
        <v>22.027830702365382</v>
      </c>
      <c r="C1922" s="63">
        <v>-2.0278307023653817</v>
      </c>
    </row>
    <row r="1923" spans="1:3" x14ac:dyDescent="0.2">
      <c r="A1923" s="63">
        <v>1894</v>
      </c>
      <c r="B1923" s="63">
        <v>-13.465147670162047</v>
      </c>
      <c r="C1923" s="63">
        <v>5.4651476701620467</v>
      </c>
    </row>
    <row r="1924" spans="1:3" x14ac:dyDescent="0.2">
      <c r="A1924" s="63">
        <v>1895</v>
      </c>
      <c r="B1924" s="63">
        <v>-13.17991601658289</v>
      </c>
      <c r="C1924" s="63">
        <v>6.1799160165828901</v>
      </c>
    </row>
    <row r="1925" spans="1:3" x14ac:dyDescent="0.2">
      <c r="A1925" s="63">
        <v>1896</v>
      </c>
      <c r="B1925" s="63">
        <v>10.7160097642914</v>
      </c>
      <c r="C1925" s="63">
        <v>-1.7160097642913996</v>
      </c>
    </row>
    <row r="1926" spans="1:3" x14ac:dyDescent="0.2">
      <c r="A1926" s="63">
        <v>1897</v>
      </c>
      <c r="B1926" s="63">
        <v>-4.2161366542245311</v>
      </c>
      <c r="C1926" s="63">
        <v>1.2161366542245311</v>
      </c>
    </row>
    <row r="1927" spans="1:3" x14ac:dyDescent="0.2">
      <c r="A1927" s="63">
        <v>1898</v>
      </c>
      <c r="B1927" s="63">
        <v>44.484953800278596</v>
      </c>
      <c r="C1927" s="63">
        <v>-5.4849538002785962</v>
      </c>
    </row>
    <row r="1928" spans="1:3" x14ac:dyDescent="0.2">
      <c r="A1928" s="63">
        <v>1899</v>
      </c>
      <c r="B1928" s="63">
        <v>32.160101697654802</v>
      </c>
      <c r="C1928" s="63">
        <v>-5.1601016976548024</v>
      </c>
    </row>
    <row r="1929" spans="1:3" x14ac:dyDescent="0.2">
      <c r="A1929" s="63">
        <v>1900</v>
      </c>
      <c r="B1929" s="63">
        <v>44.033965149285066</v>
      </c>
      <c r="C1929" s="63">
        <v>-6.0339651492850663</v>
      </c>
    </row>
    <row r="1930" spans="1:3" x14ac:dyDescent="0.2">
      <c r="A1930" s="63">
        <v>1901</v>
      </c>
      <c r="B1930" s="63">
        <v>30.49786634038162</v>
      </c>
      <c r="C1930" s="63">
        <v>-3.4978663403816199</v>
      </c>
    </row>
    <row r="1931" spans="1:3" x14ac:dyDescent="0.2">
      <c r="A1931" s="63">
        <v>1902</v>
      </c>
      <c r="B1931" s="63">
        <v>105.64419063569913</v>
      </c>
      <c r="C1931" s="63">
        <v>-20.644190635699132</v>
      </c>
    </row>
    <row r="1932" spans="1:3" x14ac:dyDescent="0.2">
      <c r="A1932" s="63">
        <v>1903</v>
      </c>
      <c r="B1932" s="63">
        <v>61.117036406924434</v>
      </c>
      <c r="C1932" s="63">
        <v>-9.1170364069244343</v>
      </c>
    </row>
    <row r="1933" spans="1:3" x14ac:dyDescent="0.2">
      <c r="A1933" s="63">
        <v>1904</v>
      </c>
      <c r="B1933" s="63">
        <v>100.05734700137909</v>
      </c>
      <c r="C1933" s="63">
        <v>-16.057347001379085</v>
      </c>
    </row>
    <row r="1934" spans="1:3" x14ac:dyDescent="0.2">
      <c r="A1934" s="63">
        <v>1905</v>
      </c>
      <c r="B1934" s="63">
        <v>221.28219200941169</v>
      </c>
      <c r="C1934" s="63">
        <v>-47.282192009411688</v>
      </c>
    </row>
    <row r="1935" spans="1:3" x14ac:dyDescent="0.2">
      <c r="A1935" s="63">
        <v>1906</v>
      </c>
      <c r="B1935" s="63">
        <v>32.462830527537527</v>
      </c>
      <c r="C1935" s="63">
        <v>-5.4628305275375268</v>
      </c>
    </row>
    <row r="1936" spans="1:3" x14ac:dyDescent="0.2">
      <c r="A1936" s="63">
        <v>1907</v>
      </c>
      <c r="B1936" s="63">
        <v>131.81678435435421</v>
      </c>
      <c r="C1936" s="63">
        <v>-3.8167843543542119</v>
      </c>
    </row>
    <row r="1937" spans="1:3" x14ac:dyDescent="0.2">
      <c r="A1937" s="63">
        <v>1908</v>
      </c>
      <c r="B1937" s="63">
        <v>56.539356999202212</v>
      </c>
      <c r="C1937" s="63">
        <v>-9.5393569992022123</v>
      </c>
    </row>
    <row r="1938" spans="1:3" x14ac:dyDescent="0.2">
      <c r="A1938" s="63">
        <v>1909</v>
      </c>
      <c r="B1938" s="63">
        <v>68.698741895281998</v>
      </c>
      <c r="C1938" s="63">
        <v>-9.6987418952819979</v>
      </c>
    </row>
    <row r="1939" spans="1:3" x14ac:dyDescent="0.2">
      <c r="A1939" s="63">
        <v>1910</v>
      </c>
      <c r="B1939" s="63">
        <v>-69.820832026791834</v>
      </c>
      <c r="C1939" s="63">
        <v>13.820832026791834</v>
      </c>
    </row>
    <row r="1940" spans="1:3" x14ac:dyDescent="0.2">
      <c r="A1940" s="63">
        <v>1911</v>
      </c>
      <c r="B1940" s="63">
        <v>270.82282748163419</v>
      </c>
      <c r="C1940" s="63">
        <v>-35.822827481634192</v>
      </c>
    </row>
    <row r="1941" spans="1:3" x14ac:dyDescent="0.2">
      <c r="A1941" s="63">
        <v>1912</v>
      </c>
      <c r="B1941" s="63">
        <v>-158.3915611901748</v>
      </c>
      <c r="C1941" s="63">
        <v>31.391561190174798</v>
      </c>
    </row>
    <row r="1942" spans="1:3" x14ac:dyDescent="0.2">
      <c r="A1942" s="63">
        <v>1913</v>
      </c>
      <c r="B1942" s="63">
        <v>143.64130935450621</v>
      </c>
      <c r="C1942" s="63">
        <v>-14.641309354506205</v>
      </c>
    </row>
    <row r="1943" spans="1:3" x14ac:dyDescent="0.2">
      <c r="A1943" s="63">
        <v>1914</v>
      </c>
      <c r="B1943" s="63">
        <v>20.512750314913557</v>
      </c>
      <c r="C1943" s="63">
        <v>5.487249685086443</v>
      </c>
    </row>
    <row r="1944" spans="1:3" x14ac:dyDescent="0.2">
      <c r="A1944" s="63">
        <v>1915</v>
      </c>
      <c r="B1944" s="63">
        <v>244.47408791959774</v>
      </c>
      <c r="C1944" s="63">
        <v>-47.474087919597736</v>
      </c>
    </row>
    <row r="1945" spans="1:3" x14ac:dyDescent="0.2">
      <c r="A1945" s="63">
        <v>1916</v>
      </c>
      <c r="B1945" s="63">
        <v>27.954061509518123</v>
      </c>
      <c r="C1945" s="63">
        <v>-1.9540615095181231</v>
      </c>
    </row>
    <row r="1946" spans="1:3" x14ac:dyDescent="0.2">
      <c r="A1946" s="63">
        <v>1917</v>
      </c>
      <c r="B1946" s="63">
        <v>145.66419866190654</v>
      </c>
      <c r="C1946" s="63">
        <v>-7.6641986619065392</v>
      </c>
    </row>
    <row r="1947" spans="1:3" x14ac:dyDescent="0.2">
      <c r="A1947" s="63">
        <v>1918</v>
      </c>
      <c r="B1947" s="63">
        <v>131.97613505090396</v>
      </c>
      <c r="C1947" s="63">
        <v>-24.976135050903963</v>
      </c>
    </row>
    <row r="1948" spans="1:3" x14ac:dyDescent="0.2">
      <c r="A1948" s="63">
        <v>1919</v>
      </c>
      <c r="B1948" s="63">
        <v>238.75459738212132</v>
      </c>
      <c r="C1948" s="63">
        <v>-42.754597382121318</v>
      </c>
    </row>
    <row r="1949" spans="1:3" x14ac:dyDescent="0.2">
      <c r="A1949" s="63">
        <v>1920</v>
      </c>
      <c r="B1949" s="63">
        <v>157.7653153359752</v>
      </c>
      <c r="C1949" s="63">
        <v>-29.765315335975203</v>
      </c>
    </row>
    <row r="1950" spans="1:3" x14ac:dyDescent="0.2">
      <c r="A1950" s="63">
        <v>1921</v>
      </c>
      <c r="B1950" s="63">
        <v>-448.17356214770774</v>
      </c>
      <c r="C1950" s="63">
        <v>108.17356214770774</v>
      </c>
    </row>
    <row r="1951" spans="1:3" x14ac:dyDescent="0.2">
      <c r="A1951" s="63">
        <v>1922</v>
      </c>
      <c r="B1951" s="63">
        <v>-5.7068296272726373</v>
      </c>
      <c r="C1951" s="63">
        <v>1.7068296272726373</v>
      </c>
    </row>
    <row r="1952" spans="1:3" x14ac:dyDescent="0.2">
      <c r="A1952" s="63">
        <v>1923</v>
      </c>
      <c r="B1952" s="63">
        <v>2.1609659288024403</v>
      </c>
      <c r="C1952" s="63">
        <v>2.8390340711975597</v>
      </c>
    </row>
    <row r="1953" spans="1:3" x14ac:dyDescent="0.2">
      <c r="A1953" s="63">
        <v>1924</v>
      </c>
      <c r="B1953" s="63">
        <v>34.779539415183045</v>
      </c>
      <c r="C1953" s="63">
        <v>-3.779539415183045</v>
      </c>
    </row>
    <row r="1954" spans="1:3" x14ac:dyDescent="0.2">
      <c r="A1954" s="63">
        <v>1925</v>
      </c>
      <c r="B1954" s="63">
        <v>8.1563577968305072</v>
      </c>
      <c r="C1954" s="63">
        <v>0.84364220316949279</v>
      </c>
    </row>
    <row r="1955" spans="1:3" x14ac:dyDescent="0.2">
      <c r="A1955" s="63">
        <v>1926</v>
      </c>
      <c r="B1955" s="63">
        <v>18.292165323686302</v>
      </c>
      <c r="C1955" s="63">
        <v>-1.2921653236863015</v>
      </c>
    </row>
    <row r="1956" spans="1:3" x14ac:dyDescent="0.2">
      <c r="A1956" s="63">
        <v>1927</v>
      </c>
      <c r="B1956" s="63">
        <v>20.562228071901878</v>
      </c>
      <c r="C1956" s="63">
        <v>-1.5622280719018775</v>
      </c>
    </row>
    <row r="1957" spans="1:3" x14ac:dyDescent="0.2">
      <c r="A1957" s="63">
        <v>1928</v>
      </c>
      <c r="B1957" s="63">
        <v>85.631402735857449</v>
      </c>
      <c r="C1957" s="63">
        <v>-15.631402735857449</v>
      </c>
    </row>
    <row r="1958" spans="1:3" x14ac:dyDescent="0.2">
      <c r="A1958" s="63">
        <v>1929</v>
      </c>
      <c r="B1958" s="63">
        <v>33.791959478556549</v>
      </c>
      <c r="C1958" s="63">
        <v>-5.7919594785565494</v>
      </c>
    </row>
    <row r="1959" spans="1:3" x14ac:dyDescent="0.2">
      <c r="A1959" s="63">
        <v>1930</v>
      </c>
      <c r="B1959" s="63">
        <v>71.432404168472416</v>
      </c>
      <c r="C1959" s="63">
        <v>-9.4324041684724165</v>
      </c>
    </row>
    <row r="1960" spans="1:3" x14ac:dyDescent="0.2">
      <c r="A1960" s="63">
        <v>1931</v>
      </c>
      <c r="B1960" s="63">
        <v>111.22690361181269</v>
      </c>
      <c r="C1960" s="63">
        <v>-22.226903611812688</v>
      </c>
    </row>
    <row r="1961" spans="1:3" x14ac:dyDescent="0.2">
      <c r="A1961" s="63">
        <v>1932</v>
      </c>
      <c r="B1961" s="63">
        <v>-11.210038206352081</v>
      </c>
      <c r="C1961" s="63">
        <v>7.2100382063520811</v>
      </c>
    </row>
    <row r="1962" spans="1:3" x14ac:dyDescent="0.2">
      <c r="A1962" s="63">
        <v>1933</v>
      </c>
      <c r="B1962" s="63">
        <v>13.990611722867966</v>
      </c>
      <c r="C1962" s="63">
        <v>9.3882771320341618E-3</v>
      </c>
    </row>
    <row r="1963" spans="1:3" x14ac:dyDescent="0.2">
      <c r="A1963" s="63">
        <v>1934</v>
      </c>
      <c r="B1963" s="63">
        <v>38.042351452273074</v>
      </c>
      <c r="C1963" s="63">
        <v>-6.0423514522730741</v>
      </c>
    </row>
    <row r="1964" spans="1:3" x14ac:dyDescent="0.2">
      <c r="A1964" s="63">
        <v>1935</v>
      </c>
      <c r="B1964" s="63">
        <v>18.01956048487618</v>
      </c>
      <c r="C1964" s="63">
        <v>-2.0195604848761803</v>
      </c>
    </row>
    <row r="1965" spans="1:3" x14ac:dyDescent="0.2">
      <c r="A1965" s="63">
        <v>1936</v>
      </c>
      <c r="B1965" s="63">
        <v>39.384469256864513</v>
      </c>
      <c r="C1965" s="63">
        <v>-6.3844692568645129</v>
      </c>
    </row>
    <row r="1966" spans="1:3" x14ac:dyDescent="0.2">
      <c r="A1966" s="63">
        <v>1937</v>
      </c>
      <c r="B1966" s="63">
        <v>127.16066183691389</v>
      </c>
      <c r="C1966" s="63">
        <v>-19.160661836913889</v>
      </c>
    </row>
    <row r="1967" spans="1:3" x14ac:dyDescent="0.2">
      <c r="A1967" s="63">
        <v>1938</v>
      </c>
      <c r="B1967" s="63">
        <v>143.39754560123771</v>
      </c>
      <c r="C1967" s="63">
        <v>-21.397545601237709</v>
      </c>
    </row>
    <row r="1968" spans="1:3" x14ac:dyDescent="0.2">
      <c r="A1968" s="63">
        <v>1939</v>
      </c>
      <c r="B1968" s="63">
        <v>51.550819705549891</v>
      </c>
      <c r="C1968" s="63">
        <v>-7.5508197055498911</v>
      </c>
    </row>
    <row r="1969" spans="1:3" x14ac:dyDescent="0.2">
      <c r="A1969" s="63">
        <v>1940</v>
      </c>
      <c r="B1969" s="63">
        <v>58.768080626977422</v>
      </c>
      <c r="C1969" s="63">
        <v>-9.7680806269774223</v>
      </c>
    </row>
    <row r="1970" spans="1:3" x14ac:dyDescent="0.2">
      <c r="A1970" s="63">
        <v>1941</v>
      </c>
      <c r="B1970" s="63">
        <v>40.412886383436394</v>
      </c>
      <c r="C1970" s="63">
        <v>-6.4128863834363941</v>
      </c>
    </row>
    <row r="1971" spans="1:3" x14ac:dyDescent="0.2">
      <c r="A1971" s="63">
        <v>1942</v>
      </c>
      <c r="B1971" s="63">
        <v>-6.362942694892304</v>
      </c>
      <c r="C1971" s="63">
        <v>7.362942694892304</v>
      </c>
    </row>
    <row r="1972" spans="1:3" x14ac:dyDescent="0.2">
      <c r="A1972" s="63">
        <v>1943</v>
      </c>
      <c r="B1972" s="63">
        <v>59.832767416427814</v>
      </c>
      <c r="C1972" s="63">
        <v>-9.8327674164278136</v>
      </c>
    </row>
    <row r="1973" spans="1:3" x14ac:dyDescent="0.2">
      <c r="A1973" s="63">
        <v>1944</v>
      </c>
      <c r="B1973" s="63">
        <v>9.3348545069295596</v>
      </c>
      <c r="C1973" s="63">
        <v>6.6651454930704404</v>
      </c>
    </row>
    <row r="1974" spans="1:3" x14ac:dyDescent="0.2">
      <c r="A1974" s="63">
        <v>1945</v>
      </c>
      <c r="B1974" s="63">
        <v>12.356982569728849</v>
      </c>
      <c r="C1974" s="63">
        <v>-1.3569825697288493</v>
      </c>
    </row>
    <row r="1975" spans="1:3" x14ac:dyDescent="0.2">
      <c r="A1975" s="63">
        <v>1946</v>
      </c>
      <c r="B1975" s="63">
        <v>14.36201462796809</v>
      </c>
      <c r="C1975" s="63">
        <v>-1.3620146279680903</v>
      </c>
    </row>
    <row r="1976" spans="1:3" x14ac:dyDescent="0.2">
      <c r="A1976" s="63">
        <v>1947</v>
      </c>
      <c r="B1976" s="63">
        <v>51.873739329730313</v>
      </c>
      <c r="C1976" s="63">
        <v>-6.8737393297303129</v>
      </c>
    </row>
    <row r="1977" spans="1:3" x14ac:dyDescent="0.2">
      <c r="A1977" s="63">
        <v>1948</v>
      </c>
      <c r="B1977" s="63">
        <v>5.5296683852857047</v>
      </c>
      <c r="C1977" s="63">
        <v>0.4703316147142953</v>
      </c>
    </row>
    <row r="1978" spans="1:3" x14ac:dyDescent="0.2">
      <c r="A1978" s="63">
        <v>1949</v>
      </c>
      <c r="B1978" s="63">
        <v>28.170906634170557</v>
      </c>
      <c r="C1978" s="63">
        <v>-2.1709066341705565</v>
      </c>
    </row>
    <row r="1979" spans="1:3" x14ac:dyDescent="0.2">
      <c r="A1979" s="63">
        <v>1950</v>
      </c>
      <c r="B1979" s="63">
        <v>80.808926572030316</v>
      </c>
      <c r="C1979" s="63">
        <v>-14.808926572030316</v>
      </c>
    </row>
    <row r="1980" spans="1:3" x14ac:dyDescent="0.2">
      <c r="A1980" s="63">
        <v>1951</v>
      </c>
      <c r="B1980" s="63">
        <v>104.0664979096025</v>
      </c>
      <c r="C1980" s="63">
        <v>-17.066497909602504</v>
      </c>
    </row>
    <row r="1981" spans="1:3" x14ac:dyDescent="0.2">
      <c r="A1981" s="63">
        <v>1952</v>
      </c>
      <c r="B1981" s="63">
        <v>-13.145807888031991</v>
      </c>
      <c r="C1981" s="63">
        <v>7.1458078880319906</v>
      </c>
    </row>
    <row r="1982" spans="1:3" x14ac:dyDescent="0.2">
      <c r="A1982" s="63">
        <v>1953</v>
      </c>
      <c r="B1982" s="63">
        <v>34.361021151040795</v>
      </c>
      <c r="C1982" s="63">
        <v>-5.361021151040795</v>
      </c>
    </row>
    <row r="1983" spans="1:3" x14ac:dyDescent="0.2">
      <c r="A1983" s="63">
        <v>1954</v>
      </c>
      <c r="B1983" s="63">
        <v>63.941208218945341</v>
      </c>
      <c r="C1983" s="63">
        <v>-10.941208218945341</v>
      </c>
    </row>
    <row r="1984" spans="1:3" x14ac:dyDescent="0.2">
      <c r="A1984" s="63">
        <v>1955</v>
      </c>
      <c r="B1984" s="63">
        <v>53.801733316672617</v>
      </c>
      <c r="C1984" s="63">
        <v>-6.8017333166726175</v>
      </c>
    </row>
    <row r="1985" spans="1:3" x14ac:dyDescent="0.2">
      <c r="A1985" s="63">
        <v>1956</v>
      </c>
      <c r="B1985" s="63">
        <v>104.73956803925783</v>
      </c>
      <c r="C1985" s="63">
        <v>-16.739568039257833</v>
      </c>
    </row>
    <row r="1986" spans="1:3" x14ac:dyDescent="0.2">
      <c r="A1986" s="63">
        <v>1957</v>
      </c>
      <c r="B1986" s="63">
        <v>170.80624606149348</v>
      </c>
      <c r="C1986" s="63">
        <v>-36.806246061493482</v>
      </c>
    </row>
    <row r="1987" spans="1:3" x14ac:dyDescent="0.2">
      <c r="A1987" s="63">
        <v>1958</v>
      </c>
      <c r="B1987" s="63">
        <v>34.88556710526354</v>
      </c>
      <c r="C1987" s="63">
        <v>-5.8855671052635401</v>
      </c>
    </row>
    <row r="1988" spans="1:3" x14ac:dyDescent="0.2">
      <c r="A1988" s="63">
        <v>1959</v>
      </c>
      <c r="B1988" s="63">
        <v>63.941208218945341</v>
      </c>
      <c r="C1988" s="63">
        <v>-10.941208218945341</v>
      </c>
    </row>
    <row r="1989" spans="1:3" x14ac:dyDescent="0.2">
      <c r="A1989" s="63">
        <v>1960</v>
      </c>
      <c r="B1989" s="63">
        <v>53.801733316672617</v>
      </c>
      <c r="C1989" s="63">
        <v>-6.8017333166726175</v>
      </c>
    </row>
    <row r="1990" spans="1:3" x14ac:dyDescent="0.2">
      <c r="A1990" s="63">
        <v>1961</v>
      </c>
      <c r="B1990" s="63">
        <v>164.81115140569835</v>
      </c>
      <c r="C1990" s="63">
        <v>-31.811151405698354</v>
      </c>
    </row>
    <row r="1991" spans="1:3" x14ac:dyDescent="0.2">
      <c r="A1991" s="63">
        <v>1962</v>
      </c>
      <c r="B1991" s="63">
        <v>34.88556710526354</v>
      </c>
      <c r="C1991" s="63">
        <v>-5.8855671052635401</v>
      </c>
    </row>
    <row r="1992" spans="1:3" x14ac:dyDescent="0.2">
      <c r="A1992" s="63">
        <v>1963</v>
      </c>
      <c r="B1992" s="63">
        <v>104.73956803925783</v>
      </c>
      <c r="C1992" s="63">
        <v>-16.739568039257833</v>
      </c>
    </row>
    <row r="1993" spans="1:3" x14ac:dyDescent="0.2">
      <c r="A1993" s="63">
        <v>1964</v>
      </c>
      <c r="B1993" s="63">
        <v>266.85804777824512</v>
      </c>
      <c r="C1993" s="63">
        <v>-50.858047778245123</v>
      </c>
    </row>
    <row r="1994" spans="1:3" x14ac:dyDescent="0.2">
      <c r="A1994" s="63">
        <v>1965</v>
      </c>
      <c r="B1994" s="63">
        <v>219.18766734691661</v>
      </c>
      <c r="C1994" s="63">
        <v>-62.187667346916612</v>
      </c>
    </row>
    <row r="1995" spans="1:3" x14ac:dyDescent="0.2">
      <c r="A1995" s="63">
        <v>1966</v>
      </c>
      <c r="B1995" s="63">
        <v>145.55387907529189</v>
      </c>
      <c r="C1995" s="63">
        <v>-23.553879075291889</v>
      </c>
    </row>
    <row r="1996" spans="1:3" x14ac:dyDescent="0.2">
      <c r="A1996" s="63">
        <v>1967</v>
      </c>
      <c r="B1996" s="63">
        <v>237.66960376102827</v>
      </c>
      <c r="C1996" s="63">
        <v>-43.66960376102827</v>
      </c>
    </row>
    <row r="1997" spans="1:3" x14ac:dyDescent="0.2">
      <c r="A1997" s="63">
        <v>1968</v>
      </c>
      <c r="B1997" s="63">
        <v>184.52974438597801</v>
      </c>
      <c r="C1997" s="63">
        <v>-28.529744385978006</v>
      </c>
    </row>
    <row r="1998" spans="1:3" x14ac:dyDescent="0.2">
      <c r="A1998" s="63">
        <v>1969</v>
      </c>
      <c r="B1998" s="63">
        <v>264.39283245077434</v>
      </c>
      <c r="C1998" s="63">
        <v>-48.392832450774335</v>
      </c>
    </row>
    <row r="1999" spans="1:3" x14ac:dyDescent="0.2">
      <c r="A1999" s="63">
        <v>1970</v>
      </c>
      <c r="B1999" s="63">
        <v>279.26023310258608</v>
      </c>
      <c r="C1999" s="63">
        <v>-63.260233102586085</v>
      </c>
    </row>
    <row r="2000" spans="1:3" x14ac:dyDescent="0.2">
      <c r="A2000" s="63">
        <v>1971</v>
      </c>
      <c r="B2000" s="63">
        <v>160.64390963560371</v>
      </c>
      <c r="C2000" s="63">
        <v>-37.643909635603706</v>
      </c>
    </row>
    <row r="2001" spans="1:3" x14ac:dyDescent="0.2">
      <c r="A2001" s="63">
        <v>1972</v>
      </c>
      <c r="B2001" s="63">
        <v>18.255767048822872</v>
      </c>
      <c r="C2001" s="63">
        <v>-1.2557670488228716</v>
      </c>
    </row>
    <row r="2002" spans="1:3" x14ac:dyDescent="0.2">
      <c r="A2002" s="63">
        <v>1973</v>
      </c>
      <c r="B2002" s="63">
        <v>36.34186308528929</v>
      </c>
      <c r="C2002" s="63">
        <v>-4.3418630852892903</v>
      </c>
    </row>
    <row r="2003" spans="1:3" x14ac:dyDescent="0.2">
      <c r="A2003" s="63">
        <v>1974</v>
      </c>
      <c r="B2003" s="63">
        <v>-2.5967506001481433</v>
      </c>
      <c r="C2003" s="63">
        <v>1.5967506001481433</v>
      </c>
    </row>
    <row r="2004" spans="1:3" x14ac:dyDescent="0.2">
      <c r="A2004" s="63">
        <v>1975</v>
      </c>
      <c r="B2004" s="63">
        <v>9.4415283070761031</v>
      </c>
      <c r="C2004" s="63">
        <v>0.55847169292389687</v>
      </c>
    </row>
    <row r="2005" spans="1:3" x14ac:dyDescent="0.2">
      <c r="A2005" s="63">
        <v>1976</v>
      </c>
      <c r="B2005" s="63">
        <v>5.8359722999167527</v>
      </c>
      <c r="C2005" s="63">
        <v>2.1640277000832473</v>
      </c>
    </row>
    <row r="2006" spans="1:3" x14ac:dyDescent="0.2">
      <c r="A2006" s="63">
        <v>1977</v>
      </c>
      <c r="B2006" s="63">
        <v>13.062409427262208</v>
      </c>
      <c r="C2006" s="63">
        <v>-2.0624094272622084</v>
      </c>
    </row>
    <row r="2007" spans="1:3" x14ac:dyDescent="0.2">
      <c r="A2007" s="63">
        <v>1978</v>
      </c>
      <c r="B2007" s="63">
        <v>-20.467275764916952</v>
      </c>
      <c r="C2007" s="63">
        <v>4.4672757649169519</v>
      </c>
    </row>
    <row r="2008" spans="1:3" x14ac:dyDescent="0.2">
      <c r="A2008" s="63">
        <v>1979</v>
      </c>
      <c r="B2008" s="63">
        <v>1.6584676207159181</v>
      </c>
      <c r="C2008" s="63">
        <v>0.34153237928408187</v>
      </c>
    </row>
    <row r="2009" spans="1:3" x14ac:dyDescent="0.2">
      <c r="A2009" s="63">
        <v>1980</v>
      </c>
      <c r="B2009" s="63">
        <v>-11.168172589195947</v>
      </c>
      <c r="C2009" s="63">
        <v>6.1681725891959474</v>
      </c>
    </row>
    <row r="2010" spans="1:3" x14ac:dyDescent="0.2">
      <c r="A2010" s="63">
        <v>1981</v>
      </c>
      <c r="B2010" s="63">
        <v>14.432999825307423</v>
      </c>
      <c r="C2010" s="63">
        <v>1.567000174692577</v>
      </c>
    </row>
    <row r="2011" spans="1:3" x14ac:dyDescent="0.2">
      <c r="A2011" s="63">
        <v>1982</v>
      </c>
      <c r="B2011" s="63">
        <v>56.03471190055172</v>
      </c>
      <c r="C2011" s="63">
        <v>-8.03471190055172</v>
      </c>
    </row>
    <row r="2012" spans="1:3" x14ac:dyDescent="0.2">
      <c r="A2012" s="63">
        <v>1983</v>
      </c>
      <c r="B2012" s="63">
        <v>30.516804101038808</v>
      </c>
      <c r="C2012" s="63">
        <v>-3.516804101038808</v>
      </c>
    </row>
    <row r="2013" spans="1:3" x14ac:dyDescent="0.2">
      <c r="A2013" s="63">
        <v>1984</v>
      </c>
      <c r="B2013" s="63">
        <v>40.459982488655591</v>
      </c>
      <c r="C2013" s="63">
        <v>-4.4599824886555908</v>
      </c>
    </row>
    <row r="2014" spans="1:3" x14ac:dyDescent="0.2">
      <c r="A2014" s="63">
        <v>1985</v>
      </c>
      <c r="B2014" s="63">
        <v>29.07989638646092</v>
      </c>
      <c r="C2014" s="63">
        <v>-3.0798963864609199</v>
      </c>
    </row>
    <row r="2015" spans="1:3" x14ac:dyDescent="0.2">
      <c r="A2015" s="63">
        <v>1986</v>
      </c>
      <c r="B2015" s="63">
        <v>83.528064869934738</v>
      </c>
      <c r="C2015" s="63">
        <v>-11.528064869934738</v>
      </c>
    </row>
    <row r="2016" spans="1:3" x14ac:dyDescent="0.2">
      <c r="A2016" s="63">
        <v>1987</v>
      </c>
      <c r="B2016" s="63">
        <v>145.88496524080753</v>
      </c>
      <c r="C2016" s="63">
        <v>-24.884965240807531</v>
      </c>
    </row>
    <row r="2017" spans="1:3" x14ac:dyDescent="0.2">
      <c r="A2017" s="63">
        <v>1988</v>
      </c>
      <c r="B2017" s="63">
        <v>29.989943567841227</v>
      </c>
      <c r="C2017" s="63">
        <v>-4.9899435678412267</v>
      </c>
    </row>
    <row r="2018" spans="1:3" x14ac:dyDescent="0.2">
      <c r="A2018" s="63">
        <v>1989</v>
      </c>
      <c r="B2018" s="63">
        <v>32.764544420459949</v>
      </c>
      <c r="C2018" s="63">
        <v>-3.7645444204599485</v>
      </c>
    </row>
    <row r="2019" spans="1:3" x14ac:dyDescent="0.2">
      <c r="A2019" s="63">
        <v>1990</v>
      </c>
      <c r="B2019" s="63">
        <v>119.77593265376768</v>
      </c>
      <c r="C2019" s="63">
        <v>-32.775932653767683</v>
      </c>
    </row>
    <row r="2020" spans="1:3" x14ac:dyDescent="0.2">
      <c r="A2020" s="63">
        <v>1991</v>
      </c>
      <c r="B2020" s="63">
        <v>5.5296683852857047</v>
      </c>
      <c r="C2020" s="63">
        <v>0.4703316147142953</v>
      </c>
    </row>
    <row r="2021" spans="1:3" x14ac:dyDescent="0.2">
      <c r="A2021" s="63">
        <v>1992</v>
      </c>
      <c r="B2021" s="63">
        <v>34.361021151040795</v>
      </c>
      <c r="C2021" s="63">
        <v>-5.361021151040795</v>
      </c>
    </row>
    <row r="2022" spans="1:3" x14ac:dyDescent="0.2">
      <c r="A2022" s="63">
        <v>1993</v>
      </c>
      <c r="B2022" s="63">
        <v>28.04615206463631</v>
      </c>
      <c r="C2022" s="63">
        <v>-4.0461520646363098</v>
      </c>
    </row>
    <row r="2023" spans="1:3" x14ac:dyDescent="0.2">
      <c r="A2023" s="63">
        <v>1994</v>
      </c>
      <c r="B2023" s="63">
        <v>-13.145807888031991</v>
      </c>
      <c r="C2023" s="63">
        <v>7.1458078880319906</v>
      </c>
    </row>
    <row r="2024" spans="1:3" x14ac:dyDescent="0.2">
      <c r="A2024" s="63">
        <v>1995</v>
      </c>
      <c r="B2024" s="63">
        <v>32.936019798497902</v>
      </c>
      <c r="C2024" s="63">
        <v>-4.9360197984979024</v>
      </c>
    </row>
    <row r="2025" spans="1:3" x14ac:dyDescent="0.2">
      <c r="A2025" s="63">
        <v>1996</v>
      </c>
      <c r="B2025" s="63">
        <v>-10.717908589269868</v>
      </c>
      <c r="C2025" s="63">
        <v>7.717908589269868</v>
      </c>
    </row>
    <row r="2026" spans="1:3" x14ac:dyDescent="0.2">
      <c r="A2026" s="63">
        <v>1997</v>
      </c>
      <c r="B2026" s="63">
        <v>35.712301603041936</v>
      </c>
      <c r="C2026" s="63">
        <v>-5.7123016030419365</v>
      </c>
    </row>
    <row r="2027" spans="1:3" x14ac:dyDescent="0.2">
      <c r="A2027" s="63">
        <v>1998</v>
      </c>
      <c r="B2027" s="63">
        <v>33.955114818123576</v>
      </c>
      <c r="C2027" s="63">
        <v>-3.955114818123576</v>
      </c>
    </row>
    <row r="2028" spans="1:3" x14ac:dyDescent="0.2">
      <c r="A2028" s="63">
        <v>1999</v>
      </c>
      <c r="B2028" s="63">
        <v>57.935239700598324</v>
      </c>
      <c r="C2028" s="63">
        <v>-7.9352397005983235</v>
      </c>
    </row>
    <row r="2029" spans="1:3" x14ac:dyDescent="0.2">
      <c r="A2029" s="63">
        <v>2000</v>
      </c>
      <c r="B2029" s="63">
        <v>14.980172223512108</v>
      </c>
      <c r="C2029" s="63">
        <v>-1.980172223512108</v>
      </c>
    </row>
    <row r="2030" spans="1:3" x14ac:dyDescent="0.2">
      <c r="A2030" s="63">
        <v>2001</v>
      </c>
      <c r="B2030" s="63">
        <v>25.488558887058591</v>
      </c>
      <c r="C2030" s="63">
        <v>-3.4885588870585913</v>
      </c>
    </row>
    <row r="2031" spans="1:3" x14ac:dyDescent="0.2">
      <c r="A2031" s="63">
        <v>2002</v>
      </c>
      <c r="B2031" s="63">
        <v>17.921152354326036</v>
      </c>
      <c r="C2031" s="63">
        <v>2.0788476456739637</v>
      </c>
    </row>
    <row r="2032" spans="1:3" x14ac:dyDescent="0.2">
      <c r="A2032" s="63">
        <v>2003</v>
      </c>
      <c r="B2032" s="63">
        <v>67.893735862831988</v>
      </c>
      <c r="C2032" s="63">
        <v>-10.893735862831988</v>
      </c>
    </row>
    <row r="2033" spans="1:3" x14ac:dyDescent="0.2">
      <c r="A2033" s="63">
        <v>2004</v>
      </c>
      <c r="B2033" s="63">
        <v>54.72488725617427</v>
      </c>
      <c r="C2033" s="63">
        <v>-7.7248872561742701</v>
      </c>
    </row>
    <row r="2034" spans="1:3" x14ac:dyDescent="0.2">
      <c r="A2034" s="63">
        <v>2005</v>
      </c>
      <c r="B2034" s="63">
        <v>31.760067435103387</v>
      </c>
      <c r="C2034" s="63">
        <v>-3.7600674351033874</v>
      </c>
    </row>
    <row r="2035" spans="1:3" x14ac:dyDescent="0.2">
      <c r="A2035" s="63">
        <v>2006</v>
      </c>
      <c r="B2035" s="63">
        <v>30.389721030838363</v>
      </c>
      <c r="C2035" s="63">
        <v>-3.3897210308383627</v>
      </c>
    </row>
    <row r="2036" spans="1:3" x14ac:dyDescent="0.2">
      <c r="A2036" s="63">
        <v>2007</v>
      </c>
      <c r="B2036" s="63">
        <v>40.459982488655591</v>
      </c>
      <c r="C2036" s="63">
        <v>-4.4599824886555908</v>
      </c>
    </row>
    <row r="2037" spans="1:3" x14ac:dyDescent="0.2">
      <c r="A2037" s="63">
        <v>2008</v>
      </c>
      <c r="B2037" s="63">
        <v>-9.4080839448924252</v>
      </c>
      <c r="C2037" s="63">
        <v>7.4080839448924252</v>
      </c>
    </row>
    <row r="2038" spans="1:3" x14ac:dyDescent="0.2">
      <c r="A2038" s="63">
        <v>2009</v>
      </c>
      <c r="B2038" s="63">
        <v>24.617320789132837</v>
      </c>
      <c r="C2038" s="63">
        <v>-3.6173207891328367</v>
      </c>
    </row>
    <row r="2039" spans="1:3" x14ac:dyDescent="0.2">
      <c r="A2039" s="63">
        <v>2010</v>
      </c>
      <c r="B2039" s="63">
        <v>107.62028825475443</v>
      </c>
      <c r="C2039" s="63">
        <v>-2.6202882547544277</v>
      </c>
    </row>
    <row r="2040" spans="1:3" x14ac:dyDescent="0.2">
      <c r="A2040" s="63">
        <v>2011</v>
      </c>
      <c r="B2040" s="63">
        <v>28.990878705795986</v>
      </c>
      <c r="C2040" s="63">
        <v>-2.9908787057959856</v>
      </c>
    </row>
    <row r="2041" spans="1:3" x14ac:dyDescent="0.2">
      <c r="A2041" s="63">
        <v>2012</v>
      </c>
      <c r="B2041" s="63">
        <v>33.955114818123576</v>
      </c>
      <c r="C2041" s="63">
        <v>-3.955114818123576</v>
      </c>
    </row>
    <row r="2042" spans="1:3" x14ac:dyDescent="0.2">
      <c r="A2042" s="63">
        <v>2013</v>
      </c>
      <c r="B2042" s="63">
        <v>13.670347579134662</v>
      </c>
      <c r="C2042" s="63">
        <v>-1.6703475791346616</v>
      </c>
    </row>
    <row r="2043" spans="1:3" x14ac:dyDescent="0.2">
      <c r="A2043" s="63">
        <v>2014</v>
      </c>
      <c r="B2043" s="63">
        <v>26.798383531436034</v>
      </c>
      <c r="C2043" s="63">
        <v>-3.7983835314360341</v>
      </c>
    </row>
    <row r="2044" spans="1:3" x14ac:dyDescent="0.2">
      <c r="A2044" s="63">
        <v>2015</v>
      </c>
      <c r="B2044" s="63">
        <v>57.935239700598324</v>
      </c>
      <c r="C2044" s="63">
        <v>-7.9352397005983235</v>
      </c>
    </row>
    <row r="2045" spans="1:3" x14ac:dyDescent="0.2">
      <c r="A2045" s="63">
        <v>2016</v>
      </c>
      <c r="B2045" s="63">
        <v>2.9703340179009352</v>
      </c>
      <c r="C2045" s="63">
        <v>18.029665982099065</v>
      </c>
    </row>
    <row r="2046" spans="1:3" x14ac:dyDescent="0.2">
      <c r="A2046" s="63">
        <v>2017</v>
      </c>
      <c r="B2046" s="63">
        <v>69.203560507209431</v>
      </c>
      <c r="C2046" s="63">
        <v>-11.203560507209431</v>
      </c>
    </row>
    <row r="2047" spans="1:3" x14ac:dyDescent="0.2">
      <c r="A2047" s="63">
        <v>2018</v>
      </c>
      <c r="B2047" s="63">
        <v>84.837889514312181</v>
      </c>
      <c r="C2047" s="63">
        <v>-11.837889514312181</v>
      </c>
    </row>
    <row r="2048" spans="1:3" x14ac:dyDescent="0.2">
      <c r="A2048" s="63">
        <v>2019</v>
      </c>
      <c r="B2048" s="63">
        <v>139.75347869058044</v>
      </c>
      <c r="C2048" s="63">
        <v>-17.753478690580437</v>
      </c>
    </row>
    <row r="2049" spans="1:3" x14ac:dyDescent="0.2">
      <c r="A2049" s="63">
        <v>2020</v>
      </c>
      <c r="B2049" s="63">
        <v>32.764544420459949</v>
      </c>
      <c r="C2049" s="63">
        <v>-3.7645444204599485</v>
      </c>
    </row>
    <row r="2050" spans="1:3" x14ac:dyDescent="0.2">
      <c r="A2050" s="63">
        <v>2021</v>
      </c>
      <c r="B2050" s="63">
        <v>29.989943567841227</v>
      </c>
      <c r="C2050" s="63">
        <v>-4.9899435678412267</v>
      </c>
    </row>
    <row r="2051" spans="1:3" x14ac:dyDescent="0.2">
      <c r="A2051" s="63">
        <v>2022</v>
      </c>
      <c r="B2051" s="63">
        <v>6.8394930296631617</v>
      </c>
      <c r="C2051" s="63">
        <v>0.16050697033683825</v>
      </c>
    </row>
    <row r="2052" spans="1:3" x14ac:dyDescent="0.2">
      <c r="A2052" s="63">
        <v>2023</v>
      </c>
      <c r="B2052" s="63">
        <v>-29.783785816487793</v>
      </c>
      <c r="C2052" s="63">
        <v>9.7837858164877929</v>
      </c>
    </row>
    <row r="2053" spans="1:3" x14ac:dyDescent="0.2">
      <c r="A2053" s="63">
        <v>2024</v>
      </c>
      <c r="B2053" s="63">
        <v>109.57858027597624</v>
      </c>
      <c r="C2053" s="63">
        <v>-22.578580275976236</v>
      </c>
    </row>
    <row r="2054" spans="1:3" x14ac:dyDescent="0.2">
      <c r="A2054" s="63">
        <v>2025</v>
      </c>
      <c r="B2054" s="63">
        <v>475.36315549444134</v>
      </c>
      <c r="C2054" s="63">
        <v>-85.363155494441344</v>
      </c>
    </row>
    <row r="2055" spans="1:3" x14ac:dyDescent="0.2">
      <c r="A2055" s="63">
        <v>2026</v>
      </c>
      <c r="B2055" s="63">
        <v>9.4415283070761031</v>
      </c>
      <c r="C2055" s="63">
        <v>0.55847169292389687</v>
      </c>
    </row>
    <row r="2056" spans="1:3" x14ac:dyDescent="0.2">
      <c r="A2056" s="63">
        <v>2027</v>
      </c>
      <c r="B2056" s="63">
        <v>36.34186308528929</v>
      </c>
      <c r="C2056" s="63">
        <v>-4.3418630852892903</v>
      </c>
    </row>
    <row r="2057" spans="1:3" x14ac:dyDescent="0.2">
      <c r="A2057" s="63">
        <v>2028</v>
      </c>
      <c r="B2057" s="63">
        <v>1.6584676207159181</v>
      </c>
      <c r="C2057" s="63">
        <v>0.34153237928408187</v>
      </c>
    </row>
    <row r="2058" spans="1:3" x14ac:dyDescent="0.2">
      <c r="A2058" s="63">
        <v>2029</v>
      </c>
      <c r="B2058" s="63">
        <v>-9.8583479448185045</v>
      </c>
      <c r="C2058" s="63">
        <v>5.8583479448185045</v>
      </c>
    </row>
    <row r="2059" spans="1:3" x14ac:dyDescent="0.2">
      <c r="A2059" s="63">
        <v>2030</v>
      </c>
      <c r="B2059" s="63">
        <v>-20.467275764916952</v>
      </c>
      <c r="C2059" s="63">
        <v>4.4672757649169519</v>
      </c>
    </row>
    <row r="2060" spans="1:3" x14ac:dyDescent="0.2">
      <c r="A2060" s="63">
        <v>2031</v>
      </c>
      <c r="B2060" s="63">
        <v>44.861840190165779</v>
      </c>
      <c r="C2060" s="63">
        <v>-7.8618401901657791</v>
      </c>
    </row>
    <row r="2061" spans="1:3" x14ac:dyDescent="0.2">
      <c r="A2061" s="63">
        <v>2032</v>
      </c>
      <c r="B2061" s="63">
        <v>31.900716612320636</v>
      </c>
      <c r="C2061" s="63">
        <v>-3.900716612320636</v>
      </c>
    </row>
    <row r="2062" spans="1:3" x14ac:dyDescent="0.2">
      <c r="A2062" s="63">
        <v>2033</v>
      </c>
      <c r="B2062" s="63">
        <v>106.04939268363529</v>
      </c>
      <c r="C2062" s="63">
        <v>-17.04939268363529</v>
      </c>
    </row>
    <row r="2063" spans="1:3" x14ac:dyDescent="0.2">
      <c r="A2063" s="63">
        <v>2034</v>
      </c>
      <c r="B2063" s="63">
        <v>138.35315604710439</v>
      </c>
      <c r="C2063" s="63">
        <v>-5.3531560471043917</v>
      </c>
    </row>
    <row r="2064" spans="1:3" x14ac:dyDescent="0.2">
      <c r="A2064" s="63">
        <v>2035</v>
      </c>
      <c r="B2064" s="63">
        <v>62.631383574567899</v>
      </c>
      <c r="C2064" s="63">
        <v>-10.631383574567899</v>
      </c>
    </row>
    <row r="2065" spans="1:3" x14ac:dyDescent="0.2">
      <c r="A2065" s="63">
        <v>2036</v>
      </c>
      <c r="B2065" s="63">
        <v>365.15817708357054</v>
      </c>
      <c r="C2065" s="63">
        <v>-56.158177083570536</v>
      </c>
    </row>
    <row r="2066" spans="1:3" x14ac:dyDescent="0.2">
      <c r="A2066" s="63">
        <v>2037</v>
      </c>
      <c r="B2066" s="63">
        <v>-234.97379312746912</v>
      </c>
      <c r="C2066" s="63">
        <v>45.973793127469122</v>
      </c>
    </row>
    <row r="2067" spans="1:3" x14ac:dyDescent="0.2">
      <c r="A2067" s="63">
        <v>2038</v>
      </c>
      <c r="B2067" s="63">
        <v>-308.40794300042285</v>
      </c>
      <c r="C2067" s="63">
        <v>84.407943000422847</v>
      </c>
    </row>
    <row r="2068" spans="1:3" x14ac:dyDescent="0.2">
      <c r="A2068" s="63">
        <v>2039</v>
      </c>
      <c r="B2068" s="63">
        <v>401.97805990008817</v>
      </c>
      <c r="C2068" s="63">
        <v>-89.978059900088169</v>
      </c>
    </row>
    <row r="2069" spans="1:3" x14ac:dyDescent="0.2">
      <c r="A2069" s="63">
        <v>2040</v>
      </c>
      <c r="B2069" s="63">
        <v>293.75948191662496</v>
      </c>
      <c r="C2069" s="63">
        <v>-22.759481916624964</v>
      </c>
    </row>
    <row r="2070" spans="1:3" x14ac:dyDescent="0.2">
      <c r="A2070" s="63">
        <v>2041</v>
      </c>
      <c r="B2070" s="63">
        <v>53.938479557972315</v>
      </c>
      <c r="C2070" s="63">
        <v>-7.9384795579723146</v>
      </c>
    </row>
    <row r="2071" spans="1:3" x14ac:dyDescent="0.2">
      <c r="A2071" s="63">
        <v>2042</v>
      </c>
      <c r="B2071" s="63">
        <v>35.264939462501019</v>
      </c>
      <c r="C2071" s="63">
        <v>-4.2649394625010189</v>
      </c>
    </row>
    <row r="2072" spans="1:3" x14ac:dyDescent="0.2">
      <c r="A2072" s="63">
        <v>2043</v>
      </c>
      <c r="B2072" s="63">
        <v>94.470942598465498</v>
      </c>
      <c r="C2072" s="63">
        <v>-17.470942598465498</v>
      </c>
    </row>
    <row r="2073" spans="1:3" x14ac:dyDescent="0.2">
      <c r="A2073" s="63">
        <v>2044</v>
      </c>
      <c r="B2073" s="63">
        <v>29.07989638646092</v>
      </c>
      <c r="C2073" s="63">
        <v>-3.0798963864609199</v>
      </c>
    </row>
    <row r="2074" spans="1:3" x14ac:dyDescent="0.2">
      <c r="A2074" s="63">
        <v>2045</v>
      </c>
      <c r="B2074" s="63">
        <v>-0.85283037474901846</v>
      </c>
      <c r="C2074" s="63">
        <v>-2.1471696252509815</v>
      </c>
    </row>
    <row r="2075" spans="1:3" x14ac:dyDescent="0.2">
      <c r="A2075" s="63">
        <v>2046</v>
      </c>
      <c r="B2075" s="63">
        <v>37.022126247419386</v>
      </c>
      <c r="C2075" s="63">
        <v>-6.0221262474193864</v>
      </c>
    </row>
    <row r="2076" spans="1:3" x14ac:dyDescent="0.2">
      <c r="A2076" s="63">
        <v>2047</v>
      </c>
      <c r="B2076" s="63">
        <v>31.626195154120452</v>
      </c>
      <c r="C2076" s="63">
        <v>-4.6261951541204525</v>
      </c>
    </row>
    <row r="2077" spans="1:3" x14ac:dyDescent="0.2">
      <c r="A2077" s="63">
        <v>2048</v>
      </c>
      <c r="B2077" s="63">
        <v>30.590891967943186</v>
      </c>
      <c r="C2077" s="63">
        <v>-3.5908919679431861</v>
      </c>
    </row>
    <row r="2078" spans="1:3" x14ac:dyDescent="0.2">
      <c r="A2078" s="63">
        <v>2049</v>
      </c>
      <c r="B2078" s="63">
        <v>14.432999825307423</v>
      </c>
      <c r="C2078" s="63">
        <v>1.567000174692577</v>
      </c>
    </row>
    <row r="2079" spans="1:3" x14ac:dyDescent="0.2">
      <c r="A2079" s="63">
        <v>2050</v>
      </c>
      <c r="B2079" s="63">
        <v>8.1317036626986567</v>
      </c>
      <c r="C2079" s="63">
        <v>0.86829633730134326</v>
      </c>
    </row>
    <row r="2080" spans="1:3" x14ac:dyDescent="0.2">
      <c r="A2080" s="63">
        <v>2051</v>
      </c>
      <c r="B2080" s="63">
        <v>4.5261476555393028</v>
      </c>
      <c r="C2080" s="63">
        <v>2.4738523444606972</v>
      </c>
    </row>
    <row r="2081" spans="1:3" x14ac:dyDescent="0.2">
      <c r="A2081" s="63">
        <v>2052</v>
      </c>
      <c r="B2081" s="63">
        <v>-14.365841702057953</v>
      </c>
      <c r="C2081" s="63">
        <v>-0.63415829794204726</v>
      </c>
    </row>
    <row r="2082" spans="1:3" x14ac:dyDescent="0.2">
      <c r="A2082" s="63">
        <v>2053</v>
      </c>
      <c r="B2082" s="63">
        <v>-11.168172589195947</v>
      </c>
      <c r="C2082" s="63">
        <v>6.1681725891959474</v>
      </c>
    </row>
    <row r="2083" spans="1:3" x14ac:dyDescent="0.2">
      <c r="A2083" s="63">
        <v>2054</v>
      </c>
      <c r="B2083" s="63">
        <v>14.372234071639651</v>
      </c>
      <c r="C2083" s="63">
        <v>-2.3722340716396513</v>
      </c>
    </row>
    <row r="2084" spans="1:3" x14ac:dyDescent="0.2">
      <c r="A2084" s="63">
        <v>2055</v>
      </c>
      <c r="B2084" s="63">
        <v>80.808926572030316</v>
      </c>
      <c r="C2084" s="63">
        <v>-14.808926572030316</v>
      </c>
    </row>
    <row r="2085" spans="1:3" x14ac:dyDescent="0.2">
      <c r="A2085" s="63">
        <v>2056</v>
      </c>
      <c r="B2085" s="63">
        <v>31.454719776082506</v>
      </c>
      <c r="C2085" s="63">
        <v>-3.4547197760825057</v>
      </c>
    </row>
    <row r="2086" spans="1:3" x14ac:dyDescent="0.2">
      <c r="A2086" s="63">
        <v>2057</v>
      </c>
      <c r="B2086" s="63">
        <v>25.488558887058591</v>
      </c>
      <c r="C2086" s="63">
        <v>-3.4885588870585913</v>
      </c>
    </row>
    <row r="2087" spans="1:3" x14ac:dyDescent="0.2">
      <c r="A2087" s="63">
        <v>2058</v>
      </c>
      <c r="B2087" s="63">
        <v>16.267527644413914</v>
      </c>
      <c r="C2087" s="63">
        <v>3.7324723555860864</v>
      </c>
    </row>
    <row r="2088" spans="1:3" x14ac:dyDescent="0.2">
      <c r="A2088" s="63">
        <v>2059</v>
      </c>
      <c r="B2088" s="63">
        <v>182.15379213947688</v>
      </c>
      <c r="C2088" s="63">
        <v>-61.153792139476877</v>
      </c>
    </row>
    <row r="2089" spans="1:3" x14ac:dyDescent="0.2">
      <c r="A2089" s="63">
        <v>2060</v>
      </c>
      <c r="B2089" s="63">
        <v>28.680118923463784</v>
      </c>
      <c r="C2089" s="63">
        <v>-4.6801189234637839</v>
      </c>
    </row>
    <row r="2090" spans="1:3" x14ac:dyDescent="0.2">
      <c r="A2090" s="63">
        <v>2061</v>
      </c>
      <c r="B2090" s="63">
        <v>83.528064869934738</v>
      </c>
      <c r="C2090" s="63">
        <v>-11.528064869934738</v>
      </c>
    </row>
    <row r="2091" spans="1:3" x14ac:dyDescent="0.2">
      <c r="A2091" s="63">
        <v>2062</v>
      </c>
      <c r="B2091" s="63">
        <v>219.75916393225782</v>
      </c>
      <c r="C2091" s="63">
        <v>-31.75916393225782</v>
      </c>
    </row>
    <row r="2092" spans="1:3" x14ac:dyDescent="0.2">
      <c r="A2092" s="63">
        <v>2063</v>
      </c>
      <c r="B2092" s="63">
        <v>36.195391749640983</v>
      </c>
      <c r="C2092" s="63">
        <v>-6.1953917496409829</v>
      </c>
    </row>
    <row r="2093" spans="1:3" x14ac:dyDescent="0.2">
      <c r="A2093" s="63">
        <v>2064</v>
      </c>
      <c r="B2093" s="63">
        <v>33.051196506663345</v>
      </c>
      <c r="C2093" s="63">
        <v>-5.0511965066633451</v>
      </c>
    </row>
    <row r="2094" spans="1:3" x14ac:dyDescent="0.2">
      <c r="A2094" s="63">
        <v>2065</v>
      </c>
      <c r="B2094" s="63">
        <v>28.04615206463631</v>
      </c>
      <c r="C2094" s="63">
        <v>-4.0461520646363098</v>
      </c>
    </row>
    <row r="2095" spans="1:3" x14ac:dyDescent="0.2">
      <c r="A2095" s="63">
        <v>2066</v>
      </c>
      <c r="B2095" s="63">
        <v>65.052620137519014</v>
      </c>
      <c r="C2095" s="63">
        <v>-18.052620137519014</v>
      </c>
    </row>
    <row r="2096" spans="1:3" x14ac:dyDescent="0.2">
      <c r="A2096" s="63">
        <v>2067</v>
      </c>
      <c r="B2096" s="63">
        <v>152.96017431799481</v>
      </c>
      <c r="C2096" s="63">
        <v>-19.960174317994813</v>
      </c>
    </row>
    <row r="2097" spans="1:3" x14ac:dyDescent="0.2">
      <c r="A2097" s="63">
        <v>2068</v>
      </c>
      <c r="B2097" s="63">
        <v>62.631383574567899</v>
      </c>
      <c r="C2097" s="63">
        <v>-10.631383574567899</v>
      </c>
    </row>
    <row r="2098" spans="1:3" x14ac:dyDescent="0.2">
      <c r="A2098" s="63">
        <v>2069</v>
      </c>
      <c r="B2098" s="63">
        <v>43.552015545788329</v>
      </c>
      <c r="C2098" s="63">
        <v>-7.5520155457883291</v>
      </c>
    </row>
    <row r="2099" spans="1:3" x14ac:dyDescent="0.2">
      <c r="A2099" s="63">
        <v>2070</v>
      </c>
      <c r="B2099" s="63">
        <v>31.900716612320636</v>
      </c>
      <c r="C2099" s="63">
        <v>-3.900716612320636</v>
      </c>
    </row>
    <row r="2100" spans="1:3" x14ac:dyDescent="0.2">
      <c r="A2100" s="63">
        <v>2071</v>
      </c>
      <c r="B2100" s="63">
        <v>15.742824469684866</v>
      </c>
      <c r="C2100" s="63">
        <v>1.2571755303151342</v>
      </c>
    </row>
    <row r="2101" spans="1:3" x14ac:dyDescent="0.2">
      <c r="A2101" s="63">
        <v>2072</v>
      </c>
      <c r="B2101" s="63">
        <v>-9.8583479448185045</v>
      </c>
      <c r="C2101" s="63">
        <v>5.8583479448185045</v>
      </c>
    </row>
    <row r="2102" spans="1:3" x14ac:dyDescent="0.2">
      <c r="A2102" s="63">
        <v>2073</v>
      </c>
      <c r="B2102" s="63">
        <v>14.372234071639651</v>
      </c>
      <c r="C2102" s="63">
        <v>-2.3722340716396513</v>
      </c>
    </row>
    <row r="2103" spans="1:3" x14ac:dyDescent="0.2">
      <c r="A2103" s="63">
        <v>2074</v>
      </c>
      <c r="B2103" s="63">
        <v>-19.157451120539509</v>
      </c>
      <c r="C2103" s="63">
        <v>4.157451120539509</v>
      </c>
    </row>
    <row r="2104" spans="1:3" x14ac:dyDescent="0.2">
      <c r="A2104" s="63">
        <v>2075</v>
      </c>
      <c r="B2104" s="63">
        <v>40.459982488655591</v>
      </c>
      <c r="C2104" s="63">
        <v>-4.4599824886555908</v>
      </c>
    </row>
    <row r="2105" spans="1:3" x14ac:dyDescent="0.2">
      <c r="A2105" s="63">
        <v>2076</v>
      </c>
      <c r="B2105" s="63">
        <v>24.617320789132837</v>
      </c>
      <c r="C2105" s="63">
        <v>-3.6173207891328367</v>
      </c>
    </row>
    <row r="2106" spans="1:3" x14ac:dyDescent="0.2">
      <c r="A2106" s="63">
        <v>2077</v>
      </c>
      <c r="B2106" s="63">
        <v>29.07989638646092</v>
      </c>
      <c r="C2106" s="63">
        <v>-3.0798963864609199</v>
      </c>
    </row>
    <row r="2107" spans="1:3" x14ac:dyDescent="0.2">
      <c r="A2107" s="63">
        <v>2078</v>
      </c>
      <c r="B2107" s="63">
        <v>29.206979456661365</v>
      </c>
      <c r="C2107" s="63">
        <v>-3.2069794566613652</v>
      </c>
    </row>
    <row r="2108" spans="1:3" x14ac:dyDescent="0.2">
      <c r="A2108" s="63">
        <v>2079</v>
      </c>
      <c r="B2108" s="63">
        <v>94.470942598465498</v>
      </c>
      <c r="C2108" s="63">
        <v>-17.470942598465498</v>
      </c>
    </row>
    <row r="2109" spans="1:3" x14ac:dyDescent="0.2">
      <c r="A2109" s="63">
        <v>2080</v>
      </c>
      <c r="B2109" s="63">
        <v>54.72488725617427</v>
      </c>
      <c r="C2109" s="63">
        <v>-7.7248872561742701</v>
      </c>
    </row>
    <row r="2110" spans="1:3" x14ac:dyDescent="0.2">
      <c r="A2110" s="63">
        <v>2081</v>
      </c>
      <c r="B2110" s="63">
        <v>106.04939268363529</v>
      </c>
      <c r="C2110" s="63">
        <v>-17.04939268363529</v>
      </c>
    </row>
    <row r="2111" spans="1:3" x14ac:dyDescent="0.2">
      <c r="A2111" s="63">
        <v>2082</v>
      </c>
      <c r="B2111" s="63">
        <v>238.77584809624722</v>
      </c>
      <c r="C2111" s="63">
        <v>-50.775848096247216</v>
      </c>
    </row>
    <row r="2112" spans="1:3" x14ac:dyDescent="0.2">
      <c r="A2112" s="63">
        <v>2083</v>
      </c>
      <c r="B2112" s="63">
        <v>34.88556710526354</v>
      </c>
      <c r="C2112" s="63">
        <v>-5.8855671052635401</v>
      </c>
    </row>
    <row r="2113" spans="1:3" x14ac:dyDescent="0.2">
      <c r="A2113" s="63">
        <v>2084</v>
      </c>
      <c r="B2113" s="63">
        <v>161.71131015697679</v>
      </c>
      <c r="C2113" s="63">
        <v>-27.711310156976793</v>
      </c>
    </row>
    <row r="2114" spans="1:3" x14ac:dyDescent="0.2">
      <c r="A2114" s="63">
        <v>2085</v>
      </c>
      <c r="B2114" s="63">
        <v>63.941208218945341</v>
      </c>
      <c r="C2114" s="63">
        <v>-10.941208218945341</v>
      </c>
    </row>
    <row r="2115" spans="1:3" x14ac:dyDescent="0.2">
      <c r="A2115" s="63">
        <v>2086</v>
      </c>
      <c r="B2115" s="63">
        <v>53.801733316672617</v>
      </c>
      <c r="C2115" s="63">
        <v>-6.8017333166726175</v>
      </c>
    </row>
    <row r="2116" spans="1:3" x14ac:dyDescent="0.2">
      <c r="A2116" s="63">
        <v>2087</v>
      </c>
      <c r="B2116" s="63">
        <v>-98.443328946911265</v>
      </c>
      <c r="C2116" s="63">
        <v>10.443328946911265</v>
      </c>
    </row>
    <row r="2117" spans="1:3" x14ac:dyDescent="0.2">
      <c r="A2117" s="63">
        <v>2088</v>
      </c>
      <c r="B2117" s="63">
        <v>314.15418667220786</v>
      </c>
      <c r="C2117" s="63">
        <v>-43.154186672207857</v>
      </c>
    </row>
    <row r="2118" spans="1:3" x14ac:dyDescent="0.2">
      <c r="A2118" s="63">
        <v>2089</v>
      </c>
      <c r="B2118" s="63">
        <v>-176.37633472628073</v>
      </c>
      <c r="C2118" s="63">
        <v>27.376334726280732</v>
      </c>
    </row>
    <row r="2119" spans="1:3" x14ac:dyDescent="0.2">
      <c r="A2119" s="63">
        <v>2090</v>
      </c>
      <c r="B2119" s="63">
        <v>177.29584136247615</v>
      </c>
      <c r="C2119" s="63">
        <v>-20.295841362476153</v>
      </c>
    </row>
    <row r="2120" spans="1:3" x14ac:dyDescent="0.2">
      <c r="A2120" s="63">
        <v>2091</v>
      </c>
      <c r="B2120" s="63">
        <v>24.807212118550911</v>
      </c>
      <c r="C2120" s="63">
        <v>6.1927878814490889</v>
      </c>
    </row>
    <row r="2121" spans="1:3" x14ac:dyDescent="0.2">
      <c r="A2121" s="63">
        <v>2092</v>
      </c>
      <c r="B2121" s="63">
        <v>267.68486013320114</v>
      </c>
      <c r="C2121" s="63">
        <v>-51.684860133201141</v>
      </c>
    </row>
    <row r="2122" spans="1:3" x14ac:dyDescent="0.2">
      <c r="A2122" s="63">
        <v>2093</v>
      </c>
      <c r="B2122" s="63">
        <v>11.510018492037933</v>
      </c>
      <c r="C2122" s="63">
        <v>20.489981507962067</v>
      </c>
    </row>
    <row r="2123" spans="1:3" x14ac:dyDescent="0.2">
      <c r="A2123" s="63">
        <v>2094</v>
      </c>
      <c r="B2123" s="63">
        <v>239.59883258925908</v>
      </c>
      <c r="C2123" s="63">
        <v>-45.598832589259075</v>
      </c>
    </row>
    <row r="2124" spans="1:3" x14ac:dyDescent="0.2">
      <c r="A2124" s="63">
        <v>2095</v>
      </c>
      <c r="B2124" s="63">
        <v>154.64881497980858</v>
      </c>
      <c r="C2124" s="63">
        <v>-32.648814979808577</v>
      </c>
    </row>
    <row r="2125" spans="1:3" x14ac:dyDescent="0.2">
      <c r="A2125" s="63">
        <v>2096</v>
      </c>
      <c r="B2125" s="63">
        <v>248.18516367979032</v>
      </c>
      <c r="C2125" s="63">
        <v>-33.185163679790321</v>
      </c>
    </row>
    <row r="2126" spans="1:3" x14ac:dyDescent="0.2">
      <c r="A2126" s="63">
        <v>2097</v>
      </c>
      <c r="B2126" s="63">
        <v>175.09100841592664</v>
      </c>
      <c r="C2126" s="63">
        <v>-18.091008415926638</v>
      </c>
    </row>
    <row r="2127" spans="1:3" x14ac:dyDescent="0.2">
      <c r="A2127" s="63">
        <v>2098</v>
      </c>
      <c r="B2127" s="63">
        <v>-525.02116484079988</v>
      </c>
      <c r="C2127" s="63">
        <v>117.02116484079988</v>
      </c>
    </row>
    <row r="2128" spans="1:3" x14ac:dyDescent="0.2">
      <c r="A2128" s="63">
        <v>2099</v>
      </c>
      <c r="B2128" s="63">
        <v>0.3486429763384753</v>
      </c>
      <c r="C2128" s="63">
        <v>0.6513570236615247</v>
      </c>
    </row>
    <row r="2129" spans="1:3" x14ac:dyDescent="0.2">
      <c r="A2129" s="63">
        <v>2100</v>
      </c>
      <c r="B2129" s="63">
        <v>5.8359722999167527</v>
      </c>
      <c r="C2129" s="63">
        <v>2.1640277000832473</v>
      </c>
    </row>
    <row r="2130" spans="1:3" x14ac:dyDescent="0.2">
      <c r="A2130" s="63">
        <v>2101</v>
      </c>
      <c r="B2130" s="63">
        <v>35.032038440911847</v>
      </c>
      <c r="C2130" s="63">
        <v>-4.0320384409118475</v>
      </c>
    </row>
    <row r="2131" spans="1:3" x14ac:dyDescent="0.2">
      <c r="A2131" s="63">
        <v>2102</v>
      </c>
      <c r="B2131" s="63">
        <v>9.4415283070761031</v>
      </c>
      <c r="C2131" s="63">
        <v>0.55847169292389687</v>
      </c>
    </row>
    <row r="2132" spans="1:3" x14ac:dyDescent="0.2">
      <c r="A2132" s="63">
        <v>2103</v>
      </c>
      <c r="B2132" s="63">
        <v>18.255767048822872</v>
      </c>
      <c r="C2132" s="63">
        <v>-1.2557670488228716</v>
      </c>
    </row>
    <row r="2133" spans="1:3" x14ac:dyDescent="0.2">
      <c r="A2133" s="63">
        <v>2104</v>
      </c>
      <c r="B2133" s="63">
        <v>20.739192866495969</v>
      </c>
      <c r="C2133" s="63">
        <v>-1.7391928664959693</v>
      </c>
    </row>
    <row r="2134" spans="1:3" x14ac:dyDescent="0.2">
      <c r="A2134" s="63">
        <v>2105</v>
      </c>
      <c r="B2134" s="63">
        <v>80.808926572030316</v>
      </c>
      <c r="C2134" s="63">
        <v>-14.808926572030316</v>
      </c>
    </row>
    <row r="2135" spans="1:3" x14ac:dyDescent="0.2">
      <c r="A2135" s="63">
        <v>2106</v>
      </c>
      <c r="B2135" s="63">
        <v>29.989943567841227</v>
      </c>
      <c r="C2135" s="63">
        <v>-4.9899435678412267</v>
      </c>
    </row>
    <row r="2136" spans="1:3" x14ac:dyDescent="0.2">
      <c r="A2136" s="63">
        <v>2107</v>
      </c>
      <c r="B2136" s="63">
        <v>84.837889514312181</v>
      </c>
      <c r="C2136" s="63">
        <v>-11.837889514312181</v>
      </c>
    </row>
    <row r="2137" spans="1:3" x14ac:dyDescent="0.2">
      <c r="A2137" s="63">
        <v>2108</v>
      </c>
      <c r="B2137" s="63">
        <v>150.57023525222522</v>
      </c>
      <c r="C2137" s="63">
        <v>-29.570235252225217</v>
      </c>
    </row>
    <row r="2138" spans="1:3" x14ac:dyDescent="0.2">
      <c r="A2138" s="63">
        <v>2109</v>
      </c>
      <c r="B2138" s="63">
        <v>-14.455632532409448</v>
      </c>
      <c r="C2138" s="63">
        <v>7.4556325324094477</v>
      </c>
    </row>
    <row r="2139" spans="1:3" x14ac:dyDescent="0.2">
      <c r="A2139" s="63">
        <v>2110</v>
      </c>
      <c r="B2139" s="63">
        <v>-1.8958396145173899</v>
      </c>
      <c r="C2139" s="63">
        <v>2.8958396145173899</v>
      </c>
    </row>
    <row r="2140" spans="1:3" x14ac:dyDescent="0.2">
      <c r="A2140" s="63">
        <v>2111</v>
      </c>
      <c r="B2140" s="63">
        <v>29.35597670901376</v>
      </c>
      <c r="C2140" s="63">
        <v>-4.3559767090137598</v>
      </c>
    </row>
    <row r="2141" spans="1:3" x14ac:dyDescent="0.2">
      <c r="A2141" s="63">
        <v>2112</v>
      </c>
      <c r="B2141" s="63">
        <v>5.5296683852857047</v>
      </c>
      <c r="C2141" s="63">
        <v>0.4703316147142953</v>
      </c>
    </row>
    <row r="2142" spans="1:3" x14ac:dyDescent="0.2">
      <c r="A2142" s="63">
        <v>2113</v>
      </c>
      <c r="B2142" s="63">
        <v>33.051196506663345</v>
      </c>
      <c r="C2142" s="63">
        <v>-5.0511965066633451</v>
      </c>
    </row>
    <row r="2143" spans="1:3" x14ac:dyDescent="0.2">
      <c r="A2143" s="63">
        <v>2114</v>
      </c>
      <c r="B2143" s="63">
        <v>87.80585492879996</v>
      </c>
      <c r="C2143" s="63">
        <v>-0.80585492879995968</v>
      </c>
    </row>
    <row r="2144" spans="1:3" x14ac:dyDescent="0.2">
      <c r="A2144" s="63">
        <v>2115</v>
      </c>
      <c r="B2144" s="63">
        <v>117.54203651422716</v>
      </c>
      <c r="C2144" s="63">
        <v>-12.542036514227163</v>
      </c>
    </row>
    <row r="2145" spans="1:3" x14ac:dyDescent="0.2">
      <c r="A2145" s="63">
        <v>2116</v>
      </c>
      <c r="B2145" s="63">
        <v>53.938479557972315</v>
      </c>
      <c r="C2145" s="63">
        <v>-7.9384795579723146</v>
      </c>
    </row>
    <row r="2146" spans="1:3" x14ac:dyDescent="0.2">
      <c r="A2146" s="63">
        <v>2117</v>
      </c>
      <c r="B2146" s="63">
        <v>35.712301603041936</v>
      </c>
      <c r="C2146" s="63">
        <v>-5.7123016030419365</v>
      </c>
    </row>
    <row r="2147" spans="1:3" x14ac:dyDescent="0.2">
      <c r="A2147" s="63">
        <v>2118</v>
      </c>
      <c r="B2147" s="63">
        <v>32.936019798497902</v>
      </c>
      <c r="C2147" s="63">
        <v>-4.9360197984979024</v>
      </c>
    </row>
    <row r="2148" spans="1:3" x14ac:dyDescent="0.2">
      <c r="A2148" s="63">
        <v>2119</v>
      </c>
      <c r="B2148" s="63">
        <v>-10.717908589269868</v>
      </c>
      <c r="C2148" s="63">
        <v>7.717908589269868</v>
      </c>
    </row>
    <row r="2149" spans="1:3" x14ac:dyDescent="0.2">
      <c r="A2149" s="63">
        <v>2120</v>
      </c>
      <c r="B2149" s="63">
        <v>69.697785143627044</v>
      </c>
      <c r="C2149" s="63">
        <v>-11.697785143627044</v>
      </c>
    </row>
    <row r="2150" spans="1:3" x14ac:dyDescent="0.2">
      <c r="A2150" s="63">
        <v>2121</v>
      </c>
      <c r="B2150" s="63">
        <v>17.369944117688672</v>
      </c>
      <c r="C2150" s="63">
        <v>2.6300558823113285</v>
      </c>
    </row>
    <row r="2151" spans="1:3" x14ac:dyDescent="0.2">
      <c r="A2151" s="63">
        <v>2122</v>
      </c>
      <c r="B2151" s="63">
        <v>14.980172223512108</v>
      </c>
      <c r="C2151" s="63">
        <v>-1.980172223512108</v>
      </c>
    </row>
    <row r="2152" spans="1:3" x14ac:dyDescent="0.2">
      <c r="A2152" s="63">
        <v>2123</v>
      </c>
      <c r="B2152" s="63">
        <v>26.798383531436034</v>
      </c>
      <c r="C2152" s="63">
        <v>-3.7983835314360341</v>
      </c>
    </row>
    <row r="2153" spans="1:3" x14ac:dyDescent="0.2">
      <c r="A2153" s="63">
        <v>2124</v>
      </c>
      <c r="B2153" s="63">
        <v>59.245064344975766</v>
      </c>
      <c r="C2153" s="63">
        <v>-8.2450643449757663</v>
      </c>
    </row>
    <row r="2154" spans="1:3" x14ac:dyDescent="0.2">
      <c r="A2154" s="63">
        <v>2125</v>
      </c>
      <c r="B2154" s="63">
        <v>117.49091017757952</v>
      </c>
      <c r="C2154" s="63">
        <v>36.509089822420478</v>
      </c>
    </row>
    <row r="2155" spans="1:3" x14ac:dyDescent="0.2">
      <c r="A2155" s="63">
        <v>2126</v>
      </c>
      <c r="B2155" s="63">
        <v>-4.2373031690953962</v>
      </c>
      <c r="C2155" s="63">
        <v>4.2373031690953962</v>
      </c>
    </row>
    <row r="2156" spans="1:3" x14ac:dyDescent="0.2">
      <c r="A2156" s="63">
        <v>2127</v>
      </c>
      <c r="B2156" s="63">
        <v>44.370266518417388</v>
      </c>
      <c r="C2156" s="63">
        <v>6.6297334815826119</v>
      </c>
    </row>
    <row r="2157" spans="1:3" x14ac:dyDescent="0.2">
      <c r="A2157" s="63">
        <v>2128</v>
      </c>
      <c r="B2157" s="63">
        <v>22.026214711185688</v>
      </c>
      <c r="C2157" s="63">
        <v>3.9737852888143124</v>
      </c>
    </row>
    <row r="2158" spans="1:3" x14ac:dyDescent="0.2">
      <c r="A2158" s="63">
        <v>2129</v>
      </c>
      <c r="B2158" s="63">
        <v>45.804623029250806</v>
      </c>
      <c r="C2158" s="63">
        <v>10.195376970749194</v>
      </c>
    </row>
    <row r="2159" spans="1:3" x14ac:dyDescent="0.2">
      <c r="A2159" s="63">
        <v>2130</v>
      </c>
      <c r="B2159" s="63">
        <v>39.55426366310477</v>
      </c>
      <c r="C2159" s="63">
        <v>7.4457363368952301</v>
      </c>
    </row>
    <row r="2160" spans="1:3" x14ac:dyDescent="0.2">
      <c r="A2160" s="63">
        <v>2131</v>
      </c>
      <c r="B2160" s="63">
        <v>71.38952979012879</v>
      </c>
      <c r="C2160" s="63">
        <v>12.61047020987121</v>
      </c>
    </row>
    <row r="2161" spans="1:3" x14ac:dyDescent="0.2">
      <c r="A2161" s="63">
        <v>2132</v>
      </c>
      <c r="B2161" s="63">
        <v>66.895941140171246</v>
      </c>
      <c r="C2161" s="63">
        <v>16.104058859828754</v>
      </c>
    </row>
    <row r="2162" spans="1:3" x14ac:dyDescent="0.2">
      <c r="A2162" s="63">
        <v>2133</v>
      </c>
      <c r="B2162" s="63">
        <v>121.79394060123681</v>
      </c>
      <c r="C2162" s="63">
        <v>24.206059398763188</v>
      </c>
    </row>
    <row r="2163" spans="1:3" x14ac:dyDescent="0.2">
      <c r="A2163" s="63">
        <v>2134</v>
      </c>
      <c r="B2163" s="63">
        <v>89.870303630922791</v>
      </c>
      <c r="C2163" s="63">
        <v>16.129696369077209</v>
      </c>
    </row>
    <row r="2164" spans="1:3" x14ac:dyDescent="0.2">
      <c r="A2164" s="63">
        <v>2135</v>
      </c>
      <c r="B2164" s="63">
        <v>130.94224909687691</v>
      </c>
      <c r="C2164" s="63">
        <v>26.057750903123093</v>
      </c>
    </row>
    <row r="2165" spans="1:3" x14ac:dyDescent="0.2">
      <c r="A2165" s="63">
        <v>2136</v>
      </c>
      <c r="B2165" s="63">
        <v>123.10376524561424</v>
      </c>
      <c r="C2165" s="63">
        <v>24.896234754385759</v>
      </c>
    </row>
    <row r="2166" spans="1:3" x14ac:dyDescent="0.2">
      <c r="A2166" s="63">
        <v>2137</v>
      </c>
      <c r="B2166" s="63">
        <v>89.870303630922791</v>
      </c>
      <c r="C2166" s="63">
        <v>16.129696369077209</v>
      </c>
    </row>
    <row r="2167" spans="1:3" x14ac:dyDescent="0.2">
      <c r="A2167" s="63">
        <v>2138</v>
      </c>
      <c r="B2167" s="63">
        <v>130.94224909687691</v>
      </c>
      <c r="C2167" s="63">
        <v>26.057750903123093</v>
      </c>
    </row>
    <row r="2168" spans="1:3" x14ac:dyDescent="0.2">
      <c r="A2168" s="63">
        <v>2139</v>
      </c>
      <c r="B2168" s="63">
        <v>70.079705145751348</v>
      </c>
      <c r="C2168" s="63">
        <v>12.920294854248652</v>
      </c>
    </row>
    <row r="2169" spans="1:3" x14ac:dyDescent="0.2">
      <c r="A2169" s="63">
        <v>2140</v>
      </c>
      <c r="B2169" s="63">
        <v>68.205765784548689</v>
      </c>
      <c r="C2169" s="63">
        <v>15.794234215451311</v>
      </c>
    </row>
    <row r="2170" spans="1:3" x14ac:dyDescent="0.2">
      <c r="A2170" s="63">
        <v>2141</v>
      </c>
      <c r="B2170" s="63">
        <v>273.61326040509186</v>
      </c>
      <c r="C2170" s="63">
        <v>42.386739594908136</v>
      </c>
    </row>
    <row r="2171" spans="1:3" x14ac:dyDescent="0.2">
      <c r="A2171" s="63">
        <v>2142</v>
      </c>
      <c r="B2171" s="63">
        <v>197.68619790430938</v>
      </c>
      <c r="C2171" s="63">
        <v>20.313802095690619</v>
      </c>
    </row>
    <row r="2172" spans="1:3" x14ac:dyDescent="0.2">
      <c r="A2172" s="63">
        <v>2143</v>
      </c>
      <c r="B2172" s="63">
        <v>161.70346157645113</v>
      </c>
      <c r="C2172" s="63">
        <v>11.296538423548867</v>
      </c>
    </row>
    <row r="2173" spans="1:3" x14ac:dyDescent="0.2">
      <c r="A2173" s="63">
        <v>2144</v>
      </c>
      <c r="B2173" s="63">
        <v>112.33827650906976</v>
      </c>
      <c r="C2173" s="63">
        <v>23.661723490930243</v>
      </c>
    </row>
    <row r="2174" spans="1:3" x14ac:dyDescent="0.2">
      <c r="A2174" s="63">
        <v>2145</v>
      </c>
      <c r="B2174" s="63">
        <v>254.73296813553441</v>
      </c>
      <c r="C2174" s="63">
        <v>60.267031864465594</v>
      </c>
    </row>
    <row r="2175" spans="1:3" x14ac:dyDescent="0.2">
      <c r="A2175" s="63">
        <v>2146</v>
      </c>
      <c r="B2175" s="63">
        <v>111.02845186469231</v>
      </c>
      <c r="C2175" s="63">
        <v>22.971548135307685</v>
      </c>
    </row>
    <row r="2176" spans="1:3" x14ac:dyDescent="0.2">
      <c r="A2176" s="63">
        <v>2147</v>
      </c>
      <c r="B2176" s="63">
        <v>195.13756489222521</v>
      </c>
      <c r="C2176" s="63">
        <v>24.862435107774786</v>
      </c>
    </row>
    <row r="2177" spans="1:3" x14ac:dyDescent="0.2">
      <c r="A2177" s="63">
        <v>2148</v>
      </c>
      <c r="B2177" s="63">
        <v>230.84001637229167</v>
      </c>
      <c r="C2177" s="63">
        <v>42.159983627708328</v>
      </c>
    </row>
    <row r="2178" spans="1:3" x14ac:dyDescent="0.2">
      <c r="A2178" s="63">
        <v>2149</v>
      </c>
      <c r="B2178" s="63">
        <v>11.978458648729879</v>
      </c>
      <c r="C2178" s="63">
        <v>5.0215413512701215</v>
      </c>
    </row>
    <row r="2179" spans="1:3" x14ac:dyDescent="0.2">
      <c r="A2179" s="63">
        <v>2150</v>
      </c>
      <c r="B2179" s="63">
        <v>10.668634004352434</v>
      </c>
      <c r="C2179" s="63">
        <v>5.3313659956475661</v>
      </c>
    </row>
    <row r="2180" spans="1:3" x14ac:dyDescent="0.2">
      <c r="A2180" s="63">
        <v>2151</v>
      </c>
      <c r="B2180" s="63">
        <v>11.661211152086285</v>
      </c>
      <c r="C2180" s="63">
        <v>5.3387888479137153</v>
      </c>
    </row>
    <row r="2181" spans="1:3" x14ac:dyDescent="0.2">
      <c r="A2181" s="63">
        <v>2152</v>
      </c>
      <c r="B2181" s="63">
        <v>4.0345269620274857</v>
      </c>
      <c r="C2181" s="63">
        <v>3.9654730379725143</v>
      </c>
    </row>
    <row r="2182" spans="1:3" x14ac:dyDescent="0.2">
      <c r="A2182" s="63">
        <v>2153</v>
      </c>
      <c r="B2182" s="63">
        <v>14.570046986451789</v>
      </c>
      <c r="C2182" s="63">
        <v>4.4299530135482108</v>
      </c>
    </row>
    <row r="2183" spans="1:3" x14ac:dyDescent="0.2">
      <c r="A2183" s="63">
        <v>2154</v>
      </c>
      <c r="B2183" s="63">
        <v>-16.665180938242408</v>
      </c>
      <c r="C2183" s="63">
        <v>-0.33481906175759235</v>
      </c>
    </row>
    <row r="2184" spans="1:3" x14ac:dyDescent="0.2">
      <c r="A2184" s="63">
        <v>2155</v>
      </c>
      <c r="B2184" s="63">
        <v>-38.896014723330978</v>
      </c>
      <c r="C2184" s="63">
        <v>-22.103985276669022</v>
      </c>
    </row>
    <row r="2185" spans="1:3" x14ac:dyDescent="0.2">
      <c r="A2185" s="63">
        <v>2156</v>
      </c>
      <c r="B2185" s="63">
        <v>12.620578249797569</v>
      </c>
      <c r="C2185" s="63">
        <v>1.3794217502024306</v>
      </c>
    </row>
    <row r="2186" spans="1:3" x14ac:dyDescent="0.2">
      <c r="A2186" s="63">
        <v>2157</v>
      </c>
      <c r="B2186" s="63">
        <v>-10.832661852762143</v>
      </c>
      <c r="C2186" s="63">
        <v>-3.1673381472378566</v>
      </c>
    </row>
    <row r="2187" spans="1:3" x14ac:dyDescent="0.2">
      <c r="A2187" s="63">
        <v>2158</v>
      </c>
      <c r="B2187" s="63">
        <v>-4.266418498519716</v>
      </c>
      <c r="C2187" s="63">
        <v>-1.733581501480284</v>
      </c>
    </row>
    <row r="2188" spans="1:3" x14ac:dyDescent="0.2">
      <c r="A2188" s="63">
        <v>2159</v>
      </c>
      <c r="B2188" s="63">
        <v>61.505341847200086</v>
      </c>
      <c r="C2188" s="63">
        <v>13.494658152799914</v>
      </c>
    </row>
    <row r="2189" spans="1:3" x14ac:dyDescent="0.2">
      <c r="A2189" s="63">
        <v>2160</v>
      </c>
      <c r="B2189" s="63">
        <v>57.697501462045103</v>
      </c>
      <c r="C2189" s="63">
        <v>12.302498537954897</v>
      </c>
    </row>
    <row r="2190" spans="1:3" x14ac:dyDescent="0.2">
      <c r="A2190" s="63">
        <v>2161</v>
      </c>
      <c r="B2190" s="63">
        <v>51.673076408103739</v>
      </c>
      <c r="C2190" s="63">
        <v>9.3269235918962607</v>
      </c>
    </row>
    <row r="2191" spans="1:3" x14ac:dyDescent="0.2">
      <c r="A2191" s="63">
        <v>2162</v>
      </c>
      <c r="B2191" s="63">
        <v>60.813990209439716</v>
      </c>
      <c r="C2191" s="63">
        <v>12.186009790560284</v>
      </c>
    </row>
    <row r="2192" spans="1:3" x14ac:dyDescent="0.2">
      <c r="A2192" s="63">
        <v>2163</v>
      </c>
      <c r="B2192" s="63">
        <v>38.163503423307155</v>
      </c>
      <c r="C2192" s="63">
        <v>6.8364965766928449</v>
      </c>
    </row>
    <row r="2193" spans="1:3" x14ac:dyDescent="0.2">
      <c r="A2193" s="63">
        <v>2164</v>
      </c>
      <c r="B2193" s="63">
        <v>36.020197739795186</v>
      </c>
      <c r="C2193" s="63">
        <v>8.9798022602048135</v>
      </c>
    </row>
    <row r="2194" spans="1:3" x14ac:dyDescent="0.2">
      <c r="A2194" s="63">
        <v>2165</v>
      </c>
      <c r="B2194" s="63">
        <v>86.473022424000021</v>
      </c>
      <c r="C2194" s="63">
        <v>19.526977575999979</v>
      </c>
    </row>
    <row r="2195" spans="1:3" x14ac:dyDescent="0.2">
      <c r="A2195" s="63">
        <v>2166</v>
      </c>
      <c r="B2195" s="63">
        <v>88.522864677622451</v>
      </c>
      <c r="C2195" s="63">
        <v>15.477135322377549</v>
      </c>
    </row>
    <row r="2196" spans="1:3" x14ac:dyDescent="0.2">
      <c r="A2196" s="63">
        <v>2167</v>
      </c>
      <c r="B2196" s="63">
        <v>123.82980489890932</v>
      </c>
      <c r="C2196" s="63">
        <v>30.170195101090684</v>
      </c>
    </row>
    <row r="2197" spans="1:3" x14ac:dyDescent="0.2">
      <c r="A2197" s="63">
        <v>2168</v>
      </c>
      <c r="B2197" s="63">
        <v>20.716390066808245</v>
      </c>
      <c r="C2197" s="63">
        <v>4.2836099331917552</v>
      </c>
    </row>
    <row r="2198" spans="1:3" x14ac:dyDescent="0.2">
      <c r="A2198" s="63">
        <v>2169</v>
      </c>
      <c r="B2198" s="63">
        <v>45.680091162794831</v>
      </c>
      <c r="C2198" s="63">
        <v>7.319908837205169</v>
      </c>
    </row>
    <row r="2199" spans="1:3" x14ac:dyDescent="0.2">
      <c r="A2199" s="63">
        <v>2170</v>
      </c>
      <c r="B2199" s="63">
        <v>55.147297696751409</v>
      </c>
      <c r="C2199" s="63">
        <v>9.8527023032485914</v>
      </c>
    </row>
    <row r="2200" spans="1:3" x14ac:dyDescent="0.2">
      <c r="A2200" s="63">
        <v>2171</v>
      </c>
      <c r="B2200" s="63">
        <v>-4.2373031690953962</v>
      </c>
      <c r="C2200" s="63">
        <v>4.2373031690953962</v>
      </c>
    </row>
    <row r="2201" spans="1:3" x14ac:dyDescent="0.2">
      <c r="A2201" s="63">
        <v>2172</v>
      </c>
      <c r="B2201" s="63">
        <v>90.058068742077182</v>
      </c>
      <c r="C2201" s="63">
        <v>18.941931257922818</v>
      </c>
    </row>
    <row r="2202" spans="1:3" x14ac:dyDescent="0.2">
      <c r="A2202" s="63">
        <v>2173</v>
      </c>
      <c r="B2202" s="63">
        <v>35.063188607203188</v>
      </c>
      <c r="C2202" s="63">
        <v>8.9368113927968125</v>
      </c>
    </row>
    <row r="2203" spans="1:3" x14ac:dyDescent="0.2">
      <c r="A2203" s="63">
        <v>2174</v>
      </c>
      <c r="B2203" s="63">
        <v>61.579002298520109</v>
      </c>
      <c r="C2203" s="63">
        <v>11.420997701479891</v>
      </c>
    </row>
    <row r="2204" spans="1:3" x14ac:dyDescent="0.2">
      <c r="A2204" s="63">
        <v>2175</v>
      </c>
      <c r="B2204" s="63">
        <v>2.8018323834056211</v>
      </c>
      <c r="C2204" s="63">
        <v>8.1981676165943789</v>
      </c>
    </row>
    <row r="2205" spans="1:3" x14ac:dyDescent="0.2">
      <c r="A2205" s="63">
        <v>2176</v>
      </c>
      <c r="B2205" s="63">
        <v>48.707292759328283</v>
      </c>
      <c r="C2205" s="63">
        <v>10.292707240671717</v>
      </c>
    </row>
    <row r="2206" spans="1:3" x14ac:dyDescent="0.2">
      <c r="A2206" s="63">
        <v>2177</v>
      </c>
      <c r="B2206" s="63">
        <v>44.828817450006433</v>
      </c>
      <c r="C2206" s="63">
        <v>8.1711825499935671</v>
      </c>
    </row>
    <row r="2207" spans="1:3" x14ac:dyDescent="0.2">
      <c r="A2207" s="63">
        <v>2178</v>
      </c>
      <c r="B2207" s="63">
        <v>16.956173231308949</v>
      </c>
      <c r="C2207" s="63">
        <v>3.0438267686910514</v>
      </c>
    </row>
    <row r="2208" spans="1:3" x14ac:dyDescent="0.2">
      <c r="A2208" s="63">
        <v>2179</v>
      </c>
      <c r="B2208" s="63">
        <v>5.5528184199251571</v>
      </c>
      <c r="C2208" s="63">
        <v>8.4471815800748438</v>
      </c>
    </row>
    <row r="2209" spans="1:3" x14ac:dyDescent="0.2">
      <c r="A2209" s="63">
        <v>2180</v>
      </c>
      <c r="B2209" s="63">
        <v>66.410514309702222</v>
      </c>
      <c r="C2209" s="63">
        <v>12.589485690297778</v>
      </c>
    </row>
    <row r="2210" spans="1:3" x14ac:dyDescent="0.2">
      <c r="A2210" s="63">
        <v>2181</v>
      </c>
      <c r="B2210" s="63">
        <v>52.982901052481182</v>
      </c>
      <c r="C2210" s="63">
        <v>9.0170989475188179</v>
      </c>
    </row>
    <row r="2211" spans="1:3" x14ac:dyDescent="0.2">
      <c r="A2211" s="63">
        <v>2182</v>
      </c>
      <c r="B2211" s="63">
        <v>60.813990209439716</v>
      </c>
      <c r="C2211" s="63">
        <v>12.186009790560284</v>
      </c>
    </row>
    <row r="2212" spans="1:3" x14ac:dyDescent="0.2">
      <c r="A2212" s="63">
        <v>2183</v>
      </c>
      <c r="B2212" s="63">
        <v>60.195517202822643</v>
      </c>
      <c r="C2212" s="63">
        <v>12.804482797177357</v>
      </c>
    </row>
    <row r="2213" spans="1:3" x14ac:dyDescent="0.2">
      <c r="A2213" s="63">
        <v>2184</v>
      </c>
      <c r="B2213" s="63">
        <v>44.106857587962871</v>
      </c>
      <c r="C2213" s="63">
        <v>10.893142412037129</v>
      </c>
    </row>
    <row r="2214" spans="1:3" x14ac:dyDescent="0.2">
      <c r="A2214" s="63">
        <v>2185</v>
      </c>
      <c r="B2214" s="63">
        <v>2.8018323834056211</v>
      </c>
      <c r="C2214" s="63">
        <v>8.1981676165943789</v>
      </c>
    </row>
    <row r="2215" spans="1:3" x14ac:dyDescent="0.2">
      <c r="A2215" s="63">
        <v>2186</v>
      </c>
      <c r="B2215" s="63">
        <v>39.824976343702843</v>
      </c>
      <c r="C2215" s="63">
        <v>7.1750236562971565</v>
      </c>
    </row>
    <row r="2216" spans="1:3" x14ac:dyDescent="0.2">
      <c r="A2216" s="63">
        <v>2187</v>
      </c>
      <c r="B2216" s="63">
        <v>138.77971786010636</v>
      </c>
      <c r="C2216" s="63">
        <v>40.220282139893641</v>
      </c>
    </row>
    <row r="2217" spans="1:3" x14ac:dyDescent="0.2">
      <c r="A2217" s="63">
        <v>2188</v>
      </c>
      <c r="B2217" s="63">
        <v>44.828817450006433</v>
      </c>
      <c r="C2217" s="63">
        <v>8.1711825499935671</v>
      </c>
    </row>
    <row r="2218" spans="1:3" x14ac:dyDescent="0.2">
      <c r="A2218" s="63">
        <v>2189</v>
      </c>
      <c r="B2218" s="63">
        <v>16.956173231308949</v>
      </c>
      <c r="C2218" s="63">
        <v>3.0438267686910514</v>
      </c>
    </row>
    <row r="2219" spans="1:3" x14ac:dyDescent="0.2">
      <c r="A2219" s="63">
        <v>2190</v>
      </c>
      <c r="B2219" s="63">
        <v>50.017117403705733</v>
      </c>
      <c r="C2219" s="63">
        <v>10.982882596294267</v>
      </c>
    </row>
    <row r="2220" spans="1:3" x14ac:dyDescent="0.2">
      <c r="A2220" s="63">
        <v>2191</v>
      </c>
      <c r="B2220" s="63">
        <v>34.710373095417744</v>
      </c>
      <c r="C2220" s="63">
        <v>9.2896269045822564</v>
      </c>
    </row>
    <row r="2221" spans="1:3" x14ac:dyDescent="0.2">
      <c r="A2221" s="63">
        <v>2192</v>
      </c>
      <c r="B2221" s="63">
        <v>35.063188607203188</v>
      </c>
      <c r="C2221" s="63">
        <v>8.9368113927968125</v>
      </c>
    </row>
    <row r="2222" spans="1:3" x14ac:dyDescent="0.2">
      <c r="A2222" s="63">
        <v>2193</v>
      </c>
      <c r="B2222" s="63">
        <v>5.5528184199251571</v>
      </c>
      <c r="C2222" s="63">
        <v>8.4471815800748438</v>
      </c>
    </row>
    <row r="2223" spans="1:3" x14ac:dyDescent="0.2">
      <c r="A2223" s="63">
        <v>2194</v>
      </c>
      <c r="B2223" s="63">
        <v>65.100689665324779</v>
      </c>
      <c r="C2223" s="63">
        <v>12.899310334675221</v>
      </c>
    </row>
    <row r="2224" spans="1:3" x14ac:dyDescent="0.2">
      <c r="A2224" s="63">
        <v>2195</v>
      </c>
      <c r="B2224" s="63">
        <v>86.473022424000021</v>
      </c>
      <c r="C2224" s="63">
        <v>19.526977575999979</v>
      </c>
    </row>
    <row r="2225" spans="1:3" x14ac:dyDescent="0.2">
      <c r="A2225" s="63">
        <v>2196</v>
      </c>
      <c r="B2225" s="63">
        <v>88.522864677622451</v>
      </c>
      <c r="C2225" s="63">
        <v>15.477135322377549</v>
      </c>
    </row>
    <row r="2226" spans="1:3" x14ac:dyDescent="0.2">
      <c r="A2226" s="63">
        <v>2197</v>
      </c>
      <c r="B2226" s="63">
        <v>22.026214711185688</v>
      </c>
      <c r="C2226" s="63">
        <v>3.9737852888143124</v>
      </c>
    </row>
    <row r="2227" spans="1:3" x14ac:dyDescent="0.2">
      <c r="A2227" s="63">
        <v>2198</v>
      </c>
      <c r="B2227" s="63">
        <v>36.020197739795186</v>
      </c>
      <c r="C2227" s="63">
        <v>8.9798022602048135</v>
      </c>
    </row>
    <row r="2228" spans="1:3" x14ac:dyDescent="0.2">
      <c r="A2228" s="63">
        <v>2199</v>
      </c>
      <c r="B2228" s="63">
        <v>38.163503423307155</v>
      </c>
      <c r="C2228" s="63">
        <v>6.8364965766928449</v>
      </c>
    </row>
    <row r="2229" spans="1:3" x14ac:dyDescent="0.2">
      <c r="A2229" s="63">
        <v>2200</v>
      </c>
      <c r="B2229" s="63">
        <v>-31.949231434592871</v>
      </c>
      <c r="C2229" s="63">
        <v>-4.0507685654071288</v>
      </c>
    </row>
    <row r="2230" spans="1:3" x14ac:dyDescent="0.2">
      <c r="A2230" s="63">
        <v>2201</v>
      </c>
      <c r="B2230" s="63">
        <v>141.12466840577062</v>
      </c>
      <c r="C2230" s="63">
        <v>14.87533159422938</v>
      </c>
    </row>
    <row r="2231" spans="1:3" x14ac:dyDescent="0.2">
      <c r="A2231" s="63">
        <v>2202</v>
      </c>
      <c r="B2231" s="63">
        <v>446.06984961329607</v>
      </c>
      <c r="C2231" s="63">
        <v>125.93015038670393</v>
      </c>
    </row>
    <row r="2232" spans="1:3" x14ac:dyDescent="0.2">
      <c r="A2232" s="63">
        <v>2203</v>
      </c>
      <c r="B2232" s="63">
        <v>-4.266418498519716</v>
      </c>
      <c r="C2232" s="63">
        <v>-1.733581501480284</v>
      </c>
    </row>
    <row r="2233" spans="1:3" x14ac:dyDescent="0.2">
      <c r="A2233" s="63">
        <v>2204</v>
      </c>
      <c r="B2233" s="63">
        <v>10.351386507708838</v>
      </c>
      <c r="C2233" s="63">
        <v>5.6486134922911617</v>
      </c>
    </row>
    <row r="2234" spans="1:3" x14ac:dyDescent="0.2">
      <c r="A2234" s="63">
        <v>2205</v>
      </c>
      <c r="B2234" s="63">
        <v>11.978458648729879</v>
      </c>
      <c r="C2234" s="63">
        <v>5.0215413512701215</v>
      </c>
    </row>
    <row r="2235" spans="1:3" x14ac:dyDescent="0.2">
      <c r="A2235" s="63">
        <v>2206</v>
      </c>
      <c r="B2235" s="63">
        <v>-15.355356293864952</v>
      </c>
      <c r="C2235" s="63">
        <v>-0.64464370613504762</v>
      </c>
    </row>
    <row r="2236" spans="1:3" x14ac:dyDescent="0.2">
      <c r="A2236" s="63">
        <v>2207</v>
      </c>
      <c r="B2236" s="63">
        <v>-9.5228372083846935</v>
      </c>
      <c r="C2236" s="63">
        <v>-2.4771627916153065</v>
      </c>
    </row>
    <row r="2237" spans="1:3" x14ac:dyDescent="0.2">
      <c r="A2237" s="63">
        <v>2208</v>
      </c>
      <c r="B2237" s="63">
        <v>26.346736855195989</v>
      </c>
      <c r="C2237" s="63">
        <v>4.6532631448040114</v>
      </c>
    </row>
    <row r="2238" spans="1:3" x14ac:dyDescent="0.2">
      <c r="A2238" s="63">
        <v>2209</v>
      </c>
      <c r="B2238" s="63">
        <v>32.093139517170059</v>
      </c>
      <c r="C2238" s="63">
        <v>6.9068604828299414</v>
      </c>
    </row>
    <row r="2239" spans="1:3" x14ac:dyDescent="0.2">
      <c r="A2239" s="63">
        <v>2210</v>
      </c>
      <c r="B2239" s="63">
        <v>154.6733750546455</v>
      </c>
      <c r="C2239" s="63">
        <v>18.326624945354496</v>
      </c>
    </row>
    <row r="2240" spans="1:3" x14ac:dyDescent="0.2">
      <c r="A2240" s="63">
        <v>2211</v>
      </c>
      <c r="B2240" s="63">
        <v>-123.6304992256582</v>
      </c>
      <c r="C2240" s="63">
        <v>-52.369500774341802</v>
      </c>
    </row>
    <row r="2241" spans="1:3" x14ac:dyDescent="0.2">
      <c r="A2241" s="63">
        <v>2212</v>
      </c>
      <c r="B2241" s="63">
        <v>130.94224909687691</v>
      </c>
      <c r="C2241" s="63">
        <v>26.057750903123093</v>
      </c>
    </row>
    <row r="2242" spans="1:3" x14ac:dyDescent="0.2">
      <c r="A2242" s="63">
        <v>2213</v>
      </c>
      <c r="B2242" s="63">
        <v>121.79394060123681</v>
      </c>
      <c r="C2242" s="63">
        <v>24.206059398763188</v>
      </c>
    </row>
    <row r="2243" spans="1:3" x14ac:dyDescent="0.2">
      <c r="A2243" s="63">
        <v>2214</v>
      </c>
      <c r="B2243" s="63">
        <v>71.38952979012879</v>
      </c>
      <c r="C2243" s="63">
        <v>12.61047020987121</v>
      </c>
    </row>
    <row r="2244" spans="1:3" x14ac:dyDescent="0.2">
      <c r="A2244" s="63">
        <v>2215</v>
      </c>
      <c r="B2244" s="63">
        <v>-223.32633843163919</v>
      </c>
      <c r="C2244" s="63">
        <v>-44.673661568360814</v>
      </c>
    </row>
    <row r="2245" spans="1:3" x14ac:dyDescent="0.2">
      <c r="A2245" s="63">
        <v>2216</v>
      </c>
      <c r="B2245" s="63">
        <v>228.1537236637584</v>
      </c>
      <c r="C2245" s="63">
        <v>44.846276336241601</v>
      </c>
    </row>
    <row r="2246" spans="1:3" x14ac:dyDescent="0.2">
      <c r="A2246" s="63">
        <v>2217</v>
      </c>
      <c r="B2246" s="63">
        <v>332.9030738531165</v>
      </c>
      <c r="C2246" s="63">
        <v>75.096926146883504</v>
      </c>
    </row>
    <row r="2247" spans="1:3" x14ac:dyDescent="0.2">
      <c r="A2247" s="63">
        <v>2218</v>
      </c>
      <c r="B2247" s="63">
        <v>46.079765693834901</v>
      </c>
      <c r="C2247" s="63">
        <v>8.9202343061650993</v>
      </c>
    </row>
    <row r="2248" spans="1:3" x14ac:dyDescent="0.2">
      <c r="A2248" s="63">
        <v>2219</v>
      </c>
      <c r="B2248" s="63">
        <v>52.982901052481182</v>
      </c>
      <c r="C2248" s="63">
        <v>9.0170989475188179</v>
      </c>
    </row>
    <row r="2249" spans="1:3" x14ac:dyDescent="0.2">
      <c r="A2249" s="63">
        <v>2220</v>
      </c>
      <c r="B2249" s="63">
        <v>37.369158340443931</v>
      </c>
      <c r="C2249" s="63">
        <v>9.6308416595560686</v>
      </c>
    </row>
    <row r="2250" spans="1:3" x14ac:dyDescent="0.2">
      <c r="A2250" s="63">
        <v>2221</v>
      </c>
      <c r="B2250" s="63">
        <v>35.063188607203188</v>
      </c>
      <c r="C2250" s="63">
        <v>8.9368113927968125</v>
      </c>
    </row>
    <row r="2251" spans="1:3" x14ac:dyDescent="0.2">
      <c r="A2251" s="63">
        <v>2222</v>
      </c>
      <c r="B2251" s="63">
        <v>4.111657027783064</v>
      </c>
      <c r="C2251" s="63">
        <v>7.888342972216936</v>
      </c>
    </row>
    <row r="2252" spans="1:3" x14ac:dyDescent="0.2">
      <c r="A2252" s="63">
        <v>2223</v>
      </c>
      <c r="B2252" s="63">
        <v>90.058068742077182</v>
      </c>
      <c r="C2252" s="63">
        <v>18.941931257922818</v>
      </c>
    </row>
    <row r="2253" spans="1:3" x14ac:dyDescent="0.2">
      <c r="A2253" s="63">
        <v>2224</v>
      </c>
      <c r="B2253" s="63">
        <v>62.888826942897545</v>
      </c>
      <c r="C2253" s="63">
        <v>12.111173057102455</v>
      </c>
    </row>
    <row r="2254" spans="1:3" x14ac:dyDescent="0.2">
      <c r="A2254" s="63">
        <v>2225</v>
      </c>
      <c r="B2254" s="63">
        <v>11.661211152086285</v>
      </c>
      <c r="C2254" s="63">
        <v>5.3387888479137153</v>
      </c>
    </row>
    <row r="2255" spans="1:3" x14ac:dyDescent="0.2">
      <c r="A2255" s="63">
        <v>2226</v>
      </c>
      <c r="B2255" s="63">
        <v>1.414877673272593</v>
      </c>
      <c r="C2255" s="63">
        <v>4.585122326727407</v>
      </c>
    </row>
    <row r="2256" spans="1:3" x14ac:dyDescent="0.2">
      <c r="A2256" s="63">
        <v>2227</v>
      </c>
      <c r="B2256" s="63">
        <v>33.402964161547501</v>
      </c>
      <c r="C2256" s="63">
        <v>7.5970358384524985</v>
      </c>
    </row>
    <row r="2257" spans="1:3" x14ac:dyDescent="0.2">
      <c r="A2257" s="63">
        <v>2228</v>
      </c>
      <c r="B2257" s="63">
        <v>-38.896014723330978</v>
      </c>
      <c r="C2257" s="63">
        <v>-22.103985276669022</v>
      </c>
    </row>
    <row r="2258" spans="1:3" x14ac:dyDescent="0.2">
      <c r="A2258" s="63">
        <v>2229</v>
      </c>
      <c r="B2258" s="63">
        <v>-9.5228372083846935</v>
      </c>
      <c r="C2258" s="63">
        <v>-2.4771627916153065</v>
      </c>
    </row>
    <row r="2259" spans="1:3" x14ac:dyDescent="0.2">
      <c r="A2259" s="63">
        <v>2230</v>
      </c>
      <c r="B2259" s="63">
        <v>-15.355356293864952</v>
      </c>
      <c r="C2259" s="63">
        <v>-0.64464370613504762</v>
      </c>
    </row>
    <row r="2260" spans="1:3" x14ac:dyDescent="0.2">
      <c r="A2260" s="63">
        <v>2231</v>
      </c>
      <c r="B2260" s="63">
        <v>12.620578249797569</v>
      </c>
      <c r="C2260" s="63">
        <v>1.3794217502024306</v>
      </c>
    </row>
    <row r="2261" spans="1:3" x14ac:dyDescent="0.2">
      <c r="A2261" s="63">
        <v>2232</v>
      </c>
      <c r="B2261" s="63">
        <v>16.956173231308949</v>
      </c>
      <c r="C2261" s="63">
        <v>3.0438267686910514</v>
      </c>
    </row>
    <row r="2262" spans="1:3" x14ac:dyDescent="0.2">
      <c r="A2262" s="63">
        <v>2233</v>
      </c>
      <c r="B2262" s="63">
        <v>6.8626430643026</v>
      </c>
      <c r="C2262" s="63">
        <v>9.1373569356974009</v>
      </c>
    </row>
    <row r="2263" spans="1:3" x14ac:dyDescent="0.2">
      <c r="A2263" s="63">
        <v>2234</v>
      </c>
      <c r="B2263" s="63">
        <v>38.244439018727327</v>
      </c>
      <c r="C2263" s="63">
        <v>6.7555609812726729</v>
      </c>
    </row>
    <row r="2264" spans="1:3" x14ac:dyDescent="0.2">
      <c r="A2264" s="63">
        <v>2235</v>
      </c>
      <c r="B2264" s="63">
        <v>34.710373095417744</v>
      </c>
      <c r="C2264" s="63">
        <v>9.2896269045822564</v>
      </c>
    </row>
    <row r="2265" spans="1:3" x14ac:dyDescent="0.2">
      <c r="A2265" s="63">
        <v>2236</v>
      </c>
      <c r="B2265" s="63">
        <v>87.213040033245008</v>
      </c>
      <c r="C2265" s="63">
        <v>15.786959966754992</v>
      </c>
    </row>
    <row r="2266" spans="1:3" x14ac:dyDescent="0.2">
      <c r="A2266" s="63">
        <v>2237</v>
      </c>
      <c r="B2266" s="63">
        <v>36.853678778929712</v>
      </c>
      <c r="C2266" s="63">
        <v>7.1463212210702878</v>
      </c>
    </row>
    <row r="2267" spans="1:3" x14ac:dyDescent="0.2">
      <c r="A2267" s="63">
        <v>2238</v>
      </c>
      <c r="B2267" s="63">
        <v>85.163197779622564</v>
      </c>
      <c r="C2267" s="63">
        <v>18.836802220377436</v>
      </c>
    </row>
    <row r="2268" spans="1:3" x14ac:dyDescent="0.2">
      <c r="A2268" s="63">
        <v>2239</v>
      </c>
      <c r="B2268" s="63">
        <v>44.370266518417388</v>
      </c>
      <c r="C2268" s="63">
        <v>6.6297334815826119</v>
      </c>
    </row>
    <row r="2269" spans="1:3" x14ac:dyDescent="0.2">
      <c r="A2269" s="63">
        <v>2240</v>
      </c>
      <c r="B2269" s="63">
        <v>55.147297696751409</v>
      </c>
      <c r="C2269" s="63">
        <v>9.8527023032485914</v>
      </c>
    </row>
    <row r="2270" spans="1:3" x14ac:dyDescent="0.2">
      <c r="A2270" s="63">
        <v>2241</v>
      </c>
      <c r="B2270" s="63">
        <v>202.65598046151717</v>
      </c>
      <c r="C2270" s="63">
        <v>45.344019538482826</v>
      </c>
    </row>
    <row r="2271" spans="1:3" x14ac:dyDescent="0.2">
      <c r="A2271" s="63">
        <v>2242</v>
      </c>
      <c r="B2271" s="63">
        <v>89.870303630922791</v>
      </c>
      <c r="C2271" s="63">
        <v>16.129696369077209</v>
      </c>
    </row>
    <row r="2272" spans="1:3" x14ac:dyDescent="0.2">
      <c r="A2272" s="63">
        <v>2243</v>
      </c>
      <c r="B2272" s="63">
        <v>66.895941140171246</v>
      </c>
      <c r="C2272" s="63">
        <v>16.104058859828754</v>
      </c>
    </row>
    <row r="2273" spans="1:3" x14ac:dyDescent="0.2">
      <c r="A2273" s="63">
        <v>2244</v>
      </c>
      <c r="B2273" s="63">
        <v>123.10376524561424</v>
      </c>
      <c r="C2273" s="63">
        <v>24.896234754385759</v>
      </c>
    </row>
    <row r="2274" spans="1:3" x14ac:dyDescent="0.2">
      <c r="A2274" s="63">
        <v>2245</v>
      </c>
      <c r="B2274" s="63">
        <v>71.38952979012879</v>
      </c>
      <c r="C2274" s="63">
        <v>12.61047020987121</v>
      </c>
    </row>
    <row r="2275" spans="1:3" x14ac:dyDescent="0.2">
      <c r="A2275" s="63">
        <v>2246</v>
      </c>
      <c r="B2275" s="63">
        <v>27.656561499573431</v>
      </c>
      <c r="C2275" s="63">
        <v>5.3434385004265685</v>
      </c>
    </row>
    <row r="2276" spans="1:3" x14ac:dyDescent="0.2">
      <c r="A2276" s="63">
        <v>2247</v>
      </c>
      <c r="B2276" s="63">
        <v>32.093139517170059</v>
      </c>
      <c r="C2276" s="63">
        <v>6.9068604828299414</v>
      </c>
    </row>
    <row r="2277" spans="1:3" x14ac:dyDescent="0.2">
      <c r="A2277" s="63">
        <v>2248</v>
      </c>
      <c r="B2277" s="63">
        <v>-41.515664012085864</v>
      </c>
      <c r="C2277" s="63">
        <v>-20.484335987914136</v>
      </c>
    </row>
    <row r="2278" spans="1:3" x14ac:dyDescent="0.2">
      <c r="A2278" s="63">
        <v>2249</v>
      </c>
      <c r="B2278" s="63">
        <v>-15.355356293864952</v>
      </c>
      <c r="C2278" s="63">
        <v>-0.64464370613504762</v>
      </c>
    </row>
    <row r="2279" spans="1:3" x14ac:dyDescent="0.2">
      <c r="A2279" s="63">
        <v>2250</v>
      </c>
      <c r="B2279" s="63">
        <v>12.620578249797569</v>
      </c>
      <c r="C2279" s="63">
        <v>1.3794217502024306</v>
      </c>
    </row>
    <row r="2280" spans="1:3" x14ac:dyDescent="0.2">
      <c r="A2280" s="63">
        <v>2251</v>
      </c>
      <c r="B2280" s="63">
        <v>-10.832661852762143</v>
      </c>
      <c r="C2280" s="63">
        <v>-3.1673381472378566</v>
      </c>
    </row>
    <row r="2281" spans="1:3" x14ac:dyDescent="0.2">
      <c r="A2281" s="63">
        <v>2252</v>
      </c>
      <c r="B2281" s="63">
        <v>60.195517202822643</v>
      </c>
      <c r="C2281" s="63">
        <v>12.804482797177357</v>
      </c>
    </row>
    <row r="2282" spans="1:3" x14ac:dyDescent="0.2">
      <c r="A2282" s="63">
        <v>2253</v>
      </c>
      <c r="B2282" s="63">
        <v>60.813990209439716</v>
      </c>
      <c r="C2282" s="63">
        <v>12.186009790560284</v>
      </c>
    </row>
    <row r="2283" spans="1:3" x14ac:dyDescent="0.2">
      <c r="A2283" s="63">
        <v>2254</v>
      </c>
      <c r="B2283" s="63">
        <v>39.824976343702843</v>
      </c>
      <c r="C2283" s="63">
        <v>7.1750236562971565</v>
      </c>
    </row>
    <row r="2284" spans="1:3" x14ac:dyDescent="0.2">
      <c r="A2284" s="63">
        <v>2255</v>
      </c>
      <c r="B2284" s="63">
        <v>51.673076408103739</v>
      </c>
      <c r="C2284" s="63">
        <v>9.3269235918962607</v>
      </c>
    </row>
    <row r="2285" spans="1:3" x14ac:dyDescent="0.2">
      <c r="A2285" s="63">
        <v>2256</v>
      </c>
      <c r="B2285" s="63">
        <v>56.387676817667661</v>
      </c>
      <c r="C2285" s="63">
        <v>12.612323182332339</v>
      </c>
    </row>
    <row r="2286" spans="1:3" x14ac:dyDescent="0.2">
      <c r="A2286" s="63">
        <v>2257</v>
      </c>
      <c r="B2286" s="63">
        <v>44.769941049457458</v>
      </c>
      <c r="C2286" s="63">
        <v>8.2300589505425421</v>
      </c>
    </row>
    <row r="2287" spans="1:3" x14ac:dyDescent="0.2">
      <c r="A2287" s="63">
        <v>2258</v>
      </c>
      <c r="B2287" s="63">
        <v>132.25207374125435</v>
      </c>
      <c r="C2287" s="63">
        <v>26.74792625874565</v>
      </c>
    </row>
    <row r="2288" spans="1:3" x14ac:dyDescent="0.2">
      <c r="A2288" s="63">
        <v>2259</v>
      </c>
      <c r="B2288" s="63">
        <v>217.47040690351031</v>
      </c>
      <c r="C2288" s="63">
        <v>31.529593096489691</v>
      </c>
    </row>
    <row r="2289" spans="1:3" x14ac:dyDescent="0.2">
      <c r="A2289" s="63">
        <v>2260</v>
      </c>
      <c r="B2289" s="63">
        <v>88.560478986545348</v>
      </c>
      <c r="C2289" s="63">
        <v>15.439521013454652</v>
      </c>
    </row>
    <row r="2290" spans="1:3" x14ac:dyDescent="0.2">
      <c r="A2290" s="63">
        <v>2261</v>
      </c>
      <c r="B2290" s="63">
        <v>121.79394060123681</v>
      </c>
      <c r="C2290" s="63">
        <v>24.206059398763188</v>
      </c>
    </row>
    <row r="2291" spans="1:3" x14ac:dyDescent="0.2">
      <c r="A2291" s="63">
        <v>2262</v>
      </c>
      <c r="B2291" s="63">
        <v>71.38952979012879</v>
      </c>
      <c r="C2291" s="63">
        <v>12.61047020987121</v>
      </c>
    </row>
    <row r="2292" spans="1:3" x14ac:dyDescent="0.2">
      <c r="A2292" s="63">
        <v>2263</v>
      </c>
      <c r="B2292" s="63">
        <v>68.205765784548689</v>
      </c>
      <c r="C2292" s="63">
        <v>15.794234215451311</v>
      </c>
    </row>
    <row r="2293" spans="1:3" x14ac:dyDescent="0.2">
      <c r="A2293" s="63">
        <v>2264</v>
      </c>
      <c r="B2293" s="63">
        <v>273.33765628677315</v>
      </c>
      <c r="C2293" s="63">
        <v>42.662343713226846</v>
      </c>
    </row>
    <row r="2294" spans="1:3" x14ac:dyDescent="0.2">
      <c r="A2294" s="63">
        <v>2265</v>
      </c>
      <c r="B2294" s="63">
        <v>4.7686786780574915</v>
      </c>
      <c r="C2294" s="63">
        <v>-7.7686786780574915</v>
      </c>
    </row>
    <row r="2295" spans="1:3" x14ac:dyDescent="0.2">
      <c r="A2295" s="63">
        <v>2266</v>
      </c>
      <c r="B2295" s="63">
        <v>333.72988620807251</v>
      </c>
      <c r="C2295" s="63">
        <v>74.270113791927486</v>
      </c>
    </row>
    <row r="2296" spans="1:3" x14ac:dyDescent="0.2">
      <c r="A2296" s="63">
        <v>2267</v>
      </c>
      <c r="B2296" s="63">
        <v>-141.01589725096693</v>
      </c>
      <c r="C2296" s="63">
        <v>-40.98410274903307</v>
      </c>
    </row>
    <row r="2297" spans="1:3" x14ac:dyDescent="0.2">
      <c r="A2297" s="63">
        <v>2268</v>
      </c>
      <c r="B2297" s="63">
        <v>178.39390962200127</v>
      </c>
      <c r="C2297" s="63">
        <v>39.606090377998726</v>
      </c>
    </row>
    <row r="2298" spans="1:3" x14ac:dyDescent="0.2">
      <c r="A2298" s="63">
        <v>2269</v>
      </c>
      <c r="B2298" s="63">
        <v>17.082867557445361</v>
      </c>
      <c r="C2298" s="63">
        <v>8.9171324425546388</v>
      </c>
    </row>
    <row r="2299" spans="1:3" x14ac:dyDescent="0.2">
      <c r="A2299" s="63">
        <v>2270</v>
      </c>
      <c r="B2299" s="63">
        <v>13.017001729881038</v>
      </c>
      <c r="C2299" s="63">
        <v>11.982998270118962</v>
      </c>
    </row>
    <row r="2300" spans="1:3" x14ac:dyDescent="0.2">
      <c r="A2300" s="63">
        <v>2271</v>
      </c>
      <c r="B2300" s="63">
        <v>143.51358976741781</v>
      </c>
      <c r="C2300" s="63">
        <v>29.486410232582188</v>
      </c>
    </row>
    <row r="2301" spans="1:3" x14ac:dyDescent="0.2">
      <c r="A2301" s="63">
        <v>2272</v>
      </c>
      <c r="B2301" s="63">
        <v>111.02845186469231</v>
      </c>
      <c r="C2301" s="63">
        <v>22.971548135307685</v>
      </c>
    </row>
    <row r="2302" spans="1:3" x14ac:dyDescent="0.2">
      <c r="A2302" s="63">
        <v>2273</v>
      </c>
      <c r="B2302" s="63">
        <v>254.59657624110241</v>
      </c>
      <c r="C2302" s="63">
        <v>61.403423758897588</v>
      </c>
    </row>
    <row r="2303" spans="1:3" x14ac:dyDescent="0.2">
      <c r="A2303" s="63">
        <v>2274</v>
      </c>
      <c r="B2303" s="63">
        <v>194.58635665558785</v>
      </c>
      <c r="C2303" s="63">
        <v>25.413643344412151</v>
      </c>
    </row>
    <row r="2304" spans="1:3" x14ac:dyDescent="0.2">
      <c r="A2304" s="63">
        <v>2275</v>
      </c>
      <c r="B2304" s="63">
        <v>-423.3251257407772</v>
      </c>
      <c r="C2304" s="63">
        <v>-128.6748742592228</v>
      </c>
    </row>
    <row r="2305" spans="1:3" x14ac:dyDescent="0.2">
      <c r="A2305" s="63">
        <v>2276</v>
      </c>
      <c r="B2305" s="63">
        <v>11.978458648729879</v>
      </c>
      <c r="C2305" s="63">
        <v>5.0215413512701215</v>
      </c>
    </row>
    <row r="2306" spans="1:3" x14ac:dyDescent="0.2">
      <c r="A2306" s="63">
        <v>2277</v>
      </c>
      <c r="B2306" s="63">
        <v>-2.9565938541422732</v>
      </c>
      <c r="C2306" s="63">
        <v>-2.0434061458577268</v>
      </c>
    </row>
    <row r="2307" spans="1:3" x14ac:dyDescent="0.2">
      <c r="A2307" s="63">
        <v>2278</v>
      </c>
      <c r="B2307" s="63">
        <v>1.414877673272593</v>
      </c>
      <c r="C2307" s="63">
        <v>4.585122326727407</v>
      </c>
    </row>
    <row r="2308" spans="1:3" x14ac:dyDescent="0.2">
      <c r="A2308" s="63">
        <v>2279</v>
      </c>
      <c r="B2308" s="63">
        <v>11.978458648729879</v>
      </c>
      <c r="C2308" s="63">
        <v>5.0215413512701215</v>
      </c>
    </row>
    <row r="2309" spans="1:3" x14ac:dyDescent="0.2">
      <c r="A2309" s="63">
        <v>2280</v>
      </c>
      <c r="B2309" s="63">
        <v>10.351386507708838</v>
      </c>
      <c r="C2309" s="63">
        <v>5.6486134922911617</v>
      </c>
    </row>
    <row r="2310" spans="1:3" x14ac:dyDescent="0.2">
      <c r="A2310" s="63">
        <v>2281</v>
      </c>
      <c r="B2310" s="63">
        <v>41.501284145276976</v>
      </c>
      <c r="C2310" s="63">
        <v>9.4987158547230237</v>
      </c>
    </row>
    <row r="2311" spans="1:3" x14ac:dyDescent="0.2">
      <c r="A2311" s="63">
        <v>2282</v>
      </c>
      <c r="B2311" s="63">
        <v>38.244439018727327</v>
      </c>
      <c r="C2311" s="63">
        <v>6.7555609812726729</v>
      </c>
    </row>
    <row r="2312" spans="1:3" x14ac:dyDescent="0.2">
      <c r="A2312" s="63">
        <v>2283</v>
      </c>
      <c r="B2312" s="63">
        <v>36.853678778929712</v>
      </c>
      <c r="C2312" s="63">
        <v>7.1463212210702878</v>
      </c>
    </row>
    <row r="2313" spans="1:3" x14ac:dyDescent="0.2">
      <c r="A2313" s="63">
        <v>2284</v>
      </c>
      <c r="B2313" s="63">
        <v>86.473022424000021</v>
      </c>
      <c r="C2313" s="63">
        <v>19.526977575999979</v>
      </c>
    </row>
    <row r="2314" spans="1:3" x14ac:dyDescent="0.2">
      <c r="A2314" s="63">
        <v>2285</v>
      </c>
      <c r="B2314" s="63">
        <v>88.522864677622451</v>
      </c>
      <c r="C2314" s="63">
        <v>15.477135322377549</v>
      </c>
    </row>
    <row r="2315" spans="1:3" x14ac:dyDescent="0.2">
      <c r="A2315" s="63">
        <v>2286</v>
      </c>
      <c r="B2315" s="63">
        <v>130.99551197519517</v>
      </c>
      <c r="C2315" s="63">
        <v>23.004488024804829</v>
      </c>
    </row>
    <row r="2316" spans="1:3" x14ac:dyDescent="0.2">
      <c r="A2316" s="63">
        <v>2287</v>
      </c>
      <c r="B2316" s="63">
        <v>-2.9274785247179538</v>
      </c>
      <c r="C2316" s="63">
        <v>4.9274785247179533</v>
      </c>
    </row>
    <row r="2317" spans="1:3" x14ac:dyDescent="0.2">
      <c r="A2317" s="63">
        <v>2288</v>
      </c>
      <c r="B2317" s="63">
        <v>35.854574380566525</v>
      </c>
      <c r="C2317" s="63">
        <v>8.1454256194334747</v>
      </c>
    </row>
    <row r="2318" spans="1:3" x14ac:dyDescent="0.2">
      <c r="A2318" s="63">
        <v>2289</v>
      </c>
      <c r="B2318" s="63">
        <v>55.147297696751409</v>
      </c>
      <c r="C2318" s="63">
        <v>9.8527023032485914</v>
      </c>
    </row>
    <row r="2319" spans="1:3" x14ac:dyDescent="0.2">
      <c r="A2319" s="63">
        <v>2290</v>
      </c>
      <c r="B2319" s="63">
        <v>20.716390066808245</v>
      </c>
      <c r="C2319" s="63">
        <v>4.2836099331917552</v>
      </c>
    </row>
    <row r="2320" spans="1:3" x14ac:dyDescent="0.2">
      <c r="A2320" s="63">
        <v>2291</v>
      </c>
      <c r="B2320" s="63">
        <v>44.370266518417388</v>
      </c>
      <c r="C2320" s="63">
        <v>6.6297334815826119</v>
      </c>
    </row>
    <row r="2321" spans="1:3" x14ac:dyDescent="0.2">
      <c r="A2321" s="63">
        <v>2292</v>
      </c>
      <c r="B2321" s="63">
        <v>142.91377963488665</v>
      </c>
      <c r="C2321" s="63">
        <v>36.086220365113348</v>
      </c>
    </row>
    <row r="2322" spans="1:3" x14ac:dyDescent="0.2">
      <c r="A2322" s="63">
        <v>2293</v>
      </c>
      <c r="B2322" s="63">
        <v>37.369158340443931</v>
      </c>
      <c r="C2322" s="63">
        <v>9.6308416595560686</v>
      </c>
    </row>
    <row r="2323" spans="1:3" x14ac:dyDescent="0.2">
      <c r="A2323" s="63">
        <v>2294</v>
      </c>
      <c r="B2323" s="63">
        <v>90.058068742077182</v>
      </c>
      <c r="C2323" s="63">
        <v>18.941931257922818</v>
      </c>
    </row>
    <row r="2324" spans="1:3" x14ac:dyDescent="0.2">
      <c r="A2324" s="63">
        <v>2295</v>
      </c>
      <c r="B2324" s="63">
        <v>62.888826942897545</v>
      </c>
      <c r="C2324" s="63">
        <v>12.111173057102455</v>
      </c>
    </row>
    <row r="2325" spans="1:3" x14ac:dyDescent="0.2">
      <c r="A2325" s="63">
        <v>2296</v>
      </c>
      <c r="B2325" s="63">
        <v>4.111657027783064</v>
      </c>
      <c r="C2325" s="63">
        <v>7.888342972216936</v>
      </c>
    </row>
    <row r="2326" spans="1:3" x14ac:dyDescent="0.2">
      <c r="A2326" s="63">
        <v>2297</v>
      </c>
      <c r="B2326" s="63">
        <v>46.138642094383883</v>
      </c>
      <c r="C2326" s="63">
        <v>8.8613579056161171</v>
      </c>
    </row>
    <row r="2327" spans="1:3" x14ac:dyDescent="0.2">
      <c r="A2327" s="63">
        <v>2298</v>
      </c>
      <c r="B2327" s="63">
        <v>16.956173231308949</v>
      </c>
      <c r="C2327" s="63">
        <v>3.0438267686910514</v>
      </c>
    </row>
    <row r="2328" spans="1:3" x14ac:dyDescent="0.2">
      <c r="A2328" s="63">
        <v>2299</v>
      </c>
      <c r="B2328" s="63">
        <v>50.017117403705733</v>
      </c>
      <c r="C2328" s="63">
        <v>10.982882596294267</v>
      </c>
    </row>
    <row r="2329" spans="1:3" x14ac:dyDescent="0.2">
      <c r="A2329" s="63">
        <v>2300</v>
      </c>
      <c r="B2329" s="63">
        <v>49.655369205350645</v>
      </c>
      <c r="C2329" s="63">
        <v>9.3446307946493548</v>
      </c>
    </row>
    <row r="2330" spans="1:3" x14ac:dyDescent="0.2">
      <c r="A2330" s="63">
        <v>2301</v>
      </c>
      <c r="B2330" s="63">
        <v>5.5528184199251571</v>
      </c>
      <c r="C2330" s="63">
        <v>8.4471815800748438</v>
      </c>
    </row>
    <row r="2331" spans="1:3" x14ac:dyDescent="0.2">
      <c r="A2331" s="63">
        <v>2302</v>
      </c>
      <c r="B2331" s="63">
        <v>132.61203719135298</v>
      </c>
      <c r="C2331" s="63">
        <v>14.387962808647018</v>
      </c>
    </row>
    <row r="2332" spans="1:3" x14ac:dyDescent="0.2">
      <c r="A2332" s="63">
        <v>2303</v>
      </c>
      <c r="B2332" s="63">
        <v>-6.1613605008859986</v>
      </c>
      <c r="C2332" s="63">
        <v>2.1613605008859986</v>
      </c>
    </row>
    <row r="2333" spans="1:3" x14ac:dyDescent="0.2">
      <c r="A2333" s="63">
        <v>2304</v>
      </c>
      <c r="B2333" s="63">
        <v>43.655924207540643</v>
      </c>
      <c r="C2333" s="63">
        <v>5.3440757924593569</v>
      </c>
    </row>
    <row r="2334" spans="1:3" x14ac:dyDescent="0.2">
      <c r="A2334" s="63">
        <v>2305</v>
      </c>
      <c r="B2334" s="63">
        <v>24.768257789077364</v>
      </c>
      <c r="C2334" s="63">
        <v>2.2317422109226364</v>
      </c>
    </row>
    <row r="2335" spans="1:3" x14ac:dyDescent="0.2">
      <c r="A2335" s="63">
        <v>2306</v>
      </c>
      <c r="B2335" s="63">
        <v>42.484707275688166</v>
      </c>
      <c r="C2335" s="63">
        <v>7.5152927243118341</v>
      </c>
    </row>
    <row r="2336" spans="1:3" x14ac:dyDescent="0.2">
      <c r="A2336" s="63">
        <v>2307</v>
      </c>
      <c r="B2336" s="63">
        <v>38.784013601691051</v>
      </c>
      <c r="C2336" s="63">
        <v>6.2159863983089494</v>
      </c>
    </row>
    <row r="2337" spans="1:3" x14ac:dyDescent="0.2">
      <c r="A2337" s="63">
        <v>2308</v>
      </c>
      <c r="B2337" s="63">
        <v>103.25556119374548</v>
      </c>
      <c r="C2337" s="63">
        <v>15.744438806254522</v>
      </c>
    </row>
    <row r="2338" spans="1:3" x14ac:dyDescent="0.2">
      <c r="A2338" s="63">
        <v>2309</v>
      </c>
      <c r="B2338" s="63">
        <v>74.40731377380672</v>
      </c>
      <c r="C2338" s="63">
        <v>13.59268622619328</v>
      </c>
    </row>
    <row r="2339" spans="1:3" x14ac:dyDescent="0.2">
      <c r="A2339" s="63">
        <v>2310</v>
      </c>
      <c r="B2339" s="63">
        <v>133.8282057090793</v>
      </c>
      <c r="C2339" s="63">
        <v>22.171794290920701</v>
      </c>
    </row>
    <row r="2340" spans="1:3" x14ac:dyDescent="0.2">
      <c r="A2340" s="63">
        <v>2311</v>
      </c>
      <c r="B2340" s="63">
        <v>87.907916496571346</v>
      </c>
      <c r="C2340" s="63">
        <v>13.092083503428654</v>
      </c>
    </row>
    <row r="2341" spans="1:3" x14ac:dyDescent="0.2">
      <c r="A2341" s="63">
        <v>2312</v>
      </c>
      <c r="B2341" s="63">
        <v>125.8348244239338</v>
      </c>
      <c r="C2341" s="63">
        <v>21.165175576066204</v>
      </c>
    </row>
    <row r="2342" spans="1:3" x14ac:dyDescent="0.2">
      <c r="A2342" s="63">
        <v>2313</v>
      </c>
      <c r="B2342" s="63">
        <v>133.8282057090793</v>
      </c>
      <c r="C2342" s="63">
        <v>22.171794290920701</v>
      </c>
    </row>
    <row r="2343" spans="1:3" x14ac:dyDescent="0.2">
      <c r="A2343" s="63">
        <v>2314</v>
      </c>
      <c r="B2343" s="63">
        <v>87.907916496571346</v>
      </c>
      <c r="C2343" s="63">
        <v>13.092083503428654</v>
      </c>
    </row>
    <row r="2344" spans="1:3" x14ac:dyDescent="0.2">
      <c r="A2344" s="63">
        <v>2315</v>
      </c>
      <c r="B2344" s="63">
        <v>125.8348244239338</v>
      </c>
      <c r="C2344" s="63">
        <v>21.165175576066204</v>
      </c>
    </row>
    <row r="2345" spans="1:3" x14ac:dyDescent="0.2">
      <c r="A2345" s="63">
        <v>2316</v>
      </c>
      <c r="B2345" s="63">
        <v>101.94573654936804</v>
      </c>
      <c r="C2345" s="63">
        <v>15.054263450631964</v>
      </c>
    </row>
    <row r="2346" spans="1:3" x14ac:dyDescent="0.2">
      <c r="A2346" s="63">
        <v>2317</v>
      </c>
      <c r="B2346" s="63">
        <v>74.40731377380672</v>
      </c>
      <c r="C2346" s="63">
        <v>13.59268622619328</v>
      </c>
    </row>
    <row r="2347" spans="1:3" x14ac:dyDescent="0.2">
      <c r="A2347" s="63">
        <v>2318</v>
      </c>
      <c r="B2347" s="63">
        <v>248.53829445475091</v>
      </c>
      <c r="C2347" s="63">
        <v>49.461705545249089</v>
      </c>
    </row>
    <row r="2348" spans="1:3" x14ac:dyDescent="0.2">
      <c r="A2348" s="63">
        <v>2319</v>
      </c>
      <c r="B2348" s="63">
        <v>195.95280253280828</v>
      </c>
      <c r="C2348" s="63">
        <v>15.047197467191722</v>
      </c>
    </row>
    <row r="2349" spans="1:3" x14ac:dyDescent="0.2">
      <c r="A2349" s="63">
        <v>2320</v>
      </c>
      <c r="B2349" s="63">
        <v>142.96335757587269</v>
      </c>
      <c r="C2349" s="63">
        <v>28.036642424127308</v>
      </c>
    </row>
    <row r="2350" spans="1:3" x14ac:dyDescent="0.2">
      <c r="A2350" s="63">
        <v>2321</v>
      </c>
      <c r="B2350" s="63">
        <v>126.33582695393099</v>
      </c>
      <c r="C2350" s="63">
        <v>14.66417304606901</v>
      </c>
    </row>
    <row r="2351" spans="1:3" x14ac:dyDescent="0.2">
      <c r="A2351" s="63">
        <v>2322</v>
      </c>
      <c r="B2351" s="63">
        <v>239.99456678687156</v>
      </c>
      <c r="C2351" s="63">
        <v>58.005433213128441</v>
      </c>
    </row>
    <row r="2352" spans="1:3" x14ac:dyDescent="0.2">
      <c r="A2352" s="63">
        <v>2323</v>
      </c>
      <c r="B2352" s="63">
        <v>124.1309940073815</v>
      </c>
      <c r="C2352" s="63">
        <v>16.869005992618497</v>
      </c>
    </row>
    <row r="2353" spans="1:3" x14ac:dyDescent="0.2">
      <c r="A2353" s="63">
        <v>2324</v>
      </c>
      <c r="B2353" s="63">
        <v>188.02847904878234</v>
      </c>
      <c r="C2353" s="63">
        <v>20.971520951217656</v>
      </c>
    </row>
    <row r="2354" spans="1:3" x14ac:dyDescent="0.2">
      <c r="A2354" s="63">
        <v>2325</v>
      </c>
      <c r="B2354" s="63">
        <v>208.59597982170277</v>
      </c>
      <c r="C2354" s="63">
        <v>42.40402017829723</v>
      </c>
    </row>
    <row r="2355" spans="1:3" x14ac:dyDescent="0.2">
      <c r="A2355" s="63">
        <v>2326</v>
      </c>
      <c r="B2355" s="63">
        <v>12.396211157573159</v>
      </c>
      <c r="C2355" s="63">
        <v>3.6037888424268409</v>
      </c>
    </row>
    <row r="2356" spans="1:3" x14ac:dyDescent="0.2">
      <c r="A2356" s="63">
        <v>2327</v>
      </c>
      <c r="B2356" s="63">
        <v>35.082533862573271</v>
      </c>
      <c r="C2356" s="63">
        <v>11.917466137426729</v>
      </c>
    </row>
    <row r="2357" spans="1:3" x14ac:dyDescent="0.2">
      <c r="A2357" s="63">
        <v>2328</v>
      </c>
      <c r="B2357" s="63">
        <v>10.835053340135616</v>
      </c>
      <c r="C2357" s="63">
        <v>4.1649466598643841</v>
      </c>
    </row>
    <row r="2358" spans="1:3" x14ac:dyDescent="0.2">
      <c r="A2358" s="63">
        <v>2329</v>
      </c>
      <c r="B2358" s="63">
        <v>5.2586826814336414</v>
      </c>
      <c r="C2358" s="63">
        <v>3.7413173185663586</v>
      </c>
    </row>
    <row r="2359" spans="1:3" x14ac:dyDescent="0.2">
      <c r="A2359" s="63">
        <v>2330</v>
      </c>
      <c r="B2359" s="63">
        <v>15.053713818878553</v>
      </c>
      <c r="C2359" s="63">
        <v>2.9462861811214474</v>
      </c>
    </row>
    <row r="2360" spans="1:3" x14ac:dyDescent="0.2">
      <c r="A2360" s="63">
        <v>2331</v>
      </c>
      <c r="B2360" s="63">
        <v>-11.072482324503962</v>
      </c>
      <c r="C2360" s="63">
        <v>-0.9275176754960377</v>
      </c>
    </row>
    <row r="2361" spans="1:3" x14ac:dyDescent="0.2">
      <c r="A2361" s="63">
        <v>2332</v>
      </c>
      <c r="B2361" s="63">
        <v>-31.410773827118295</v>
      </c>
      <c r="C2361" s="63">
        <v>-15.589226172881705</v>
      </c>
    </row>
    <row r="2362" spans="1:3" x14ac:dyDescent="0.2">
      <c r="A2362" s="63">
        <v>2333</v>
      </c>
      <c r="B2362" s="63">
        <v>13.160152832761304</v>
      </c>
      <c r="C2362" s="63">
        <v>-0.16015283276130354</v>
      </c>
    </row>
    <row r="2363" spans="1:3" x14ac:dyDescent="0.2">
      <c r="A2363" s="63">
        <v>2334</v>
      </c>
      <c r="B2363" s="63">
        <v>-7.4177817791596041</v>
      </c>
      <c r="C2363" s="63">
        <v>-2.5822182208403959</v>
      </c>
    </row>
    <row r="2364" spans="1:3" x14ac:dyDescent="0.2">
      <c r="A2364" s="63">
        <v>2335</v>
      </c>
      <c r="B2364" s="63">
        <v>-3.3037910513632376</v>
      </c>
      <c r="C2364" s="63">
        <v>-2.6962089486367624</v>
      </c>
    </row>
    <row r="2365" spans="1:3" x14ac:dyDescent="0.2">
      <c r="A2365" s="63">
        <v>2336</v>
      </c>
      <c r="B2365" s="63">
        <v>59.903061903469926</v>
      </c>
      <c r="C2365" s="63">
        <v>11.096938096530074</v>
      </c>
    </row>
    <row r="2366" spans="1:3" x14ac:dyDescent="0.2">
      <c r="A2366" s="63">
        <v>2337</v>
      </c>
      <c r="B2366" s="63">
        <v>47.460529555679003</v>
      </c>
      <c r="C2366" s="63">
        <v>8.5394704443209974</v>
      </c>
    </row>
    <row r="2367" spans="1:3" x14ac:dyDescent="0.2">
      <c r="A2367" s="63">
        <v>2338</v>
      </c>
      <c r="B2367" s="63">
        <v>55.211516123511792</v>
      </c>
      <c r="C2367" s="63">
        <v>6.7884838764882076</v>
      </c>
    </row>
    <row r="2368" spans="1:3" x14ac:dyDescent="0.2">
      <c r="A2368" s="63">
        <v>2339</v>
      </c>
      <c r="B2368" s="63">
        <v>58.299311813771226</v>
      </c>
      <c r="C2368" s="63">
        <v>9.7006881862287742</v>
      </c>
    </row>
    <row r="2369" spans="1:3" x14ac:dyDescent="0.2">
      <c r="A2369" s="63">
        <v>2340</v>
      </c>
      <c r="B2369" s="63">
        <v>22.03493799780755</v>
      </c>
      <c r="C2369" s="63">
        <v>2.9650620021924503</v>
      </c>
    </row>
    <row r="2370" spans="1:3" x14ac:dyDescent="0.2">
      <c r="A2370" s="63">
        <v>2341</v>
      </c>
      <c r="B2370" s="63">
        <v>33.934250963638242</v>
      </c>
      <c r="C2370" s="63">
        <v>8.0657490363617583</v>
      </c>
    </row>
    <row r="2371" spans="1:3" x14ac:dyDescent="0.2">
      <c r="A2371" s="63">
        <v>2342</v>
      </c>
      <c r="B2371" s="63">
        <v>77.932128928735239</v>
      </c>
      <c r="C2371" s="63">
        <v>14.067871071264761</v>
      </c>
    </row>
    <row r="2372" spans="1:3" x14ac:dyDescent="0.2">
      <c r="A2372" s="63">
        <v>2343</v>
      </c>
      <c r="B2372" s="63">
        <v>91.900945653756196</v>
      </c>
      <c r="C2372" s="63">
        <v>13.099054346243804</v>
      </c>
    </row>
    <row r="2373" spans="1:3" x14ac:dyDescent="0.2">
      <c r="A2373" s="63">
        <v>2344</v>
      </c>
      <c r="B2373" s="63">
        <v>138.46791962326137</v>
      </c>
      <c r="C2373" s="63">
        <v>6.5320803767386337</v>
      </c>
    </row>
    <row r="2374" spans="1:3" x14ac:dyDescent="0.2">
      <c r="A2374" s="63">
        <v>2345</v>
      </c>
      <c r="B2374" s="63">
        <v>24.768257789077364</v>
      </c>
      <c r="C2374" s="63">
        <v>2.2317422109226364</v>
      </c>
    </row>
    <row r="2375" spans="1:3" x14ac:dyDescent="0.2">
      <c r="A2375" s="63">
        <v>2346</v>
      </c>
      <c r="B2375" s="63">
        <v>43.655924207540643</v>
      </c>
      <c r="C2375" s="63">
        <v>5.3440757924593569</v>
      </c>
    </row>
    <row r="2376" spans="1:3" x14ac:dyDescent="0.2">
      <c r="A2376" s="63">
        <v>2347</v>
      </c>
      <c r="B2376" s="63">
        <v>49.217277999521961</v>
      </c>
      <c r="C2376" s="63">
        <v>6.7827220004780386</v>
      </c>
    </row>
    <row r="2377" spans="1:3" x14ac:dyDescent="0.2">
      <c r="A2377" s="63">
        <v>2348</v>
      </c>
      <c r="B2377" s="63">
        <v>-6.1613605008859986</v>
      </c>
      <c r="C2377" s="63">
        <v>2.1613605008859986</v>
      </c>
    </row>
    <row r="2378" spans="1:3" x14ac:dyDescent="0.2">
      <c r="A2378" s="63">
        <v>2349</v>
      </c>
      <c r="B2378" s="63">
        <v>83.704684786872761</v>
      </c>
      <c r="C2378" s="63">
        <v>14.295315213127239</v>
      </c>
    </row>
    <row r="2379" spans="1:3" x14ac:dyDescent="0.2">
      <c r="A2379" s="63">
        <v>2350</v>
      </c>
      <c r="B2379" s="63">
        <v>53.980159516043329</v>
      </c>
      <c r="C2379" s="63">
        <v>10.019840483956671</v>
      </c>
    </row>
    <row r="2380" spans="1:3" x14ac:dyDescent="0.2">
      <c r="A2380" s="63">
        <v>2351</v>
      </c>
      <c r="B2380" s="63">
        <v>53.188526199141357</v>
      </c>
      <c r="C2380" s="63">
        <v>7.8114738008586428</v>
      </c>
    </row>
    <row r="2381" spans="1:3" x14ac:dyDescent="0.2">
      <c r="A2381" s="63">
        <v>2352</v>
      </c>
      <c r="B2381" s="63">
        <v>0.87911662099993348</v>
      </c>
      <c r="C2381" s="63">
        <v>3.1208833790000665</v>
      </c>
    </row>
    <row r="2382" spans="1:3" x14ac:dyDescent="0.2">
      <c r="A2382" s="63">
        <v>2353</v>
      </c>
      <c r="B2382" s="63">
        <v>52.924441540812943</v>
      </c>
      <c r="C2382" s="63">
        <v>9.0755584591870573</v>
      </c>
    </row>
    <row r="2383" spans="1:3" x14ac:dyDescent="0.2">
      <c r="A2383" s="63">
        <v>2354</v>
      </c>
      <c r="B2383" s="63">
        <v>44.952377091811947</v>
      </c>
      <c r="C2383" s="63">
        <v>7.0476229081880533</v>
      </c>
    </row>
    <row r="2384" spans="1:3" x14ac:dyDescent="0.2">
      <c r="A2384" s="63">
        <v>2355</v>
      </c>
      <c r="B2384" s="63">
        <v>17.086770796148944</v>
      </c>
      <c r="C2384" s="63">
        <v>0.91322920385105633</v>
      </c>
    </row>
    <row r="2385" spans="1:3" x14ac:dyDescent="0.2">
      <c r="A2385" s="63">
        <v>2356</v>
      </c>
      <c r="B2385" s="63">
        <v>14.947627590951626</v>
      </c>
      <c r="C2385" s="63">
        <v>7.0523724090483739</v>
      </c>
    </row>
    <row r="2386" spans="1:3" x14ac:dyDescent="0.2">
      <c r="A2386" s="63">
        <v>2357</v>
      </c>
      <c r="B2386" s="63">
        <v>65.286029128033036</v>
      </c>
      <c r="C2386" s="63">
        <v>8.7139708719669642</v>
      </c>
    </row>
    <row r="2387" spans="1:3" x14ac:dyDescent="0.2">
      <c r="A2387" s="63">
        <v>2358</v>
      </c>
      <c r="B2387" s="63">
        <v>53.90169147913435</v>
      </c>
      <c r="C2387" s="63">
        <v>7.0983085208656505</v>
      </c>
    </row>
    <row r="2388" spans="1:3" x14ac:dyDescent="0.2">
      <c r="A2388" s="63">
        <v>2359</v>
      </c>
      <c r="B2388" s="63">
        <v>58.299311813771226</v>
      </c>
      <c r="C2388" s="63">
        <v>9.7006881862287742</v>
      </c>
    </row>
    <row r="2389" spans="1:3" x14ac:dyDescent="0.2">
      <c r="A2389" s="63">
        <v>2360</v>
      </c>
      <c r="B2389" s="63">
        <v>59.903061903469926</v>
      </c>
      <c r="C2389" s="63">
        <v>11.096938096530074</v>
      </c>
    </row>
    <row r="2390" spans="1:3" x14ac:dyDescent="0.2">
      <c r="A2390" s="63">
        <v>2361</v>
      </c>
      <c r="B2390" s="63">
        <v>25.308145965578774</v>
      </c>
      <c r="C2390" s="63">
        <v>5.6918540344212261</v>
      </c>
    </row>
    <row r="2391" spans="1:3" x14ac:dyDescent="0.2">
      <c r="A2391" s="63">
        <v>2362</v>
      </c>
      <c r="B2391" s="63">
        <v>0.87911662099993348</v>
      </c>
      <c r="C2391" s="63">
        <v>3.1208833790000665</v>
      </c>
    </row>
    <row r="2392" spans="1:3" x14ac:dyDescent="0.2">
      <c r="A2392" s="63">
        <v>2363</v>
      </c>
      <c r="B2392" s="63">
        <v>38.644583411496704</v>
      </c>
      <c r="C2392" s="63">
        <v>4.3554165885032958</v>
      </c>
    </row>
    <row r="2393" spans="1:3" x14ac:dyDescent="0.2">
      <c r="A2393" s="63">
        <v>2364</v>
      </c>
      <c r="B2393" s="63">
        <v>146.54508713162448</v>
      </c>
      <c r="C2393" s="63">
        <v>33.454912868375516</v>
      </c>
    </row>
    <row r="2394" spans="1:3" x14ac:dyDescent="0.2">
      <c r="A2394" s="63">
        <v>2365</v>
      </c>
      <c r="B2394" s="63">
        <v>43.642552447434504</v>
      </c>
      <c r="C2394" s="63">
        <v>6.3574475525654961</v>
      </c>
    </row>
    <row r="2395" spans="1:3" x14ac:dyDescent="0.2">
      <c r="A2395" s="63">
        <v>2366</v>
      </c>
      <c r="B2395" s="63">
        <v>17.086770796148944</v>
      </c>
      <c r="C2395" s="63">
        <v>0.91322920385105633</v>
      </c>
    </row>
    <row r="2396" spans="1:3" x14ac:dyDescent="0.2">
      <c r="A2396" s="63">
        <v>2367</v>
      </c>
      <c r="B2396" s="63">
        <v>52.924441540812943</v>
      </c>
      <c r="C2396" s="63">
        <v>9.0755584591870573</v>
      </c>
    </row>
    <row r="2397" spans="1:3" x14ac:dyDescent="0.2">
      <c r="A2397" s="63">
        <v>2368</v>
      </c>
      <c r="B2397" s="63">
        <v>33.934250963638242</v>
      </c>
      <c r="C2397" s="63">
        <v>8.0657490363617583</v>
      </c>
    </row>
    <row r="2398" spans="1:3" x14ac:dyDescent="0.2">
      <c r="A2398" s="63">
        <v>2369</v>
      </c>
      <c r="B2398" s="63">
        <v>55.289984160420772</v>
      </c>
      <c r="C2398" s="63">
        <v>9.7100158395792278</v>
      </c>
    </row>
    <row r="2399" spans="1:3" x14ac:dyDescent="0.2">
      <c r="A2399" s="63">
        <v>2370</v>
      </c>
      <c r="B2399" s="63">
        <v>16.257452235329097</v>
      </c>
      <c r="C2399" s="63">
        <v>7.7425477646709027</v>
      </c>
    </row>
    <row r="2400" spans="1:3" x14ac:dyDescent="0.2">
      <c r="A2400" s="63">
        <v>2371</v>
      </c>
      <c r="B2400" s="63">
        <v>66.595853772410479</v>
      </c>
      <c r="C2400" s="63">
        <v>9.4041462275895213</v>
      </c>
    </row>
    <row r="2401" spans="1:3" x14ac:dyDescent="0.2">
      <c r="A2401" s="63">
        <v>2372</v>
      </c>
      <c r="B2401" s="63">
        <v>79.241953573112681</v>
      </c>
      <c r="C2401" s="63">
        <v>13.758046426887319</v>
      </c>
    </row>
    <row r="2402" spans="1:3" x14ac:dyDescent="0.2">
      <c r="A2402" s="63">
        <v>2373</v>
      </c>
      <c r="B2402" s="63">
        <v>91.900945653756196</v>
      </c>
      <c r="C2402" s="63">
        <v>13.099054346243804</v>
      </c>
    </row>
    <row r="2403" spans="1:3" x14ac:dyDescent="0.2">
      <c r="A2403" s="63">
        <v>2374</v>
      </c>
      <c r="B2403" s="63">
        <v>24.768257789077364</v>
      </c>
      <c r="C2403" s="63">
        <v>2.2317422109226364</v>
      </c>
    </row>
    <row r="2404" spans="1:3" x14ac:dyDescent="0.2">
      <c r="A2404" s="63">
        <v>2375</v>
      </c>
      <c r="B2404" s="63">
        <v>33.934250963638242</v>
      </c>
      <c r="C2404" s="63">
        <v>8.0657490363617583</v>
      </c>
    </row>
    <row r="2405" spans="1:3" x14ac:dyDescent="0.2">
      <c r="A2405" s="63">
        <v>2376</v>
      </c>
      <c r="B2405" s="63">
        <v>22.03493799780755</v>
      </c>
      <c r="C2405" s="63">
        <v>2.9650620021924503</v>
      </c>
    </row>
    <row r="2406" spans="1:3" x14ac:dyDescent="0.2">
      <c r="A2406" s="63">
        <v>2377</v>
      </c>
      <c r="B2406" s="63">
        <v>-7.458794017802469</v>
      </c>
      <c r="C2406" s="63">
        <v>1.458794017802469</v>
      </c>
    </row>
    <row r="2407" spans="1:3" x14ac:dyDescent="0.2">
      <c r="A2407" s="63">
        <v>2378</v>
      </c>
      <c r="B2407" s="63">
        <v>141.43136897755093</v>
      </c>
      <c r="C2407" s="63">
        <v>5.5686310224490683</v>
      </c>
    </row>
    <row r="2408" spans="1:3" x14ac:dyDescent="0.2">
      <c r="A2408" s="63">
        <v>2379</v>
      </c>
      <c r="B2408" s="63">
        <v>409.24457279429083</v>
      </c>
      <c r="C2408" s="63">
        <v>95.755427205709168</v>
      </c>
    </row>
    <row r="2409" spans="1:3" x14ac:dyDescent="0.2">
      <c r="A2409" s="63">
        <v>2380</v>
      </c>
      <c r="B2409" s="63">
        <v>-3.3037910513632376</v>
      </c>
      <c r="C2409" s="63">
        <v>-2.6962089486367624</v>
      </c>
    </row>
    <row r="2410" spans="1:3" x14ac:dyDescent="0.2">
      <c r="A2410" s="63">
        <v>2381</v>
      </c>
      <c r="B2410" s="63">
        <v>12.144877984513062</v>
      </c>
      <c r="C2410" s="63">
        <v>3.8551220154869377</v>
      </c>
    </row>
    <row r="2411" spans="1:3" x14ac:dyDescent="0.2">
      <c r="A2411" s="63">
        <v>2382</v>
      </c>
      <c r="B2411" s="63">
        <v>35.082533862573271</v>
      </c>
      <c r="C2411" s="63">
        <v>11.917466137426729</v>
      </c>
    </row>
    <row r="2412" spans="1:3" x14ac:dyDescent="0.2">
      <c r="A2412" s="63">
        <v>2383</v>
      </c>
      <c r="B2412" s="63">
        <v>-9.7626576801265195</v>
      </c>
      <c r="C2412" s="63">
        <v>-0.23734231987348053</v>
      </c>
    </row>
    <row r="2413" spans="1:3" x14ac:dyDescent="0.2">
      <c r="A2413" s="63">
        <v>2384</v>
      </c>
      <c r="B2413" s="63">
        <v>-6.1079571347821542</v>
      </c>
      <c r="C2413" s="63">
        <v>-2.8920428652178458</v>
      </c>
    </row>
    <row r="2414" spans="1:3" x14ac:dyDescent="0.2">
      <c r="A2414" s="63">
        <v>2385</v>
      </c>
      <c r="B2414" s="63">
        <v>33.477727792473353</v>
      </c>
      <c r="C2414" s="63">
        <v>3.5222722075266475</v>
      </c>
    </row>
    <row r="2415" spans="1:3" x14ac:dyDescent="0.2">
      <c r="A2415" s="63">
        <v>2386</v>
      </c>
      <c r="B2415" s="63">
        <v>29.248115105314653</v>
      </c>
      <c r="C2415" s="63">
        <v>4.7518848946853467</v>
      </c>
    </row>
    <row r="2416" spans="1:3" x14ac:dyDescent="0.2">
      <c r="A2416" s="63">
        <v>2387</v>
      </c>
      <c r="B2416" s="63">
        <v>164.139648949258</v>
      </c>
      <c r="C2416" s="63">
        <v>29.860351050741997</v>
      </c>
    </row>
    <row r="2417" spans="1:3" x14ac:dyDescent="0.2">
      <c r="A2417" s="63">
        <v>2388</v>
      </c>
      <c r="B2417" s="63">
        <v>-135.81042649336317</v>
      </c>
      <c r="C2417" s="63">
        <v>-42.189573506636833</v>
      </c>
    </row>
    <row r="2418" spans="1:3" x14ac:dyDescent="0.2">
      <c r="A2418" s="63">
        <v>2389</v>
      </c>
      <c r="B2418" s="63">
        <v>127.14464906831124</v>
      </c>
      <c r="C2418" s="63">
        <v>20.855350931688761</v>
      </c>
    </row>
    <row r="2419" spans="1:3" x14ac:dyDescent="0.2">
      <c r="A2419" s="63">
        <v>2390</v>
      </c>
      <c r="B2419" s="63">
        <v>133.8282057090793</v>
      </c>
      <c r="C2419" s="63">
        <v>22.171794290920701</v>
      </c>
    </row>
    <row r="2420" spans="1:3" x14ac:dyDescent="0.2">
      <c r="A2420" s="63">
        <v>2391</v>
      </c>
      <c r="B2420" s="63">
        <v>101.94573654936804</v>
      </c>
      <c r="C2420" s="63">
        <v>15.054263450631964</v>
      </c>
    </row>
    <row r="2421" spans="1:3" x14ac:dyDescent="0.2">
      <c r="A2421" s="63">
        <v>2392</v>
      </c>
      <c r="B2421" s="63">
        <v>-252.15018482507105</v>
      </c>
      <c r="C2421" s="63">
        <v>-48.849815174928949</v>
      </c>
    </row>
    <row r="2422" spans="1:3" x14ac:dyDescent="0.2">
      <c r="A2422" s="63">
        <v>2393</v>
      </c>
      <c r="B2422" s="63">
        <v>330.54594697451404</v>
      </c>
      <c r="C2422" s="63">
        <v>61.454053025485962</v>
      </c>
    </row>
    <row r="2423" spans="1:3" x14ac:dyDescent="0.2">
      <c r="A2423" s="63">
        <v>2394</v>
      </c>
      <c r="B2423" s="63">
        <v>290.04035458631813</v>
      </c>
      <c r="C2423" s="63">
        <v>73.959645413681869</v>
      </c>
    </row>
    <row r="2424" spans="1:3" x14ac:dyDescent="0.2">
      <c r="A2424" s="63">
        <v>2395</v>
      </c>
      <c r="B2424" s="63">
        <v>44.893500691262972</v>
      </c>
      <c r="C2424" s="63">
        <v>7.1064993087370283</v>
      </c>
    </row>
    <row r="2425" spans="1:3" x14ac:dyDescent="0.2">
      <c r="A2425" s="63">
        <v>2396</v>
      </c>
      <c r="B2425" s="63">
        <v>55.211516123511792</v>
      </c>
      <c r="C2425" s="63">
        <v>6.7884838764882076</v>
      </c>
    </row>
    <row r="2426" spans="1:3" x14ac:dyDescent="0.2">
      <c r="A2426" s="63">
        <v>2397</v>
      </c>
      <c r="B2426" s="63">
        <v>42.026782882171709</v>
      </c>
      <c r="C2426" s="63">
        <v>7.9732171178282911</v>
      </c>
    </row>
    <row r="2427" spans="1:3" x14ac:dyDescent="0.2">
      <c r="A2427" s="63">
        <v>2398</v>
      </c>
      <c r="B2427" s="63">
        <v>55.289984160420772</v>
      </c>
      <c r="C2427" s="63">
        <v>9.7100158395792278</v>
      </c>
    </row>
    <row r="2428" spans="1:3" x14ac:dyDescent="0.2">
      <c r="A2428" s="63">
        <v>2399</v>
      </c>
      <c r="B2428" s="63">
        <v>0.57341600917193425</v>
      </c>
      <c r="C2428" s="63">
        <v>2.4265839908280658</v>
      </c>
    </row>
    <row r="2429" spans="1:3" x14ac:dyDescent="0.2">
      <c r="A2429" s="63">
        <v>2400</v>
      </c>
      <c r="B2429" s="63">
        <v>82.394860142495318</v>
      </c>
      <c r="C2429" s="63">
        <v>13.605139857504682</v>
      </c>
    </row>
    <row r="2430" spans="1:3" x14ac:dyDescent="0.2">
      <c r="A2430" s="63">
        <v>2401</v>
      </c>
      <c r="B2430" s="63">
        <v>53.188526199141357</v>
      </c>
      <c r="C2430" s="63">
        <v>7.8114738008586428</v>
      </c>
    </row>
    <row r="2431" spans="1:3" x14ac:dyDescent="0.2">
      <c r="A2431" s="63">
        <v>2402</v>
      </c>
      <c r="B2431" s="63">
        <v>10.835053340135616</v>
      </c>
      <c r="C2431" s="63">
        <v>4.1649466598643841</v>
      </c>
    </row>
    <row r="2432" spans="1:3" x14ac:dyDescent="0.2">
      <c r="A2432" s="63">
        <v>2403</v>
      </c>
      <c r="B2432" s="63">
        <v>3.9488580370561985</v>
      </c>
      <c r="C2432" s="63">
        <v>3.0511419629438015</v>
      </c>
    </row>
    <row r="2433" spans="1:3" x14ac:dyDescent="0.2">
      <c r="A2433" s="63">
        <v>2404</v>
      </c>
      <c r="B2433" s="63">
        <v>30.557939749692089</v>
      </c>
      <c r="C2433" s="63">
        <v>5.442060250307911</v>
      </c>
    </row>
    <row r="2434" spans="1:3" x14ac:dyDescent="0.2">
      <c r="A2434" s="63">
        <v>2405</v>
      </c>
      <c r="B2434" s="63">
        <v>-30.100949182740852</v>
      </c>
      <c r="C2434" s="63">
        <v>-15.899050817259148</v>
      </c>
    </row>
    <row r="2435" spans="1:3" x14ac:dyDescent="0.2">
      <c r="A2435" s="63">
        <v>2406</v>
      </c>
      <c r="B2435" s="63">
        <v>-7.059585486846645</v>
      </c>
      <c r="C2435" s="63">
        <v>-2.940414513153355</v>
      </c>
    </row>
    <row r="2436" spans="1:3" x14ac:dyDescent="0.2">
      <c r="A2436" s="63">
        <v>2407</v>
      </c>
      <c r="B2436" s="63">
        <v>-9.7626576801265195</v>
      </c>
      <c r="C2436" s="63">
        <v>-0.23734231987348053</v>
      </c>
    </row>
    <row r="2437" spans="1:3" x14ac:dyDescent="0.2">
      <c r="A2437" s="63">
        <v>2408</v>
      </c>
      <c r="B2437" s="63">
        <v>11.850328188383854</v>
      </c>
      <c r="C2437" s="63">
        <v>0.1496718116161464</v>
      </c>
    </row>
    <row r="2438" spans="1:3" x14ac:dyDescent="0.2">
      <c r="A2438" s="63">
        <v>2409</v>
      </c>
      <c r="B2438" s="63">
        <v>15.776946151771501</v>
      </c>
      <c r="C2438" s="63">
        <v>0.22305384822849916</v>
      </c>
    </row>
    <row r="2439" spans="1:3" x14ac:dyDescent="0.2">
      <c r="A2439" s="63">
        <v>2410</v>
      </c>
      <c r="B2439" s="63">
        <v>14.947627590951626</v>
      </c>
      <c r="C2439" s="63">
        <v>7.0523724090483739</v>
      </c>
    </row>
    <row r="2440" spans="1:3" x14ac:dyDescent="0.2">
      <c r="A2440" s="63">
        <v>2411</v>
      </c>
      <c r="B2440" s="63">
        <v>37.474188957313608</v>
      </c>
      <c r="C2440" s="63">
        <v>5.5258110426863922</v>
      </c>
    </row>
    <row r="2441" spans="1:3" x14ac:dyDescent="0.2">
      <c r="A2441" s="63">
        <v>2412</v>
      </c>
      <c r="B2441" s="63">
        <v>35.244075608015692</v>
      </c>
      <c r="C2441" s="63">
        <v>7.7559243919843084</v>
      </c>
    </row>
    <row r="2442" spans="1:3" x14ac:dyDescent="0.2">
      <c r="A2442" s="63">
        <v>2413</v>
      </c>
      <c r="B2442" s="63">
        <v>91.706814378878136</v>
      </c>
      <c r="C2442" s="63">
        <v>12.293185621121864</v>
      </c>
    </row>
    <row r="2443" spans="1:3" x14ac:dyDescent="0.2">
      <c r="A2443" s="63">
        <v>2414</v>
      </c>
      <c r="B2443" s="63">
        <v>22.03493799780755</v>
      </c>
      <c r="C2443" s="63">
        <v>2.9650620021924503</v>
      </c>
    </row>
    <row r="2444" spans="1:3" x14ac:dyDescent="0.2">
      <c r="A2444" s="63">
        <v>2415</v>
      </c>
      <c r="B2444" s="63">
        <v>79.241953573112681</v>
      </c>
      <c r="C2444" s="63">
        <v>13.758046426887319</v>
      </c>
    </row>
    <row r="2445" spans="1:3" x14ac:dyDescent="0.2">
      <c r="A2445" s="63">
        <v>2416</v>
      </c>
      <c r="B2445" s="63">
        <v>43.655924207540643</v>
      </c>
      <c r="C2445" s="63">
        <v>5.3440757924593569</v>
      </c>
    </row>
    <row r="2446" spans="1:3" x14ac:dyDescent="0.2">
      <c r="A2446" s="63">
        <v>2417</v>
      </c>
      <c r="B2446" s="63">
        <v>49.217277999521961</v>
      </c>
      <c r="C2446" s="63">
        <v>6.7827220004780386</v>
      </c>
    </row>
    <row r="2447" spans="1:3" x14ac:dyDescent="0.2">
      <c r="A2447" s="63">
        <v>2418</v>
      </c>
      <c r="B2447" s="63">
        <v>223.59351746878849</v>
      </c>
      <c r="C2447" s="63">
        <v>19.406482531211509</v>
      </c>
    </row>
    <row r="2448" spans="1:3" x14ac:dyDescent="0.2">
      <c r="A2448" s="63">
        <v>2419</v>
      </c>
      <c r="B2448" s="63">
        <v>87.907916496571346</v>
      </c>
      <c r="C2448" s="63">
        <v>13.092083503428654</v>
      </c>
    </row>
    <row r="2449" spans="1:3" x14ac:dyDescent="0.2">
      <c r="A2449" s="63">
        <v>2420</v>
      </c>
      <c r="B2449" s="63">
        <v>74.101613161978733</v>
      </c>
      <c r="C2449" s="63">
        <v>11.898386838021267</v>
      </c>
    </row>
    <row r="2450" spans="1:3" x14ac:dyDescent="0.2">
      <c r="A2450" s="63">
        <v>2421</v>
      </c>
      <c r="B2450" s="63">
        <v>135.13803035345674</v>
      </c>
      <c r="C2450" s="63">
        <v>21.861969646543258</v>
      </c>
    </row>
    <row r="2451" spans="1:3" x14ac:dyDescent="0.2">
      <c r="A2451" s="63">
        <v>2422</v>
      </c>
      <c r="B2451" s="63">
        <v>103.25556119374548</v>
      </c>
      <c r="C2451" s="63">
        <v>15.744438806254522</v>
      </c>
    </row>
    <row r="2452" spans="1:3" x14ac:dyDescent="0.2">
      <c r="A2452" s="63">
        <v>2423</v>
      </c>
      <c r="B2452" s="63">
        <v>32.167903148095903</v>
      </c>
      <c r="C2452" s="63">
        <v>3.8320968519040974</v>
      </c>
    </row>
    <row r="2453" spans="1:3" x14ac:dyDescent="0.2">
      <c r="A2453" s="63">
        <v>2424</v>
      </c>
      <c r="B2453" s="63">
        <v>30.557939749692089</v>
      </c>
      <c r="C2453" s="63">
        <v>5.442060250307911</v>
      </c>
    </row>
    <row r="2454" spans="1:3" x14ac:dyDescent="0.2">
      <c r="A2454" s="63">
        <v>2425</v>
      </c>
      <c r="B2454" s="63">
        <v>-30.100949182740852</v>
      </c>
      <c r="C2454" s="63">
        <v>-15.899050817259148</v>
      </c>
    </row>
    <row r="2455" spans="1:3" x14ac:dyDescent="0.2">
      <c r="A2455" s="63">
        <v>2426</v>
      </c>
      <c r="B2455" s="63">
        <v>-9.7626576801265195</v>
      </c>
      <c r="C2455" s="63">
        <v>-0.23734231987348053</v>
      </c>
    </row>
    <row r="2456" spans="1:3" x14ac:dyDescent="0.2">
      <c r="A2456" s="63">
        <v>2427</v>
      </c>
      <c r="B2456" s="63">
        <v>13.160152832761304</v>
      </c>
      <c r="C2456" s="63">
        <v>-0.16015283276130354</v>
      </c>
    </row>
    <row r="2457" spans="1:3" x14ac:dyDescent="0.2">
      <c r="A2457" s="63">
        <v>2428</v>
      </c>
      <c r="B2457" s="63">
        <v>-6.1079571347821542</v>
      </c>
      <c r="C2457" s="63">
        <v>-2.8920428652178458</v>
      </c>
    </row>
    <row r="2458" spans="1:3" x14ac:dyDescent="0.2">
      <c r="A2458" s="63">
        <v>2429</v>
      </c>
      <c r="B2458" s="63">
        <v>59.903061903469926</v>
      </c>
      <c r="C2458" s="63">
        <v>11.096938096530074</v>
      </c>
    </row>
    <row r="2459" spans="1:3" x14ac:dyDescent="0.2">
      <c r="A2459" s="63">
        <v>2430</v>
      </c>
      <c r="B2459" s="63">
        <v>58.299311813771226</v>
      </c>
      <c r="C2459" s="63">
        <v>9.7006881862287742</v>
      </c>
    </row>
    <row r="2460" spans="1:3" x14ac:dyDescent="0.2">
      <c r="A2460" s="63">
        <v>2431</v>
      </c>
      <c r="B2460" s="63">
        <v>39.954408055874147</v>
      </c>
      <c r="C2460" s="63">
        <v>5.045591944125853</v>
      </c>
    </row>
    <row r="2461" spans="1:3" x14ac:dyDescent="0.2">
      <c r="A2461" s="63">
        <v>2432</v>
      </c>
      <c r="B2461" s="63">
        <v>53.90169147913435</v>
      </c>
      <c r="C2461" s="63">
        <v>7.0983085208656505</v>
      </c>
    </row>
    <row r="2462" spans="1:3" x14ac:dyDescent="0.2">
      <c r="A2462" s="63">
        <v>2433</v>
      </c>
      <c r="B2462" s="63">
        <v>47.460529555679003</v>
      </c>
      <c r="C2462" s="63">
        <v>8.5394704443209974</v>
      </c>
    </row>
    <row r="2463" spans="1:3" x14ac:dyDescent="0.2">
      <c r="A2463" s="63">
        <v>2434</v>
      </c>
      <c r="B2463" s="63">
        <v>44.893500691262972</v>
      </c>
      <c r="C2463" s="63">
        <v>7.1064993087370283</v>
      </c>
    </row>
    <row r="2464" spans="1:3" x14ac:dyDescent="0.2">
      <c r="A2464" s="63">
        <v>2435</v>
      </c>
      <c r="B2464" s="63">
        <v>127.14464906831124</v>
      </c>
      <c r="C2464" s="63">
        <v>20.855350931688761</v>
      </c>
    </row>
    <row r="2465" spans="1:3" x14ac:dyDescent="0.2">
      <c r="A2465" s="63">
        <v>2436</v>
      </c>
      <c r="B2465" s="63">
        <v>202.37200035824958</v>
      </c>
      <c r="C2465" s="63">
        <v>40.627999641750421</v>
      </c>
    </row>
    <row r="2466" spans="1:3" x14ac:dyDescent="0.2">
      <c r="A2466" s="63">
        <v>2437</v>
      </c>
      <c r="B2466" s="63">
        <v>87.907916496571346</v>
      </c>
      <c r="C2466" s="63">
        <v>13.092083503428654</v>
      </c>
    </row>
    <row r="2467" spans="1:3" x14ac:dyDescent="0.2">
      <c r="A2467" s="63">
        <v>2438</v>
      </c>
      <c r="B2467" s="63">
        <v>135.13803035345674</v>
      </c>
      <c r="C2467" s="63">
        <v>21.861969646543258</v>
      </c>
    </row>
    <row r="2468" spans="1:3" x14ac:dyDescent="0.2">
      <c r="A2468" s="63">
        <v>2439</v>
      </c>
      <c r="B2468" s="63">
        <v>103.25556119374548</v>
      </c>
      <c r="C2468" s="63">
        <v>15.744438806254522</v>
      </c>
    </row>
    <row r="2469" spans="1:3" x14ac:dyDescent="0.2">
      <c r="A2469" s="63">
        <v>2440</v>
      </c>
      <c r="B2469" s="63">
        <v>73.097489129429277</v>
      </c>
      <c r="C2469" s="63">
        <v>12.902510870570723</v>
      </c>
    </row>
    <row r="2470" spans="1:3" x14ac:dyDescent="0.2">
      <c r="A2470" s="63">
        <v>2441</v>
      </c>
      <c r="B2470" s="63">
        <v>266.38436619824955</v>
      </c>
      <c r="C2470" s="63">
        <v>33.615633801750448</v>
      </c>
    </row>
    <row r="2471" spans="1:3" x14ac:dyDescent="0.2">
      <c r="A2471" s="63">
        <v>2442</v>
      </c>
      <c r="B2471" s="63">
        <v>-36.0184098876829</v>
      </c>
      <c r="C2471" s="63">
        <v>-3.9815901123171002</v>
      </c>
    </row>
    <row r="2472" spans="1:3" x14ac:dyDescent="0.2">
      <c r="A2472" s="63">
        <v>2443</v>
      </c>
      <c r="B2472" s="63">
        <v>298.85968637251619</v>
      </c>
      <c r="C2472" s="63">
        <v>65.140313627483806</v>
      </c>
    </row>
    <row r="2473" spans="1:3" x14ac:dyDescent="0.2">
      <c r="A2473" s="63">
        <v>2444</v>
      </c>
      <c r="B2473" s="63">
        <v>-119.22658978201422</v>
      </c>
      <c r="C2473" s="63">
        <v>-54.773410217985784</v>
      </c>
    </row>
    <row r="2474" spans="1:3" x14ac:dyDescent="0.2">
      <c r="A2474" s="63">
        <v>2445</v>
      </c>
      <c r="B2474" s="63">
        <v>192.09434487634667</v>
      </c>
      <c r="C2474" s="63">
        <v>18.905655123653332</v>
      </c>
    </row>
    <row r="2475" spans="1:3" x14ac:dyDescent="0.2">
      <c r="A2475" s="63">
        <v>2446</v>
      </c>
      <c r="B2475" s="63">
        <v>17.646881225569285</v>
      </c>
      <c r="C2475" s="63">
        <v>21.353118774430715</v>
      </c>
    </row>
    <row r="2476" spans="1:3" x14ac:dyDescent="0.2">
      <c r="A2476" s="63">
        <v>2447</v>
      </c>
      <c r="B2476" s="63">
        <v>33.080711851415757</v>
      </c>
      <c r="C2476" s="63">
        <v>5.9192881485842435</v>
      </c>
    </row>
    <row r="2477" spans="1:3" x14ac:dyDescent="0.2">
      <c r="A2477" s="63">
        <v>2448</v>
      </c>
      <c r="B2477" s="63">
        <v>153.98752230862016</v>
      </c>
      <c r="C2477" s="63">
        <v>17.012477691379843</v>
      </c>
    </row>
    <row r="2478" spans="1:3" x14ac:dyDescent="0.2">
      <c r="A2478" s="63">
        <v>2449</v>
      </c>
      <c r="B2478" s="63">
        <v>122.82116936300406</v>
      </c>
      <c r="C2478" s="63">
        <v>17.17883063699594</v>
      </c>
    </row>
    <row r="2479" spans="1:3" x14ac:dyDescent="0.2">
      <c r="A2479" s="63">
        <v>2450</v>
      </c>
      <c r="B2479" s="63">
        <v>254.25778499222733</v>
      </c>
      <c r="C2479" s="63">
        <v>45.742215007772671</v>
      </c>
    </row>
    <row r="2480" spans="1:3" x14ac:dyDescent="0.2">
      <c r="A2480" s="63">
        <v>2451</v>
      </c>
      <c r="B2480" s="63">
        <v>186.30665839165425</v>
      </c>
      <c r="C2480" s="63">
        <v>24.693341608345747</v>
      </c>
    </row>
    <row r="2481" spans="1:3" x14ac:dyDescent="0.2">
      <c r="A2481" s="63">
        <v>2452</v>
      </c>
      <c r="B2481" s="63">
        <v>-399.86583783962374</v>
      </c>
      <c r="C2481" s="63">
        <v>-108.13416216037626</v>
      </c>
    </row>
    <row r="2482" spans="1:3" x14ac:dyDescent="0.2">
      <c r="A2482" s="63">
        <v>2453</v>
      </c>
      <c r="B2482" s="63">
        <v>12.396211157573159</v>
      </c>
      <c r="C2482" s="63">
        <v>3.6037888424268409</v>
      </c>
    </row>
    <row r="2483" spans="1:3" x14ac:dyDescent="0.2">
      <c r="A2483" s="63">
        <v>2454</v>
      </c>
      <c r="B2483" s="63">
        <v>-4.6136156957406804</v>
      </c>
      <c r="C2483" s="63">
        <v>-2.3863843042593196</v>
      </c>
    </row>
    <row r="2484" spans="1:3" x14ac:dyDescent="0.2">
      <c r="A2484" s="63">
        <v>2455</v>
      </c>
      <c r="B2484" s="63">
        <v>5.2586826814336414</v>
      </c>
      <c r="C2484" s="63">
        <v>3.7413173185663586</v>
      </c>
    </row>
    <row r="2485" spans="1:3" x14ac:dyDescent="0.2">
      <c r="A2485" s="63">
        <v>2456</v>
      </c>
      <c r="B2485" s="63">
        <v>33.772709218195821</v>
      </c>
      <c r="C2485" s="63">
        <v>12.227290781804179</v>
      </c>
    </row>
    <row r="2486" spans="1:3" x14ac:dyDescent="0.2">
      <c r="A2486" s="63">
        <v>2457</v>
      </c>
      <c r="B2486" s="63">
        <v>10.835053340135616</v>
      </c>
      <c r="C2486" s="63">
        <v>4.1649466598643841</v>
      </c>
    </row>
    <row r="2487" spans="1:3" x14ac:dyDescent="0.2">
      <c r="A2487" s="63">
        <v>2458</v>
      </c>
      <c r="B2487" s="63">
        <v>34.292938545789468</v>
      </c>
      <c r="C2487" s="63">
        <v>7.7070614542105318</v>
      </c>
    </row>
    <row r="2488" spans="1:3" x14ac:dyDescent="0.2">
      <c r="A2488" s="63">
        <v>2459</v>
      </c>
      <c r="B2488" s="63">
        <v>38.784013601691051</v>
      </c>
      <c r="C2488" s="63">
        <v>6.2159863983089494</v>
      </c>
    </row>
    <row r="2489" spans="1:3" x14ac:dyDescent="0.2">
      <c r="A2489" s="63">
        <v>2460</v>
      </c>
      <c r="B2489" s="63">
        <v>22.03493799780755</v>
      </c>
      <c r="C2489" s="63">
        <v>2.9650620021924503</v>
      </c>
    </row>
    <row r="2490" spans="1:3" x14ac:dyDescent="0.2">
      <c r="A2490" s="63">
        <v>2461</v>
      </c>
      <c r="B2490" s="63">
        <v>77.932128928735239</v>
      </c>
      <c r="C2490" s="63">
        <v>14.067871071264761</v>
      </c>
    </row>
    <row r="2491" spans="1:3" x14ac:dyDescent="0.2">
      <c r="A2491" s="63">
        <v>2462</v>
      </c>
      <c r="B2491" s="63">
        <v>91.900945653756196</v>
      </c>
      <c r="C2491" s="63">
        <v>13.099054346243804</v>
      </c>
    </row>
    <row r="2492" spans="1:3" x14ac:dyDescent="0.2">
      <c r="A2492" s="63">
        <v>2463</v>
      </c>
      <c r="B2492" s="63">
        <v>138.12411955772669</v>
      </c>
      <c r="C2492" s="63">
        <v>8.8758804422733135</v>
      </c>
    </row>
    <row r="2493" spans="1:3" x14ac:dyDescent="0.2">
      <c r="A2493" s="63">
        <v>2464</v>
      </c>
      <c r="B2493" s="63">
        <v>-7.4711851452634406</v>
      </c>
      <c r="C2493" s="63">
        <v>1.4711851452634406</v>
      </c>
    </row>
    <row r="2494" spans="1:3" x14ac:dyDescent="0.2">
      <c r="A2494" s="63">
        <v>2465</v>
      </c>
      <c r="B2494" s="63">
        <v>32.323802979599961</v>
      </c>
      <c r="C2494" s="63">
        <v>4.6761970204000392</v>
      </c>
    </row>
    <row r="2495" spans="1:3" x14ac:dyDescent="0.2">
      <c r="A2495" s="63">
        <v>2466</v>
      </c>
      <c r="B2495" s="63">
        <v>49.217277999521961</v>
      </c>
      <c r="C2495" s="63">
        <v>6.7827220004780386</v>
      </c>
    </row>
    <row r="2496" spans="1:3" x14ac:dyDescent="0.2">
      <c r="A2496" s="63">
        <v>2467</v>
      </c>
      <c r="B2496" s="63">
        <v>24.768257789077364</v>
      </c>
      <c r="C2496" s="63">
        <v>2.2317422109226364</v>
      </c>
    </row>
    <row r="2497" spans="1:3" x14ac:dyDescent="0.2">
      <c r="A2497" s="63">
        <v>2468</v>
      </c>
      <c r="B2497" s="63">
        <v>43.655924207540643</v>
      </c>
      <c r="C2497" s="63">
        <v>5.3440757924593569</v>
      </c>
    </row>
    <row r="2498" spans="1:3" x14ac:dyDescent="0.2">
      <c r="A2498" s="63">
        <v>2469</v>
      </c>
      <c r="B2498" s="63">
        <v>165.01056305897652</v>
      </c>
      <c r="C2498" s="63">
        <v>14.989436941023484</v>
      </c>
    </row>
    <row r="2499" spans="1:3" x14ac:dyDescent="0.2">
      <c r="A2499" s="63">
        <v>2470</v>
      </c>
      <c r="B2499" s="63">
        <v>42.026782882171709</v>
      </c>
      <c r="C2499" s="63">
        <v>7.9732171178282911</v>
      </c>
    </row>
    <row r="2500" spans="1:3" x14ac:dyDescent="0.2">
      <c r="A2500" s="63">
        <v>2471</v>
      </c>
      <c r="B2500" s="63">
        <v>83.704684786872761</v>
      </c>
      <c r="C2500" s="63">
        <v>14.295315213127239</v>
      </c>
    </row>
    <row r="2501" spans="1:3" x14ac:dyDescent="0.2">
      <c r="A2501" s="63">
        <v>2472</v>
      </c>
      <c r="B2501" s="63">
        <v>53.188526199141357</v>
      </c>
      <c r="C2501" s="63">
        <v>7.8114738008586428</v>
      </c>
    </row>
    <row r="2502" spans="1:3" x14ac:dyDescent="0.2">
      <c r="A2502" s="63">
        <v>2473</v>
      </c>
      <c r="B2502" s="63">
        <v>0.87911662099993348</v>
      </c>
      <c r="C2502" s="63">
        <v>3.1208833790000665</v>
      </c>
    </row>
    <row r="2503" spans="1:3" x14ac:dyDescent="0.2">
      <c r="A2503" s="63">
        <v>2474</v>
      </c>
      <c r="B2503" s="63">
        <v>44.952377091811947</v>
      </c>
      <c r="C2503" s="63">
        <v>7.0476229081880533</v>
      </c>
    </row>
    <row r="2504" spans="1:3" x14ac:dyDescent="0.2">
      <c r="A2504" s="63">
        <v>2475</v>
      </c>
      <c r="B2504" s="63">
        <v>17.086770796148944</v>
      </c>
      <c r="C2504" s="63">
        <v>0.91322920385105633</v>
      </c>
    </row>
    <row r="2505" spans="1:3" x14ac:dyDescent="0.2">
      <c r="A2505" s="63">
        <v>2476</v>
      </c>
      <c r="B2505" s="63">
        <v>51.6146168964355</v>
      </c>
      <c r="C2505" s="63">
        <v>9.3853831035645001</v>
      </c>
    </row>
    <row r="2506" spans="1:3" x14ac:dyDescent="0.2">
      <c r="A2506" s="63">
        <v>2477</v>
      </c>
      <c r="B2506" s="63">
        <v>57.198240581105495</v>
      </c>
      <c r="C2506" s="63">
        <v>7.8017594188945054</v>
      </c>
    </row>
    <row r="2507" spans="1:3" x14ac:dyDescent="0.2">
      <c r="A2507" s="63">
        <v>2478</v>
      </c>
      <c r="B2507" s="63">
        <v>14.947627590951626</v>
      </c>
      <c r="C2507" s="63">
        <v>7.0523724090483739</v>
      </c>
    </row>
    <row r="2508" spans="1:3" x14ac:dyDescent="0.2">
      <c r="A2508" s="63">
        <v>2479</v>
      </c>
      <c r="B2508" s="63">
        <v>117.18616779824855</v>
      </c>
      <c r="C2508" s="63">
        <v>22.813832201751453</v>
      </c>
    </row>
    <row r="2509" spans="1:3" x14ac:dyDescent="0.2">
      <c r="A2509" s="63">
        <v>2480</v>
      </c>
      <c r="B2509" s="63">
        <v>-7.3181999219707548</v>
      </c>
      <c r="C2509" s="63">
        <v>1.3181999219707548</v>
      </c>
    </row>
    <row r="2510" spans="1:3" x14ac:dyDescent="0.2">
      <c r="A2510" s="63">
        <v>2481</v>
      </c>
      <c r="B2510" s="63">
        <v>41.144459587598448</v>
      </c>
      <c r="C2510" s="63">
        <v>4.8555404124015524</v>
      </c>
    </row>
    <row r="2511" spans="1:3" x14ac:dyDescent="0.2">
      <c r="A2511" s="63">
        <v>2482</v>
      </c>
      <c r="B2511" s="63">
        <v>21.922312650267489</v>
      </c>
      <c r="C2511" s="63">
        <v>2.0776873497325106</v>
      </c>
    </row>
    <row r="2512" spans="1:3" x14ac:dyDescent="0.2">
      <c r="A2512" s="63">
        <v>2483</v>
      </c>
      <c r="B2512" s="63">
        <v>40.053611225367831</v>
      </c>
      <c r="C2512" s="63">
        <v>6.9463887746321689</v>
      </c>
    </row>
    <row r="2513" spans="1:3" x14ac:dyDescent="0.2">
      <c r="A2513" s="63">
        <v>2484</v>
      </c>
      <c r="B2513" s="63">
        <v>37.08870022065301</v>
      </c>
      <c r="C2513" s="63">
        <v>5.9112997793469901</v>
      </c>
    </row>
    <row r="2514" spans="1:3" x14ac:dyDescent="0.2">
      <c r="A2514" s="63">
        <v>2485</v>
      </c>
      <c r="B2514" s="63">
        <v>108.73041235981326</v>
      </c>
      <c r="C2514" s="63">
        <v>16.269587640186742</v>
      </c>
    </row>
    <row r="2515" spans="1:3" x14ac:dyDescent="0.2">
      <c r="A2515" s="63">
        <v>2486</v>
      </c>
      <c r="B2515" s="63">
        <v>68.43808181018322</v>
      </c>
      <c r="C2515" s="63">
        <v>11.56191818981678</v>
      </c>
    </row>
    <row r="2516" spans="1:3" x14ac:dyDescent="0.2">
      <c r="A2516" s="63">
        <v>2487</v>
      </c>
      <c r="B2516" s="63">
        <v>114.55567813042384</v>
      </c>
      <c r="C2516" s="63">
        <v>19.444321869576157</v>
      </c>
    </row>
    <row r="2517" spans="1:3" x14ac:dyDescent="0.2">
      <c r="A2517" s="63">
        <v>2488</v>
      </c>
      <c r="B2517" s="63">
        <v>89.537990116856363</v>
      </c>
      <c r="C2517" s="63">
        <v>12.462009883143637</v>
      </c>
    </row>
    <row r="2518" spans="1:3" x14ac:dyDescent="0.2">
      <c r="A2518" s="63">
        <v>2489</v>
      </c>
      <c r="B2518" s="63">
        <v>128.20655278386687</v>
      </c>
      <c r="C2518" s="63">
        <v>21.793447216133131</v>
      </c>
    </row>
    <row r="2519" spans="1:3" x14ac:dyDescent="0.2">
      <c r="A2519" s="63">
        <v>2490</v>
      </c>
      <c r="B2519" s="63">
        <v>115.8655027748013</v>
      </c>
      <c r="C2519" s="63">
        <v>19.1344972251987</v>
      </c>
    </row>
    <row r="2520" spans="1:3" x14ac:dyDescent="0.2">
      <c r="A2520" s="63">
        <v>2491</v>
      </c>
      <c r="B2520" s="63">
        <v>90.847814761233806</v>
      </c>
      <c r="C2520" s="63">
        <v>13.152185238766194</v>
      </c>
    </row>
    <row r="2521" spans="1:3" x14ac:dyDescent="0.2">
      <c r="A2521" s="63">
        <v>2492</v>
      </c>
      <c r="B2521" s="63">
        <v>129.51637742824431</v>
      </c>
      <c r="C2521" s="63">
        <v>21.483622571755689</v>
      </c>
    </row>
    <row r="2522" spans="1:3" x14ac:dyDescent="0.2">
      <c r="A2522" s="63">
        <v>2493</v>
      </c>
      <c r="B2522" s="63">
        <v>108.73041235981326</v>
      </c>
      <c r="C2522" s="63">
        <v>16.269587640186742</v>
      </c>
    </row>
    <row r="2523" spans="1:3" x14ac:dyDescent="0.2">
      <c r="A2523" s="63">
        <v>2494</v>
      </c>
      <c r="B2523" s="63">
        <v>67.128257165805778</v>
      </c>
      <c r="C2523" s="63">
        <v>11.871742834194222</v>
      </c>
    </row>
    <row r="2524" spans="1:3" x14ac:dyDescent="0.2">
      <c r="A2524" s="63">
        <v>2495</v>
      </c>
      <c r="B2524" s="63">
        <v>277.34051231576723</v>
      </c>
      <c r="C2524" s="63">
        <v>35.659487684232772</v>
      </c>
    </row>
    <row r="2525" spans="1:3" x14ac:dyDescent="0.2">
      <c r="A2525" s="63">
        <v>2496</v>
      </c>
      <c r="B2525" s="63">
        <v>213.63613500069926</v>
      </c>
      <c r="C2525" s="63">
        <v>6.3638649993007448</v>
      </c>
    </row>
    <row r="2526" spans="1:3" x14ac:dyDescent="0.2">
      <c r="A2526" s="63">
        <v>2497</v>
      </c>
      <c r="B2526" s="63">
        <v>151.44504421242306</v>
      </c>
      <c r="C2526" s="63">
        <v>25.554955787576944</v>
      </c>
    </row>
    <row r="2527" spans="1:3" x14ac:dyDescent="0.2">
      <c r="A2527" s="63">
        <v>2498</v>
      </c>
      <c r="B2527" s="63">
        <v>128.00277751410979</v>
      </c>
      <c r="C2527" s="63">
        <v>22.997222485890205</v>
      </c>
    </row>
    <row r="2528" spans="1:3" x14ac:dyDescent="0.2">
      <c r="A2528" s="63">
        <v>2499</v>
      </c>
      <c r="B2528" s="63">
        <v>269.00419281899076</v>
      </c>
      <c r="C2528" s="63">
        <v>45.995807181009241</v>
      </c>
    </row>
    <row r="2529" spans="1:3" x14ac:dyDescent="0.2">
      <c r="A2529" s="63">
        <v>2500</v>
      </c>
      <c r="B2529" s="63">
        <v>127.45156927747242</v>
      </c>
      <c r="C2529" s="63">
        <v>23.548430722527584</v>
      </c>
    </row>
    <row r="2530" spans="1:3" x14ac:dyDescent="0.2">
      <c r="A2530" s="63">
        <v>2501</v>
      </c>
      <c r="B2530" s="63">
        <v>210.32888558087501</v>
      </c>
      <c r="C2530" s="63">
        <v>9.67111441912499</v>
      </c>
    </row>
    <row r="2531" spans="1:3" x14ac:dyDescent="0.2">
      <c r="A2531" s="63">
        <v>2502</v>
      </c>
      <c r="B2531" s="63">
        <v>207.18995202202231</v>
      </c>
      <c r="C2531" s="63">
        <v>52.810047977977689</v>
      </c>
    </row>
    <row r="2532" spans="1:3" x14ac:dyDescent="0.2">
      <c r="A2532" s="63">
        <v>2503</v>
      </c>
      <c r="B2532" s="63">
        <v>9.8612582561678153</v>
      </c>
      <c r="C2532" s="63">
        <v>3.1387417438321847</v>
      </c>
    </row>
    <row r="2533" spans="1:3" x14ac:dyDescent="0.2">
      <c r="A2533" s="63">
        <v>2504</v>
      </c>
      <c r="B2533" s="63">
        <v>35.335032888302081</v>
      </c>
      <c r="C2533" s="63">
        <v>11.664967111697919</v>
      </c>
    </row>
    <row r="2534" spans="1:3" x14ac:dyDescent="0.2">
      <c r="A2534" s="63">
        <v>2505</v>
      </c>
      <c r="B2534" s="63">
        <v>10.846797480867188</v>
      </c>
      <c r="C2534" s="63">
        <v>4.1532025191328117</v>
      </c>
    </row>
    <row r="2535" spans="1:3" x14ac:dyDescent="0.2">
      <c r="A2535" s="63">
        <v>2506</v>
      </c>
      <c r="B2535" s="63">
        <v>5.2762988925310008</v>
      </c>
      <c r="C2535" s="63">
        <v>3.7237011074689992</v>
      </c>
    </row>
    <row r="2536" spans="1:3" x14ac:dyDescent="0.2">
      <c r="A2536" s="63">
        <v>2507</v>
      </c>
      <c r="B2536" s="63">
        <v>15.071330029975911</v>
      </c>
      <c r="C2536" s="63">
        <v>2.9286699700240888</v>
      </c>
    </row>
    <row r="2537" spans="1:3" x14ac:dyDescent="0.2">
      <c r="A2537" s="63">
        <v>2508</v>
      </c>
      <c r="B2537" s="63">
        <v>-8.6356699007089492</v>
      </c>
      <c r="C2537" s="63">
        <v>-0.36433009929105076</v>
      </c>
    </row>
    <row r="2538" spans="1:3" x14ac:dyDescent="0.2">
      <c r="A2538" s="63">
        <v>2509</v>
      </c>
      <c r="B2538" s="63">
        <v>-31.405967064732224</v>
      </c>
      <c r="C2538" s="63">
        <v>-15.594032935267776</v>
      </c>
    </row>
    <row r="2539" spans="1:3" x14ac:dyDescent="0.2">
      <c r="A2539" s="63">
        <v>2510</v>
      </c>
      <c r="B2539" s="63">
        <v>16.064818675229041</v>
      </c>
      <c r="C2539" s="63">
        <v>-6.4818675229041389E-2</v>
      </c>
    </row>
    <row r="2540" spans="1:3" x14ac:dyDescent="0.2">
      <c r="A2540" s="63">
        <v>2511</v>
      </c>
      <c r="B2540" s="63">
        <v>-1.9652530418862484</v>
      </c>
      <c r="C2540" s="63">
        <v>-2.0347469581137516</v>
      </c>
    </row>
    <row r="2541" spans="1:3" x14ac:dyDescent="0.2">
      <c r="A2541" s="63">
        <v>2512</v>
      </c>
      <c r="B2541" s="63">
        <v>-3.4394956565057058</v>
      </c>
      <c r="C2541" s="63">
        <v>-2.5605043434942942</v>
      </c>
    </row>
    <row r="2542" spans="1:3" x14ac:dyDescent="0.2">
      <c r="A2542" s="63">
        <v>2513</v>
      </c>
      <c r="B2542" s="63">
        <v>58.681474011470392</v>
      </c>
      <c r="C2542" s="63">
        <v>11.318525988529608</v>
      </c>
    </row>
    <row r="2543" spans="1:3" x14ac:dyDescent="0.2">
      <c r="A2543" s="63">
        <v>2514</v>
      </c>
      <c r="B2543" s="63">
        <v>56.474682487718631</v>
      </c>
      <c r="C2543" s="63">
        <v>10.525317512281369</v>
      </c>
    </row>
    <row r="2544" spans="1:3" x14ac:dyDescent="0.2">
      <c r="A2544" s="63">
        <v>2515</v>
      </c>
      <c r="B2544" s="63">
        <v>51.220811297295889</v>
      </c>
      <c r="C2544" s="63">
        <v>6.7791887027041113</v>
      </c>
    </row>
    <row r="2545" spans="1:3" x14ac:dyDescent="0.2">
      <c r="A2545" s="63">
        <v>2516</v>
      </c>
      <c r="B2545" s="63">
        <v>57.0894680625033</v>
      </c>
      <c r="C2545" s="63">
        <v>9.9105319374966996</v>
      </c>
    </row>
    <row r="2546" spans="1:3" x14ac:dyDescent="0.2">
      <c r="A2546" s="63">
        <v>2517</v>
      </c>
      <c r="B2546" s="63">
        <v>19.223215125414814</v>
      </c>
      <c r="C2546" s="63">
        <v>2.7767848745851857</v>
      </c>
    </row>
    <row r="2547" spans="1:3" x14ac:dyDescent="0.2">
      <c r="A2547" s="63">
        <v>2518</v>
      </c>
      <c r="B2547" s="63">
        <v>34.11106006134122</v>
      </c>
      <c r="C2547" s="63">
        <v>7.8889399386587797</v>
      </c>
    </row>
    <row r="2548" spans="1:3" x14ac:dyDescent="0.2">
      <c r="A2548" s="63">
        <v>2519</v>
      </c>
      <c r="B2548" s="63">
        <v>85.873308567318077</v>
      </c>
      <c r="C2548" s="63">
        <v>15.126691432681923</v>
      </c>
    </row>
    <row r="2549" spans="1:3" x14ac:dyDescent="0.2">
      <c r="A2549" s="63">
        <v>2520</v>
      </c>
      <c r="B2549" s="63">
        <v>95.503674341082956</v>
      </c>
      <c r="C2549" s="63">
        <v>14.496325658917044</v>
      </c>
    </row>
    <row r="2550" spans="1:3" x14ac:dyDescent="0.2">
      <c r="A2550" s="63">
        <v>2521</v>
      </c>
      <c r="B2550" s="63">
        <v>116.63495956161115</v>
      </c>
      <c r="C2550" s="63">
        <v>23.365040438388846</v>
      </c>
    </row>
    <row r="2551" spans="1:3" x14ac:dyDescent="0.2">
      <c r="A2551" s="63">
        <v>2522</v>
      </c>
      <c r="B2551" s="63">
        <v>20.612488005890047</v>
      </c>
      <c r="C2551" s="63">
        <v>1.3875119941099534</v>
      </c>
    </row>
    <row r="2552" spans="1:3" x14ac:dyDescent="0.2">
      <c r="A2552" s="63">
        <v>2523</v>
      </c>
      <c r="B2552" s="63">
        <v>42.45428423197589</v>
      </c>
      <c r="C2552" s="63">
        <v>4.5457157680241096</v>
      </c>
    </row>
    <row r="2553" spans="1:3" x14ac:dyDescent="0.2">
      <c r="A2553" s="63">
        <v>2524</v>
      </c>
      <c r="B2553" s="63">
        <v>45.549309551442143</v>
      </c>
      <c r="C2553" s="63">
        <v>6.4506904485578573</v>
      </c>
    </row>
    <row r="2554" spans="1:3" x14ac:dyDescent="0.2">
      <c r="A2554" s="63">
        <v>2525</v>
      </c>
      <c r="B2554" s="63">
        <v>-7.3181999219707548</v>
      </c>
      <c r="C2554" s="63">
        <v>1.3181999219707548</v>
      </c>
    </row>
    <row r="2555" spans="1:3" x14ac:dyDescent="0.2">
      <c r="A2555" s="63">
        <v>2526</v>
      </c>
      <c r="B2555" s="63">
        <v>80.154157746108666</v>
      </c>
      <c r="C2555" s="63">
        <v>12.845842253891334</v>
      </c>
    </row>
    <row r="2556" spans="1:3" x14ac:dyDescent="0.2">
      <c r="A2556" s="63">
        <v>2527</v>
      </c>
      <c r="B2556" s="63">
        <v>58.928100966833412</v>
      </c>
      <c r="C2556" s="63">
        <v>11.071899033166588</v>
      </c>
    </row>
    <row r="2557" spans="1:3" x14ac:dyDescent="0.2">
      <c r="A2557" s="63">
        <v>2528</v>
      </c>
      <c r="B2557" s="63">
        <v>48.952387846332201</v>
      </c>
      <c r="C2557" s="63">
        <v>7.0476121536677994</v>
      </c>
    </row>
    <row r="2558" spans="1:3" x14ac:dyDescent="0.2">
      <c r="A2558" s="63">
        <v>2529</v>
      </c>
      <c r="B2558" s="63">
        <v>-1.4801930353711277</v>
      </c>
      <c r="C2558" s="63">
        <v>2.4801930353711277</v>
      </c>
    </row>
    <row r="2559" spans="1:3" x14ac:dyDescent="0.2">
      <c r="A2559" s="63">
        <v>2530</v>
      </c>
      <c r="B2559" s="63">
        <v>51.750165804686873</v>
      </c>
      <c r="C2559" s="63">
        <v>9.2498341953131273</v>
      </c>
    </row>
    <row r="2560" spans="1:3" x14ac:dyDescent="0.2">
      <c r="A2560" s="63">
        <v>2531</v>
      </c>
      <c r="B2560" s="63">
        <v>43.618908469080239</v>
      </c>
      <c r="C2560" s="63">
        <v>6.3810915309197611</v>
      </c>
    </row>
    <row r="2561" spans="1:3" x14ac:dyDescent="0.2">
      <c r="A2561" s="63">
        <v>2532</v>
      </c>
      <c r="B2561" s="63">
        <v>18.418917869320829</v>
      </c>
      <c r="C2561" s="63">
        <v>0.58108213067917092</v>
      </c>
    </row>
    <row r="2562" spans="1:3" x14ac:dyDescent="0.2">
      <c r="A2562" s="63">
        <v>2533</v>
      </c>
      <c r="B2562" s="63">
        <v>17.712062506635821</v>
      </c>
      <c r="C2562" s="63">
        <v>7.2879374933641792</v>
      </c>
    </row>
    <row r="2563" spans="1:3" x14ac:dyDescent="0.2">
      <c r="A2563" s="63">
        <v>2534</v>
      </c>
      <c r="B2563" s="63">
        <v>71.502535033748913</v>
      </c>
      <c r="C2563" s="63">
        <v>10.497464966251087</v>
      </c>
    </row>
    <row r="2564" spans="1:3" x14ac:dyDescent="0.2">
      <c r="A2564" s="63">
        <v>2535</v>
      </c>
      <c r="B2564" s="63">
        <v>51.220811297295889</v>
      </c>
      <c r="C2564" s="63">
        <v>6.7791887027041113</v>
      </c>
    </row>
    <row r="2565" spans="1:3" x14ac:dyDescent="0.2">
      <c r="A2565" s="63">
        <v>2536</v>
      </c>
      <c r="B2565" s="63">
        <v>58.399292706880743</v>
      </c>
      <c r="C2565" s="63">
        <v>9.6007072931192567</v>
      </c>
    </row>
    <row r="2566" spans="1:3" x14ac:dyDescent="0.2">
      <c r="A2566" s="63">
        <v>2537</v>
      </c>
      <c r="B2566" s="63">
        <v>58.681474011470392</v>
      </c>
      <c r="C2566" s="63">
        <v>11.318525988529608</v>
      </c>
    </row>
    <row r="2567" spans="1:3" x14ac:dyDescent="0.2">
      <c r="A2567" s="63">
        <v>2538</v>
      </c>
      <c r="B2567" s="63">
        <v>21.410364089612788</v>
      </c>
      <c r="C2567" s="63">
        <v>5.5896359103872122</v>
      </c>
    </row>
    <row r="2568" spans="1:3" x14ac:dyDescent="0.2">
      <c r="A2568" s="63">
        <v>2539</v>
      </c>
      <c r="B2568" s="63">
        <v>-2.7900176797485705</v>
      </c>
      <c r="C2568" s="63">
        <v>2.7900176797485705</v>
      </c>
    </row>
    <row r="2569" spans="1:3" x14ac:dyDescent="0.2">
      <c r="A2569" s="63">
        <v>2540</v>
      </c>
      <c r="B2569" s="63">
        <v>34.701010845098175</v>
      </c>
      <c r="C2569" s="63">
        <v>4.2989891549018253</v>
      </c>
    </row>
    <row r="2570" spans="1:3" x14ac:dyDescent="0.2">
      <c r="A2570" s="63">
        <v>2541</v>
      </c>
      <c r="B2570" s="63">
        <v>135.2855156264142</v>
      </c>
      <c r="C2570" s="63">
        <v>33.714484373585805</v>
      </c>
    </row>
    <row r="2571" spans="1:3" x14ac:dyDescent="0.2">
      <c r="A2571" s="63">
        <v>2542</v>
      </c>
      <c r="B2571" s="63">
        <v>44.928733113457689</v>
      </c>
      <c r="C2571" s="63">
        <v>7.0712668865423112</v>
      </c>
    </row>
    <row r="2572" spans="1:3" x14ac:dyDescent="0.2">
      <c r="A2572" s="63">
        <v>2543</v>
      </c>
      <c r="B2572" s="63">
        <v>17.109093224943386</v>
      </c>
      <c r="C2572" s="63">
        <v>0.89090677505661375</v>
      </c>
    </row>
    <row r="2573" spans="1:3" x14ac:dyDescent="0.2">
      <c r="A2573" s="63">
        <v>2544</v>
      </c>
      <c r="B2573" s="63">
        <v>50.44034116030943</v>
      </c>
      <c r="C2573" s="63">
        <v>8.5596588396905702</v>
      </c>
    </row>
    <row r="2574" spans="1:3" x14ac:dyDescent="0.2">
      <c r="A2574" s="63">
        <v>2545</v>
      </c>
      <c r="B2574" s="63">
        <v>32.742359016414795</v>
      </c>
      <c r="C2574" s="63">
        <v>7.2576409835852047</v>
      </c>
    </row>
    <row r="2575" spans="1:3" x14ac:dyDescent="0.2">
      <c r="A2575" s="63">
        <v>2546</v>
      </c>
      <c r="B2575" s="63">
        <v>58.928100966833412</v>
      </c>
      <c r="C2575" s="63">
        <v>11.071899033166588</v>
      </c>
    </row>
    <row r="2576" spans="1:3" x14ac:dyDescent="0.2">
      <c r="A2576" s="63">
        <v>2547</v>
      </c>
      <c r="B2576" s="63">
        <v>95.503674341082956</v>
      </c>
      <c r="C2576" s="63">
        <v>14.496325658917044</v>
      </c>
    </row>
    <row r="2577" spans="1:3" x14ac:dyDescent="0.2">
      <c r="A2577" s="63">
        <v>2548</v>
      </c>
      <c r="B2577" s="63">
        <v>17.712062506635821</v>
      </c>
      <c r="C2577" s="63">
        <v>7.2879374933641792</v>
      </c>
    </row>
    <row r="2578" spans="1:3" x14ac:dyDescent="0.2">
      <c r="A2578" s="63">
        <v>2549</v>
      </c>
      <c r="B2578" s="63">
        <v>70.19271038937147</v>
      </c>
      <c r="C2578" s="63">
        <v>9.8072896106285299</v>
      </c>
    </row>
    <row r="2579" spans="1:3" x14ac:dyDescent="0.2">
      <c r="A2579" s="63">
        <v>2550</v>
      </c>
      <c r="B2579" s="63">
        <v>84.563483922940634</v>
      </c>
      <c r="C2579" s="63">
        <v>14.436516077059366</v>
      </c>
    </row>
    <row r="2580" spans="1:3" x14ac:dyDescent="0.2">
      <c r="A2580" s="63">
        <v>2551</v>
      </c>
      <c r="B2580" s="63">
        <v>21.922312650267489</v>
      </c>
      <c r="C2580" s="63">
        <v>2.0776873497325106</v>
      </c>
    </row>
    <row r="2581" spans="1:3" x14ac:dyDescent="0.2">
      <c r="A2581" s="63">
        <v>2552</v>
      </c>
      <c r="B2581" s="63">
        <v>34.11106006134122</v>
      </c>
      <c r="C2581" s="63">
        <v>7.8889399386587797</v>
      </c>
    </row>
    <row r="2582" spans="1:3" x14ac:dyDescent="0.2">
      <c r="A2582" s="63">
        <v>2553</v>
      </c>
      <c r="B2582" s="63">
        <v>19.223215125414814</v>
      </c>
      <c r="C2582" s="63">
        <v>2.7767848745851857</v>
      </c>
    </row>
    <row r="2583" spans="1:3" x14ac:dyDescent="0.2">
      <c r="A2583" s="63">
        <v>2554</v>
      </c>
      <c r="B2583" s="63">
        <v>-7.4650016811154103</v>
      </c>
      <c r="C2583" s="63">
        <v>1.4650016811154103</v>
      </c>
    </row>
    <row r="2584" spans="1:3" x14ac:dyDescent="0.2">
      <c r="A2584" s="63">
        <v>2555</v>
      </c>
      <c r="B2584" s="63">
        <v>116.3593554432925</v>
      </c>
      <c r="C2584" s="63">
        <v>23.6406445567075</v>
      </c>
    </row>
    <row r="2585" spans="1:3" x14ac:dyDescent="0.2">
      <c r="A2585" s="63">
        <v>2556</v>
      </c>
      <c r="B2585" s="63">
        <v>441.19889828724342</v>
      </c>
      <c r="C2585" s="63">
        <v>101.80110171275658</v>
      </c>
    </row>
    <row r="2586" spans="1:3" x14ac:dyDescent="0.2">
      <c r="A2586" s="63">
        <v>2557</v>
      </c>
      <c r="B2586" s="63">
        <v>-2.1296710121282629</v>
      </c>
      <c r="C2586" s="63">
        <v>-1.8703289878717371</v>
      </c>
    </row>
    <row r="2587" spans="1:3" x14ac:dyDescent="0.2">
      <c r="A2587" s="63">
        <v>2558</v>
      </c>
      <c r="B2587" s="63">
        <v>12.156622125244635</v>
      </c>
      <c r="C2587" s="63">
        <v>3.8433778747553653</v>
      </c>
    </row>
    <row r="2588" spans="1:3" x14ac:dyDescent="0.2">
      <c r="A2588" s="63">
        <v>2559</v>
      </c>
      <c r="B2588" s="63">
        <v>35.335032888302081</v>
      </c>
      <c r="C2588" s="63">
        <v>11.664967111697919</v>
      </c>
    </row>
    <row r="2589" spans="1:3" x14ac:dyDescent="0.2">
      <c r="A2589" s="63">
        <v>2560</v>
      </c>
      <c r="B2589" s="63">
        <v>-9.9454945450863921</v>
      </c>
      <c r="C2589" s="63">
        <v>-5.450545491360792E-2</v>
      </c>
    </row>
    <row r="2590" spans="1:3" x14ac:dyDescent="0.2">
      <c r="A2590" s="63">
        <v>2561</v>
      </c>
      <c r="B2590" s="63">
        <v>-3.2750776862636912</v>
      </c>
      <c r="C2590" s="63">
        <v>-2.7249223137363088</v>
      </c>
    </row>
    <row r="2591" spans="1:3" x14ac:dyDescent="0.2">
      <c r="A2591" s="63">
        <v>2562</v>
      </c>
      <c r="B2591" s="63">
        <v>38.425669243263421</v>
      </c>
      <c r="C2591" s="63">
        <v>4.574330756736579</v>
      </c>
    </row>
    <row r="2592" spans="1:3" x14ac:dyDescent="0.2">
      <c r="A2592" s="63">
        <v>2563</v>
      </c>
      <c r="B2592" s="63">
        <v>33.409601261976611</v>
      </c>
      <c r="C2592" s="63">
        <v>5.5903987380233886</v>
      </c>
    </row>
    <row r="2593" spans="1:3" x14ac:dyDescent="0.2">
      <c r="A2593" s="63">
        <v>2564</v>
      </c>
      <c r="B2593" s="63">
        <v>187.21868884096543</v>
      </c>
      <c r="C2593" s="63">
        <v>21.781311159034573</v>
      </c>
    </row>
    <row r="2594" spans="1:3" x14ac:dyDescent="0.2">
      <c r="A2594" s="63">
        <v>2565</v>
      </c>
      <c r="B2594" s="63">
        <v>-115.67490573373649</v>
      </c>
      <c r="C2594" s="63">
        <v>-61.325094266263505</v>
      </c>
    </row>
    <row r="2595" spans="1:3" x14ac:dyDescent="0.2">
      <c r="A2595" s="63">
        <v>2566</v>
      </c>
      <c r="B2595" s="63">
        <v>129.51637742824431</v>
      </c>
      <c r="C2595" s="63">
        <v>21.483622571755689</v>
      </c>
    </row>
    <row r="2596" spans="1:3" x14ac:dyDescent="0.2">
      <c r="A2596" s="63">
        <v>2567</v>
      </c>
      <c r="B2596" s="63">
        <v>115.8655027748013</v>
      </c>
      <c r="C2596" s="63">
        <v>19.1344972251987</v>
      </c>
    </row>
    <row r="2597" spans="1:3" x14ac:dyDescent="0.2">
      <c r="A2597" s="63">
        <v>2568</v>
      </c>
      <c r="B2597" s="63">
        <v>107.42058771543581</v>
      </c>
      <c r="C2597" s="63">
        <v>15.579412284564185</v>
      </c>
    </row>
    <row r="2598" spans="1:3" x14ac:dyDescent="0.2">
      <c r="A2598" s="63">
        <v>2569</v>
      </c>
      <c r="B2598" s="63">
        <v>-248.76433304746629</v>
      </c>
      <c r="C2598" s="63">
        <v>-60.235666952533705</v>
      </c>
    </row>
    <row r="2599" spans="1:3" x14ac:dyDescent="0.2">
      <c r="A2599" s="63">
        <v>2570</v>
      </c>
      <c r="B2599" s="63">
        <v>242.4426085163573</v>
      </c>
      <c r="C2599" s="63">
        <v>45.557391483642704</v>
      </c>
    </row>
    <row r="2600" spans="1:3" x14ac:dyDescent="0.2">
      <c r="A2600" s="63">
        <v>2571</v>
      </c>
      <c r="B2600" s="63">
        <v>332.14017186997563</v>
      </c>
      <c r="C2600" s="63">
        <v>51.859828130024368</v>
      </c>
    </row>
    <row r="2601" spans="1:3" x14ac:dyDescent="0.2">
      <c r="A2601" s="63">
        <v>2572</v>
      </c>
      <c r="B2601" s="63">
        <v>43.677784869629221</v>
      </c>
      <c r="C2601" s="63">
        <v>6.322215130370779</v>
      </c>
    </row>
    <row r="2602" spans="1:3" x14ac:dyDescent="0.2">
      <c r="A2602" s="63">
        <v>2573</v>
      </c>
      <c r="B2602" s="63">
        <v>51.220811297295889</v>
      </c>
      <c r="C2602" s="63">
        <v>6.7791887027041113</v>
      </c>
    </row>
    <row r="2603" spans="1:3" x14ac:dyDescent="0.2">
      <c r="A2603" s="63">
        <v>2574</v>
      </c>
      <c r="B2603" s="63">
        <v>35.472930655390229</v>
      </c>
      <c r="C2603" s="63">
        <v>7.527069344609771</v>
      </c>
    </row>
    <row r="2604" spans="1:3" x14ac:dyDescent="0.2">
      <c r="A2604" s="63">
        <v>2575</v>
      </c>
      <c r="B2604" s="63">
        <v>58.928100966833412</v>
      </c>
      <c r="C2604" s="63">
        <v>11.071899033166588</v>
      </c>
    </row>
    <row r="2605" spans="1:3" x14ac:dyDescent="0.2">
      <c r="A2605" s="63">
        <v>2576</v>
      </c>
      <c r="B2605" s="63">
        <v>0.3929974113146768</v>
      </c>
      <c r="C2605" s="63">
        <v>0.6070025886853232</v>
      </c>
    </row>
    <row r="2606" spans="1:3" x14ac:dyDescent="0.2">
      <c r="A2606" s="63">
        <v>2577</v>
      </c>
      <c r="B2606" s="63">
        <v>80.154157746108666</v>
      </c>
      <c r="C2606" s="63">
        <v>12.845842253891334</v>
      </c>
    </row>
    <row r="2607" spans="1:3" x14ac:dyDescent="0.2">
      <c r="A2607" s="63">
        <v>2578</v>
      </c>
      <c r="B2607" s="63">
        <v>48.952387846332201</v>
      </c>
      <c r="C2607" s="63">
        <v>7.0476121536677994</v>
      </c>
    </row>
    <row r="2608" spans="1:3" x14ac:dyDescent="0.2">
      <c r="A2608" s="63">
        <v>2579</v>
      </c>
      <c r="B2608" s="63">
        <v>10.846797480867188</v>
      </c>
      <c r="C2608" s="63">
        <v>4.1532025191328117</v>
      </c>
    </row>
    <row r="2609" spans="1:3" x14ac:dyDescent="0.2">
      <c r="A2609" s="63">
        <v>2580</v>
      </c>
      <c r="B2609" s="63">
        <v>3.966474248153558</v>
      </c>
      <c r="C2609" s="63">
        <v>3.033525751846442</v>
      </c>
    </row>
    <row r="2610" spans="1:3" x14ac:dyDescent="0.2">
      <c r="A2610" s="63">
        <v>2581</v>
      </c>
      <c r="B2610" s="63">
        <v>33.409601261976611</v>
      </c>
      <c r="C2610" s="63">
        <v>5.5903987380233886</v>
      </c>
    </row>
    <row r="2611" spans="1:3" x14ac:dyDescent="0.2">
      <c r="A2611" s="63">
        <v>2582</v>
      </c>
      <c r="B2611" s="63">
        <v>-32.715791709109681</v>
      </c>
      <c r="C2611" s="63">
        <v>-16.284208290890319</v>
      </c>
    </row>
    <row r="2612" spans="1:3" x14ac:dyDescent="0.2">
      <c r="A2612" s="63">
        <v>2583</v>
      </c>
      <c r="B2612" s="63">
        <v>-1.2253721757971849</v>
      </c>
      <c r="C2612" s="63">
        <v>-2.7746278242028151</v>
      </c>
    </row>
    <row r="2613" spans="1:3" x14ac:dyDescent="0.2">
      <c r="A2613" s="63">
        <v>2584</v>
      </c>
      <c r="B2613" s="63">
        <v>-9.9454945450863921</v>
      </c>
      <c r="C2613" s="63">
        <v>-5.450545491360792E-2</v>
      </c>
    </row>
    <row r="2614" spans="1:3" x14ac:dyDescent="0.2">
      <c r="A2614" s="63">
        <v>2585</v>
      </c>
      <c r="B2614" s="63">
        <v>16.064818675229041</v>
      </c>
      <c r="C2614" s="63">
        <v>-6.4818675229041389E-2</v>
      </c>
    </row>
    <row r="2615" spans="1:3" x14ac:dyDescent="0.2">
      <c r="A2615" s="63">
        <v>2586</v>
      </c>
      <c r="B2615" s="63">
        <v>18.418917869320829</v>
      </c>
      <c r="C2615" s="63">
        <v>0.58108213067917092</v>
      </c>
    </row>
    <row r="2616" spans="1:3" x14ac:dyDescent="0.2">
      <c r="A2616" s="63">
        <v>2587</v>
      </c>
      <c r="B2616" s="63">
        <v>17.712062506635821</v>
      </c>
      <c r="C2616" s="63">
        <v>7.2879374933641792</v>
      </c>
    </row>
    <row r="2617" spans="1:3" x14ac:dyDescent="0.2">
      <c r="A2617" s="63">
        <v>2588</v>
      </c>
      <c r="B2617" s="63">
        <v>37.08870022065301</v>
      </c>
      <c r="C2617" s="63">
        <v>5.9112997793469901</v>
      </c>
    </row>
    <row r="2618" spans="1:3" x14ac:dyDescent="0.2">
      <c r="A2618" s="63">
        <v>2589</v>
      </c>
      <c r="B2618" s="63">
        <v>32.80123541696377</v>
      </c>
      <c r="C2618" s="63">
        <v>7.1987645830362297</v>
      </c>
    </row>
    <row r="2619" spans="1:3" x14ac:dyDescent="0.2">
      <c r="A2619" s="63">
        <v>2590</v>
      </c>
      <c r="B2619" s="63">
        <v>97.776165572642213</v>
      </c>
      <c r="C2619" s="63">
        <v>12.223834427357787</v>
      </c>
    </row>
    <row r="2620" spans="1:3" x14ac:dyDescent="0.2">
      <c r="A2620" s="63">
        <v>2591</v>
      </c>
      <c r="B2620" s="63">
        <v>19.223215125414814</v>
      </c>
      <c r="C2620" s="63">
        <v>2.7767848745851857</v>
      </c>
    </row>
    <row r="2621" spans="1:3" x14ac:dyDescent="0.2">
      <c r="A2621" s="63">
        <v>2592</v>
      </c>
      <c r="B2621" s="63">
        <v>85.873308567318077</v>
      </c>
      <c r="C2621" s="63">
        <v>15.126691432681923</v>
      </c>
    </row>
    <row r="2622" spans="1:3" x14ac:dyDescent="0.2">
      <c r="A2622" s="63">
        <v>2593</v>
      </c>
      <c r="B2622" s="63">
        <v>41.144459587598448</v>
      </c>
      <c r="C2622" s="63">
        <v>4.8555404124015524</v>
      </c>
    </row>
    <row r="2623" spans="1:3" x14ac:dyDescent="0.2">
      <c r="A2623" s="63">
        <v>2594</v>
      </c>
      <c r="B2623" s="63">
        <v>45.549309551442143</v>
      </c>
      <c r="C2623" s="63">
        <v>6.4506904485578573</v>
      </c>
    </row>
    <row r="2624" spans="1:3" x14ac:dyDescent="0.2">
      <c r="A2624" s="63">
        <v>2595</v>
      </c>
      <c r="B2624" s="63">
        <v>205.92299341587599</v>
      </c>
      <c r="C2624" s="63">
        <v>40.077006584124007</v>
      </c>
    </row>
    <row r="2625" spans="1:3" x14ac:dyDescent="0.2">
      <c r="A2625" s="63">
        <v>2596</v>
      </c>
      <c r="B2625" s="63">
        <v>90.847814761233806</v>
      </c>
      <c r="C2625" s="63">
        <v>13.152185238766194</v>
      </c>
    </row>
    <row r="2626" spans="1:3" x14ac:dyDescent="0.2">
      <c r="A2626" s="63">
        <v>2597</v>
      </c>
      <c r="B2626" s="63">
        <v>70.505050578939972</v>
      </c>
      <c r="C2626" s="63">
        <v>9.4949494210600278</v>
      </c>
    </row>
    <row r="2627" spans="1:3" x14ac:dyDescent="0.2">
      <c r="A2627" s="63">
        <v>2598</v>
      </c>
      <c r="B2627" s="63">
        <v>115.8655027748013</v>
      </c>
      <c r="C2627" s="63">
        <v>19.1344972251987</v>
      </c>
    </row>
    <row r="2628" spans="1:3" x14ac:dyDescent="0.2">
      <c r="A2628" s="63">
        <v>2599</v>
      </c>
      <c r="B2628" s="63">
        <v>108.73041235981326</v>
      </c>
      <c r="C2628" s="63">
        <v>16.269587640186742</v>
      </c>
    </row>
    <row r="2629" spans="1:3" x14ac:dyDescent="0.2">
      <c r="A2629" s="63">
        <v>2600</v>
      </c>
      <c r="B2629" s="63">
        <v>37.115844598885971</v>
      </c>
      <c r="C2629" s="63">
        <v>4.8841554011140289</v>
      </c>
    </row>
    <row r="2630" spans="1:3" x14ac:dyDescent="0.2">
      <c r="A2630" s="63">
        <v>2601</v>
      </c>
      <c r="B2630" s="63">
        <v>33.409601261976611</v>
      </c>
      <c r="C2630" s="63">
        <v>5.5903987380233886</v>
      </c>
    </row>
    <row r="2631" spans="1:3" x14ac:dyDescent="0.2">
      <c r="A2631" s="63">
        <v>2602</v>
      </c>
      <c r="B2631" s="63">
        <v>-31.405967064732224</v>
      </c>
      <c r="C2631" s="63">
        <v>-15.594032935267776</v>
      </c>
    </row>
    <row r="2632" spans="1:3" x14ac:dyDescent="0.2">
      <c r="A2632" s="63">
        <v>2603</v>
      </c>
      <c r="B2632" s="63">
        <v>-9.9454945450863921</v>
      </c>
      <c r="C2632" s="63">
        <v>-5.450545491360792E-2</v>
      </c>
    </row>
    <row r="2633" spans="1:3" x14ac:dyDescent="0.2">
      <c r="A2633" s="63">
        <v>2604</v>
      </c>
      <c r="B2633" s="63">
        <v>14.754994030851591</v>
      </c>
      <c r="C2633" s="63">
        <v>0.24500596914840855</v>
      </c>
    </row>
    <row r="2634" spans="1:3" x14ac:dyDescent="0.2">
      <c r="A2634" s="63">
        <v>2605</v>
      </c>
      <c r="B2634" s="63">
        <v>-3.2750776862636912</v>
      </c>
      <c r="C2634" s="63">
        <v>-2.7249223137363088</v>
      </c>
    </row>
    <row r="2635" spans="1:3" x14ac:dyDescent="0.2">
      <c r="A2635" s="63">
        <v>2606</v>
      </c>
      <c r="B2635" s="63">
        <v>43.677784869629221</v>
      </c>
      <c r="C2635" s="63">
        <v>6.322215130370779</v>
      </c>
    </row>
    <row r="2636" spans="1:3" x14ac:dyDescent="0.2">
      <c r="A2636" s="63">
        <v>2607</v>
      </c>
      <c r="B2636" s="63">
        <v>58.681474011470392</v>
      </c>
      <c r="C2636" s="63">
        <v>11.318525988529608</v>
      </c>
    </row>
    <row r="2637" spans="1:3" x14ac:dyDescent="0.2">
      <c r="A2637" s="63">
        <v>2608</v>
      </c>
      <c r="B2637" s="63">
        <v>57.0894680625033</v>
      </c>
      <c r="C2637" s="63">
        <v>9.9105319374966996</v>
      </c>
    </row>
    <row r="2638" spans="1:3" x14ac:dyDescent="0.2">
      <c r="A2638" s="63">
        <v>2609</v>
      </c>
      <c r="B2638" s="63">
        <v>34.701010845098175</v>
      </c>
      <c r="C2638" s="63">
        <v>4.2989891549018253</v>
      </c>
    </row>
    <row r="2639" spans="1:3" x14ac:dyDescent="0.2">
      <c r="A2639" s="63">
        <v>2610</v>
      </c>
      <c r="B2639" s="63">
        <v>49.910986652918446</v>
      </c>
      <c r="C2639" s="63">
        <v>6.0890133470815542</v>
      </c>
    </row>
    <row r="2640" spans="1:3" x14ac:dyDescent="0.2">
      <c r="A2640" s="63">
        <v>2611</v>
      </c>
      <c r="B2640" s="63">
        <v>56.474682487718631</v>
      </c>
      <c r="C2640" s="63">
        <v>10.525317512281369</v>
      </c>
    </row>
    <row r="2641" spans="1:3" x14ac:dyDescent="0.2">
      <c r="A2641" s="63">
        <v>2612</v>
      </c>
      <c r="B2641" s="63">
        <v>128.20655278386687</v>
      </c>
      <c r="C2641" s="63">
        <v>21.793447216133131</v>
      </c>
    </row>
    <row r="2642" spans="1:3" x14ac:dyDescent="0.2">
      <c r="A2642" s="63">
        <v>2613</v>
      </c>
      <c r="B2642" s="63">
        <v>219.22018704238897</v>
      </c>
      <c r="C2642" s="63">
        <v>25.779812957611028</v>
      </c>
    </row>
    <row r="2643" spans="1:3" x14ac:dyDescent="0.2">
      <c r="A2643" s="63">
        <v>2614</v>
      </c>
      <c r="B2643" s="63">
        <v>89.537990116856363</v>
      </c>
      <c r="C2643" s="63">
        <v>12.462009883143637</v>
      </c>
    </row>
    <row r="2644" spans="1:3" x14ac:dyDescent="0.2">
      <c r="A2644" s="63">
        <v>2615</v>
      </c>
      <c r="B2644" s="63">
        <v>115.8655027748013</v>
      </c>
      <c r="C2644" s="63">
        <v>19.1344972251987</v>
      </c>
    </row>
    <row r="2645" spans="1:3" x14ac:dyDescent="0.2">
      <c r="A2645" s="63">
        <v>2616</v>
      </c>
      <c r="B2645" s="63">
        <v>108.73041235981326</v>
      </c>
      <c r="C2645" s="63">
        <v>16.269587640186742</v>
      </c>
    </row>
    <row r="2646" spans="1:3" x14ac:dyDescent="0.2">
      <c r="A2646" s="63">
        <v>2617</v>
      </c>
      <c r="B2646" s="63">
        <v>68.43808181018322</v>
      </c>
      <c r="C2646" s="63">
        <v>11.56191818981678</v>
      </c>
    </row>
    <row r="2647" spans="1:3" x14ac:dyDescent="0.2">
      <c r="A2647" s="63">
        <v>2618</v>
      </c>
      <c r="B2647" s="63">
        <v>30.013951215607502</v>
      </c>
      <c r="C2647" s="63">
        <v>9.9860487843924979</v>
      </c>
    </row>
    <row r="2648" spans="1:3" x14ac:dyDescent="0.2">
      <c r="A2648" s="63">
        <v>2619</v>
      </c>
      <c r="B2648" s="63">
        <v>261.07986933496477</v>
      </c>
      <c r="C2648" s="63">
        <v>51.920130665035231</v>
      </c>
    </row>
    <row r="2649" spans="1:3" x14ac:dyDescent="0.2">
      <c r="A2649" s="63">
        <v>2620</v>
      </c>
      <c r="B2649" s="63">
        <v>-51.532195356109909</v>
      </c>
      <c r="C2649" s="63">
        <v>-9.4678046438900907</v>
      </c>
    </row>
    <row r="2650" spans="1:3" x14ac:dyDescent="0.2">
      <c r="A2650" s="63">
        <v>2621</v>
      </c>
      <c r="B2650" s="63">
        <v>324.42325655705241</v>
      </c>
      <c r="C2650" s="63">
        <v>59.576743442947588</v>
      </c>
    </row>
    <row r="2651" spans="1:3" x14ac:dyDescent="0.2">
      <c r="A2651" s="63">
        <v>2622</v>
      </c>
      <c r="B2651" s="63">
        <v>-119.30070404208304</v>
      </c>
      <c r="C2651" s="63">
        <v>-60.699295957916959</v>
      </c>
    </row>
    <row r="2652" spans="1:3" x14ac:dyDescent="0.2">
      <c r="A2652" s="63">
        <v>2623</v>
      </c>
      <c r="B2652" s="63">
        <v>201.1657537291423</v>
      </c>
      <c r="C2652" s="63">
        <v>19.834246270857705</v>
      </c>
    </row>
    <row r="2653" spans="1:3" x14ac:dyDescent="0.2">
      <c r="A2653" s="63">
        <v>2624</v>
      </c>
      <c r="B2653" s="63">
        <v>13.202099998167565</v>
      </c>
      <c r="C2653" s="63">
        <v>26.797900001832435</v>
      </c>
    </row>
    <row r="2654" spans="1:3" x14ac:dyDescent="0.2">
      <c r="A2654" s="63">
        <v>2625</v>
      </c>
      <c r="B2654" s="63">
        <v>136.83802594153263</v>
      </c>
      <c r="C2654" s="63">
        <v>40.161974058467365</v>
      </c>
    </row>
    <row r="2655" spans="1:3" x14ac:dyDescent="0.2">
      <c r="A2655" s="63">
        <v>2626</v>
      </c>
      <c r="B2655" s="63">
        <v>135.71969282703304</v>
      </c>
      <c r="C2655" s="63">
        <v>15.280307172966957</v>
      </c>
    </row>
    <row r="2656" spans="1:3" x14ac:dyDescent="0.2">
      <c r="A2656" s="63">
        <v>2627</v>
      </c>
      <c r="B2656" s="63">
        <v>273.13825459377097</v>
      </c>
      <c r="C2656" s="63">
        <v>41.861745406229034</v>
      </c>
    </row>
    <row r="2657" spans="1:3" x14ac:dyDescent="0.2">
      <c r="A2657" s="63">
        <v>2628</v>
      </c>
      <c r="B2657" s="63">
        <v>213.36053088238054</v>
      </c>
      <c r="C2657" s="63">
        <v>6.6394691176194556</v>
      </c>
    </row>
    <row r="2658" spans="1:3" x14ac:dyDescent="0.2">
      <c r="A2658" s="63">
        <v>2629</v>
      </c>
      <c r="B2658" s="63">
        <v>-430.27613573872389</v>
      </c>
      <c r="C2658" s="63">
        <v>-74.723864261276105</v>
      </c>
    </row>
    <row r="2659" spans="1:3" x14ac:dyDescent="0.2">
      <c r="A2659" s="63">
        <v>2630</v>
      </c>
      <c r="B2659" s="63">
        <v>34.025208243924631</v>
      </c>
      <c r="C2659" s="63">
        <v>11.974791756075369</v>
      </c>
    </row>
    <row r="2660" spans="1:3" x14ac:dyDescent="0.2">
      <c r="A2660" s="63">
        <v>2631</v>
      </c>
      <c r="B2660" s="63">
        <v>10.846797480867188</v>
      </c>
      <c r="C2660" s="63">
        <v>4.1532025191328117</v>
      </c>
    </row>
    <row r="2661" spans="1:3" x14ac:dyDescent="0.2">
      <c r="A2661" s="63">
        <v>2632</v>
      </c>
      <c r="B2661" s="63">
        <v>11.171082900545262</v>
      </c>
      <c r="C2661" s="63">
        <v>3.8289170994547383</v>
      </c>
    </row>
    <row r="2662" spans="1:3" x14ac:dyDescent="0.2">
      <c r="A2662" s="63">
        <v>2633</v>
      </c>
      <c r="B2662" s="63">
        <v>-3.4394956565057058</v>
      </c>
      <c r="C2662" s="63">
        <v>-2.5605043434942942</v>
      </c>
    </row>
    <row r="2663" spans="1:3" x14ac:dyDescent="0.2">
      <c r="A2663" s="63">
        <v>2634</v>
      </c>
      <c r="B2663" s="63">
        <v>5.2762988925310008</v>
      </c>
      <c r="C2663" s="63">
        <v>3.7237011074689992</v>
      </c>
    </row>
    <row r="2664" spans="1:3" x14ac:dyDescent="0.2">
      <c r="A2664" s="63">
        <v>2635</v>
      </c>
      <c r="B2664" s="63">
        <v>40.747484442291913</v>
      </c>
      <c r="C2664" s="63">
        <v>8.2525155577080866</v>
      </c>
    </row>
    <row r="2665" spans="1:3" x14ac:dyDescent="0.2">
      <c r="A2665" s="63">
        <v>2636</v>
      </c>
      <c r="B2665" s="63">
        <v>37.08870022065301</v>
      </c>
      <c r="C2665" s="63">
        <v>5.9112997793469901</v>
      </c>
    </row>
    <row r="2666" spans="1:3" x14ac:dyDescent="0.2">
      <c r="A2666" s="63">
        <v>2637</v>
      </c>
      <c r="B2666" s="63">
        <v>20.533039769792261</v>
      </c>
      <c r="C2666" s="63">
        <v>3.4669602302077394</v>
      </c>
    </row>
    <row r="2667" spans="1:3" x14ac:dyDescent="0.2">
      <c r="A2667" s="63">
        <v>2638</v>
      </c>
      <c r="B2667" s="63">
        <v>85.873308567318077</v>
      </c>
      <c r="C2667" s="63">
        <v>15.126691432681923</v>
      </c>
    </row>
    <row r="2668" spans="1:3" x14ac:dyDescent="0.2">
      <c r="A2668" s="63">
        <v>2639</v>
      </c>
      <c r="B2668" s="63">
        <v>95.503674341082956</v>
      </c>
      <c r="C2668" s="63">
        <v>14.496325658917044</v>
      </c>
    </row>
    <row r="2669" spans="1:3" x14ac:dyDescent="0.2">
      <c r="A2669" s="63">
        <v>2640</v>
      </c>
      <c r="B2669" s="63">
        <v>20.612488005890047</v>
      </c>
      <c r="C2669" s="63">
        <v>1.3875119941099534</v>
      </c>
    </row>
    <row r="2670" spans="1:3" x14ac:dyDescent="0.2">
      <c r="A2670" s="63">
        <v>2641</v>
      </c>
      <c r="B2670" s="63">
        <v>42.45428423197589</v>
      </c>
      <c r="C2670" s="63">
        <v>4.5457157680241096</v>
      </c>
    </row>
    <row r="2671" spans="1:3" x14ac:dyDescent="0.2">
      <c r="A2671" s="63">
        <v>2642</v>
      </c>
      <c r="B2671" s="63">
        <v>110.29606484028137</v>
      </c>
      <c r="C2671" s="63">
        <v>29.703935159718625</v>
      </c>
    </row>
    <row r="2672" spans="1:3" x14ac:dyDescent="0.2">
      <c r="A2672" s="63">
        <v>2643</v>
      </c>
      <c r="B2672" s="63">
        <v>-6.0083752775933119</v>
      </c>
      <c r="C2672" s="63">
        <v>2.0083752775933119</v>
      </c>
    </row>
    <row r="2673" spans="1:3" x14ac:dyDescent="0.2">
      <c r="A2673" s="63">
        <v>2644</v>
      </c>
      <c r="B2673" s="63">
        <v>31.128035074401016</v>
      </c>
      <c r="C2673" s="63">
        <v>4.8719649255989843</v>
      </c>
    </row>
    <row r="2674" spans="1:3" x14ac:dyDescent="0.2">
      <c r="A2674" s="63">
        <v>2645</v>
      </c>
      <c r="B2674" s="63">
        <v>44.2394849070647</v>
      </c>
      <c r="C2674" s="63">
        <v>5.7605150929353002</v>
      </c>
    </row>
    <row r="2675" spans="1:3" x14ac:dyDescent="0.2">
      <c r="A2675" s="63">
        <v>2646</v>
      </c>
      <c r="B2675" s="63">
        <v>146.79269264858308</v>
      </c>
      <c r="C2675" s="63">
        <v>24.207307351416915</v>
      </c>
    </row>
    <row r="2676" spans="1:3" x14ac:dyDescent="0.2">
      <c r="A2676" s="63">
        <v>2647</v>
      </c>
      <c r="B2676" s="63">
        <v>35.472930655390229</v>
      </c>
      <c r="C2676" s="63">
        <v>7.527069344609771</v>
      </c>
    </row>
    <row r="2677" spans="1:3" x14ac:dyDescent="0.2">
      <c r="A2677" s="63">
        <v>2648</v>
      </c>
      <c r="B2677" s="63">
        <v>78.844333101731223</v>
      </c>
      <c r="C2677" s="63">
        <v>13.155666898268777</v>
      </c>
    </row>
    <row r="2678" spans="1:3" x14ac:dyDescent="0.2">
      <c r="A2678" s="63">
        <v>2649</v>
      </c>
      <c r="B2678" s="63">
        <v>48.952387846332201</v>
      </c>
      <c r="C2678" s="63">
        <v>7.0476121536677994</v>
      </c>
    </row>
    <row r="2679" spans="1:3" x14ac:dyDescent="0.2">
      <c r="A2679" s="63">
        <v>2650</v>
      </c>
      <c r="B2679" s="63">
        <v>-2.7900176797485705</v>
      </c>
      <c r="C2679" s="63">
        <v>2.7900176797485705</v>
      </c>
    </row>
    <row r="2680" spans="1:3" x14ac:dyDescent="0.2">
      <c r="A2680" s="63">
        <v>2651</v>
      </c>
      <c r="B2680" s="63">
        <v>44.928733113457689</v>
      </c>
      <c r="C2680" s="63">
        <v>7.0712668865423112</v>
      </c>
    </row>
    <row r="2681" spans="1:3" x14ac:dyDescent="0.2">
      <c r="A2681" s="63">
        <v>2652</v>
      </c>
      <c r="B2681" s="63">
        <v>17.109093224943386</v>
      </c>
      <c r="C2681" s="63">
        <v>0.89090677505661375</v>
      </c>
    </row>
    <row r="2682" spans="1:3" x14ac:dyDescent="0.2">
      <c r="A2682" s="63">
        <v>2653</v>
      </c>
      <c r="B2682" s="63">
        <v>50.44034116030943</v>
      </c>
      <c r="C2682" s="63">
        <v>8.5596588396905702</v>
      </c>
    </row>
    <row r="2683" spans="1:3" x14ac:dyDescent="0.2">
      <c r="A2683" s="63">
        <v>2654</v>
      </c>
      <c r="B2683" s="63">
        <v>62.51506471323637</v>
      </c>
      <c r="C2683" s="63">
        <v>8.4849352867636298</v>
      </c>
    </row>
    <row r="2684" spans="1:3" x14ac:dyDescent="0.2">
      <c r="A2684" s="63">
        <v>2655</v>
      </c>
      <c r="B2684" s="63">
        <v>16.402237862258378</v>
      </c>
      <c r="C2684" s="63">
        <v>7.597762137741622</v>
      </c>
    </row>
    <row r="2685" spans="1:3" x14ac:dyDescent="0.2">
      <c r="A2685" s="63">
        <v>2656</v>
      </c>
      <c r="B2685" s="63">
        <v>137.66857042044492</v>
      </c>
      <c r="C2685" s="63">
        <v>2.3314295795550777</v>
      </c>
    </row>
    <row r="2686" spans="1:3" x14ac:dyDescent="0.2">
      <c r="A2686" s="63">
        <v>2657</v>
      </c>
      <c r="B2686" s="63">
        <v>-7.3886647663601899</v>
      </c>
      <c r="C2686" s="63">
        <v>1.3886647663601899</v>
      </c>
    </row>
    <row r="2687" spans="1:3" x14ac:dyDescent="0.2">
      <c r="A2687" s="63">
        <v>2658</v>
      </c>
      <c r="B2687" s="63">
        <v>38.193983034873135</v>
      </c>
      <c r="C2687" s="63">
        <v>4.8060169651268652</v>
      </c>
    </row>
    <row r="2688" spans="1:3" x14ac:dyDescent="0.2">
      <c r="A2688" s="63">
        <v>2659</v>
      </c>
      <c r="B2688" s="63">
        <v>18.0542025199127</v>
      </c>
      <c r="C2688" s="63">
        <v>0.94579748008730036</v>
      </c>
    </row>
    <row r="2689" spans="1:3" x14ac:dyDescent="0.2">
      <c r="A2689" s="63">
        <v>2660</v>
      </c>
      <c r="B2689" s="63">
        <v>42.436564860093178</v>
      </c>
      <c r="C2689" s="63">
        <v>7.5634351399068223</v>
      </c>
    </row>
    <row r="2690" spans="1:3" x14ac:dyDescent="0.2">
      <c r="A2690" s="63">
        <v>2661</v>
      </c>
      <c r="B2690" s="63">
        <v>41.089827638040667</v>
      </c>
      <c r="C2690" s="63">
        <v>5.9101723619593329</v>
      </c>
    </row>
    <row r="2691" spans="1:3" x14ac:dyDescent="0.2">
      <c r="A2691" s="63">
        <v>2662</v>
      </c>
      <c r="B2691" s="63">
        <v>108.61884302286332</v>
      </c>
      <c r="C2691" s="63">
        <v>16.381156977136683</v>
      </c>
    </row>
    <row r="2692" spans="1:3" x14ac:dyDescent="0.2">
      <c r="A2692" s="63">
        <v>2663</v>
      </c>
      <c r="B2692" s="63">
        <v>60.438181467942535</v>
      </c>
      <c r="C2692" s="63">
        <v>10.561818532057465</v>
      </c>
    </row>
    <row r="2693" spans="1:3" x14ac:dyDescent="0.2">
      <c r="A2693" s="63">
        <v>2664</v>
      </c>
      <c r="B2693" s="63">
        <v>122.32656772839891</v>
      </c>
      <c r="C2693" s="63">
        <v>19.673432271601087</v>
      </c>
    </row>
    <row r="2694" spans="1:3" x14ac:dyDescent="0.2">
      <c r="A2694" s="63">
        <v>2665</v>
      </c>
      <c r="B2694" s="63">
        <v>81.921742884680967</v>
      </c>
      <c r="C2694" s="63">
        <v>11.078257115319033</v>
      </c>
    </row>
    <row r="2695" spans="1:3" x14ac:dyDescent="0.2">
      <c r="A2695" s="63">
        <v>2666</v>
      </c>
      <c r="B2695" s="63">
        <v>130.13324394822206</v>
      </c>
      <c r="C2695" s="63">
        <v>25.866756051777941</v>
      </c>
    </row>
    <row r="2696" spans="1:3" x14ac:dyDescent="0.2">
      <c r="A2696" s="63">
        <v>2667</v>
      </c>
      <c r="B2696" s="63">
        <v>121.01674308402148</v>
      </c>
      <c r="C2696" s="63">
        <v>19.983256915978515</v>
      </c>
    </row>
    <row r="2697" spans="1:3" x14ac:dyDescent="0.2">
      <c r="A2697" s="63">
        <v>2668</v>
      </c>
      <c r="B2697" s="63">
        <v>80.611918240303524</v>
      </c>
      <c r="C2697" s="63">
        <v>11.388081759696476</v>
      </c>
    </row>
    <row r="2698" spans="1:3" x14ac:dyDescent="0.2">
      <c r="A2698" s="63">
        <v>2669</v>
      </c>
      <c r="B2698" s="63">
        <v>135.02592213074243</v>
      </c>
      <c r="C2698" s="63">
        <v>21.97407786925757</v>
      </c>
    </row>
    <row r="2699" spans="1:3" x14ac:dyDescent="0.2">
      <c r="A2699" s="63">
        <v>2670</v>
      </c>
      <c r="B2699" s="63">
        <v>107.30901837848587</v>
      </c>
      <c r="C2699" s="63">
        <v>15.690981621514126</v>
      </c>
    </row>
    <row r="2700" spans="1:3" x14ac:dyDescent="0.2">
      <c r="A2700" s="63">
        <v>2671</v>
      </c>
      <c r="B2700" s="63">
        <v>61.74800611231997</v>
      </c>
      <c r="C2700" s="63">
        <v>11.25199388768003</v>
      </c>
    </row>
    <row r="2701" spans="1:3" x14ac:dyDescent="0.2">
      <c r="A2701" s="63">
        <v>2672</v>
      </c>
      <c r="B2701" s="63">
        <v>281.12585439415273</v>
      </c>
      <c r="C2701" s="63">
        <v>44.874145605847275</v>
      </c>
    </row>
    <row r="2702" spans="1:3" x14ac:dyDescent="0.2">
      <c r="A2702" s="63">
        <v>2673</v>
      </c>
      <c r="B2702" s="63">
        <v>200.06295406699431</v>
      </c>
      <c r="C2702" s="63">
        <v>20.937045933005692</v>
      </c>
    </row>
    <row r="2703" spans="1:3" x14ac:dyDescent="0.2">
      <c r="A2703" s="63">
        <v>2674</v>
      </c>
      <c r="B2703" s="63">
        <v>205.60886682645071</v>
      </c>
      <c r="C2703" s="63">
        <v>26.391133173549292</v>
      </c>
    </row>
    <row r="2704" spans="1:3" x14ac:dyDescent="0.2">
      <c r="A2704" s="63">
        <v>2675</v>
      </c>
      <c r="B2704" s="63">
        <v>151.265856887811</v>
      </c>
      <c r="C2704" s="63">
        <v>20.734143112189003</v>
      </c>
    </row>
    <row r="2705" spans="1:3" x14ac:dyDescent="0.2">
      <c r="A2705" s="63">
        <v>2676</v>
      </c>
      <c r="B2705" s="63">
        <v>276.71618850105381</v>
      </c>
      <c r="C2705" s="63">
        <v>49.283811498946193</v>
      </c>
    </row>
    <row r="2706" spans="1:3" x14ac:dyDescent="0.2">
      <c r="A2706" s="63">
        <v>2677</v>
      </c>
      <c r="B2706" s="63">
        <v>154.91690637316992</v>
      </c>
      <c r="C2706" s="63">
        <v>16.083093626830077</v>
      </c>
    </row>
    <row r="2707" spans="1:3" x14ac:dyDescent="0.2">
      <c r="A2707" s="63">
        <v>2678</v>
      </c>
      <c r="B2707" s="63">
        <v>184.4217152700451</v>
      </c>
      <c r="C2707" s="63">
        <v>35.578284729954902</v>
      </c>
    </row>
    <row r="2708" spans="1:3" x14ac:dyDescent="0.2">
      <c r="A2708" s="63">
        <v>2679</v>
      </c>
      <c r="B2708" s="63">
        <v>237.16273721206542</v>
      </c>
      <c r="C2708" s="63">
        <v>38.837262787934577</v>
      </c>
    </row>
    <row r="2709" spans="1:3" x14ac:dyDescent="0.2">
      <c r="A2709" s="63">
        <v>2680</v>
      </c>
      <c r="B2709" s="63">
        <v>11.140556696047625</v>
      </c>
      <c r="C2709" s="63">
        <v>3.859443303952375</v>
      </c>
    </row>
    <row r="2710" spans="1:3" x14ac:dyDescent="0.2">
      <c r="A2710" s="63">
        <v>2681</v>
      </c>
      <c r="B2710" s="63">
        <v>35.58753191403089</v>
      </c>
      <c r="C2710" s="63">
        <v>11.41246808596911</v>
      </c>
    </row>
    <row r="2711" spans="1:3" x14ac:dyDescent="0.2">
      <c r="A2711" s="63">
        <v>2682</v>
      </c>
      <c r="B2711" s="63">
        <v>12.126095920746991</v>
      </c>
      <c r="C2711" s="63">
        <v>3.8739040792530091</v>
      </c>
    </row>
    <row r="2712" spans="1:3" x14ac:dyDescent="0.2">
      <c r="A2712" s="63">
        <v>2683</v>
      </c>
      <c r="B2712" s="63">
        <v>1.6182341696836007</v>
      </c>
      <c r="C2712" s="63">
        <v>2.3817658303163993</v>
      </c>
    </row>
    <row r="2713" spans="1:3" x14ac:dyDescent="0.2">
      <c r="A2713" s="63">
        <v>2684</v>
      </c>
      <c r="B2713" s="63">
        <v>10.956820436240228</v>
      </c>
      <c r="C2713" s="63">
        <v>2.0431795637597716</v>
      </c>
    </row>
    <row r="2714" spans="1:3" x14ac:dyDescent="0.2">
      <c r="A2714" s="63">
        <v>2685</v>
      </c>
      <c r="B2714" s="63">
        <v>-8.6943906043668111</v>
      </c>
      <c r="C2714" s="63">
        <v>-0.3056093956331889</v>
      </c>
    </row>
    <row r="2715" spans="1:3" x14ac:dyDescent="0.2">
      <c r="A2715" s="63">
        <v>2686</v>
      </c>
      <c r="B2715" s="63">
        <v>-7.7931909186225958</v>
      </c>
      <c r="C2715" s="63">
        <v>-10.206809081377404</v>
      </c>
    </row>
    <row r="2716" spans="1:3" x14ac:dyDescent="0.2">
      <c r="A2716" s="63">
        <v>2687</v>
      </c>
      <c r="B2716" s="63">
        <v>15.805644895513954</v>
      </c>
      <c r="C2716" s="63">
        <v>0.19435510448604632</v>
      </c>
    </row>
    <row r="2717" spans="1:3" x14ac:dyDescent="0.2">
      <c r="A2717" s="63">
        <v>2688</v>
      </c>
      <c r="B2717" s="63">
        <v>-9.9005606101033194</v>
      </c>
      <c r="C2717" s="63">
        <v>-3.0994393898966806</v>
      </c>
    </row>
    <row r="2718" spans="1:3" x14ac:dyDescent="0.2">
      <c r="A2718" s="63">
        <v>2689</v>
      </c>
      <c r="B2718" s="63">
        <v>-0.92686518389481753</v>
      </c>
      <c r="C2718" s="63">
        <v>-2.0731348161051826</v>
      </c>
    </row>
    <row r="2719" spans="1:3" x14ac:dyDescent="0.2">
      <c r="A2719" s="63">
        <v>2690</v>
      </c>
      <c r="B2719" s="63">
        <v>53.69242806811981</v>
      </c>
      <c r="C2719" s="63">
        <v>10.30757193188019</v>
      </c>
    </row>
    <row r="2720" spans="1:3" x14ac:dyDescent="0.2">
      <c r="A2720" s="63">
        <v>2691</v>
      </c>
      <c r="B2720" s="63">
        <v>54.751330304411496</v>
      </c>
      <c r="C2720" s="63">
        <v>10.248669695588504</v>
      </c>
    </row>
    <row r="2721" spans="1:3" x14ac:dyDescent="0.2">
      <c r="A2721" s="63">
        <v>2692</v>
      </c>
      <c r="B2721" s="63">
        <v>46.168002839643201</v>
      </c>
      <c r="C2721" s="63">
        <v>5.8319971603567993</v>
      </c>
    </row>
    <row r="2722" spans="1:3" x14ac:dyDescent="0.2">
      <c r="A2722" s="63">
        <v>2693</v>
      </c>
      <c r="B2722" s="63">
        <v>59.54924990182213</v>
      </c>
      <c r="C2722" s="63">
        <v>10.45075009817787</v>
      </c>
    </row>
    <row r="2723" spans="1:3" x14ac:dyDescent="0.2">
      <c r="A2723" s="63">
        <v>2694</v>
      </c>
      <c r="B2723" s="63">
        <v>20.50367941796333</v>
      </c>
      <c r="C2723" s="63">
        <v>3.4963205820366703</v>
      </c>
    </row>
    <row r="2724" spans="1:3" x14ac:dyDescent="0.2">
      <c r="A2724" s="63">
        <v>2695</v>
      </c>
      <c r="B2724" s="63">
        <v>31.464382126094819</v>
      </c>
      <c r="C2724" s="63">
        <v>7.5356178739051813</v>
      </c>
    </row>
    <row r="2725" spans="1:3" x14ac:dyDescent="0.2">
      <c r="A2725" s="63">
        <v>2696</v>
      </c>
      <c r="B2725" s="63">
        <v>91.975893410921543</v>
      </c>
      <c r="C2725" s="63">
        <v>16.024106589078457</v>
      </c>
    </row>
    <row r="2726" spans="1:3" x14ac:dyDescent="0.2">
      <c r="A2726" s="63">
        <v>2697</v>
      </c>
      <c r="B2726" s="63">
        <v>117.87897313118187</v>
      </c>
      <c r="C2726" s="63">
        <v>26.121026868818134</v>
      </c>
    </row>
    <row r="2727" spans="1:3" x14ac:dyDescent="0.2">
      <c r="A2727" s="63">
        <v>2698</v>
      </c>
      <c r="B2727" s="63">
        <v>124.23216457004523</v>
      </c>
      <c r="C2727" s="63">
        <v>13.767835429954772</v>
      </c>
    </row>
    <row r="2728" spans="1:3" x14ac:dyDescent="0.2">
      <c r="A2728" s="63">
        <v>2699</v>
      </c>
      <c r="B2728" s="63">
        <v>18.0542025199127</v>
      </c>
      <c r="C2728" s="63">
        <v>0.94579748008730036</v>
      </c>
    </row>
    <row r="2729" spans="1:3" x14ac:dyDescent="0.2">
      <c r="A2729" s="63">
        <v>2700</v>
      </c>
      <c r="B2729" s="63">
        <v>36.884158390495692</v>
      </c>
      <c r="C2729" s="63">
        <v>5.115841609504308</v>
      </c>
    </row>
    <row r="2730" spans="1:3" x14ac:dyDescent="0.2">
      <c r="A2730" s="63">
        <v>2701</v>
      </c>
      <c r="B2730" s="63">
        <v>35.030906666224752</v>
      </c>
      <c r="C2730" s="63">
        <v>4.9690933337752483</v>
      </c>
    </row>
    <row r="2731" spans="1:3" x14ac:dyDescent="0.2">
      <c r="A2731" s="63">
        <v>2702</v>
      </c>
      <c r="B2731" s="63">
        <v>-6.078840121982747</v>
      </c>
      <c r="C2731" s="63">
        <v>2.078840121982747</v>
      </c>
    </row>
    <row r="2732" spans="1:3" x14ac:dyDescent="0.2">
      <c r="A2732" s="63">
        <v>2703</v>
      </c>
      <c r="B2732" s="63">
        <v>58.592266489532228</v>
      </c>
      <c r="C2732" s="63">
        <v>9.4077335104677715</v>
      </c>
    </row>
    <row r="2733" spans="1:3" x14ac:dyDescent="0.2">
      <c r="A2733" s="63">
        <v>2704</v>
      </c>
      <c r="B2733" s="63">
        <v>58.857636122443978</v>
      </c>
      <c r="C2733" s="63">
        <v>11.142363877556022</v>
      </c>
    </row>
    <row r="2734" spans="1:3" x14ac:dyDescent="0.2">
      <c r="A2734" s="63">
        <v>2705</v>
      </c>
      <c r="B2734" s="63">
        <v>39.897130421732065</v>
      </c>
      <c r="C2734" s="63">
        <v>6.102869578267935</v>
      </c>
    </row>
    <row r="2735" spans="1:3" x14ac:dyDescent="0.2">
      <c r="A2735" s="63">
        <v>2706</v>
      </c>
      <c r="B2735" s="63">
        <v>-1.5682740908579209</v>
      </c>
      <c r="C2735" s="63">
        <v>2.5682740908579209</v>
      </c>
    </row>
    <row r="2736" spans="1:3" x14ac:dyDescent="0.2">
      <c r="A2736" s="63">
        <v>2707</v>
      </c>
      <c r="B2736" s="63">
        <v>49.10834978402864</v>
      </c>
      <c r="C2736" s="63">
        <v>8.8916502159713602</v>
      </c>
    </row>
    <row r="2737" spans="1:3" x14ac:dyDescent="0.2">
      <c r="A2737" s="63">
        <v>2708</v>
      </c>
      <c r="B2737" s="63">
        <v>41.319641065926831</v>
      </c>
      <c r="C2737" s="63">
        <v>5.6803589340731691</v>
      </c>
    </row>
    <row r="2738" spans="1:3" x14ac:dyDescent="0.2">
      <c r="A2738" s="63">
        <v>2709</v>
      </c>
      <c r="B2738" s="63">
        <v>22.051653895205931</v>
      </c>
      <c r="C2738" s="63">
        <v>1.9483461047940693</v>
      </c>
    </row>
    <row r="2739" spans="1:3" x14ac:dyDescent="0.2">
      <c r="A2739" s="63">
        <v>2710</v>
      </c>
      <c r="B2739" s="63">
        <v>17.582876958588525</v>
      </c>
      <c r="C2739" s="63">
        <v>7.4171230414114753</v>
      </c>
    </row>
    <row r="2740" spans="1:3" x14ac:dyDescent="0.2">
      <c r="A2740" s="63">
        <v>2711</v>
      </c>
      <c r="B2740" s="63">
        <v>75.521925648963332</v>
      </c>
      <c r="C2740" s="63">
        <v>10.478074351036668</v>
      </c>
    </row>
    <row r="2741" spans="1:3" x14ac:dyDescent="0.2">
      <c r="A2741" s="63">
        <v>2712</v>
      </c>
      <c r="B2741" s="63">
        <v>44.858178195265758</v>
      </c>
      <c r="C2741" s="63">
        <v>5.1418218047342421</v>
      </c>
    </row>
    <row r="2742" spans="1:3" x14ac:dyDescent="0.2">
      <c r="A2742" s="63">
        <v>2713</v>
      </c>
      <c r="B2742" s="63">
        <v>58.23942525744468</v>
      </c>
      <c r="C2742" s="63">
        <v>9.7605747425553204</v>
      </c>
    </row>
    <row r="2743" spans="1:3" x14ac:dyDescent="0.2">
      <c r="A2743" s="63">
        <v>2714</v>
      </c>
      <c r="B2743" s="63">
        <v>53.69242806811981</v>
      </c>
      <c r="C2743" s="63">
        <v>10.30757193188019</v>
      </c>
    </row>
    <row r="2744" spans="1:3" x14ac:dyDescent="0.2">
      <c r="A2744" s="63">
        <v>2715</v>
      </c>
      <c r="B2744" s="63">
        <v>21.375131667418067</v>
      </c>
      <c r="C2744" s="63">
        <v>5.6248683325819329</v>
      </c>
    </row>
    <row r="2745" spans="1:3" x14ac:dyDescent="0.2">
      <c r="A2745" s="63">
        <v>2716</v>
      </c>
      <c r="B2745" s="63">
        <v>146.5263036138472</v>
      </c>
      <c r="C2745" s="63">
        <v>12.473696386152795</v>
      </c>
    </row>
    <row r="2746" spans="1:3" x14ac:dyDescent="0.2">
      <c r="A2746" s="63">
        <v>2717</v>
      </c>
      <c r="B2746" s="63">
        <v>-2.8780987352353637</v>
      </c>
      <c r="C2746" s="63">
        <v>2.8780987352353637</v>
      </c>
    </row>
    <row r="2747" spans="1:3" x14ac:dyDescent="0.2">
      <c r="A2747" s="63">
        <v>2718</v>
      </c>
      <c r="B2747" s="63">
        <v>32.230131851777188</v>
      </c>
      <c r="C2747" s="63">
        <v>3.7698681482228125</v>
      </c>
    </row>
    <row r="2748" spans="1:3" x14ac:dyDescent="0.2">
      <c r="A2748" s="63">
        <v>2719</v>
      </c>
      <c r="B2748" s="63">
        <v>40.009816421549388</v>
      </c>
      <c r="C2748" s="63">
        <v>5.9901835784506119</v>
      </c>
    </row>
    <row r="2749" spans="1:3" x14ac:dyDescent="0.2">
      <c r="A2749" s="63">
        <v>2720</v>
      </c>
      <c r="B2749" s="63">
        <v>20.741829250828488</v>
      </c>
      <c r="C2749" s="63">
        <v>1.2581707491715122</v>
      </c>
    </row>
    <row r="2750" spans="1:3" x14ac:dyDescent="0.2">
      <c r="A2750" s="63">
        <v>2721</v>
      </c>
      <c r="B2750" s="63">
        <v>49.10834978402864</v>
      </c>
      <c r="C2750" s="63">
        <v>8.8916502159713602</v>
      </c>
    </row>
    <row r="2751" spans="1:3" x14ac:dyDescent="0.2">
      <c r="A2751" s="63">
        <v>2722</v>
      </c>
      <c r="B2751" s="63">
        <v>36.733063842630713</v>
      </c>
      <c r="C2751" s="63">
        <v>8.2669361573692868</v>
      </c>
    </row>
    <row r="2752" spans="1:3" x14ac:dyDescent="0.2">
      <c r="A2752" s="63">
        <v>2723</v>
      </c>
      <c r="B2752" s="63">
        <v>58.857636122443978</v>
      </c>
      <c r="C2752" s="63">
        <v>11.142363877556022</v>
      </c>
    </row>
    <row r="2753" spans="1:3" x14ac:dyDescent="0.2">
      <c r="A2753" s="63">
        <v>2724</v>
      </c>
      <c r="B2753" s="63">
        <v>91.975893410921543</v>
      </c>
      <c r="C2753" s="63">
        <v>16.024106589078457</v>
      </c>
    </row>
    <row r="2754" spans="1:3" x14ac:dyDescent="0.2">
      <c r="A2754" s="63">
        <v>2725</v>
      </c>
      <c r="B2754" s="63">
        <v>132.96900369149373</v>
      </c>
      <c r="C2754" s="63">
        <v>12.030996308506275</v>
      </c>
    </row>
    <row r="2755" spans="1:3" x14ac:dyDescent="0.2">
      <c r="A2755" s="63">
        <v>2726</v>
      </c>
      <c r="B2755" s="63">
        <v>17.582876958588525</v>
      </c>
      <c r="C2755" s="63">
        <v>7.4171230414114753</v>
      </c>
    </row>
    <row r="2756" spans="1:3" x14ac:dyDescent="0.2">
      <c r="A2756" s="63">
        <v>2727</v>
      </c>
      <c r="B2756" s="63">
        <v>75.521925648963332</v>
      </c>
      <c r="C2756" s="63">
        <v>10.478074351036668</v>
      </c>
    </row>
    <row r="2757" spans="1:3" x14ac:dyDescent="0.2">
      <c r="A2757" s="63">
        <v>2728</v>
      </c>
      <c r="B2757" s="63">
        <v>18.0542025199127</v>
      </c>
      <c r="C2757" s="63">
        <v>0.94579748008730036</v>
      </c>
    </row>
    <row r="2758" spans="1:3" x14ac:dyDescent="0.2">
      <c r="A2758" s="63">
        <v>2729</v>
      </c>
      <c r="B2758" s="63">
        <v>31.464382126094819</v>
      </c>
      <c r="C2758" s="63">
        <v>7.5356178739051813</v>
      </c>
    </row>
    <row r="2759" spans="1:3" x14ac:dyDescent="0.2">
      <c r="A2759" s="63">
        <v>2730</v>
      </c>
      <c r="B2759" s="63">
        <v>20.50367941796333</v>
      </c>
      <c r="C2759" s="63">
        <v>3.4963205820366703</v>
      </c>
    </row>
    <row r="2760" spans="1:3" x14ac:dyDescent="0.2">
      <c r="A2760" s="63">
        <v>2731</v>
      </c>
      <c r="B2760" s="63">
        <v>479.08738657479188</v>
      </c>
      <c r="C2760" s="63">
        <v>109.91261342520812</v>
      </c>
    </row>
    <row r="2761" spans="1:3" x14ac:dyDescent="0.2">
      <c r="A2761" s="63">
        <v>2732</v>
      </c>
      <c r="B2761" s="63">
        <v>-16.787497150605773</v>
      </c>
      <c r="C2761" s="63">
        <v>-1.2125028493942267</v>
      </c>
    </row>
    <row r="2762" spans="1:3" x14ac:dyDescent="0.2">
      <c r="A2762" s="63">
        <v>2733</v>
      </c>
      <c r="B2762" s="63">
        <v>124.43957274114794</v>
      </c>
      <c r="C2762" s="63">
        <v>15.560427258852059</v>
      </c>
    </row>
    <row r="2763" spans="1:3" x14ac:dyDescent="0.2">
      <c r="A2763" s="63">
        <v>2734</v>
      </c>
      <c r="B2763" s="63">
        <v>-2.2366898282722674</v>
      </c>
      <c r="C2763" s="63">
        <v>-1.7633101717277326</v>
      </c>
    </row>
    <row r="2764" spans="1:3" x14ac:dyDescent="0.2">
      <c r="A2764" s="63">
        <v>2735</v>
      </c>
      <c r="B2764" s="63">
        <v>13.435920565124437</v>
      </c>
      <c r="C2764" s="63">
        <v>4.5640794348755627</v>
      </c>
    </row>
    <row r="2765" spans="1:3" x14ac:dyDescent="0.2">
      <c r="A2765" s="63">
        <v>2736</v>
      </c>
      <c r="B2765" s="63">
        <v>35.58753191403089</v>
      </c>
      <c r="C2765" s="63">
        <v>11.41246808596911</v>
      </c>
    </row>
    <row r="2766" spans="1:3" x14ac:dyDescent="0.2">
      <c r="A2766" s="63">
        <v>2737</v>
      </c>
      <c r="B2766" s="63">
        <v>43.57558800292373</v>
      </c>
      <c r="C2766" s="63">
        <v>5.4244119970762696</v>
      </c>
    </row>
    <row r="2767" spans="1:3" x14ac:dyDescent="0.2">
      <c r="A2767" s="63">
        <v>2738</v>
      </c>
      <c r="B2767" s="63">
        <v>34.581880885712444</v>
      </c>
      <c r="C2767" s="63">
        <v>5.4181191142875562</v>
      </c>
    </row>
    <row r="2768" spans="1:3" x14ac:dyDescent="0.2">
      <c r="A2768" s="63">
        <v>2739</v>
      </c>
      <c r="B2768" s="63">
        <v>-8.6943906043668111</v>
      </c>
      <c r="C2768" s="63">
        <v>-0.3056093956331889</v>
      </c>
    </row>
    <row r="2769" spans="1:3" x14ac:dyDescent="0.2">
      <c r="A2769" s="63">
        <v>2740</v>
      </c>
      <c r="B2769" s="63">
        <v>-9.9005606101033194</v>
      </c>
      <c r="C2769" s="63">
        <v>-3.0994393898966806</v>
      </c>
    </row>
    <row r="2770" spans="1:3" x14ac:dyDescent="0.2">
      <c r="A2770" s="63">
        <v>2741</v>
      </c>
      <c r="B2770" s="63">
        <v>107.30901837848587</v>
      </c>
      <c r="C2770" s="63">
        <v>15.690981621514126</v>
      </c>
    </row>
    <row r="2771" spans="1:3" x14ac:dyDescent="0.2">
      <c r="A2771" s="63">
        <v>2742</v>
      </c>
      <c r="B2771" s="63">
        <v>312.34046362955786</v>
      </c>
      <c r="C2771" s="63">
        <v>54.65953637044214</v>
      </c>
    </row>
    <row r="2772" spans="1:3" x14ac:dyDescent="0.2">
      <c r="A2772" s="63">
        <v>2743</v>
      </c>
      <c r="B2772" s="63">
        <v>-101.47299919108441</v>
      </c>
      <c r="C2772" s="63">
        <v>-54.527000808915588</v>
      </c>
    </row>
    <row r="2773" spans="1:3" x14ac:dyDescent="0.2">
      <c r="A2773" s="63">
        <v>2744</v>
      </c>
      <c r="B2773" s="63">
        <v>137.85015926114531</v>
      </c>
      <c r="C2773" s="63">
        <v>18.149840738854692</v>
      </c>
    </row>
    <row r="2774" spans="1:3" x14ac:dyDescent="0.2">
      <c r="A2774" s="63">
        <v>2745</v>
      </c>
      <c r="B2774" s="63">
        <v>121.01674308402148</v>
      </c>
      <c r="C2774" s="63">
        <v>19.983256915978515</v>
      </c>
    </row>
    <row r="2775" spans="1:3" x14ac:dyDescent="0.2">
      <c r="A2775" s="63">
        <v>2746</v>
      </c>
      <c r="B2775" s="63">
        <v>341.41523128222059</v>
      </c>
      <c r="C2775" s="63">
        <v>68.584768717779411</v>
      </c>
    </row>
    <row r="2776" spans="1:3" x14ac:dyDescent="0.2">
      <c r="A2776" s="63">
        <v>2747</v>
      </c>
      <c r="B2776" s="63">
        <v>-240.23054929997249</v>
      </c>
      <c r="C2776" s="63">
        <v>-63.769450700027505</v>
      </c>
    </row>
    <row r="2777" spans="1:3" x14ac:dyDescent="0.2">
      <c r="A2777" s="63">
        <v>2748</v>
      </c>
      <c r="B2777" s="63">
        <v>314.26392830260988</v>
      </c>
      <c r="C2777" s="63">
        <v>34.736071697390116</v>
      </c>
    </row>
    <row r="2778" spans="1:3" x14ac:dyDescent="0.2">
      <c r="A2778" s="63">
        <v>2749</v>
      </c>
      <c r="B2778" s="63">
        <v>49.089053417450934</v>
      </c>
      <c r="C2778" s="63">
        <v>6.9109465825490659</v>
      </c>
    </row>
    <row r="2779" spans="1:3" x14ac:dyDescent="0.2">
      <c r="A2779" s="63">
        <v>2750</v>
      </c>
      <c r="B2779" s="63">
        <v>46.168002839643201</v>
      </c>
      <c r="C2779" s="63">
        <v>5.8319971603567993</v>
      </c>
    </row>
    <row r="2780" spans="1:3" x14ac:dyDescent="0.2">
      <c r="A2780" s="63">
        <v>2751</v>
      </c>
      <c r="B2780" s="63">
        <v>37.143589902296412</v>
      </c>
      <c r="C2780" s="63">
        <v>7.8564100977035878</v>
      </c>
    </row>
    <row r="2781" spans="1:3" x14ac:dyDescent="0.2">
      <c r="A2781" s="63">
        <v>2752</v>
      </c>
      <c r="B2781" s="63">
        <v>60.167460766821414</v>
      </c>
      <c r="C2781" s="63">
        <v>10.832539233178586</v>
      </c>
    </row>
    <row r="2782" spans="1:3" x14ac:dyDescent="0.2">
      <c r="A2782" s="63">
        <v>2753</v>
      </c>
      <c r="B2782" s="63">
        <v>1.2738079661826096</v>
      </c>
      <c r="C2782" s="63">
        <v>-0.27380796618260961</v>
      </c>
    </row>
    <row r="2783" spans="1:3" x14ac:dyDescent="0.2">
      <c r="A2783" s="63">
        <v>2754</v>
      </c>
      <c r="B2783" s="63">
        <v>57.282441845154779</v>
      </c>
      <c r="C2783" s="63">
        <v>9.7175581548452215</v>
      </c>
    </row>
    <row r="2784" spans="1:3" x14ac:dyDescent="0.2">
      <c r="A2784" s="63">
        <v>2755</v>
      </c>
      <c r="B2784" s="63">
        <v>39.897130421732065</v>
      </c>
      <c r="C2784" s="63">
        <v>6.102869578267935</v>
      </c>
    </row>
    <row r="2785" spans="1:3" x14ac:dyDescent="0.2">
      <c r="A2785" s="63">
        <v>2756</v>
      </c>
      <c r="B2785" s="63">
        <v>13.435920565124437</v>
      </c>
      <c r="C2785" s="63">
        <v>4.5640794348755627</v>
      </c>
    </row>
    <row r="2786" spans="1:3" x14ac:dyDescent="0.2">
      <c r="A2786" s="63">
        <v>2757</v>
      </c>
      <c r="B2786" s="63">
        <v>1.6182341696836007</v>
      </c>
      <c r="C2786" s="63">
        <v>2.3817658303163993</v>
      </c>
    </row>
    <row r="2787" spans="1:3" x14ac:dyDescent="0.2">
      <c r="A2787" s="63">
        <v>2758</v>
      </c>
      <c r="B2787" s="63">
        <v>34.581880885712444</v>
      </c>
      <c r="C2787" s="63">
        <v>5.4181191142875562</v>
      </c>
    </row>
    <row r="2788" spans="1:3" x14ac:dyDescent="0.2">
      <c r="A2788" s="63">
        <v>2759</v>
      </c>
      <c r="B2788" s="63">
        <v>-6.483366274245153</v>
      </c>
      <c r="C2788" s="63">
        <v>-9.516633725754847</v>
      </c>
    </row>
    <row r="2789" spans="1:3" x14ac:dyDescent="0.2">
      <c r="A2789" s="63">
        <v>2760</v>
      </c>
      <c r="B2789" s="63">
        <v>-8.6791699740197856</v>
      </c>
      <c r="C2789" s="63">
        <v>-4.3208300259802144</v>
      </c>
    </row>
    <row r="2790" spans="1:3" x14ac:dyDescent="0.2">
      <c r="A2790" s="63">
        <v>2761</v>
      </c>
      <c r="B2790" s="63">
        <v>-8.6943906043668111</v>
      </c>
      <c r="C2790" s="63">
        <v>-0.3056093956331889</v>
      </c>
    </row>
    <row r="2791" spans="1:3" x14ac:dyDescent="0.2">
      <c r="A2791" s="63">
        <v>2762</v>
      </c>
      <c r="B2791" s="63">
        <v>17.115469539891397</v>
      </c>
      <c r="C2791" s="63">
        <v>0.88453046010860348</v>
      </c>
    </row>
    <row r="2792" spans="1:3" x14ac:dyDescent="0.2">
      <c r="A2792" s="63">
        <v>2763</v>
      </c>
      <c r="B2792" s="63">
        <v>20.741829250828488</v>
      </c>
      <c r="C2792" s="63">
        <v>1.2581707491715122</v>
      </c>
    </row>
    <row r="2793" spans="1:3" x14ac:dyDescent="0.2">
      <c r="A2793" s="63">
        <v>2764</v>
      </c>
      <c r="B2793" s="63">
        <v>16.273052314211082</v>
      </c>
      <c r="C2793" s="63">
        <v>7.7269476857889181</v>
      </c>
    </row>
    <row r="2794" spans="1:3" x14ac:dyDescent="0.2">
      <c r="A2794" s="63">
        <v>2765</v>
      </c>
      <c r="B2794" s="63">
        <v>42.39965228241811</v>
      </c>
      <c r="C2794" s="63">
        <v>6.6003477175818901</v>
      </c>
    </row>
    <row r="2795" spans="1:3" x14ac:dyDescent="0.2">
      <c r="A2795" s="63">
        <v>2766</v>
      </c>
      <c r="B2795" s="63">
        <v>30.154557481717369</v>
      </c>
      <c r="C2795" s="63">
        <v>6.8454425182826313</v>
      </c>
    </row>
    <row r="2796" spans="1:3" x14ac:dyDescent="0.2">
      <c r="A2796" s="63">
        <v>2767</v>
      </c>
      <c r="B2796" s="63">
        <v>125.04605848962785</v>
      </c>
      <c r="C2796" s="63">
        <v>19.953941510372147</v>
      </c>
    </row>
    <row r="2797" spans="1:3" x14ac:dyDescent="0.2">
      <c r="A2797" s="63">
        <v>2768</v>
      </c>
      <c r="B2797" s="63">
        <v>20.50367941796333</v>
      </c>
      <c r="C2797" s="63">
        <v>3.4963205820366703</v>
      </c>
    </row>
    <row r="2798" spans="1:3" x14ac:dyDescent="0.2">
      <c r="A2798" s="63">
        <v>2769</v>
      </c>
      <c r="B2798" s="63">
        <v>93.285718055298986</v>
      </c>
      <c r="C2798" s="63">
        <v>16.714281944701014</v>
      </c>
    </row>
    <row r="2799" spans="1:3" x14ac:dyDescent="0.2">
      <c r="A2799" s="63">
        <v>2770</v>
      </c>
      <c r="B2799" s="63">
        <v>36.884158390495692</v>
      </c>
      <c r="C2799" s="63">
        <v>5.115841609504308</v>
      </c>
    </row>
    <row r="2800" spans="1:3" x14ac:dyDescent="0.2">
      <c r="A2800" s="63">
        <v>2771</v>
      </c>
      <c r="B2800" s="63">
        <v>35.030906666224752</v>
      </c>
      <c r="C2800" s="63">
        <v>4.9690933337752483</v>
      </c>
    </row>
    <row r="2801" spans="1:3" x14ac:dyDescent="0.2">
      <c r="A2801" s="63">
        <v>2772</v>
      </c>
      <c r="B2801" s="63">
        <v>203.6593253434975</v>
      </c>
      <c r="C2801" s="63">
        <v>35.3406746565025</v>
      </c>
    </row>
    <row r="2802" spans="1:3" x14ac:dyDescent="0.2">
      <c r="A2802" s="63">
        <v>2773</v>
      </c>
      <c r="B2802" s="63">
        <v>81.921742884680967</v>
      </c>
      <c r="C2802" s="63">
        <v>11.078257115319033</v>
      </c>
    </row>
    <row r="2803" spans="1:3" x14ac:dyDescent="0.2">
      <c r="A2803" s="63">
        <v>2774</v>
      </c>
      <c r="B2803" s="63">
        <v>63.667820169124951</v>
      </c>
      <c r="C2803" s="63">
        <v>7.3321798308750488</v>
      </c>
    </row>
    <row r="2804" spans="1:3" x14ac:dyDescent="0.2">
      <c r="A2804" s="63">
        <v>2775</v>
      </c>
      <c r="B2804" s="63">
        <v>122.32656772839891</v>
      </c>
      <c r="C2804" s="63">
        <v>19.673432271601087</v>
      </c>
    </row>
    <row r="2805" spans="1:3" x14ac:dyDescent="0.2">
      <c r="A2805" s="63">
        <v>2776</v>
      </c>
      <c r="B2805" s="63">
        <v>108.61884302286332</v>
      </c>
      <c r="C2805" s="63">
        <v>16.381156977136683</v>
      </c>
    </row>
    <row r="2806" spans="1:3" x14ac:dyDescent="0.2">
      <c r="A2806" s="63">
        <v>2777</v>
      </c>
      <c r="B2806" s="63">
        <v>44.88541264730118</v>
      </c>
      <c r="C2806" s="63">
        <v>5.1145873526988197</v>
      </c>
    </row>
    <row r="2807" spans="1:3" x14ac:dyDescent="0.2">
      <c r="A2807" s="63">
        <v>2778</v>
      </c>
      <c r="B2807" s="63">
        <v>35.891705530089887</v>
      </c>
      <c r="C2807" s="63">
        <v>6.1082944699101134</v>
      </c>
    </row>
    <row r="2808" spans="1:3" x14ac:dyDescent="0.2">
      <c r="A2808" s="63">
        <v>2779</v>
      </c>
      <c r="B2808" s="63">
        <v>-6.483366274245153</v>
      </c>
      <c r="C2808" s="63">
        <v>-9.516633725754847</v>
      </c>
    </row>
    <row r="2809" spans="1:3" x14ac:dyDescent="0.2">
      <c r="A2809" s="63">
        <v>2780</v>
      </c>
      <c r="B2809" s="63">
        <v>-8.6943906043668111</v>
      </c>
      <c r="C2809" s="63">
        <v>-0.3056093956331889</v>
      </c>
    </row>
    <row r="2810" spans="1:3" x14ac:dyDescent="0.2">
      <c r="A2810" s="63">
        <v>2781</v>
      </c>
      <c r="B2810" s="63">
        <v>15.805644895513954</v>
      </c>
      <c r="C2810" s="63">
        <v>0.19435510448604632</v>
      </c>
    </row>
    <row r="2811" spans="1:3" x14ac:dyDescent="0.2">
      <c r="A2811" s="63">
        <v>2782</v>
      </c>
      <c r="B2811" s="63">
        <v>-8.5907359657258695</v>
      </c>
      <c r="C2811" s="63">
        <v>-3.4092640342741305</v>
      </c>
    </row>
    <row r="2812" spans="1:3" x14ac:dyDescent="0.2">
      <c r="A2812" s="63">
        <v>2783</v>
      </c>
      <c r="B2812" s="63">
        <v>53.441505660034046</v>
      </c>
      <c r="C2812" s="63">
        <v>10.558494339965954</v>
      </c>
    </row>
    <row r="2813" spans="1:3" x14ac:dyDescent="0.2">
      <c r="A2813" s="63">
        <v>2784</v>
      </c>
      <c r="B2813" s="63">
        <v>47.779228773073491</v>
      </c>
      <c r="C2813" s="63">
        <v>7.2207712269265087</v>
      </c>
    </row>
    <row r="2814" spans="1:3" x14ac:dyDescent="0.2">
      <c r="A2814" s="63">
        <v>2785</v>
      </c>
      <c r="B2814" s="63">
        <v>53.69242806811981</v>
      </c>
      <c r="C2814" s="63">
        <v>10.30757193188019</v>
      </c>
    </row>
    <row r="2815" spans="1:3" x14ac:dyDescent="0.2">
      <c r="A2815" s="63">
        <v>2786</v>
      </c>
      <c r="B2815" s="63">
        <v>59.54924990182213</v>
      </c>
      <c r="C2815" s="63">
        <v>10.45075009817787</v>
      </c>
    </row>
    <row r="2816" spans="1:3" x14ac:dyDescent="0.2">
      <c r="A2816" s="63">
        <v>2787</v>
      </c>
      <c r="B2816" s="63">
        <v>33.53995649615463</v>
      </c>
      <c r="C2816" s="63">
        <v>3.4600435038453696</v>
      </c>
    </row>
    <row r="2817" spans="1:3" x14ac:dyDescent="0.2">
      <c r="A2817" s="63">
        <v>2788</v>
      </c>
      <c r="B2817" s="63">
        <v>44.858178195265758</v>
      </c>
      <c r="C2817" s="63">
        <v>5.1418218047342421</v>
      </c>
    </row>
    <row r="2818" spans="1:3" x14ac:dyDescent="0.2">
      <c r="A2818" s="63">
        <v>2789</v>
      </c>
      <c r="B2818" s="63">
        <v>135.02592213074243</v>
      </c>
      <c r="C2818" s="63">
        <v>21.97407786925757</v>
      </c>
    </row>
    <row r="2819" spans="1:3" x14ac:dyDescent="0.2">
      <c r="A2819" s="63">
        <v>2790</v>
      </c>
      <c r="B2819" s="63">
        <v>228.11989592664466</v>
      </c>
      <c r="C2819" s="63">
        <v>11.880104073355341</v>
      </c>
    </row>
    <row r="2820" spans="1:3" x14ac:dyDescent="0.2">
      <c r="A2820" s="63">
        <v>2791</v>
      </c>
      <c r="B2820" s="63">
        <v>80.611918240303524</v>
      </c>
      <c r="C2820" s="63">
        <v>11.388081759696476</v>
      </c>
    </row>
    <row r="2821" spans="1:3" x14ac:dyDescent="0.2">
      <c r="A2821" s="63">
        <v>2792</v>
      </c>
      <c r="B2821" s="63">
        <v>122.32656772839891</v>
      </c>
      <c r="C2821" s="63">
        <v>19.673432271601087</v>
      </c>
    </row>
    <row r="2822" spans="1:3" x14ac:dyDescent="0.2">
      <c r="A2822" s="63">
        <v>2793</v>
      </c>
      <c r="B2822" s="63">
        <v>107.30901837848587</v>
      </c>
      <c r="C2822" s="63">
        <v>15.690981621514126</v>
      </c>
    </row>
    <row r="2823" spans="1:3" x14ac:dyDescent="0.2">
      <c r="A2823" s="63">
        <v>2794</v>
      </c>
      <c r="B2823" s="63">
        <v>60.438181467942535</v>
      </c>
      <c r="C2823" s="63">
        <v>10.561818532057465</v>
      </c>
    </row>
    <row r="2824" spans="1:3" x14ac:dyDescent="0.2">
      <c r="A2824" s="63">
        <v>2795</v>
      </c>
      <c r="B2824" s="63">
        <v>198.75312942261687</v>
      </c>
      <c r="C2824" s="63">
        <v>21.246870577383135</v>
      </c>
    </row>
    <row r="2825" spans="1:3" x14ac:dyDescent="0.2">
      <c r="A2825" s="63">
        <v>2796</v>
      </c>
      <c r="B2825" s="63">
        <v>29.085044767259625</v>
      </c>
      <c r="C2825" s="63">
        <v>9.9149552327403754</v>
      </c>
    </row>
    <row r="2826" spans="1:3" x14ac:dyDescent="0.2">
      <c r="A2826" s="63">
        <v>2797</v>
      </c>
      <c r="B2826" s="63">
        <v>266.79444024158101</v>
      </c>
      <c r="C2826" s="63">
        <v>59.205559758418985</v>
      </c>
    </row>
    <row r="2827" spans="1:3" x14ac:dyDescent="0.2">
      <c r="A2827" s="63">
        <v>2798</v>
      </c>
      <c r="B2827" s="63">
        <v>-79.595987393061137</v>
      </c>
      <c r="C2827" s="63">
        <v>-33.404012606938863</v>
      </c>
    </row>
    <row r="2828" spans="1:3" x14ac:dyDescent="0.2">
      <c r="A2828" s="63">
        <v>2799</v>
      </c>
      <c r="B2828" s="63">
        <v>343.89566834708876</v>
      </c>
      <c r="C2828" s="63">
        <v>66.104331652911242</v>
      </c>
    </row>
    <row r="2829" spans="1:3" x14ac:dyDescent="0.2">
      <c r="A2829" s="63">
        <v>2800</v>
      </c>
      <c r="B2829" s="63">
        <v>-149.58827519163088</v>
      </c>
      <c r="C2829" s="63">
        <v>-59.411724808369115</v>
      </c>
    </row>
    <row r="2830" spans="1:3" x14ac:dyDescent="0.2">
      <c r="A2830" s="63">
        <v>2801</v>
      </c>
      <c r="B2830" s="63">
        <v>26.81201587349414</v>
      </c>
      <c r="C2830" s="63">
        <v>13.18798412650586</v>
      </c>
    </row>
    <row r="2831" spans="1:3" x14ac:dyDescent="0.2">
      <c r="A2831" s="63">
        <v>2802</v>
      </c>
      <c r="B2831" s="63">
        <v>206.98688741804409</v>
      </c>
      <c r="C2831" s="63">
        <v>25.013112581955909</v>
      </c>
    </row>
    <row r="2832" spans="1:3" x14ac:dyDescent="0.2">
      <c r="A2832" s="63">
        <v>2803</v>
      </c>
      <c r="B2832" s="63">
        <v>148.02680341520275</v>
      </c>
      <c r="C2832" s="63">
        <v>22.97319658479725</v>
      </c>
    </row>
    <row r="2833" spans="1:3" x14ac:dyDescent="0.2">
      <c r="A2833" s="63">
        <v>2804</v>
      </c>
      <c r="B2833" s="63">
        <v>290.28898624588544</v>
      </c>
      <c r="C2833" s="63">
        <v>34.71101375411456</v>
      </c>
    </row>
    <row r="2834" spans="1:3" x14ac:dyDescent="0.2">
      <c r="A2834" s="63">
        <v>2805</v>
      </c>
      <c r="B2834" s="63">
        <v>209.98470232646704</v>
      </c>
      <c r="C2834" s="63">
        <v>11.015297673532956</v>
      </c>
    </row>
    <row r="2835" spans="1:3" x14ac:dyDescent="0.2">
      <c r="A2835" s="63">
        <v>2806</v>
      </c>
      <c r="B2835" s="63">
        <v>-444.02911145542788</v>
      </c>
      <c r="C2835" s="63">
        <v>-97.970888544572119</v>
      </c>
    </row>
    <row r="2836" spans="1:3" x14ac:dyDescent="0.2">
      <c r="A2836" s="63">
        <v>2807</v>
      </c>
      <c r="B2836" s="63">
        <v>35.58753191403089</v>
      </c>
      <c r="C2836" s="63">
        <v>11.41246808596911</v>
      </c>
    </row>
    <row r="2837" spans="1:3" x14ac:dyDescent="0.2">
      <c r="A2837" s="63">
        <v>2808</v>
      </c>
      <c r="B2837" s="63">
        <v>12.126095920746991</v>
      </c>
      <c r="C2837" s="63">
        <v>3.8739040792530091</v>
      </c>
    </row>
    <row r="2838" spans="1:3" x14ac:dyDescent="0.2">
      <c r="A2838" s="63">
        <v>2809</v>
      </c>
      <c r="B2838" s="63">
        <v>11.140556696047625</v>
      </c>
      <c r="C2838" s="63">
        <v>3.859443303952375</v>
      </c>
    </row>
    <row r="2839" spans="1:3" x14ac:dyDescent="0.2">
      <c r="A2839" s="63">
        <v>2810</v>
      </c>
      <c r="B2839" s="63">
        <v>-0.92686518389481753</v>
      </c>
      <c r="C2839" s="63">
        <v>-2.0731348161051826</v>
      </c>
    </row>
    <row r="2840" spans="1:3" x14ac:dyDescent="0.2">
      <c r="A2840" s="63">
        <v>2811</v>
      </c>
      <c r="B2840" s="63">
        <v>2.9280588140610435</v>
      </c>
      <c r="C2840" s="63">
        <v>3.0719411859389565</v>
      </c>
    </row>
    <row r="2841" spans="1:3" x14ac:dyDescent="0.2">
      <c r="A2841" s="63">
        <v>2812</v>
      </c>
      <c r="B2841" s="63">
        <v>38.294221660068246</v>
      </c>
      <c r="C2841" s="63">
        <v>7.7057783399317543</v>
      </c>
    </row>
    <row r="2842" spans="1:3" x14ac:dyDescent="0.2">
      <c r="A2842" s="63">
        <v>2813</v>
      </c>
      <c r="B2842" s="63">
        <v>41.089827638040667</v>
      </c>
      <c r="C2842" s="63">
        <v>5.9101723619593329</v>
      </c>
    </row>
    <row r="2843" spans="1:3" x14ac:dyDescent="0.2">
      <c r="A2843" s="63">
        <v>2814</v>
      </c>
      <c r="B2843" s="63">
        <v>19.193854773585883</v>
      </c>
      <c r="C2843" s="63">
        <v>2.8061452264141167</v>
      </c>
    </row>
    <row r="2844" spans="1:3" x14ac:dyDescent="0.2">
      <c r="A2844" s="63">
        <v>2815</v>
      </c>
      <c r="B2844" s="63">
        <v>91.975893410921543</v>
      </c>
      <c r="C2844" s="63">
        <v>16.024106589078457</v>
      </c>
    </row>
    <row r="2845" spans="1:3" x14ac:dyDescent="0.2">
      <c r="A2845" s="63">
        <v>2816</v>
      </c>
      <c r="B2845" s="63">
        <v>135.72504487468055</v>
      </c>
      <c r="C2845" s="63">
        <v>9.2749551253194511</v>
      </c>
    </row>
    <row r="2846" spans="1:3" x14ac:dyDescent="0.2">
      <c r="A2846" s="63">
        <v>2817</v>
      </c>
      <c r="B2846" s="63">
        <v>18.0542025199127</v>
      </c>
      <c r="C2846" s="63">
        <v>0.94579748008730036</v>
      </c>
    </row>
    <row r="2847" spans="1:3" x14ac:dyDescent="0.2">
      <c r="A2847" s="63">
        <v>2818</v>
      </c>
      <c r="B2847" s="63">
        <v>36.884158390495692</v>
      </c>
      <c r="C2847" s="63">
        <v>5.115841609504308</v>
      </c>
    </row>
    <row r="2848" spans="1:3" x14ac:dyDescent="0.2">
      <c r="A2848" s="63">
        <v>2819</v>
      </c>
      <c r="B2848" s="63">
        <v>125.0589769250013</v>
      </c>
      <c r="C2848" s="63">
        <v>12.941023074998697</v>
      </c>
    </row>
    <row r="2849" spans="1:3" x14ac:dyDescent="0.2">
      <c r="A2849" s="63">
        <v>2820</v>
      </c>
      <c r="B2849" s="63">
        <v>-6.078840121982747</v>
      </c>
      <c r="C2849" s="63">
        <v>2.078840121982747</v>
      </c>
    </row>
    <row r="2850" spans="1:3" x14ac:dyDescent="0.2">
      <c r="A2850" s="63">
        <v>2821</v>
      </c>
      <c r="B2850" s="63">
        <v>10.156987930658538</v>
      </c>
      <c r="C2850" s="63">
        <v>1.8430120693414622</v>
      </c>
    </row>
    <row r="2851" spans="1:3" x14ac:dyDescent="0.2">
      <c r="A2851" s="63">
        <v>2822</v>
      </c>
      <c r="B2851" s="63">
        <v>36.340731310602195</v>
      </c>
      <c r="C2851" s="63">
        <v>5.6592686893978055</v>
      </c>
    </row>
    <row r="2852" spans="1:3" x14ac:dyDescent="0.2">
      <c r="A2852" s="63">
        <v>2823</v>
      </c>
      <c r="B2852" s="63">
        <v>117.3804630192824</v>
      </c>
      <c r="C2852" s="63">
        <v>39.619536980717598</v>
      </c>
    </row>
    <row r="2853" spans="1:3" x14ac:dyDescent="0.2">
      <c r="A2853" s="63">
        <v>2824</v>
      </c>
      <c r="B2853" s="63">
        <v>37.143589902296412</v>
      </c>
      <c r="C2853" s="63">
        <v>7.8564100977035878</v>
      </c>
    </row>
    <row r="2854" spans="1:3" x14ac:dyDescent="0.2">
      <c r="A2854" s="63">
        <v>2825</v>
      </c>
      <c r="B2854" s="63">
        <v>57.282441845154779</v>
      </c>
      <c r="C2854" s="63">
        <v>9.7175581548452215</v>
      </c>
    </row>
    <row r="2855" spans="1:3" x14ac:dyDescent="0.2">
      <c r="A2855" s="63">
        <v>2826</v>
      </c>
      <c r="B2855" s="63">
        <v>38.587305777354622</v>
      </c>
      <c r="C2855" s="63">
        <v>6.4126942226453778</v>
      </c>
    </row>
    <row r="2856" spans="1:3" x14ac:dyDescent="0.2">
      <c r="A2856" s="63">
        <v>2827</v>
      </c>
      <c r="B2856" s="63">
        <v>-2.8780987352353637</v>
      </c>
      <c r="C2856" s="63">
        <v>2.8780987352353637</v>
      </c>
    </row>
    <row r="2857" spans="1:3" x14ac:dyDescent="0.2">
      <c r="A2857" s="63">
        <v>2828</v>
      </c>
      <c r="B2857" s="63">
        <v>41.319641065926831</v>
      </c>
      <c r="C2857" s="63">
        <v>5.6803589340731691</v>
      </c>
    </row>
    <row r="2858" spans="1:3" x14ac:dyDescent="0.2">
      <c r="A2858" s="63">
        <v>2829</v>
      </c>
      <c r="B2858" s="63">
        <v>20.741829250828488</v>
      </c>
      <c r="C2858" s="63">
        <v>1.2581707491715122</v>
      </c>
    </row>
    <row r="2859" spans="1:3" x14ac:dyDescent="0.2">
      <c r="A2859" s="63">
        <v>2830</v>
      </c>
      <c r="B2859" s="63">
        <v>49.10834978402864</v>
      </c>
      <c r="C2859" s="63">
        <v>8.8916502159713602</v>
      </c>
    </row>
    <row r="2860" spans="1:3" x14ac:dyDescent="0.2">
      <c r="A2860" s="63">
        <v>2831</v>
      </c>
      <c r="B2860" s="63">
        <v>70.036037269999341</v>
      </c>
      <c r="C2860" s="63">
        <v>9.9639627300006595</v>
      </c>
    </row>
    <row r="2861" spans="1:3" x14ac:dyDescent="0.2">
      <c r="A2861" s="63">
        <v>2832</v>
      </c>
      <c r="B2861" s="63">
        <v>17.582876958588525</v>
      </c>
      <c r="C2861" s="63">
        <v>7.4171230414114753</v>
      </c>
    </row>
    <row r="2862" spans="1:3" x14ac:dyDescent="0.2">
      <c r="A2862" s="63">
        <v>2833</v>
      </c>
      <c r="B2862" s="63">
        <v>118.92800507461789</v>
      </c>
      <c r="C2862" s="63">
        <v>-3.9280050746178858</v>
      </c>
    </row>
    <row r="2863" spans="1:3" x14ac:dyDescent="0.2">
      <c r="A2863" s="63">
        <v>2834</v>
      </c>
      <c r="B2863" s="63">
        <v>-3.6856989797451507</v>
      </c>
      <c r="C2863" s="63">
        <v>-0.31430102025484929</v>
      </c>
    </row>
    <row r="2864" spans="1:3" x14ac:dyDescent="0.2">
      <c r="A2864" s="63">
        <v>2835</v>
      </c>
      <c r="B2864" s="63">
        <v>34.323150418630298</v>
      </c>
      <c r="C2864" s="63">
        <v>1.6768495813697015</v>
      </c>
    </row>
    <row r="2865" spans="1:3" x14ac:dyDescent="0.2">
      <c r="A2865" s="63">
        <v>2836</v>
      </c>
      <c r="B2865" s="63">
        <v>18.206122399824331</v>
      </c>
      <c r="C2865" s="63">
        <v>-1.2061223998243307</v>
      </c>
    </row>
    <row r="2866" spans="1:3" x14ac:dyDescent="0.2">
      <c r="A2866" s="63">
        <v>2837</v>
      </c>
      <c r="B2866" s="63">
        <v>33.279434316217078</v>
      </c>
      <c r="C2866" s="63">
        <v>3.7205656837829224</v>
      </c>
    </row>
    <row r="2867" spans="1:3" x14ac:dyDescent="0.2">
      <c r="A2867" s="63">
        <v>2838</v>
      </c>
      <c r="B2867" s="63">
        <v>37.976237030901046</v>
      </c>
      <c r="C2867" s="63">
        <v>3.0237629690989536</v>
      </c>
    </row>
    <row r="2868" spans="1:3" x14ac:dyDescent="0.2">
      <c r="A2868" s="63">
        <v>2839</v>
      </c>
      <c r="B2868" s="63">
        <v>110.78479141369841</v>
      </c>
      <c r="C2868" s="63">
        <v>10.215208586301586</v>
      </c>
    </row>
    <row r="2869" spans="1:3" x14ac:dyDescent="0.2">
      <c r="A2869" s="63">
        <v>2840</v>
      </c>
      <c r="B2869" s="63">
        <v>55.56251873934972</v>
      </c>
      <c r="C2869" s="63">
        <v>5.43748126065028</v>
      </c>
    </row>
    <row r="2870" spans="1:3" x14ac:dyDescent="0.2">
      <c r="A2870" s="63">
        <v>2841</v>
      </c>
      <c r="B2870" s="63">
        <v>141.51053430510379</v>
      </c>
      <c r="C2870" s="63">
        <v>11.489465694896211</v>
      </c>
    </row>
    <row r="2871" spans="1:3" x14ac:dyDescent="0.2">
      <c r="A2871" s="63">
        <v>2842</v>
      </c>
      <c r="B2871" s="63">
        <v>86.101262308975265</v>
      </c>
      <c r="C2871" s="63">
        <v>7.8987376910247349</v>
      </c>
    </row>
    <row r="2872" spans="1:3" x14ac:dyDescent="0.2">
      <c r="A2872" s="63">
        <v>2843</v>
      </c>
      <c r="B2872" s="63">
        <v>143.35356778614801</v>
      </c>
      <c r="C2872" s="63">
        <v>11.646432213851995</v>
      </c>
    </row>
    <row r="2873" spans="1:3" x14ac:dyDescent="0.2">
      <c r="A2873" s="63">
        <v>2844</v>
      </c>
      <c r="B2873" s="63">
        <v>130.41817362514033</v>
      </c>
      <c r="C2873" s="63">
        <v>24.581826374859673</v>
      </c>
    </row>
    <row r="2874" spans="1:3" x14ac:dyDescent="0.2">
      <c r="A2874" s="63">
        <v>2845</v>
      </c>
      <c r="B2874" s="63">
        <v>86.101262308975265</v>
      </c>
      <c r="C2874" s="63">
        <v>7.8987376910247349</v>
      </c>
    </row>
    <row r="2875" spans="1:3" x14ac:dyDescent="0.2">
      <c r="A2875" s="63">
        <v>2846</v>
      </c>
      <c r="B2875" s="63">
        <v>143.07796366782929</v>
      </c>
      <c r="C2875" s="63">
        <v>11.922036332170705</v>
      </c>
    </row>
    <row r="2876" spans="1:3" x14ac:dyDescent="0.2">
      <c r="A2876" s="63">
        <v>2847</v>
      </c>
      <c r="B2876" s="63">
        <v>110.78479141369841</v>
      </c>
      <c r="C2876" s="63">
        <v>10.215208586301586</v>
      </c>
    </row>
    <row r="2877" spans="1:3" x14ac:dyDescent="0.2">
      <c r="A2877" s="63">
        <v>2848</v>
      </c>
      <c r="B2877" s="63">
        <v>55.56251873934972</v>
      </c>
      <c r="C2877" s="63">
        <v>5.43748126065028</v>
      </c>
    </row>
    <row r="2878" spans="1:3" x14ac:dyDescent="0.2">
      <c r="A2878" s="63">
        <v>2849</v>
      </c>
      <c r="B2878" s="63">
        <v>298.26434401606627</v>
      </c>
      <c r="C2878" s="63">
        <v>18.735655983933725</v>
      </c>
    </row>
    <row r="2879" spans="1:3" x14ac:dyDescent="0.2">
      <c r="A2879" s="63">
        <v>2850</v>
      </c>
      <c r="B2879" s="63">
        <v>222.09911727257062</v>
      </c>
      <c r="C2879" s="63">
        <v>5.9008827274293765</v>
      </c>
    </row>
    <row r="2880" spans="1:3" x14ac:dyDescent="0.2">
      <c r="A2880" s="63">
        <v>2851</v>
      </c>
      <c r="B2880" s="63">
        <v>201.46146881935093</v>
      </c>
      <c r="C2880" s="63">
        <v>20.538531180649073</v>
      </c>
    </row>
    <row r="2881" spans="1:3" x14ac:dyDescent="0.2">
      <c r="A2881" s="63">
        <v>2852</v>
      </c>
      <c r="B2881" s="63">
        <v>133.6493245889497</v>
      </c>
      <c r="C2881" s="63">
        <v>34.350675411050304</v>
      </c>
    </row>
    <row r="2882" spans="1:3" x14ac:dyDescent="0.2">
      <c r="A2882" s="63">
        <v>2853</v>
      </c>
      <c r="B2882" s="63">
        <v>300.95218925203716</v>
      </c>
      <c r="C2882" s="63">
        <v>18.047810747962842</v>
      </c>
    </row>
    <row r="2883" spans="1:3" x14ac:dyDescent="0.2">
      <c r="A2883" s="63">
        <v>2854</v>
      </c>
      <c r="B2883" s="63">
        <v>149.3587593331149</v>
      </c>
      <c r="C2883" s="63">
        <v>18.641240666885096</v>
      </c>
    </row>
    <row r="2884" spans="1:3" x14ac:dyDescent="0.2">
      <c r="A2884" s="63">
        <v>2855</v>
      </c>
      <c r="B2884" s="63">
        <v>215.20901431460342</v>
      </c>
      <c r="C2884" s="63">
        <v>12.790985685396578</v>
      </c>
    </row>
    <row r="2885" spans="1:3" x14ac:dyDescent="0.2">
      <c r="A2885" s="63">
        <v>2856</v>
      </c>
      <c r="B2885" s="63">
        <v>246.10600534768025</v>
      </c>
      <c r="C2885" s="63">
        <v>15.893994652319748</v>
      </c>
    </row>
    <row r="2886" spans="1:3" x14ac:dyDescent="0.2">
      <c r="A2886" s="63">
        <v>2857</v>
      </c>
      <c r="B2886" s="63">
        <v>13.684440785063641</v>
      </c>
      <c r="C2886" s="63">
        <v>3.3155592149363589</v>
      </c>
    </row>
    <row r="2887" spans="1:3" x14ac:dyDescent="0.2">
      <c r="A2887" s="63">
        <v>2858</v>
      </c>
      <c r="B2887" s="63">
        <v>34.574369905187638</v>
      </c>
      <c r="C2887" s="63">
        <v>8.4256300948123624</v>
      </c>
    </row>
    <row r="2888" spans="1:3" x14ac:dyDescent="0.2">
      <c r="A2888" s="63">
        <v>2859</v>
      </c>
      <c r="B2888" s="63">
        <v>13.420197618603261</v>
      </c>
      <c r="C2888" s="63">
        <v>3.579802381396739</v>
      </c>
    </row>
    <row r="2889" spans="1:3" x14ac:dyDescent="0.2">
      <c r="A2889" s="63">
        <v>2860</v>
      </c>
      <c r="B2889" s="63">
        <v>7.0710090710809466</v>
      </c>
      <c r="C2889" s="63">
        <v>2.9289909289190534</v>
      </c>
    </row>
    <row r="2890" spans="1:3" x14ac:dyDescent="0.2">
      <c r="A2890" s="63">
        <v>2861</v>
      </c>
      <c r="B2890" s="63">
        <v>13.426052329109055</v>
      </c>
      <c r="C2890" s="63">
        <v>1.573947670890945</v>
      </c>
    </row>
    <row r="2891" spans="1:3" x14ac:dyDescent="0.2">
      <c r="A2891" s="63">
        <v>2862</v>
      </c>
      <c r="B2891" s="63">
        <v>-8.0511290243193123</v>
      </c>
      <c r="C2891" s="63">
        <v>-2.9488709756806877</v>
      </c>
    </row>
    <row r="2892" spans="1:3" x14ac:dyDescent="0.2">
      <c r="A2892" s="63">
        <v>2863</v>
      </c>
      <c r="B2892" s="63">
        <v>-10.54884260465756</v>
      </c>
      <c r="C2892" s="63">
        <v>-10.45115739534244</v>
      </c>
    </row>
    <row r="2893" spans="1:3" x14ac:dyDescent="0.2">
      <c r="A2893" s="63">
        <v>2864</v>
      </c>
      <c r="B2893" s="63">
        <v>20.597482638823131</v>
      </c>
      <c r="C2893" s="63">
        <v>-1.5974826388231307</v>
      </c>
    </row>
    <row r="2894" spans="1:3" x14ac:dyDescent="0.2">
      <c r="A2894" s="63">
        <v>2865</v>
      </c>
      <c r="B2894" s="63">
        <v>-1.8480843363858592</v>
      </c>
      <c r="C2894" s="63">
        <v>-4.1519156636141403</v>
      </c>
    </row>
    <row r="2895" spans="1:3" x14ac:dyDescent="0.2">
      <c r="A2895" s="63">
        <v>2866</v>
      </c>
      <c r="B2895" s="63">
        <v>0.37616770157214052</v>
      </c>
      <c r="C2895" s="63">
        <v>-3.3761677015721405</v>
      </c>
    </row>
    <row r="2896" spans="1:3" x14ac:dyDescent="0.2">
      <c r="A2896" s="63">
        <v>2867</v>
      </c>
      <c r="B2896" s="63">
        <v>49.833339592608553</v>
      </c>
      <c r="C2896" s="63">
        <v>7.1666604073914471</v>
      </c>
    </row>
    <row r="2897" spans="1:3" x14ac:dyDescent="0.2">
      <c r="A2897" s="63">
        <v>2868</v>
      </c>
      <c r="B2897" s="63">
        <v>43.993967739862825</v>
      </c>
      <c r="C2897" s="63">
        <v>6.0060322601371752</v>
      </c>
    </row>
    <row r="2898" spans="1:3" x14ac:dyDescent="0.2">
      <c r="A2898" s="63">
        <v>2869</v>
      </c>
      <c r="B2898" s="63">
        <v>42.595342934637486</v>
      </c>
      <c r="C2898" s="63">
        <v>3.4046570653625139</v>
      </c>
    </row>
    <row r="2899" spans="1:3" x14ac:dyDescent="0.2">
      <c r="A2899" s="63">
        <v>2870</v>
      </c>
      <c r="B2899" s="63">
        <v>47.0538223632227</v>
      </c>
      <c r="C2899" s="63">
        <v>4.9461776367772998</v>
      </c>
    </row>
    <row r="2900" spans="1:3" x14ac:dyDescent="0.2">
      <c r="A2900" s="63">
        <v>2871</v>
      </c>
      <c r="B2900" s="63">
        <v>15.563503302115231</v>
      </c>
      <c r="C2900" s="63">
        <v>1.4364966978847686</v>
      </c>
    </row>
    <row r="2901" spans="1:3" x14ac:dyDescent="0.2">
      <c r="A2901" s="63">
        <v>2872</v>
      </c>
      <c r="B2901" s="63">
        <v>26.539009268223175</v>
      </c>
      <c r="C2901" s="63">
        <v>5.4609907317768247</v>
      </c>
    </row>
    <row r="2902" spans="1:3" x14ac:dyDescent="0.2">
      <c r="A2902" s="63">
        <v>2873</v>
      </c>
      <c r="B2902" s="63">
        <v>97.344464253217311</v>
      </c>
      <c r="C2902" s="63">
        <v>11.655535746782689</v>
      </c>
    </row>
    <row r="2903" spans="1:3" x14ac:dyDescent="0.2">
      <c r="A2903" s="63">
        <v>2874</v>
      </c>
      <c r="B2903" s="63">
        <v>115.92880495044707</v>
      </c>
      <c r="C2903" s="63">
        <v>23.071195049552927</v>
      </c>
    </row>
    <row r="2904" spans="1:3" x14ac:dyDescent="0.2">
      <c r="A2904" s="63">
        <v>2875</v>
      </c>
      <c r="B2904" s="63">
        <v>111.14289381447867</v>
      </c>
      <c r="C2904" s="63">
        <v>4.8571061855213316</v>
      </c>
    </row>
    <row r="2905" spans="1:3" x14ac:dyDescent="0.2">
      <c r="A2905" s="63">
        <v>2876</v>
      </c>
      <c r="B2905" s="63">
        <v>16.896297755446888</v>
      </c>
      <c r="C2905" s="63">
        <v>-1.8962977554468878</v>
      </c>
    </row>
    <row r="2906" spans="1:3" x14ac:dyDescent="0.2">
      <c r="A2906" s="63">
        <v>2877</v>
      </c>
      <c r="B2906" s="63">
        <v>35.632975063007748</v>
      </c>
      <c r="C2906" s="63">
        <v>1.3670249369922516</v>
      </c>
    </row>
    <row r="2907" spans="1:3" x14ac:dyDescent="0.2">
      <c r="A2907" s="63">
        <v>2878</v>
      </c>
      <c r="B2907" s="63">
        <v>31.84617665186525</v>
      </c>
      <c r="C2907" s="63">
        <v>1.1538233481347504</v>
      </c>
    </row>
    <row r="2908" spans="1:3" x14ac:dyDescent="0.2">
      <c r="A2908" s="63">
        <v>2879</v>
      </c>
      <c r="B2908" s="63">
        <v>-2.3758743353677079</v>
      </c>
      <c r="C2908" s="63">
        <v>-0.62412566463229213</v>
      </c>
    </row>
    <row r="2909" spans="1:3" x14ac:dyDescent="0.2">
      <c r="A2909" s="63">
        <v>2880</v>
      </c>
      <c r="B2909" s="63">
        <v>57.152394246543672</v>
      </c>
      <c r="C2909" s="63">
        <v>4.8476057534563282</v>
      </c>
    </row>
    <row r="2910" spans="1:3" x14ac:dyDescent="0.2">
      <c r="A2910" s="63">
        <v>2881</v>
      </c>
      <c r="B2910" s="63">
        <v>62.545360210321313</v>
      </c>
      <c r="C2910" s="63">
        <v>7.4546397896786871</v>
      </c>
    </row>
    <row r="2911" spans="1:3" x14ac:dyDescent="0.2">
      <c r="A2911" s="63">
        <v>2882</v>
      </c>
      <c r="B2911" s="63">
        <v>35.396703692629323</v>
      </c>
      <c r="C2911" s="63">
        <v>1.6032963073706767</v>
      </c>
    </row>
    <row r="2912" spans="1:3" x14ac:dyDescent="0.2">
      <c r="A2912" s="63">
        <v>2883</v>
      </c>
      <c r="B2912" s="63">
        <v>2.4180611490177757</v>
      </c>
      <c r="C2912" s="63">
        <v>0.58193885098222431</v>
      </c>
    </row>
    <row r="2913" spans="1:3" x14ac:dyDescent="0.2">
      <c r="A2913" s="63">
        <v>2884</v>
      </c>
      <c r="B2913" s="63">
        <v>57.905437066824987</v>
      </c>
      <c r="C2913" s="63">
        <v>7.0945629331750126</v>
      </c>
    </row>
    <row r="2914" spans="1:3" x14ac:dyDescent="0.2">
      <c r="A2914" s="63">
        <v>2885</v>
      </c>
      <c r="B2914" s="63">
        <v>44.302627554958839</v>
      </c>
      <c r="C2914" s="63">
        <v>3.6973724450411609</v>
      </c>
    </row>
    <row r="2915" spans="1:3" x14ac:dyDescent="0.2">
      <c r="A2915" s="63">
        <v>2886</v>
      </c>
      <c r="B2915" s="63">
        <v>24.444795037443527</v>
      </c>
      <c r="C2915" s="63">
        <v>-1.4447950374435266</v>
      </c>
    </row>
    <row r="2916" spans="1:3" x14ac:dyDescent="0.2">
      <c r="A2916" s="63">
        <v>2887</v>
      </c>
      <c r="B2916" s="63">
        <v>20.801780952886364</v>
      </c>
      <c r="C2916" s="63">
        <v>2.1982190471136356</v>
      </c>
    </row>
    <row r="2917" spans="1:3" x14ac:dyDescent="0.2">
      <c r="A2917" s="63">
        <v>2888</v>
      </c>
      <c r="B2917" s="63">
        <v>79.209895900964625</v>
      </c>
      <c r="C2917" s="63">
        <v>6.7901040990353749</v>
      </c>
    </row>
    <row r="2918" spans="1:3" x14ac:dyDescent="0.2">
      <c r="A2918" s="63">
        <v>2889</v>
      </c>
      <c r="B2918" s="63">
        <v>42.595342934637486</v>
      </c>
      <c r="C2918" s="63">
        <v>3.4046570653625139</v>
      </c>
    </row>
    <row r="2919" spans="1:3" x14ac:dyDescent="0.2">
      <c r="A2919" s="63">
        <v>2890</v>
      </c>
      <c r="B2919" s="63">
        <v>47.0538223632227</v>
      </c>
      <c r="C2919" s="63">
        <v>4.9461776367772998</v>
      </c>
    </row>
    <row r="2920" spans="1:3" x14ac:dyDescent="0.2">
      <c r="A2920" s="63">
        <v>2891</v>
      </c>
      <c r="B2920" s="63">
        <v>51.143164236985996</v>
      </c>
      <c r="C2920" s="63">
        <v>6.8568357630140042</v>
      </c>
    </row>
    <row r="2921" spans="1:3" x14ac:dyDescent="0.2">
      <c r="A2921" s="63">
        <v>2892</v>
      </c>
      <c r="B2921" s="63">
        <v>19.414466905231855</v>
      </c>
      <c r="C2921" s="63">
        <v>3.5855330947681452</v>
      </c>
    </row>
    <row r="2922" spans="1:3" x14ac:dyDescent="0.2">
      <c r="A2922" s="63">
        <v>2893</v>
      </c>
      <c r="B2922" s="63">
        <v>102.68285327249698</v>
      </c>
      <c r="C2922" s="63">
        <v>32.317146727503015</v>
      </c>
    </row>
    <row r="2923" spans="1:3" x14ac:dyDescent="0.2">
      <c r="A2923" s="63">
        <v>2894</v>
      </c>
      <c r="B2923" s="63">
        <v>3.7278857933952185</v>
      </c>
      <c r="C2923" s="63">
        <v>0.27211420660478147</v>
      </c>
    </row>
    <row r="2924" spans="1:3" x14ac:dyDescent="0.2">
      <c r="A2924" s="63">
        <v>2895</v>
      </c>
      <c r="B2924" s="63">
        <v>29.680868020643363</v>
      </c>
      <c r="C2924" s="63">
        <v>0.31913197935663717</v>
      </c>
    </row>
    <row r="2925" spans="1:3" x14ac:dyDescent="0.2">
      <c r="A2925" s="63">
        <v>2896</v>
      </c>
      <c r="B2925" s="63">
        <v>44.302627554958839</v>
      </c>
      <c r="C2925" s="63">
        <v>3.6973724450411609</v>
      </c>
    </row>
    <row r="2926" spans="1:3" x14ac:dyDescent="0.2">
      <c r="A2926" s="63">
        <v>2897</v>
      </c>
      <c r="B2926" s="63">
        <v>24.444795037443527</v>
      </c>
      <c r="C2926" s="63">
        <v>-1.4447950374435266</v>
      </c>
    </row>
    <row r="2927" spans="1:3" x14ac:dyDescent="0.2">
      <c r="A2927" s="63">
        <v>2898</v>
      </c>
      <c r="B2927" s="63">
        <v>57.905437066824987</v>
      </c>
      <c r="C2927" s="63">
        <v>7.0945629331750126</v>
      </c>
    </row>
    <row r="2928" spans="1:3" x14ac:dyDescent="0.2">
      <c r="A2928" s="63">
        <v>2899</v>
      </c>
      <c r="B2928" s="63">
        <v>37.543589175293064</v>
      </c>
      <c r="C2928" s="63">
        <v>6.4564108247069356</v>
      </c>
    </row>
    <row r="2929" spans="1:3" x14ac:dyDescent="0.2">
      <c r="A2929" s="63">
        <v>2900</v>
      </c>
      <c r="B2929" s="63">
        <v>63.85518485469877</v>
      </c>
      <c r="C2929" s="63">
        <v>8.1448151453012301</v>
      </c>
    </row>
    <row r="2930" spans="1:3" x14ac:dyDescent="0.2">
      <c r="A2930" s="63">
        <v>2901</v>
      </c>
      <c r="B2930" s="63">
        <v>96.034639608839868</v>
      </c>
      <c r="C2930" s="63">
        <v>11.965360391160132</v>
      </c>
    </row>
    <row r="2931" spans="1:3" x14ac:dyDescent="0.2">
      <c r="A2931" s="63">
        <v>2902</v>
      </c>
      <c r="B2931" s="63">
        <v>140.5257674280262</v>
      </c>
      <c r="C2931" s="63">
        <v>-2.5257674280261995</v>
      </c>
    </row>
    <row r="2932" spans="1:3" x14ac:dyDescent="0.2">
      <c r="A2932" s="63">
        <v>2903</v>
      </c>
      <c r="B2932" s="63">
        <v>20.801780952886364</v>
      </c>
      <c r="C2932" s="63">
        <v>2.1982190471136356</v>
      </c>
    </row>
    <row r="2933" spans="1:3" x14ac:dyDescent="0.2">
      <c r="A2933" s="63">
        <v>2904</v>
      </c>
      <c r="B2933" s="63">
        <v>79.209895900964625</v>
      </c>
      <c r="C2933" s="63">
        <v>6.7901040990353749</v>
      </c>
    </row>
    <row r="2934" spans="1:3" x14ac:dyDescent="0.2">
      <c r="A2934" s="63">
        <v>2905</v>
      </c>
      <c r="B2934" s="63">
        <v>18.206122399824331</v>
      </c>
      <c r="C2934" s="63">
        <v>-1.2061223998243307</v>
      </c>
    </row>
    <row r="2935" spans="1:3" x14ac:dyDescent="0.2">
      <c r="A2935" s="63">
        <v>2906</v>
      </c>
      <c r="B2935" s="63">
        <v>25.229184623845732</v>
      </c>
      <c r="C2935" s="63">
        <v>4.7708153761542675</v>
      </c>
    </row>
    <row r="2936" spans="1:3" x14ac:dyDescent="0.2">
      <c r="A2936" s="63">
        <v>2907</v>
      </c>
      <c r="B2936" s="63">
        <v>15.563503302115231</v>
      </c>
      <c r="C2936" s="63">
        <v>1.4364966978847686</v>
      </c>
    </row>
    <row r="2937" spans="1:3" x14ac:dyDescent="0.2">
      <c r="A2937" s="63">
        <v>2908</v>
      </c>
      <c r="B2937" s="63">
        <v>512.13346323011251</v>
      </c>
      <c r="C2937" s="63">
        <v>86.866536769887489</v>
      </c>
    </row>
    <row r="2938" spans="1:3" x14ac:dyDescent="0.2">
      <c r="A2938" s="63">
        <v>2909</v>
      </c>
      <c r="B2938" s="63">
        <v>-18.760706251365306</v>
      </c>
      <c r="C2938" s="63">
        <v>-3.2392937486346938</v>
      </c>
    </row>
    <row r="2939" spans="1:3" x14ac:dyDescent="0.2">
      <c r="A2939" s="63">
        <v>2910</v>
      </c>
      <c r="B2939" s="63">
        <v>110.86728969615999</v>
      </c>
      <c r="C2939" s="63">
        <v>5.1327103038400139</v>
      </c>
    </row>
    <row r="2940" spans="1:3" x14ac:dyDescent="0.2">
      <c r="A2940" s="63">
        <v>2911</v>
      </c>
      <c r="B2940" s="63">
        <v>35.88419454956508</v>
      </c>
      <c r="C2940" s="63">
        <v>8.1158054504349195</v>
      </c>
    </row>
    <row r="2941" spans="1:3" x14ac:dyDescent="0.2">
      <c r="A2941" s="63">
        <v>2912</v>
      </c>
      <c r="B2941" s="63">
        <v>1.6859923459495834</v>
      </c>
      <c r="C2941" s="63">
        <v>-2.6859923459495834</v>
      </c>
    </row>
    <row r="2942" spans="1:3" x14ac:dyDescent="0.2">
      <c r="A2942" s="63">
        <v>2913</v>
      </c>
      <c r="B2942" s="63">
        <v>13.420197618603261</v>
      </c>
      <c r="C2942" s="63">
        <v>3.579802381396739</v>
      </c>
    </row>
    <row r="2943" spans="1:3" x14ac:dyDescent="0.2">
      <c r="A2943" s="63">
        <v>2914</v>
      </c>
      <c r="B2943" s="63">
        <v>46.120884108732461</v>
      </c>
      <c r="C2943" s="63">
        <v>1.8791158912675385</v>
      </c>
    </row>
    <row r="2944" spans="1:3" x14ac:dyDescent="0.2">
      <c r="A2944" s="63">
        <v>2915</v>
      </c>
      <c r="B2944" s="63">
        <v>39.280991761190776</v>
      </c>
      <c r="C2944" s="63">
        <v>3.7190082388092236</v>
      </c>
    </row>
    <row r="2945" spans="1:3" x14ac:dyDescent="0.2">
      <c r="A2945" s="63">
        <v>2916</v>
      </c>
      <c r="B2945" s="63">
        <v>-6.7413043799418704</v>
      </c>
      <c r="C2945" s="63">
        <v>-3.2586956200581296</v>
      </c>
    </row>
    <row r="2946" spans="1:3" x14ac:dyDescent="0.2">
      <c r="A2946" s="63">
        <v>2917</v>
      </c>
      <c r="B2946" s="63">
        <v>-0.53825969200841639</v>
      </c>
      <c r="C2946" s="63">
        <v>-3.4617403079915836</v>
      </c>
    </row>
    <row r="2947" spans="1:3" x14ac:dyDescent="0.2">
      <c r="A2947" s="63">
        <v>2918</v>
      </c>
      <c r="B2947" s="63">
        <v>110.78479141369841</v>
      </c>
      <c r="C2947" s="63">
        <v>12.215208586301586</v>
      </c>
    </row>
    <row r="2948" spans="1:3" x14ac:dyDescent="0.2">
      <c r="A2948" s="63">
        <v>2919</v>
      </c>
      <c r="B2948" s="63">
        <v>310.05684744528742</v>
      </c>
      <c r="C2948" s="63">
        <v>37.943152554712583</v>
      </c>
    </row>
    <row r="2949" spans="1:3" x14ac:dyDescent="0.2">
      <c r="A2949" s="63">
        <v>2920</v>
      </c>
      <c r="B2949" s="63">
        <v>-131.95603904538677</v>
      </c>
      <c r="C2949" s="63">
        <v>-49.043960954613226</v>
      </c>
    </row>
    <row r="2950" spans="1:3" x14ac:dyDescent="0.2">
      <c r="A2950" s="63">
        <v>2921</v>
      </c>
      <c r="B2950" s="63">
        <v>138.94390189304903</v>
      </c>
      <c r="C2950" s="63">
        <v>16.056098106950969</v>
      </c>
    </row>
    <row r="2951" spans="1:3" x14ac:dyDescent="0.2">
      <c r="A2951" s="63">
        <v>2922</v>
      </c>
      <c r="B2951" s="63">
        <v>139.03009724023562</v>
      </c>
      <c r="C2951" s="63">
        <v>13.969902759764381</v>
      </c>
    </row>
    <row r="2952" spans="1:3" x14ac:dyDescent="0.2">
      <c r="A2952" s="63">
        <v>2923</v>
      </c>
      <c r="B2952" s="63">
        <v>358.46160329118447</v>
      </c>
      <c r="C2952" s="63">
        <v>48.538396708815526</v>
      </c>
    </row>
    <row r="2953" spans="1:3" x14ac:dyDescent="0.2">
      <c r="A2953" s="63">
        <v>2924</v>
      </c>
      <c r="B2953" s="63">
        <v>-223.71295321602858</v>
      </c>
      <c r="C2953" s="63">
        <v>-45.287046783971419</v>
      </c>
    </row>
    <row r="2954" spans="1:3" x14ac:dyDescent="0.2">
      <c r="A2954" s="63">
        <v>2925</v>
      </c>
      <c r="B2954" s="63">
        <v>247.02852481039511</v>
      </c>
      <c r="C2954" s="63">
        <v>10.971475189604888</v>
      </c>
    </row>
    <row r="2955" spans="1:3" x14ac:dyDescent="0.2">
      <c r="A2955" s="63">
        <v>2926</v>
      </c>
      <c r="B2955" s="63">
        <v>44.149306738719005</v>
      </c>
      <c r="C2955" s="63">
        <v>3.8506932612809948</v>
      </c>
    </row>
    <row r="2956" spans="1:3" x14ac:dyDescent="0.2">
      <c r="A2956" s="63">
        <v>2927</v>
      </c>
      <c r="B2956" s="63">
        <v>42.595342934637486</v>
      </c>
      <c r="C2956" s="63">
        <v>3.4046570653625139</v>
      </c>
    </row>
    <row r="2957" spans="1:3" x14ac:dyDescent="0.2">
      <c r="A2957" s="63">
        <v>2928</v>
      </c>
      <c r="B2957" s="63">
        <v>43.970323761508546</v>
      </c>
      <c r="C2957" s="63">
        <v>6.0296762384914544</v>
      </c>
    </row>
    <row r="2958" spans="1:3" x14ac:dyDescent="0.2">
      <c r="A2958" s="63">
        <v>2929</v>
      </c>
      <c r="B2958" s="63">
        <v>63.85518485469877</v>
      </c>
      <c r="C2958" s="63">
        <v>8.1448151453012301</v>
      </c>
    </row>
    <row r="2959" spans="1:3" x14ac:dyDescent="0.2">
      <c r="A2959" s="63">
        <v>2930</v>
      </c>
      <c r="B2959" s="63">
        <v>7.6269405162772683</v>
      </c>
      <c r="C2959" s="63">
        <v>-3.6269405162772683</v>
      </c>
    </row>
    <row r="2960" spans="1:3" x14ac:dyDescent="0.2">
      <c r="A2960" s="63">
        <v>2931</v>
      </c>
      <c r="B2960" s="63">
        <v>55.842569602166229</v>
      </c>
      <c r="C2960" s="63">
        <v>5.157430397833771</v>
      </c>
    </row>
    <row r="2961" spans="1:3" x14ac:dyDescent="0.2">
      <c r="A2961" s="63">
        <v>2932</v>
      </c>
      <c r="B2961" s="63">
        <v>36.706528337006766</v>
      </c>
      <c r="C2961" s="63">
        <v>2.2934716629932339</v>
      </c>
    </row>
    <row r="2962" spans="1:3" x14ac:dyDescent="0.2">
      <c r="A2962" s="63">
        <v>2933</v>
      </c>
      <c r="B2962" s="63">
        <v>13.420197618603261</v>
      </c>
      <c r="C2962" s="63">
        <v>3.579802381396739</v>
      </c>
    </row>
    <row r="2963" spans="1:3" x14ac:dyDescent="0.2">
      <c r="A2963" s="63">
        <v>2934</v>
      </c>
      <c r="B2963" s="63">
        <v>7.0710090710809466</v>
      </c>
      <c r="C2963" s="63">
        <v>2.9289909289190534</v>
      </c>
    </row>
    <row r="2964" spans="1:3" x14ac:dyDescent="0.2">
      <c r="A2964" s="63">
        <v>2935</v>
      </c>
      <c r="B2964" s="63">
        <v>39.280991761190776</v>
      </c>
      <c r="C2964" s="63">
        <v>3.7190082388092236</v>
      </c>
    </row>
    <row r="2965" spans="1:3" x14ac:dyDescent="0.2">
      <c r="A2965" s="63">
        <v>2936</v>
      </c>
      <c r="B2965" s="63">
        <v>-10.54884260465756</v>
      </c>
      <c r="C2965" s="63">
        <v>-10.45115739534244</v>
      </c>
    </row>
    <row r="2966" spans="1:3" x14ac:dyDescent="0.2">
      <c r="A2966" s="63">
        <v>2937</v>
      </c>
      <c r="B2966" s="63">
        <v>-0.16867221177100022</v>
      </c>
      <c r="C2966" s="63">
        <v>-5.8313277882290002</v>
      </c>
    </row>
    <row r="2967" spans="1:3" x14ac:dyDescent="0.2">
      <c r="A2967" s="63">
        <v>2938</v>
      </c>
      <c r="B2967" s="63">
        <v>-6.7413043799418704</v>
      </c>
      <c r="C2967" s="63">
        <v>-3.2586956200581296</v>
      </c>
    </row>
    <row r="2968" spans="1:3" x14ac:dyDescent="0.2">
      <c r="A2968" s="63">
        <v>2939</v>
      </c>
      <c r="B2968" s="63">
        <v>20.597482638823131</v>
      </c>
      <c r="C2968" s="63">
        <v>-1.5974826388231307</v>
      </c>
    </row>
    <row r="2969" spans="1:3" x14ac:dyDescent="0.2">
      <c r="A2969" s="63">
        <v>2940</v>
      </c>
      <c r="B2969" s="63">
        <v>24.444795037443527</v>
      </c>
      <c r="C2969" s="63">
        <v>-1.4447950374435266</v>
      </c>
    </row>
    <row r="2970" spans="1:3" x14ac:dyDescent="0.2">
      <c r="A2970" s="63">
        <v>2941</v>
      </c>
      <c r="B2970" s="63">
        <v>20.801780952886364</v>
      </c>
      <c r="C2970" s="63">
        <v>2.1982190471136356</v>
      </c>
    </row>
    <row r="2971" spans="1:3" x14ac:dyDescent="0.2">
      <c r="A2971" s="63">
        <v>2942</v>
      </c>
      <c r="B2971" s="63">
        <v>37.976237030901046</v>
      </c>
      <c r="C2971" s="63">
        <v>3.0237629690989536</v>
      </c>
    </row>
    <row r="2972" spans="1:3" x14ac:dyDescent="0.2">
      <c r="A2972" s="63">
        <v>2943</v>
      </c>
      <c r="B2972" s="63">
        <v>25.229184623845732</v>
      </c>
      <c r="C2972" s="63">
        <v>4.7708153761542675</v>
      </c>
    </row>
    <row r="2973" spans="1:3" x14ac:dyDescent="0.2">
      <c r="A2973" s="63">
        <v>2944</v>
      </c>
      <c r="B2973" s="63">
        <v>128.35039819298487</v>
      </c>
      <c r="C2973" s="63">
        <v>10.649601807015131</v>
      </c>
    </row>
    <row r="2974" spans="1:3" x14ac:dyDescent="0.2">
      <c r="A2974" s="63">
        <v>2945</v>
      </c>
      <c r="B2974" s="63">
        <v>16.87332794649268</v>
      </c>
      <c r="C2974" s="63">
        <v>1.1266720535073205</v>
      </c>
    </row>
    <row r="2975" spans="1:3" x14ac:dyDescent="0.2">
      <c r="A2975" s="63">
        <v>2946</v>
      </c>
      <c r="B2975" s="63">
        <v>97.344464253217311</v>
      </c>
      <c r="C2975" s="63">
        <v>11.655535746782689</v>
      </c>
    </row>
    <row r="2976" spans="1:3" x14ac:dyDescent="0.2">
      <c r="A2976" s="63">
        <v>2947</v>
      </c>
      <c r="B2976" s="63">
        <v>35.632975063007748</v>
      </c>
      <c r="C2976" s="63">
        <v>1.3670249369922516</v>
      </c>
    </row>
    <row r="2977" spans="1:3" x14ac:dyDescent="0.2">
      <c r="A2977" s="63">
        <v>2948</v>
      </c>
      <c r="B2977" s="63">
        <v>33.1560012962427</v>
      </c>
      <c r="C2977" s="63">
        <v>1.8439987037573005</v>
      </c>
    </row>
    <row r="2978" spans="1:3" x14ac:dyDescent="0.2">
      <c r="A2978" s="63">
        <v>2949</v>
      </c>
      <c r="B2978" s="63">
        <v>226.51087973143757</v>
      </c>
      <c r="C2978" s="63">
        <v>26.489120268562431</v>
      </c>
    </row>
    <row r="2979" spans="1:3" x14ac:dyDescent="0.2">
      <c r="A2979" s="63">
        <v>2950</v>
      </c>
      <c r="B2979" s="63">
        <v>86.101262308975265</v>
      </c>
      <c r="C2979" s="63">
        <v>7.8987376910247349</v>
      </c>
    </row>
    <row r="2980" spans="1:3" x14ac:dyDescent="0.2">
      <c r="A2980" s="63">
        <v>2951</v>
      </c>
      <c r="B2980" s="63">
        <v>59.990059795152526</v>
      </c>
      <c r="C2980" s="63">
        <v>1.0099402048474744</v>
      </c>
    </row>
    <row r="2981" spans="1:3" x14ac:dyDescent="0.2">
      <c r="A2981" s="63">
        <v>2952</v>
      </c>
      <c r="B2981" s="63">
        <v>141.99354659452521</v>
      </c>
      <c r="C2981" s="63">
        <v>13.006453405474787</v>
      </c>
    </row>
    <row r="2982" spans="1:3" x14ac:dyDescent="0.2">
      <c r="A2982" s="63">
        <v>2953</v>
      </c>
      <c r="B2982" s="63">
        <v>110.78479141369841</v>
      </c>
      <c r="C2982" s="63">
        <v>10.215208586301586</v>
      </c>
    </row>
    <row r="2983" spans="1:3" x14ac:dyDescent="0.2">
      <c r="A2983" s="63">
        <v>2954</v>
      </c>
      <c r="B2983" s="63">
        <v>44.811059464355019</v>
      </c>
      <c r="C2983" s="63">
        <v>2.1889405356449814</v>
      </c>
    </row>
    <row r="2984" spans="1:3" x14ac:dyDescent="0.2">
      <c r="A2984" s="63">
        <v>2955</v>
      </c>
      <c r="B2984" s="63">
        <v>40.590816405568219</v>
      </c>
      <c r="C2984" s="63">
        <v>3.4091835944317808</v>
      </c>
    </row>
    <row r="2985" spans="1:3" x14ac:dyDescent="0.2">
      <c r="A2985" s="63">
        <v>2956</v>
      </c>
      <c r="B2985" s="63">
        <v>-10.54884260465756</v>
      </c>
      <c r="C2985" s="63">
        <v>-10.45115739534244</v>
      </c>
    </row>
    <row r="2986" spans="1:3" x14ac:dyDescent="0.2">
      <c r="A2986" s="63">
        <v>2957</v>
      </c>
      <c r="B2986" s="63">
        <v>-8.0511290243193123</v>
      </c>
      <c r="C2986" s="63">
        <v>-2.9488709756806877</v>
      </c>
    </row>
    <row r="2987" spans="1:3" x14ac:dyDescent="0.2">
      <c r="A2987" s="63">
        <v>2958</v>
      </c>
      <c r="B2987" s="63">
        <v>20.597482638823131</v>
      </c>
      <c r="C2987" s="63">
        <v>-1.5974826388231307</v>
      </c>
    </row>
    <row r="2988" spans="1:3" x14ac:dyDescent="0.2">
      <c r="A2988" s="63">
        <v>2959</v>
      </c>
      <c r="B2988" s="63">
        <v>-0.53825969200841639</v>
      </c>
      <c r="C2988" s="63">
        <v>-3.4617403079915836</v>
      </c>
    </row>
    <row r="2989" spans="1:3" x14ac:dyDescent="0.2">
      <c r="A2989" s="63">
        <v>2960</v>
      </c>
      <c r="B2989" s="63">
        <v>43.993967739862825</v>
      </c>
      <c r="C2989" s="63">
        <v>6.0060322601371752</v>
      </c>
    </row>
    <row r="2990" spans="1:3" x14ac:dyDescent="0.2">
      <c r="A2990" s="63">
        <v>2961</v>
      </c>
      <c r="B2990" s="63">
        <v>45.459131383096455</v>
      </c>
      <c r="C2990" s="63">
        <v>4.5408686169035448</v>
      </c>
    </row>
    <row r="2991" spans="1:3" x14ac:dyDescent="0.2">
      <c r="A2991" s="63">
        <v>2962</v>
      </c>
      <c r="B2991" s="63">
        <v>51.143164236985996</v>
      </c>
      <c r="C2991" s="63">
        <v>6.8568357630140042</v>
      </c>
    </row>
    <row r="2992" spans="1:3" x14ac:dyDescent="0.2">
      <c r="A2992" s="63">
        <v>2963</v>
      </c>
      <c r="B2992" s="63">
        <v>47.0538223632227</v>
      </c>
      <c r="C2992" s="63">
        <v>4.9461776367772998</v>
      </c>
    </row>
    <row r="2993" spans="1:3" x14ac:dyDescent="0.2">
      <c r="A2993" s="63">
        <v>2964</v>
      </c>
      <c r="B2993" s="63">
        <v>29.680868020643363</v>
      </c>
      <c r="C2993" s="63">
        <v>0.31913197935663717</v>
      </c>
    </row>
    <row r="2994" spans="1:3" x14ac:dyDescent="0.2">
      <c r="A2994" s="63">
        <v>2965</v>
      </c>
      <c r="B2994" s="63">
        <v>43.905167579014929</v>
      </c>
      <c r="C2994" s="63">
        <v>3.0948324209850711</v>
      </c>
    </row>
    <row r="2995" spans="1:3" x14ac:dyDescent="0.2">
      <c r="A2995" s="63">
        <v>2966</v>
      </c>
      <c r="B2995" s="63">
        <v>132.39759900061654</v>
      </c>
      <c r="C2995" s="63">
        <v>20.602400999383462</v>
      </c>
    </row>
    <row r="2996" spans="1:3" x14ac:dyDescent="0.2">
      <c r="A2996" s="63">
        <v>2967</v>
      </c>
      <c r="B2996" s="63">
        <v>221.55000560170117</v>
      </c>
      <c r="C2996" s="63">
        <v>31.449994398298827</v>
      </c>
    </row>
    <row r="2997" spans="1:3" x14ac:dyDescent="0.2">
      <c r="A2997" s="63">
        <v>2968</v>
      </c>
      <c r="B2997" s="63">
        <v>84.791437664597822</v>
      </c>
      <c r="C2997" s="63">
        <v>7.2085623354021777</v>
      </c>
    </row>
    <row r="2998" spans="1:3" x14ac:dyDescent="0.2">
      <c r="A2998" s="63">
        <v>2969</v>
      </c>
      <c r="B2998" s="63">
        <v>135.44724370209266</v>
      </c>
      <c r="C2998" s="63">
        <v>17.552756297907337</v>
      </c>
    </row>
    <row r="2999" spans="1:3" x14ac:dyDescent="0.2">
      <c r="A2999" s="63">
        <v>2970</v>
      </c>
      <c r="B2999" s="63">
        <v>110.78479141369841</v>
      </c>
      <c r="C2999" s="63">
        <v>12.215208586301586</v>
      </c>
    </row>
    <row r="3000" spans="1:3" x14ac:dyDescent="0.2">
      <c r="A3000" s="63">
        <v>2971</v>
      </c>
      <c r="B3000" s="63">
        <v>54.252694094972277</v>
      </c>
      <c r="C3000" s="63">
        <v>4.7473059050277229</v>
      </c>
    </row>
    <row r="3001" spans="1:3" x14ac:dyDescent="0.2">
      <c r="A3001" s="63">
        <v>2972</v>
      </c>
      <c r="B3001" s="63">
        <v>218.51626373442767</v>
      </c>
      <c r="C3001" s="63">
        <v>9.4837362655723325</v>
      </c>
    </row>
    <row r="3002" spans="1:3" x14ac:dyDescent="0.2">
      <c r="A3002" s="63">
        <v>2973</v>
      </c>
      <c r="B3002" s="63">
        <v>39.756167236337973</v>
      </c>
      <c r="C3002" s="63">
        <v>-4.7561672363379728</v>
      </c>
    </row>
    <row r="3003" spans="1:3" x14ac:dyDescent="0.2">
      <c r="A3003" s="63">
        <v>2974</v>
      </c>
      <c r="B3003" s="63">
        <v>299.64236460765972</v>
      </c>
      <c r="C3003" s="63">
        <v>17.357635392340285</v>
      </c>
    </row>
    <row r="3004" spans="1:3" x14ac:dyDescent="0.2">
      <c r="A3004" s="63">
        <v>2975</v>
      </c>
      <c r="B3004" s="63">
        <v>-80.483100904745399</v>
      </c>
      <c r="C3004" s="63">
        <v>-35.516899095254601</v>
      </c>
    </row>
    <row r="3005" spans="1:3" x14ac:dyDescent="0.2">
      <c r="A3005" s="63">
        <v>2976</v>
      </c>
      <c r="B3005" s="63">
        <v>368.65895566897586</v>
      </c>
      <c r="C3005" s="63">
        <v>38.341044331024136</v>
      </c>
    </row>
    <row r="3006" spans="1:3" x14ac:dyDescent="0.2">
      <c r="A3006" s="63">
        <v>2977</v>
      </c>
      <c r="B3006" s="63">
        <v>-148.4589547242833</v>
      </c>
      <c r="C3006" s="63">
        <v>-47.541045275716698</v>
      </c>
    </row>
    <row r="3007" spans="1:3" x14ac:dyDescent="0.2">
      <c r="A3007" s="63">
        <v>2978</v>
      </c>
      <c r="B3007" s="63">
        <v>26.527169557040992</v>
      </c>
      <c r="C3007" s="63">
        <v>8.4728304429590082</v>
      </c>
    </row>
    <row r="3008" spans="1:3" x14ac:dyDescent="0.2">
      <c r="A3008" s="63">
        <v>2979</v>
      </c>
      <c r="B3008" s="63">
        <v>211.45141302603963</v>
      </c>
      <c r="C3008" s="63">
        <v>9.5485869739603686</v>
      </c>
    </row>
    <row r="3009" spans="1:3" x14ac:dyDescent="0.2">
      <c r="A3009" s="63">
        <v>2980</v>
      </c>
      <c r="B3009" s="63">
        <v>147.49772645210004</v>
      </c>
      <c r="C3009" s="63">
        <v>19.502273547899961</v>
      </c>
    </row>
    <row r="3010" spans="1:3" x14ac:dyDescent="0.2">
      <c r="A3010" s="63">
        <v>2981</v>
      </c>
      <c r="B3010" s="63">
        <v>282.76231744300378</v>
      </c>
      <c r="C3010" s="63">
        <v>36.237682556996219</v>
      </c>
    </row>
    <row r="3011" spans="1:3" x14ac:dyDescent="0.2">
      <c r="A3011" s="63">
        <v>2982</v>
      </c>
      <c r="B3011" s="63">
        <v>192.40206844136841</v>
      </c>
      <c r="C3011" s="63">
        <v>33.597931558631586</v>
      </c>
    </row>
    <row r="3012" spans="1:3" x14ac:dyDescent="0.2">
      <c r="A3012" s="63">
        <v>2983</v>
      </c>
      <c r="B3012" s="63">
        <v>-453.81541781958003</v>
      </c>
      <c r="C3012" s="63">
        <v>-70.184582180419966</v>
      </c>
    </row>
    <row r="3013" spans="1:3" x14ac:dyDescent="0.2">
      <c r="A3013" s="63">
        <v>2984</v>
      </c>
      <c r="B3013" s="63">
        <v>34.574369905187638</v>
      </c>
      <c r="C3013" s="63">
        <v>8.4256300948123624</v>
      </c>
    </row>
    <row r="3014" spans="1:3" x14ac:dyDescent="0.2">
      <c r="A3014" s="63">
        <v>2985</v>
      </c>
      <c r="B3014" s="63">
        <v>14.730022262980707</v>
      </c>
      <c r="C3014" s="63">
        <v>3.2699777370192926</v>
      </c>
    </row>
    <row r="3015" spans="1:3" x14ac:dyDescent="0.2">
      <c r="A3015" s="63">
        <v>2986</v>
      </c>
      <c r="B3015" s="63">
        <v>14.994265429441088</v>
      </c>
      <c r="C3015" s="63">
        <v>3.0057345705589125</v>
      </c>
    </row>
    <row r="3016" spans="1:3" x14ac:dyDescent="0.2">
      <c r="A3016" s="63">
        <v>2987</v>
      </c>
      <c r="B3016" s="63">
        <v>1.6859923459495834</v>
      </c>
      <c r="C3016" s="63">
        <v>-2.6859923459495834</v>
      </c>
    </row>
    <row r="3017" spans="1:3" x14ac:dyDescent="0.2">
      <c r="A3017" s="63">
        <v>2988</v>
      </c>
      <c r="B3017" s="63">
        <v>5.7611844267034966</v>
      </c>
      <c r="C3017" s="63">
        <v>2.2388155732965034</v>
      </c>
    </row>
    <row r="3018" spans="1:3" x14ac:dyDescent="0.2">
      <c r="A3018" s="63">
        <v>2989</v>
      </c>
      <c r="B3018" s="63">
        <v>30.395558530838592</v>
      </c>
      <c r="C3018" s="63">
        <v>5.604441469161408</v>
      </c>
    </row>
    <row r="3019" spans="1:3" x14ac:dyDescent="0.2">
      <c r="A3019" s="63">
        <v>2990</v>
      </c>
      <c r="B3019" s="63">
        <v>37.976237030901046</v>
      </c>
      <c r="C3019" s="63">
        <v>3.0237629690989536</v>
      </c>
    </row>
    <row r="3020" spans="1:3" x14ac:dyDescent="0.2">
      <c r="A3020" s="63">
        <v>2991</v>
      </c>
      <c r="B3020" s="63">
        <v>15.563503302115231</v>
      </c>
      <c r="C3020" s="63">
        <v>1.4364966978847686</v>
      </c>
    </row>
    <row r="3021" spans="1:3" x14ac:dyDescent="0.2">
      <c r="A3021" s="63">
        <v>2992</v>
      </c>
      <c r="B3021" s="63">
        <v>97.344464253217311</v>
      </c>
      <c r="C3021" s="63">
        <v>11.655535746782689</v>
      </c>
    </row>
    <row r="3022" spans="1:3" x14ac:dyDescent="0.2">
      <c r="A3022" s="63">
        <v>2993</v>
      </c>
      <c r="B3022" s="63">
        <v>129.15780262974403</v>
      </c>
      <c r="C3022" s="63">
        <v>9.842197370255974</v>
      </c>
    </row>
    <row r="3023" spans="1:3" x14ac:dyDescent="0.2">
      <c r="A3023" s="63">
        <v>2994</v>
      </c>
      <c r="B3023" s="63">
        <v>16.896297755446888</v>
      </c>
      <c r="C3023" s="63">
        <v>-1.8962977554468878</v>
      </c>
    </row>
    <row r="3024" spans="1:3" x14ac:dyDescent="0.2">
      <c r="A3024" s="63">
        <v>2995</v>
      </c>
      <c r="B3024" s="63">
        <v>35.632975063007748</v>
      </c>
      <c r="C3024" s="63">
        <v>1.3670249369922516</v>
      </c>
    </row>
    <row r="3025" spans="1:3" x14ac:dyDescent="0.2">
      <c r="A3025" s="63">
        <v>2996</v>
      </c>
      <c r="B3025" s="63">
        <v>102.66736209381534</v>
      </c>
      <c r="C3025" s="63">
        <v>12.332637906184658</v>
      </c>
    </row>
    <row r="3026" spans="1:3" x14ac:dyDescent="0.2">
      <c r="A3026" s="63">
        <v>2997</v>
      </c>
      <c r="B3026" s="63">
        <v>-2.3758743353677079</v>
      </c>
      <c r="C3026" s="63">
        <v>-0.62412566463229213</v>
      </c>
    </row>
    <row r="3027" spans="1:3" x14ac:dyDescent="0.2">
      <c r="A3027" s="63">
        <v>2998</v>
      </c>
      <c r="B3027" s="63">
        <v>11.676443002827902</v>
      </c>
      <c r="C3027" s="63">
        <v>-0.67644300282790226</v>
      </c>
    </row>
    <row r="3028" spans="1:3" x14ac:dyDescent="0.2">
      <c r="A3028" s="63">
        <v>2999</v>
      </c>
      <c r="B3028" s="63">
        <v>33.1560012962427</v>
      </c>
      <c r="C3028" s="63">
        <v>1.8439987037573005</v>
      </c>
    </row>
    <row r="3029" spans="1:3" x14ac:dyDescent="0.2">
      <c r="A3029" s="63">
        <v>3000</v>
      </c>
      <c r="B3029" s="63">
        <v>115.08503859683792</v>
      </c>
      <c r="C3029" s="63">
        <v>19.914961403162081</v>
      </c>
    </row>
    <row r="3030" spans="1:3" x14ac:dyDescent="0.2">
      <c r="A3030" s="63">
        <v>3001</v>
      </c>
      <c r="B3030" s="63">
        <v>43.970323761508546</v>
      </c>
      <c r="C3030" s="63">
        <v>6.0296762384914544</v>
      </c>
    </row>
    <row r="3031" spans="1:3" x14ac:dyDescent="0.2">
      <c r="A3031" s="63">
        <v>3002</v>
      </c>
      <c r="B3031" s="63">
        <v>55.842569602166229</v>
      </c>
      <c r="C3031" s="63">
        <v>5.157430397833771</v>
      </c>
    </row>
    <row r="3032" spans="1:3" x14ac:dyDescent="0.2">
      <c r="A3032" s="63">
        <v>3003</v>
      </c>
      <c r="B3032" s="63">
        <v>35.396703692629323</v>
      </c>
      <c r="C3032" s="63">
        <v>1.6032963073706767</v>
      </c>
    </row>
    <row r="3033" spans="1:3" x14ac:dyDescent="0.2">
      <c r="A3033" s="63">
        <v>3004</v>
      </c>
      <c r="B3033" s="63">
        <v>2.4180611490177757</v>
      </c>
      <c r="C3033" s="63">
        <v>0.58193885098222431</v>
      </c>
    </row>
    <row r="3034" spans="1:3" x14ac:dyDescent="0.2">
      <c r="A3034" s="63">
        <v>3005</v>
      </c>
      <c r="B3034" s="63">
        <v>42.992802910581389</v>
      </c>
      <c r="C3034" s="63">
        <v>4.0071970894186109</v>
      </c>
    </row>
    <row r="3035" spans="1:3" x14ac:dyDescent="0.2">
      <c r="A3035" s="63">
        <v>3006</v>
      </c>
      <c r="B3035" s="63">
        <v>23.134970393066084</v>
      </c>
      <c r="C3035" s="63">
        <v>-1.1349703930660837</v>
      </c>
    </row>
    <row r="3036" spans="1:3" x14ac:dyDescent="0.2">
      <c r="A3036" s="63">
        <v>3007</v>
      </c>
      <c r="B3036" s="63">
        <v>57.905437066824987</v>
      </c>
      <c r="C3036" s="63">
        <v>7.0945629331750126</v>
      </c>
    </row>
    <row r="3037" spans="1:3" x14ac:dyDescent="0.2">
      <c r="A3037" s="63">
        <v>3008</v>
      </c>
      <c r="B3037" s="63">
        <v>73.205782830209642</v>
      </c>
      <c r="C3037" s="63">
        <v>6.7942171697903575</v>
      </c>
    </row>
    <row r="3038" spans="1:3" x14ac:dyDescent="0.2">
      <c r="A3038" s="63">
        <v>3009</v>
      </c>
      <c r="B3038" s="63">
        <v>19.491956308508922</v>
      </c>
      <c r="C3038" s="63">
        <v>2.5080436914910784</v>
      </c>
    </row>
    <row r="3039" spans="1:3" x14ac:dyDescent="0.2">
      <c r="A3039" s="63">
        <v>3010</v>
      </c>
      <c r="B3039" s="63">
        <v>115.64934962887607</v>
      </c>
      <c r="C3039" s="63">
        <v>-0.64934962887606673</v>
      </c>
    </row>
    <row r="3040" spans="1:3" x14ac:dyDescent="0.2">
      <c r="A3040" s="63">
        <v>3011</v>
      </c>
      <c r="B3040" s="63">
        <v>-8.21012465500894</v>
      </c>
      <c r="C3040" s="63">
        <v>-1.78987534499106</v>
      </c>
    </row>
    <row r="3041" spans="1:3" x14ac:dyDescent="0.2">
      <c r="A3041" s="63">
        <v>3012</v>
      </c>
      <c r="B3041" s="63">
        <v>31.711341736530411</v>
      </c>
      <c r="C3041" s="63">
        <v>1.2886582634695891</v>
      </c>
    </row>
    <row r="3042" spans="1:3" x14ac:dyDescent="0.2">
      <c r="A3042" s="63">
        <v>3013</v>
      </c>
      <c r="B3042" s="63">
        <v>16.603368799988022</v>
      </c>
      <c r="C3042" s="63">
        <v>-1.6033687999880222</v>
      </c>
    </row>
    <row r="3043" spans="1:3" x14ac:dyDescent="0.2">
      <c r="A3043" s="63">
        <v>3014</v>
      </c>
      <c r="B3043" s="63">
        <v>32.987671213426943</v>
      </c>
      <c r="C3043" s="63">
        <v>4.0123287865730575</v>
      </c>
    </row>
    <row r="3044" spans="1:3" x14ac:dyDescent="0.2">
      <c r="A3044" s="63">
        <v>3015</v>
      </c>
      <c r="B3044" s="63">
        <v>36.695772738352538</v>
      </c>
      <c r="C3044" s="63">
        <v>3.3042272616474619</v>
      </c>
    </row>
    <row r="3045" spans="1:3" x14ac:dyDescent="0.2">
      <c r="A3045" s="63">
        <v>3016</v>
      </c>
      <c r="B3045" s="63">
        <v>124.04965846454151</v>
      </c>
      <c r="C3045" s="63">
        <v>12.950341535458492</v>
      </c>
    </row>
    <row r="3046" spans="1:3" x14ac:dyDescent="0.2">
      <c r="A3046" s="63">
        <v>3017</v>
      </c>
      <c r="B3046" s="63">
        <v>40.607100850864654</v>
      </c>
      <c r="C3046" s="63">
        <v>5.3928991491353457</v>
      </c>
    </row>
    <row r="3047" spans="1:3" x14ac:dyDescent="0.2">
      <c r="A3047" s="63">
        <v>3018</v>
      </c>
      <c r="B3047" s="63">
        <v>141.01105406359983</v>
      </c>
      <c r="C3047" s="63">
        <v>25.988945936400171</v>
      </c>
    </row>
    <row r="3048" spans="1:3" x14ac:dyDescent="0.2">
      <c r="A3048" s="63">
        <v>3019</v>
      </c>
      <c r="B3048" s="63">
        <v>86.15998301263312</v>
      </c>
      <c r="C3048" s="63">
        <v>7.8400169873668801</v>
      </c>
    </row>
    <row r="3049" spans="1:3" x14ac:dyDescent="0.2">
      <c r="A3049" s="63">
        <v>3020</v>
      </c>
      <c r="B3049" s="63">
        <v>146.2698246832463</v>
      </c>
      <c r="C3049" s="63">
        <v>35.730175316753702</v>
      </c>
    </row>
    <row r="3050" spans="1:3" x14ac:dyDescent="0.2">
      <c r="A3050" s="63">
        <v>3021</v>
      </c>
      <c r="B3050" s="63">
        <v>155.89367645280893</v>
      </c>
      <c r="C3050" s="63">
        <v>11.106323547191067</v>
      </c>
    </row>
    <row r="3051" spans="1:3" x14ac:dyDescent="0.2">
      <c r="A3051" s="63">
        <v>3022</v>
      </c>
      <c r="B3051" s="63">
        <v>84.850158368255677</v>
      </c>
      <c r="C3051" s="63">
        <v>7.149841631744323</v>
      </c>
    </row>
    <row r="3052" spans="1:3" x14ac:dyDescent="0.2">
      <c r="A3052" s="63">
        <v>3023</v>
      </c>
      <c r="B3052" s="63">
        <v>174.86445704117375</v>
      </c>
      <c r="C3052" s="63">
        <v>9.1355429588262496</v>
      </c>
    </row>
    <row r="3053" spans="1:3" x14ac:dyDescent="0.2">
      <c r="A3053" s="63">
        <v>3024</v>
      </c>
      <c r="B3053" s="63">
        <v>124.04965846454151</v>
      </c>
      <c r="C3053" s="63">
        <v>12.950341535458492</v>
      </c>
    </row>
    <row r="3054" spans="1:3" x14ac:dyDescent="0.2">
      <c r="A3054" s="63">
        <v>3025</v>
      </c>
      <c r="B3054" s="63">
        <v>40.607100850864654</v>
      </c>
      <c r="C3054" s="63">
        <v>5.3928991491353457</v>
      </c>
    </row>
    <row r="3055" spans="1:3" x14ac:dyDescent="0.2">
      <c r="A3055" s="63">
        <v>3026</v>
      </c>
      <c r="B3055" s="63">
        <v>291.60271916527125</v>
      </c>
      <c r="C3055" s="63">
        <v>41.397280834728747</v>
      </c>
    </row>
    <row r="3056" spans="1:3" x14ac:dyDescent="0.2">
      <c r="A3056" s="63">
        <v>3027</v>
      </c>
      <c r="B3056" s="63">
        <v>209.12468903670171</v>
      </c>
      <c r="C3056" s="63">
        <v>16.87531096329829</v>
      </c>
    </row>
    <row r="3057" spans="1:3" x14ac:dyDescent="0.2">
      <c r="A3057" s="63">
        <v>3028</v>
      </c>
      <c r="B3057" s="63">
        <v>199.36164221797102</v>
      </c>
      <c r="C3057" s="63">
        <v>30.638357782028976</v>
      </c>
    </row>
    <row r="3058" spans="1:3" x14ac:dyDescent="0.2">
      <c r="A3058" s="63">
        <v>3029</v>
      </c>
      <c r="B3058" s="63">
        <v>164.09664559089569</v>
      </c>
      <c r="C3058" s="63">
        <v>21.90335440910431</v>
      </c>
    </row>
    <row r="3059" spans="1:3" x14ac:dyDescent="0.2">
      <c r="A3059" s="63">
        <v>3030</v>
      </c>
      <c r="B3059" s="63">
        <v>311.72181980253544</v>
      </c>
      <c r="C3059" s="63">
        <v>21.278180197464565</v>
      </c>
    </row>
    <row r="3060" spans="1:3" x14ac:dyDescent="0.2">
      <c r="A3060" s="63">
        <v>3031</v>
      </c>
      <c r="B3060" s="63">
        <v>169.26492789173474</v>
      </c>
      <c r="C3060" s="63">
        <v>18.735072108265257</v>
      </c>
    </row>
    <row r="3061" spans="1:3" x14ac:dyDescent="0.2">
      <c r="A3061" s="63">
        <v>3032</v>
      </c>
      <c r="B3061" s="63">
        <v>215.18797963971284</v>
      </c>
      <c r="C3061" s="63">
        <v>10.812020360287164</v>
      </c>
    </row>
    <row r="3062" spans="1:3" x14ac:dyDescent="0.2">
      <c r="A3062" s="63">
        <v>3033</v>
      </c>
      <c r="B3062" s="63">
        <v>257.92280912300868</v>
      </c>
      <c r="C3062" s="63">
        <v>14.077190876991324</v>
      </c>
    </row>
    <row r="3063" spans="1:3" x14ac:dyDescent="0.2">
      <c r="A3063" s="63">
        <v>3034</v>
      </c>
      <c r="B3063" s="63">
        <v>17.218026177560816</v>
      </c>
      <c r="C3063" s="63">
        <v>3.7819738224391841</v>
      </c>
    </row>
    <row r="3064" spans="1:3" x14ac:dyDescent="0.2">
      <c r="A3064" s="63">
        <v>3035</v>
      </c>
      <c r="B3064" s="63">
        <v>34.826868930916447</v>
      </c>
      <c r="C3064" s="63">
        <v>8.1731310690835528</v>
      </c>
    </row>
    <row r="3065" spans="1:3" x14ac:dyDescent="0.2">
      <c r="A3065" s="63">
        <v>3036</v>
      </c>
      <c r="B3065" s="63">
        <v>20.242134792885441</v>
      </c>
      <c r="C3065" s="63">
        <v>4.7578652071145591</v>
      </c>
    </row>
    <row r="3066" spans="1:3" x14ac:dyDescent="0.2">
      <c r="A3066" s="63">
        <v>3037</v>
      </c>
      <c r="B3066" s="63">
        <v>8.2563543851081764</v>
      </c>
      <c r="C3066" s="63">
        <v>2.7436456148918236</v>
      </c>
    </row>
    <row r="3067" spans="1:3" x14ac:dyDescent="0.2">
      <c r="A3067" s="63">
        <v>3038</v>
      </c>
      <c r="B3067" s="63">
        <v>13.443668540206414</v>
      </c>
      <c r="C3067" s="63">
        <v>1.5563314597935864</v>
      </c>
    </row>
    <row r="3068" spans="1:3" x14ac:dyDescent="0.2">
      <c r="A3068" s="63">
        <v>3039</v>
      </c>
      <c r="B3068" s="63">
        <v>-3.931876204294773</v>
      </c>
      <c r="C3068" s="63">
        <v>-2.068123795705227</v>
      </c>
    </row>
    <row r="3069" spans="1:3" x14ac:dyDescent="0.2">
      <c r="A3069" s="63">
        <v>3040</v>
      </c>
      <c r="B3069" s="63">
        <v>-14.214748694906952</v>
      </c>
      <c r="C3069" s="63">
        <v>-31.785251305093048</v>
      </c>
    </row>
    <row r="3070" spans="1:3" x14ac:dyDescent="0.2">
      <c r="A3070" s="63">
        <v>3041</v>
      </c>
      <c r="B3070" s="63">
        <v>20.373022415363423</v>
      </c>
      <c r="C3070" s="63">
        <v>-1.3730224153634225</v>
      </c>
    </row>
    <row r="3071" spans="1:3" x14ac:dyDescent="0.2">
      <c r="A3071" s="63">
        <v>3042</v>
      </c>
      <c r="B3071" s="63">
        <v>-0.72632164060469762</v>
      </c>
      <c r="C3071" s="63">
        <v>-3.2736783593953023</v>
      </c>
    </row>
    <row r="3072" spans="1:3" x14ac:dyDescent="0.2">
      <c r="A3072" s="63">
        <v>3043</v>
      </c>
      <c r="B3072" s="63">
        <v>2.7015664853083301</v>
      </c>
      <c r="C3072" s="63">
        <v>-2.7015664853083301</v>
      </c>
    </row>
    <row r="3073" spans="1:3" x14ac:dyDescent="0.2">
      <c r="A3073" s="63">
        <v>3044</v>
      </c>
      <c r="B3073" s="63">
        <v>39.77974105087376</v>
      </c>
      <c r="C3073" s="63">
        <v>6.2202589491262401</v>
      </c>
    </row>
    <row r="3074" spans="1:3" x14ac:dyDescent="0.2">
      <c r="A3074" s="63">
        <v>3045</v>
      </c>
      <c r="B3074" s="63">
        <v>37.602309878950926</v>
      </c>
      <c r="C3074" s="63">
        <v>5.3976901210490738</v>
      </c>
    </row>
    <row r="3075" spans="1:3" x14ac:dyDescent="0.2">
      <c r="A3075" s="63">
        <v>3046</v>
      </c>
      <c r="B3075" s="63">
        <v>40.041736090256137</v>
      </c>
      <c r="C3075" s="63">
        <v>2.958263909743863</v>
      </c>
    </row>
    <row r="3076" spans="1:3" x14ac:dyDescent="0.2">
      <c r="A3076" s="63">
        <v>3047</v>
      </c>
      <c r="B3076" s="63">
        <v>42.938929580613745</v>
      </c>
      <c r="C3076" s="63">
        <v>5.0610704193862546</v>
      </c>
    </row>
    <row r="3077" spans="1:3" x14ac:dyDescent="0.2">
      <c r="A3077" s="63">
        <v>3048</v>
      </c>
      <c r="B3077" s="63">
        <v>11.719217046170705</v>
      </c>
      <c r="C3077" s="63">
        <v>0.28078295382929497</v>
      </c>
    </row>
    <row r="3078" spans="1:3" x14ac:dyDescent="0.2">
      <c r="A3078" s="63">
        <v>3049</v>
      </c>
      <c r="B3078" s="63">
        <v>20.158759955095729</v>
      </c>
      <c r="C3078" s="63">
        <v>4.8412400449042714</v>
      </c>
    </row>
    <row r="3079" spans="1:3" x14ac:dyDescent="0.2">
      <c r="A3079" s="63">
        <v>3050</v>
      </c>
      <c r="B3079" s="63">
        <v>127.91749068227638</v>
      </c>
      <c r="C3079" s="63">
        <v>9.0825093177236198</v>
      </c>
    </row>
    <row r="3080" spans="1:3" x14ac:dyDescent="0.2">
      <c r="A3080" s="63">
        <v>3051</v>
      </c>
      <c r="B3080" s="63">
        <v>129.40780785374722</v>
      </c>
      <c r="C3080" s="63">
        <v>15.592192146252785</v>
      </c>
    </row>
    <row r="3081" spans="1:3" x14ac:dyDescent="0.2">
      <c r="A3081" s="63">
        <v>3052</v>
      </c>
      <c r="B3081" s="63">
        <v>111.79089197241443</v>
      </c>
      <c r="C3081" s="63">
        <v>3.2091080275855717</v>
      </c>
    </row>
    <row r="3082" spans="1:3" x14ac:dyDescent="0.2">
      <c r="A3082" s="63">
        <v>3053</v>
      </c>
      <c r="B3082" s="63">
        <v>17.913193444365465</v>
      </c>
      <c r="C3082" s="63">
        <v>-0.91319344436546501</v>
      </c>
    </row>
    <row r="3083" spans="1:3" x14ac:dyDescent="0.2">
      <c r="A3083" s="63">
        <v>3054</v>
      </c>
      <c r="B3083" s="63">
        <v>31.711341736530411</v>
      </c>
      <c r="C3083" s="63">
        <v>1.2886582634695891</v>
      </c>
    </row>
    <row r="3084" spans="1:3" x14ac:dyDescent="0.2">
      <c r="A3084" s="63">
        <v>3055</v>
      </c>
      <c r="B3084" s="63">
        <v>25.507523121136551</v>
      </c>
      <c r="C3084" s="63">
        <v>0.49247687886344949</v>
      </c>
    </row>
    <row r="3085" spans="1:3" x14ac:dyDescent="0.2">
      <c r="A3085" s="63">
        <v>3056</v>
      </c>
      <c r="B3085" s="63">
        <v>-6.9003000106314962</v>
      </c>
      <c r="C3085" s="63">
        <v>-1.0996999893685038</v>
      </c>
    </row>
    <row r="3086" spans="1:3" x14ac:dyDescent="0.2">
      <c r="A3086" s="63">
        <v>3057</v>
      </c>
      <c r="B3086" s="63">
        <v>50.952829989094703</v>
      </c>
      <c r="C3086" s="63">
        <v>4.0471700109052975</v>
      </c>
    </row>
    <row r="3087" spans="1:3" x14ac:dyDescent="0.2">
      <c r="A3087" s="63">
        <v>3058</v>
      </c>
      <c r="B3087" s="63">
        <v>71.03257585098217</v>
      </c>
      <c r="C3087" s="63">
        <v>8.9674241490178304</v>
      </c>
    </row>
    <row r="3088" spans="1:3" x14ac:dyDescent="0.2">
      <c r="A3088" s="63">
        <v>3059</v>
      </c>
      <c r="B3088" s="63">
        <v>30.255814179489892</v>
      </c>
      <c r="C3088" s="63">
        <v>2.7441858205101077</v>
      </c>
    </row>
    <row r="3089" spans="1:3" x14ac:dyDescent="0.2">
      <c r="A3089" s="63">
        <v>3060</v>
      </c>
      <c r="B3089" s="63">
        <v>-3.1920921162119922</v>
      </c>
      <c r="C3089" s="63">
        <v>0.19209211621199218</v>
      </c>
    </row>
    <row r="3090" spans="1:3" x14ac:dyDescent="0.2">
      <c r="A3090" s="63">
        <v>3061</v>
      </c>
      <c r="B3090" s="63">
        <v>61.309162348444431</v>
      </c>
      <c r="C3090" s="63">
        <v>7.6908376515555688</v>
      </c>
    </row>
    <row r="3091" spans="1:3" x14ac:dyDescent="0.2">
      <c r="A3091" s="63">
        <v>3062</v>
      </c>
      <c r="B3091" s="63">
        <v>43.028035332776106</v>
      </c>
      <c r="C3091" s="63">
        <v>3.9719646672238937</v>
      </c>
    </row>
    <row r="3092" spans="1:3" x14ac:dyDescent="0.2">
      <c r="A3092" s="63">
        <v>3063</v>
      </c>
      <c r="B3092" s="63">
        <v>26.675074842658418</v>
      </c>
      <c r="C3092" s="63">
        <v>-0.67507484265841811</v>
      </c>
    </row>
    <row r="3093" spans="1:3" x14ac:dyDescent="0.2">
      <c r="A3093" s="63">
        <v>3064</v>
      </c>
      <c r="B3093" s="63">
        <v>33.77251314745439</v>
      </c>
      <c r="C3093" s="63">
        <v>-0.77251314745439004</v>
      </c>
    </row>
    <row r="3094" spans="1:3" x14ac:dyDescent="0.2">
      <c r="A3094" s="63">
        <v>3065</v>
      </c>
      <c r="B3094" s="63">
        <v>80.029695605862173</v>
      </c>
      <c r="C3094" s="63">
        <v>6.9703043941378269</v>
      </c>
    </row>
    <row r="3095" spans="1:3" x14ac:dyDescent="0.2">
      <c r="A3095" s="63">
        <v>3066</v>
      </c>
      <c r="B3095" s="63">
        <v>17.189831678400594</v>
      </c>
      <c r="C3095" s="63">
        <v>3.8101683215994058</v>
      </c>
    </row>
    <row r="3096" spans="1:3" x14ac:dyDescent="0.2">
      <c r="A3096" s="63">
        <v>3067</v>
      </c>
      <c r="B3096" s="63">
        <v>41.35156073463358</v>
      </c>
      <c r="C3096" s="63">
        <v>2.6484392653664202</v>
      </c>
    </row>
    <row r="3097" spans="1:3" x14ac:dyDescent="0.2">
      <c r="A3097" s="63">
        <v>3068</v>
      </c>
      <c r="B3097" s="63">
        <v>44.248754224991195</v>
      </c>
      <c r="C3097" s="63">
        <v>5.7512457750088046</v>
      </c>
    </row>
    <row r="3098" spans="1:3" x14ac:dyDescent="0.2">
      <c r="A3098" s="63">
        <v>3069</v>
      </c>
      <c r="B3098" s="63">
        <v>39.77974105087376</v>
      </c>
      <c r="C3098" s="63">
        <v>6.2202589491262401</v>
      </c>
    </row>
    <row r="3099" spans="1:3" x14ac:dyDescent="0.2">
      <c r="A3099" s="63">
        <v>3070</v>
      </c>
      <c r="B3099" s="63">
        <v>94.878869262417552</v>
      </c>
      <c r="C3099" s="63">
        <v>14.121130737582448</v>
      </c>
    </row>
    <row r="3100" spans="1:3" x14ac:dyDescent="0.2">
      <c r="A3100" s="63">
        <v>3071</v>
      </c>
      <c r="B3100" s="63">
        <v>-3.1920921162119922</v>
      </c>
      <c r="C3100" s="63">
        <v>0.19209211621199218</v>
      </c>
    </row>
    <row r="3101" spans="1:3" x14ac:dyDescent="0.2">
      <c r="A3101" s="63">
        <v>3072</v>
      </c>
      <c r="B3101" s="63">
        <v>25.725012427748894</v>
      </c>
      <c r="C3101" s="63">
        <v>0.27498757225110637</v>
      </c>
    </row>
    <row r="3102" spans="1:3" x14ac:dyDescent="0.2">
      <c r="A3102" s="63">
        <v>3073</v>
      </c>
      <c r="B3102" s="63">
        <v>71.03257585098217</v>
      </c>
      <c r="C3102" s="63">
        <v>8.9674241490178304</v>
      </c>
    </row>
    <row r="3103" spans="1:3" x14ac:dyDescent="0.2">
      <c r="A3103" s="63">
        <v>3074</v>
      </c>
      <c r="B3103" s="63">
        <v>44.337859977153556</v>
      </c>
      <c r="C3103" s="63">
        <v>3.6621400228464438</v>
      </c>
    </row>
    <row r="3104" spans="1:3" x14ac:dyDescent="0.2">
      <c r="A3104" s="63">
        <v>3075</v>
      </c>
      <c r="B3104" s="63">
        <v>26.675074842658418</v>
      </c>
      <c r="C3104" s="63">
        <v>-0.67507484265841811</v>
      </c>
    </row>
    <row r="3105" spans="1:3" x14ac:dyDescent="0.2">
      <c r="A3105" s="63">
        <v>3076</v>
      </c>
      <c r="B3105" s="63">
        <v>59.999337704066988</v>
      </c>
      <c r="C3105" s="63">
        <v>8.0006622959330116</v>
      </c>
    </row>
    <row r="3106" spans="1:3" x14ac:dyDescent="0.2">
      <c r="A3106" s="63">
        <v>3077</v>
      </c>
      <c r="B3106" s="63">
        <v>46.100103807674628</v>
      </c>
      <c r="C3106" s="63">
        <v>5.8998961923253717</v>
      </c>
    </row>
    <row r="3107" spans="1:3" x14ac:dyDescent="0.2">
      <c r="A3107" s="63">
        <v>3078</v>
      </c>
      <c r="B3107" s="63">
        <v>111.10563946483644</v>
      </c>
      <c r="C3107" s="63">
        <v>25.894360535163557</v>
      </c>
    </row>
    <row r="3108" spans="1:3" x14ac:dyDescent="0.2">
      <c r="A3108" s="63">
        <v>3079</v>
      </c>
      <c r="B3108" s="63">
        <v>124.17132960569216</v>
      </c>
      <c r="C3108" s="63">
        <v>20.828670394307835</v>
      </c>
    </row>
    <row r="3109" spans="1:3" x14ac:dyDescent="0.2">
      <c r="A3109" s="63">
        <v>3080</v>
      </c>
      <c r="B3109" s="63">
        <v>24.609381295721708</v>
      </c>
      <c r="C3109" s="63">
        <v>10.390618704278292</v>
      </c>
    </row>
    <row r="3110" spans="1:3" x14ac:dyDescent="0.2">
      <c r="A3110" s="63">
        <v>3081</v>
      </c>
      <c r="B3110" s="63">
        <v>80.029695605862173</v>
      </c>
      <c r="C3110" s="63">
        <v>6.9703043941378269</v>
      </c>
    </row>
    <row r="3111" spans="1:3" x14ac:dyDescent="0.2">
      <c r="A3111" s="63">
        <v>3082</v>
      </c>
      <c r="B3111" s="63">
        <v>13.029041690548151</v>
      </c>
      <c r="C3111" s="63">
        <v>0.97095830945184858</v>
      </c>
    </row>
    <row r="3112" spans="1:3" x14ac:dyDescent="0.2">
      <c r="A3112" s="63">
        <v>3083</v>
      </c>
      <c r="B3112" s="63">
        <v>17.913193444365465</v>
      </c>
      <c r="C3112" s="63">
        <v>-0.91319344436546501</v>
      </c>
    </row>
    <row r="3113" spans="1:3" x14ac:dyDescent="0.2">
      <c r="A3113" s="63">
        <v>3084</v>
      </c>
      <c r="B3113" s="63">
        <v>21.468584599473175</v>
      </c>
      <c r="C3113" s="63">
        <v>4.531415400526825</v>
      </c>
    </row>
    <row r="3114" spans="1:3" x14ac:dyDescent="0.2">
      <c r="A3114" s="63">
        <v>3085</v>
      </c>
      <c r="B3114" s="63">
        <v>642.6119333484304</v>
      </c>
      <c r="C3114" s="63">
        <v>112.3880666515696</v>
      </c>
    </row>
    <row r="3115" spans="1:3" x14ac:dyDescent="0.2">
      <c r="A3115" s="63">
        <v>3086</v>
      </c>
      <c r="B3115" s="63">
        <v>-3.8600966496504125</v>
      </c>
      <c r="C3115" s="63">
        <v>-0.13990335034958745</v>
      </c>
    </row>
    <row r="3116" spans="1:3" x14ac:dyDescent="0.2">
      <c r="A3116" s="63">
        <v>3087</v>
      </c>
      <c r="B3116" s="63">
        <v>107.38122607931543</v>
      </c>
      <c r="C3116" s="63">
        <v>7.6187739206845748</v>
      </c>
    </row>
    <row r="3117" spans="1:3" x14ac:dyDescent="0.2">
      <c r="A3117" s="63">
        <v>3088</v>
      </c>
      <c r="B3117" s="63">
        <v>36.13669357529389</v>
      </c>
      <c r="C3117" s="63">
        <v>7.86330642470611</v>
      </c>
    </row>
    <row r="3118" spans="1:3" x14ac:dyDescent="0.2">
      <c r="A3118" s="63">
        <v>3089</v>
      </c>
      <c r="B3118" s="63">
        <v>2.7015664853083301</v>
      </c>
      <c r="C3118" s="63">
        <v>-2.7015664853083301</v>
      </c>
    </row>
    <row r="3119" spans="1:3" x14ac:dyDescent="0.2">
      <c r="A3119" s="63">
        <v>3090</v>
      </c>
      <c r="B3119" s="63">
        <v>18.932310148507995</v>
      </c>
      <c r="C3119" s="63">
        <v>4.0676898514920055</v>
      </c>
    </row>
    <row r="3120" spans="1:3" x14ac:dyDescent="0.2">
      <c r="A3120" s="63">
        <v>3091</v>
      </c>
      <c r="B3120" s="63">
        <v>53.215574830056589</v>
      </c>
      <c r="C3120" s="63">
        <v>3.784425169943411</v>
      </c>
    </row>
    <row r="3121" spans="1:3" x14ac:dyDescent="0.2">
      <c r="A3121" s="63">
        <v>3092</v>
      </c>
      <c r="B3121" s="63">
        <v>53.930698821606747</v>
      </c>
      <c r="C3121" s="63">
        <v>4.0693011783932533</v>
      </c>
    </row>
    <row r="3122" spans="1:3" x14ac:dyDescent="0.2">
      <c r="A3122" s="63">
        <v>3093</v>
      </c>
      <c r="B3122" s="63">
        <v>-3.931876204294773</v>
      </c>
      <c r="C3122" s="63">
        <v>-2.068123795705227</v>
      </c>
    </row>
    <row r="3123" spans="1:3" x14ac:dyDescent="0.2">
      <c r="A3123" s="63">
        <v>3094</v>
      </c>
      <c r="B3123" s="63">
        <v>-0.72632164060469762</v>
      </c>
      <c r="C3123" s="63">
        <v>-3.2736783593953023</v>
      </c>
    </row>
    <row r="3124" spans="1:3" x14ac:dyDescent="0.2">
      <c r="A3124" s="63">
        <v>3095</v>
      </c>
      <c r="B3124" s="63">
        <v>124.04965846454151</v>
      </c>
      <c r="C3124" s="63">
        <v>12.950341535458492</v>
      </c>
    </row>
    <row r="3125" spans="1:3" x14ac:dyDescent="0.2">
      <c r="A3125" s="63">
        <v>3096</v>
      </c>
      <c r="B3125" s="63">
        <v>329.34417196071325</v>
      </c>
      <c r="C3125" s="63">
        <v>33.655828039286746</v>
      </c>
    </row>
    <row r="3126" spans="1:3" x14ac:dyDescent="0.2">
      <c r="A3126" s="63">
        <v>3097</v>
      </c>
      <c r="B3126" s="63">
        <v>-153.3873560526491</v>
      </c>
      <c r="C3126" s="63">
        <v>-43.612643947350904</v>
      </c>
    </row>
    <row r="3127" spans="1:3" x14ac:dyDescent="0.2">
      <c r="A3127" s="63">
        <v>3098</v>
      </c>
      <c r="B3127" s="63">
        <v>169.90358291143738</v>
      </c>
      <c r="C3127" s="63">
        <v>14.096417088562617</v>
      </c>
    </row>
    <row r="3128" spans="1:3" x14ac:dyDescent="0.2">
      <c r="A3128" s="63">
        <v>3099</v>
      </c>
      <c r="B3128" s="63">
        <v>152.58642703298469</v>
      </c>
      <c r="C3128" s="63">
        <v>14.413572967015313</v>
      </c>
    </row>
    <row r="3129" spans="1:3" x14ac:dyDescent="0.2">
      <c r="A3129" s="63">
        <v>3100</v>
      </c>
      <c r="B3129" s="63">
        <v>445.73123792160186</v>
      </c>
      <c r="C3129" s="63">
        <v>47.26876207839814</v>
      </c>
    </row>
    <row r="3130" spans="1:3" x14ac:dyDescent="0.2">
      <c r="A3130" s="63">
        <v>3101</v>
      </c>
      <c r="B3130" s="63">
        <v>-271.50989968658189</v>
      </c>
      <c r="C3130" s="63">
        <v>-54.490100313418111</v>
      </c>
    </row>
    <row r="3131" spans="1:3" x14ac:dyDescent="0.2">
      <c r="A3131" s="63">
        <v>3102</v>
      </c>
      <c r="B3131" s="63">
        <v>391.38077455495159</v>
      </c>
      <c r="C3131" s="63">
        <v>47.619225445048414</v>
      </c>
    </row>
    <row r="3132" spans="1:3" x14ac:dyDescent="0.2">
      <c r="A3132" s="63">
        <v>3103</v>
      </c>
      <c r="B3132" s="63">
        <v>45.494363805291172</v>
      </c>
      <c r="C3132" s="63">
        <v>4.5056361947088277</v>
      </c>
    </row>
    <row r="3133" spans="1:3" x14ac:dyDescent="0.2">
      <c r="A3133" s="63">
        <v>3104</v>
      </c>
      <c r="B3133" s="63">
        <v>41.35156073463358</v>
      </c>
      <c r="C3133" s="63">
        <v>2.6484392653664202</v>
      </c>
    </row>
    <row r="3134" spans="1:3" x14ac:dyDescent="0.2">
      <c r="A3134" s="63">
        <v>3105</v>
      </c>
      <c r="B3134" s="63">
        <v>48.659738419312909</v>
      </c>
      <c r="C3134" s="63">
        <v>6.3402615806870912</v>
      </c>
    </row>
    <row r="3135" spans="1:3" x14ac:dyDescent="0.2">
      <c r="A3135" s="63">
        <v>3106</v>
      </c>
      <c r="B3135" s="63">
        <v>71.03257585098217</v>
      </c>
      <c r="C3135" s="63">
        <v>8.9674241490178304</v>
      </c>
    </row>
    <row r="3136" spans="1:3" x14ac:dyDescent="0.2">
      <c r="A3136" s="63">
        <v>3107</v>
      </c>
      <c r="B3136" s="63">
        <v>0.57155203544985889</v>
      </c>
      <c r="C3136" s="63">
        <v>-4.5715520354498587</v>
      </c>
    </row>
    <row r="3137" spans="1:3" x14ac:dyDescent="0.2">
      <c r="A3137" s="63">
        <v>3108</v>
      </c>
      <c r="B3137" s="63">
        <v>52.262654633472145</v>
      </c>
      <c r="C3137" s="63">
        <v>4.7373453665278547</v>
      </c>
    </row>
    <row r="3138" spans="1:3" x14ac:dyDescent="0.2">
      <c r="A3138" s="63">
        <v>3109</v>
      </c>
      <c r="B3138" s="63">
        <v>30.255814179489892</v>
      </c>
      <c r="C3138" s="63">
        <v>1.7441858205101077</v>
      </c>
    </row>
    <row r="3139" spans="1:3" x14ac:dyDescent="0.2">
      <c r="A3139" s="63">
        <v>3110</v>
      </c>
      <c r="B3139" s="63">
        <v>20.242134792885441</v>
      </c>
      <c r="C3139" s="63">
        <v>4.7578652071145591</v>
      </c>
    </row>
    <row r="3140" spans="1:3" x14ac:dyDescent="0.2">
      <c r="A3140" s="63">
        <v>3111</v>
      </c>
      <c r="B3140" s="63">
        <v>8.2563543851081764</v>
      </c>
      <c r="C3140" s="63">
        <v>2.7436456148918236</v>
      </c>
    </row>
    <row r="3141" spans="1:3" x14ac:dyDescent="0.2">
      <c r="A3141" s="63">
        <v>3112</v>
      </c>
      <c r="B3141" s="63">
        <v>55.240523465984189</v>
      </c>
      <c r="C3141" s="63">
        <v>3.7594765340158105</v>
      </c>
    </row>
    <row r="3142" spans="1:3" x14ac:dyDescent="0.2">
      <c r="A3142" s="63">
        <v>3113</v>
      </c>
      <c r="B3142" s="63">
        <v>-31.509612201768245</v>
      </c>
      <c r="C3142" s="63">
        <v>-15.490387798231755</v>
      </c>
    </row>
    <row r="3143" spans="1:3" x14ac:dyDescent="0.2">
      <c r="A3143" s="63">
        <v>3114</v>
      </c>
      <c r="B3143" s="63">
        <v>1.5285533798572106</v>
      </c>
      <c r="C3143" s="63">
        <v>-5.5285533798572111</v>
      </c>
    </row>
    <row r="3144" spans="1:3" x14ac:dyDescent="0.2">
      <c r="A3144" s="63">
        <v>3115</v>
      </c>
      <c r="B3144" s="63">
        <v>-2.622051559917316</v>
      </c>
      <c r="C3144" s="63">
        <v>-1.377948440082684</v>
      </c>
    </row>
    <row r="3145" spans="1:3" x14ac:dyDescent="0.2">
      <c r="A3145" s="63">
        <v>3116</v>
      </c>
      <c r="B3145" s="63">
        <v>20.373022415363423</v>
      </c>
      <c r="C3145" s="63">
        <v>-1.3730224153634225</v>
      </c>
    </row>
    <row r="3146" spans="1:3" x14ac:dyDescent="0.2">
      <c r="A3146" s="63">
        <v>3117</v>
      </c>
      <c r="B3146" s="63">
        <v>26.675074842658418</v>
      </c>
      <c r="C3146" s="63">
        <v>-0.67507484265841811</v>
      </c>
    </row>
    <row r="3147" spans="1:3" x14ac:dyDescent="0.2">
      <c r="A3147" s="63">
        <v>3118</v>
      </c>
      <c r="B3147" s="63">
        <v>34.255525436875757</v>
      </c>
      <c r="C3147" s="63">
        <v>0.74447456312424265</v>
      </c>
    </row>
    <row r="3148" spans="1:3" x14ac:dyDescent="0.2">
      <c r="A3148" s="63">
        <v>3119</v>
      </c>
      <c r="B3148" s="63">
        <v>36.695772738352538</v>
      </c>
      <c r="C3148" s="63">
        <v>3.3042272616474619</v>
      </c>
    </row>
    <row r="3149" spans="1:3" x14ac:dyDescent="0.2">
      <c r="A3149" s="63">
        <v>3120</v>
      </c>
      <c r="B3149" s="63">
        <v>21.468584599473175</v>
      </c>
      <c r="C3149" s="63">
        <v>4.531415400526825</v>
      </c>
    </row>
    <row r="3150" spans="1:3" x14ac:dyDescent="0.2">
      <c r="A3150" s="63">
        <v>3121</v>
      </c>
      <c r="B3150" s="63">
        <v>145.56173871568544</v>
      </c>
      <c r="C3150" s="63">
        <v>-0.56173871568543632</v>
      </c>
    </row>
    <row r="3151" spans="1:3" x14ac:dyDescent="0.2">
      <c r="A3151" s="63">
        <v>3122</v>
      </c>
      <c r="B3151" s="63">
        <v>13.029041690548151</v>
      </c>
      <c r="C3151" s="63">
        <v>0.97095830945184858</v>
      </c>
    </row>
    <row r="3152" spans="1:3" x14ac:dyDescent="0.2">
      <c r="A3152" s="63">
        <v>3123</v>
      </c>
      <c r="B3152" s="63">
        <v>134.53198952192488</v>
      </c>
      <c r="C3152" s="63">
        <v>2.4680104780751151</v>
      </c>
    </row>
    <row r="3153" spans="1:3" x14ac:dyDescent="0.2">
      <c r="A3153" s="63">
        <v>3124</v>
      </c>
      <c r="B3153" s="63">
        <v>31.711341736530411</v>
      </c>
      <c r="C3153" s="63">
        <v>1.2886582634695891</v>
      </c>
    </row>
    <row r="3154" spans="1:3" x14ac:dyDescent="0.2">
      <c r="A3154" s="63">
        <v>3125</v>
      </c>
      <c r="B3154" s="63">
        <v>25.507523121136551</v>
      </c>
      <c r="C3154" s="63">
        <v>2.4924768788634495</v>
      </c>
    </row>
    <row r="3155" spans="1:3" x14ac:dyDescent="0.2">
      <c r="A3155" s="63">
        <v>3126</v>
      </c>
      <c r="B3155" s="63">
        <v>242.93866699554678</v>
      </c>
      <c r="C3155" s="63">
        <v>22.061333004453218</v>
      </c>
    </row>
    <row r="3156" spans="1:3" x14ac:dyDescent="0.2">
      <c r="A3156" s="63">
        <v>3127</v>
      </c>
      <c r="B3156" s="63">
        <v>86.15998301263312</v>
      </c>
      <c r="C3156" s="63">
        <v>7.8400169873668801</v>
      </c>
    </row>
    <row r="3157" spans="1:3" x14ac:dyDescent="0.2">
      <c r="A3157" s="63">
        <v>3128</v>
      </c>
      <c r="B3157" s="63">
        <v>46.256032542751001</v>
      </c>
      <c r="C3157" s="63">
        <v>-0.25603254275100085</v>
      </c>
    </row>
    <row r="3158" spans="1:3" x14ac:dyDescent="0.2">
      <c r="A3158" s="63">
        <v>3129</v>
      </c>
      <c r="B3158" s="63">
        <v>132.25991822461785</v>
      </c>
      <c r="C3158" s="63">
        <v>33.740081775382151</v>
      </c>
    </row>
    <row r="3159" spans="1:3" x14ac:dyDescent="0.2">
      <c r="A3159" s="63">
        <v>3130</v>
      </c>
      <c r="B3159" s="63">
        <v>124.04965846454151</v>
      </c>
      <c r="C3159" s="63">
        <v>12.950341535458492</v>
      </c>
    </row>
    <row r="3160" spans="1:3" x14ac:dyDescent="0.2">
      <c r="A3160" s="63">
        <v>3131</v>
      </c>
      <c r="B3160" s="63">
        <v>54.525399474434032</v>
      </c>
      <c r="C3160" s="63">
        <v>3.4746005255659682</v>
      </c>
    </row>
    <row r="3161" spans="1:3" x14ac:dyDescent="0.2">
      <c r="A3161" s="63">
        <v>3132</v>
      </c>
      <c r="B3161" s="63">
        <v>53.930698821606747</v>
      </c>
      <c r="C3161" s="63">
        <v>4.0693011783932533</v>
      </c>
    </row>
    <row r="3162" spans="1:3" x14ac:dyDescent="0.2">
      <c r="A3162" s="63">
        <v>3133</v>
      </c>
      <c r="B3162" s="63">
        <v>-36.538682278720607</v>
      </c>
      <c r="C3162" s="63">
        <v>-9.4613177212793929</v>
      </c>
    </row>
    <row r="3163" spans="1:3" x14ac:dyDescent="0.2">
      <c r="A3163" s="63">
        <v>3134</v>
      </c>
      <c r="B3163" s="63">
        <v>-2.622051559917316</v>
      </c>
      <c r="C3163" s="63">
        <v>-1.377948440082684</v>
      </c>
    </row>
    <row r="3164" spans="1:3" x14ac:dyDescent="0.2">
      <c r="A3164" s="63">
        <v>3135</v>
      </c>
      <c r="B3164" s="63">
        <v>20.373022415363423</v>
      </c>
      <c r="C3164" s="63">
        <v>-1.3730224153634225</v>
      </c>
    </row>
    <row r="3165" spans="1:3" x14ac:dyDescent="0.2">
      <c r="A3165" s="63">
        <v>3136</v>
      </c>
      <c r="B3165" s="63">
        <v>-0.72632164060469762</v>
      </c>
      <c r="C3165" s="63">
        <v>-3.2736783593953023</v>
      </c>
    </row>
    <row r="3166" spans="1:3" x14ac:dyDescent="0.2">
      <c r="A3166" s="63">
        <v>3137</v>
      </c>
      <c r="B3166" s="63">
        <v>37.602309878950926</v>
      </c>
      <c r="C3166" s="63">
        <v>5.3976901210490738</v>
      </c>
    </row>
    <row r="3167" spans="1:3" x14ac:dyDescent="0.2">
      <c r="A3167" s="63">
        <v>3138</v>
      </c>
      <c r="B3167" s="63">
        <v>44.184539160913722</v>
      </c>
      <c r="C3167" s="63">
        <v>3.8154608390862776</v>
      </c>
    </row>
    <row r="3168" spans="1:3" x14ac:dyDescent="0.2">
      <c r="A3168" s="63">
        <v>3139</v>
      </c>
      <c r="B3168" s="63">
        <v>39.77974105087376</v>
      </c>
      <c r="C3168" s="63">
        <v>7.2202589491262401</v>
      </c>
    </row>
    <row r="3169" spans="1:3" x14ac:dyDescent="0.2">
      <c r="A3169" s="63">
        <v>3140</v>
      </c>
      <c r="B3169" s="63">
        <v>44.248754224991195</v>
      </c>
      <c r="C3169" s="63">
        <v>5.7512457750088046</v>
      </c>
    </row>
    <row r="3170" spans="1:3" x14ac:dyDescent="0.2">
      <c r="A3170" s="63">
        <v>3141</v>
      </c>
      <c r="B3170" s="63">
        <v>25.725012427748894</v>
      </c>
      <c r="C3170" s="63">
        <v>0.27498757225110637</v>
      </c>
    </row>
    <row r="3171" spans="1:3" x14ac:dyDescent="0.2">
      <c r="A3171" s="63">
        <v>3142</v>
      </c>
      <c r="B3171" s="63">
        <v>41.35156073463358</v>
      </c>
      <c r="C3171" s="63">
        <v>2.6484392653664202</v>
      </c>
    </row>
    <row r="3172" spans="1:3" x14ac:dyDescent="0.2">
      <c r="A3172" s="63">
        <v>3143</v>
      </c>
      <c r="B3172" s="63">
        <v>165.49391701833841</v>
      </c>
      <c r="C3172" s="63">
        <v>18.506082981661592</v>
      </c>
    </row>
    <row r="3173" spans="1:3" x14ac:dyDescent="0.2">
      <c r="A3173" s="63">
        <v>3144</v>
      </c>
      <c r="B3173" s="63">
        <v>228.33164872465636</v>
      </c>
      <c r="C3173" s="63">
        <v>36.668351275343639</v>
      </c>
    </row>
    <row r="3174" spans="1:3" x14ac:dyDescent="0.2">
      <c r="A3174" s="63">
        <v>3145</v>
      </c>
      <c r="B3174" s="63">
        <v>84.850158368255677</v>
      </c>
      <c r="C3174" s="63">
        <v>7.149841631744323</v>
      </c>
    </row>
    <row r="3175" spans="1:3" x14ac:dyDescent="0.2">
      <c r="A3175" s="63">
        <v>3146</v>
      </c>
      <c r="B3175" s="63">
        <v>144.38649943064007</v>
      </c>
      <c r="C3175" s="63">
        <v>21.613500569359928</v>
      </c>
    </row>
    <row r="3176" spans="1:3" x14ac:dyDescent="0.2">
      <c r="A3176" s="63">
        <v>3147</v>
      </c>
      <c r="B3176" s="63">
        <v>122.73983382016407</v>
      </c>
      <c r="C3176" s="63">
        <v>12.260166179835934</v>
      </c>
    </row>
    <row r="3177" spans="1:3" x14ac:dyDescent="0.2">
      <c r="A3177" s="63">
        <v>3148</v>
      </c>
      <c r="B3177" s="63">
        <v>39.297276206487211</v>
      </c>
      <c r="C3177" s="63">
        <v>4.7027237935127886</v>
      </c>
    </row>
    <row r="3178" spans="1:3" x14ac:dyDescent="0.2">
      <c r="A3178" s="63">
        <v>3149</v>
      </c>
      <c r="B3178" s="63">
        <v>210.43451368107915</v>
      </c>
      <c r="C3178" s="63">
        <v>17.565486318920847</v>
      </c>
    </row>
    <row r="3179" spans="1:3" x14ac:dyDescent="0.2">
      <c r="A3179" s="63">
        <v>3150</v>
      </c>
      <c r="B3179" s="63">
        <v>37.73392792011154</v>
      </c>
      <c r="C3179" s="63">
        <v>12.26607207988846</v>
      </c>
    </row>
    <row r="3180" spans="1:3" x14ac:dyDescent="0.2">
      <c r="A3180" s="63">
        <v>3151</v>
      </c>
      <c r="B3180" s="63">
        <v>285.81503268057889</v>
      </c>
      <c r="C3180" s="63">
        <v>45.184967319421105</v>
      </c>
    </row>
    <row r="3181" spans="1:3" x14ac:dyDescent="0.2">
      <c r="A3181" s="63">
        <v>3152</v>
      </c>
      <c r="B3181" s="63">
        <v>-104.07493225679056</v>
      </c>
      <c r="C3181" s="63">
        <v>-51.925067743209439</v>
      </c>
    </row>
    <row r="3182" spans="1:3" x14ac:dyDescent="0.2">
      <c r="A3182" s="63">
        <v>3153</v>
      </c>
      <c r="B3182" s="63">
        <v>433.3290525972609</v>
      </c>
      <c r="C3182" s="63">
        <v>59.670947402739102</v>
      </c>
    </row>
    <row r="3183" spans="1:3" x14ac:dyDescent="0.2">
      <c r="A3183" s="63">
        <v>3154</v>
      </c>
      <c r="B3183" s="63">
        <v>-158.98852750360317</v>
      </c>
      <c r="C3183" s="63">
        <v>-37.011472496396834</v>
      </c>
    </row>
    <row r="3184" spans="1:3" x14ac:dyDescent="0.2">
      <c r="A3184" s="63">
        <v>3155</v>
      </c>
      <c r="B3184" s="63">
        <v>51.789737954364597</v>
      </c>
      <c r="C3184" s="63">
        <v>-0.78973795436459682</v>
      </c>
    </row>
    <row r="3185" spans="1:3" x14ac:dyDescent="0.2">
      <c r="A3185" s="63">
        <v>3156</v>
      </c>
      <c r="B3185" s="63">
        <v>196.12258874536278</v>
      </c>
      <c r="C3185" s="63">
        <v>32.877411254637224</v>
      </c>
    </row>
    <row r="3186" spans="1:3" x14ac:dyDescent="0.2">
      <c r="A3186" s="63">
        <v>3157</v>
      </c>
      <c r="B3186" s="63">
        <v>162.92603317040496</v>
      </c>
      <c r="C3186" s="63">
        <v>25.073966829595037</v>
      </c>
    </row>
    <row r="3187" spans="1:3" x14ac:dyDescent="0.2">
      <c r="A3187" s="63">
        <v>3158</v>
      </c>
      <c r="B3187" s="63">
        <v>307.03654979111781</v>
      </c>
      <c r="C3187" s="63">
        <v>25.963450208882193</v>
      </c>
    </row>
    <row r="3188" spans="1:3" x14ac:dyDescent="0.2">
      <c r="A3188" s="63">
        <v>3159</v>
      </c>
      <c r="B3188" s="63">
        <v>210.98572191771652</v>
      </c>
      <c r="C3188" s="63">
        <v>17.014278082283482</v>
      </c>
    </row>
    <row r="3189" spans="1:3" x14ac:dyDescent="0.2">
      <c r="A3189" s="63">
        <v>3160</v>
      </c>
      <c r="B3189" s="63">
        <v>-436.75241670001407</v>
      </c>
      <c r="C3189" s="63">
        <v>-72.247583299985934</v>
      </c>
    </row>
    <row r="3190" spans="1:3" x14ac:dyDescent="0.2">
      <c r="A3190" s="63">
        <v>3161</v>
      </c>
      <c r="B3190" s="63">
        <v>34.826868930916447</v>
      </c>
      <c r="C3190" s="63">
        <v>8.1731310690835528</v>
      </c>
    </row>
    <row r="3191" spans="1:3" x14ac:dyDescent="0.2">
      <c r="A3191" s="63">
        <v>3162</v>
      </c>
      <c r="B3191" s="63">
        <v>20.242134792885441</v>
      </c>
      <c r="C3191" s="63">
        <v>4.7578652071145591</v>
      </c>
    </row>
    <row r="3192" spans="1:3" x14ac:dyDescent="0.2">
      <c r="A3192" s="63">
        <v>3163</v>
      </c>
      <c r="B3192" s="63">
        <v>17.218026177560816</v>
      </c>
      <c r="C3192" s="63">
        <v>3.7819738224391841</v>
      </c>
    </row>
    <row r="3193" spans="1:3" x14ac:dyDescent="0.2">
      <c r="A3193" s="63">
        <v>3164</v>
      </c>
      <c r="B3193" s="63">
        <v>2.7015664853083301</v>
      </c>
      <c r="C3193" s="63">
        <v>-2.7015664853083301</v>
      </c>
    </row>
    <row r="3194" spans="1:3" x14ac:dyDescent="0.2">
      <c r="A3194" s="63">
        <v>3165</v>
      </c>
      <c r="B3194" s="63">
        <v>8.2563543851081764</v>
      </c>
      <c r="C3194" s="63">
        <v>2.7436456148918236</v>
      </c>
    </row>
    <row r="3195" spans="1:3" x14ac:dyDescent="0.2">
      <c r="A3195" s="63">
        <v>3166</v>
      </c>
      <c r="B3195" s="63">
        <v>25.399630361344652</v>
      </c>
      <c r="C3195" s="63">
        <v>4.6003696386553479</v>
      </c>
    </row>
    <row r="3196" spans="1:3" x14ac:dyDescent="0.2">
      <c r="A3196" s="63">
        <v>3167</v>
      </c>
      <c r="B3196" s="63">
        <v>38.005597382729981</v>
      </c>
      <c r="C3196" s="63">
        <v>2.9944026172700191</v>
      </c>
    </row>
    <row r="3197" spans="1:3" x14ac:dyDescent="0.2">
      <c r="A3197" s="63">
        <v>3168</v>
      </c>
      <c r="B3197" s="63">
        <v>11.719217046170705</v>
      </c>
      <c r="C3197" s="63">
        <v>0.28078295382929497</v>
      </c>
    </row>
    <row r="3198" spans="1:3" x14ac:dyDescent="0.2">
      <c r="A3198" s="63">
        <v>3169</v>
      </c>
      <c r="B3198" s="63">
        <v>109.93502704434572</v>
      </c>
      <c r="C3198" s="63">
        <v>28.064972955654284</v>
      </c>
    </row>
    <row r="3199" spans="1:3" x14ac:dyDescent="0.2">
      <c r="A3199" s="63">
        <v>3170</v>
      </c>
      <c r="B3199" s="63">
        <v>133.26626551020885</v>
      </c>
      <c r="C3199" s="63">
        <v>11.733734489791146</v>
      </c>
    </row>
    <row r="3200" spans="1:3" x14ac:dyDescent="0.2">
      <c r="A3200" s="63">
        <v>3171</v>
      </c>
      <c r="B3200" s="63">
        <v>16.603368799988022</v>
      </c>
      <c r="C3200" s="63">
        <v>-1.6033687999880222</v>
      </c>
    </row>
    <row r="3201" spans="1:3" x14ac:dyDescent="0.2">
      <c r="A3201" s="63">
        <v>3172</v>
      </c>
      <c r="B3201" s="63">
        <v>31.711341736530411</v>
      </c>
      <c r="C3201" s="63">
        <v>1.2886582634695891</v>
      </c>
    </row>
    <row r="3202" spans="1:3" x14ac:dyDescent="0.2">
      <c r="A3202" s="63">
        <v>3173</v>
      </c>
      <c r="B3202" s="63">
        <v>93.876624281699762</v>
      </c>
      <c r="C3202" s="63">
        <v>21.123375718300238</v>
      </c>
    </row>
    <row r="3203" spans="1:3" x14ac:dyDescent="0.2">
      <c r="A3203" s="63">
        <v>3174</v>
      </c>
      <c r="B3203" s="63">
        <v>-6.9003000106314962</v>
      </c>
      <c r="C3203" s="63">
        <v>-1.0996999893685038</v>
      </c>
    </row>
    <row r="3204" spans="1:3" x14ac:dyDescent="0.2">
      <c r="A3204" s="63">
        <v>3175</v>
      </c>
      <c r="B3204" s="63">
        <v>6.5511735883955264</v>
      </c>
      <c r="C3204" s="63">
        <v>-0.55117358839552644</v>
      </c>
    </row>
    <row r="3205" spans="1:3" x14ac:dyDescent="0.2">
      <c r="A3205" s="63">
        <v>3176</v>
      </c>
      <c r="B3205" s="63">
        <v>25.507523121136551</v>
      </c>
      <c r="C3205" s="63">
        <v>2.4924768788634495</v>
      </c>
    </row>
    <row r="3206" spans="1:3" x14ac:dyDescent="0.2">
      <c r="A3206" s="63">
        <v>3177</v>
      </c>
      <c r="B3206" s="63">
        <v>94.878869262417552</v>
      </c>
      <c r="C3206" s="63">
        <v>14.121130737582448</v>
      </c>
    </row>
    <row r="3207" spans="1:3" x14ac:dyDescent="0.2">
      <c r="A3207" s="63">
        <v>3178</v>
      </c>
      <c r="B3207" s="63">
        <v>48.659738419312909</v>
      </c>
      <c r="C3207" s="63">
        <v>6.3402615806870912</v>
      </c>
    </row>
    <row r="3208" spans="1:3" x14ac:dyDescent="0.2">
      <c r="A3208" s="63">
        <v>3179</v>
      </c>
      <c r="B3208" s="63">
        <v>52.262654633472145</v>
      </c>
      <c r="C3208" s="63">
        <v>4.7373453665278547</v>
      </c>
    </row>
    <row r="3209" spans="1:3" x14ac:dyDescent="0.2">
      <c r="A3209" s="63">
        <v>3180</v>
      </c>
      <c r="B3209" s="63">
        <v>30.255814179489892</v>
      </c>
      <c r="C3209" s="63">
        <v>2.7441858205101077</v>
      </c>
    </row>
    <row r="3210" spans="1:3" x14ac:dyDescent="0.2">
      <c r="A3210" s="63">
        <v>3181</v>
      </c>
      <c r="B3210" s="63">
        <v>-4.5019167605894346</v>
      </c>
      <c r="C3210" s="63">
        <v>0.50191676058943457</v>
      </c>
    </row>
    <row r="3211" spans="1:3" x14ac:dyDescent="0.2">
      <c r="A3211" s="63">
        <v>3182</v>
      </c>
      <c r="B3211" s="63">
        <v>43.028035332776106</v>
      </c>
      <c r="C3211" s="63">
        <v>3.9719646672238937</v>
      </c>
    </row>
    <row r="3212" spans="1:3" x14ac:dyDescent="0.2">
      <c r="A3212" s="63">
        <v>3183</v>
      </c>
      <c r="B3212" s="63">
        <v>25.365250198280975</v>
      </c>
      <c r="C3212" s="63">
        <v>-0.36525019828097527</v>
      </c>
    </row>
    <row r="3213" spans="1:3" x14ac:dyDescent="0.2">
      <c r="A3213" s="63">
        <v>3184</v>
      </c>
      <c r="B3213" s="63">
        <v>59.999337704066988</v>
      </c>
      <c r="C3213" s="63">
        <v>8.0006622959330116</v>
      </c>
    </row>
    <row r="3214" spans="1:3" x14ac:dyDescent="0.2">
      <c r="A3214" s="63">
        <v>3185</v>
      </c>
      <c r="B3214" s="63">
        <v>82.860571876909276</v>
      </c>
      <c r="C3214" s="63">
        <v>8.1394281230907239</v>
      </c>
    </row>
    <row r="3215" spans="1:3" x14ac:dyDescent="0.2">
      <c r="A3215" s="63">
        <v>3186</v>
      </c>
      <c r="B3215" s="63">
        <v>26.882410189487192</v>
      </c>
      <c r="C3215" s="63">
        <v>6.1175898105128077</v>
      </c>
    </row>
    <row r="3216" spans="1:3" x14ac:dyDescent="0.2">
      <c r="A3216" s="63">
        <v>3187</v>
      </c>
      <c r="B3216" s="63">
        <v>107.37343929389736</v>
      </c>
      <c r="C3216" s="63">
        <v>4.6265607061026373</v>
      </c>
    </row>
    <row r="3217" spans="1:3" x14ac:dyDescent="0.2">
      <c r="A3217" s="63">
        <v>3188</v>
      </c>
      <c r="B3217" s="63">
        <v>-11.713726908112671</v>
      </c>
      <c r="C3217" s="63">
        <v>-2.2862730918873293</v>
      </c>
    </row>
    <row r="3218" spans="1:3" x14ac:dyDescent="0.2">
      <c r="A3218" s="63">
        <v>3189</v>
      </c>
      <c r="B3218" s="63">
        <v>28.02640406408262</v>
      </c>
      <c r="C3218" s="63">
        <v>0.97359593591738047</v>
      </c>
    </row>
    <row r="3219" spans="1:3" x14ac:dyDescent="0.2">
      <c r="A3219" s="63">
        <v>3190</v>
      </c>
      <c r="B3219" s="63">
        <v>17.778135825952383</v>
      </c>
      <c r="C3219" s="63">
        <v>-0.77813582595238273</v>
      </c>
    </row>
    <row r="3220" spans="1:3" x14ac:dyDescent="0.2">
      <c r="A3220" s="63">
        <v>3191</v>
      </c>
      <c r="B3220" s="63">
        <v>27.992908896601715</v>
      </c>
      <c r="C3220" s="63">
        <v>4.0070911033982846</v>
      </c>
    </row>
    <row r="3221" spans="1:3" x14ac:dyDescent="0.2">
      <c r="A3221" s="63">
        <v>3192</v>
      </c>
      <c r="B3221" s="63">
        <v>34.324718941249877</v>
      </c>
      <c r="C3221" s="63">
        <v>2.675281058750123</v>
      </c>
    </row>
    <row r="3222" spans="1:3" x14ac:dyDescent="0.2">
      <c r="A3222" s="63">
        <v>3193</v>
      </c>
      <c r="B3222" s="63">
        <v>139.63887661391107</v>
      </c>
      <c r="C3222" s="63">
        <v>13.361123386088934</v>
      </c>
    </row>
    <row r="3223" spans="1:3" x14ac:dyDescent="0.2">
      <c r="A3223" s="63">
        <v>3194</v>
      </c>
      <c r="B3223" s="63">
        <v>89.914866663531029</v>
      </c>
      <c r="C3223" s="63">
        <v>8.0851333364689708</v>
      </c>
    </row>
    <row r="3224" spans="1:3" x14ac:dyDescent="0.2">
      <c r="A3224" s="63">
        <v>3195</v>
      </c>
      <c r="B3224" s="63">
        <v>173.83860863587731</v>
      </c>
      <c r="C3224" s="63">
        <v>18.161391364122693</v>
      </c>
    </row>
    <row r="3225" spans="1:3" x14ac:dyDescent="0.2">
      <c r="A3225" s="63">
        <v>3196</v>
      </c>
      <c r="B3225" s="63">
        <v>122.46971858333791</v>
      </c>
      <c r="C3225" s="63">
        <v>12.530281416662092</v>
      </c>
    </row>
    <row r="3226" spans="1:3" x14ac:dyDescent="0.2">
      <c r="A3226" s="63">
        <v>3197</v>
      </c>
      <c r="B3226" s="63">
        <v>37.842981508302522</v>
      </c>
      <c r="C3226" s="63">
        <v>5.1570184916974782</v>
      </c>
    </row>
    <row r="3227" spans="1:3" x14ac:dyDescent="0.2">
      <c r="A3227" s="63">
        <v>3198</v>
      </c>
      <c r="B3227" s="63">
        <v>137.1584395490429</v>
      </c>
      <c r="C3227" s="63">
        <v>15.841560450957104</v>
      </c>
    </row>
    <row r="3228" spans="1:3" x14ac:dyDescent="0.2">
      <c r="A3228" s="63">
        <v>3199</v>
      </c>
      <c r="B3228" s="63">
        <v>91.224691307908472</v>
      </c>
      <c r="C3228" s="63">
        <v>7.775308692091528</v>
      </c>
    </row>
    <row r="3229" spans="1:3" x14ac:dyDescent="0.2">
      <c r="A3229" s="63">
        <v>3200</v>
      </c>
      <c r="B3229" s="63">
        <v>155.92434094516264</v>
      </c>
      <c r="C3229" s="63">
        <v>36.075659054837359</v>
      </c>
    </row>
    <row r="3230" spans="1:3" x14ac:dyDescent="0.2">
      <c r="A3230" s="63">
        <v>3201</v>
      </c>
      <c r="B3230" s="63">
        <v>123.77954322771535</v>
      </c>
      <c r="C3230" s="63">
        <v>13.220456772284649</v>
      </c>
    </row>
    <row r="3231" spans="1:3" x14ac:dyDescent="0.2">
      <c r="A3231" s="63">
        <v>3202</v>
      </c>
      <c r="B3231" s="63">
        <v>37.842981508302522</v>
      </c>
      <c r="C3231" s="63">
        <v>5.1570184916974782</v>
      </c>
    </row>
    <row r="3232" spans="1:3" x14ac:dyDescent="0.2">
      <c r="A3232" s="63">
        <v>3203</v>
      </c>
      <c r="B3232" s="63">
        <v>271.25037499006515</v>
      </c>
      <c r="C3232" s="63">
        <v>15.749625009934846</v>
      </c>
    </row>
    <row r="3233" spans="1:3" x14ac:dyDescent="0.2">
      <c r="A3233" s="63">
        <v>3204</v>
      </c>
      <c r="B3233" s="63">
        <v>181.7221831739752</v>
      </c>
      <c r="C3233" s="63">
        <v>25.277816826024804</v>
      </c>
    </row>
    <row r="3234" spans="1:3" x14ac:dyDescent="0.2">
      <c r="A3234" s="63">
        <v>3205</v>
      </c>
      <c r="B3234" s="63">
        <v>307.16728468837209</v>
      </c>
      <c r="C3234" s="63">
        <v>49.832715311627908</v>
      </c>
    </row>
    <row r="3235" spans="1:3" x14ac:dyDescent="0.2">
      <c r="A3235" s="63">
        <v>3206</v>
      </c>
      <c r="B3235" s="63">
        <v>204.39016859633821</v>
      </c>
      <c r="C3235" s="63">
        <v>27.609831403661786</v>
      </c>
    </row>
    <row r="3236" spans="1:3" x14ac:dyDescent="0.2">
      <c r="A3236" s="63">
        <v>3207</v>
      </c>
      <c r="B3236" s="63">
        <v>330.38622657435781</v>
      </c>
      <c r="C3236" s="63">
        <v>25.613773425642194</v>
      </c>
    </row>
    <row r="3237" spans="1:3" x14ac:dyDescent="0.2">
      <c r="A3237" s="63">
        <v>3208</v>
      </c>
      <c r="B3237" s="63">
        <v>193.84876437999745</v>
      </c>
      <c r="C3237" s="63">
        <v>13.151235620002552</v>
      </c>
    </row>
    <row r="3238" spans="1:3" x14ac:dyDescent="0.2">
      <c r="A3238" s="63">
        <v>3209</v>
      </c>
      <c r="B3238" s="63">
        <v>197.29265746726836</v>
      </c>
      <c r="C3238" s="63">
        <v>32.707342532731644</v>
      </c>
    </row>
    <row r="3239" spans="1:3" x14ac:dyDescent="0.2">
      <c r="A3239" s="63">
        <v>3210</v>
      </c>
      <c r="B3239" s="63">
        <v>227.03102888917209</v>
      </c>
      <c r="C3239" s="63">
        <v>44.968971110827908</v>
      </c>
    </row>
    <row r="3240" spans="1:3" x14ac:dyDescent="0.2">
      <c r="A3240" s="63">
        <v>3211</v>
      </c>
      <c r="B3240" s="63">
        <v>18.955123867140689</v>
      </c>
      <c r="C3240" s="63">
        <v>4.0448761328593115</v>
      </c>
    </row>
    <row r="3241" spans="1:3" x14ac:dyDescent="0.2">
      <c r="A3241" s="63">
        <v>3212</v>
      </c>
      <c r="B3241" s="63">
        <v>9.2647349045413048</v>
      </c>
      <c r="C3241" s="63">
        <v>2.7352650954586952</v>
      </c>
    </row>
    <row r="3242" spans="1:3" x14ac:dyDescent="0.2">
      <c r="A3242" s="63">
        <v>3213</v>
      </c>
      <c r="B3242" s="63">
        <v>14.764071472646719</v>
      </c>
      <c r="C3242" s="63">
        <v>2.2359285273532805</v>
      </c>
    </row>
    <row r="3243" spans="1:3" x14ac:dyDescent="0.2">
      <c r="A3243" s="63">
        <v>3214</v>
      </c>
      <c r="B3243" s="63">
        <v>14.853335740662217</v>
      </c>
      <c r="C3243" s="63">
        <v>3.1466642593377827</v>
      </c>
    </row>
    <row r="3244" spans="1:3" x14ac:dyDescent="0.2">
      <c r="A3244" s="63">
        <v>3215</v>
      </c>
      <c r="B3244" s="63">
        <v>35.079367956645257</v>
      </c>
      <c r="C3244" s="63">
        <v>7.9206320433547432</v>
      </c>
    </row>
    <row r="3245" spans="1:3" x14ac:dyDescent="0.2">
      <c r="A3245" s="63">
        <v>3216</v>
      </c>
      <c r="B3245" s="63">
        <v>0.49368265526230792</v>
      </c>
      <c r="C3245" s="63">
        <v>-1.4936826552623079</v>
      </c>
    </row>
    <row r="3246" spans="1:3" x14ac:dyDescent="0.2">
      <c r="A3246" s="63">
        <v>3217</v>
      </c>
      <c r="B3246" s="63">
        <v>-5.5118106909521236</v>
      </c>
      <c r="C3246" s="63">
        <v>-11.488189309047875</v>
      </c>
    </row>
    <row r="3247" spans="1:3" x14ac:dyDescent="0.2">
      <c r="A3247" s="63">
        <v>3218</v>
      </c>
      <c r="B3247" s="63">
        <v>23.964653948687999</v>
      </c>
      <c r="C3247" s="63">
        <v>-0.96465394868799947</v>
      </c>
    </row>
    <row r="3248" spans="1:3" x14ac:dyDescent="0.2">
      <c r="A3248" s="63">
        <v>3219</v>
      </c>
      <c r="B3248" s="63">
        <v>4.132708494976999</v>
      </c>
      <c r="C3248" s="63">
        <v>-3.132708494976999</v>
      </c>
    </row>
    <row r="3249" spans="1:3" x14ac:dyDescent="0.2">
      <c r="A3249" s="63">
        <v>3220</v>
      </c>
      <c r="B3249" s="63">
        <v>2.6076133594557507</v>
      </c>
      <c r="C3249" s="63">
        <v>-2.6076133594557507</v>
      </c>
    </row>
    <row r="3250" spans="1:3" x14ac:dyDescent="0.2">
      <c r="A3250" s="63">
        <v>3221</v>
      </c>
      <c r="B3250" s="63">
        <v>39.847957768185196</v>
      </c>
      <c r="C3250" s="63">
        <v>3.1520422318148036</v>
      </c>
    </row>
    <row r="3251" spans="1:3" x14ac:dyDescent="0.2">
      <c r="A3251" s="63">
        <v>3222</v>
      </c>
      <c r="B3251" s="63">
        <v>38.983904247440861</v>
      </c>
      <c r="C3251" s="63">
        <v>5.0160957525591385</v>
      </c>
    </row>
    <row r="3252" spans="1:3" x14ac:dyDescent="0.2">
      <c r="A3252" s="63">
        <v>3223</v>
      </c>
      <c r="B3252" s="63">
        <v>37.273629635358034</v>
      </c>
      <c r="C3252" s="63">
        <v>6.7263703646419657</v>
      </c>
    </row>
    <row r="3253" spans="1:3" x14ac:dyDescent="0.2">
      <c r="A3253" s="63">
        <v>3224</v>
      </c>
      <c r="B3253" s="63">
        <v>42.567348674899023</v>
      </c>
      <c r="C3253" s="63">
        <v>5.4326513251009771</v>
      </c>
    </row>
    <row r="3254" spans="1:3" x14ac:dyDescent="0.2">
      <c r="A3254" s="63">
        <v>3225</v>
      </c>
      <c r="B3254" s="63">
        <v>11.672240483244416</v>
      </c>
      <c r="C3254" s="63">
        <v>0.32775951675558446</v>
      </c>
    </row>
    <row r="3255" spans="1:3" x14ac:dyDescent="0.2">
      <c r="A3255" s="63">
        <v>3226</v>
      </c>
      <c r="B3255" s="63">
        <v>17.629004561225724</v>
      </c>
      <c r="C3255" s="63">
        <v>4.3709954387742762</v>
      </c>
    </row>
    <row r="3256" spans="1:3" x14ac:dyDescent="0.2">
      <c r="A3256" s="63">
        <v>3227</v>
      </c>
      <c r="B3256" s="63">
        <v>118.73515087253327</v>
      </c>
      <c r="C3256" s="63">
        <v>25.264849127466732</v>
      </c>
    </row>
    <row r="3257" spans="1:3" x14ac:dyDescent="0.2">
      <c r="A3257" s="63">
        <v>3228</v>
      </c>
      <c r="B3257" s="63">
        <v>156.28301821114022</v>
      </c>
      <c r="C3257" s="63">
        <v>20.716981788859783</v>
      </c>
    </row>
    <row r="3258" spans="1:3" x14ac:dyDescent="0.2">
      <c r="A3258" s="63">
        <v>3229</v>
      </c>
      <c r="B3258" s="63">
        <v>16.46831118157494</v>
      </c>
      <c r="C3258" s="63">
        <v>-1.4683111815749399</v>
      </c>
    </row>
    <row r="3259" spans="1:3" x14ac:dyDescent="0.2">
      <c r="A3259" s="63">
        <v>3230</v>
      </c>
      <c r="B3259" s="63">
        <v>26.716579419705177</v>
      </c>
      <c r="C3259" s="63">
        <v>1.2834205802948233</v>
      </c>
    </row>
    <row r="3260" spans="1:3" x14ac:dyDescent="0.2">
      <c r="A3260" s="63">
        <v>3231</v>
      </c>
      <c r="B3260" s="63">
        <v>22.914005212964486</v>
      </c>
      <c r="C3260" s="63">
        <v>2.0859947870355136</v>
      </c>
    </row>
    <row r="3261" spans="1:3" x14ac:dyDescent="0.2">
      <c r="A3261" s="63">
        <v>3232</v>
      </c>
      <c r="B3261" s="63">
        <v>-10.403902263735226</v>
      </c>
      <c r="C3261" s="63">
        <v>-1.5960977362647739</v>
      </c>
    </row>
    <row r="3262" spans="1:3" x14ac:dyDescent="0.2">
      <c r="A3262" s="63">
        <v>3233</v>
      </c>
      <c r="B3262" s="63">
        <v>99.932128099292825</v>
      </c>
      <c r="C3262" s="63">
        <v>12.067871900707175</v>
      </c>
    </row>
    <row r="3263" spans="1:3" x14ac:dyDescent="0.2">
      <c r="A3263" s="63">
        <v>3234</v>
      </c>
      <c r="B3263" s="63">
        <v>37.418494688154809</v>
      </c>
      <c r="C3263" s="63">
        <v>2.5815053118451914</v>
      </c>
    </row>
    <row r="3264" spans="1:3" x14ac:dyDescent="0.2">
      <c r="A3264" s="63">
        <v>3235</v>
      </c>
      <c r="B3264" s="63">
        <v>70.868157880740156</v>
      </c>
      <c r="C3264" s="63">
        <v>9.1318421192598436</v>
      </c>
    </row>
    <row r="3265" spans="1:3" x14ac:dyDescent="0.2">
      <c r="A3265" s="63">
        <v>3236</v>
      </c>
      <c r="B3265" s="63">
        <v>26.448081895299911</v>
      </c>
      <c r="C3265" s="63">
        <v>2.5519181047000892</v>
      </c>
    </row>
    <row r="3266" spans="1:3" x14ac:dyDescent="0.2">
      <c r="A3266" s="63">
        <v>3237</v>
      </c>
      <c r="B3266" s="63">
        <v>-7.7649716008530181</v>
      </c>
      <c r="C3266" s="63">
        <v>-0.23502839914698193</v>
      </c>
    </row>
    <row r="3267" spans="1:3" x14ac:dyDescent="0.2">
      <c r="A3267" s="63">
        <v>3238</v>
      </c>
      <c r="B3267" s="63">
        <v>45.463681903902405</v>
      </c>
      <c r="C3267" s="63">
        <v>4.5363180960975953</v>
      </c>
    </row>
    <row r="3268" spans="1:3" x14ac:dyDescent="0.2">
      <c r="A3268" s="63">
        <v>3239</v>
      </c>
      <c r="B3268" s="63">
        <v>25.212576368770534</v>
      </c>
      <c r="C3268" s="63">
        <v>-0.21257636877053443</v>
      </c>
    </row>
    <row r="3269" spans="1:3" x14ac:dyDescent="0.2">
      <c r="A3269" s="63">
        <v>3240</v>
      </c>
      <c r="B3269" s="63">
        <v>41.968482950857108</v>
      </c>
      <c r="C3269" s="63">
        <v>2.0315170491428916</v>
      </c>
    </row>
    <row r="3270" spans="1:3" x14ac:dyDescent="0.2">
      <c r="A3270" s="63">
        <v>3241</v>
      </c>
      <c r="B3270" s="63">
        <v>89.655798863563305</v>
      </c>
      <c r="C3270" s="63">
        <v>8.3442011364366948</v>
      </c>
    </row>
    <row r="3271" spans="1:3" x14ac:dyDescent="0.2">
      <c r="A3271" s="63">
        <v>3242</v>
      </c>
      <c r="B3271" s="63">
        <v>68.568918026739979</v>
      </c>
      <c r="C3271" s="63">
        <v>8.4310819732600208</v>
      </c>
    </row>
    <row r="3272" spans="1:3" x14ac:dyDescent="0.2">
      <c r="A3272" s="63">
        <v>3243</v>
      </c>
      <c r="B3272" s="63">
        <v>41.157782412562639</v>
      </c>
      <c r="C3272" s="63">
        <v>2.8422175874373607</v>
      </c>
    </row>
    <row r="3273" spans="1:3" x14ac:dyDescent="0.2">
      <c r="A3273" s="63">
        <v>3244</v>
      </c>
      <c r="B3273" s="63">
        <v>40.293728891818304</v>
      </c>
      <c r="C3273" s="63">
        <v>5.7062711081816957</v>
      </c>
    </row>
    <row r="3274" spans="1:3" x14ac:dyDescent="0.2">
      <c r="A3274" s="63">
        <v>3245</v>
      </c>
      <c r="B3274" s="63">
        <v>37.273629635358034</v>
      </c>
      <c r="C3274" s="63">
        <v>6.7263703646419657</v>
      </c>
    </row>
    <row r="3275" spans="1:3" x14ac:dyDescent="0.2">
      <c r="A3275" s="63">
        <v>3246</v>
      </c>
      <c r="B3275" s="63">
        <v>17.131110974742732</v>
      </c>
      <c r="C3275" s="63">
        <v>3.8688890252572676</v>
      </c>
    </row>
    <row r="3276" spans="1:3" x14ac:dyDescent="0.2">
      <c r="A3276" s="63">
        <v>3247</v>
      </c>
      <c r="B3276" s="63">
        <v>-6.4551469564755601</v>
      </c>
      <c r="C3276" s="63">
        <v>-0.54485304352443986</v>
      </c>
    </row>
    <row r="3277" spans="1:3" x14ac:dyDescent="0.2">
      <c r="A3277" s="63">
        <v>3248</v>
      </c>
      <c r="B3277" s="63">
        <v>22.051818896032696</v>
      </c>
      <c r="C3277" s="63">
        <v>-5.181889603269596E-2</v>
      </c>
    </row>
    <row r="3278" spans="1:3" x14ac:dyDescent="0.2">
      <c r="A3278" s="63">
        <v>3249</v>
      </c>
      <c r="B3278" s="63">
        <v>89.895332220384589</v>
      </c>
      <c r="C3278" s="63">
        <v>14.104667779615411</v>
      </c>
    </row>
    <row r="3279" spans="1:3" x14ac:dyDescent="0.2">
      <c r="A3279" s="63">
        <v>3250</v>
      </c>
      <c r="B3279" s="63">
        <v>45.463681903902405</v>
      </c>
      <c r="C3279" s="63">
        <v>4.5363180960975953</v>
      </c>
    </row>
    <row r="3280" spans="1:3" x14ac:dyDescent="0.2">
      <c r="A3280" s="63">
        <v>3251</v>
      </c>
      <c r="B3280" s="63">
        <v>26.522401013147977</v>
      </c>
      <c r="C3280" s="63">
        <v>-0.52240101314797727</v>
      </c>
    </row>
    <row r="3281" spans="1:3" x14ac:dyDescent="0.2">
      <c r="A3281" s="63">
        <v>3252</v>
      </c>
      <c r="B3281" s="63">
        <v>67.259093382362536</v>
      </c>
      <c r="C3281" s="63">
        <v>8.7409066176374637</v>
      </c>
    </row>
    <row r="3282" spans="1:3" x14ac:dyDescent="0.2">
      <c r="A3282" s="63">
        <v>3253</v>
      </c>
      <c r="B3282" s="63">
        <v>49.73886760081664</v>
      </c>
      <c r="C3282" s="63">
        <v>7.2611323991833601</v>
      </c>
    </row>
    <row r="3283" spans="1:3" x14ac:dyDescent="0.2">
      <c r="A3283" s="63">
        <v>3254</v>
      </c>
      <c r="B3283" s="63">
        <v>70.868157880740156</v>
      </c>
      <c r="C3283" s="63">
        <v>9.1318421192598436</v>
      </c>
    </row>
    <row r="3284" spans="1:3" x14ac:dyDescent="0.2">
      <c r="A3284" s="63">
        <v>3255</v>
      </c>
      <c r="B3284" s="63">
        <v>44.448920015725307</v>
      </c>
      <c r="C3284" s="63">
        <v>-0.4489200157253066</v>
      </c>
    </row>
    <row r="3285" spans="1:3" x14ac:dyDescent="0.2">
      <c r="A3285" s="63">
        <v>3256</v>
      </c>
      <c r="B3285" s="63">
        <v>89.655798863563305</v>
      </c>
      <c r="C3285" s="63">
        <v>8.3442011364366948</v>
      </c>
    </row>
    <row r="3286" spans="1:3" x14ac:dyDescent="0.2">
      <c r="A3286" s="63">
        <v>3257</v>
      </c>
      <c r="B3286" s="63">
        <v>128.656899132006</v>
      </c>
      <c r="C3286" s="63">
        <v>15.343100867993996</v>
      </c>
    </row>
    <row r="3287" spans="1:3" x14ac:dyDescent="0.2">
      <c r="A3287" s="63">
        <v>3258</v>
      </c>
      <c r="B3287" s="63">
        <v>146.29307400445148</v>
      </c>
      <c r="C3287" s="63">
        <v>31.706925995548517</v>
      </c>
    </row>
    <row r="3288" spans="1:3" x14ac:dyDescent="0.2">
      <c r="A3288" s="63">
        <v>3259</v>
      </c>
      <c r="B3288" s="63">
        <v>16.46831118157494</v>
      </c>
      <c r="C3288" s="63">
        <v>-1.4683111815749399</v>
      </c>
    </row>
    <row r="3289" spans="1:3" x14ac:dyDescent="0.2">
      <c r="A3289" s="63">
        <v>3260</v>
      </c>
      <c r="B3289" s="63">
        <v>17.629004561225724</v>
      </c>
      <c r="C3289" s="63">
        <v>4.3709954387742762</v>
      </c>
    </row>
    <row r="3290" spans="1:3" x14ac:dyDescent="0.2">
      <c r="A3290" s="63">
        <v>3261</v>
      </c>
      <c r="B3290" s="63">
        <v>11.672240483244416</v>
      </c>
      <c r="C3290" s="63">
        <v>0.32775951675558446</v>
      </c>
    </row>
    <row r="3291" spans="1:3" x14ac:dyDescent="0.2">
      <c r="A3291" s="63">
        <v>3262</v>
      </c>
      <c r="B3291" s="63">
        <v>7.8476599607378503</v>
      </c>
      <c r="C3291" s="63">
        <v>2.1523400392621497</v>
      </c>
    </row>
    <row r="3292" spans="1:3" x14ac:dyDescent="0.2">
      <c r="A3292" s="63">
        <v>3263</v>
      </c>
      <c r="B3292" s="63">
        <v>96.073670442831187</v>
      </c>
      <c r="C3292" s="63">
        <v>15.926329557168813</v>
      </c>
    </row>
    <row r="3293" spans="1:3" x14ac:dyDescent="0.2">
      <c r="A3293" s="63">
        <v>3264</v>
      </c>
      <c r="B3293" s="63">
        <v>664.68631009225737</v>
      </c>
      <c r="C3293" s="63">
        <v>113.31368990774263</v>
      </c>
    </row>
    <row r="3294" spans="1:3" x14ac:dyDescent="0.2">
      <c r="A3294" s="63">
        <v>3265</v>
      </c>
      <c r="B3294" s="63">
        <v>2.6076133594557507</v>
      </c>
      <c r="C3294" s="63">
        <v>-2.6076133594557507</v>
      </c>
    </row>
    <row r="3295" spans="1:3" x14ac:dyDescent="0.2">
      <c r="A3295" s="63">
        <v>3266</v>
      </c>
      <c r="B3295" s="63">
        <v>18.955123867140689</v>
      </c>
      <c r="C3295" s="63">
        <v>4.0448761328593115</v>
      </c>
    </row>
    <row r="3296" spans="1:3" x14ac:dyDescent="0.2">
      <c r="A3296" s="63">
        <v>3267</v>
      </c>
      <c r="B3296" s="63">
        <v>35.079367956645257</v>
      </c>
      <c r="C3296" s="63">
        <v>7.9206320433547432</v>
      </c>
    </row>
    <row r="3297" spans="1:3" x14ac:dyDescent="0.2">
      <c r="A3297" s="63">
        <v>3268</v>
      </c>
      <c r="B3297" s="63">
        <v>0.49368265526230792</v>
      </c>
      <c r="C3297" s="63">
        <v>-1.4936826552623079</v>
      </c>
    </row>
    <row r="3298" spans="1:3" x14ac:dyDescent="0.2">
      <c r="A3298" s="63">
        <v>3269</v>
      </c>
      <c r="B3298" s="63">
        <v>2.8228838505995562</v>
      </c>
      <c r="C3298" s="63">
        <v>-2.8228838505995562</v>
      </c>
    </row>
    <row r="3299" spans="1:3" x14ac:dyDescent="0.2">
      <c r="A3299" s="63">
        <v>3270</v>
      </c>
      <c r="B3299" s="63">
        <v>62.936797066278984</v>
      </c>
      <c r="C3299" s="63">
        <v>5.0632029337210156</v>
      </c>
    </row>
    <row r="3300" spans="1:3" x14ac:dyDescent="0.2">
      <c r="A3300" s="63">
        <v>3271</v>
      </c>
      <c r="B3300" s="63">
        <v>54.992574961061337</v>
      </c>
      <c r="C3300" s="63">
        <v>4.0074250389386634</v>
      </c>
    </row>
    <row r="3301" spans="1:3" x14ac:dyDescent="0.2">
      <c r="A3301" s="63">
        <v>3272</v>
      </c>
      <c r="B3301" s="63">
        <v>465.58057757882926</v>
      </c>
      <c r="C3301" s="63">
        <v>70.419422421170736</v>
      </c>
    </row>
    <row r="3302" spans="1:3" x14ac:dyDescent="0.2">
      <c r="A3302" s="63">
        <v>3273</v>
      </c>
      <c r="B3302" s="63">
        <v>-186.38422877657587</v>
      </c>
      <c r="C3302" s="63">
        <v>-39.615771223424133</v>
      </c>
    </row>
    <row r="3303" spans="1:3" x14ac:dyDescent="0.2">
      <c r="A3303" s="63">
        <v>3274</v>
      </c>
      <c r="B3303" s="63">
        <v>160.95341102211501</v>
      </c>
      <c r="C3303" s="63">
        <v>29.046588977884994</v>
      </c>
    </row>
    <row r="3304" spans="1:3" x14ac:dyDescent="0.2">
      <c r="A3304" s="63">
        <v>3275</v>
      </c>
      <c r="B3304" s="63">
        <v>141.01689720550451</v>
      </c>
      <c r="C3304" s="63">
        <v>11.983102794495494</v>
      </c>
    </row>
    <row r="3305" spans="1:3" x14ac:dyDescent="0.2">
      <c r="A3305" s="63">
        <v>3276</v>
      </c>
      <c r="B3305" s="63">
        <v>122.46971858333791</v>
      </c>
      <c r="C3305" s="63">
        <v>12.530281416662092</v>
      </c>
    </row>
    <row r="3306" spans="1:3" x14ac:dyDescent="0.2">
      <c r="A3306" s="63">
        <v>3277</v>
      </c>
      <c r="B3306" s="63">
        <v>-320.17659666160176</v>
      </c>
      <c r="C3306" s="63">
        <v>-46.823403338398236</v>
      </c>
    </row>
    <row r="3307" spans="1:3" x14ac:dyDescent="0.2">
      <c r="A3307" s="63">
        <v>3278</v>
      </c>
      <c r="B3307" s="63">
        <v>228.54234108804474</v>
      </c>
      <c r="C3307" s="63">
        <v>22.457658911955264</v>
      </c>
    </row>
    <row r="3308" spans="1:3" x14ac:dyDescent="0.2">
      <c r="A3308" s="63">
        <v>3279</v>
      </c>
      <c r="B3308" s="63">
        <v>437.70684423868914</v>
      </c>
      <c r="C3308" s="63">
        <v>73.293155761310857</v>
      </c>
    </row>
    <row r="3309" spans="1:3" x14ac:dyDescent="0.2">
      <c r="A3309" s="63">
        <v>3280</v>
      </c>
      <c r="B3309" s="63">
        <v>40.457694312284929</v>
      </c>
      <c r="C3309" s="63">
        <v>3.5423056877150714</v>
      </c>
    </row>
    <row r="3310" spans="1:3" x14ac:dyDescent="0.2">
      <c r="A3310" s="63">
        <v>3281</v>
      </c>
      <c r="B3310" s="63">
        <v>39.847957768185196</v>
      </c>
      <c r="C3310" s="63">
        <v>3.1520422318148036</v>
      </c>
    </row>
    <row r="3311" spans="1:3" x14ac:dyDescent="0.2">
      <c r="A3311" s="63">
        <v>3282</v>
      </c>
      <c r="B3311" s="63">
        <v>43.676720243219236</v>
      </c>
      <c r="C3311" s="63">
        <v>6.3232797567807637</v>
      </c>
    </row>
    <row r="3312" spans="1:3" x14ac:dyDescent="0.2">
      <c r="A3312" s="63">
        <v>3283</v>
      </c>
      <c r="B3312" s="63">
        <v>70.868157880740156</v>
      </c>
      <c r="C3312" s="63">
        <v>9.1318421192598436</v>
      </c>
    </row>
    <row r="3313" spans="1:3" x14ac:dyDescent="0.2">
      <c r="A3313" s="63">
        <v>3284</v>
      </c>
      <c r="B3313" s="63">
        <v>-1.7930760388484321</v>
      </c>
      <c r="C3313" s="63">
        <v>-6.2069239611515679</v>
      </c>
    </row>
    <row r="3314" spans="1:3" x14ac:dyDescent="0.2">
      <c r="A3314" s="63">
        <v>3285</v>
      </c>
      <c r="B3314" s="63">
        <v>37.418494688154809</v>
      </c>
      <c r="C3314" s="63">
        <v>3.5815053118451914</v>
      </c>
    </row>
    <row r="3315" spans="1:3" x14ac:dyDescent="0.2">
      <c r="A3315" s="63">
        <v>3286</v>
      </c>
      <c r="B3315" s="63">
        <v>26.448081895299911</v>
      </c>
      <c r="C3315" s="63">
        <v>2.5519181047000892</v>
      </c>
    </row>
    <row r="3316" spans="1:3" x14ac:dyDescent="0.2">
      <c r="A3316" s="63">
        <v>3287</v>
      </c>
      <c r="B3316" s="63">
        <v>18.955123867140689</v>
      </c>
      <c r="C3316" s="63">
        <v>4.0448761328593115</v>
      </c>
    </row>
    <row r="3317" spans="1:3" x14ac:dyDescent="0.2">
      <c r="A3317" s="63">
        <v>3288</v>
      </c>
      <c r="B3317" s="63">
        <v>10.574559548918748</v>
      </c>
      <c r="C3317" s="63">
        <v>3.4254404510812524</v>
      </c>
    </row>
    <row r="3318" spans="1:3" x14ac:dyDescent="0.2">
      <c r="A3318" s="63">
        <v>3289</v>
      </c>
      <c r="B3318" s="63">
        <v>56.302399605438779</v>
      </c>
      <c r="C3318" s="63">
        <v>4.6976003945612206</v>
      </c>
    </row>
    <row r="3319" spans="1:3" x14ac:dyDescent="0.2">
      <c r="A3319" s="63">
        <v>3290</v>
      </c>
      <c r="B3319" s="63">
        <v>-15.501754897640843</v>
      </c>
      <c r="C3319" s="63">
        <v>0.50175489764084347</v>
      </c>
    </row>
    <row r="3320" spans="1:3" x14ac:dyDescent="0.2">
      <c r="A3320" s="63">
        <v>3291</v>
      </c>
      <c r="B3320" s="63">
        <v>6.9336860594570258</v>
      </c>
      <c r="C3320" s="63">
        <v>-5.9336860594570258</v>
      </c>
    </row>
    <row r="3321" spans="1:3" x14ac:dyDescent="0.2">
      <c r="A3321" s="63">
        <v>3292</v>
      </c>
      <c r="B3321" s="63">
        <v>0.49368265526230792</v>
      </c>
      <c r="C3321" s="63">
        <v>-1.4936826552623079</v>
      </c>
    </row>
    <row r="3322" spans="1:3" x14ac:dyDescent="0.2">
      <c r="A3322" s="63">
        <v>3293</v>
      </c>
      <c r="B3322" s="63">
        <v>25.274478593065449</v>
      </c>
      <c r="C3322" s="63">
        <v>-0.27447859306544942</v>
      </c>
    </row>
    <row r="3323" spans="1:3" x14ac:dyDescent="0.2">
      <c r="A3323" s="63">
        <v>3294</v>
      </c>
      <c r="B3323" s="63">
        <v>26.522401013147977</v>
      </c>
      <c r="C3323" s="63">
        <v>-0.52240101314797727</v>
      </c>
    </row>
    <row r="3324" spans="1:3" x14ac:dyDescent="0.2">
      <c r="A3324" s="63">
        <v>3295</v>
      </c>
      <c r="B3324" s="63">
        <v>36.180796466164693</v>
      </c>
      <c r="C3324" s="63">
        <v>7.8192035338353065</v>
      </c>
    </row>
    <row r="3325" spans="1:3" x14ac:dyDescent="0.2">
      <c r="A3325" s="63">
        <v>3296</v>
      </c>
      <c r="B3325" s="63">
        <v>35.634543585627327</v>
      </c>
      <c r="C3325" s="63">
        <v>3.3654564143726731</v>
      </c>
    </row>
    <row r="3326" spans="1:3" x14ac:dyDescent="0.2">
      <c r="A3326" s="63">
        <v>3297</v>
      </c>
      <c r="B3326" s="63">
        <v>17.629004561225724</v>
      </c>
      <c r="C3326" s="63">
        <v>4.3709954387742762</v>
      </c>
    </row>
    <row r="3327" spans="1:3" x14ac:dyDescent="0.2">
      <c r="A3327" s="63">
        <v>3298</v>
      </c>
      <c r="B3327" s="63">
        <v>169.7364388452965</v>
      </c>
      <c r="C3327" s="63">
        <v>7.2635611547034955</v>
      </c>
    </row>
    <row r="3328" spans="1:3" x14ac:dyDescent="0.2">
      <c r="A3328" s="63">
        <v>3299</v>
      </c>
      <c r="B3328" s="63">
        <v>11.672240483244416</v>
      </c>
      <c r="C3328" s="63">
        <v>0.32775951675558446</v>
      </c>
    </row>
    <row r="3329" spans="1:3" x14ac:dyDescent="0.2">
      <c r="A3329" s="63">
        <v>3300</v>
      </c>
      <c r="B3329" s="63">
        <v>123.21301271284828</v>
      </c>
      <c r="C3329" s="63">
        <v>18.786987287151717</v>
      </c>
    </row>
    <row r="3330" spans="1:3" x14ac:dyDescent="0.2">
      <c r="A3330" s="63">
        <v>3301</v>
      </c>
      <c r="B3330" s="63">
        <v>26.716579419705177</v>
      </c>
      <c r="C3330" s="63">
        <v>1.2834205802948233</v>
      </c>
    </row>
    <row r="3331" spans="1:3" x14ac:dyDescent="0.2">
      <c r="A3331" s="63">
        <v>3302</v>
      </c>
      <c r="B3331" s="63">
        <v>24.223829857341936</v>
      </c>
      <c r="C3331" s="63">
        <v>1.7761701426580636</v>
      </c>
    </row>
    <row r="3332" spans="1:3" x14ac:dyDescent="0.2">
      <c r="A3332" s="63">
        <v>3303</v>
      </c>
      <c r="B3332" s="63">
        <v>264.23167684631295</v>
      </c>
      <c r="C3332" s="63">
        <v>19.768323153687049</v>
      </c>
    </row>
    <row r="3333" spans="1:3" x14ac:dyDescent="0.2">
      <c r="A3333" s="63">
        <v>3304</v>
      </c>
      <c r="B3333" s="63">
        <v>89.914866663531029</v>
      </c>
      <c r="C3333" s="63">
        <v>8.0851333364689708</v>
      </c>
    </row>
    <row r="3334" spans="1:3" x14ac:dyDescent="0.2">
      <c r="A3334" s="63">
        <v>3305</v>
      </c>
      <c r="B3334" s="63">
        <v>43.133363955068788</v>
      </c>
      <c r="C3334" s="63">
        <v>-2.1333639550687877</v>
      </c>
    </row>
    <row r="3335" spans="1:3" x14ac:dyDescent="0.2">
      <c r="A3335" s="63">
        <v>3306</v>
      </c>
      <c r="B3335" s="63">
        <v>141.22430537660722</v>
      </c>
      <c r="C3335" s="63">
        <v>13.775694623392781</v>
      </c>
    </row>
    <row r="3336" spans="1:3" x14ac:dyDescent="0.2">
      <c r="A3336" s="63">
        <v>3307</v>
      </c>
      <c r="B3336" s="63">
        <v>122.46971858333791</v>
      </c>
      <c r="C3336" s="63">
        <v>12.530281416662092</v>
      </c>
    </row>
    <row r="3337" spans="1:3" x14ac:dyDescent="0.2">
      <c r="A3337" s="63">
        <v>3308</v>
      </c>
      <c r="B3337" s="63">
        <v>23.964653948687999</v>
      </c>
      <c r="C3337" s="63">
        <v>-0.96465394868799947</v>
      </c>
    </row>
    <row r="3338" spans="1:3" x14ac:dyDescent="0.2">
      <c r="A3338" s="63">
        <v>3309</v>
      </c>
      <c r="B3338" s="63">
        <v>4.132708494976999</v>
      </c>
      <c r="C3338" s="63">
        <v>-3.132708494976999</v>
      </c>
    </row>
    <row r="3339" spans="1:3" x14ac:dyDescent="0.2">
      <c r="A3339" s="63">
        <v>3310</v>
      </c>
      <c r="B3339" s="63">
        <v>61.626972421901534</v>
      </c>
      <c r="C3339" s="63">
        <v>4.3730275780984655</v>
      </c>
    </row>
    <row r="3340" spans="1:3" x14ac:dyDescent="0.2">
      <c r="A3340" s="63">
        <v>3311</v>
      </c>
      <c r="B3340" s="63">
        <v>56.302399605438779</v>
      </c>
      <c r="C3340" s="63">
        <v>4.6976003945612206</v>
      </c>
    </row>
    <row r="3341" spans="1:3" x14ac:dyDescent="0.2">
      <c r="A3341" s="63">
        <v>3312</v>
      </c>
      <c r="B3341" s="63">
        <v>-13.228726003875359</v>
      </c>
      <c r="C3341" s="63">
        <v>-3.7712739961246413</v>
      </c>
    </row>
    <row r="3342" spans="1:3" x14ac:dyDescent="0.2">
      <c r="A3342" s="63">
        <v>3313</v>
      </c>
      <c r="B3342" s="63">
        <v>1.8035072996397508</v>
      </c>
      <c r="C3342" s="63">
        <v>-1.8035072996397508</v>
      </c>
    </row>
    <row r="3343" spans="1:3" x14ac:dyDescent="0.2">
      <c r="A3343" s="63">
        <v>3314</v>
      </c>
      <c r="B3343" s="63">
        <v>38.983904247440861</v>
      </c>
      <c r="C3343" s="63">
        <v>5.0160957525591385</v>
      </c>
    </row>
    <row r="3344" spans="1:3" x14ac:dyDescent="0.2">
      <c r="A3344" s="63">
        <v>3315</v>
      </c>
      <c r="B3344" s="63">
        <v>22.051818896032696</v>
      </c>
      <c r="C3344" s="63">
        <v>-5.181889603269596E-2</v>
      </c>
    </row>
    <row r="3345" spans="1:3" x14ac:dyDescent="0.2">
      <c r="A3345" s="63">
        <v>3316</v>
      </c>
      <c r="B3345" s="63">
        <v>39.847957768185196</v>
      </c>
      <c r="C3345" s="63">
        <v>3.1520422318148036</v>
      </c>
    </row>
    <row r="3346" spans="1:3" x14ac:dyDescent="0.2">
      <c r="A3346" s="63">
        <v>3317</v>
      </c>
      <c r="B3346" s="63">
        <v>42.567348674899023</v>
      </c>
      <c r="C3346" s="63">
        <v>7.4326513251009771</v>
      </c>
    </row>
    <row r="3347" spans="1:3" x14ac:dyDescent="0.2">
      <c r="A3347" s="63">
        <v>3318</v>
      </c>
      <c r="B3347" s="63">
        <v>40.457694312284929</v>
      </c>
      <c r="C3347" s="63">
        <v>3.5423056877150714</v>
      </c>
    </row>
    <row r="3348" spans="1:3" x14ac:dyDescent="0.2">
      <c r="A3348" s="63">
        <v>3319</v>
      </c>
      <c r="B3348" s="63">
        <v>35.963804990980584</v>
      </c>
      <c r="C3348" s="63">
        <v>7.0361950090194156</v>
      </c>
    </row>
    <row r="3349" spans="1:3" x14ac:dyDescent="0.2">
      <c r="A3349" s="63">
        <v>3320</v>
      </c>
      <c r="B3349" s="63">
        <v>122.46971858333791</v>
      </c>
      <c r="C3349" s="63">
        <v>12.530281416662092</v>
      </c>
    </row>
    <row r="3350" spans="1:3" x14ac:dyDescent="0.2">
      <c r="A3350" s="63">
        <v>3321</v>
      </c>
      <c r="B3350" s="63">
        <v>36.533156863925079</v>
      </c>
      <c r="C3350" s="63">
        <v>4.466843136074921</v>
      </c>
    </row>
    <row r="3351" spans="1:3" x14ac:dyDescent="0.2">
      <c r="A3351" s="63">
        <v>3322</v>
      </c>
      <c r="B3351" s="63">
        <v>171.08256745269043</v>
      </c>
      <c r="C3351" s="63">
        <v>20.917432547309573</v>
      </c>
    </row>
    <row r="3352" spans="1:3" x14ac:dyDescent="0.2">
      <c r="A3352" s="63">
        <v>3323</v>
      </c>
      <c r="B3352" s="63">
        <v>257.13416571724309</v>
      </c>
      <c r="C3352" s="63">
        <v>25.865834282756907</v>
      </c>
    </row>
    <row r="3353" spans="1:3" x14ac:dyDescent="0.2">
      <c r="A3353" s="63">
        <v>3324</v>
      </c>
      <c r="B3353" s="63">
        <v>91.224691307908472</v>
      </c>
      <c r="C3353" s="63">
        <v>7.775308692091528</v>
      </c>
    </row>
    <row r="3354" spans="1:3" x14ac:dyDescent="0.2">
      <c r="A3354" s="63">
        <v>3325</v>
      </c>
      <c r="B3354" s="63">
        <v>140.94870125828851</v>
      </c>
      <c r="C3354" s="63">
        <v>14.051298741711491</v>
      </c>
    </row>
    <row r="3355" spans="1:3" x14ac:dyDescent="0.2">
      <c r="A3355" s="63">
        <v>3326</v>
      </c>
      <c r="B3355" s="63">
        <v>-167.24418751853901</v>
      </c>
      <c r="C3355" s="63">
        <v>-22.755812481460993</v>
      </c>
    </row>
    <row r="3356" spans="1:3" x14ac:dyDescent="0.2">
      <c r="A3356" s="63">
        <v>3327</v>
      </c>
      <c r="B3356" s="63">
        <v>452.03825839126085</v>
      </c>
      <c r="C3356" s="63">
        <v>58.961741608739146</v>
      </c>
    </row>
    <row r="3357" spans="1:3" x14ac:dyDescent="0.2">
      <c r="A3357" s="63">
        <v>3328</v>
      </c>
      <c r="B3357" s="63">
        <v>-171.44646364775303</v>
      </c>
      <c r="C3357" s="63">
        <v>-45.553536352246965</v>
      </c>
    </row>
    <row r="3358" spans="1:3" x14ac:dyDescent="0.2">
      <c r="A3358" s="63">
        <v>3329</v>
      </c>
      <c r="B3358" s="63">
        <v>216.58494574957641</v>
      </c>
      <c r="C3358" s="63">
        <v>13.415054250423594</v>
      </c>
    </row>
    <row r="3359" spans="1:3" x14ac:dyDescent="0.2">
      <c r="A3359" s="63">
        <v>3330</v>
      </c>
      <c r="B3359" s="63">
        <v>52.960644249453971</v>
      </c>
      <c r="C3359" s="63">
        <v>9.0393557505460294</v>
      </c>
    </row>
    <row r="3360" spans="1:3" x14ac:dyDescent="0.2">
      <c r="A3360" s="63">
        <v>3331</v>
      </c>
      <c r="B3360" s="63">
        <v>329.76682239050444</v>
      </c>
      <c r="C3360" s="63">
        <v>27.233177609495556</v>
      </c>
    </row>
    <row r="3361" spans="1:3" x14ac:dyDescent="0.2">
      <c r="A3361" s="63">
        <v>3332</v>
      </c>
      <c r="B3361" s="63">
        <v>324.87414420798405</v>
      </c>
      <c r="C3361" s="63">
        <v>31.125855792015955</v>
      </c>
    </row>
    <row r="3362" spans="1:3" x14ac:dyDescent="0.2">
      <c r="A3362" s="63">
        <v>3333</v>
      </c>
      <c r="B3362" s="63">
        <v>215.41433332908568</v>
      </c>
      <c r="C3362" s="63">
        <v>16.585666670914321</v>
      </c>
    </row>
    <row r="3363" spans="1:3" x14ac:dyDescent="0.2">
      <c r="A3363" s="63">
        <v>3334</v>
      </c>
      <c r="B3363" s="63">
        <v>-451.3722798310713</v>
      </c>
      <c r="C3363" s="63">
        <v>-70.627720168928704</v>
      </c>
    </row>
    <row r="3364" spans="1:3" x14ac:dyDescent="0.2">
      <c r="A3364" s="63">
        <v>3335</v>
      </c>
      <c r="B3364" s="63">
        <v>53.236248367772625</v>
      </c>
      <c r="C3364" s="63">
        <v>8.7637516322273754</v>
      </c>
    </row>
    <row r="3365" spans="1:3" x14ac:dyDescent="0.2">
      <c r="A3365" s="63">
        <v>3336</v>
      </c>
      <c r="B3365" s="63">
        <v>252.78489906271315</v>
      </c>
      <c r="C3365" s="63">
        <v>34.215100937286849</v>
      </c>
    </row>
    <row r="3366" spans="1:3" x14ac:dyDescent="0.2">
      <c r="A3366" s="63">
        <v>3337</v>
      </c>
      <c r="B3366" s="63">
        <v>181.17097493733783</v>
      </c>
      <c r="C3366" s="63">
        <v>25.829025062662168</v>
      </c>
    </row>
    <row r="3367" spans="1:3" x14ac:dyDescent="0.2">
      <c r="A3367" s="63">
        <v>3338</v>
      </c>
      <c r="B3367" s="63">
        <v>1.2977887150783078</v>
      </c>
      <c r="C3367" s="63">
        <v>-2.2977887150783078</v>
      </c>
    </row>
    <row r="3368" spans="1:3" x14ac:dyDescent="0.2">
      <c r="A3368" s="63">
        <v>3339</v>
      </c>
      <c r="B3368" s="63">
        <v>9.2647349045413048</v>
      </c>
      <c r="C3368" s="63">
        <v>2.7352650954586952</v>
      </c>
    </row>
    <row r="3369" spans="1:3" x14ac:dyDescent="0.2">
      <c r="A3369" s="63">
        <v>3340</v>
      </c>
      <c r="B3369" s="63">
        <v>36.3891926010227</v>
      </c>
      <c r="C3369" s="63">
        <v>7.6108073989773004</v>
      </c>
    </row>
    <row r="3370" spans="1:3" x14ac:dyDescent="0.2">
      <c r="A3370" s="63">
        <v>3341</v>
      </c>
      <c r="B3370" s="63">
        <v>18.955123867140689</v>
      </c>
      <c r="C3370" s="63">
        <v>4.0448761328593115</v>
      </c>
    </row>
    <row r="3371" spans="1:3" x14ac:dyDescent="0.2">
      <c r="A3371" s="63">
        <v>3342</v>
      </c>
      <c r="B3371" s="63">
        <v>13.543511096284771</v>
      </c>
      <c r="C3371" s="63">
        <v>3.4564889037152291</v>
      </c>
    </row>
    <row r="3372" spans="1:3" x14ac:dyDescent="0.2">
      <c r="A3372" s="63">
        <v>3343</v>
      </c>
      <c r="B3372" s="63">
        <v>11.672240483244416</v>
      </c>
      <c r="C3372" s="63">
        <v>0.32775951675558446</v>
      </c>
    </row>
    <row r="3373" spans="1:3" x14ac:dyDescent="0.2">
      <c r="A3373" s="63">
        <v>3344</v>
      </c>
      <c r="B3373" s="63">
        <v>120.66437970076407</v>
      </c>
      <c r="C3373" s="63">
        <v>23.335620299235927</v>
      </c>
    </row>
    <row r="3374" spans="1:3" x14ac:dyDescent="0.2">
      <c r="A3374" s="63">
        <v>3345</v>
      </c>
      <c r="B3374" s="63">
        <v>171.64865288977072</v>
      </c>
      <c r="C3374" s="63">
        <v>6.351347110229284</v>
      </c>
    </row>
    <row r="3375" spans="1:3" x14ac:dyDescent="0.2">
      <c r="A3375" s="63">
        <v>3346</v>
      </c>
      <c r="B3375" s="63">
        <v>27.723707595521017</v>
      </c>
      <c r="C3375" s="63">
        <v>5.2762924044789834</v>
      </c>
    </row>
    <row r="3376" spans="1:3" x14ac:dyDescent="0.2">
      <c r="A3376" s="63">
        <v>3347</v>
      </c>
      <c r="B3376" s="63">
        <v>34.324718941249877</v>
      </c>
      <c r="C3376" s="63">
        <v>2.675281058750123</v>
      </c>
    </row>
    <row r="3377" spans="1:3" x14ac:dyDescent="0.2">
      <c r="A3377" s="63">
        <v>3348</v>
      </c>
      <c r="B3377" s="63">
        <v>-11.713726908112671</v>
      </c>
      <c r="C3377" s="63">
        <v>-2.2862730918873293</v>
      </c>
    </row>
    <row r="3378" spans="1:3" x14ac:dyDescent="0.2">
      <c r="A3378" s="63">
        <v>3349</v>
      </c>
      <c r="B3378" s="63">
        <v>1.7011499121375433</v>
      </c>
      <c r="C3378" s="63">
        <v>-1.7011499121375433</v>
      </c>
    </row>
    <row r="3379" spans="1:3" x14ac:dyDescent="0.2">
      <c r="A3379" s="63">
        <v>3350</v>
      </c>
      <c r="B3379" s="63">
        <v>22.914005212964486</v>
      </c>
      <c r="C3379" s="63">
        <v>2.0859947870355136</v>
      </c>
    </row>
    <row r="3380" spans="1:3" x14ac:dyDescent="0.2">
      <c r="A3380" s="63">
        <v>3351</v>
      </c>
      <c r="B3380" s="63">
        <v>17.778135825952383</v>
      </c>
      <c r="C3380" s="63">
        <v>-0.77813582595238273</v>
      </c>
    </row>
    <row r="3381" spans="1:3" x14ac:dyDescent="0.2">
      <c r="A3381" s="63">
        <v>3352</v>
      </c>
      <c r="B3381" s="63">
        <v>26.716579419705177</v>
      </c>
      <c r="C3381" s="63">
        <v>1.2834205802948233</v>
      </c>
    </row>
    <row r="3382" spans="1:3" x14ac:dyDescent="0.2">
      <c r="A3382" s="63">
        <v>3353</v>
      </c>
      <c r="B3382" s="63">
        <v>90.837192194776136</v>
      </c>
      <c r="C3382" s="63">
        <v>21.162807805223864</v>
      </c>
    </row>
    <row r="3383" spans="1:3" x14ac:dyDescent="0.2">
      <c r="A3383" s="63">
        <v>3354</v>
      </c>
      <c r="B3383" s="63">
        <v>37.418494688154809</v>
      </c>
      <c r="C3383" s="63">
        <v>2.5815053118451914</v>
      </c>
    </row>
    <row r="3384" spans="1:3" x14ac:dyDescent="0.2">
      <c r="A3384" s="63">
        <v>3355</v>
      </c>
      <c r="B3384" s="63">
        <v>25.138257250922468</v>
      </c>
      <c r="C3384" s="63">
        <v>2.861742749077532</v>
      </c>
    </row>
    <row r="3385" spans="1:3" x14ac:dyDescent="0.2">
      <c r="A3385" s="63">
        <v>3356</v>
      </c>
      <c r="B3385" s="63">
        <v>-6.4551469564755601</v>
      </c>
      <c r="C3385" s="63">
        <v>-0.54485304352443986</v>
      </c>
    </row>
    <row r="3386" spans="1:3" x14ac:dyDescent="0.2">
      <c r="A3386" s="63">
        <v>3357</v>
      </c>
      <c r="B3386" s="63">
        <v>89.895332220384589</v>
      </c>
      <c r="C3386" s="63">
        <v>14.104667779615411</v>
      </c>
    </row>
    <row r="3387" spans="1:3" x14ac:dyDescent="0.2">
      <c r="A3387" s="63">
        <v>3358</v>
      </c>
      <c r="B3387" s="63">
        <v>44.986544887596679</v>
      </c>
      <c r="C3387" s="63">
        <v>6.0134551124033209</v>
      </c>
    </row>
    <row r="3388" spans="1:3" x14ac:dyDescent="0.2">
      <c r="A3388" s="63">
        <v>3359</v>
      </c>
      <c r="B3388" s="63">
        <v>94.969453965554067</v>
      </c>
      <c r="C3388" s="63">
        <v>9.0305460344459334</v>
      </c>
    </row>
    <row r="3389" spans="1:3" x14ac:dyDescent="0.2">
      <c r="A3389" s="63">
        <v>3360</v>
      </c>
      <c r="B3389" s="63">
        <v>31.012514165325641</v>
      </c>
      <c r="C3389" s="63">
        <v>11.987485834674359</v>
      </c>
    </row>
    <row r="3390" spans="1:3" x14ac:dyDescent="0.2">
      <c r="A3390" s="63">
        <v>3361</v>
      </c>
      <c r="B3390" s="63">
        <v>45.463681903902405</v>
      </c>
      <c r="C3390" s="63">
        <v>4.5363180960975953</v>
      </c>
    </row>
    <row r="3391" spans="1:3" x14ac:dyDescent="0.2">
      <c r="A3391" s="63">
        <v>3362</v>
      </c>
      <c r="B3391" s="63">
        <v>25.212576368770534</v>
      </c>
      <c r="C3391" s="63">
        <v>-0.21257636877053443</v>
      </c>
    </row>
    <row r="3392" spans="1:3" x14ac:dyDescent="0.2">
      <c r="A3392" s="63">
        <v>3363</v>
      </c>
      <c r="B3392" s="63">
        <v>68.568918026739979</v>
      </c>
      <c r="C3392" s="63">
        <v>8.4310819732600208</v>
      </c>
    </row>
    <row r="3393" spans="1:3" x14ac:dyDescent="0.2">
      <c r="A3393" s="63">
        <v>3364</v>
      </c>
      <c r="B3393" s="63">
        <v>87.049199382703932</v>
      </c>
      <c r="C3393" s="63">
        <v>25.950800617296068</v>
      </c>
    </row>
    <row r="3394" spans="1:3" x14ac:dyDescent="0.2">
      <c r="A3394" s="63">
        <v>3365</v>
      </c>
      <c r="B3394" s="63">
        <v>-12.523830359934871</v>
      </c>
      <c r="C3394" s="63">
        <v>-1.4761696400651285</v>
      </c>
    </row>
    <row r="3395" spans="1:3" x14ac:dyDescent="0.2">
      <c r="A3395" s="63">
        <v>3366</v>
      </c>
      <c r="B3395" s="63">
        <v>26.752977694568596</v>
      </c>
      <c r="C3395" s="63">
        <v>1.247022305431404</v>
      </c>
    </row>
    <row r="3396" spans="1:3" x14ac:dyDescent="0.2">
      <c r="A3396" s="63">
        <v>3367</v>
      </c>
      <c r="B3396" s="63">
        <v>14.25057820071212</v>
      </c>
      <c r="C3396" s="63">
        <v>-2.2505782007121198</v>
      </c>
    </row>
    <row r="3397" spans="1:3" x14ac:dyDescent="0.2">
      <c r="A3397" s="63">
        <v>3368</v>
      </c>
      <c r="B3397" s="63">
        <v>17.762528833265009</v>
      </c>
      <c r="C3397" s="63">
        <v>4.2374711667349914</v>
      </c>
    </row>
    <row r="3398" spans="1:3" x14ac:dyDescent="0.2">
      <c r="A3398" s="63">
        <v>3369</v>
      </c>
      <c r="B3398" s="63">
        <v>66.679704113651823</v>
      </c>
      <c r="C3398" s="63">
        <v>6.3202958863481769</v>
      </c>
    </row>
    <row r="3399" spans="1:3" x14ac:dyDescent="0.2">
      <c r="A3399" s="63">
        <v>3370</v>
      </c>
      <c r="B3399" s="63">
        <v>159.19025471920332</v>
      </c>
      <c r="C3399" s="63">
        <v>24.809745280796676</v>
      </c>
    </row>
    <row r="3400" spans="1:3" x14ac:dyDescent="0.2">
      <c r="A3400" s="63">
        <v>3371</v>
      </c>
      <c r="B3400" s="63">
        <v>49.367699019282377</v>
      </c>
      <c r="C3400" s="63">
        <v>4.6323009807176234</v>
      </c>
    </row>
    <row r="3401" spans="1:3" x14ac:dyDescent="0.2">
      <c r="A3401" s="63">
        <v>3372</v>
      </c>
      <c r="B3401" s="63">
        <v>162.03384805455966</v>
      </c>
      <c r="C3401" s="63">
        <v>36.966151945440345</v>
      </c>
    </row>
    <row r="3402" spans="1:3" x14ac:dyDescent="0.2">
      <c r="A3402" s="63">
        <v>3373</v>
      </c>
      <c r="B3402" s="63">
        <v>131.36694897400113</v>
      </c>
      <c r="C3402" s="63">
        <v>13.633051025998867</v>
      </c>
    </row>
    <row r="3403" spans="1:3" x14ac:dyDescent="0.2">
      <c r="A3403" s="63">
        <v>3374</v>
      </c>
      <c r="B3403" s="63">
        <v>36.568389286119796</v>
      </c>
      <c r="C3403" s="63">
        <v>4.4316107138802039</v>
      </c>
    </row>
    <row r="3404" spans="1:3" x14ac:dyDescent="0.2">
      <c r="A3404" s="63">
        <v>3375</v>
      </c>
      <c r="B3404" s="63">
        <v>168.0777824526173</v>
      </c>
      <c r="C3404" s="63">
        <v>13.922217547382701</v>
      </c>
    </row>
    <row r="3405" spans="1:3" x14ac:dyDescent="0.2">
      <c r="A3405" s="63">
        <v>3376</v>
      </c>
      <c r="B3405" s="63">
        <v>49.367699019282377</v>
      </c>
      <c r="C3405" s="63">
        <v>4.6323009807176234</v>
      </c>
    </row>
    <row r="3406" spans="1:3" x14ac:dyDescent="0.2">
      <c r="A3406" s="63">
        <v>3377</v>
      </c>
      <c r="B3406" s="63">
        <v>190.48926818860042</v>
      </c>
      <c r="C3406" s="63">
        <v>6.5107318113995802</v>
      </c>
    </row>
    <row r="3407" spans="1:3" x14ac:dyDescent="0.2">
      <c r="A3407" s="63">
        <v>3378</v>
      </c>
      <c r="B3407" s="63">
        <v>136.32782310373753</v>
      </c>
      <c r="C3407" s="63">
        <v>8.6721768962624708</v>
      </c>
    </row>
    <row r="3408" spans="1:3" x14ac:dyDescent="0.2">
      <c r="A3408" s="63">
        <v>3379</v>
      </c>
      <c r="B3408" s="63">
        <v>36.568389286119796</v>
      </c>
      <c r="C3408" s="63">
        <v>4.4316107138802039</v>
      </c>
    </row>
    <row r="3409" spans="1:3" x14ac:dyDescent="0.2">
      <c r="A3409" s="63">
        <v>3380</v>
      </c>
      <c r="B3409" s="63">
        <v>191.81090860514297</v>
      </c>
      <c r="C3409" s="63">
        <v>33.18909139485703</v>
      </c>
    </row>
    <row r="3410" spans="1:3" x14ac:dyDescent="0.2">
      <c r="A3410" s="63">
        <v>3381</v>
      </c>
      <c r="B3410" s="63">
        <v>187.05261454788283</v>
      </c>
      <c r="C3410" s="63">
        <v>19.947385452117175</v>
      </c>
    </row>
    <row r="3411" spans="1:3" x14ac:dyDescent="0.2">
      <c r="A3411" s="63">
        <v>3382</v>
      </c>
      <c r="B3411" s="63">
        <v>318.74478091877745</v>
      </c>
      <c r="C3411" s="63">
        <v>43.255219081222549</v>
      </c>
    </row>
    <row r="3412" spans="1:3" x14ac:dyDescent="0.2">
      <c r="A3412" s="63">
        <v>3383</v>
      </c>
      <c r="B3412" s="63">
        <v>223.87983837390962</v>
      </c>
      <c r="C3412" s="63">
        <v>6.1201616260903791</v>
      </c>
    </row>
    <row r="3413" spans="1:3" x14ac:dyDescent="0.2">
      <c r="A3413" s="63">
        <v>3384</v>
      </c>
      <c r="B3413" s="63">
        <v>326.46169623170067</v>
      </c>
      <c r="C3413" s="63">
        <v>35.538303768299329</v>
      </c>
    </row>
    <row r="3414" spans="1:3" x14ac:dyDescent="0.2">
      <c r="A3414" s="63">
        <v>3385</v>
      </c>
      <c r="B3414" s="63">
        <v>172.92860856641383</v>
      </c>
      <c r="C3414" s="63">
        <v>35.071391433586172</v>
      </c>
    </row>
    <row r="3415" spans="1:3" x14ac:dyDescent="0.2">
      <c r="A3415" s="63">
        <v>3386</v>
      </c>
      <c r="B3415" s="63">
        <v>202.93392538168936</v>
      </c>
      <c r="C3415" s="63">
        <v>27.066074618310637</v>
      </c>
    </row>
    <row r="3416" spans="1:3" x14ac:dyDescent="0.2">
      <c r="A3416" s="63">
        <v>3387</v>
      </c>
      <c r="B3416" s="63">
        <v>245.4605239121459</v>
      </c>
      <c r="C3416" s="63">
        <v>40.539476087854098</v>
      </c>
    </row>
    <row r="3417" spans="1:3" x14ac:dyDescent="0.2">
      <c r="A3417" s="63">
        <v>3388</v>
      </c>
      <c r="B3417" s="63">
        <v>21.285747734513286</v>
      </c>
      <c r="C3417" s="63">
        <v>4.7142522654867136</v>
      </c>
    </row>
    <row r="3418" spans="1:3" x14ac:dyDescent="0.2">
      <c r="A3418" s="63">
        <v>3389</v>
      </c>
      <c r="B3418" s="63">
        <v>16.835035749393043</v>
      </c>
      <c r="C3418" s="63">
        <v>4.1649642506069569</v>
      </c>
    </row>
    <row r="3419" spans="1:3" x14ac:dyDescent="0.2">
      <c r="A3419" s="63">
        <v>3390</v>
      </c>
      <c r="B3419" s="63">
        <v>1.2057566004054241</v>
      </c>
      <c r="C3419" s="63">
        <v>-0.20575660040542409</v>
      </c>
    </row>
    <row r="3420" spans="1:3" x14ac:dyDescent="0.2">
      <c r="A3420" s="63">
        <v>3391</v>
      </c>
      <c r="B3420" s="63">
        <v>20.45940139641953</v>
      </c>
      <c r="C3420" s="63">
        <v>4.5405986035804702</v>
      </c>
    </row>
    <row r="3421" spans="1:3" x14ac:dyDescent="0.2">
      <c r="A3421" s="63">
        <v>3392</v>
      </c>
      <c r="B3421" s="63">
        <v>35.331866982374066</v>
      </c>
      <c r="C3421" s="63">
        <v>7.6681330176259337</v>
      </c>
    </row>
    <row r="3422" spans="1:3" x14ac:dyDescent="0.2">
      <c r="A3422" s="63">
        <v>3393</v>
      </c>
      <c r="B3422" s="63">
        <v>3.916241775913762</v>
      </c>
      <c r="C3422" s="63">
        <v>-0.91624177591376199</v>
      </c>
    </row>
    <row r="3423" spans="1:3" x14ac:dyDescent="0.2">
      <c r="A3423" s="63">
        <v>3394</v>
      </c>
      <c r="B3423" s="63">
        <v>-37.438156557674631</v>
      </c>
      <c r="C3423" s="63">
        <v>-19.561843442325369</v>
      </c>
    </row>
    <row r="3424" spans="1:3" x14ac:dyDescent="0.2">
      <c r="A3424" s="63">
        <v>3395</v>
      </c>
      <c r="B3424" s="63">
        <v>26.606625666237335</v>
      </c>
      <c r="C3424" s="63">
        <v>-0.60662566623733483</v>
      </c>
    </row>
    <row r="3425" spans="1:3" x14ac:dyDescent="0.2">
      <c r="A3425" s="63">
        <v>3396</v>
      </c>
      <c r="B3425" s="63">
        <v>-8.3506369714172397</v>
      </c>
      <c r="C3425" s="63">
        <v>-3.6493630285827603</v>
      </c>
    </row>
    <row r="3426" spans="1:3" x14ac:dyDescent="0.2">
      <c r="A3426" s="63">
        <v>3397</v>
      </c>
      <c r="B3426" s="63">
        <v>3.875011961712858</v>
      </c>
      <c r="C3426" s="63">
        <v>-2.875011961712858</v>
      </c>
    </row>
    <row r="3427" spans="1:3" x14ac:dyDescent="0.2">
      <c r="A3427" s="63">
        <v>3398</v>
      </c>
      <c r="B3427" s="63">
        <v>35.304961680652241</v>
      </c>
      <c r="C3427" s="63">
        <v>1.6950383193477592</v>
      </c>
    </row>
    <row r="3428" spans="1:3" x14ac:dyDescent="0.2">
      <c r="A3428" s="63">
        <v>3399</v>
      </c>
      <c r="B3428" s="63">
        <v>29.073075809984097</v>
      </c>
      <c r="C3428" s="63">
        <v>3.9269241900159031</v>
      </c>
    </row>
    <row r="3429" spans="1:3" x14ac:dyDescent="0.2">
      <c r="A3429" s="63">
        <v>3400</v>
      </c>
      <c r="B3429" s="63">
        <v>33.681323539202992</v>
      </c>
      <c r="C3429" s="63">
        <v>6.3186764607970076</v>
      </c>
    </row>
    <row r="3430" spans="1:3" x14ac:dyDescent="0.2">
      <c r="A3430" s="63">
        <v>3401</v>
      </c>
      <c r="B3430" s="63">
        <v>32.571823850092713</v>
      </c>
      <c r="C3430" s="63">
        <v>6.4281761499072871</v>
      </c>
    </row>
    <row r="3431" spans="1:3" x14ac:dyDescent="0.2">
      <c r="A3431" s="63">
        <v>3402</v>
      </c>
      <c r="B3431" s="63">
        <v>11.596578131319646</v>
      </c>
      <c r="C3431" s="63">
        <v>0.40342186868035412</v>
      </c>
    </row>
    <row r="3432" spans="1:3" x14ac:dyDescent="0.2">
      <c r="A3432" s="63">
        <v>3403</v>
      </c>
      <c r="B3432" s="63">
        <v>18.075545706881602</v>
      </c>
      <c r="C3432" s="63">
        <v>3.9244542931183979</v>
      </c>
    </row>
    <row r="3433" spans="1:3" x14ac:dyDescent="0.2">
      <c r="A3433" s="63">
        <v>3404</v>
      </c>
      <c r="B3433" s="63">
        <v>132.65401758007306</v>
      </c>
      <c r="C3433" s="63">
        <v>9.3459824199269406</v>
      </c>
    </row>
    <row r="3434" spans="1:3" x14ac:dyDescent="0.2">
      <c r="A3434" s="63">
        <v>3405</v>
      </c>
      <c r="B3434" s="63">
        <v>141.51406791354833</v>
      </c>
      <c r="C3434" s="63">
        <v>0.48593208645166897</v>
      </c>
    </row>
    <row r="3435" spans="1:3" x14ac:dyDescent="0.2">
      <c r="A3435" s="63">
        <v>3406</v>
      </c>
      <c r="B3435" s="63">
        <v>12.940753556334677</v>
      </c>
      <c r="C3435" s="63">
        <v>-1.9407535563346769</v>
      </c>
    </row>
    <row r="3436" spans="1:3" x14ac:dyDescent="0.2">
      <c r="A3436" s="63">
        <v>3407</v>
      </c>
      <c r="B3436" s="63">
        <v>25.443153050191153</v>
      </c>
      <c r="C3436" s="63">
        <v>0.55684694980884686</v>
      </c>
    </row>
    <row r="3437" spans="1:3" x14ac:dyDescent="0.2">
      <c r="A3437" s="63">
        <v>3408</v>
      </c>
      <c r="B3437" s="63">
        <v>24.247318138805081</v>
      </c>
      <c r="C3437" s="63">
        <v>1.7526818611949189</v>
      </c>
    </row>
    <row r="3438" spans="1:3" x14ac:dyDescent="0.2">
      <c r="A3438" s="63">
        <v>3409</v>
      </c>
      <c r="B3438" s="63">
        <v>-13.833655004312314</v>
      </c>
      <c r="C3438" s="63">
        <v>-1.1663449956876857</v>
      </c>
    </row>
    <row r="3439" spans="1:3" x14ac:dyDescent="0.2">
      <c r="A3439" s="63">
        <v>3410</v>
      </c>
      <c r="B3439" s="63">
        <v>115.98763180616609</v>
      </c>
      <c r="C3439" s="63">
        <v>-3.9876318061660925</v>
      </c>
    </row>
    <row r="3440" spans="1:3" x14ac:dyDescent="0.2">
      <c r="A3440" s="63">
        <v>3411</v>
      </c>
      <c r="B3440" s="63">
        <v>52.138694169061232</v>
      </c>
      <c r="C3440" s="63">
        <v>4.8613058309387682</v>
      </c>
    </row>
    <row r="3441" spans="1:3" x14ac:dyDescent="0.2">
      <c r="A3441" s="63">
        <v>3412</v>
      </c>
      <c r="B3441" s="63">
        <v>77.06588172268998</v>
      </c>
      <c r="C3441" s="63">
        <v>9.9341182773100201</v>
      </c>
    </row>
    <row r="3442" spans="1:3" x14ac:dyDescent="0.2">
      <c r="A3442" s="63">
        <v>3413</v>
      </c>
      <c r="B3442" s="63">
        <v>25.161745532385613</v>
      </c>
      <c r="C3442" s="63">
        <v>2.8382544676143873</v>
      </c>
    </row>
    <row r="3443" spans="1:3" x14ac:dyDescent="0.2">
      <c r="A3443" s="63">
        <v>3414</v>
      </c>
      <c r="B3443" s="63">
        <v>-8.5621650592749301</v>
      </c>
      <c r="C3443" s="63">
        <v>-1.4378349407250699</v>
      </c>
    </row>
    <row r="3444" spans="1:3" x14ac:dyDescent="0.2">
      <c r="A3444" s="63">
        <v>3415</v>
      </c>
      <c r="B3444" s="63">
        <v>22.035798783655977</v>
      </c>
      <c r="C3444" s="63">
        <v>2.9642012163440228</v>
      </c>
    </row>
    <row r="3445" spans="1:3" x14ac:dyDescent="0.2">
      <c r="A3445" s="63">
        <v>3416</v>
      </c>
      <c r="B3445" s="63">
        <v>29.250613370684935</v>
      </c>
      <c r="C3445" s="63">
        <v>-0.25061337068493472</v>
      </c>
    </row>
    <row r="3446" spans="1:3" x14ac:dyDescent="0.2">
      <c r="A3446" s="63">
        <v>3417</v>
      </c>
      <c r="B3446" s="63">
        <v>37.742419773868292</v>
      </c>
      <c r="C3446" s="63">
        <v>10.257580226131708</v>
      </c>
    </row>
    <row r="3447" spans="1:3" x14ac:dyDescent="0.2">
      <c r="A3447" s="63">
        <v>3418</v>
      </c>
      <c r="B3447" s="63">
        <v>92.32009300990704</v>
      </c>
      <c r="C3447" s="63">
        <v>8.6799069900929595</v>
      </c>
    </row>
    <row r="3448" spans="1:3" x14ac:dyDescent="0.2">
      <c r="A3448" s="63">
        <v>3419</v>
      </c>
      <c r="B3448" s="63">
        <v>92.936547093823293</v>
      </c>
      <c r="C3448" s="63">
        <v>4.0634529061767068</v>
      </c>
    </row>
    <row r="3449" spans="1:3" x14ac:dyDescent="0.2">
      <c r="A3449" s="63">
        <v>3420</v>
      </c>
      <c r="B3449" s="63">
        <v>36.614786325029698</v>
      </c>
      <c r="C3449" s="63">
        <v>2.3852136749703021</v>
      </c>
    </row>
    <row r="3450" spans="1:3" x14ac:dyDescent="0.2">
      <c r="A3450" s="63">
        <v>3421</v>
      </c>
      <c r="B3450" s="63">
        <v>29.073075809984097</v>
      </c>
      <c r="C3450" s="63">
        <v>3.9269241900159031</v>
      </c>
    </row>
    <row r="3451" spans="1:3" x14ac:dyDescent="0.2">
      <c r="A3451" s="63">
        <v>3422</v>
      </c>
      <c r="B3451" s="63">
        <v>32.371498894825542</v>
      </c>
      <c r="C3451" s="63">
        <v>6.6285011051744576</v>
      </c>
    </row>
    <row r="3452" spans="1:3" x14ac:dyDescent="0.2">
      <c r="A3452" s="63">
        <v>3423</v>
      </c>
      <c r="B3452" s="63">
        <v>13.532932808221904</v>
      </c>
      <c r="C3452" s="63">
        <v>3.4670671917780957</v>
      </c>
    </row>
    <row r="3453" spans="1:3" x14ac:dyDescent="0.2">
      <c r="A3453" s="63">
        <v>3424</v>
      </c>
      <c r="B3453" s="63">
        <v>-9.8719897036523729</v>
      </c>
      <c r="C3453" s="63">
        <v>-1.1280102963476271</v>
      </c>
    </row>
    <row r="3454" spans="1:3" x14ac:dyDescent="0.2">
      <c r="A3454" s="63">
        <v>3425</v>
      </c>
      <c r="B3454" s="63">
        <v>22.134183578044816</v>
      </c>
      <c r="C3454" s="63">
        <v>-0.13418357804481573</v>
      </c>
    </row>
    <row r="3455" spans="1:3" x14ac:dyDescent="0.2">
      <c r="A3455" s="63">
        <v>3426</v>
      </c>
      <c r="B3455" s="63">
        <v>89.948180853676675</v>
      </c>
      <c r="C3455" s="63">
        <v>14.051819146323325</v>
      </c>
    </row>
    <row r="3456" spans="1:3" x14ac:dyDescent="0.2">
      <c r="A3456" s="63">
        <v>3427</v>
      </c>
      <c r="B3456" s="63">
        <v>22.035798783655977</v>
      </c>
      <c r="C3456" s="63">
        <v>2.9642012163440228</v>
      </c>
    </row>
    <row r="3457" spans="1:3" x14ac:dyDescent="0.2">
      <c r="A3457" s="63">
        <v>3428</v>
      </c>
      <c r="B3457" s="63">
        <v>27.940788726307492</v>
      </c>
      <c r="C3457" s="63">
        <v>5.9211273692508115E-2</v>
      </c>
    </row>
    <row r="3458" spans="1:3" x14ac:dyDescent="0.2">
      <c r="A3458" s="63">
        <v>3429</v>
      </c>
      <c r="B3458" s="63">
        <v>97.621817105240979</v>
      </c>
      <c r="C3458" s="63">
        <v>-0.62181710524097866</v>
      </c>
    </row>
    <row r="3459" spans="1:3" x14ac:dyDescent="0.2">
      <c r="A3459" s="63">
        <v>3430</v>
      </c>
      <c r="B3459" s="63">
        <v>53.384022330263747</v>
      </c>
      <c r="C3459" s="63">
        <v>7.6159776697362531</v>
      </c>
    </row>
    <row r="3460" spans="1:3" x14ac:dyDescent="0.2">
      <c r="A3460" s="63">
        <v>3431</v>
      </c>
      <c r="B3460" s="63">
        <v>77.06588172268998</v>
      </c>
      <c r="C3460" s="63">
        <v>9.9341182773100201</v>
      </c>
    </row>
    <row r="3461" spans="1:3" x14ac:dyDescent="0.2">
      <c r="A3461" s="63">
        <v>3432</v>
      </c>
      <c r="B3461" s="63">
        <v>28.096275632714267</v>
      </c>
      <c r="C3461" s="63">
        <v>19.903724367285733</v>
      </c>
    </row>
    <row r="3462" spans="1:3" x14ac:dyDescent="0.2">
      <c r="A3462" s="63">
        <v>3433</v>
      </c>
      <c r="B3462" s="63">
        <v>92.32009300990704</v>
      </c>
      <c r="C3462" s="63">
        <v>8.6799069900929595</v>
      </c>
    </row>
    <row r="3463" spans="1:3" x14ac:dyDescent="0.2">
      <c r="A3463" s="63">
        <v>3434</v>
      </c>
      <c r="B3463" s="63">
        <v>117.42759512532926</v>
      </c>
      <c r="C3463" s="63">
        <v>26.572404874670738</v>
      </c>
    </row>
    <row r="3464" spans="1:3" x14ac:dyDescent="0.2">
      <c r="A3464" s="63">
        <v>3435</v>
      </c>
      <c r="B3464" s="63">
        <v>123.94360028836837</v>
      </c>
      <c r="C3464" s="63">
        <v>17.056399711631627</v>
      </c>
    </row>
    <row r="3465" spans="1:3" x14ac:dyDescent="0.2">
      <c r="A3465" s="63">
        <v>3436</v>
      </c>
      <c r="B3465" s="63">
        <v>14.25057820071212</v>
      </c>
      <c r="C3465" s="63">
        <v>-2.2505782007121198</v>
      </c>
    </row>
    <row r="3466" spans="1:3" x14ac:dyDescent="0.2">
      <c r="A3466" s="63">
        <v>3437</v>
      </c>
      <c r="B3466" s="63">
        <v>18.075545706881602</v>
      </c>
      <c r="C3466" s="63">
        <v>3.9244542931183979</v>
      </c>
    </row>
    <row r="3467" spans="1:3" x14ac:dyDescent="0.2">
      <c r="A3467" s="63">
        <v>3438</v>
      </c>
      <c r="B3467" s="63">
        <v>11.596578131319646</v>
      </c>
      <c r="C3467" s="63">
        <v>0.40342186868035412</v>
      </c>
    </row>
    <row r="3468" spans="1:3" x14ac:dyDescent="0.2">
      <c r="A3468" s="63">
        <v>3439</v>
      </c>
      <c r="B3468" s="63">
        <v>5.8216849903908017</v>
      </c>
      <c r="C3468" s="63">
        <v>2.1783150096091983</v>
      </c>
    </row>
    <row r="3469" spans="1:3" x14ac:dyDescent="0.2">
      <c r="A3469" s="63">
        <v>3440</v>
      </c>
      <c r="B3469" s="63">
        <v>115.16081945121005</v>
      </c>
      <c r="C3469" s="63">
        <v>-2.1608194512100454</v>
      </c>
    </row>
    <row r="3470" spans="1:3" x14ac:dyDescent="0.2">
      <c r="A3470" s="63">
        <v>3441</v>
      </c>
      <c r="B3470" s="63">
        <v>666.70072426164438</v>
      </c>
      <c r="C3470" s="63">
        <v>110.29927573835562</v>
      </c>
    </row>
    <row r="3471" spans="1:3" x14ac:dyDescent="0.2">
      <c r="A3471" s="63">
        <v>3442</v>
      </c>
      <c r="B3471" s="63">
        <v>3.875011961712858</v>
      </c>
      <c r="C3471" s="63">
        <v>-2.875011961712858</v>
      </c>
    </row>
    <row r="3472" spans="1:3" x14ac:dyDescent="0.2">
      <c r="A3472" s="63">
        <v>3443</v>
      </c>
      <c r="B3472" s="63">
        <v>22.595572378890733</v>
      </c>
      <c r="C3472" s="63">
        <v>5.4044276211092672</v>
      </c>
    </row>
    <row r="3473" spans="1:3" x14ac:dyDescent="0.2">
      <c r="A3473" s="63">
        <v>3444</v>
      </c>
      <c r="B3473" s="63">
        <v>35.331866982374066</v>
      </c>
      <c r="C3473" s="63">
        <v>7.6681330176259337</v>
      </c>
    </row>
    <row r="3474" spans="1:3" x14ac:dyDescent="0.2">
      <c r="A3474" s="63">
        <v>3445</v>
      </c>
      <c r="B3474" s="63">
        <v>2.6064171315363192</v>
      </c>
      <c r="C3474" s="63">
        <v>-1.6064171315363192</v>
      </c>
    </row>
    <row r="3475" spans="1:3" x14ac:dyDescent="0.2">
      <c r="A3475" s="63">
        <v>3446</v>
      </c>
      <c r="B3475" s="63">
        <v>-8.3506369714172397</v>
      </c>
      <c r="C3475" s="63">
        <v>-3.6493630285827603</v>
      </c>
    </row>
    <row r="3476" spans="1:3" x14ac:dyDescent="0.2">
      <c r="A3476" s="63">
        <v>3447</v>
      </c>
      <c r="B3476" s="63">
        <v>61.668076914462034</v>
      </c>
      <c r="C3476" s="63">
        <v>4.3319230855379658</v>
      </c>
    </row>
    <row r="3477" spans="1:3" x14ac:dyDescent="0.2">
      <c r="A3477" s="63">
        <v>3448</v>
      </c>
      <c r="B3477" s="63">
        <v>56.343504097999286</v>
      </c>
      <c r="C3477" s="63">
        <v>4.6564959020007137</v>
      </c>
    </row>
    <row r="3478" spans="1:3" x14ac:dyDescent="0.2">
      <c r="A3478" s="63">
        <v>3449</v>
      </c>
      <c r="B3478" s="63">
        <v>297.01848064702847</v>
      </c>
      <c r="C3478" s="63">
        <v>18.981519352971532</v>
      </c>
    </row>
    <row r="3479" spans="1:3" x14ac:dyDescent="0.2">
      <c r="A3479" s="63">
        <v>3450</v>
      </c>
      <c r="B3479" s="63">
        <v>-340.12952796208009</v>
      </c>
      <c r="C3479" s="63">
        <v>-79.87047203791991</v>
      </c>
    </row>
    <row r="3480" spans="1:3" x14ac:dyDescent="0.2">
      <c r="A3480" s="63">
        <v>3451</v>
      </c>
      <c r="B3480" s="63">
        <v>186.01140634828545</v>
      </c>
      <c r="C3480" s="63">
        <v>12.988593651714552</v>
      </c>
    </row>
    <row r="3481" spans="1:3" x14ac:dyDescent="0.2">
      <c r="A3481" s="63">
        <v>3452</v>
      </c>
      <c r="B3481" s="63">
        <v>171.59244004354423</v>
      </c>
      <c r="C3481" s="63">
        <v>12.407559956455771</v>
      </c>
    </row>
    <row r="3482" spans="1:3" x14ac:dyDescent="0.2">
      <c r="A3482" s="63">
        <v>3453</v>
      </c>
      <c r="B3482" s="63">
        <v>134.94980251214409</v>
      </c>
      <c r="C3482" s="63">
        <v>10.050197487855911</v>
      </c>
    </row>
    <row r="3483" spans="1:3" x14ac:dyDescent="0.2">
      <c r="A3483" s="63">
        <v>3454</v>
      </c>
      <c r="B3483" s="63">
        <v>-328.47264110533865</v>
      </c>
      <c r="C3483" s="63">
        <v>-63.527358894661347</v>
      </c>
    </row>
    <row r="3484" spans="1:3" x14ac:dyDescent="0.2">
      <c r="A3484" s="63">
        <v>3455</v>
      </c>
      <c r="B3484" s="63">
        <v>236.85959710618511</v>
      </c>
      <c r="C3484" s="63">
        <v>10.140402893814894</v>
      </c>
    </row>
    <row r="3485" spans="1:3" x14ac:dyDescent="0.2">
      <c r="A3485" s="63">
        <v>3456</v>
      </c>
      <c r="B3485" s="63">
        <v>451.04493381179446</v>
      </c>
      <c r="C3485" s="63">
        <v>56.955066188205535</v>
      </c>
    </row>
    <row r="3486" spans="1:3" x14ac:dyDescent="0.2">
      <c r="A3486" s="63">
        <v>3457</v>
      </c>
      <c r="B3486" s="63">
        <v>77.402652135146113</v>
      </c>
      <c r="C3486" s="63">
        <v>6.5973478648538872</v>
      </c>
    </row>
    <row r="3487" spans="1:3" x14ac:dyDescent="0.2">
      <c r="A3487" s="63">
        <v>3458</v>
      </c>
      <c r="B3487" s="63">
        <v>36.614786325029698</v>
      </c>
      <c r="C3487" s="63">
        <v>2.3852136749703021</v>
      </c>
    </row>
    <row r="3488" spans="1:3" x14ac:dyDescent="0.2">
      <c r="A3488" s="63">
        <v>3459</v>
      </c>
      <c r="B3488" s="63">
        <v>56.178512180432421</v>
      </c>
      <c r="C3488" s="63">
        <v>6.8214878195675794</v>
      </c>
    </row>
    <row r="3489" spans="1:3" x14ac:dyDescent="0.2">
      <c r="A3489" s="63">
        <v>3460</v>
      </c>
      <c r="B3489" s="63">
        <v>77.06588172268998</v>
      </c>
      <c r="C3489" s="63">
        <v>9.9341182773100201</v>
      </c>
    </row>
    <row r="3490" spans="1:3" x14ac:dyDescent="0.2">
      <c r="A3490" s="63">
        <v>3461</v>
      </c>
      <c r="B3490" s="63">
        <v>-1.9560858977654321</v>
      </c>
      <c r="C3490" s="63">
        <v>-8.0439141022345684</v>
      </c>
    </row>
    <row r="3491" spans="1:3" x14ac:dyDescent="0.2">
      <c r="A3491" s="63">
        <v>3462</v>
      </c>
      <c r="B3491" s="63">
        <v>52.138694169061232</v>
      </c>
      <c r="C3491" s="63">
        <v>4.8613058309387682</v>
      </c>
    </row>
    <row r="3492" spans="1:3" x14ac:dyDescent="0.2">
      <c r="A3492" s="63">
        <v>3463</v>
      </c>
      <c r="B3492" s="63">
        <v>26.471570176763056</v>
      </c>
      <c r="C3492" s="63">
        <v>2.5284298232369444</v>
      </c>
    </row>
    <row r="3493" spans="1:3" x14ac:dyDescent="0.2">
      <c r="A3493" s="63">
        <v>3464</v>
      </c>
      <c r="B3493" s="63">
        <v>21.285747734513286</v>
      </c>
      <c r="C3493" s="63">
        <v>4.7142522654867136</v>
      </c>
    </row>
    <row r="3494" spans="1:3" x14ac:dyDescent="0.2">
      <c r="A3494" s="63">
        <v>3465</v>
      </c>
      <c r="B3494" s="63">
        <v>16.835035749393043</v>
      </c>
      <c r="C3494" s="63">
        <v>4.1649642506069569</v>
      </c>
    </row>
    <row r="3495" spans="1:3" x14ac:dyDescent="0.2">
      <c r="A3495" s="63">
        <v>3466</v>
      </c>
      <c r="B3495" s="63">
        <v>56.343504097999286</v>
      </c>
      <c r="C3495" s="63">
        <v>4.6564959020007137</v>
      </c>
    </row>
    <row r="3496" spans="1:3" x14ac:dyDescent="0.2">
      <c r="A3496" s="63">
        <v>3467</v>
      </c>
      <c r="B3496" s="63">
        <v>-44.535667686744517</v>
      </c>
      <c r="C3496" s="63">
        <v>-13.464332313255483</v>
      </c>
    </row>
    <row r="3497" spans="1:3" x14ac:dyDescent="0.2">
      <c r="A3497" s="63">
        <v>3468</v>
      </c>
      <c r="B3497" s="63">
        <v>-3.7407087814679345</v>
      </c>
      <c r="C3497" s="63">
        <v>-7.2592912185320655</v>
      </c>
    </row>
    <row r="3498" spans="1:3" x14ac:dyDescent="0.2">
      <c r="A3498" s="63">
        <v>3469</v>
      </c>
      <c r="B3498" s="63">
        <v>3.916241775913762</v>
      </c>
      <c r="C3498" s="63">
        <v>-0.91624177591376199</v>
      </c>
    </row>
    <row r="3499" spans="1:3" x14ac:dyDescent="0.2">
      <c r="A3499" s="63">
        <v>3470</v>
      </c>
      <c r="B3499" s="63">
        <v>25.296801021859885</v>
      </c>
      <c r="C3499" s="63">
        <v>-0.29680102185988488</v>
      </c>
    </row>
    <row r="3500" spans="1:3" x14ac:dyDescent="0.2">
      <c r="A3500" s="63">
        <v>3471</v>
      </c>
      <c r="B3500" s="63">
        <v>27.940788726307492</v>
      </c>
      <c r="C3500" s="63">
        <v>5.9211273692508115E-2</v>
      </c>
    </row>
    <row r="3501" spans="1:3" x14ac:dyDescent="0.2">
      <c r="A3501" s="63">
        <v>3472</v>
      </c>
      <c r="B3501" s="63">
        <v>33.125345709666604</v>
      </c>
      <c r="C3501" s="63">
        <v>13.874654290333396</v>
      </c>
    </row>
    <row r="3502" spans="1:3" x14ac:dyDescent="0.2">
      <c r="A3502" s="63">
        <v>3473</v>
      </c>
      <c r="B3502" s="63">
        <v>66.679704113651823</v>
      </c>
      <c r="C3502" s="63">
        <v>6.3202958863481769</v>
      </c>
    </row>
    <row r="3503" spans="1:3" x14ac:dyDescent="0.2">
      <c r="A3503" s="63">
        <v>3474</v>
      </c>
      <c r="B3503" s="63">
        <v>18.075545706881602</v>
      </c>
      <c r="C3503" s="63">
        <v>3.9244542931183979</v>
      </c>
    </row>
    <row r="3504" spans="1:3" x14ac:dyDescent="0.2">
      <c r="A3504" s="63">
        <v>3475</v>
      </c>
      <c r="B3504" s="63">
        <v>153.34363761456086</v>
      </c>
      <c r="C3504" s="63">
        <v>-12.343637614560862</v>
      </c>
    </row>
    <row r="3505" spans="1:3" x14ac:dyDescent="0.2">
      <c r="A3505" s="63">
        <v>3476</v>
      </c>
      <c r="B3505" s="63">
        <v>12.906402775697092</v>
      </c>
      <c r="C3505" s="63">
        <v>1.0935972243029077</v>
      </c>
    </row>
    <row r="3506" spans="1:3" x14ac:dyDescent="0.2">
      <c r="A3506" s="63">
        <v>3477</v>
      </c>
      <c r="B3506" s="63">
        <v>127.69314345033669</v>
      </c>
      <c r="C3506" s="63">
        <v>14.306856549663308</v>
      </c>
    </row>
    <row r="3507" spans="1:3" x14ac:dyDescent="0.2">
      <c r="A3507" s="63">
        <v>3478</v>
      </c>
      <c r="B3507" s="63">
        <v>25.443153050191153</v>
      </c>
      <c r="C3507" s="63">
        <v>0.55684694980884686</v>
      </c>
    </row>
    <row r="3508" spans="1:3" x14ac:dyDescent="0.2">
      <c r="A3508" s="63">
        <v>3479</v>
      </c>
      <c r="B3508" s="63">
        <v>24.247318138805081</v>
      </c>
      <c r="C3508" s="63">
        <v>1.7526818611949189</v>
      </c>
    </row>
    <row r="3509" spans="1:3" x14ac:dyDescent="0.2">
      <c r="A3509" s="63">
        <v>3480</v>
      </c>
      <c r="B3509" s="63">
        <v>326.65761411036726</v>
      </c>
      <c r="C3509" s="63">
        <v>18.342385889632737</v>
      </c>
    </row>
    <row r="3510" spans="1:3" x14ac:dyDescent="0.2">
      <c r="A3510" s="63">
        <v>3481</v>
      </c>
      <c r="B3510" s="63">
        <v>49.367699019282377</v>
      </c>
      <c r="C3510" s="63">
        <v>4.6323009807176234</v>
      </c>
    </row>
    <row r="3511" spans="1:3" x14ac:dyDescent="0.2">
      <c r="A3511" s="63">
        <v>3482</v>
      </c>
      <c r="B3511" s="63">
        <v>43.902605172986782</v>
      </c>
      <c r="C3511" s="63">
        <v>-2.9026051729867817</v>
      </c>
    </row>
    <row r="3512" spans="1:3" x14ac:dyDescent="0.2">
      <c r="A3512" s="63">
        <v>3483</v>
      </c>
      <c r="B3512" s="63">
        <v>173.79727299009375</v>
      </c>
      <c r="C3512" s="63">
        <v>10.202727009906255</v>
      </c>
    </row>
    <row r="3513" spans="1:3" x14ac:dyDescent="0.2">
      <c r="A3513" s="63">
        <v>3484</v>
      </c>
      <c r="B3513" s="63">
        <v>133.84738603886936</v>
      </c>
      <c r="C3513" s="63">
        <v>11.152613961130641</v>
      </c>
    </row>
    <row r="3514" spans="1:3" x14ac:dyDescent="0.2">
      <c r="A3514" s="63">
        <v>3485</v>
      </c>
      <c r="B3514" s="63">
        <v>3.916241775913762</v>
      </c>
      <c r="C3514" s="63">
        <v>-0.91624177591376199</v>
      </c>
    </row>
    <row r="3515" spans="1:3" x14ac:dyDescent="0.2">
      <c r="A3515" s="63">
        <v>3486</v>
      </c>
      <c r="B3515" s="63">
        <v>26.606625666237335</v>
      </c>
      <c r="C3515" s="63">
        <v>-0.60662566623733483</v>
      </c>
    </row>
    <row r="3516" spans="1:3" x14ac:dyDescent="0.2">
      <c r="A3516" s="63">
        <v>3487</v>
      </c>
      <c r="B3516" s="63">
        <v>-8.3506369714172397</v>
      </c>
      <c r="C3516" s="63">
        <v>-3.6493630285827603</v>
      </c>
    </row>
    <row r="3517" spans="1:3" x14ac:dyDescent="0.2">
      <c r="A3517" s="63">
        <v>3488</v>
      </c>
      <c r="B3517" s="63">
        <v>62.977901558839484</v>
      </c>
      <c r="C3517" s="63">
        <v>5.0220984411605158</v>
      </c>
    </row>
    <row r="3518" spans="1:3" x14ac:dyDescent="0.2">
      <c r="A3518" s="63">
        <v>3489</v>
      </c>
      <c r="B3518" s="63">
        <v>56.343504097999286</v>
      </c>
      <c r="C3518" s="63">
        <v>4.6564959020007137</v>
      </c>
    </row>
    <row r="3519" spans="1:3" x14ac:dyDescent="0.2">
      <c r="A3519" s="63">
        <v>3490</v>
      </c>
      <c r="B3519" s="63">
        <v>-41.021010095817559</v>
      </c>
      <c r="C3519" s="63">
        <v>-15.978989904182441</v>
      </c>
    </row>
    <row r="3520" spans="1:3" x14ac:dyDescent="0.2">
      <c r="A3520" s="63">
        <v>3491</v>
      </c>
      <c r="B3520" s="63">
        <v>29.073075809984097</v>
      </c>
      <c r="C3520" s="63">
        <v>3.9269241900159031</v>
      </c>
    </row>
    <row r="3521" spans="1:3" x14ac:dyDescent="0.2">
      <c r="A3521" s="63">
        <v>3492</v>
      </c>
      <c r="B3521" s="63">
        <v>20.824358933667373</v>
      </c>
      <c r="C3521" s="63">
        <v>0.1756410663326271</v>
      </c>
    </row>
    <row r="3522" spans="1:3" x14ac:dyDescent="0.2">
      <c r="A3522" s="63">
        <v>3493</v>
      </c>
      <c r="B3522" s="63">
        <v>35.304961680652241</v>
      </c>
      <c r="C3522" s="63">
        <v>1.6950383193477592</v>
      </c>
    </row>
    <row r="3523" spans="1:3" x14ac:dyDescent="0.2">
      <c r="A3523" s="63">
        <v>3494</v>
      </c>
      <c r="B3523" s="63">
        <v>32.571823850092713</v>
      </c>
      <c r="C3523" s="63">
        <v>6.4281761499072871</v>
      </c>
    </row>
    <row r="3524" spans="1:3" x14ac:dyDescent="0.2">
      <c r="A3524" s="63">
        <v>3495</v>
      </c>
      <c r="B3524" s="63">
        <v>78.712476779523556</v>
      </c>
      <c r="C3524" s="63">
        <v>7.2875232204764444</v>
      </c>
    </row>
    <row r="3525" spans="1:3" x14ac:dyDescent="0.2">
      <c r="A3525" s="63">
        <v>3496</v>
      </c>
      <c r="B3525" s="63">
        <v>32.371498894825542</v>
      </c>
      <c r="C3525" s="63">
        <v>6.6285011051744576</v>
      </c>
    </row>
    <row r="3526" spans="1:3" x14ac:dyDescent="0.2">
      <c r="A3526" s="63">
        <v>3497</v>
      </c>
      <c r="B3526" s="63">
        <v>168.56079474203867</v>
      </c>
      <c r="C3526" s="63">
        <v>15.439205257961333</v>
      </c>
    </row>
    <row r="3527" spans="1:3" x14ac:dyDescent="0.2">
      <c r="A3527" s="63">
        <v>3498</v>
      </c>
      <c r="B3527" s="63">
        <v>134.12299015718801</v>
      </c>
      <c r="C3527" s="63">
        <v>10.877009842811987</v>
      </c>
    </row>
    <row r="3528" spans="1:3" x14ac:dyDescent="0.2">
      <c r="A3528" s="63">
        <v>3499</v>
      </c>
      <c r="B3528" s="63">
        <v>36.568389286119796</v>
      </c>
      <c r="C3528" s="63">
        <v>4.4316107138802039</v>
      </c>
    </row>
    <row r="3529" spans="1:3" x14ac:dyDescent="0.2">
      <c r="A3529" s="63">
        <v>3500</v>
      </c>
      <c r="B3529" s="63">
        <v>172.85060461620444</v>
      </c>
      <c r="C3529" s="63">
        <v>24.149395383795564</v>
      </c>
    </row>
    <row r="3530" spans="1:3" x14ac:dyDescent="0.2">
      <c r="A3530" s="63">
        <v>3501</v>
      </c>
      <c r="B3530" s="63">
        <v>308.53593824854988</v>
      </c>
      <c r="C3530" s="63">
        <v>35.464061751450117</v>
      </c>
    </row>
    <row r="3531" spans="1:3" x14ac:dyDescent="0.2">
      <c r="A3531" s="63">
        <v>3502</v>
      </c>
      <c r="B3531" s="63">
        <v>48.057874374904934</v>
      </c>
      <c r="C3531" s="63">
        <v>3.9421256250950663</v>
      </c>
    </row>
    <row r="3532" spans="1:3" x14ac:dyDescent="0.2">
      <c r="A3532" s="63">
        <v>3503</v>
      </c>
      <c r="B3532" s="63">
        <v>-145.07711260577557</v>
      </c>
      <c r="C3532" s="63">
        <v>-46.922887394224432</v>
      </c>
    </row>
    <row r="3533" spans="1:3" x14ac:dyDescent="0.2">
      <c r="A3533" s="63">
        <v>3504</v>
      </c>
      <c r="B3533" s="63">
        <v>438.09154025081619</v>
      </c>
      <c r="C3533" s="63">
        <v>69.908459749183805</v>
      </c>
    </row>
    <row r="3534" spans="1:3" x14ac:dyDescent="0.2">
      <c r="A3534" s="63">
        <v>3505</v>
      </c>
      <c r="B3534" s="63">
        <v>-162.20113949793961</v>
      </c>
      <c r="C3534" s="63">
        <v>-26.798860502060393</v>
      </c>
    </row>
    <row r="3535" spans="1:3" x14ac:dyDescent="0.2">
      <c r="A3535" s="63">
        <v>3506</v>
      </c>
      <c r="B3535" s="63">
        <v>219.19456836249194</v>
      </c>
      <c r="C3535" s="63">
        <v>10.805431637508065</v>
      </c>
    </row>
    <row r="3536" spans="1:3" x14ac:dyDescent="0.2">
      <c r="A3536" s="63">
        <v>3507</v>
      </c>
      <c r="B3536" s="63">
        <v>75.540967140017713</v>
      </c>
      <c r="C3536" s="63">
        <v>-6.5409671400177132</v>
      </c>
    </row>
    <row r="3537" spans="1:3" x14ac:dyDescent="0.2">
      <c r="A3537" s="63">
        <v>3508</v>
      </c>
      <c r="B3537" s="63">
        <v>319.02038503709616</v>
      </c>
      <c r="C3537" s="63">
        <v>42.979614962903838</v>
      </c>
    </row>
    <row r="3538" spans="1:3" x14ac:dyDescent="0.2">
      <c r="A3538" s="63">
        <v>3509</v>
      </c>
      <c r="B3538" s="63">
        <v>315.16192738063444</v>
      </c>
      <c r="C3538" s="63">
        <v>46.838072619365562</v>
      </c>
    </row>
    <row r="3539" spans="1:3" x14ac:dyDescent="0.2">
      <c r="A3539" s="63">
        <v>3510</v>
      </c>
      <c r="B3539" s="63">
        <v>227.18708779373387</v>
      </c>
      <c r="C3539" s="63">
        <v>2.8129122062661338</v>
      </c>
    </row>
    <row r="3540" spans="1:3" x14ac:dyDescent="0.2">
      <c r="A3540" s="63">
        <v>3511</v>
      </c>
      <c r="B3540" s="63">
        <v>-500.01592054696204</v>
      </c>
      <c r="C3540" s="63">
        <v>-57.984079453037964</v>
      </c>
    </row>
    <row r="3541" spans="1:3" x14ac:dyDescent="0.2">
      <c r="A3541" s="63">
        <v>3512</v>
      </c>
      <c r="B3541" s="63">
        <v>70.923893075815997</v>
      </c>
      <c r="C3541" s="63">
        <v>-2.9238930758159967</v>
      </c>
    </row>
    <row r="3542" spans="1:3" x14ac:dyDescent="0.2">
      <c r="A3542" s="63">
        <v>3513</v>
      </c>
      <c r="B3542" s="63">
        <v>196.220574498242</v>
      </c>
      <c r="C3542" s="63">
        <v>28.779425501757999</v>
      </c>
    </row>
    <row r="3543" spans="1:3" x14ac:dyDescent="0.2">
      <c r="A3543" s="63">
        <v>3514</v>
      </c>
      <c r="B3543" s="63">
        <v>182.3673445364652</v>
      </c>
      <c r="C3543" s="63">
        <v>24.632655463534803</v>
      </c>
    </row>
    <row r="3544" spans="1:3" x14ac:dyDescent="0.2">
      <c r="A3544" s="63">
        <v>3515</v>
      </c>
      <c r="B3544" s="63">
        <v>3.875011961712858</v>
      </c>
      <c r="C3544" s="63">
        <v>-2.875011961712858</v>
      </c>
    </row>
    <row r="3545" spans="1:3" x14ac:dyDescent="0.2">
      <c r="A3545" s="63">
        <v>3516</v>
      </c>
      <c r="B3545" s="63">
        <v>18.144860393770486</v>
      </c>
      <c r="C3545" s="63">
        <v>3.855139606229514</v>
      </c>
    </row>
    <row r="3546" spans="1:3" x14ac:dyDescent="0.2">
      <c r="A3546" s="63">
        <v>3517</v>
      </c>
      <c r="B3546" s="63">
        <v>36.641691626751509</v>
      </c>
      <c r="C3546" s="63">
        <v>7.3583083732484909</v>
      </c>
    </row>
    <row r="3547" spans="1:3" x14ac:dyDescent="0.2">
      <c r="A3547" s="63">
        <v>3518</v>
      </c>
      <c r="B3547" s="63">
        <v>21.285747734513286</v>
      </c>
      <c r="C3547" s="63">
        <v>4.7142522654867136</v>
      </c>
    </row>
    <row r="3548" spans="1:3" x14ac:dyDescent="0.2">
      <c r="A3548" s="63">
        <v>3519</v>
      </c>
      <c r="B3548" s="63">
        <v>19.149576752042083</v>
      </c>
      <c r="C3548" s="63">
        <v>3.8504232479579166</v>
      </c>
    </row>
    <row r="3549" spans="1:3" x14ac:dyDescent="0.2">
      <c r="A3549" s="63">
        <v>3520</v>
      </c>
      <c r="B3549" s="63">
        <v>11.596578131319646</v>
      </c>
      <c r="C3549" s="63">
        <v>0.40342186868035412</v>
      </c>
    </row>
    <row r="3550" spans="1:3" x14ac:dyDescent="0.2">
      <c r="A3550" s="63">
        <v>3521</v>
      </c>
      <c r="B3550" s="63">
        <v>119.08121983524138</v>
      </c>
      <c r="C3550" s="63">
        <v>24.918780164758616</v>
      </c>
    </row>
    <row r="3551" spans="1:3" x14ac:dyDescent="0.2">
      <c r="A3551" s="63">
        <v>3522</v>
      </c>
      <c r="B3551" s="63">
        <v>115.39987262048908</v>
      </c>
      <c r="C3551" s="63">
        <v>25.600127379510923</v>
      </c>
    </row>
    <row r="3552" spans="1:3" x14ac:dyDescent="0.2">
      <c r="A3552" s="63">
        <v>3523</v>
      </c>
      <c r="B3552" s="63">
        <v>21.585870309897771</v>
      </c>
      <c r="C3552" s="63">
        <v>4.4141296901022287</v>
      </c>
    </row>
    <row r="3553" spans="1:3" x14ac:dyDescent="0.2">
      <c r="A3553" s="63">
        <v>3524</v>
      </c>
      <c r="B3553" s="63">
        <v>66.679704113651823</v>
      </c>
      <c r="C3553" s="63">
        <v>6.3202958863481769</v>
      </c>
    </row>
    <row r="3554" spans="1:3" x14ac:dyDescent="0.2">
      <c r="A3554" s="63">
        <v>3525</v>
      </c>
      <c r="B3554" s="63">
        <v>-13.833655004312314</v>
      </c>
      <c r="C3554" s="63">
        <v>-1.1663449956876857</v>
      </c>
    </row>
    <row r="3555" spans="1:3" x14ac:dyDescent="0.2">
      <c r="A3555" s="63">
        <v>3526</v>
      </c>
      <c r="B3555" s="63">
        <v>11.378133266841507</v>
      </c>
      <c r="C3555" s="63">
        <v>-0.37813326684150717</v>
      </c>
    </row>
    <row r="3556" spans="1:3" x14ac:dyDescent="0.2">
      <c r="A3556" s="63">
        <v>3527</v>
      </c>
      <c r="B3556" s="63">
        <v>24.247318138805081</v>
      </c>
      <c r="C3556" s="63">
        <v>1.7526818611949189</v>
      </c>
    </row>
    <row r="3557" spans="1:3" x14ac:dyDescent="0.2">
      <c r="A3557" s="63">
        <v>3528</v>
      </c>
      <c r="B3557" s="63">
        <v>14.25057820071212</v>
      </c>
      <c r="C3557" s="63">
        <v>-2.2505782007121198</v>
      </c>
    </row>
    <row r="3558" spans="1:3" x14ac:dyDescent="0.2">
      <c r="A3558" s="63">
        <v>3529</v>
      </c>
      <c r="B3558" s="63">
        <v>25.443153050191153</v>
      </c>
      <c r="C3558" s="63">
        <v>0.55684694980884686</v>
      </c>
    </row>
    <row r="3559" spans="1:3" x14ac:dyDescent="0.2">
      <c r="A3559" s="63">
        <v>3530</v>
      </c>
      <c r="B3559" s="63">
        <v>111.30236179474841</v>
      </c>
      <c r="C3559" s="63">
        <v>0.69763820525159304</v>
      </c>
    </row>
    <row r="3560" spans="1:3" x14ac:dyDescent="0.2">
      <c r="A3560" s="63">
        <v>3531</v>
      </c>
      <c r="B3560" s="63">
        <v>53.448518813438675</v>
      </c>
      <c r="C3560" s="63">
        <v>4.5514811865613254</v>
      </c>
    </row>
    <row r="3561" spans="1:3" x14ac:dyDescent="0.2">
      <c r="A3561" s="63">
        <v>3532</v>
      </c>
      <c r="B3561" s="63">
        <v>25.161745532385613</v>
      </c>
      <c r="C3561" s="63">
        <v>2.8382544676143873</v>
      </c>
    </row>
    <row r="3562" spans="1:3" x14ac:dyDescent="0.2">
      <c r="A3562" s="63">
        <v>3533</v>
      </c>
      <c r="B3562" s="63">
        <v>-9.8719897036523729</v>
      </c>
      <c r="C3562" s="63">
        <v>-1.1280102963476271</v>
      </c>
    </row>
    <row r="3563" spans="1:3" x14ac:dyDescent="0.2">
      <c r="A3563" s="63">
        <v>3534</v>
      </c>
      <c r="B3563" s="63">
        <v>89.948180853676675</v>
      </c>
      <c r="C3563" s="63">
        <v>14.051819146323325</v>
      </c>
    </row>
    <row r="3564" spans="1:3" x14ac:dyDescent="0.2">
      <c r="A3564" s="63">
        <v>3535</v>
      </c>
      <c r="B3564" s="63">
        <v>54.868687536054978</v>
      </c>
      <c r="C3564" s="63">
        <v>7.1313124639450223</v>
      </c>
    </row>
    <row r="3565" spans="1:3" x14ac:dyDescent="0.2">
      <c r="A3565" s="63">
        <v>3536</v>
      </c>
      <c r="B3565" s="63">
        <v>95.022302598846139</v>
      </c>
      <c r="C3565" s="63">
        <v>9.9776974011538613</v>
      </c>
    </row>
    <row r="3566" spans="1:3" x14ac:dyDescent="0.2">
      <c r="A3566" s="63">
        <v>3537</v>
      </c>
      <c r="B3566" s="63">
        <v>52.417633991974711</v>
      </c>
      <c r="C3566" s="63">
        <v>-5.4176339919747107</v>
      </c>
    </row>
    <row r="3567" spans="1:3" x14ac:dyDescent="0.2">
      <c r="A3567" s="63">
        <v>3538</v>
      </c>
      <c r="B3567" s="63">
        <v>22.035798783655977</v>
      </c>
      <c r="C3567" s="63">
        <v>0.96420121634402278</v>
      </c>
    </row>
    <row r="3568" spans="1:3" x14ac:dyDescent="0.2">
      <c r="A3568" s="63">
        <v>3539</v>
      </c>
      <c r="B3568" s="63">
        <v>27.940788726307492</v>
      </c>
      <c r="C3568" s="63">
        <v>5.9211273692508115E-2</v>
      </c>
    </row>
    <row r="3569" spans="1:3" x14ac:dyDescent="0.2">
      <c r="A3569" s="63">
        <v>3540</v>
      </c>
      <c r="B3569" s="63">
        <v>81.56858229554112</v>
      </c>
      <c r="C3569" s="63">
        <v>16.43141770445888</v>
      </c>
    </row>
    <row r="3570" spans="1:3" x14ac:dyDescent="0.2">
      <c r="A3570" s="63">
        <v>3541</v>
      </c>
      <c r="B3570" s="63">
        <v>114.59656338899585</v>
      </c>
      <c r="C3570" s="63">
        <v>14.403436611004153</v>
      </c>
    </row>
    <row r="3571" spans="1:3" x14ac:dyDescent="0.2">
      <c r="A3571" s="63">
        <v>3542</v>
      </c>
      <c r="B3571" s="63">
        <v>-5.3686136416448687</v>
      </c>
      <c r="C3571" s="63">
        <v>2.3686136416448687</v>
      </c>
    </row>
    <row r="3572" spans="1:3" x14ac:dyDescent="0.2">
      <c r="A3572" s="63">
        <v>3543</v>
      </c>
      <c r="B3572" s="63">
        <v>35.205714862633535</v>
      </c>
      <c r="C3572" s="63">
        <v>4.7942851373664652</v>
      </c>
    </row>
    <row r="3573" spans="1:3" x14ac:dyDescent="0.2">
      <c r="A3573" s="63">
        <v>3544</v>
      </c>
      <c r="B3573" s="63">
        <v>9.7227561318811748</v>
      </c>
      <c r="C3573" s="63">
        <v>0.27724386811882518</v>
      </c>
    </row>
    <row r="3574" spans="1:3" x14ac:dyDescent="0.2">
      <c r="A3574" s="63">
        <v>3545</v>
      </c>
      <c r="B3574" s="63">
        <v>29.79734942219433</v>
      </c>
      <c r="C3574" s="63">
        <v>7.2026505778056702</v>
      </c>
    </row>
    <row r="3575" spans="1:3" x14ac:dyDescent="0.2">
      <c r="A3575" s="63">
        <v>3546</v>
      </c>
      <c r="B3575" s="63">
        <v>60.77321686930901</v>
      </c>
      <c r="C3575" s="63">
        <v>9.2267831306909898</v>
      </c>
    </row>
    <row r="3576" spans="1:3" x14ac:dyDescent="0.2">
      <c r="A3576" s="63">
        <v>3547</v>
      </c>
      <c r="B3576" s="63">
        <v>159.58252395436776</v>
      </c>
      <c r="C3576" s="63">
        <v>39.417476045632242</v>
      </c>
    </row>
    <row r="3577" spans="1:3" x14ac:dyDescent="0.2">
      <c r="A3577" s="63">
        <v>3548</v>
      </c>
      <c r="B3577" s="63">
        <v>54.785721707858769</v>
      </c>
      <c r="C3577" s="63">
        <v>7.2142782921412305</v>
      </c>
    </row>
    <row r="3578" spans="1:3" x14ac:dyDescent="0.2">
      <c r="A3578" s="63">
        <v>3549</v>
      </c>
      <c r="B3578" s="63">
        <v>134.91907529753851</v>
      </c>
      <c r="C3578" s="63">
        <v>22.080924702461488</v>
      </c>
    </row>
    <row r="3579" spans="1:3" x14ac:dyDescent="0.2">
      <c r="A3579" s="63">
        <v>3550</v>
      </c>
      <c r="B3579" s="63">
        <v>107.71389719980284</v>
      </c>
      <c r="C3579" s="63">
        <v>17.286102800197156</v>
      </c>
    </row>
    <row r="3580" spans="1:3" x14ac:dyDescent="0.2">
      <c r="A3580" s="63">
        <v>3551</v>
      </c>
      <c r="B3580" s="63">
        <v>48.48338391331896</v>
      </c>
      <c r="C3580" s="63">
        <v>9.5166160866810401</v>
      </c>
    </row>
    <row r="3581" spans="1:3" x14ac:dyDescent="0.2">
      <c r="A3581" s="63">
        <v>3552</v>
      </c>
      <c r="B3581" s="63">
        <v>154.96544989016607</v>
      </c>
      <c r="C3581" s="63">
        <v>42.03455010983393</v>
      </c>
    </row>
    <row r="3582" spans="1:3" x14ac:dyDescent="0.2">
      <c r="A3582" s="63">
        <v>3553</v>
      </c>
      <c r="B3582" s="63">
        <v>56.095546352236212</v>
      </c>
      <c r="C3582" s="63">
        <v>7.9044536477637877</v>
      </c>
    </row>
    <row r="3583" spans="1:3" x14ac:dyDescent="0.2">
      <c r="A3583" s="63">
        <v>3554</v>
      </c>
      <c r="B3583" s="63">
        <v>137.39951236240668</v>
      </c>
      <c r="C3583" s="63">
        <v>19.600487637593318</v>
      </c>
    </row>
    <row r="3584" spans="1:3" x14ac:dyDescent="0.2">
      <c r="A3584" s="63">
        <v>3555</v>
      </c>
      <c r="B3584" s="63">
        <v>107.71389719980284</v>
      </c>
      <c r="C3584" s="63">
        <v>17.286102800197156</v>
      </c>
    </row>
    <row r="3585" spans="1:3" x14ac:dyDescent="0.2">
      <c r="A3585" s="63">
        <v>3556</v>
      </c>
      <c r="B3585" s="63">
        <v>49.793208557696417</v>
      </c>
      <c r="C3585" s="63">
        <v>9.206791442303583</v>
      </c>
    </row>
    <row r="3586" spans="1:3" x14ac:dyDescent="0.2">
      <c r="A3586" s="63">
        <v>3557</v>
      </c>
      <c r="B3586" s="63">
        <v>161.44007278430092</v>
      </c>
      <c r="C3586" s="63">
        <v>29.559927215699076</v>
      </c>
    </row>
    <row r="3587" spans="1:3" x14ac:dyDescent="0.2">
      <c r="A3587" s="63">
        <v>3558</v>
      </c>
      <c r="B3587" s="63">
        <v>145.14223995674689</v>
      </c>
      <c r="C3587" s="63">
        <v>25.857760043253109</v>
      </c>
    </row>
    <row r="3588" spans="1:3" x14ac:dyDescent="0.2">
      <c r="A3588" s="63">
        <v>3559</v>
      </c>
      <c r="B3588" s="63">
        <v>295.48239753489855</v>
      </c>
      <c r="C3588" s="63">
        <v>30.517602465101447</v>
      </c>
    </row>
    <row r="3589" spans="1:3" x14ac:dyDescent="0.2">
      <c r="A3589" s="63">
        <v>3560</v>
      </c>
      <c r="B3589" s="63">
        <v>200.65027680664787</v>
      </c>
      <c r="C3589" s="63">
        <v>29.349723193352133</v>
      </c>
    </row>
    <row r="3590" spans="1:3" x14ac:dyDescent="0.2">
      <c r="A3590" s="63">
        <v>3561</v>
      </c>
      <c r="B3590" s="63">
        <v>272.05604747781018</v>
      </c>
      <c r="C3590" s="63">
        <v>53.943952522189818</v>
      </c>
    </row>
    <row r="3591" spans="1:3" x14ac:dyDescent="0.2">
      <c r="A3591" s="63">
        <v>3562</v>
      </c>
      <c r="B3591" s="63">
        <v>144.03982348347211</v>
      </c>
      <c r="C3591" s="63">
        <v>26.960176516527895</v>
      </c>
    </row>
    <row r="3592" spans="1:3" x14ac:dyDescent="0.2">
      <c r="A3592" s="63">
        <v>3563</v>
      </c>
      <c r="B3592" s="63">
        <v>207.26477564629636</v>
      </c>
      <c r="C3592" s="63">
        <v>22.735224353703643</v>
      </c>
    </row>
    <row r="3593" spans="1:3" x14ac:dyDescent="0.2">
      <c r="A3593" s="63">
        <v>3564</v>
      </c>
      <c r="B3593" s="63">
        <v>282.00738862981956</v>
      </c>
      <c r="C3593" s="63">
        <v>48.992611370180441</v>
      </c>
    </row>
    <row r="3594" spans="1:3" x14ac:dyDescent="0.2">
      <c r="A3594" s="63">
        <v>3565</v>
      </c>
      <c r="B3594" s="63">
        <v>36.850027042674924</v>
      </c>
      <c r="C3594" s="63">
        <v>10.149972957325076</v>
      </c>
    </row>
    <row r="3595" spans="1:3" x14ac:dyDescent="0.2">
      <c r="A3595" s="63">
        <v>3566</v>
      </c>
      <c r="B3595" s="63">
        <v>14.42800642302004</v>
      </c>
      <c r="C3595" s="63">
        <v>4.5719935769799598</v>
      </c>
    </row>
    <row r="3596" spans="1:3" x14ac:dyDescent="0.2">
      <c r="A3596" s="63">
        <v>3567</v>
      </c>
      <c r="B3596" s="63">
        <v>6.7582216280104621</v>
      </c>
      <c r="C3596" s="63">
        <v>3.2417783719895379</v>
      </c>
    </row>
    <row r="3597" spans="1:3" x14ac:dyDescent="0.2">
      <c r="A3597" s="63">
        <v>3568</v>
      </c>
      <c r="B3597" s="63">
        <v>3.2107406692881586</v>
      </c>
      <c r="C3597" s="63">
        <v>0.7892593307118414</v>
      </c>
    </row>
    <row r="3598" spans="1:3" x14ac:dyDescent="0.2">
      <c r="A3598" s="63">
        <v>3569</v>
      </c>
      <c r="B3598" s="63">
        <v>21.276628020759532</v>
      </c>
      <c r="C3598" s="63">
        <v>5.7233719792404685</v>
      </c>
    </row>
    <row r="3599" spans="1:3" x14ac:dyDescent="0.2">
      <c r="A3599" s="63">
        <v>3570</v>
      </c>
      <c r="B3599" s="63">
        <v>-10.226706935914759</v>
      </c>
      <c r="C3599" s="63">
        <v>0.2267069359147591</v>
      </c>
    </row>
    <row r="3600" spans="1:3" x14ac:dyDescent="0.2">
      <c r="A3600" s="63">
        <v>3571</v>
      </c>
      <c r="B3600" s="63">
        <v>-46.937879902644156</v>
      </c>
      <c r="C3600" s="63">
        <v>-18.062120097355844</v>
      </c>
    </row>
    <row r="3601" spans="1:3" x14ac:dyDescent="0.2">
      <c r="A3601" s="63">
        <v>3572</v>
      </c>
      <c r="B3601" s="63">
        <v>18.253319425052993</v>
      </c>
      <c r="C3601" s="63">
        <v>0.7466805749470069</v>
      </c>
    </row>
    <row r="3602" spans="1:3" x14ac:dyDescent="0.2">
      <c r="A3602" s="63">
        <v>3573</v>
      </c>
      <c r="B3602" s="63">
        <v>-13.790346182523173</v>
      </c>
      <c r="C3602" s="63">
        <v>-4.209653817476827</v>
      </c>
    </row>
    <row r="3603" spans="1:3" x14ac:dyDescent="0.2">
      <c r="A3603" s="63">
        <v>3574</v>
      </c>
      <c r="B3603" s="63">
        <v>4.0128248952659282</v>
      </c>
      <c r="C3603" s="63">
        <v>-1.0128248952659282</v>
      </c>
    </row>
    <row r="3604" spans="1:3" x14ac:dyDescent="0.2">
      <c r="A3604" s="63">
        <v>3575</v>
      </c>
      <c r="B3604" s="63">
        <v>32.660305728184895</v>
      </c>
      <c r="C3604" s="63">
        <v>7.3396942718151053</v>
      </c>
    </row>
    <row r="3605" spans="1:3" x14ac:dyDescent="0.2">
      <c r="A3605" s="63">
        <v>3576</v>
      </c>
      <c r="B3605" s="63">
        <v>32.266742003913727</v>
      </c>
      <c r="C3605" s="63">
        <v>4.7332579960862731</v>
      </c>
    </row>
    <row r="3606" spans="1:3" x14ac:dyDescent="0.2">
      <c r="A3606" s="63">
        <v>3577</v>
      </c>
      <c r="B3606" s="63">
        <v>41.891628168743765</v>
      </c>
      <c r="C3606" s="63">
        <v>8.1083718312562354</v>
      </c>
    </row>
    <row r="3607" spans="1:3" x14ac:dyDescent="0.2">
      <c r="A3607" s="63">
        <v>3578</v>
      </c>
      <c r="B3607" s="63">
        <v>50.495480256922612</v>
      </c>
      <c r="C3607" s="63">
        <v>10.504519743077388</v>
      </c>
    </row>
    <row r="3608" spans="1:3" x14ac:dyDescent="0.2">
      <c r="A3608" s="63">
        <v>3579</v>
      </c>
      <c r="B3608" s="63">
        <v>17.879970898240742</v>
      </c>
      <c r="C3608" s="63">
        <v>3.1200291017592576</v>
      </c>
    </row>
    <row r="3609" spans="1:3" x14ac:dyDescent="0.2">
      <c r="A3609" s="63">
        <v>3580</v>
      </c>
      <c r="B3609" s="63">
        <v>27.448639976873778</v>
      </c>
      <c r="C3609" s="63">
        <v>6.5513600231262217</v>
      </c>
    </row>
    <row r="3610" spans="1:3" x14ac:dyDescent="0.2">
      <c r="A3610" s="63">
        <v>3581</v>
      </c>
      <c r="B3610" s="63">
        <v>108.88433857356875</v>
      </c>
      <c r="C3610" s="63">
        <v>20.115661426431245</v>
      </c>
    </row>
    <row r="3611" spans="1:3" x14ac:dyDescent="0.2">
      <c r="A3611" s="63">
        <v>3582</v>
      </c>
      <c r="B3611" s="63">
        <v>103.54841679682853</v>
      </c>
      <c r="C3611" s="63">
        <v>16.451583203171467</v>
      </c>
    </row>
    <row r="3612" spans="1:3" x14ac:dyDescent="0.2">
      <c r="A3612" s="63">
        <v>3583</v>
      </c>
      <c r="B3612" s="63">
        <v>8.4129314875037178</v>
      </c>
      <c r="C3612" s="63">
        <v>0.58706851249628222</v>
      </c>
    </row>
    <row r="3613" spans="1:3" x14ac:dyDescent="0.2">
      <c r="A3613" s="63">
        <v>3584</v>
      </c>
      <c r="B3613" s="63">
        <v>36.515539507010985</v>
      </c>
      <c r="C3613" s="63">
        <v>5.4844604929890153</v>
      </c>
    </row>
    <row r="3614" spans="1:3" x14ac:dyDescent="0.2">
      <c r="A3614" s="63">
        <v>3585</v>
      </c>
      <c r="B3614" s="63">
        <v>37.292359662666684</v>
      </c>
      <c r="C3614" s="63">
        <v>5.7076403373333164</v>
      </c>
    </row>
    <row r="3615" spans="1:3" x14ac:dyDescent="0.2">
      <c r="A3615" s="63">
        <v>3586</v>
      </c>
      <c r="B3615" s="63">
        <v>-6.6784382860223115</v>
      </c>
      <c r="C3615" s="63">
        <v>2.6784382860223115</v>
      </c>
    </row>
    <row r="3616" spans="1:3" x14ac:dyDescent="0.2">
      <c r="A3616" s="63">
        <v>3587</v>
      </c>
      <c r="B3616" s="63">
        <v>105.50162748447916</v>
      </c>
      <c r="C3616" s="63">
        <v>23.498372515520842</v>
      </c>
    </row>
    <row r="3617" spans="1:3" x14ac:dyDescent="0.2">
      <c r="A3617" s="63">
        <v>3588</v>
      </c>
      <c r="B3617" s="63">
        <v>67.675199547353287</v>
      </c>
      <c r="C3617" s="63">
        <v>11.324800452646713</v>
      </c>
    </row>
    <row r="3618" spans="1:3" x14ac:dyDescent="0.2">
      <c r="A3618" s="63">
        <v>3589</v>
      </c>
      <c r="B3618" s="63">
        <v>62.109853427221672</v>
      </c>
      <c r="C3618" s="63">
        <v>11.890146572778328</v>
      </c>
    </row>
    <row r="3619" spans="1:3" x14ac:dyDescent="0.2">
      <c r="A3619" s="63">
        <v>3590</v>
      </c>
      <c r="B3619" s="63">
        <v>39.662894593829989</v>
      </c>
      <c r="C3619" s="63">
        <v>6.3371054061700107</v>
      </c>
    </row>
    <row r="3620" spans="1:3" x14ac:dyDescent="0.2">
      <c r="A3620" s="63">
        <v>3591</v>
      </c>
      <c r="B3620" s="63">
        <v>-0.8872522654578594</v>
      </c>
      <c r="C3620" s="63">
        <v>3.8872522654578594</v>
      </c>
    </row>
    <row r="3621" spans="1:3" x14ac:dyDescent="0.2">
      <c r="A3621" s="63">
        <v>3592</v>
      </c>
      <c r="B3621" s="63">
        <v>26.983985360160311</v>
      </c>
      <c r="C3621" s="63">
        <v>4.016014639839689</v>
      </c>
    </row>
    <row r="3622" spans="1:3" x14ac:dyDescent="0.2">
      <c r="A3622" s="63">
        <v>3593</v>
      </c>
      <c r="B3622" s="63">
        <v>31.021804167482184</v>
      </c>
      <c r="C3622" s="63">
        <v>2.9781958325178159</v>
      </c>
    </row>
    <row r="3623" spans="1:3" x14ac:dyDescent="0.2">
      <c r="A3623" s="63">
        <v>3594</v>
      </c>
      <c r="B3623" s="63">
        <v>15.580459404830536</v>
      </c>
      <c r="C3623" s="63">
        <v>8.4195405951694635</v>
      </c>
    </row>
    <row r="3624" spans="1:3" x14ac:dyDescent="0.2">
      <c r="A3624" s="63">
        <v>3595</v>
      </c>
      <c r="B3624" s="63">
        <v>74.73961874075394</v>
      </c>
      <c r="C3624" s="63">
        <v>11.26038125924606</v>
      </c>
    </row>
    <row r="3625" spans="1:3" x14ac:dyDescent="0.2">
      <c r="A3625" s="63">
        <v>3596</v>
      </c>
      <c r="B3625" s="63">
        <v>66.9483586512535</v>
      </c>
      <c r="C3625" s="63">
        <v>12.0516413487465</v>
      </c>
    </row>
    <row r="3626" spans="1:3" x14ac:dyDescent="0.2">
      <c r="A3626" s="63">
        <v>3597</v>
      </c>
      <c r="B3626" s="63">
        <v>30.956917359536281</v>
      </c>
      <c r="C3626" s="63">
        <v>5.0430826404637195</v>
      </c>
    </row>
    <row r="3627" spans="1:3" x14ac:dyDescent="0.2">
      <c r="A3627" s="63">
        <v>3598</v>
      </c>
      <c r="B3627" s="63">
        <v>40.581803524366322</v>
      </c>
      <c r="C3627" s="63">
        <v>8.4181964756336782</v>
      </c>
    </row>
    <row r="3628" spans="1:3" x14ac:dyDescent="0.2">
      <c r="A3628" s="63">
        <v>3599</v>
      </c>
      <c r="B3628" s="63">
        <v>50.495480256922612</v>
      </c>
      <c r="C3628" s="63">
        <v>10.504519743077388</v>
      </c>
    </row>
    <row r="3629" spans="1:3" x14ac:dyDescent="0.2">
      <c r="A3629" s="63">
        <v>3600</v>
      </c>
      <c r="B3629" s="63">
        <v>20.084891770427198</v>
      </c>
      <c r="C3629" s="63">
        <v>4.9151082295728017</v>
      </c>
    </row>
    <row r="3630" spans="1:3" x14ac:dyDescent="0.2">
      <c r="A3630" s="63">
        <v>3601</v>
      </c>
      <c r="B3630" s="63">
        <v>-0.8872522654578594</v>
      </c>
      <c r="C3630" s="63">
        <v>3.8872522654578594</v>
      </c>
    </row>
    <row r="3631" spans="1:3" x14ac:dyDescent="0.2">
      <c r="A3631" s="63">
        <v>3602</v>
      </c>
      <c r="B3631" s="63">
        <v>30.16619958725444</v>
      </c>
      <c r="C3631" s="63">
        <v>3.8338004127455605</v>
      </c>
    </row>
    <row r="3632" spans="1:3" x14ac:dyDescent="0.2">
      <c r="A3632" s="63">
        <v>3603</v>
      </c>
      <c r="B3632" s="63">
        <v>115.66993523509346</v>
      </c>
      <c r="C3632" s="63">
        <v>19.330064764906538</v>
      </c>
    </row>
    <row r="3633" spans="1:3" x14ac:dyDescent="0.2">
      <c r="A3633" s="63">
        <v>3604</v>
      </c>
      <c r="B3633" s="63">
        <v>26.983985360160311</v>
      </c>
      <c r="C3633" s="63">
        <v>4.016014639839689</v>
      </c>
    </row>
    <row r="3634" spans="1:3" x14ac:dyDescent="0.2">
      <c r="A3634" s="63">
        <v>3605</v>
      </c>
      <c r="B3634" s="63">
        <v>32.33162881185963</v>
      </c>
      <c r="C3634" s="63">
        <v>3.6683711881403696</v>
      </c>
    </row>
    <row r="3635" spans="1:3" x14ac:dyDescent="0.2">
      <c r="A3635" s="63">
        <v>3606</v>
      </c>
      <c r="B3635" s="63">
        <v>66.9483586512535</v>
      </c>
      <c r="C3635" s="63">
        <v>12.0516413487465</v>
      </c>
    </row>
    <row r="3636" spans="1:3" x14ac:dyDescent="0.2">
      <c r="A3636" s="63">
        <v>3607</v>
      </c>
      <c r="B3636" s="63">
        <v>39.028583408598635</v>
      </c>
      <c r="C3636" s="63">
        <v>7.9714165914013648</v>
      </c>
    </row>
    <row r="3637" spans="1:3" x14ac:dyDescent="0.2">
      <c r="A3637" s="63">
        <v>3608</v>
      </c>
      <c r="B3637" s="63">
        <v>60.80002878284423</v>
      </c>
      <c r="C3637" s="63">
        <v>12.19997121715577</v>
      </c>
    </row>
    <row r="3638" spans="1:3" x14ac:dyDescent="0.2">
      <c r="A3638" s="63">
        <v>3609</v>
      </c>
      <c r="B3638" s="63">
        <v>16.890284049207978</v>
      </c>
      <c r="C3638" s="63">
        <v>8.1097159507920225</v>
      </c>
    </row>
    <row r="3639" spans="1:3" x14ac:dyDescent="0.2">
      <c r="A3639" s="63">
        <v>3610</v>
      </c>
      <c r="B3639" s="63">
        <v>74.73961874075394</v>
      </c>
      <c r="C3639" s="63">
        <v>11.26038125924606</v>
      </c>
    </row>
    <row r="3640" spans="1:3" x14ac:dyDescent="0.2">
      <c r="A3640" s="63">
        <v>3611</v>
      </c>
      <c r="B3640" s="63">
        <v>107.57451392919131</v>
      </c>
      <c r="C3640" s="63">
        <v>20.425486070808688</v>
      </c>
    </row>
    <row r="3641" spans="1:3" x14ac:dyDescent="0.2">
      <c r="A3641" s="63">
        <v>3612</v>
      </c>
      <c r="B3641" s="63">
        <v>103.54841679682853</v>
      </c>
      <c r="C3641" s="63">
        <v>16.451583203171467</v>
      </c>
    </row>
    <row r="3642" spans="1:3" x14ac:dyDescent="0.2">
      <c r="A3642" s="63">
        <v>3613</v>
      </c>
      <c r="B3642" s="63">
        <v>8.4129314875037178</v>
      </c>
      <c r="C3642" s="63">
        <v>0.58706851249628222</v>
      </c>
    </row>
    <row r="3643" spans="1:3" x14ac:dyDescent="0.2">
      <c r="A3643" s="63">
        <v>3614</v>
      </c>
      <c r="B3643" s="63">
        <v>27.448639976873778</v>
      </c>
      <c r="C3643" s="63">
        <v>6.5513600231262217</v>
      </c>
    </row>
    <row r="3644" spans="1:3" x14ac:dyDescent="0.2">
      <c r="A3644" s="63">
        <v>3615</v>
      </c>
      <c r="B3644" s="63">
        <v>16.570146253863296</v>
      </c>
      <c r="C3644" s="63">
        <v>2.429853746136704</v>
      </c>
    </row>
    <row r="3645" spans="1:3" x14ac:dyDescent="0.2">
      <c r="A3645" s="63">
        <v>3616</v>
      </c>
      <c r="B3645" s="63">
        <v>-39.968912270947314</v>
      </c>
      <c r="C3645" s="63">
        <v>-6.0310877290526861</v>
      </c>
    </row>
    <row r="3646" spans="1:3" x14ac:dyDescent="0.2">
      <c r="A3646" s="63">
        <v>3617</v>
      </c>
      <c r="B3646" s="63">
        <v>128.65237342324889</v>
      </c>
      <c r="C3646" s="63">
        <v>0.34762657675111086</v>
      </c>
    </row>
    <row r="3647" spans="1:3" x14ac:dyDescent="0.2">
      <c r="A3647" s="63">
        <v>3618</v>
      </c>
      <c r="B3647" s="63">
        <v>571.92189416337487</v>
      </c>
      <c r="C3647" s="63">
        <v>118.07810583662513</v>
      </c>
    </row>
    <row r="3648" spans="1:3" x14ac:dyDescent="0.2">
      <c r="A3648" s="63">
        <v>3619</v>
      </c>
      <c r="B3648" s="63">
        <v>4.0128248952659282</v>
      </c>
      <c r="C3648" s="63">
        <v>-1.0128248952659282</v>
      </c>
    </row>
    <row r="3649" spans="1:3" x14ac:dyDescent="0.2">
      <c r="A3649" s="63">
        <v>3620</v>
      </c>
      <c r="B3649" s="63">
        <v>13.118181778642594</v>
      </c>
      <c r="C3649" s="63">
        <v>4.8818182213574062</v>
      </c>
    </row>
    <row r="3650" spans="1:3" x14ac:dyDescent="0.2">
      <c r="A3650" s="63">
        <v>3621</v>
      </c>
      <c r="B3650" s="63">
        <v>35.540202398297474</v>
      </c>
      <c r="C3650" s="63">
        <v>10.459797601702526</v>
      </c>
    </row>
    <row r="3651" spans="1:3" x14ac:dyDescent="0.2">
      <c r="A3651" s="63">
        <v>3622</v>
      </c>
      <c r="B3651" s="63">
        <v>-10.226706935914759</v>
      </c>
      <c r="C3651" s="63">
        <v>0.2267069359147591</v>
      </c>
    </row>
    <row r="3652" spans="1:3" x14ac:dyDescent="0.2">
      <c r="A3652" s="63">
        <v>3623</v>
      </c>
      <c r="B3652" s="63">
        <v>-13.790346182523173</v>
      </c>
      <c r="C3652" s="63">
        <v>-4.209653817476827</v>
      </c>
    </row>
    <row r="3653" spans="1:3" x14ac:dyDescent="0.2">
      <c r="A3653" s="63">
        <v>3624</v>
      </c>
      <c r="B3653" s="63">
        <v>43.294375612095401</v>
      </c>
      <c r="C3653" s="63">
        <v>5.7056243879045994</v>
      </c>
    </row>
    <row r="3654" spans="1:3" x14ac:dyDescent="0.2">
      <c r="A3654" s="63">
        <v>3625</v>
      </c>
      <c r="B3654" s="63">
        <v>42.944752873089122</v>
      </c>
      <c r="C3654" s="63">
        <v>7.0552471269108779</v>
      </c>
    </row>
    <row r="3655" spans="1:3" x14ac:dyDescent="0.2">
      <c r="A3655" s="63">
        <v>3626</v>
      </c>
      <c r="B3655" s="63">
        <v>123.17430733215905</v>
      </c>
      <c r="C3655" s="63">
        <v>13.825692667840954</v>
      </c>
    </row>
    <row r="3656" spans="1:3" x14ac:dyDescent="0.2">
      <c r="A3656" s="63">
        <v>3627</v>
      </c>
      <c r="B3656" s="63">
        <v>-282.8832108639175</v>
      </c>
      <c r="C3656" s="63">
        <v>-70.116789136082502</v>
      </c>
    </row>
    <row r="3657" spans="1:3" x14ac:dyDescent="0.2">
      <c r="A3657" s="63">
        <v>3628</v>
      </c>
      <c r="B3657" s="63">
        <v>126.65095174797789</v>
      </c>
      <c r="C3657" s="63">
        <v>30.349048252022115</v>
      </c>
    </row>
    <row r="3658" spans="1:3" x14ac:dyDescent="0.2">
      <c r="A3658" s="63">
        <v>3629</v>
      </c>
      <c r="B3658" s="63">
        <v>177.28938347397971</v>
      </c>
      <c r="C3658" s="63">
        <v>19.710616526020289</v>
      </c>
    </row>
    <row r="3659" spans="1:3" x14ac:dyDescent="0.2">
      <c r="A3659" s="63">
        <v>3630</v>
      </c>
      <c r="B3659" s="63">
        <v>107.71389719980284</v>
      </c>
      <c r="C3659" s="63">
        <v>17.286102800197156</v>
      </c>
    </row>
    <row r="3660" spans="1:3" x14ac:dyDescent="0.2">
      <c r="A3660" s="63">
        <v>3631</v>
      </c>
      <c r="B3660" s="63">
        <v>-258.3930740586718</v>
      </c>
      <c r="C3660" s="63">
        <v>-33.6069259413282</v>
      </c>
    </row>
    <row r="3661" spans="1:3" x14ac:dyDescent="0.2">
      <c r="A3661" s="63">
        <v>3632</v>
      </c>
      <c r="B3661" s="63">
        <v>305.67834027701065</v>
      </c>
      <c r="C3661" s="63">
        <v>26.321659722989352</v>
      </c>
    </row>
    <row r="3662" spans="1:3" x14ac:dyDescent="0.2">
      <c r="A3662" s="63">
        <v>3633</v>
      </c>
      <c r="B3662" s="63">
        <v>402.32786756173402</v>
      </c>
      <c r="C3662" s="63">
        <v>60.672132438265976</v>
      </c>
    </row>
    <row r="3663" spans="1:3" x14ac:dyDescent="0.2">
      <c r="A3663" s="63">
        <v>3634</v>
      </c>
      <c r="B3663" s="63">
        <v>71.094862740388649</v>
      </c>
      <c r="C3663" s="63">
        <v>10.905137259611351</v>
      </c>
    </row>
    <row r="3664" spans="1:3" x14ac:dyDescent="0.2">
      <c r="A3664" s="63">
        <v>3635</v>
      </c>
      <c r="B3664" s="63">
        <v>32.266742003913727</v>
      </c>
      <c r="C3664" s="63">
        <v>4.7332579960862731</v>
      </c>
    </row>
    <row r="3665" spans="1:3" x14ac:dyDescent="0.2">
      <c r="A3665" s="63">
        <v>3636</v>
      </c>
      <c r="B3665" s="63">
        <v>57.231885530982773</v>
      </c>
      <c r="C3665" s="63">
        <v>10.768114469017227</v>
      </c>
    </row>
    <row r="3666" spans="1:3" x14ac:dyDescent="0.2">
      <c r="A3666" s="63">
        <v>3637</v>
      </c>
      <c r="B3666" s="63">
        <v>62.109853427221672</v>
      </c>
      <c r="C3666" s="63">
        <v>11.890146572778328</v>
      </c>
    </row>
    <row r="3667" spans="1:3" x14ac:dyDescent="0.2">
      <c r="A3667" s="63">
        <v>3638</v>
      </c>
      <c r="B3667" s="63">
        <v>6.3060339326302604</v>
      </c>
      <c r="C3667" s="63">
        <v>-3.3060339326302604</v>
      </c>
    </row>
    <row r="3668" spans="1:3" x14ac:dyDescent="0.2">
      <c r="A3668" s="63">
        <v>3639</v>
      </c>
      <c r="B3668" s="63">
        <v>67.675199547353287</v>
      </c>
      <c r="C3668" s="63">
        <v>11.324800452646713</v>
      </c>
    </row>
    <row r="3669" spans="1:3" x14ac:dyDescent="0.2">
      <c r="A3669" s="63">
        <v>3640</v>
      </c>
      <c r="B3669" s="63">
        <v>39.662894593829989</v>
      </c>
      <c r="C3669" s="63">
        <v>6.3371054061700107</v>
      </c>
    </row>
    <row r="3670" spans="1:3" x14ac:dyDescent="0.2">
      <c r="A3670" s="63">
        <v>3641</v>
      </c>
      <c r="B3670" s="63">
        <v>14.42800642302004</v>
      </c>
      <c r="C3670" s="63">
        <v>4.5719935769799598</v>
      </c>
    </row>
    <row r="3671" spans="1:3" x14ac:dyDescent="0.2">
      <c r="A3671" s="63">
        <v>3642</v>
      </c>
      <c r="B3671" s="63">
        <v>8.0680462723879049</v>
      </c>
      <c r="C3671" s="63">
        <v>3.9319537276120951</v>
      </c>
    </row>
    <row r="3672" spans="1:3" x14ac:dyDescent="0.2">
      <c r="A3672" s="63">
        <v>3643</v>
      </c>
      <c r="B3672" s="63">
        <v>42.944752873089122</v>
      </c>
      <c r="C3672" s="63">
        <v>7.0552471269108779</v>
      </c>
    </row>
    <row r="3673" spans="1:3" x14ac:dyDescent="0.2">
      <c r="A3673" s="63">
        <v>3644</v>
      </c>
      <c r="B3673" s="63">
        <v>-48.591504612556278</v>
      </c>
      <c r="C3673" s="63">
        <v>-16.408495387443722</v>
      </c>
    </row>
    <row r="3674" spans="1:3" x14ac:dyDescent="0.2">
      <c r="A3674" s="63">
        <v>3645</v>
      </c>
      <c r="B3674" s="63">
        <v>-10.126174274272572</v>
      </c>
      <c r="C3674" s="63">
        <v>-7.8738257257274284</v>
      </c>
    </row>
    <row r="3675" spans="1:3" x14ac:dyDescent="0.2">
      <c r="A3675" s="63">
        <v>3646</v>
      </c>
      <c r="B3675" s="63">
        <v>-11.536531580292202</v>
      </c>
      <c r="C3675" s="63">
        <v>-0.46346841970779806</v>
      </c>
    </row>
    <row r="3676" spans="1:3" x14ac:dyDescent="0.2">
      <c r="A3676" s="63">
        <v>3647</v>
      </c>
      <c r="B3676" s="63">
        <v>18.253319425052993</v>
      </c>
      <c r="C3676" s="63">
        <v>0.7466805749470069</v>
      </c>
    </row>
    <row r="3677" spans="1:3" x14ac:dyDescent="0.2">
      <c r="A3677" s="63">
        <v>3648</v>
      </c>
      <c r="B3677" s="63">
        <v>32.33162881185963</v>
      </c>
      <c r="C3677" s="63">
        <v>3.6683711881403696</v>
      </c>
    </row>
    <row r="3678" spans="1:3" x14ac:dyDescent="0.2">
      <c r="A3678" s="63">
        <v>3649</v>
      </c>
      <c r="B3678" s="63">
        <v>15.580459404830536</v>
      </c>
      <c r="C3678" s="63">
        <v>8.4195405951694635</v>
      </c>
    </row>
    <row r="3679" spans="1:3" x14ac:dyDescent="0.2">
      <c r="A3679" s="63">
        <v>3650</v>
      </c>
      <c r="B3679" s="63">
        <v>60.77321686930901</v>
      </c>
      <c r="C3679" s="63">
        <v>9.2267831306909898</v>
      </c>
    </row>
    <row r="3680" spans="1:3" x14ac:dyDescent="0.2">
      <c r="A3680" s="63">
        <v>3651</v>
      </c>
      <c r="B3680" s="63">
        <v>27.448639976873778</v>
      </c>
      <c r="C3680" s="63">
        <v>6.5513600231262217</v>
      </c>
    </row>
    <row r="3681" spans="1:3" x14ac:dyDescent="0.2">
      <c r="A3681" s="63">
        <v>3652</v>
      </c>
      <c r="B3681" s="63">
        <v>117.90010972361716</v>
      </c>
      <c r="C3681" s="63">
        <v>4.0998902763828369</v>
      </c>
    </row>
    <row r="3682" spans="1:3" x14ac:dyDescent="0.2">
      <c r="A3682" s="63">
        <v>3653</v>
      </c>
      <c r="B3682" s="63">
        <v>16.570146253863296</v>
      </c>
      <c r="C3682" s="63">
        <v>2.429853746136704</v>
      </c>
    </row>
    <row r="3683" spans="1:3" x14ac:dyDescent="0.2">
      <c r="A3683" s="63">
        <v>3654</v>
      </c>
      <c r="B3683" s="63">
        <v>108.88433857356875</v>
      </c>
      <c r="C3683" s="63">
        <v>20.115661426431245</v>
      </c>
    </row>
    <row r="3684" spans="1:3" x14ac:dyDescent="0.2">
      <c r="A3684" s="63">
        <v>3655</v>
      </c>
      <c r="B3684" s="63">
        <v>35.205714862633535</v>
      </c>
      <c r="C3684" s="63">
        <v>4.7942851373664652</v>
      </c>
    </row>
    <row r="3685" spans="1:3" x14ac:dyDescent="0.2">
      <c r="A3685" s="63">
        <v>3656</v>
      </c>
      <c r="B3685" s="63">
        <v>35.982535018289234</v>
      </c>
      <c r="C3685" s="63">
        <v>6.0174649817107664</v>
      </c>
    </row>
    <row r="3686" spans="1:3" x14ac:dyDescent="0.2">
      <c r="A3686" s="63">
        <v>3657</v>
      </c>
      <c r="B3686" s="63">
        <v>248.32114710668998</v>
      </c>
      <c r="C3686" s="63">
        <v>43.678852893310022</v>
      </c>
    </row>
    <row r="3687" spans="1:3" x14ac:dyDescent="0.2">
      <c r="A3687" s="63">
        <v>3658</v>
      </c>
      <c r="B3687" s="63">
        <v>54.785721707858769</v>
      </c>
      <c r="C3687" s="63">
        <v>7.2142782921412305</v>
      </c>
    </row>
    <row r="3688" spans="1:3" x14ac:dyDescent="0.2">
      <c r="A3688" s="63">
        <v>3659</v>
      </c>
      <c r="B3688" s="63">
        <v>56.551608595909222</v>
      </c>
      <c r="C3688" s="63">
        <v>1.4483914040907777</v>
      </c>
    </row>
    <row r="3689" spans="1:3" x14ac:dyDescent="0.2">
      <c r="A3689" s="63">
        <v>3660</v>
      </c>
      <c r="B3689" s="63">
        <v>170.88229280543393</v>
      </c>
      <c r="C3689" s="63">
        <v>28.117707194566066</v>
      </c>
    </row>
    <row r="3690" spans="1:3" x14ac:dyDescent="0.2">
      <c r="A3690" s="63">
        <v>3661</v>
      </c>
      <c r="B3690" s="63">
        <v>109.02372184418029</v>
      </c>
      <c r="C3690" s="63">
        <v>16.976278155819713</v>
      </c>
    </row>
    <row r="3691" spans="1:3" x14ac:dyDescent="0.2">
      <c r="A3691" s="63">
        <v>3662</v>
      </c>
      <c r="B3691" s="63">
        <v>-10.226706935914759</v>
      </c>
      <c r="C3691" s="63">
        <v>0.2267069359147591</v>
      </c>
    </row>
    <row r="3692" spans="1:3" x14ac:dyDescent="0.2">
      <c r="A3692" s="63">
        <v>3663</v>
      </c>
      <c r="B3692" s="63">
        <v>16.94349478067555</v>
      </c>
      <c r="C3692" s="63">
        <v>1.0565052193244497</v>
      </c>
    </row>
    <row r="3693" spans="1:3" x14ac:dyDescent="0.2">
      <c r="A3693" s="63">
        <v>3664</v>
      </c>
      <c r="B3693" s="63">
        <v>-15.100170826900616</v>
      </c>
      <c r="C3693" s="63">
        <v>-3.8998291730993841</v>
      </c>
    </row>
    <row r="3694" spans="1:3" x14ac:dyDescent="0.2">
      <c r="A3694" s="63">
        <v>3665</v>
      </c>
      <c r="B3694" s="63">
        <v>44.604200256472843</v>
      </c>
      <c r="C3694" s="63">
        <v>5.3957997435271565</v>
      </c>
    </row>
    <row r="3695" spans="1:3" x14ac:dyDescent="0.2">
      <c r="A3695" s="63">
        <v>3666</v>
      </c>
      <c r="B3695" s="63">
        <v>42.944752873089122</v>
      </c>
      <c r="C3695" s="63">
        <v>7.0552471269108779</v>
      </c>
    </row>
    <row r="3696" spans="1:3" x14ac:dyDescent="0.2">
      <c r="A3696" s="63">
        <v>3667</v>
      </c>
      <c r="B3696" s="63">
        <v>-44.940455127197353</v>
      </c>
      <c r="C3696" s="63">
        <v>-22.059544872802647</v>
      </c>
    </row>
    <row r="3697" spans="1:3" x14ac:dyDescent="0.2">
      <c r="A3697" s="63">
        <v>3668</v>
      </c>
      <c r="B3697" s="63">
        <v>40.581803524366322</v>
      </c>
      <c r="C3697" s="63">
        <v>8.4181964756336782</v>
      </c>
    </row>
    <row r="3698" spans="1:3" x14ac:dyDescent="0.2">
      <c r="A3698" s="63">
        <v>3669</v>
      </c>
      <c r="B3698" s="63">
        <v>28.856374942876997</v>
      </c>
      <c r="C3698" s="63">
        <v>4.1436250571230033</v>
      </c>
    </row>
    <row r="3699" spans="1:3" x14ac:dyDescent="0.2">
      <c r="A3699" s="63">
        <v>3670</v>
      </c>
      <c r="B3699" s="63">
        <v>30.956917359536281</v>
      </c>
      <c r="C3699" s="63">
        <v>5.0430826404637195</v>
      </c>
    </row>
    <row r="3700" spans="1:3" x14ac:dyDescent="0.2">
      <c r="A3700" s="63">
        <v>3671</v>
      </c>
      <c r="B3700" s="63">
        <v>32.660305728184895</v>
      </c>
      <c r="C3700" s="63">
        <v>7.3396942718151053</v>
      </c>
    </row>
    <row r="3701" spans="1:3" x14ac:dyDescent="0.2">
      <c r="A3701" s="63">
        <v>3672</v>
      </c>
      <c r="B3701" s="63">
        <v>72.404687384766092</v>
      </c>
      <c r="C3701" s="63">
        <v>10.595312615233908</v>
      </c>
    </row>
    <row r="3702" spans="1:3" x14ac:dyDescent="0.2">
      <c r="A3702" s="63">
        <v>3673</v>
      </c>
      <c r="B3702" s="63">
        <v>49.185655612545162</v>
      </c>
      <c r="C3702" s="63">
        <v>9.8143443874548382</v>
      </c>
    </row>
    <row r="3703" spans="1:3" x14ac:dyDescent="0.2">
      <c r="A3703" s="63">
        <v>3674</v>
      </c>
      <c r="B3703" s="63">
        <v>163.71658572914805</v>
      </c>
      <c r="C3703" s="63">
        <v>35.283414270851949</v>
      </c>
    </row>
    <row r="3704" spans="1:3" x14ac:dyDescent="0.2">
      <c r="A3704" s="63">
        <v>3675</v>
      </c>
      <c r="B3704" s="63">
        <v>107.71389719980284</v>
      </c>
      <c r="C3704" s="63">
        <v>17.286102800197156</v>
      </c>
    </row>
    <row r="3705" spans="1:3" x14ac:dyDescent="0.2">
      <c r="A3705" s="63">
        <v>3676</v>
      </c>
      <c r="B3705" s="63">
        <v>48.48338391331896</v>
      </c>
      <c r="C3705" s="63">
        <v>9.5166160866810401</v>
      </c>
    </row>
    <row r="3706" spans="1:3" x14ac:dyDescent="0.2">
      <c r="A3706" s="63">
        <v>3677</v>
      </c>
      <c r="B3706" s="63">
        <v>138.01891654626007</v>
      </c>
      <c r="C3706" s="63">
        <v>17.981083453739927</v>
      </c>
    </row>
    <row r="3707" spans="1:3" x14ac:dyDescent="0.2">
      <c r="A3707" s="63">
        <v>3678</v>
      </c>
      <c r="B3707" s="63">
        <v>267.95723545453279</v>
      </c>
      <c r="C3707" s="63">
        <v>23.042764545467207</v>
      </c>
    </row>
    <row r="3708" spans="1:3" x14ac:dyDescent="0.2">
      <c r="A3708" s="63">
        <v>3679</v>
      </c>
      <c r="B3708" s="63">
        <v>56.095546352236212</v>
      </c>
      <c r="C3708" s="63">
        <v>7.9044536477637877</v>
      </c>
    </row>
    <row r="3709" spans="1:3" x14ac:dyDescent="0.2">
      <c r="A3709" s="63">
        <v>3680</v>
      </c>
      <c r="B3709" s="63">
        <v>-82.118479074909033</v>
      </c>
      <c r="C3709" s="63">
        <v>-27.881520925090967</v>
      </c>
    </row>
    <row r="3710" spans="1:3" x14ac:dyDescent="0.2">
      <c r="A3710" s="63">
        <v>3681</v>
      </c>
      <c r="B3710" s="63">
        <v>397.85000572141905</v>
      </c>
      <c r="C3710" s="63">
        <v>67.149994278580948</v>
      </c>
    </row>
    <row r="3711" spans="1:3" x14ac:dyDescent="0.2">
      <c r="A3711" s="63">
        <v>3682</v>
      </c>
      <c r="B3711" s="63">
        <v>-137.80745676158449</v>
      </c>
      <c r="C3711" s="63">
        <v>-40.19254323841551</v>
      </c>
    </row>
    <row r="3712" spans="1:3" x14ac:dyDescent="0.2">
      <c r="A3712" s="63">
        <v>3683</v>
      </c>
      <c r="B3712" s="63">
        <v>204.16493439757483</v>
      </c>
      <c r="C3712" s="63">
        <v>27.835065602425175</v>
      </c>
    </row>
    <row r="3713" spans="1:3" x14ac:dyDescent="0.2">
      <c r="A3713" s="63">
        <v>3684</v>
      </c>
      <c r="B3713" s="63">
        <v>28.059584262528471</v>
      </c>
      <c r="C3713" s="63">
        <v>10.940415737471529</v>
      </c>
    </row>
    <row r="3714" spans="1:3" x14ac:dyDescent="0.2">
      <c r="A3714" s="63">
        <v>3685</v>
      </c>
      <c r="B3714" s="63">
        <v>269.02440217630459</v>
      </c>
      <c r="C3714" s="63">
        <v>56.975597823695409</v>
      </c>
    </row>
    <row r="3715" spans="1:3" x14ac:dyDescent="0.2">
      <c r="A3715" s="63">
        <v>3686</v>
      </c>
      <c r="B3715" s="63">
        <v>271.98785153059424</v>
      </c>
      <c r="C3715" s="63">
        <v>56.012148469405759</v>
      </c>
    </row>
    <row r="3716" spans="1:3" x14ac:dyDescent="0.2">
      <c r="A3716" s="63">
        <v>3687</v>
      </c>
      <c r="B3716" s="63">
        <v>201.68449733270666</v>
      </c>
      <c r="C3716" s="63">
        <v>30.315502667293345</v>
      </c>
    </row>
    <row r="3717" spans="1:3" x14ac:dyDescent="0.2">
      <c r="A3717" s="63">
        <v>3688</v>
      </c>
      <c r="B3717" s="63">
        <v>-521.17638909776053</v>
      </c>
      <c r="C3717" s="63">
        <v>-116.82361090223947</v>
      </c>
    </row>
    <row r="3718" spans="1:3" x14ac:dyDescent="0.2">
      <c r="A3718" s="63">
        <v>3689</v>
      </c>
      <c r="B3718" s="63">
        <v>26.957167789253713</v>
      </c>
      <c r="C3718" s="63">
        <v>12.042832210746287</v>
      </c>
    </row>
    <row r="3719" spans="1:3" x14ac:dyDescent="0.2">
      <c r="A3719" s="63">
        <v>3690</v>
      </c>
      <c r="B3719" s="63">
        <v>150.69151216987211</v>
      </c>
      <c r="C3719" s="63">
        <v>40.308487830127888</v>
      </c>
    </row>
    <row r="3720" spans="1:3" x14ac:dyDescent="0.2">
      <c r="A3720" s="63">
        <v>3691</v>
      </c>
      <c r="B3720" s="63">
        <v>147.62267702161506</v>
      </c>
      <c r="C3720" s="63">
        <v>23.377322978384939</v>
      </c>
    </row>
    <row r="3721" spans="1:3" x14ac:dyDescent="0.2">
      <c r="A3721" s="63">
        <v>3692</v>
      </c>
      <c r="B3721" s="63">
        <v>4.0128248952659282</v>
      </c>
      <c r="C3721" s="63">
        <v>-1.0128248952659282</v>
      </c>
    </row>
    <row r="3722" spans="1:3" x14ac:dyDescent="0.2">
      <c r="A3722" s="63">
        <v>3693</v>
      </c>
      <c r="B3722" s="63">
        <v>6.7582216280104621</v>
      </c>
      <c r="C3722" s="63">
        <v>3.2417783719895379</v>
      </c>
    </row>
    <row r="3723" spans="1:3" x14ac:dyDescent="0.2">
      <c r="A3723" s="63">
        <v>3694</v>
      </c>
      <c r="B3723" s="63">
        <v>36.850027042674924</v>
      </c>
      <c r="C3723" s="63">
        <v>10.149972957325076</v>
      </c>
    </row>
    <row r="3724" spans="1:3" x14ac:dyDescent="0.2">
      <c r="A3724" s="63">
        <v>3695</v>
      </c>
      <c r="B3724" s="63">
        <v>13.118181778642594</v>
      </c>
      <c r="C3724" s="63">
        <v>4.8818182213574062</v>
      </c>
    </row>
    <row r="3725" spans="1:3" x14ac:dyDescent="0.2">
      <c r="A3725" s="63">
        <v>3696</v>
      </c>
      <c r="B3725" s="63">
        <v>19.966803376382085</v>
      </c>
      <c r="C3725" s="63">
        <v>5.0331966236179149</v>
      </c>
    </row>
    <row r="3726" spans="1:3" x14ac:dyDescent="0.2">
      <c r="A3726" s="63">
        <v>3697</v>
      </c>
      <c r="B3726" s="63">
        <v>16.570146253863296</v>
      </c>
      <c r="C3726" s="63">
        <v>2.429853746136704</v>
      </c>
    </row>
    <row r="3727" spans="1:3" x14ac:dyDescent="0.2">
      <c r="A3727" s="63">
        <v>3698</v>
      </c>
      <c r="B3727" s="63">
        <v>108.88433857356875</v>
      </c>
      <c r="C3727" s="63">
        <v>20.115661426431245</v>
      </c>
    </row>
    <row r="3728" spans="1:3" x14ac:dyDescent="0.2">
      <c r="A3728" s="63">
        <v>3699</v>
      </c>
      <c r="B3728" s="63">
        <v>103.54841679682853</v>
      </c>
      <c r="C3728" s="63">
        <v>16.451583203171467</v>
      </c>
    </row>
    <row r="3729" spans="1:3" x14ac:dyDescent="0.2">
      <c r="A3729" s="63">
        <v>3700</v>
      </c>
      <c r="B3729" s="63">
        <v>19.936768461722707</v>
      </c>
      <c r="C3729" s="63">
        <v>5.063231538277293</v>
      </c>
    </row>
    <row r="3730" spans="1:3" x14ac:dyDescent="0.2">
      <c r="A3730" s="63">
        <v>3701</v>
      </c>
      <c r="B3730" s="63">
        <v>60.77321686930901</v>
      </c>
      <c r="C3730" s="63">
        <v>9.2267831306909898</v>
      </c>
    </row>
    <row r="3731" spans="1:3" x14ac:dyDescent="0.2">
      <c r="A3731" s="63">
        <v>3702</v>
      </c>
      <c r="B3731" s="63">
        <v>-6.6784382860223115</v>
      </c>
      <c r="C3731" s="63">
        <v>2.6784382860223115</v>
      </c>
    </row>
    <row r="3732" spans="1:3" x14ac:dyDescent="0.2">
      <c r="A3732" s="63">
        <v>3703</v>
      </c>
      <c r="B3732" s="63">
        <v>22.79945448856737</v>
      </c>
      <c r="C3732" s="63">
        <v>4.2005455114326296</v>
      </c>
    </row>
    <row r="3733" spans="1:3" x14ac:dyDescent="0.2">
      <c r="A3733" s="63">
        <v>3704</v>
      </c>
      <c r="B3733" s="63">
        <v>35.982535018289234</v>
      </c>
      <c r="C3733" s="63">
        <v>6.0174649817107664</v>
      </c>
    </row>
    <row r="3734" spans="1:3" x14ac:dyDescent="0.2">
      <c r="A3734" s="63">
        <v>3705</v>
      </c>
      <c r="B3734" s="63">
        <v>8.4129314875037178</v>
      </c>
      <c r="C3734" s="63">
        <v>0.58706851249628222</v>
      </c>
    </row>
    <row r="3735" spans="1:3" x14ac:dyDescent="0.2">
      <c r="A3735" s="63">
        <v>3706</v>
      </c>
      <c r="B3735" s="63">
        <v>36.515539507010985</v>
      </c>
      <c r="C3735" s="63">
        <v>5.4844604929890153</v>
      </c>
    </row>
    <row r="3736" spans="1:3" x14ac:dyDescent="0.2">
      <c r="A3736" s="63">
        <v>3707</v>
      </c>
      <c r="B3736" s="63">
        <v>118.17941692713877</v>
      </c>
      <c r="C3736" s="63">
        <v>10.820583072861226</v>
      </c>
    </row>
    <row r="3737" spans="1:3" x14ac:dyDescent="0.2">
      <c r="A3737" s="63">
        <v>3708</v>
      </c>
      <c r="B3737" s="63">
        <v>68.98502419173073</v>
      </c>
      <c r="C3737" s="63">
        <v>11.01497580826927</v>
      </c>
    </row>
    <row r="3738" spans="1:3" x14ac:dyDescent="0.2">
      <c r="A3738" s="63">
        <v>3709</v>
      </c>
      <c r="B3738" s="63">
        <v>39.662894593829989</v>
      </c>
      <c r="C3738" s="63">
        <v>6.3371054061700107</v>
      </c>
    </row>
    <row r="3739" spans="1:3" x14ac:dyDescent="0.2">
      <c r="A3739" s="63">
        <v>3710</v>
      </c>
      <c r="B3739" s="63">
        <v>-0.8872522654578594</v>
      </c>
      <c r="C3739" s="63">
        <v>3.8872522654578594</v>
      </c>
    </row>
    <row r="3740" spans="1:3" x14ac:dyDescent="0.2">
      <c r="A3740" s="63">
        <v>3711</v>
      </c>
      <c r="B3740" s="63">
        <v>115.39433111677475</v>
      </c>
      <c r="C3740" s="63">
        <v>19.605668883225249</v>
      </c>
    </row>
    <row r="3741" spans="1:3" x14ac:dyDescent="0.2">
      <c r="A3741" s="63">
        <v>3712</v>
      </c>
      <c r="B3741" s="63">
        <v>58.541710175360222</v>
      </c>
      <c r="C3741" s="63">
        <v>11.458289824639778</v>
      </c>
    </row>
    <row r="3742" spans="1:3" x14ac:dyDescent="0.2">
      <c r="A3742" s="63">
        <v>3713</v>
      </c>
      <c r="B3742" s="63">
        <v>72.097995570895719</v>
      </c>
      <c r="C3742" s="63">
        <v>10.902004429104281</v>
      </c>
    </row>
    <row r="3743" spans="1:3" x14ac:dyDescent="0.2">
      <c r="A3743" s="63">
        <v>3714</v>
      </c>
      <c r="B3743" s="63">
        <v>15.580459404830536</v>
      </c>
      <c r="C3743" s="63">
        <v>8.4195405951694635</v>
      </c>
    </row>
    <row r="3744" spans="1:3" x14ac:dyDescent="0.2">
      <c r="A3744" s="63">
        <v>3715</v>
      </c>
      <c r="B3744" s="63">
        <v>26.983985360160311</v>
      </c>
      <c r="C3744" s="63">
        <v>4.016014639839689</v>
      </c>
    </row>
    <row r="3745" spans="1:3" x14ac:dyDescent="0.2">
      <c r="A3745" s="63">
        <v>3716</v>
      </c>
      <c r="B3745" s="63">
        <v>31.021804167482184</v>
      </c>
      <c r="C3745" s="63">
        <v>2.9781958325178159</v>
      </c>
    </row>
    <row r="3746" spans="1:3" x14ac:dyDescent="0.2">
      <c r="A3746" s="63">
        <v>3717</v>
      </c>
      <c r="B3746" s="63">
        <v>66.9483586512535</v>
      </c>
      <c r="C3746" s="63">
        <v>12.0516413487465</v>
      </c>
    </row>
    <row r="3747" spans="1:3" x14ac:dyDescent="0.2">
      <c r="A3747" s="63">
        <v>3718</v>
      </c>
      <c r="B3747" s="63">
        <v>118.19075662410211</v>
      </c>
      <c r="C3747" s="63">
        <v>18.809243375897893</v>
      </c>
    </row>
    <row r="3748" spans="1:3" x14ac:dyDescent="0.2">
      <c r="A3748" s="63">
        <v>3719</v>
      </c>
      <c r="B3748" s="63">
        <v>-8.8973371195538498</v>
      </c>
      <c r="C3748" s="63">
        <v>1.8973371195538498</v>
      </c>
    </row>
    <row r="3749" spans="1:3" x14ac:dyDescent="0.2">
      <c r="A3749" s="63">
        <v>3720</v>
      </c>
      <c r="B3749" s="63">
        <v>33.932288493119515</v>
      </c>
      <c r="C3749" s="63">
        <v>5.0677115068804852</v>
      </c>
    </row>
    <row r="3750" spans="1:3" x14ac:dyDescent="0.2">
      <c r="A3750" s="63">
        <v>3721</v>
      </c>
      <c r="B3750" s="63">
        <v>17.814094621644848</v>
      </c>
      <c r="C3750" s="63">
        <v>1.1859053783551516</v>
      </c>
    </row>
    <row r="3751" spans="1:3" x14ac:dyDescent="0.2">
      <c r="A3751" s="63">
        <v>3722</v>
      </c>
      <c r="B3751" s="63">
        <v>32.948614643924031</v>
      </c>
      <c r="C3751" s="63">
        <v>7.0513853560759685</v>
      </c>
    </row>
    <row r="3752" spans="1:3" x14ac:dyDescent="0.2">
      <c r="A3752" s="63">
        <v>3723</v>
      </c>
      <c r="B3752" s="63">
        <v>96.123243026847021</v>
      </c>
      <c r="C3752" s="63">
        <v>13.876756973152979</v>
      </c>
    </row>
    <row r="3753" spans="1:3" x14ac:dyDescent="0.2">
      <c r="A3753" s="63">
        <v>3724</v>
      </c>
      <c r="B3753" s="63">
        <v>101.18353325448453</v>
      </c>
      <c r="C3753" s="63">
        <v>15.81646674551547</v>
      </c>
    </row>
    <row r="3754" spans="1:3" x14ac:dyDescent="0.2">
      <c r="A3754" s="63">
        <v>3725</v>
      </c>
      <c r="B3754" s="63">
        <v>70.11103379658779</v>
      </c>
      <c r="C3754" s="63">
        <v>12.88896620341221</v>
      </c>
    </row>
    <row r="3755" spans="1:3" x14ac:dyDescent="0.2">
      <c r="A3755" s="63">
        <v>3726</v>
      </c>
      <c r="B3755" s="63">
        <v>169.37320095749303</v>
      </c>
      <c r="C3755" s="63">
        <v>27.626799042506974</v>
      </c>
    </row>
    <row r="3756" spans="1:3" x14ac:dyDescent="0.2">
      <c r="A3756" s="63">
        <v>3727</v>
      </c>
      <c r="B3756" s="63">
        <v>35.023668645401699</v>
      </c>
      <c r="C3756" s="63">
        <v>4.976331354598301</v>
      </c>
    </row>
    <row r="3757" spans="1:3" x14ac:dyDescent="0.2">
      <c r="A3757" s="63">
        <v>3728</v>
      </c>
      <c r="B3757" s="63">
        <v>156.81960175674723</v>
      </c>
      <c r="C3757" s="63">
        <v>15.180398243252768</v>
      </c>
    </row>
    <row r="3758" spans="1:3" x14ac:dyDescent="0.2">
      <c r="A3758" s="63">
        <v>3729</v>
      </c>
      <c r="B3758" s="63">
        <v>174.60967920554808</v>
      </c>
      <c r="C3758" s="63">
        <v>22.390320794451924</v>
      </c>
    </row>
    <row r="3759" spans="1:3" x14ac:dyDescent="0.2">
      <c r="A3759" s="63">
        <v>3730</v>
      </c>
      <c r="B3759" s="63">
        <v>35.023668645401699</v>
      </c>
      <c r="C3759" s="63">
        <v>4.976331354598301</v>
      </c>
    </row>
    <row r="3760" spans="1:3" x14ac:dyDescent="0.2">
      <c r="A3760" s="63">
        <v>3731</v>
      </c>
      <c r="B3760" s="63">
        <v>134.77127229125227</v>
      </c>
      <c r="C3760" s="63">
        <v>37.228727708747726</v>
      </c>
    </row>
    <row r="3761" spans="1:3" x14ac:dyDescent="0.2">
      <c r="A3761" s="63">
        <v>3732</v>
      </c>
      <c r="B3761" s="63">
        <v>99.873708610107087</v>
      </c>
      <c r="C3761" s="63">
        <v>16.126291389892913</v>
      </c>
    </row>
    <row r="3762" spans="1:3" x14ac:dyDescent="0.2">
      <c r="A3762" s="63">
        <v>3733</v>
      </c>
      <c r="B3762" s="63">
        <v>68.801209152210347</v>
      </c>
      <c r="C3762" s="63">
        <v>13.198790847789653</v>
      </c>
    </row>
    <row r="3763" spans="1:3" x14ac:dyDescent="0.2">
      <c r="A3763" s="63">
        <v>3734</v>
      </c>
      <c r="B3763" s="63">
        <v>286.29790066272329</v>
      </c>
      <c r="C3763" s="63">
        <v>45.702099337276707</v>
      </c>
    </row>
    <row r="3764" spans="1:3" x14ac:dyDescent="0.2">
      <c r="A3764" s="63">
        <v>3735</v>
      </c>
      <c r="B3764" s="63">
        <v>186.50320450284698</v>
      </c>
      <c r="C3764" s="63">
        <v>34.496795497153016</v>
      </c>
    </row>
    <row r="3765" spans="1:3" x14ac:dyDescent="0.2">
      <c r="A3765" s="63">
        <v>3736</v>
      </c>
      <c r="B3765" s="63">
        <v>150.70002741764858</v>
      </c>
      <c r="C3765" s="63">
        <v>27.299972582351415</v>
      </c>
    </row>
    <row r="3766" spans="1:3" x14ac:dyDescent="0.2">
      <c r="A3766" s="63">
        <v>3737</v>
      </c>
      <c r="B3766" s="63">
        <v>134.46414418670753</v>
      </c>
      <c r="C3766" s="63">
        <v>36.535855813292471</v>
      </c>
    </row>
    <row r="3767" spans="1:3" x14ac:dyDescent="0.2">
      <c r="A3767" s="63">
        <v>3738</v>
      </c>
      <c r="B3767" s="63">
        <v>274.72252769333835</v>
      </c>
      <c r="C3767" s="63">
        <v>57.27747230666165</v>
      </c>
    </row>
    <row r="3768" spans="1:3" x14ac:dyDescent="0.2">
      <c r="A3768" s="63">
        <v>3739</v>
      </c>
      <c r="B3768" s="63">
        <v>159.88791901924273</v>
      </c>
      <c r="C3768" s="63">
        <v>9.1120809807572698</v>
      </c>
    </row>
    <row r="3769" spans="1:3" x14ac:dyDescent="0.2">
      <c r="A3769" s="63">
        <v>3740</v>
      </c>
      <c r="B3769" s="63">
        <v>204.41747219356159</v>
      </c>
      <c r="C3769" s="63">
        <v>16.582527806438407</v>
      </c>
    </row>
    <row r="3770" spans="1:3" x14ac:dyDescent="0.2">
      <c r="A3770" s="63">
        <v>3741</v>
      </c>
      <c r="B3770" s="63">
        <v>226.73849832894456</v>
      </c>
      <c r="C3770" s="63">
        <v>45.261501671055441</v>
      </c>
    </row>
    <row r="3771" spans="1:3" x14ac:dyDescent="0.2">
      <c r="A3771" s="63">
        <v>3742</v>
      </c>
      <c r="B3771" s="63">
        <v>21.294244231856894</v>
      </c>
      <c r="C3771" s="63">
        <v>5.7057557681431064</v>
      </c>
    </row>
    <row r="3772" spans="1:3" x14ac:dyDescent="0.2">
      <c r="A3772" s="63">
        <v>3743</v>
      </c>
      <c r="B3772" s="63">
        <v>35.792701424026284</v>
      </c>
      <c r="C3772" s="63">
        <v>10.207298575973716</v>
      </c>
    </row>
    <row r="3773" spans="1:3" x14ac:dyDescent="0.2">
      <c r="A3773" s="63">
        <v>3744</v>
      </c>
      <c r="B3773" s="63">
        <v>17.045324006437514</v>
      </c>
      <c r="C3773" s="63">
        <v>4.9546759935624856</v>
      </c>
    </row>
    <row r="3774" spans="1:3" x14ac:dyDescent="0.2">
      <c r="A3774" s="63">
        <v>3745</v>
      </c>
      <c r="B3774" s="63">
        <v>6.419865151167274</v>
      </c>
      <c r="C3774" s="63">
        <v>3.580134848832726</v>
      </c>
    </row>
    <row r="3775" spans="1:3" x14ac:dyDescent="0.2">
      <c r="A3775" s="63">
        <v>3746</v>
      </c>
      <c r="B3775" s="63">
        <v>-2.9329686867008702</v>
      </c>
      <c r="C3775" s="63">
        <v>-6.7031313299129813E-2</v>
      </c>
    </row>
    <row r="3776" spans="1:3" x14ac:dyDescent="0.2">
      <c r="A3776" s="63">
        <v>3747</v>
      </c>
      <c r="B3776" s="63">
        <v>-9.0997191564971764</v>
      </c>
      <c r="C3776" s="63">
        <v>9.9719156497176442E-2</v>
      </c>
    </row>
    <row r="3777" spans="1:3" x14ac:dyDescent="0.2">
      <c r="A3777" s="63">
        <v>3748</v>
      </c>
      <c r="B3777" s="63">
        <v>-30.326595758130708</v>
      </c>
      <c r="C3777" s="63">
        <v>-8.6734042418692923</v>
      </c>
    </row>
    <row r="3778" spans="1:3" x14ac:dyDescent="0.2">
      <c r="A3778" s="63">
        <v>3749</v>
      </c>
      <c r="B3778" s="63">
        <v>18.123486890276311</v>
      </c>
      <c r="C3778" s="63">
        <v>0.8765131097236889</v>
      </c>
    </row>
    <row r="3779" spans="1:3" x14ac:dyDescent="0.2">
      <c r="A3779" s="63">
        <v>3750</v>
      </c>
      <c r="B3779" s="63">
        <v>-12.469943250082874</v>
      </c>
      <c r="C3779" s="63">
        <v>-3.5300567499171258</v>
      </c>
    </row>
    <row r="3780" spans="1:3" x14ac:dyDescent="0.2">
      <c r="A3780" s="63">
        <v>3751</v>
      </c>
      <c r="B3780" s="63">
        <v>-2.4303124534520695</v>
      </c>
      <c r="C3780" s="63">
        <v>-1.5696875465479305</v>
      </c>
    </row>
    <row r="3781" spans="1:3" x14ac:dyDescent="0.2">
      <c r="A3781" s="63">
        <v>3752</v>
      </c>
      <c r="B3781" s="63">
        <v>44.209028372756606</v>
      </c>
      <c r="C3781" s="63">
        <v>8.790971627243394</v>
      </c>
    </row>
    <row r="3782" spans="1:3" x14ac:dyDescent="0.2">
      <c r="A3782" s="63">
        <v>3753</v>
      </c>
      <c r="B3782" s="63">
        <v>33.993618654025497</v>
      </c>
      <c r="C3782" s="63">
        <v>8.0063813459745035</v>
      </c>
    </row>
    <row r="3783" spans="1:3" x14ac:dyDescent="0.2">
      <c r="A3783" s="63">
        <v>3754</v>
      </c>
      <c r="B3783" s="63">
        <v>45.440384980225041</v>
      </c>
      <c r="C3783" s="63">
        <v>6.5596150197749594</v>
      </c>
    </row>
    <row r="3784" spans="1:3" x14ac:dyDescent="0.2">
      <c r="A3784" s="63">
        <v>3755</v>
      </c>
      <c r="B3784" s="63">
        <v>43.163732988697944</v>
      </c>
      <c r="C3784" s="63">
        <v>8.8362670113020556</v>
      </c>
    </row>
    <row r="3785" spans="1:3" x14ac:dyDescent="0.2">
      <c r="A3785" s="63">
        <v>3756</v>
      </c>
      <c r="B3785" s="63">
        <v>20.351005588452885</v>
      </c>
      <c r="C3785" s="63">
        <v>3.6489944115471147</v>
      </c>
    </row>
    <row r="3786" spans="1:3" x14ac:dyDescent="0.2">
      <c r="A3786" s="63">
        <v>3757</v>
      </c>
      <c r="B3786" s="63">
        <v>23.487451199377929</v>
      </c>
      <c r="C3786" s="63">
        <v>6.5125488006220706</v>
      </c>
    </row>
    <row r="3787" spans="1:3" x14ac:dyDescent="0.2">
      <c r="A3787" s="63">
        <v>3758</v>
      </c>
      <c r="B3787" s="63">
        <v>80.7733013079079</v>
      </c>
      <c r="C3787" s="63">
        <v>15.2266986920921</v>
      </c>
    </row>
    <row r="3788" spans="1:3" x14ac:dyDescent="0.2">
      <c r="A3788" s="63">
        <v>3759</v>
      </c>
      <c r="B3788" s="63">
        <v>97.029796992241771</v>
      </c>
      <c r="C3788" s="63">
        <v>15.970203007758229</v>
      </c>
    </row>
    <row r="3789" spans="1:3" x14ac:dyDescent="0.2">
      <c r="A3789" s="63">
        <v>3760</v>
      </c>
      <c r="B3789" s="63">
        <v>126.45888017366271</v>
      </c>
      <c r="C3789" s="63">
        <v>10.541119826337294</v>
      </c>
    </row>
    <row r="3790" spans="1:3" x14ac:dyDescent="0.2">
      <c r="A3790" s="63">
        <v>3761</v>
      </c>
      <c r="B3790" s="63">
        <v>16.504269977267406</v>
      </c>
      <c r="C3790" s="63">
        <v>1.4957300227325945</v>
      </c>
    </row>
    <row r="3791" spans="1:3" x14ac:dyDescent="0.2">
      <c r="A3791" s="63">
        <v>3762</v>
      </c>
      <c r="B3791" s="63">
        <v>33.932288493119515</v>
      </c>
      <c r="C3791" s="63">
        <v>5.0677115068804852</v>
      </c>
    </row>
    <row r="3792" spans="1:3" x14ac:dyDescent="0.2">
      <c r="A3792" s="63">
        <v>3763</v>
      </c>
      <c r="B3792" s="63">
        <v>36.011895370118168</v>
      </c>
      <c r="C3792" s="63">
        <v>5.9881046298818319</v>
      </c>
    </row>
    <row r="3793" spans="1:3" x14ac:dyDescent="0.2">
      <c r="A3793" s="63">
        <v>3764</v>
      </c>
      <c r="B3793" s="63">
        <v>-8.8973371195538498</v>
      </c>
      <c r="C3793" s="63">
        <v>1.8973371195538498</v>
      </c>
    </row>
    <row r="3794" spans="1:3" x14ac:dyDescent="0.2">
      <c r="A3794" s="63">
        <v>3765</v>
      </c>
      <c r="B3794" s="63">
        <v>72.652345653081142</v>
      </c>
      <c r="C3794" s="63">
        <v>12.347654346918858</v>
      </c>
    </row>
    <row r="3795" spans="1:3" x14ac:dyDescent="0.2">
      <c r="A3795" s="63">
        <v>3766</v>
      </c>
      <c r="B3795" s="63">
        <v>55.975556506626802</v>
      </c>
      <c r="C3795" s="63">
        <v>11.024443493373198</v>
      </c>
    </row>
    <row r="3796" spans="1:3" x14ac:dyDescent="0.2">
      <c r="A3796" s="63">
        <v>3767</v>
      </c>
      <c r="B3796" s="63">
        <v>38.382430301281474</v>
      </c>
      <c r="C3796" s="63">
        <v>6.6175696987185262</v>
      </c>
    </row>
    <row r="3797" spans="1:3" x14ac:dyDescent="0.2">
      <c r="A3797" s="63">
        <v>3768</v>
      </c>
      <c r="B3797" s="63">
        <v>-3.6224825262042808</v>
      </c>
      <c r="C3797" s="63">
        <v>3.6224825262042808</v>
      </c>
    </row>
    <row r="3798" spans="1:3" x14ac:dyDescent="0.2">
      <c r="A3798" s="63">
        <v>3769</v>
      </c>
      <c r="B3798" s="63">
        <v>60.403918859866181</v>
      </c>
      <c r="C3798" s="63">
        <v>10.596081140133819</v>
      </c>
    </row>
    <row r="3799" spans="1:3" x14ac:dyDescent="0.2">
      <c r="A3799" s="63">
        <v>3770</v>
      </c>
      <c r="B3799" s="63">
        <v>12.44852356506593</v>
      </c>
      <c r="C3799" s="63">
        <v>2.5514764349340702</v>
      </c>
    </row>
    <row r="3800" spans="1:3" x14ac:dyDescent="0.2">
      <c r="A3800" s="63">
        <v>3771</v>
      </c>
      <c r="B3800" s="63">
        <v>20.17275729128654</v>
      </c>
      <c r="C3800" s="63">
        <v>1.8272427087134595</v>
      </c>
    </row>
    <row r="3801" spans="1:3" x14ac:dyDescent="0.2">
      <c r="A3801" s="63">
        <v>3772</v>
      </c>
      <c r="B3801" s="63">
        <v>17.923007308990726</v>
      </c>
      <c r="C3801" s="63">
        <v>9.0769926910092735</v>
      </c>
    </row>
    <row r="3802" spans="1:3" x14ac:dyDescent="0.2">
      <c r="A3802" s="63">
        <v>3773</v>
      </c>
      <c r="B3802" s="63">
        <v>78.5557104975382</v>
      </c>
      <c r="C3802" s="63">
        <v>12.4442895024618</v>
      </c>
    </row>
    <row r="3803" spans="1:3" x14ac:dyDescent="0.2">
      <c r="A3803" s="63">
        <v>3774</v>
      </c>
      <c r="B3803" s="63">
        <v>44.130560335847598</v>
      </c>
      <c r="C3803" s="63">
        <v>5.8694396641524023</v>
      </c>
    </row>
    <row r="3804" spans="1:3" x14ac:dyDescent="0.2">
      <c r="A3804" s="63">
        <v>3775</v>
      </c>
      <c r="B3804" s="63">
        <v>43.163732988697944</v>
      </c>
      <c r="C3804" s="63">
        <v>8.8362670113020556</v>
      </c>
    </row>
    <row r="3805" spans="1:3" x14ac:dyDescent="0.2">
      <c r="A3805" s="63">
        <v>3776</v>
      </c>
      <c r="B3805" s="63">
        <v>44.209028372756606</v>
      </c>
      <c r="C3805" s="63">
        <v>8.790971627243394</v>
      </c>
    </row>
    <row r="3806" spans="1:3" x14ac:dyDescent="0.2">
      <c r="A3806" s="63">
        <v>3777</v>
      </c>
      <c r="B3806" s="63">
        <v>21.251973886627681</v>
      </c>
      <c r="C3806" s="63">
        <v>5.7480261133723189</v>
      </c>
    </row>
    <row r="3807" spans="1:3" x14ac:dyDescent="0.2">
      <c r="A3807" s="63">
        <v>3778</v>
      </c>
      <c r="B3807" s="63">
        <v>-2.312657881826838</v>
      </c>
      <c r="C3807" s="63">
        <v>3.312657881826838</v>
      </c>
    </row>
    <row r="3808" spans="1:3" x14ac:dyDescent="0.2">
      <c r="A3808" s="63">
        <v>3779</v>
      </c>
      <c r="B3808" s="63">
        <v>27.582948573362973</v>
      </c>
      <c r="C3808" s="63">
        <v>3.4170514266370269</v>
      </c>
    </row>
    <row r="3809" spans="1:3" x14ac:dyDescent="0.2">
      <c r="A3809" s="63">
        <v>3780</v>
      </c>
      <c r="B3809" s="63">
        <v>127.58511225076954</v>
      </c>
      <c r="C3809" s="63">
        <v>43.414887749230459</v>
      </c>
    </row>
    <row r="3810" spans="1:3" x14ac:dyDescent="0.2">
      <c r="A3810" s="63">
        <v>3781</v>
      </c>
      <c r="B3810" s="63">
        <v>12.44852356506593</v>
      </c>
      <c r="C3810" s="63">
        <v>2.5514764349340702</v>
      </c>
    </row>
    <row r="3811" spans="1:3" x14ac:dyDescent="0.2">
      <c r="A3811" s="63">
        <v>3782</v>
      </c>
      <c r="B3811" s="63">
        <v>21.482581935663983</v>
      </c>
      <c r="C3811" s="63">
        <v>2.5174180643360167</v>
      </c>
    </row>
    <row r="3812" spans="1:3" x14ac:dyDescent="0.2">
      <c r="A3812" s="63">
        <v>3783</v>
      </c>
      <c r="B3812" s="63">
        <v>60.403918859866181</v>
      </c>
      <c r="C3812" s="63">
        <v>10.596081140133819</v>
      </c>
    </row>
    <row r="3813" spans="1:3" x14ac:dyDescent="0.2">
      <c r="A3813" s="63">
        <v>3784</v>
      </c>
      <c r="B3813" s="63">
        <v>42.755272560336316</v>
      </c>
      <c r="C3813" s="63">
        <v>9.2447274396636843</v>
      </c>
    </row>
    <row r="3814" spans="1:3" x14ac:dyDescent="0.2">
      <c r="A3814" s="63">
        <v>3785</v>
      </c>
      <c r="B3814" s="63">
        <v>57.285381151004245</v>
      </c>
      <c r="C3814" s="63">
        <v>10.714618848995755</v>
      </c>
    </row>
    <row r="3815" spans="1:3" x14ac:dyDescent="0.2">
      <c r="A3815" s="63">
        <v>3786</v>
      </c>
      <c r="B3815" s="63">
        <v>17.923007308990726</v>
      </c>
      <c r="C3815" s="63">
        <v>9.0769926910092735</v>
      </c>
    </row>
    <row r="3816" spans="1:3" x14ac:dyDescent="0.2">
      <c r="A3816" s="63">
        <v>3787</v>
      </c>
      <c r="B3816" s="63">
        <v>77.245885853160758</v>
      </c>
      <c r="C3816" s="63">
        <v>11.754114146839242</v>
      </c>
    </row>
    <row r="3817" spans="1:3" x14ac:dyDescent="0.2">
      <c r="A3817" s="63">
        <v>3788</v>
      </c>
      <c r="B3817" s="63">
        <v>79.463476663530457</v>
      </c>
      <c r="C3817" s="63">
        <v>15.536523336469543</v>
      </c>
    </row>
    <row r="3818" spans="1:3" x14ac:dyDescent="0.2">
      <c r="A3818" s="63">
        <v>3789</v>
      </c>
      <c r="B3818" s="63">
        <v>97.029796992241771</v>
      </c>
      <c r="C3818" s="63">
        <v>15.970203007758229</v>
      </c>
    </row>
    <row r="3819" spans="1:3" x14ac:dyDescent="0.2">
      <c r="A3819" s="63">
        <v>3790</v>
      </c>
      <c r="B3819" s="63">
        <v>17.814094621644848</v>
      </c>
      <c r="C3819" s="63">
        <v>1.1859053783551516</v>
      </c>
    </row>
    <row r="3820" spans="1:3" x14ac:dyDescent="0.2">
      <c r="A3820" s="63">
        <v>3791</v>
      </c>
      <c r="B3820" s="63">
        <v>23.487451199377929</v>
      </c>
      <c r="C3820" s="63">
        <v>6.5125488006220706</v>
      </c>
    </row>
    <row r="3821" spans="1:3" x14ac:dyDescent="0.2">
      <c r="A3821" s="63">
        <v>3792</v>
      </c>
      <c r="B3821" s="63">
        <v>19.041180944075439</v>
      </c>
      <c r="C3821" s="63">
        <v>2.9588190559245611</v>
      </c>
    </row>
    <row r="3822" spans="1:3" x14ac:dyDescent="0.2">
      <c r="A3822" s="63">
        <v>3793</v>
      </c>
      <c r="B3822" s="63">
        <v>-16.065370832645222</v>
      </c>
      <c r="C3822" s="63">
        <v>6.537083264522181E-2</v>
      </c>
    </row>
    <row r="3823" spans="1:3" x14ac:dyDescent="0.2">
      <c r="A3823" s="63">
        <v>3794</v>
      </c>
      <c r="B3823" s="63">
        <v>117.63954838746474</v>
      </c>
      <c r="C3823" s="63">
        <v>19.360451612535257</v>
      </c>
    </row>
    <row r="3824" spans="1:3" x14ac:dyDescent="0.2">
      <c r="A3824" s="63">
        <v>3795</v>
      </c>
      <c r="B3824" s="63">
        <v>437.28254994831155</v>
      </c>
      <c r="C3824" s="63">
        <v>78.717450051688445</v>
      </c>
    </row>
    <row r="3825" spans="1:3" x14ac:dyDescent="0.2">
      <c r="A3825" s="63">
        <v>3796</v>
      </c>
      <c r="B3825" s="63">
        <v>-2.4303124534520695</v>
      </c>
      <c r="C3825" s="63">
        <v>-1.5696875465479305</v>
      </c>
    </row>
    <row r="3826" spans="1:3" x14ac:dyDescent="0.2">
      <c r="A3826" s="63">
        <v>3797</v>
      </c>
      <c r="B3826" s="63">
        <v>15.735499362060068</v>
      </c>
      <c r="C3826" s="63">
        <v>5.2645006379399319</v>
      </c>
    </row>
    <row r="3827" spans="1:3" x14ac:dyDescent="0.2">
      <c r="A3827" s="63">
        <v>3798</v>
      </c>
      <c r="B3827" s="63">
        <v>37.102526068403733</v>
      </c>
      <c r="C3827" s="63">
        <v>9.8974739315962665</v>
      </c>
    </row>
    <row r="3828" spans="1:3" x14ac:dyDescent="0.2">
      <c r="A3828" s="63">
        <v>3799</v>
      </c>
      <c r="B3828" s="63">
        <v>-10.409543800874619</v>
      </c>
      <c r="C3828" s="63">
        <v>0.40954380087461928</v>
      </c>
    </row>
    <row r="3829" spans="1:3" x14ac:dyDescent="0.2">
      <c r="A3829" s="63">
        <v>3800</v>
      </c>
      <c r="B3829" s="63">
        <v>-13.779767894460317</v>
      </c>
      <c r="C3829" s="63">
        <v>-4.220232105539683</v>
      </c>
    </row>
    <row r="3830" spans="1:3" x14ac:dyDescent="0.2">
      <c r="A3830" s="63">
        <v>3801</v>
      </c>
      <c r="B3830" s="63">
        <v>43.323735963924335</v>
      </c>
      <c r="C3830" s="63">
        <v>5.6762640360756649</v>
      </c>
    </row>
    <row r="3831" spans="1:3" x14ac:dyDescent="0.2">
      <c r="A3831" s="63">
        <v>3802</v>
      </c>
      <c r="B3831" s="63">
        <v>30.082302050063408</v>
      </c>
      <c r="C3831" s="63">
        <v>5.917697949936592</v>
      </c>
    </row>
    <row r="3832" spans="1:3" x14ac:dyDescent="0.2">
      <c r="A3832" s="63">
        <v>3803</v>
      </c>
      <c r="B3832" s="63">
        <v>180.069130984759</v>
      </c>
      <c r="C3832" s="63">
        <v>10.930869015241001</v>
      </c>
    </row>
    <row r="3833" spans="1:3" x14ac:dyDescent="0.2">
      <c r="A3833" s="63">
        <v>3804</v>
      </c>
      <c r="B3833" s="63">
        <v>-198.79358443984265</v>
      </c>
      <c r="C3833" s="63">
        <v>-53.206415560157353</v>
      </c>
    </row>
    <row r="3834" spans="1:3" x14ac:dyDescent="0.2">
      <c r="A3834" s="63">
        <v>3805</v>
      </c>
      <c r="B3834" s="63">
        <v>146.96604944449049</v>
      </c>
      <c r="C3834" s="63">
        <v>24.033950555509506</v>
      </c>
    </row>
    <row r="3835" spans="1:3" x14ac:dyDescent="0.2">
      <c r="A3835" s="63">
        <v>3806</v>
      </c>
      <c r="B3835" s="63">
        <v>171.50983795682652</v>
      </c>
      <c r="C3835" s="63">
        <v>27.490162043173484</v>
      </c>
    </row>
    <row r="3836" spans="1:3" x14ac:dyDescent="0.2">
      <c r="A3836" s="63">
        <v>3807</v>
      </c>
      <c r="B3836" s="63">
        <v>99.873708610107087</v>
      </c>
      <c r="C3836" s="63">
        <v>16.126291389892913</v>
      </c>
    </row>
    <row r="3837" spans="1:3" x14ac:dyDescent="0.2">
      <c r="A3837" s="63">
        <v>3808</v>
      </c>
      <c r="B3837" s="63">
        <v>-253.83970172410528</v>
      </c>
      <c r="C3837" s="63">
        <v>-46.160298275894718</v>
      </c>
    </row>
    <row r="3838" spans="1:3" x14ac:dyDescent="0.2">
      <c r="A3838" s="63">
        <v>3809</v>
      </c>
      <c r="B3838" s="63">
        <v>547.69473529933896</v>
      </c>
      <c r="C3838" s="63">
        <v>98.305264700661041</v>
      </c>
    </row>
    <row r="3839" spans="1:3" x14ac:dyDescent="0.2">
      <c r="A3839" s="63">
        <v>3810</v>
      </c>
      <c r="B3839" s="63">
        <v>308.7792699465013</v>
      </c>
      <c r="C3839" s="63">
        <v>58.220730053498698</v>
      </c>
    </row>
    <row r="3840" spans="1:3" x14ac:dyDescent="0.2">
      <c r="A3840" s="63">
        <v>3811</v>
      </c>
      <c r="B3840" s="63">
        <v>112.97626299902259</v>
      </c>
      <c r="C3840" s="63">
        <v>16.023737000977405</v>
      </c>
    </row>
    <row r="3841" spans="1:3" x14ac:dyDescent="0.2">
      <c r="A3841" s="63">
        <v>3812</v>
      </c>
      <c r="B3841" s="63">
        <v>44.130560335847598</v>
      </c>
      <c r="C3841" s="63">
        <v>5.8694396641524023</v>
      </c>
    </row>
    <row r="3842" spans="1:3" x14ac:dyDescent="0.2">
      <c r="A3842" s="63">
        <v>3813</v>
      </c>
      <c r="B3842" s="63">
        <v>58.57107052718915</v>
      </c>
      <c r="C3842" s="63">
        <v>11.42892947281085</v>
      </c>
    </row>
    <row r="3843" spans="1:3" x14ac:dyDescent="0.2">
      <c r="A3843" s="63">
        <v>3814</v>
      </c>
      <c r="B3843" s="63">
        <v>55.975556506626802</v>
      </c>
      <c r="C3843" s="63">
        <v>11.024443493373198</v>
      </c>
    </row>
    <row r="3844" spans="1:3" x14ac:dyDescent="0.2">
      <c r="A3844" s="63">
        <v>3815</v>
      </c>
      <c r="B3844" s="63">
        <v>5.7203343785687109</v>
      </c>
      <c r="C3844" s="63">
        <v>-4.7203343785687109</v>
      </c>
    </row>
    <row r="3845" spans="1:3" x14ac:dyDescent="0.2">
      <c r="A3845" s="63">
        <v>3816</v>
      </c>
      <c r="B3845" s="63">
        <v>73.962170297458584</v>
      </c>
      <c r="C3845" s="63">
        <v>12.037829702541416</v>
      </c>
    </row>
    <row r="3846" spans="1:3" x14ac:dyDescent="0.2">
      <c r="A3846" s="63">
        <v>3817</v>
      </c>
      <c r="B3846" s="63">
        <v>38.382430301281474</v>
      </c>
      <c r="C3846" s="63">
        <v>6.6175696987185262</v>
      </c>
    </row>
    <row r="3847" spans="1:3" x14ac:dyDescent="0.2">
      <c r="A3847" s="63">
        <v>3818</v>
      </c>
      <c r="B3847" s="63">
        <v>15.735499362060068</v>
      </c>
      <c r="C3847" s="63">
        <v>5.2645006379399319</v>
      </c>
    </row>
    <row r="3848" spans="1:3" x14ac:dyDescent="0.2">
      <c r="A3848" s="63">
        <v>3819</v>
      </c>
      <c r="B3848" s="63">
        <v>5.110040506789824</v>
      </c>
      <c r="C3848" s="63">
        <v>3.889959493210176</v>
      </c>
    </row>
    <row r="3849" spans="1:3" x14ac:dyDescent="0.2">
      <c r="A3849" s="63">
        <v>3820</v>
      </c>
      <c r="B3849" s="63">
        <v>28.772477405685969</v>
      </c>
      <c r="C3849" s="63">
        <v>5.2275225943140313</v>
      </c>
    </row>
    <row r="3850" spans="1:3" x14ac:dyDescent="0.2">
      <c r="A3850" s="63">
        <v>3821</v>
      </c>
      <c r="B3850" s="63">
        <v>-30.326595758130708</v>
      </c>
      <c r="C3850" s="63">
        <v>-8.6734042418692923</v>
      </c>
    </row>
    <row r="3851" spans="1:3" x14ac:dyDescent="0.2">
      <c r="A3851" s="63">
        <v>3822</v>
      </c>
      <c r="B3851" s="63">
        <v>-9.8161203975546183</v>
      </c>
      <c r="C3851" s="63">
        <v>-8.1838796024453817</v>
      </c>
    </row>
    <row r="3852" spans="1:3" x14ac:dyDescent="0.2">
      <c r="A3852" s="63">
        <v>3823</v>
      </c>
      <c r="B3852" s="63">
        <v>-9.0997191564971764</v>
      </c>
      <c r="C3852" s="63">
        <v>9.9719156497176442E-2</v>
      </c>
    </row>
    <row r="3853" spans="1:3" x14ac:dyDescent="0.2">
      <c r="A3853" s="63">
        <v>3824</v>
      </c>
      <c r="B3853" s="63">
        <v>19.433311534653754</v>
      </c>
      <c r="C3853" s="63">
        <v>1.5666884653462461</v>
      </c>
    </row>
    <row r="3854" spans="1:3" x14ac:dyDescent="0.2">
      <c r="A3854" s="63">
        <v>3825</v>
      </c>
      <c r="B3854" s="63">
        <v>21.482581935663983</v>
      </c>
      <c r="C3854" s="63">
        <v>2.5174180643360167</v>
      </c>
    </row>
    <row r="3855" spans="1:3" x14ac:dyDescent="0.2">
      <c r="A3855" s="63">
        <v>3826</v>
      </c>
      <c r="B3855" s="63">
        <v>16.613182664613284</v>
      </c>
      <c r="C3855" s="63">
        <v>8.3868173353867164</v>
      </c>
    </row>
    <row r="3856" spans="1:3" x14ac:dyDescent="0.2">
      <c r="A3856" s="63">
        <v>3827</v>
      </c>
      <c r="B3856" s="63">
        <v>96.123243026847021</v>
      </c>
      <c r="C3856" s="63">
        <v>13.876756973152979</v>
      </c>
    </row>
    <row r="3857" spans="1:3" x14ac:dyDescent="0.2">
      <c r="A3857" s="63">
        <v>3828</v>
      </c>
      <c r="B3857" s="63">
        <v>24.797275843755372</v>
      </c>
      <c r="C3857" s="63">
        <v>6.2027241562446278</v>
      </c>
    </row>
    <row r="3858" spans="1:3" x14ac:dyDescent="0.2">
      <c r="A3858" s="63">
        <v>3829</v>
      </c>
      <c r="B3858" s="63">
        <v>111.36352075512593</v>
      </c>
      <c r="C3858" s="63">
        <v>1.6364792448740673</v>
      </c>
    </row>
    <row r="3859" spans="1:3" x14ac:dyDescent="0.2">
      <c r="A3859" s="63">
        <v>3830</v>
      </c>
      <c r="B3859" s="63">
        <v>19.041180944075439</v>
      </c>
      <c r="C3859" s="63">
        <v>2.9588190559245611</v>
      </c>
    </row>
    <row r="3860" spans="1:3" x14ac:dyDescent="0.2">
      <c r="A3860" s="63">
        <v>3831</v>
      </c>
      <c r="B3860" s="63">
        <v>80.7733013079079</v>
      </c>
      <c r="C3860" s="63">
        <v>15.2266986920921</v>
      </c>
    </row>
    <row r="3861" spans="1:3" x14ac:dyDescent="0.2">
      <c r="A3861" s="63">
        <v>3832</v>
      </c>
      <c r="B3861" s="63">
        <v>33.932288493119515</v>
      </c>
      <c r="C3861" s="63">
        <v>5.0677115068804852</v>
      </c>
    </row>
    <row r="3862" spans="1:3" x14ac:dyDescent="0.2">
      <c r="A3862" s="63">
        <v>3833</v>
      </c>
      <c r="B3862" s="63">
        <v>36.011895370118168</v>
      </c>
      <c r="C3862" s="63">
        <v>5.9881046298818319</v>
      </c>
    </row>
    <row r="3863" spans="1:3" x14ac:dyDescent="0.2">
      <c r="A3863" s="63">
        <v>3834</v>
      </c>
      <c r="B3863" s="63">
        <v>225.54517208262979</v>
      </c>
      <c r="C3863" s="63">
        <v>49.45482791737021</v>
      </c>
    </row>
    <row r="3864" spans="1:3" x14ac:dyDescent="0.2">
      <c r="A3864" s="63">
        <v>3835</v>
      </c>
      <c r="B3864" s="63">
        <v>33.713844001024256</v>
      </c>
      <c r="C3864" s="63">
        <v>5.2861559989757438</v>
      </c>
    </row>
    <row r="3865" spans="1:3" x14ac:dyDescent="0.2">
      <c r="A3865" s="63">
        <v>3836</v>
      </c>
      <c r="B3865" s="63">
        <v>77.715011967473828</v>
      </c>
      <c r="C3865" s="63">
        <v>4.2849880325261722</v>
      </c>
    </row>
    <row r="3866" spans="1:3" x14ac:dyDescent="0.2">
      <c r="A3866" s="63">
        <v>3837</v>
      </c>
      <c r="B3866" s="63">
        <v>175.16088744218544</v>
      </c>
      <c r="C3866" s="63">
        <v>21.839112557814559</v>
      </c>
    </row>
    <row r="3867" spans="1:3" x14ac:dyDescent="0.2">
      <c r="A3867" s="63">
        <v>3838</v>
      </c>
      <c r="B3867" s="63">
        <v>99.873708610107087</v>
      </c>
      <c r="C3867" s="63">
        <v>16.126291389892913</v>
      </c>
    </row>
    <row r="3868" spans="1:3" x14ac:dyDescent="0.2">
      <c r="A3868" s="63">
        <v>3839</v>
      </c>
      <c r="B3868" s="63">
        <v>-9.0997191564971764</v>
      </c>
      <c r="C3868" s="63">
        <v>9.9719156497176442E-2</v>
      </c>
    </row>
    <row r="3869" spans="1:3" x14ac:dyDescent="0.2">
      <c r="A3869" s="63">
        <v>3840</v>
      </c>
      <c r="B3869" s="63">
        <v>19.433311534653754</v>
      </c>
      <c r="C3869" s="63">
        <v>1.5666884653462461</v>
      </c>
    </row>
    <row r="3870" spans="1:3" x14ac:dyDescent="0.2">
      <c r="A3870" s="63">
        <v>3841</v>
      </c>
      <c r="B3870" s="63">
        <v>-13.779767894460317</v>
      </c>
      <c r="C3870" s="63">
        <v>-4.220232105539683</v>
      </c>
    </row>
    <row r="3871" spans="1:3" x14ac:dyDescent="0.2">
      <c r="A3871" s="63">
        <v>3842</v>
      </c>
      <c r="B3871" s="63">
        <v>43.323735963924335</v>
      </c>
      <c r="C3871" s="63">
        <v>5.6762640360756649</v>
      </c>
    </row>
    <row r="3872" spans="1:3" x14ac:dyDescent="0.2">
      <c r="A3872" s="63">
        <v>3843</v>
      </c>
      <c r="B3872" s="63">
        <v>28.772477405685969</v>
      </c>
      <c r="C3872" s="63">
        <v>5.2275225943140313</v>
      </c>
    </row>
    <row r="3873" spans="1:3" x14ac:dyDescent="0.2">
      <c r="A3873" s="63">
        <v>3844</v>
      </c>
      <c r="B3873" s="63">
        <v>-31.636420402508151</v>
      </c>
      <c r="C3873" s="63">
        <v>-8.3635795974918494</v>
      </c>
    </row>
    <row r="3874" spans="1:3" x14ac:dyDescent="0.2">
      <c r="A3874" s="63">
        <v>3845</v>
      </c>
      <c r="B3874" s="63">
        <v>112.97626299902259</v>
      </c>
      <c r="C3874" s="63">
        <v>16.023737000977405</v>
      </c>
    </row>
    <row r="3875" spans="1:3" x14ac:dyDescent="0.2">
      <c r="A3875" s="63">
        <v>3846</v>
      </c>
      <c r="B3875" s="63">
        <v>45.518853017134049</v>
      </c>
      <c r="C3875" s="63">
        <v>9.4811469828659511</v>
      </c>
    </row>
    <row r="3876" spans="1:3" x14ac:dyDescent="0.2">
      <c r="A3876" s="63">
        <v>3847</v>
      </c>
      <c r="B3876" s="63">
        <v>44.473557633075387</v>
      </c>
      <c r="C3876" s="63">
        <v>8.5264423669246128</v>
      </c>
    </row>
    <row r="3877" spans="1:3" x14ac:dyDescent="0.2">
      <c r="A3877" s="63">
        <v>3848</v>
      </c>
      <c r="B3877" s="63">
        <v>28.892773217740416</v>
      </c>
      <c r="C3877" s="63">
        <v>4.107226782259584</v>
      </c>
    </row>
    <row r="3878" spans="1:3" x14ac:dyDescent="0.2">
      <c r="A3878" s="63">
        <v>3849</v>
      </c>
      <c r="B3878" s="63">
        <v>44.130560335847598</v>
      </c>
      <c r="C3878" s="63">
        <v>5.8694396641524023</v>
      </c>
    </row>
    <row r="3879" spans="1:3" x14ac:dyDescent="0.2">
      <c r="A3879" s="63">
        <v>3850</v>
      </c>
      <c r="B3879" s="63">
        <v>33.993618654025497</v>
      </c>
      <c r="C3879" s="63">
        <v>8.0063813459745035</v>
      </c>
    </row>
    <row r="3880" spans="1:3" x14ac:dyDescent="0.2">
      <c r="A3880" s="63">
        <v>3851</v>
      </c>
      <c r="B3880" s="63">
        <v>176.47071208656288</v>
      </c>
      <c r="C3880" s="63">
        <v>22.529287913437116</v>
      </c>
    </row>
    <row r="3881" spans="1:3" x14ac:dyDescent="0.2">
      <c r="A3881" s="63">
        <v>3852</v>
      </c>
      <c r="B3881" s="63">
        <v>101.18353325448453</v>
      </c>
      <c r="C3881" s="63">
        <v>15.81646674551547</v>
      </c>
    </row>
    <row r="3882" spans="1:3" x14ac:dyDescent="0.2">
      <c r="A3882" s="63">
        <v>3853</v>
      </c>
      <c r="B3882" s="63">
        <v>70.11103379658779</v>
      </c>
      <c r="C3882" s="63">
        <v>12.88896620341221</v>
      </c>
    </row>
    <row r="3883" spans="1:3" x14ac:dyDescent="0.2">
      <c r="A3883" s="63">
        <v>3854</v>
      </c>
      <c r="B3883" s="63">
        <v>144.21000826130361</v>
      </c>
      <c r="C3883" s="63">
        <v>26.789991738696386</v>
      </c>
    </row>
    <row r="3884" spans="1:3" x14ac:dyDescent="0.2">
      <c r="A3884" s="63">
        <v>3855</v>
      </c>
      <c r="B3884" s="63">
        <v>253.58859620391985</v>
      </c>
      <c r="C3884" s="63">
        <v>22.411403796080151</v>
      </c>
    </row>
    <row r="3885" spans="1:3" x14ac:dyDescent="0.2">
      <c r="A3885" s="63">
        <v>3856</v>
      </c>
      <c r="B3885" s="63">
        <v>33.713844001024256</v>
      </c>
      <c r="C3885" s="63">
        <v>5.2861559989757438</v>
      </c>
    </row>
    <row r="3886" spans="1:3" x14ac:dyDescent="0.2">
      <c r="A3886" s="63">
        <v>3857</v>
      </c>
      <c r="B3886" s="63">
        <v>15.071075367247486</v>
      </c>
      <c r="C3886" s="63">
        <v>24.928924632752512</v>
      </c>
    </row>
    <row r="3887" spans="1:3" x14ac:dyDescent="0.2">
      <c r="A3887" s="63">
        <v>3858</v>
      </c>
      <c r="B3887" s="63">
        <v>283.19805941400165</v>
      </c>
      <c r="C3887" s="63">
        <v>50.801940585998352</v>
      </c>
    </row>
    <row r="3888" spans="1:3" x14ac:dyDescent="0.2">
      <c r="A3888" s="63">
        <v>3859</v>
      </c>
      <c r="B3888" s="63">
        <v>-103.55254028523606</v>
      </c>
      <c r="C3888" s="63">
        <v>-6.4474597147639372</v>
      </c>
    </row>
    <row r="3889" spans="1:3" x14ac:dyDescent="0.2">
      <c r="A3889" s="63">
        <v>3860</v>
      </c>
      <c r="B3889" s="63">
        <v>315.6693729044685</v>
      </c>
      <c r="C3889" s="63">
        <v>51.330627095531497</v>
      </c>
    </row>
    <row r="3890" spans="1:3" x14ac:dyDescent="0.2">
      <c r="A3890" s="63">
        <v>3861</v>
      </c>
      <c r="B3890" s="63">
        <v>-159.41166887554925</v>
      </c>
      <c r="C3890" s="63">
        <v>-14.588331124450747</v>
      </c>
    </row>
    <row r="3891" spans="1:3" x14ac:dyDescent="0.2">
      <c r="A3891" s="63">
        <v>3862</v>
      </c>
      <c r="B3891" s="63">
        <v>193.11770334249547</v>
      </c>
      <c r="C3891" s="63">
        <v>27.882296657504526</v>
      </c>
    </row>
    <row r="3892" spans="1:3" x14ac:dyDescent="0.2">
      <c r="A3892" s="63">
        <v>3863</v>
      </c>
      <c r="B3892" s="63">
        <v>281.06142241466824</v>
      </c>
      <c r="C3892" s="63">
        <v>50.938577585331757</v>
      </c>
    </row>
    <row r="3893" spans="1:3" x14ac:dyDescent="0.2">
      <c r="A3893" s="63">
        <v>3864</v>
      </c>
      <c r="B3893" s="63">
        <v>208.27592985002326</v>
      </c>
      <c r="C3893" s="63">
        <v>12.72407014997674</v>
      </c>
    </row>
    <row r="3894" spans="1:3" x14ac:dyDescent="0.2">
      <c r="A3894" s="63">
        <v>3865</v>
      </c>
      <c r="B3894" s="63">
        <v>-467.56361095061874</v>
      </c>
      <c r="C3894" s="63">
        <v>-71.436389049381262</v>
      </c>
    </row>
    <row r="3895" spans="1:3" x14ac:dyDescent="0.2">
      <c r="A3895" s="63">
        <v>3866</v>
      </c>
      <c r="B3895" s="63">
        <v>32.226726650222076</v>
      </c>
      <c r="C3895" s="63">
        <v>6.7732733497779236</v>
      </c>
    </row>
    <row r="3896" spans="1:3" x14ac:dyDescent="0.2">
      <c r="A3896" s="63">
        <v>3867</v>
      </c>
      <c r="B3896" s="63">
        <v>150.14881918101122</v>
      </c>
      <c r="C3896" s="63">
        <v>27.85118081898878</v>
      </c>
    </row>
    <row r="3897" spans="1:3" x14ac:dyDescent="0.2">
      <c r="A3897" s="63">
        <v>3868</v>
      </c>
      <c r="B3897" s="63">
        <v>156.58066959941846</v>
      </c>
      <c r="C3897" s="63">
        <v>12.419330400581543</v>
      </c>
    </row>
    <row r="3898" spans="1:3" x14ac:dyDescent="0.2">
      <c r="A3898" s="63">
        <v>3869</v>
      </c>
      <c r="B3898" s="63">
        <v>15.735499362060068</v>
      </c>
      <c r="C3898" s="63">
        <v>5.2645006379399319</v>
      </c>
    </row>
    <row r="3899" spans="1:3" x14ac:dyDescent="0.2">
      <c r="A3899" s="63">
        <v>3870</v>
      </c>
      <c r="B3899" s="63">
        <v>19.984419587479444</v>
      </c>
      <c r="C3899" s="63">
        <v>5.0155804125205563</v>
      </c>
    </row>
    <row r="3900" spans="1:3" x14ac:dyDescent="0.2">
      <c r="A3900" s="63">
        <v>3871</v>
      </c>
      <c r="B3900" s="63">
        <v>-1.1204878090746264</v>
      </c>
      <c r="C3900" s="63">
        <v>-1.8795121909253736</v>
      </c>
    </row>
    <row r="3901" spans="1:3" x14ac:dyDescent="0.2">
      <c r="A3901" s="63">
        <v>3872</v>
      </c>
      <c r="B3901" s="63">
        <v>6.419865151167274</v>
      </c>
      <c r="C3901" s="63">
        <v>3.580134848832726</v>
      </c>
    </row>
    <row r="3902" spans="1:3" x14ac:dyDescent="0.2">
      <c r="A3902" s="63">
        <v>3873</v>
      </c>
      <c r="B3902" s="63">
        <v>37.102526068403733</v>
      </c>
      <c r="C3902" s="63">
        <v>9.8974739315962665</v>
      </c>
    </row>
    <row r="3903" spans="1:3" x14ac:dyDescent="0.2">
      <c r="A3903" s="63">
        <v>3874</v>
      </c>
      <c r="B3903" s="63">
        <v>20.351005588452885</v>
      </c>
      <c r="C3903" s="63">
        <v>3.6489944115471147</v>
      </c>
    </row>
    <row r="3904" spans="1:3" x14ac:dyDescent="0.2">
      <c r="A3904" s="63">
        <v>3875</v>
      </c>
      <c r="B3904" s="63">
        <v>79.463476663530457</v>
      </c>
      <c r="C3904" s="63">
        <v>15.536523336469543</v>
      </c>
    </row>
    <row r="3905" spans="1:3" x14ac:dyDescent="0.2">
      <c r="A3905" s="63">
        <v>3876</v>
      </c>
      <c r="B3905" s="63">
        <v>97.029796992241771</v>
      </c>
      <c r="C3905" s="63">
        <v>15.970203007758229</v>
      </c>
    </row>
    <row r="3906" spans="1:3" x14ac:dyDescent="0.2">
      <c r="A3906" s="63">
        <v>3877</v>
      </c>
      <c r="B3906" s="63">
        <v>19.954384672820066</v>
      </c>
      <c r="C3906" s="63">
        <v>5.0456153271799344</v>
      </c>
    </row>
    <row r="3907" spans="1:3" x14ac:dyDescent="0.2">
      <c r="A3907" s="63">
        <v>3878</v>
      </c>
      <c r="B3907" s="63">
        <v>94.813418382469578</v>
      </c>
      <c r="C3907" s="63">
        <v>13.186581617530422</v>
      </c>
    </row>
    <row r="3908" spans="1:3" x14ac:dyDescent="0.2">
      <c r="A3908" s="63">
        <v>3879</v>
      </c>
      <c r="B3908" s="63">
        <v>16.504269977267406</v>
      </c>
      <c r="C3908" s="63">
        <v>1.4957300227325945</v>
      </c>
    </row>
    <row r="3909" spans="1:3" x14ac:dyDescent="0.2">
      <c r="A3909" s="63">
        <v>3880</v>
      </c>
      <c r="B3909" s="63">
        <v>35.242113137496965</v>
      </c>
      <c r="C3909" s="63">
        <v>4.7578868625030353</v>
      </c>
    </row>
    <row r="3910" spans="1:3" x14ac:dyDescent="0.2">
      <c r="A3910" s="63">
        <v>3881</v>
      </c>
      <c r="B3910" s="63">
        <v>119.36136904459285</v>
      </c>
      <c r="C3910" s="63">
        <v>15.638630955407152</v>
      </c>
    </row>
    <row r="3911" spans="1:3" x14ac:dyDescent="0.2">
      <c r="A3911" s="63">
        <v>3882</v>
      </c>
      <c r="B3911" s="63">
        <v>-8.8973371195538498</v>
      </c>
      <c r="C3911" s="63">
        <v>1.8973371195538498</v>
      </c>
    </row>
    <row r="3912" spans="1:3" x14ac:dyDescent="0.2">
      <c r="A3912" s="63">
        <v>3883</v>
      </c>
      <c r="B3912" s="63">
        <v>26.537887781036623</v>
      </c>
      <c r="C3912" s="63">
        <v>4.4621122189633766</v>
      </c>
    </row>
    <row r="3913" spans="1:3" x14ac:dyDescent="0.2">
      <c r="A3913" s="63">
        <v>3884</v>
      </c>
      <c r="B3913" s="63">
        <v>37.321720014495611</v>
      </c>
      <c r="C3913" s="63">
        <v>5.6782799855043891</v>
      </c>
    </row>
    <row r="3914" spans="1:3" x14ac:dyDescent="0.2">
      <c r="A3914" s="63">
        <v>3885</v>
      </c>
      <c r="B3914" s="63">
        <v>72.652345653081142</v>
      </c>
      <c r="C3914" s="63">
        <v>12.347654346918858</v>
      </c>
    </row>
    <row r="3915" spans="1:3" x14ac:dyDescent="0.2">
      <c r="A3915" s="63">
        <v>3886</v>
      </c>
      <c r="B3915" s="63">
        <v>39.692254945658917</v>
      </c>
      <c r="C3915" s="63">
        <v>6.3077450543410833</v>
      </c>
    </row>
    <row r="3916" spans="1:3" x14ac:dyDescent="0.2">
      <c r="A3916" s="63">
        <v>3887</v>
      </c>
      <c r="B3916" s="63">
        <v>-3.6224825262042808</v>
      </c>
      <c r="C3916" s="63">
        <v>3.6224825262042808</v>
      </c>
    </row>
    <row r="3917" spans="1:3" x14ac:dyDescent="0.2">
      <c r="A3917" s="63">
        <v>3888</v>
      </c>
      <c r="B3917" s="63">
        <v>135.02642344537406</v>
      </c>
      <c r="C3917" s="63">
        <v>35.973576554625936</v>
      </c>
    </row>
    <row r="3918" spans="1:3" x14ac:dyDescent="0.2">
      <c r="A3918" s="63">
        <v>3889</v>
      </c>
      <c r="B3918" s="63">
        <v>58.57107052718915</v>
      </c>
      <c r="C3918" s="63">
        <v>11.42892947281085</v>
      </c>
    </row>
    <row r="3919" spans="1:3" x14ac:dyDescent="0.2">
      <c r="A3919" s="63">
        <v>3890</v>
      </c>
      <c r="B3919" s="63">
        <v>12.44852356506593</v>
      </c>
      <c r="C3919" s="63">
        <v>2.5514764349340702</v>
      </c>
    </row>
    <row r="3920" spans="1:3" x14ac:dyDescent="0.2">
      <c r="A3920" s="63">
        <v>3891</v>
      </c>
      <c r="B3920" s="63">
        <v>21.482581935663983</v>
      </c>
      <c r="C3920" s="63">
        <v>2.5174180643360167</v>
      </c>
    </row>
    <row r="3921" spans="1:3" x14ac:dyDescent="0.2">
      <c r="A3921" s="63">
        <v>3892</v>
      </c>
      <c r="B3921" s="63">
        <v>60.403918859866181</v>
      </c>
      <c r="C3921" s="63">
        <v>10.596081140133819</v>
      </c>
    </row>
    <row r="3922" spans="1:3" x14ac:dyDescent="0.2">
      <c r="A3922" s="63">
        <v>3893</v>
      </c>
      <c r="B3922" s="63">
        <v>72.139100063456212</v>
      </c>
      <c r="C3922" s="63">
        <v>10.860899936543788</v>
      </c>
    </row>
    <row r="3923" spans="1:3" x14ac:dyDescent="0.2">
      <c r="A3923" s="63">
        <v>3894</v>
      </c>
      <c r="B3923" s="63">
        <v>16.613182664613284</v>
      </c>
      <c r="C3923" s="63">
        <v>8.3868173353867164</v>
      </c>
    </row>
    <row r="3924" spans="1:3" x14ac:dyDescent="0.2">
      <c r="A3924" s="63">
        <v>3895</v>
      </c>
      <c r="B3924" s="63">
        <v>132.94448016760734</v>
      </c>
      <c r="C3924" s="63">
        <v>26.055519832392662</v>
      </c>
    </row>
    <row r="3925" spans="1:3" x14ac:dyDescent="0.2">
      <c r="A3925" s="63">
        <v>3896</v>
      </c>
      <c r="B3925" s="63">
        <v>-7.8349421141599418</v>
      </c>
      <c r="C3925" s="63">
        <v>1.8349421141599418</v>
      </c>
    </row>
    <row r="3926" spans="1:3" x14ac:dyDescent="0.2">
      <c r="A3926" s="63">
        <v>3897</v>
      </c>
      <c r="B3926" s="63">
        <v>41.871627716203221</v>
      </c>
      <c r="C3926" s="63">
        <v>5.1283722837967787</v>
      </c>
    </row>
    <row r="3927" spans="1:3" x14ac:dyDescent="0.2">
      <c r="A3927" s="63">
        <v>3898</v>
      </c>
      <c r="B3927" s="63">
        <v>20.084831932690875</v>
      </c>
      <c r="C3927" s="63">
        <v>1.9151680673091249</v>
      </c>
    </row>
    <row r="3928" spans="1:3" x14ac:dyDescent="0.2">
      <c r="A3928" s="63">
        <v>3899</v>
      </c>
      <c r="B3928" s="63">
        <v>35.312630517992162</v>
      </c>
      <c r="C3928" s="63">
        <v>7.6873694820078384</v>
      </c>
    </row>
    <row r="3929" spans="1:3" x14ac:dyDescent="0.2">
      <c r="A3929" s="63">
        <v>3900</v>
      </c>
      <c r="B3929" s="63">
        <v>91.115933885669705</v>
      </c>
      <c r="C3929" s="63">
        <v>12.884066114330295</v>
      </c>
    </row>
    <row r="3930" spans="1:3" x14ac:dyDescent="0.2">
      <c r="A3930" s="63">
        <v>3901</v>
      </c>
      <c r="B3930" s="63">
        <v>61.224277735771828</v>
      </c>
      <c r="C3930" s="63">
        <v>9.7757222642281718</v>
      </c>
    </row>
    <row r="3931" spans="1:3" x14ac:dyDescent="0.2">
      <c r="A3931" s="63">
        <v>3902</v>
      </c>
      <c r="B3931" s="63">
        <v>72.451561389192804</v>
      </c>
      <c r="C3931" s="63">
        <v>13.548438610807196</v>
      </c>
    </row>
    <row r="3932" spans="1:3" x14ac:dyDescent="0.2">
      <c r="A3932" s="63">
        <v>3903</v>
      </c>
      <c r="B3932" s="63">
        <v>180.89765120279489</v>
      </c>
      <c r="C3932" s="63">
        <v>9.10234879720511</v>
      </c>
    </row>
    <row r="3933" spans="1:3" x14ac:dyDescent="0.2">
      <c r="A3933" s="63">
        <v>3904</v>
      </c>
      <c r="B3933" s="63">
        <v>34.994152596681651</v>
      </c>
      <c r="C3933" s="63">
        <v>5.0058474033183487</v>
      </c>
    </row>
    <row r="3934" spans="1:3" x14ac:dyDescent="0.2">
      <c r="A3934" s="63">
        <v>3905</v>
      </c>
      <c r="B3934" s="63">
        <v>105.54187815119134</v>
      </c>
      <c r="C3934" s="63">
        <v>19.458121848808659</v>
      </c>
    </row>
    <row r="3935" spans="1:3" x14ac:dyDescent="0.2">
      <c r="A3935" s="63">
        <v>3906</v>
      </c>
      <c r="B3935" s="63">
        <v>159.46872592115329</v>
      </c>
      <c r="C3935" s="63">
        <v>28.531274078846707</v>
      </c>
    </row>
    <row r="3936" spans="1:3" x14ac:dyDescent="0.2">
      <c r="A3936" s="63">
        <v>3907</v>
      </c>
      <c r="B3936" s="63">
        <v>34.994152596681651</v>
      </c>
      <c r="C3936" s="63">
        <v>5.0058474033183487</v>
      </c>
    </row>
    <row r="3937" spans="1:3" x14ac:dyDescent="0.2">
      <c r="A3937" s="63">
        <v>3908</v>
      </c>
      <c r="B3937" s="63">
        <v>105.54187815119134</v>
      </c>
      <c r="C3937" s="63">
        <v>19.458121848808659</v>
      </c>
    </row>
    <row r="3938" spans="1:3" x14ac:dyDescent="0.2">
      <c r="A3938" s="63">
        <v>3909</v>
      </c>
      <c r="B3938" s="63">
        <v>61.224277735771828</v>
      </c>
      <c r="C3938" s="63">
        <v>9.7757222642281718</v>
      </c>
    </row>
    <row r="3939" spans="1:3" x14ac:dyDescent="0.2">
      <c r="A3939" s="63">
        <v>3910</v>
      </c>
      <c r="B3939" s="63">
        <v>73.761386033570247</v>
      </c>
      <c r="C3939" s="63">
        <v>14.238613966429753</v>
      </c>
    </row>
    <row r="3940" spans="1:3" x14ac:dyDescent="0.2">
      <c r="A3940" s="63">
        <v>3911</v>
      </c>
      <c r="B3940" s="63">
        <v>240.29164510616496</v>
      </c>
      <c r="C3940" s="63">
        <v>50.708354893835036</v>
      </c>
    </row>
    <row r="3941" spans="1:3" x14ac:dyDescent="0.2">
      <c r="A3941" s="63">
        <v>3912</v>
      </c>
      <c r="B3941" s="63">
        <v>179.43170397090452</v>
      </c>
      <c r="C3941" s="63">
        <v>11.568296029095478</v>
      </c>
    </row>
    <row r="3942" spans="1:3" x14ac:dyDescent="0.2">
      <c r="A3942" s="63">
        <v>3913</v>
      </c>
      <c r="B3942" s="63">
        <v>189.50823798744409</v>
      </c>
      <c r="C3942" s="63">
        <v>16.49176201255591</v>
      </c>
    </row>
    <row r="3943" spans="1:3" x14ac:dyDescent="0.2">
      <c r="A3943" s="63">
        <v>3914</v>
      </c>
      <c r="B3943" s="63">
        <v>137.7090683773215</v>
      </c>
      <c r="C3943" s="63">
        <v>19.290931622678499</v>
      </c>
    </row>
    <row r="3944" spans="1:3" x14ac:dyDescent="0.2">
      <c r="A3944" s="63">
        <v>3915</v>
      </c>
      <c r="B3944" s="63">
        <v>250.21339336563767</v>
      </c>
      <c r="C3944" s="63">
        <v>40.786606634362329</v>
      </c>
    </row>
    <row r="3945" spans="1:3" x14ac:dyDescent="0.2">
      <c r="A3945" s="63">
        <v>3916</v>
      </c>
      <c r="B3945" s="63">
        <v>131.85318594541309</v>
      </c>
      <c r="C3945" s="63">
        <v>27.146814054586912</v>
      </c>
    </row>
    <row r="3946" spans="1:3" x14ac:dyDescent="0.2">
      <c r="A3946" s="63">
        <v>3917</v>
      </c>
      <c r="B3946" s="63">
        <v>167.30512276488227</v>
      </c>
      <c r="C3946" s="63">
        <v>23.69487723511773</v>
      </c>
    </row>
    <row r="3947" spans="1:3" x14ac:dyDescent="0.2">
      <c r="A3947" s="63">
        <v>3918</v>
      </c>
      <c r="B3947" s="63">
        <v>224.33504381320091</v>
      </c>
      <c r="C3947" s="63">
        <v>32.664956186799088</v>
      </c>
    </row>
    <row r="3948" spans="1:3" x14ac:dyDescent="0.2">
      <c r="A3948" s="63">
        <v>3919</v>
      </c>
      <c r="B3948" s="63">
        <v>18.669888725404924</v>
      </c>
      <c r="C3948" s="63">
        <v>5.3301112745950761</v>
      </c>
    </row>
    <row r="3949" spans="1:3" x14ac:dyDescent="0.2">
      <c r="A3949" s="63">
        <v>3920</v>
      </c>
      <c r="B3949" s="63">
        <v>36.045200449755093</v>
      </c>
      <c r="C3949" s="63">
        <v>9.9547995502449069</v>
      </c>
    </row>
    <row r="3950" spans="1:3" x14ac:dyDescent="0.2">
      <c r="A3950" s="63">
        <v>3921</v>
      </c>
      <c r="B3950" s="63">
        <v>8.112194187025116</v>
      </c>
      <c r="C3950" s="63">
        <v>3.887805812974884</v>
      </c>
    </row>
    <row r="3951" spans="1:3" x14ac:dyDescent="0.2">
      <c r="A3951" s="63">
        <v>3922</v>
      </c>
      <c r="B3951" s="63">
        <v>3.8485139748985091</v>
      </c>
      <c r="C3951" s="63">
        <v>3.1514860251014909</v>
      </c>
    </row>
    <row r="3952" spans="1:3" x14ac:dyDescent="0.2">
      <c r="A3952" s="63">
        <v>3923</v>
      </c>
      <c r="B3952" s="63">
        <v>-4.2310491903467442</v>
      </c>
      <c r="C3952" s="63">
        <v>0.2310491903467442</v>
      </c>
    </row>
    <row r="3953" spans="1:3" x14ac:dyDescent="0.2">
      <c r="A3953" s="63">
        <v>3924</v>
      </c>
      <c r="B3953" s="63">
        <v>-11.536531580292202</v>
      </c>
      <c r="C3953" s="63">
        <v>-0.46346841970779806</v>
      </c>
    </row>
    <row r="3954" spans="1:3" x14ac:dyDescent="0.2">
      <c r="A3954" s="63">
        <v>3925</v>
      </c>
      <c r="B3954" s="63">
        <v>-11.399876222347345</v>
      </c>
      <c r="C3954" s="63">
        <v>-1.6001237776526551</v>
      </c>
    </row>
    <row r="3955" spans="1:3" x14ac:dyDescent="0.2">
      <c r="A3955" s="63">
        <v>3926</v>
      </c>
      <c r="B3955" s="63">
        <v>12.825444821911489</v>
      </c>
      <c r="C3955" s="63">
        <v>0.17455517808851084</v>
      </c>
    </row>
    <row r="3956" spans="1:3" x14ac:dyDescent="0.2">
      <c r="A3956" s="63">
        <v>3927</v>
      </c>
      <c r="B3956" s="63">
        <v>-2.106701596604442</v>
      </c>
      <c r="C3956" s="63">
        <v>-1.893298403395558</v>
      </c>
    </row>
    <row r="3957" spans="1:3" x14ac:dyDescent="0.2">
      <c r="A3957" s="63">
        <v>3928</v>
      </c>
      <c r="B3957" s="63">
        <v>-3.5973945696525487</v>
      </c>
      <c r="C3957" s="63">
        <v>-2.4026054303474513</v>
      </c>
    </row>
    <row r="3958" spans="1:3" x14ac:dyDescent="0.2">
      <c r="A3958" s="63">
        <v>3929</v>
      </c>
      <c r="B3958" s="63">
        <v>63.604194866263136</v>
      </c>
      <c r="C3958" s="63">
        <v>12.395805133736864</v>
      </c>
    </row>
    <row r="3959" spans="1:3" x14ac:dyDescent="0.2">
      <c r="A3959" s="63">
        <v>3930</v>
      </c>
      <c r="B3959" s="63">
        <v>32.607301398001709</v>
      </c>
      <c r="C3959" s="63">
        <v>7.3926986019982905</v>
      </c>
    </row>
    <row r="3960" spans="1:3" x14ac:dyDescent="0.2">
      <c r="A3960" s="63">
        <v>3931</v>
      </c>
      <c r="B3960" s="63">
        <v>49.096609287573287</v>
      </c>
      <c r="C3960" s="63">
        <v>6.9033907124267131</v>
      </c>
    </row>
    <row r="3961" spans="1:3" x14ac:dyDescent="0.2">
      <c r="A3961" s="63">
        <v>3932</v>
      </c>
      <c r="B3961" s="63">
        <v>47.393999271141318</v>
      </c>
      <c r="C3961" s="63">
        <v>8.6060007288586817</v>
      </c>
    </row>
    <row r="3962" spans="1:3" x14ac:dyDescent="0.2">
      <c r="A3962" s="63">
        <v>3933</v>
      </c>
      <c r="B3962" s="63">
        <v>37.211219180554075</v>
      </c>
      <c r="C3962" s="63">
        <v>5.7887808194459254</v>
      </c>
    </row>
    <row r="3963" spans="1:3" x14ac:dyDescent="0.2">
      <c r="A3963" s="63">
        <v>3934</v>
      </c>
      <c r="B3963" s="63">
        <v>36.579715450289825</v>
      </c>
      <c r="C3963" s="63">
        <v>8.4202845497101748</v>
      </c>
    </row>
    <row r="3964" spans="1:3" x14ac:dyDescent="0.2">
      <c r="A3964" s="63">
        <v>3935</v>
      </c>
      <c r="B3964" s="63">
        <v>76.916935318284672</v>
      </c>
      <c r="C3964" s="63">
        <v>15.083064681715328</v>
      </c>
    </row>
    <row r="3965" spans="1:3" x14ac:dyDescent="0.2">
      <c r="A3965" s="63">
        <v>3936</v>
      </c>
      <c r="B3965" s="63">
        <v>107.77974341840554</v>
      </c>
      <c r="C3965" s="63">
        <v>24.220256581594455</v>
      </c>
    </row>
    <row r="3966" spans="1:3" x14ac:dyDescent="0.2">
      <c r="A3966" s="63">
        <v>3937</v>
      </c>
      <c r="B3966" s="63">
        <v>137.62975017902502</v>
      </c>
      <c r="C3966" s="63">
        <v>21.370249820974976</v>
      </c>
    </row>
    <row r="3967" spans="1:3" x14ac:dyDescent="0.2">
      <c r="A3967" s="63">
        <v>3938</v>
      </c>
      <c r="B3967" s="63">
        <v>21.394656577068318</v>
      </c>
      <c r="C3967" s="63">
        <v>2.6053434229316821</v>
      </c>
    </row>
    <row r="3968" spans="1:3" x14ac:dyDescent="0.2">
      <c r="A3968" s="63">
        <v>3939</v>
      </c>
      <c r="B3968" s="63">
        <v>43.181452360580671</v>
      </c>
      <c r="C3968" s="63">
        <v>5.8185476394193287</v>
      </c>
    </row>
    <row r="3969" spans="1:3" x14ac:dyDescent="0.2">
      <c r="A3969" s="63">
        <v>3940</v>
      </c>
      <c r="B3969" s="63">
        <v>40.995560532941205</v>
      </c>
      <c r="C3969" s="63">
        <v>6.0044394670587948</v>
      </c>
    </row>
    <row r="3970" spans="1:3" x14ac:dyDescent="0.2">
      <c r="A3970" s="63">
        <v>3941</v>
      </c>
      <c r="B3970" s="63">
        <v>-6.525117469782499</v>
      </c>
      <c r="C3970" s="63">
        <v>2.525117469782499</v>
      </c>
    </row>
    <row r="3971" spans="1:3" x14ac:dyDescent="0.2">
      <c r="A3971" s="63">
        <v>3942</v>
      </c>
      <c r="B3971" s="63">
        <v>61.255239086316152</v>
      </c>
      <c r="C3971" s="63">
        <v>9.744760913683848</v>
      </c>
    </row>
    <row r="3972" spans="1:3" x14ac:dyDescent="0.2">
      <c r="A3972" s="63">
        <v>3943</v>
      </c>
      <c r="B3972" s="63">
        <v>32.402453498029637</v>
      </c>
      <c r="C3972" s="63">
        <v>7.5975465019703634</v>
      </c>
    </row>
    <row r="3973" spans="1:3" x14ac:dyDescent="0.2">
      <c r="A3973" s="63">
        <v>3944</v>
      </c>
      <c r="B3973" s="63">
        <v>42.478157831251117</v>
      </c>
      <c r="C3973" s="63">
        <v>6.5218421687488828</v>
      </c>
    </row>
    <row r="3974" spans="1:3" x14ac:dyDescent="0.2">
      <c r="A3974" s="63">
        <v>3945</v>
      </c>
      <c r="B3974" s="63">
        <v>-0.83424793527468211</v>
      </c>
      <c r="C3974" s="63">
        <v>3.8342479352746821</v>
      </c>
    </row>
    <row r="3975" spans="1:3" x14ac:dyDescent="0.2">
      <c r="A3975" s="63">
        <v>3946</v>
      </c>
      <c r="B3975" s="63">
        <v>56.514496456494498</v>
      </c>
      <c r="C3975" s="63">
        <v>10.485503543505502</v>
      </c>
    </row>
    <row r="3976" spans="1:3" x14ac:dyDescent="0.2">
      <c r="A3976" s="63">
        <v>3947</v>
      </c>
      <c r="B3976" s="63">
        <v>13.62264360430091</v>
      </c>
      <c r="C3976" s="63">
        <v>2.3773563956990902</v>
      </c>
    </row>
    <row r="3977" spans="1:3" x14ac:dyDescent="0.2">
      <c r="A3977" s="63">
        <v>3948</v>
      </c>
      <c r="B3977" s="63">
        <v>19.046935364537685</v>
      </c>
      <c r="C3977" s="63">
        <v>1.9530646354623151</v>
      </c>
    </row>
    <row r="3978" spans="1:3" x14ac:dyDescent="0.2">
      <c r="A3978" s="63">
        <v>3949</v>
      </c>
      <c r="B3978" s="63">
        <v>15.663159679789826</v>
      </c>
      <c r="C3978" s="63">
        <v>8.3368403202101735</v>
      </c>
    </row>
    <row r="3979" spans="1:3" x14ac:dyDescent="0.2">
      <c r="A3979" s="63">
        <v>3950</v>
      </c>
      <c r="B3979" s="63">
        <v>65.808996343395123</v>
      </c>
      <c r="C3979" s="63">
        <v>10.191003656604877</v>
      </c>
    </row>
    <row r="3980" spans="1:3" x14ac:dyDescent="0.2">
      <c r="A3980" s="63">
        <v>3951</v>
      </c>
      <c r="B3980" s="63">
        <v>49.096609287573287</v>
      </c>
      <c r="C3980" s="63">
        <v>6.9033907124267131</v>
      </c>
    </row>
    <row r="3981" spans="1:3" x14ac:dyDescent="0.2">
      <c r="A3981" s="63">
        <v>3952</v>
      </c>
      <c r="B3981" s="63">
        <v>47.393999271141318</v>
      </c>
      <c r="C3981" s="63">
        <v>8.6060007288586817</v>
      </c>
    </row>
    <row r="3982" spans="1:3" x14ac:dyDescent="0.2">
      <c r="A3982" s="63">
        <v>3953</v>
      </c>
      <c r="B3982" s="63">
        <v>63.604194866263136</v>
      </c>
      <c r="C3982" s="63">
        <v>12.395805133736864</v>
      </c>
    </row>
    <row r="3983" spans="1:3" x14ac:dyDescent="0.2">
      <c r="A3983" s="63">
        <v>3954</v>
      </c>
      <c r="B3983" s="63">
        <v>40.513767480329172</v>
      </c>
      <c r="C3983" s="63">
        <v>8.4862325196708284</v>
      </c>
    </row>
    <row r="3984" spans="1:3" x14ac:dyDescent="0.2">
      <c r="A3984" s="63">
        <v>3955</v>
      </c>
      <c r="B3984" s="63">
        <v>-0.83424793527468211</v>
      </c>
      <c r="C3984" s="63">
        <v>3.8342479352746821</v>
      </c>
    </row>
    <row r="3985" spans="1:3" x14ac:dyDescent="0.2">
      <c r="A3985" s="63">
        <v>3956</v>
      </c>
      <c r="B3985" s="63">
        <v>34.22537314546949</v>
      </c>
      <c r="C3985" s="63">
        <v>4.7746268545305099</v>
      </c>
    </row>
    <row r="3986" spans="1:3" x14ac:dyDescent="0.2">
      <c r="A3986" s="63">
        <v>3957</v>
      </c>
      <c r="B3986" s="63">
        <v>156.39123461802237</v>
      </c>
      <c r="C3986" s="63">
        <v>24.608765381977634</v>
      </c>
    </row>
    <row r="3987" spans="1:3" x14ac:dyDescent="0.2">
      <c r="A3987" s="63">
        <v>3958</v>
      </c>
      <c r="B3987" s="63">
        <v>13.62264360430091</v>
      </c>
      <c r="C3987" s="63">
        <v>2.3773563956990902</v>
      </c>
    </row>
    <row r="3988" spans="1:3" x14ac:dyDescent="0.2">
      <c r="A3988" s="63">
        <v>3959</v>
      </c>
      <c r="B3988" s="63">
        <v>17.737110720160242</v>
      </c>
      <c r="C3988" s="63">
        <v>1.262889279839758</v>
      </c>
    </row>
    <row r="3989" spans="1:3" x14ac:dyDescent="0.2">
      <c r="A3989" s="63">
        <v>3960</v>
      </c>
      <c r="B3989" s="63">
        <v>55.204671812117056</v>
      </c>
      <c r="C3989" s="63">
        <v>9.7953281878829443</v>
      </c>
    </row>
    <row r="3990" spans="1:3" x14ac:dyDescent="0.2">
      <c r="A3990" s="63">
        <v>3961</v>
      </c>
      <c r="B3990" s="63">
        <v>27.431179462667554</v>
      </c>
      <c r="C3990" s="63">
        <v>6.5688205373324458</v>
      </c>
    </row>
    <row r="3991" spans="1:3" x14ac:dyDescent="0.2">
      <c r="A3991" s="63">
        <v>3962</v>
      </c>
      <c r="B3991" s="63">
        <v>33.712278142407087</v>
      </c>
      <c r="C3991" s="63">
        <v>8.2877218575929135</v>
      </c>
    </row>
    <row r="3992" spans="1:3" x14ac:dyDescent="0.2">
      <c r="A3992" s="63">
        <v>3963</v>
      </c>
      <c r="B3992" s="63">
        <v>14.353335035412384</v>
      </c>
      <c r="C3992" s="63">
        <v>7.6466649645876164</v>
      </c>
    </row>
    <row r="3993" spans="1:3" x14ac:dyDescent="0.2">
      <c r="A3993" s="63">
        <v>3964</v>
      </c>
      <c r="B3993" s="63">
        <v>65.808996343395123</v>
      </c>
      <c r="C3993" s="63">
        <v>10.191003656604877</v>
      </c>
    </row>
    <row r="3994" spans="1:3" x14ac:dyDescent="0.2">
      <c r="A3994" s="63">
        <v>3965</v>
      </c>
      <c r="B3994" s="63">
        <v>78.226759962662129</v>
      </c>
      <c r="C3994" s="63">
        <v>14.773240037337871</v>
      </c>
    </row>
    <row r="3995" spans="1:3" x14ac:dyDescent="0.2">
      <c r="A3995" s="63">
        <v>3966</v>
      </c>
      <c r="B3995" s="63">
        <v>118.80390815115304</v>
      </c>
      <c r="C3995" s="63">
        <v>13.196091848846962</v>
      </c>
    </row>
    <row r="3996" spans="1:3" x14ac:dyDescent="0.2">
      <c r="A3996" s="63">
        <v>3967</v>
      </c>
      <c r="B3996" s="63">
        <v>20.084831932690875</v>
      </c>
      <c r="C3996" s="63">
        <v>1.9151680673091249</v>
      </c>
    </row>
    <row r="3997" spans="1:3" x14ac:dyDescent="0.2">
      <c r="A3997" s="63">
        <v>3968</v>
      </c>
      <c r="B3997" s="63">
        <v>37.889540094667268</v>
      </c>
      <c r="C3997" s="63">
        <v>8.110459905332732</v>
      </c>
    </row>
    <row r="3998" spans="1:3" x14ac:dyDescent="0.2">
      <c r="A3998" s="63">
        <v>3969</v>
      </c>
      <c r="B3998" s="63">
        <v>37.211219180554075</v>
      </c>
      <c r="C3998" s="63">
        <v>5.7887808194459254</v>
      </c>
    </row>
    <row r="3999" spans="1:3" x14ac:dyDescent="0.2">
      <c r="A3999" s="63">
        <v>3970</v>
      </c>
      <c r="B3999" s="63">
        <v>-12.571879776930974</v>
      </c>
      <c r="C3999" s="63">
        <v>0.5718797769309738</v>
      </c>
    </row>
    <row r="4000" spans="1:3" x14ac:dyDescent="0.2">
      <c r="A4000" s="63">
        <v>3971</v>
      </c>
      <c r="B4000" s="63">
        <v>139.49078306003986</v>
      </c>
      <c r="C4000" s="63">
        <v>20.50921693996014</v>
      </c>
    </row>
    <row r="4001" spans="1:3" x14ac:dyDescent="0.2">
      <c r="A4001" s="63">
        <v>3972</v>
      </c>
      <c r="B4001" s="63">
        <v>411.00005636086388</v>
      </c>
      <c r="C4001" s="63">
        <v>69.99994363913612</v>
      </c>
    </row>
    <row r="4002" spans="1:3" x14ac:dyDescent="0.2">
      <c r="A4002" s="63">
        <v>3973</v>
      </c>
      <c r="B4002" s="63">
        <v>-3.5973945696525487</v>
      </c>
      <c r="C4002" s="63">
        <v>-2.4026054303474513</v>
      </c>
    </row>
    <row r="4003" spans="1:3" x14ac:dyDescent="0.2">
      <c r="A4003" s="63">
        <v>3974</v>
      </c>
      <c r="B4003" s="63">
        <v>8.112194187025116</v>
      </c>
      <c r="C4003" s="63">
        <v>3.887805812974884</v>
      </c>
    </row>
    <row r="4004" spans="1:3" x14ac:dyDescent="0.2">
      <c r="A4004" s="63">
        <v>3975</v>
      </c>
      <c r="B4004" s="63">
        <v>37.355025094132543</v>
      </c>
      <c r="C4004" s="63">
        <v>9.644974905867457</v>
      </c>
    </row>
    <row r="4005" spans="1:3" x14ac:dyDescent="0.2">
      <c r="A4005" s="63">
        <v>3976</v>
      </c>
      <c r="B4005" s="63">
        <v>-11.536531580292202</v>
      </c>
      <c r="C4005" s="63">
        <v>-0.46346841970779806</v>
      </c>
    </row>
    <row r="4006" spans="1:3" x14ac:dyDescent="0.2">
      <c r="A4006" s="63">
        <v>3977</v>
      </c>
      <c r="B4006" s="63">
        <v>-2.106701596604442</v>
      </c>
      <c r="C4006" s="63">
        <v>-1.893298403395558</v>
      </c>
    </row>
    <row r="4007" spans="1:3" x14ac:dyDescent="0.2">
      <c r="A4007" s="63">
        <v>3978</v>
      </c>
      <c r="B4007" s="63">
        <v>39.163415659931047</v>
      </c>
      <c r="C4007" s="63">
        <v>5.8365843400689528</v>
      </c>
    </row>
    <row r="4008" spans="1:3" x14ac:dyDescent="0.2">
      <c r="A4008" s="63">
        <v>3979</v>
      </c>
      <c r="B4008" s="63">
        <v>24.981039783033513</v>
      </c>
      <c r="C4008" s="63">
        <v>5.0189602169664873</v>
      </c>
    </row>
    <row r="4009" spans="1:3" x14ac:dyDescent="0.2">
      <c r="A4009" s="63">
        <v>3980</v>
      </c>
      <c r="B4009" s="63">
        <v>258.19295271795386</v>
      </c>
      <c r="C4009" s="63">
        <v>44.807047282046142</v>
      </c>
    </row>
    <row r="4010" spans="1:3" x14ac:dyDescent="0.2">
      <c r="A4010" s="63">
        <v>3981</v>
      </c>
      <c r="B4010" s="63">
        <v>-179.68225185665938</v>
      </c>
      <c r="C4010" s="63">
        <v>-52.317748143340623</v>
      </c>
    </row>
    <row r="4011" spans="1:3" x14ac:dyDescent="0.2">
      <c r="A4011" s="63">
        <v>3982</v>
      </c>
      <c r="B4011" s="63">
        <v>105.54187815119134</v>
      </c>
      <c r="C4011" s="63">
        <v>19.458121848808659</v>
      </c>
    </row>
    <row r="4012" spans="1:3" x14ac:dyDescent="0.2">
      <c r="A4012" s="63">
        <v>3983</v>
      </c>
      <c r="B4012" s="63">
        <v>154.50785179141693</v>
      </c>
      <c r="C4012" s="63">
        <v>33.492148208583075</v>
      </c>
    </row>
    <row r="4013" spans="1:3" x14ac:dyDescent="0.2">
      <c r="A4013" s="63">
        <v>3984</v>
      </c>
      <c r="B4013" s="63">
        <v>59.914453091394364</v>
      </c>
      <c r="C4013" s="63">
        <v>10.085546908605636</v>
      </c>
    </row>
    <row r="4014" spans="1:3" x14ac:dyDescent="0.2">
      <c r="A4014" s="63">
        <v>3985</v>
      </c>
      <c r="B4014" s="63">
        <v>-244.98003973620925</v>
      </c>
      <c r="C4014" s="63">
        <v>-55.01996026379075</v>
      </c>
    </row>
    <row r="4015" spans="1:3" x14ac:dyDescent="0.2">
      <c r="A4015" s="63">
        <v>3986</v>
      </c>
      <c r="B4015" s="63">
        <v>489.47286326302526</v>
      </c>
      <c r="C4015" s="63">
        <v>75.52713673697474</v>
      </c>
    </row>
    <row r="4016" spans="1:3" x14ac:dyDescent="0.2">
      <c r="A4016" s="63">
        <v>3987</v>
      </c>
      <c r="B4016" s="63">
        <v>291.91045666336453</v>
      </c>
      <c r="C4016" s="63">
        <v>58.089543336635472</v>
      </c>
    </row>
    <row r="4017" spans="1:3" x14ac:dyDescent="0.2">
      <c r="A4017" s="63">
        <v>3988</v>
      </c>
      <c r="B4017" s="63">
        <v>107.28722579714172</v>
      </c>
      <c r="C4017" s="63">
        <v>18.712774202858284</v>
      </c>
    </row>
    <row r="4018" spans="1:3" x14ac:dyDescent="0.2">
      <c r="A4018" s="63">
        <v>3989</v>
      </c>
      <c r="B4018" s="63">
        <v>49.096609287573287</v>
      </c>
      <c r="C4018" s="63">
        <v>6.9033907124267131</v>
      </c>
    </row>
    <row r="4019" spans="1:3" x14ac:dyDescent="0.2">
      <c r="A4019" s="63">
        <v>3990</v>
      </c>
      <c r="B4019" s="63">
        <v>54.925915797742029</v>
      </c>
      <c r="C4019" s="63">
        <v>10.074084202257971</v>
      </c>
    </row>
    <row r="4020" spans="1:3" x14ac:dyDescent="0.2">
      <c r="A4020" s="63">
        <v>3991</v>
      </c>
      <c r="B4020" s="63">
        <v>33.712278142407087</v>
      </c>
      <c r="C4020" s="63">
        <v>8.2877218575929135</v>
      </c>
    </row>
    <row r="4021" spans="1:3" x14ac:dyDescent="0.2">
      <c r="A4021" s="63">
        <v>3992</v>
      </c>
      <c r="B4021" s="63">
        <v>6.7756023059771433</v>
      </c>
      <c r="C4021" s="63">
        <v>-5.7756023059771433</v>
      </c>
    </row>
    <row r="4022" spans="1:3" x14ac:dyDescent="0.2">
      <c r="A4022" s="63">
        <v>3993</v>
      </c>
      <c r="B4022" s="63">
        <v>62.565063730693581</v>
      </c>
      <c r="C4022" s="63">
        <v>10.434936269306419</v>
      </c>
    </row>
    <row r="4023" spans="1:3" x14ac:dyDescent="0.2">
      <c r="A4023" s="63">
        <v>3994</v>
      </c>
      <c r="B4023" s="63">
        <v>43.78798247562856</v>
      </c>
      <c r="C4023" s="63">
        <v>6.2120175243714399</v>
      </c>
    </row>
    <row r="4024" spans="1:3" x14ac:dyDescent="0.2">
      <c r="A4024" s="63">
        <v>3995</v>
      </c>
      <c r="B4024" s="63">
        <v>9.4220188314025624</v>
      </c>
      <c r="C4024" s="63">
        <v>3.5779811685974376</v>
      </c>
    </row>
    <row r="4025" spans="1:3" x14ac:dyDescent="0.2">
      <c r="A4025" s="63">
        <v>3996</v>
      </c>
      <c r="B4025" s="63">
        <v>3.8485139748985091</v>
      </c>
      <c r="C4025" s="63">
        <v>3.1514860251014909</v>
      </c>
    </row>
    <row r="4026" spans="1:3" x14ac:dyDescent="0.2">
      <c r="A4026" s="63">
        <v>3997</v>
      </c>
      <c r="B4026" s="63">
        <v>24.981039783033513</v>
      </c>
      <c r="C4026" s="63">
        <v>5.0189602169664873</v>
      </c>
    </row>
    <row r="4027" spans="1:3" x14ac:dyDescent="0.2">
      <c r="A4027" s="63">
        <v>3998</v>
      </c>
      <c r="B4027" s="63">
        <v>-10.090051577969902</v>
      </c>
      <c r="C4027" s="63">
        <v>-1.909948422030098</v>
      </c>
    </row>
    <row r="4028" spans="1:3" x14ac:dyDescent="0.2">
      <c r="A4028" s="63">
        <v>3999</v>
      </c>
      <c r="B4028" s="63">
        <v>0.88770133713941446</v>
      </c>
      <c r="C4028" s="63">
        <v>-6.8877013371394149</v>
      </c>
    </row>
    <row r="4029" spans="1:3" x14ac:dyDescent="0.2">
      <c r="A4029" s="63">
        <v>4000</v>
      </c>
      <c r="B4029" s="63">
        <v>-10.226706935914759</v>
      </c>
      <c r="C4029" s="63">
        <v>0.2267069359147591</v>
      </c>
    </row>
    <row r="4030" spans="1:3" x14ac:dyDescent="0.2">
      <c r="A4030" s="63">
        <v>4001</v>
      </c>
      <c r="B4030" s="63">
        <v>11.515620177534039</v>
      </c>
      <c r="C4030" s="63">
        <v>0.48437982246596079</v>
      </c>
    </row>
    <row r="4031" spans="1:3" x14ac:dyDescent="0.2">
      <c r="A4031" s="63">
        <v>4002</v>
      </c>
      <c r="B4031" s="63">
        <v>17.737110720160242</v>
      </c>
      <c r="C4031" s="63">
        <v>1.262889279839758</v>
      </c>
    </row>
    <row r="4032" spans="1:3" x14ac:dyDescent="0.2">
      <c r="A4032" s="63">
        <v>4003</v>
      </c>
      <c r="B4032" s="63">
        <v>14.353335035412384</v>
      </c>
      <c r="C4032" s="63">
        <v>7.6466649645876164</v>
      </c>
    </row>
    <row r="4033" spans="1:3" x14ac:dyDescent="0.2">
      <c r="A4033" s="63">
        <v>4004</v>
      </c>
      <c r="B4033" s="63">
        <v>92.425758530047148</v>
      </c>
      <c r="C4033" s="63">
        <v>12.574241469952852</v>
      </c>
    </row>
    <row r="4034" spans="1:3" x14ac:dyDescent="0.2">
      <c r="A4034" s="63">
        <v>4005</v>
      </c>
      <c r="B4034" s="63">
        <v>36.579715450289825</v>
      </c>
      <c r="C4034" s="63">
        <v>8.4202845497101748</v>
      </c>
    </row>
    <row r="4035" spans="1:3" x14ac:dyDescent="0.2">
      <c r="A4035" s="63">
        <v>4006</v>
      </c>
      <c r="B4035" s="63">
        <v>120.42065392318341</v>
      </c>
      <c r="C4035" s="63">
        <v>11.579346076816591</v>
      </c>
    </row>
    <row r="4036" spans="1:3" x14ac:dyDescent="0.2">
      <c r="A4036" s="63">
        <v>4007</v>
      </c>
      <c r="B4036" s="63">
        <v>37.211219180554075</v>
      </c>
      <c r="C4036" s="63">
        <v>5.7887808194459254</v>
      </c>
    </row>
    <row r="4037" spans="1:3" x14ac:dyDescent="0.2">
      <c r="A4037" s="63">
        <v>4008</v>
      </c>
      <c r="B4037" s="63">
        <v>76.916935318284672</v>
      </c>
      <c r="C4037" s="63">
        <v>15.083064681715328</v>
      </c>
    </row>
    <row r="4038" spans="1:3" x14ac:dyDescent="0.2">
      <c r="A4038" s="63">
        <v>4009</v>
      </c>
      <c r="B4038" s="63">
        <v>41.871627716203221</v>
      </c>
      <c r="C4038" s="63">
        <v>5.1283722837967787</v>
      </c>
    </row>
    <row r="4039" spans="1:3" x14ac:dyDescent="0.2">
      <c r="A4039" s="63">
        <v>4010</v>
      </c>
      <c r="B4039" s="63">
        <v>39.685735888563762</v>
      </c>
      <c r="C4039" s="63">
        <v>6.3142641114362377</v>
      </c>
    </row>
    <row r="4040" spans="1:3" x14ac:dyDescent="0.2">
      <c r="A4040" s="63">
        <v>4011</v>
      </c>
      <c r="B4040" s="63">
        <v>224.86082811870756</v>
      </c>
      <c r="C4040" s="63">
        <v>33.139171881292441</v>
      </c>
    </row>
    <row r="4041" spans="1:3" x14ac:dyDescent="0.2">
      <c r="A4041" s="63">
        <v>4012</v>
      </c>
      <c r="B4041" s="63">
        <v>33.684327952304201</v>
      </c>
      <c r="C4041" s="63">
        <v>5.3156720476957986</v>
      </c>
    </row>
    <row r="4042" spans="1:3" x14ac:dyDescent="0.2">
      <c r="A4042" s="63">
        <v>4013</v>
      </c>
      <c r="B4042" s="63">
        <v>83.796754288698892</v>
      </c>
      <c r="C4042" s="63">
        <v>4.2032457113011077</v>
      </c>
    </row>
    <row r="4043" spans="1:3" x14ac:dyDescent="0.2">
      <c r="A4043" s="63">
        <v>4014</v>
      </c>
      <c r="B4043" s="63">
        <v>166.63443299743918</v>
      </c>
      <c r="C4043" s="63">
        <v>21.365567002560823</v>
      </c>
    </row>
    <row r="4044" spans="1:3" x14ac:dyDescent="0.2">
      <c r="A4044" s="63">
        <v>4015</v>
      </c>
      <c r="B4044" s="63">
        <v>61.224277735771828</v>
      </c>
      <c r="C4044" s="63">
        <v>9.7757222642281718</v>
      </c>
    </row>
    <row r="4045" spans="1:3" x14ac:dyDescent="0.2">
      <c r="A4045" s="63">
        <v>4016</v>
      </c>
      <c r="B4045" s="63">
        <v>-10.226706935914759</v>
      </c>
      <c r="C4045" s="63">
        <v>0.2267069359147591</v>
      </c>
    </row>
    <row r="4046" spans="1:3" x14ac:dyDescent="0.2">
      <c r="A4046" s="63">
        <v>4017</v>
      </c>
      <c r="B4046" s="63">
        <v>12.825444821911489</v>
      </c>
      <c r="C4046" s="63">
        <v>0.17455517808851084</v>
      </c>
    </row>
    <row r="4047" spans="1:3" x14ac:dyDescent="0.2">
      <c r="A4047" s="63">
        <v>4018</v>
      </c>
      <c r="B4047" s="63">
        <v>-2.106701596604442</v>
      </c>
      <c r="C4047" s="63">
        <v>-1.893298403395558</v>
      </c>
    </row>
    <row r="4048" spans="1:3" x14ac:dyDescent="0.2">
      <c r="A4048" s="63">
        <v>4019</v>
      </c>
      <c r="B4048" s="63">
        <v>39.163415659931047</v>
      </c>
      <c r="C4048" s="63">
        <v>5.8365843400689528</v>
      </c>
    </row>
    <row r="4049" spans="1:3" x14ac:dyDescent="0.2">
      <c r="A4049" s="63">
        <v>4020</v>
      </c>
      <c r="B4049" s="63">
        <v>24.981039783033513</v>
      </c>
      <c r="C4049" s="63">
        <v>5.0189602169664873</v>
      </c>
    </row>
    <row r="4050" spans="1:3" x14ac:dyDescent="0.2">
      <c r="A4050" s="63">
        <v>4021</v>
      </c>
      <c r="B4050" s="63">
        <v>-10.090051577969902</v>
      </c>
      <c r="C4050" s="63">
        <v>-1.909948422030098</v>
      </c>
    </row>
    <row r="4051" spans="1:3" x14ac:dyDescent="0.2">
      <c r="A4051" s="63">
        <v>4022</v>
      </c>
      <c r="B4051" s="63">
        <v>113.07491228183413</v>
      </c>
      <c r="C4051" s="63">
        <v>12.925087718165869</v>
      </c>
    </row>
    <row r="4052" spans="1:3" x14ac:dyDescent="0.2">
      <c r="A4052" s="63">
        <v>4023</v>
      </c>
      <c r="B4052" s="63">
        <v>64.914019510640586</v>
      </c>
      <c r="C4052" s="63">
        <v>12.085980489359414</v>
      </c>
    </row>
    <row r="4053" spans="1:3" x14ac:dyDescent="0.2">
      <c r="A4053" s="63">
        <v>4024</v>
      </c>
      <c r="B4053" s="63">
        <v>48.703823915518761</v>
      </c>
      <c r="C4053" s="63">
        <v>9.2961760844812389</v>
      </c>
    </row>
    <row r="4054" spans="1:3" x14ac:dyDescent="0.2">
      <c r="A4054" s="63">
        <v>4025</v>
      </c>
      <c r="B4054" s="63">
        <v>35.53519778984694</v>
      </c>
      <c r="C4054" s="63">
        <v>4.46480221015306</v>
      </c>
    </row>
    <row r="4055" spans="1:3" x14ac:dyDescent="0.2">
      <c r="A4055" s="63">
        <v>4026</v>
      </c>
      <c r="B4055" s="63">
        <v>49.096609287573287</v>
      </c>
      <c r="C4055" s="63">
        <v>6.9033907124267131</v>
      </c>
    </row>
    <row r="4056" spans="1:3" x14ac:dyDescent="0.2">
      <c r="A4056" s="63">
        <v>4027</v>
      </c>
      <c r="B4056" s="63">
        <v>32.607301398001709</v>
      </c>
      <c r="C4056" s="63">
        <v>7.3926986019982905</v>
      </c>
    </row>
    <row r="4057" spans="1:3" x14ac:dyDescent="0.2">
      <c r="A4057" s="63">
        <v>4028</v>
      </c>
      <c r="B4057" s="63">
        <v>145.34471993968427</v>
      </c>
      <c r="C4057" s="63">
        <v>44.655280060315732</v>
      </c>
    </row>
    <row r="4058" spans="1:3" x14ac:dyDescent="0.2">
      <c r="A4058" s="63">
        <v>4029</v>
      </c>
      <c r="B4058" s="63">
        <v>59.914453091394364</v>
      </c>
      <c r="C4058" s="63">
        <v>10.085546908605636</v>
      </c>
    </row>
    <row r="4059" spans="1:3" x14ac:dyDescent="0.2">
      <c r="A4059" s="63">
        <v>4030</v>
      </c>
      <c r="B4059" s="63">
        <v>73.761386033570247</v>
      </c>
      <c r="C4059" s="63">
        <v>14.238613966429753</v>
      </c>
    </row>
    <row r="4060" spans="1:3" x14ac:dyDescent="0.2">
      <c r="A4060" s="63">
        <v>4031</v>
      </c>
      <c r="B4060" s="63">
        <v>105.54187815119134</v>
      </c>
      <c r="C4060" s="63">
        <v>19.458121848808659</v>
      </c>
    </row>
    <row r="4061" spans="1:3" x14ac:dyDescent="0.2">
      <c r="A4061" s="63">
        <v>4032</v>
      </c>
      <c r="B4061" s="63">
        <v>236.43620108809239</v>
      </c>
      <c r="C4061" s="63">
        <v>21.563798911907611</v>
      </c>
    </row>
    <row r="4062" spans="1:3" x14ac:dyDescent="0.2">
      <c r="A4062" s="63">
        <v>4033</v>
      </c>
      <c r="B4062" s="63">
        <v>34.994152596681651</v>
      </c>
      <c r="C4062" s="63">
        <v>5.0058474033183487</v>
      </c>
    </row>
    <row r="4063" spans="1:3" x14ac:dyDescent="0.2">
      <c r="A4063" s="63">
        <v>4034</v>
      </c>
      <c r="B4063" s="63">
        <v>27.977395297232544</v>
      </c>
      <c r="C4063" s="63">
        <v>11.022604702767456</v>
      </c>
    </row>
    <row r="4064" spans="1:3" x14ac:dyDescent="0.2">
      <c r="A4064" s="63">
        <v>4035</v>
      </c>
      <c r="B4064" s="63">
        <v>266.40584039922419</v>
      </c>
      <c r="C4064" s="63">
        <v>25.594159600775811</v>
      </c>
    </row>
    <row r="4065" spans="1:3" x14ac:dyDescent="0.2">
      <c r="A4065" s="63">
        <v>4036</v>
      </c>
      <c r="B4065" s="63">
        <v>-82.430774797083544</v>
      </c>
      <c r="C4065" s="63">
        <v>-0.5692252029164564</v>
      </c>
    </row>
    <row r="4066" spans="1:3" x14ac:dyDescent="0.2">
      <c r="A4066" s="63">
        <v>4037</v>
      </c>
      <c r="B4066" s="63">
        <v>288.12019495411897</v>
      </c>
      <c r="C4066" s="63">
        <v>60.879805045881028</v>
      </c>
    </row>
    <row r="4067" spans="1:3" x14ac:dyDescent="0.2">
      <c r="A4067" s="63">
        <v>4038</v>
      </c>
      <c r="B4067" s="63">
        <v>-154.72389931157198</v>
      </c>
      <c r="C4067" s="63">
        <v>-33.276100688428016</v>
      </c>
    </row>
    <row r="4068" spans="1:3" x14ac:dyDescent="0.2">
      <c r="A4068" s="63">
        <v>4039</v>
      </c>
      <c r="B4068" s="63">
        <v>159.31260333364034</v>
      </c>
      <c r="C4068" s="63">
        <v>31.68739666635966</v>
      </c>
    </row>
    <row r="4069" spans="1:3" x14ac:dyDescent="0.2">
      <c r="A4069" s="63">
        <v>4040</v>
      </c>
      <c r="B4069" s="63">
        <v>238.91362451457152</v>
      </c>
      <c r="C4069" s="63">
        <v>52.086375485428476</v>
      </c>
    </row>
    <row r="4070" spans="1:3" x14ac:dyDescent="0.2">
      <c r="A4070" s="63">
        <v>4041</v>
      </c>
      <c r="B4070" s="63">
        <v>154.97113338775731</v>
      </c>
      <c r="C4070" s="63">
        <v>35.028866612242695</v>
      </c>
    </row>
    <row r="4071" spans="1:3" x14ac:dyDescent="0.2">
      <c r="A4071" s="63">
        <v>4042</v>
      </c>
      <c r="B4071" s="63">
        <v>-429.96672867058243</v>
      </c>
      <c r="C4071" s="63">
        <v>-75.033271329417573</v>
      </c>
    </row>
    <row r="4072" spans="1:3" x14ac:dyDescent="0.2">
      <c r="A4072" s="63">
        <v>4043</v>
      </c>
      <c r="B4072" s="63">
        <v>16.95323056448505</v>
      </c>
      <c r="C4072" s="63">
        <v>22.04676943551495</v>
      </c>
    </row>
    <row r="4073" spans="1:3" x14ac:dyDescent="0.2">
      <c r="A4073" s="63">
        <v>4044</v>
      </c>
      <c r="B4073" s="63">
        <v>176.89864449200047</v>
      </c>
      <c r="C4073" s="63">
        <v>28.101355507999529</v>
      </c>
    </row>
    <row r="4074" spans="1:3" x14ac:dyDescent="0.2">
      <c r="A4074" s="63">
        <v>4045</v>
      </c>
      <c r="B4074" s="63">
        <v>127.1679159339954</v>
      </c>
      <c r="C4074" s="63">
        <v>31.832084066004597</v>
      </c>
    </row>
    <row r="4075" spans="1:3" x14ac:dyDescent="0.2">
      <c r="A4075" s="63">
        <v>4046</v>
      </c>
      <c r="B4075" s="63">
        <v>36.045200449755093</v>
      </c>
      <c r="C4075" s="63">
        <v>9.9547995502449069</v>
      </c>
    </row>
    <row r="4076" spans="1:3" x14ac:dyDescent="0.2">
      <c r="A4076" s="63">
        <v>4047</v>
      </c>
      <c r="B4076" s="63">
        <v>9.4220188314025624</v>
      </c>
      <c r="C4076" s="63">
        <v>3.5779811685974376</v>
      </c>
    </row>
    <row r="4077" spans="1:3" x14ac:dyDescent="0.2">
      <c r="A4077" s="63">
        <v>4048</v>
      </c>
      <c r="B4077" s="63">
        <v>19.97971336978237</v>
      </c>
      <c r="C4077" s="63">
        <v>5.0202866302176297</v>
      </c>
    </row>
    <row r="4078" spans="1:3" x14ac:dyDescent="0.2">
      <c r="A4078" s="63">
        <v>4049</v>
      </c>
      <c r="B4078" s="63">
        <v>-3.5973945696525487</v>
      </c>
      <c r="C4078" s="63">
        <v>-2.4026054303474513</v>
      </c>
    </row>
    <row r="4079" spans="1:3" x14ac:dyDescent="0.2">
      <c r="A4079" s="63">
        <v>4050</v>
      </c>
      <c r="B4079" s="63">
        <v>3.8485139748985091</v>
      </c>
      <c r="C4079" s="63">
        <v>3.1514860251014909</v>
      </c>
    </row>
    <row r="4080" spans="1:3" x14ac:dyDescent="0.2">
      <c r="A4080" s="63">
        <v>4051</v>
      </c>
      <c r="B4080" s="63">
        <v>35.901394536176625</v>
      </c>
      <c r="C4080" s="63">
        <v>6.0986054638233753</v>
      </c>
    </row>
    <row r="4081" spans="1:3" x14ac:dyDescent="0.2">
      <c r="A4081" s="63">
        <v>4052</v>
      </c>
      <c r="B4081" s="63">
        <v>76.916935318284672</v>
      </c>
      <c r="C4081" s="63">
        <v>15.083064681715328</v>
      </c>
    </row>
    <row r="4082" spans="1:3" x14ac:dyDescent="0.2">
      <c r="A4082" s="63">
        <v>4053</v>
      </c>
      <c r="B4082" s="63">
        <v>119.07951226947172</v>
      </c>
      <c r="C4082" s="63">
        <v>12.920487730528279</v>
      </c>
    </row>
    <row r="4083" spans="1:3" x14ac:dyDescent="0.2">
      <c r="A4083" s="63">
        <v>4054</v>
      </c>
      <c r="B4083" s="63">
        <v>22.249776117997946</v>
      </c>
      <c r="C4083" s="63">
        <v>5.7502238820020537</v>
      </c>
    </row>
    <row r="4084" spans="1:3" x14ac:dyDescent="0.2">
      <c r="A4084" s="63">
        <v>4055</v>
      </c>
      <c r="B4084" s="63">
        <v>91.115933885669705</v>
      </c>
      <c r="C4084" s="63">
        <v>12.884066114330295</v>
      </c>
    </row>
    <row r="4085" spans="1:3" x14ac:dyDescent="0.2">
      <c r="A4085" s="63">
        <v>4056</v>
      </c>
      <c r="B4085" s="63">
        <v>21.394656577068318</v>
      </c>
      <c r="C4085" s="63">
        <v>2.6053434229316821</v>
      </c>
    </row>
    <row r="4086" spans="1:3" x14ac:dyDescent="0.2">
      <c r="A4086" s="63">
        <v>4057</v>
      </c>
      <c r="B4086" s="63">
        <v>43.181452360580671</v>
      </c>
      <c r="C4086" s="63">
        <v>5.8185476394193287</v>
      </c>
    </row>
    <row r="4087" spans="1:3" x14ac:dyDescent="0.2">
      <c r="A4087" s="63">
        <v>4058</v>
      </c>
      <c r="B4087" s="63">
        <v>133.70309657534742</v>
      </c>
      <c r="C4087" s="63">
        <v>26.296903424652584</v>
      </c>
    </row>
    <row r="4088" spans="1:3" x14ac:dyDescent="0.2">
      <c r="A4088" s="63">
        <v>4059</v>
      </c>
      <c r="B4088" s="63">
        <v>-7.8349421141599418</v>
      </c>
      <c r="C4088" s="63">
        <v>1.8349421141599418</v>
      </c>
    </row>
    <row r="4089" spans="1:3" x14ac:dyDescent="0.2">
      <c r="A4089" s="63">
        <v>4060</v>
      </c>
      <c r="B4089" s="63">
        <v>17.365707815060105</v>
      </c>
      <c r="C4089" s="63">
        <v>3.6342921849398948</v>
      </c>
    </row>
    <row r="4090" spans="1:3" x14ac:dyDescent="0.2">
      <c r="A4090" s="63">
        <v>4061</v>
      </c>
      <c r="B4090" s="63">
        <v>40.995560532941205</v>
      </c>
      <c r="C4090" s="63">
        <v>6.0044394670587948</v>
      </c>
    </row>
    <row r="4091" spans="1:3" x14ac:dyDescent="0.2">
      <c r="A4091" s="63">
        <v>4062</v>
      </c>
      <c r="B4091" s="63">
        <v>62.565063730693581</v>
      </c>
      <c r="C4091" s="63">
        <v>10.434936269306419</v>
      </c>
    </row>
    <row r="4092" spans="1:3" x14ac:dyDescent="0.2">
      <c r="A4092" s="63">
        <v>4063</v>
      </c>
      <c r="B4092" s="63">
        <v>43.78798247562856</v>
      </c>
      <c r="C4092" s="63">
        <v>6.2120175243714399</v>
      </c>
    </row>
    <row r="4093" spans="1:3" x14ac:dyDescent="0.2">
      <c r="A4093" s="63">
        <v>4064</v>
      </c>
      <c r="B4093" s="63">
        <v>-2.1440725796521249</v>
      </c>
      <c r="C4093" s="63">
        <v>3.1440725796521249</v>
      </c>
    </row>
    <row r="4094" spans="1:3" x14ac:dyDescent="0.2">
      <c r="A4094" s="63">
        <v>4065</v>
      </c>
      <c r="B4094" s="63">
        <v>138.20136280898905</v>
      </c>
      <c r="C4094" s="63">
        <v>42.798637191010954</v>
      </c>
    </row>
    <row r="4095" spans="1:3" x14ac:dyDescent="0.2">
      <c r="A4095" s="63">
        <v>4066</v>
      </c>
      <c r="B4095" s="63">
        <v>54.925915797742029</v>
      </c>
      <c r="C4095" s="63">
        <v>10.074084202257971</v>
      </c>
    </row>
    <row r="4096" spans="1:3" x14ac:dyDescent="0.2">
      <c r="A4096" s="63">
        <v>4067</v>
      </c>
      <c r="B4096" s="63">
        <v>13.62264360430091</v>
      </c>
      <c r="C4096" s="63">
        <v>2.3773563956990902</v>
      </c>
    </row>
    <row r="4097" spans="1:3" x14ac:dyDescent="0.2">
      <c r="A4097" s="63">
        <v>4068</v>
      </c>
      <c r="B4097" s="63">
        <v>17.737110720160242</v>
      </c>
      <c r="C4097" s="63">
        <v>1.262889279839758</v>
      </c>
    </row>
    <row r="4098" spans="1:3" x14ac:dyDescent="0.2">
      <c r="A4098" s="63">
        <v>4069</v>
      </c>
      <c r="B4098" s="63">
        <v>56.514496456494498</v>
      </c>
      <c r="C4098" s="63">
        <v>10.485503543505502</v>
      </c>
    </row>
    <row r="4099" spans="1:3" x14ac:dyDescent="0.2">
      <c r="A4099" s="63">
        <v>4070</v>
      </c>
      <c r="B4099" s="63">
        <v>64.051637531667993</v>
      </c>
      <c r="C4099" s="63">
        <v>9.9483624683320073</v>
      </c>
    </row>
    <row r="4100" spans="1:3" x14ac:dyDescent="0.2">
      <c r="A4100" s="63">
        <v>4071</v>
      </c>
      <c r="B4100" s="63">
        <v>15.663159679789826</v>
      </c>
      <c r="C4100" s="63">
        <v>8.3368403202101735</v>
      </c>
    </row>
    <row r="4101" spans="1:3" x14ac:dyDescent="0.2">
      <c r="A4101" s="63">
        <v>4072</v>
      </c>
      <c r="B4101" s="63">
        <v>109.74819695689601</v>
      </c>
      <c r="C4101" s="63">
        <v>19.25180304310399</v>
      </c>
    </row>
    <row r="4102" spans="1:3" x14ac:dyDescent="0.2">
      <c r="A4102" s="63">
        <v>4073</v>
      </c>
      <c r="B4102" s="63">
        <v>-10.192598807363874</v>
      </c>
      <c r="C4102" s="63">
        <v>1.1925988073638738</v>
      </c>
    </row>
    <row r="4103" spans="1:3" x14ac:dyDescent="0.2">
      <c r="A4103" s="63">
        <v>4074</v>
      </c>
      <c r="B4103" s="63">
        <v>37.736117243232933</v>
      </c>
      <c r="C4103" s="63">
        <v>5.2638827567670674</v>
      </c>
    </row>
    <row r="4104" spans="1:3" x14ac:dyDescent="0.2">
      <c r="A4104" s="63">
        <v>4075</v>
      </c>
      <c r="B4104" s="63">
        <v>8.4828774659538073</v>
      </c>
      <c r="C4104" s="63">
        <v>0.51712253404619268</v>
      </c>
    </row>
    <row r="4105" spans="1:3" x14ac:dyDescent="0.2">
      <c r="A4105" s="63">
        <v>4076</v>
      </c>
      <c r="B4105" s="63">
        <v>31.546002726362708</v>
      </c>
      <c r="C4105" s="63">
        <v>7.4539972736372917</v>
      </c>
    </row>
    <row r="4106" spans="1:3" x14ac:dyDescent="0.2">
      <c r="A4106" s="63">
        <v>4077</v>
      </c>
      <c r="B4106" s="63">
        <v>85.871570710318537</v>
      </c>
      <c r="C4106" s="63">
        <v>12.128429289681463</v>
      </c>
    </row>
    <row r="4107" spans="1:3" x14ac:dyDescent="0.2">
      <c r="A4107" s="63">
        <v>4078</v>
      </c>
      <c r="B4107" s="63">
        <v>67.738191322661493</v>
      </c>
      <c r="C4107" s="63">
        <v>11.261808677338507</v>
      </c>
    </row>
    <row r="4108" spans="1:3" x14ac:dyDescent="0.2">
      <c r="A4108" s="63">
        <v>4079</v>
      </c>
      <c r="B4108" s="63">
        <v>58.442490443436803</v>
      </c>
      <c r="C4108" s="63">
        <v>11.557509556563197</v>
      </c>
    </row>
    <row r="4109" spans="1:3" x14ac:dyDescent="0.2">
      <c r="A4109" s="63">
        <v>4080</v>
      </c>
      <c r="B4109" s="63">
        <v>179.24398629197384</v>
      </c>
      <c r="C4109" s="63">
        <v>19.75601370802616</v>
      </c>
    </row>
    <row r="4110" spans="1:3" x14ac:dyDescent="0.2">
      <c r="A4110" s="63">
        <v>4081</v>
      </c>
      <c r="B4110" s="63">
        <v>37.838776185931671</v>
      </c>
      <c r="C4110" s="63">
        <v>5.1612238140683289</v>
      </c>
    </row>
    <row r="4111" spans="1:3" x14ac:dyDescent="0.2">
      <c r="A4111" s="63">
        <v>4082</v>
      </c>
      <c r="B4111" s="63">
        <v>110.64598620059409</v>
      </c>
      <c r="C4111" s="63">
        <v>20.354013799405905</v>
      </c>
    </row>
    <row r="4112" spans="1:3" x14ac:dyDescent="0.2">
      <c r="A4112" s="63">
        <v>4083</v>
      </c>
      <c r="B4112" s="63">
        <v>158.09066512865093</v>
      </c>
      <c r="C4112" s="63">
        <v>38.909334871349074</v>
      </c>
    </row>
    <row r="4113" spans="1:3" x14ac:dyDescent="0.2">
      <c r="A4113" s="63">
        <v>4084</v>
      </c>
      <c r="B4113" s="63">
        <v>37.838776185931671</v>
      </c>
      <c r="C4113" s="63">
        <v>5.1612238140683289</v>
      </c>
    </row>
    <row r="4114" spans="1:3" x14ac:dyDescent="0.2">
      <c r="A4114" s="63">
        <v>4085</v>
      </c>
      <c r="B4114" s="63">
        <v>110.64598620059409</v>
      </c>
      <c r="C4114" s="63">
        <v>20.354013799405905</v>
      </c>
    </row>
    <row r="4115" spans="1:3" x14ac:dyDescent="0.2">
      <c r="A4115" s="63">
        <v>4086</v>
      </c>
      <c r="B4115" s="63">
        <v>67.738191322661493</v>
      </c>
      <c r="C4115" s="63">
        <v>11.261808677338507</v>
      </c>
    </row>
    <row r="4116" spans="1:3" x14ac:dyDescent="0.2">
      <c r="A4116" s="63">
        <v>4087</v>
      </c>
      <c r="B4116" s="63">
        <v>58.442490443436803</v>
      </c>
      <c r="C4116" s="63">
        <v>11.557509556563197</v>
      </c>
    </row>
    <row r="4117" spans="1:3" x14ac:dyDescent="0.2">
      <c r="A4117" s="63">
        <v>4088</v>
      </c>
      <c r="B4117" s="63">
        <v>283.16535833447654</v>
      </c>
      <c r="C4117" s="63">
        <v>37.834641665523463</v>
      </c>
    </row>
    <row r="4118" spans="1:3" x14ac:dyDescent="0.2">
      <c r="A4118" s="63">
        <v>4089</v>
      </c>
      <c r="B4118" s="63">
        <v>213.54204632658235</v>
      </c>
      <c r="C4118" s="63">
        <v>19.457953673417649</v>
      </c>
    </row>
    <row r="4119" spans="1:3" x14ac:dyDescent="0.2">
      <c r="A4119" s="63">
        <v>4090</v>
      </c>
      <c r="B4119" s="63">
        <v>252.71125328268758</v>
      </c>
      <c r="C4119" s="63">
        <v>35.288746717312421</v>
      </c>
    </row>
    <row r="4120" spans="1:3" x14ac:dyDescent="0.2">
      <c r="A4120" s="63">
        <v>4091</v>
      </c>
      <c r="B4120" s="63">
        <v>145.72349575621163</v>
      </c>
      <c r="C4120" s="63">
        <v>35.276504243788366</v>
      </c>
    </row>
    <row r="4121" spans="1:3" x14ac:dyDescent="0.2">
      <c r="A4121" s="63">
        <v>4092</v>
      </c>
      <c r="B4121" s="63">
        <v>270.48756889181686</v>
      </c>
      <c r="C4121" s="63">
        <v>50.512431108183137</v>
      </c>
    </row>
    <row r="4122" spans="1:3" x14ac:dyDescent="0.2">
      <c r="A4122" s="63">
        <v>4093</v>
      </c>
      <c r="B4122" s="63">
        <v>156.40386042342445</v>
      </c>
      <c r="C4122" s="63">
        <v>26.596139576575553</v>
      </c>
    </row>
    <row r="4123" spans="1:3" x14ac:dyDescent="0.2">
      <c r="A4123" s="63">
        <v>4094</v>
      </c>
      <c r="B4123" s="63">
        <v>204.51530636928169</v>
      </c>
      <c r="C4123" s="63">
        <v>27.484693630718311</v>
      </c>
    </row>
    <row r="4124" spans="1:3" x14ac:dyDescent="0.2">
      <c r="A4124" s="63">
        <v>4095</v>
      </c>
      <c r="B4124" s="63">
        <v>267.37574743877929</v>
      </c>
      <c r="C4124" s="63">
        <v>53.624252561220715</v>
      </c>
    </row>
    <row r="4125" spans="1:3" x14ac:dyDescent="0.2">
      <c r="A4125" s="63">
        <v>4096</v>
      </c>
      <c r="B4125" s="63">
        <v>19.94331509491894</v>
      </c>
      <c r="C4125" s="63">
        <v>5.0566849050810596</v>
      </c>
    </row>
    <row r="4126" spans="1:3" x14ac:dyDescent="0.2">
      <c r="A4126" s="63">
        <v>4097</v>
      </c>
      <c r="B4126" s="63">
        <v>37.607524119861345</v>
      </c>
      <c r="C4126" s="63">
        <v>9.3924758801386545</v>
      </c>
    </row>
    <row r="4127" spans="1:3" x14ac:dyDescent="0.2">
      <c r="A4127" s="63">
        <v>4098</v>
      </c>
      <c r="B4127" s="63">
        <v>10.707189341648151</v>
      </c>
      <c r="C4127" s="63">
        <v>4.2928106583518488</v>
      </c>
    </row>
    <row r="4128" spans="1:3" x14ac:dyDescent="0.2">
      <c r="A4128" s="63">
        <v>4099</v>
      </c>
      <c r="B4128" s="63">
        <v>7.9454073575368351</v>
      </c>
      <c r="C4128" s="63">
        <v>4.0545926424631649</v>
      </c>
    </row>
    <row r="4129" spans="1:3" x14ac:dyDescent="0.2">
      <c r="A4129" s="63">
        <v>4100</v>
      </c>
      <c r="B4129" s="63">
        <v>-1.7529765771001089</v>
      </c>
      <c r="C4129" s="63">
        <v>0.7529765771001089</v>
      </c>
    </row>
    <row r="4130" spans="1:3" x14ac:dyDescent="0.2">
      <c r="A4130" s="63">
        <v>4101</v>
      </c>
      <c r="B4130" s="63">
        <v>-7.7930764970037814</v>
      </c>
      <c r="C4130" s="63">
        <v>0.79307649700378136</v>
      </c>
    </row>
    <row r="4131" spans="1:3" x14ac:dyDescent="0.2">
      <c r="A4131" s="63">
        <v>4102</v>
      </c>
      <c r="B4131" s="63">
        <v>19.073756952071609</v>
      </c>
      <c r="C4131" s="63">
        <v>4.9262430479283914</v>
      </c>
    </row>
    <row r="4132" spans="1:3" x14ac:dyDescent="0.2">
      <c r="A4132" s="63">
        <v>4103</v>
      </c>
      <c r="B4132" s="63">
        <v>15.593731496406305</v>
      </c>
      <c r="C4132" s="63">
        <v>0.40626850359369548</v>
      </c>
    </row>
    <row r="4133" spans="1:3" x14ac:dyDescent="0.2">
      <c r="A4133" s="63">
        <v>4104</v>
      </c>
      <c r="B4133" s="63">
        <v>-19.201614730344904</v>
      </c>
      <c r="C4133" s="63">
        <v>-4.7983852696550962</v>
      </c>
    </row>
    <row r="4134" spans="1:3" x14ac:dyDescent="0.2">
      <c r="A4134" s="63">
        <v>4105</v>
      </c>
      <c r="B4134" s="63">
        <v>4.1897896898600138</v>
      </c>
      <c r="C4134" s="63">
        <v>-1.1897896898600138</v>
      </c>
    </row>
    <row r="4135" spans="1:3" x14ac:dyDescent="0.2">
      <c r="A4135" s="63">
        <v>4106</v>
      </c>
      <c r="B4135" s="63">
        <v>59.409807992743886</v>
      </c>
      <c r="C4135" s="63">
        <v>11.590192007256114</v>
      </c>
    </row>
    <row r="4136" spans="1:3" x14ac:dyDescent="0.2">
      <c r="A4136" s="63">
        <v>4107</v>
      </c>
      <c r="B4136" s="63">
        <v>32.626239158658898</v>
      </c>
      <c r="C4136" s="63">
        <v>7.3737608413411024</v>
      </c>
    </row>
    <row r="4137" spans="1:3" x14ac:dyDescent="0.2">
      <c r="A4137" s="63">
        <v>4108</v>
      </c>
      <c r="B4137" s="63">
        <v>33.298766501701103</v>
      </c>
      <c r="C4137" s="63">
        <v>5.7012334982988975</v>
      </c>
    </row>
    <row r="4138" spans="1:3" x14ac:dyDescent="0.2">
      <c r="A4138" s="63">
        <v>4109</v>
      </c>
      <c r="B4138" s="63">
        <v>44.256965592371749</v>
      </c>
      <c r="C4138" s="63">
        <v>8.7430344076282509</v>
      </c>
    </row>
    <row r="4139" spans="1:3" x14ac:dyDescent="0.2">
      <c r="A4139" s="63">
        <v>4110</v>
      </c>
      <c r="B4139" s="63">
        <v>32.09937862546132</v>
      </c>
      <c r="C4139" s="63">
        <v>4.9006213745386802</v>
      </c>
    </row>
    <row r="4140" spans="1:3" x14ac:dyDescent="0.2">
      <c r="A4140" s="63">
        <v>4111</v>
      </c>
      <c r="B4140" s="63">
        <v>34.873979478080038</v>
      </c>
      <c r="C4140" s="63">
        <v>8.1260205219199619</v>
      </c>
    </row>
    <row r="4141" spans="1:3" x14ac:dyDescent="0.2">
      <c r="A4141" s="63">
        <v>4112</v>
      </c>
      <c r="B4141" s="63">
        <v>89.856370042794978</v>
      </c>
      <c r="C4141" s="63">
        <v>17.143629957205022</v>
      </c>
    </row>
    <row r="4142" spans="1:3" x14ac:dyDescent="0.2">
      <c r="A4142" s="63">
        <v>4113</v>
      </c>
      <c r="B4142" s="63">
        <v>171.28083958193315</v>
      </c>
      <c r="C4142" s="63">
        <v>8.7191604180668492</v>
      </c>
    </row>
    <row r="4143" spans="1:3" x14ac:dyDescent="0.2">
      <c r="A4143" s="63">
        <v>4114</v>
      </c>
      <c r="B4143" s="63">
        <v>125.18202758274248</v>
      </c>
      <c r="C4143" s="63">
        <v>3.817972417257522</v>
      </c>
    </row>
    <row r="4144" spans="1:3" x14ac:dyDescent="0.2">
      <c r="A4144" s="63">
        <v>4115</v>
      </c>
      <c r="B4144" s="63">
        <v>8.4828774659538073</v>
      </c>
      <c r="C4144" s="63">
        <v>0.51712253404619268</v>
      </c>
    </row>
    <row r="4145" spans="1:3" x14ac:dyDescent="0.2">
      <c r="A4145" s="63">
        <v>4116</v>
      </c>
      <c r="B4145" s="63">
        <v>37.736117243232933</v>
      </c>
      <c r="C4145" s="63">
        <v>5.2638827567670674</v>
      </c>
    </row>
    <row r="4146" spans="1:3" x14ac:dyDescent="0.2">
      <c r="A4146" s="63">
        <v>4117</v>
      </c>
      <c r="B4146" s="63">
        <v>30.999361145304444</v>
      </c>
      <c r="C4146" s="63">
        <v>5.0006388546955556</v>
      </c>
    </row>
    <row r="4147" spans="1:3" x14ac:dyDescent="0.2">
      <c r="A4147" s="63">
        <v>4118</v>
      </c>
      <c r="B4147" s="63">
        <v>-10.192598807363874</v>
      </c>
      <c r="C4147" s="63">
        <v>1.1925988073638738</v>
      </c>
    </row>
    <row r="4148" spans="1:3" x14ac:dyDescent="0.2">
      <c r="A4148" s="63">
        <v>4119</v>
      </c>
      <c r="B4148" s="63">
        <v>38.665510683710053</v>
      </c>
      <c r="C4148" s="63">
        <v>6.3344893162899467</v>
      </c>
    </row>
    <row r="4149" spans="1:3" x14ac:dyDescent="0.2">
      <c r="A4149" s="63">
        <v>4120</v>
      </c>
      <c r="B4149" s="63">
        <v>36.486436887267686</v>
      </c>
      <c r="C4149" s="63">
        <v>8.5135631127323137</v>
      </c>
    </row>
    <row r="4150" spans="1:3" x14ac:dyDescent="0.2">
      <c r="A4150" s="63">
        <v>4121</v>
      </c>
      <c r="B4150" s="63">
        <v>35.889228879166033</v>
      </c>
      <c r="C4150" s="63">
        <v>6.1107711208339666</v>
      </c>
    </row>
    <row r="4151" spans="1:3" x14ac:dyDescent="0.2">
      <c r="A4151" s="63">
        <v>4122</v>
      </c>
      <c r="B4151" s="63">
        <v>-6.9209254855537239</v>
      </c>
      <c r="C4151" s="63">
        <v>2.9209254855537239</v>
      </c>
    </row>
    <row r="4152" spans="1:3" x14ac:dyDescent="0.2">
      <c r="A4152" s="63">
        <v>4123</v>
      </c>
      <c r="B4152" s="63">
        <v>62.997883838886573</v>
      </c>
      <c r="C4152" s="63">
        <v>11.002116161113427</v>
      </c>
    </row>
    <row r="4153" spans="1:3" x14ac:dyDescent="0.2">
      <c r="A4153" s="63">
        <v>4124</v>
      </c>
      <c r="B4153" s="63">
        <v>16.667720269608179</v>
      </c>
      <c r="C4153" s="63">
        <v>2.3322797303918215</v>
      </c>
    </row>
    <row r="4154" spans="1:3" x14ac:dyDescent="0.2">
      <c r="A4154" s="63">
        <v>4125</v>
      </c>
      <c r="B4154" s="63">
        <v>29.70742900229877</v>
      </c>
      <c r="C4154" s="63">
        <v>3.2925709977012296</v>
      </c>
    </row>
    <row r="4155" spans="1:3" x14ac:dyDescent="0.2">
      <c r="A4155" s="63">
        <v>4126</v>
      </c>
      <c r="B4155" s="63">
        <v>24.67134453871034</v>
      </c>
      <c r="C4155" s="63">
        <v>5.3286554612896602</v>
      </c>
    </row>
    <row r="4156" spans="1:3" x14ac:dyDescent="0.2">
      <c r="A4156" s="63">
        <v>4127</v>
      </c>
      <c r="B4156" s="63">
        <v>73.378267012644244</v>
      </c>
      <c r="C4156" s="63">
        <v>11.621732987355756</v>
      </c>
    </row>
    <row r="4157" spans="1:3" x14ac:dyDescent="0.2">
      <c r="A4157" s="63">
        <v>4128</v>
      </c>
      <c r="B4157" s="63">
        <v>34.608591146078545</v>
      </c>
      <c r="C4157" s="63">
        <v>5.3914088539214546</v>
      </c>
    </row>
    <row r="4158" spans="1:3" x14ac:dyDescent="0.2">
      <c r="A4158" s="63">
        <v>4129</v>
      </c>
      <c r="B4158" s="63">
        <v>44.256965592371749</v>
      </c>
      <c r="C4158" s="63">
        <v>8.7430344076282509</v>
      </c>
    </row>
    <row r="4159" spans="1:3" x14ac:dyDescent="0.2">
      <c r="A4159" s="63">
        <v>4130</v>
      </c>
      <c r="B4159" s="63">
        <v>58.099983348366422</v>
      </c>
      <c r="C4159" s="63">
        <v>11.900016651633578</v>
      </c>
    </row>
    <row r="4160" spans="1:3" x14ac:dyDescent="0.2">
      <c r="A4160" s="63">
        <v>4131</v>
      </c>
      <c r="B4160" s="63">
        <v>33.869502492723477</v>
      </c>
      <c r="C4160" s="63">
        <v>8.1304975072765231</v>
      </c>
    </row>
    <row r="4161" spans="1:3" x14ac:dyDescent="0.2">
      <c r="A4161" s="63">
        <v>4132</v>
      </c>
      <c r="B4161" s="63">
        <v>-5.6111008411762811</v>
      </c>
      <c r="C4161" s="63">
        <v>2.6111008411762811</v>
      </c>
    </row>
    <row r="4162" spans="1:3" x14ac:dyDescent="0.2">
      <c r="A4162" s="63">
        <v>4133</v>
      </c>
      <c r="B4162" s="63">
        <v>27.570529869800968</v>
      </c>
      <c r="C4162" s="63">
        <v>3.4294701301990322</v>
      </c>
    </row>
    <row r="4163" spans="1:3" x14ac:dyDescent="0.2">
      <c r="A4163" s="63">
        <v>4134</v>
      </c>
      <c r="B4163" s="63">
        <v>135.2040338743376</v>
      </c>
      <c r="C4163" s="63">
        <v>20.795966125662403</v>
      </c>
    </row>
    <row r="4164" spans="1:3" x14ac:dyDescent="0.2">
      <c r="A4164" s="63">
        <v>4135</v>
      </c>
      <c r="B4164" s="63">
        <v>15.35789562523073</v>
      </c>
      <c r="C4164" s="63">
        <v>2.6421043747692696</v>
      </c>
    </row>
    <row r="4165" spans="1:3" x14ac:dyDescent="0.2">
      <c r="A4165" s="63">
        <v>4136</v>
      </c>
      <c r="B4165" s="63">
        <v>31.017253646676213</v>
      </c>
      <c r="C4165" s="63">
        <v>2.9827463533237868</v>
      </c>
    </row>
    <row r="4166" spans="1:3" x14ac:dyDescent="0.2">
      <c r="A4166" s="63">
        <v>4137</v>
      </c>
      <c r="B4166" s="63">
        <v>62.997883838886573</v>
      </c>
      <c r="C4166" s="63">
        <v>11.002116161113427</v>
      </c>
    </row>
    <row r="4167" spans="1:3" x14ac:dyDescent="0.2">
      <c r="A4167" s="63">
        <v>4138</v>
      </c>
      <c r="B4167" s="63">
        <v>31.100313763416075</v>
      </c>
      <c r="C4167" s="63">
        <v>7.8996862365839249</v>
      </c>
    </row>
    <row r="4168" spans="1:3" x14ac:dyDescent="0.2">
      <c r="A4168" s="63">
        <v>4139</v>
      </c>
      <c r="B4168" s="63">
        <v>36.486436887267686</v>
      </c>
      <c r="C4168" s="63">
        <v>8.5135631127323137</v>
      </c>
    </row>
    <row r="4169" spans="1:3" x14ac:dyDescent="0.2">
      <c r="A4169" s="63">
        <v>4140</v>
      </c>
      <c r="B4169" s="63">
        <v>33.14687625937367</v>
      </c>
      <c r="C4169" s="63">
        <v>-2.1468762593736699</v>
      </c>
    </row>
    <row r="4170" spans="1:3" x14ac:dyDescent="0.2">
      <c r="A4170" s="63">
        <v>4141</v>
      </c>
      <c r="B4170" s="63">
        <v>74.688091657021687</v>
      </c>
      <c r="C4170" s="63">
        <v>11.311908342978313</v>
      </c>
    </row>
    <row r="4171" spans="1:3" x14ac:dyDescent="0.2">
      <c r="A4171" s="63">
        <v>4142</v>
      </c>
      <c r="B4171" s="63">
        <v>91.166194687172421</v>
      </c>
      <c r="C4171" s="63">
        <v>16.833805312827579</v>
      </c>
    </row>
    <row r="4172" spans="1:3" x14ac:dyDescent="0.2">
      <c r="A4172" s="63">
        <v>4143</v>
      </c>
      <c r="B4172" s="63">
        <v>149.99112652417824</v>
      </c>
      <c r="C4172" s="63">
        <v>31.008873475821758</v>
      </c>
    </row>
    <row r="4173" spans="1:3" x14ac:dyDescent="0.2">
      <c r="A4173" s="63">
        <v>4144</v>
      </c>
      <c r="B4173" s="63">
        <v>9.7927021103312644</v>
      </c>
      <c r="C4173" s="63">
        <v>0.20729788966873564</v>
      </c>
    </row>
    <row r="4174" spans="1:3" x14ac:dyDescent="0.2">
      <c r="A4174" s="63">
        <v>4145</v>
      </c>
      <c r="B4174" s="63">
        <v>34.873979478080038</v>
      </c>
      <c r="C4174" s="63">
        <v>8.1260205219199619</v>
      </c>
    </row>
    <row r="4175" spans="1:3" x14ac:dyDescent="0.2">
      <c r="A4175" s="63">
        <v>4146</v>
      </c>
      <c r="B4175" s="63">
        <v>32.09937862546132</v>
      </c>
      <c r="C4175" s="63">
        <v>4.9006213745386802</v>
      </c>
    </row>
    <row r="4176" spans="1:3" x14ac:dyDescent="0.2">
      <c r="A4176" s="63">
        <v>4147</v>
      </c>
      <c r="B4176" s="63">
        <v>-26.830576735819676</v>
      </c>
      <c r="C4176" s="63">
        <v>-3.1694232641803239</v>
      </c>
    </row>
    <row r="4177" spans="1:3" x14ac:dyDescent="0.2">
      <c r="A4177" s="63">
        <v>4148</v>
      </c>
      <c r="B4177" s="63">
        <v>103.96051047220357</v>
      </c>
      <c r="C4177" s="63">
        <v>25.039489527796434</v>
      </c>
    </row>
    <row r="4178" spans="1:3" x14ac:dyDescent="0.2">
      <c r="A4178" s="63">
        <v>4149</v>
      </c>
      <c r="B4178" s="63">
        <v>489.28542687473396</v>
      </c>
      <c r="C4178" s="63">
        <v>89.714573125266043</v>
      </c>
    </row>
    <row r="4179" spans="1:3" x14ac:dyDescent="0.2">
      <c r="A4179" s="63">
        <v>4150</v>
      </c>
      <c r="B4179" s="63">
        <v>4.1897896898600138</v>
      </c>
      <c r="C4179" s="63">
        <v>-1.1897896898600138</v>
      </c>
    </row>
    <row r="4180" spans="1:3" x14ac:dyDescent="0.2">
      <c r="A4180" s="63">
        <v>4151</v>
      </c>
      <c r="B4180" s="63">
        <v>10.707189341648151</v>
      </c>
      <c r="C4180" s="63">
        <v>4.2928106583518488</v>
      </c>
    </row>
    <row r="4181" spans="1:3" x14ac:dyDescent="0.2">
      <c r="A4181" s="63">
        <v>4152</v>
      </c>
      <c r="B4181" s="63">
        <v>37.607524119861345</v>
      </c>
      <c r="C4181" s="63">
        <v>9.3924758801386545</v>
      </c>
    </row>
    <row r="4182" spans="1:3" x14ac:dyDescent="0.2">
      <c r="A4182" s="63">
        <v>4153</v>
      </c>
      <c r="B4182" s="63">
        <v>-6.4832518526263385</v>
      </c>
      <c r="C4182" s="63">
        <v>0.48325185262633852</v>
      </c>
    </row>
    <row r="4183" spans="1:3" x14ac:dyDescent="0.2">
      <c r="A4183" s="63">
        <v>4154</v>
      </c>
      <c r="B4183" s="63">
        <v>-19.201614730344904</v>
      </c>
      <c r="C4183" s="63">
        <v>-4.7983852696550962</v>
      </c>
    </row>
    <row r="4184" spans="1:3" x14ac:dyDescent="0.2">
      <c r="A4184" s="63">
        <v>4155</v>
      </c>
      <c r="B4184" s="63">
        <v>48.236936282357945</v>
      </c>
      <c r="C4184" s="63">
        <v>6.7630637176420549</v>
      </c>
    </row>
    <row r="4185" spans="1:3" x14ac:dyDescent="0.2">
      <c r="A4185" s="63">
        <v>4156</v>
      </c>
      <c r="B4185" s="63">
        <v>35.275812704512774</v>
      </c>
      <c r="C4185" s="63">
        <v>6.7241872954872264</v>
      </c>
    </row>
    <row r="4186" spans="1:3" x14ac:dyDescent="0.2">
      <c r="A4186" s="63">
        <v>4157</v>
      </c>
      <c r="B4186" s="63">
        <v>380.0429541635549</v>
      </c>
      <c r="C4186" s="63">
        <v>78.957045836445104</v>
      </c>
    </row>
    <row r="4187" spans="1:3" x14ac:dyDescent="0.2">
      <c r="A4187" s="63">
        <v>4158</v>
      </c>
      <c r="B4187" s="63">
        <v>-210.91142649328347</v>
      </c>
      <c r="C4187" s="63">
        <v>-69.088573506716529</v>
      </c>
    </row>
    <row r="4188" spans="1:3" x14ac:dyDescent="0.2">
      <c r="A4188" s="63">
        <v>4159</v>
      </c>
      <c r="B4188" s="63">
        <v>111.95581084497155</v>
      </c>
      <c r="C4188" s="63">
        <v>20.044189155028448</v>
      </c>
    </row>
    <row r="4189" spans="1:3" x14ac:dyDescent="0.2">
      <c r="A4189" s="63">
        <v>4160</v>
      </c>
      <c r="B4189" s="63">
        <v>159.19308160192568</v>
      </c>
      <c r="C4189" s="63">
        <v>37.806918398074316</v>
      </c>
    </row>
    <row r="4190" spans="1:3" x14ac:dyDescent="0.2">
      <c r="A4190" s="63">
        <v>4161</v>
      </c>
      <c r="B4190" s="63">
        <v>66.42836667828405</v>
      </c>
      <c r="C4190" s="63">
        <v>10.57163332171595</v>
      </c>
    </row>
    <row r="4191" spans="1:3" x14ac:dyDescent="0.2">
      <c r="A4191" s="63">
        <v>4162</v>
      </c>
      <c r="B4191" s="63">
        <v>-273.92350487440308</v>
      </c>
      <c r="C4191" s="63">
        <v>-58.076495125596921</v>
      </c>
    </row>
    <row r="4192" spans="1:3" x14ac:dyDescent="0.2">
      <c r="A4192" s="63">
        <v>4163</v>
      </c>
      <c r="B4192" s="63">
        <v>412.12668196437903</v>
      </c>
      <c r="C4192" s="63">
        <v>50.873318035620969</v>
      </c>
    </row>
    <row r="4193" spans="1:3" x14ac:dyDescent="0.2">
      <c r="A4193" s="63">
        <v>4164</v>
      </c>
      <c r="B4193" s="63">
        <v>337.41944685877422</v>
      </c>
      <c r="C4193" s="63">
        <v>64.580553141225778</v>
      </c>
    </row>
    <row r="4194" spans="1:3" x14ac:dyDescent="0.2">
      <c r="A4194" s="63">
        <v>4165</v>
      </c>
      <c r="B4194" s="63">
        <v>100.37736075980173</v>
      </c>
      <c r="C4194" s="63">
        <v>13.622639240198268</v>
      </c>
    </row>
    <row r="4195" spans="1:3" x14ac:dyDescent="0.2">
      <c r="A4195" s="63">
        <v>4166</v>
      </c>
      <c r="B4195" s="63">
        <v>33.298766501701103</v>
      </c>
      <c r="C4195" s="63">
        <v>5.7012334982988975</v>
      </c>
    </row>
    <row r="4196" spans="1:3" x14ac:dyDescent="0.2">
      <c r="A4196" s="63">
        <v>4167</v>
      </c>
      <c r="B4196" s="63">
        <v>57.313575650164481</v>
      </c>
      <c r="C4196" s="63">
        <v>10.686424349835519</v>
      </c>
    </row>
    <row r="4197" spans="1:3" x14ac:dyDescent="0.2">
      <c r="A4197" s="63">
        <v>4168</v>
      </c>
      <c r="B4197" s="63">
        <v>37.796261531645129</v>
      </c>
      <c r="C4197" s="63">
        <v>8.2037384683548709</v>
      </c>
    </row>
    <row r="4198" spans="1:3" x14ac:dyDescent="0.2">
      <c r="A4198" s="63">
        <v>4169</v>
      </c>
      <c r="B4198" s="63">
        <v>2.9441527289671252</v>
      </c>
      <c r="C4198" s="63">
        <v>-6.9441527289671257</v>
      </c>
    </row>
    <row r="4199" spans="1:3" x14ac:dyDescent="0.2">
      <c r="A4199" s="63">
        <v>4170</v>
      </c>
      <c r="B4199" s="63">
        <v>39.975335328087503</v>
      </c>
      <c r="C4199" s="63">
        <v>6.0246646719124968</v>
      </c>
    </row>
    <row r="4200" spans="1:3" x14ac:dyDescent="0.2">
      <c r="A4200" s="63">
        <v>4171</v>
      </c>
      <c r="B4200" s="63">
        <v>34.579404234788583</v>
      </c>
      <c r="C4200" s="63">
        <v>5.4205957652114165</v>
      </c>
    </row>
    <row r="4201" spans="1:3" x14ac:dyDescent="0.2">
      <c r="A4201" s="63">
        <v>4172</v>
      </c>
      <c r="B4201" s="63">
        <v>9.3973646972707048</v>
      </c>
      <c r="C4201" s="63">
        <v>3.6026353027292952</v>
      </c>
    </row>
    <row r="4202" spans="1:3" x14ac:dyDescent="0.2">
      <c r="A4202" s="63">
        <v>4173</v>
      </c>
      <c r="B4202" s="63">
        <v>6.6355827131593852</v>
      </c>
      <c r="C4202" s="63">
        <v>3.3644172868406148</v>
      </c>
    </row>
    <row r="4203" spans="1:3" x14ac:dyDescent="0.2">
      <c r="A4203" s="63">
        <v>4174</v>
      </c>
      <c r="B4203" s="63">
        <v>33.965988060135324</v>
      </c>
      <c r="C4203" s="63">
        <v>6.0340119398646763</v>
      </c>
    </row>
    <row r="4204" spans="1:3" x14ac:dyDescent="0.2">
      <c r="A4204" s="63">
        <v>4175</v>
      </c>
      <c r="B4204" s="63">
        <v>19.073756952071609</v>
      </c>
      <c r="C4204" s="63">
        <v>4.9262430479283914</v>
      </c>
    </row>
    <row r="4205" spans="1:3" x14ac:dyDescent="0.2">
      <c r="A4205" s="63">
        <v>4176</v>
      </c>
      <c r="B4205" s="63">
        <v>-13.100180667485905</v>
      </c>
      <c r="C4205" s="63">
        <v>-8.8998193325140953</v>
      </c>
    </row>
    <row r="4206" spans="1:3" x14ac:dyDescent="0.2">
      <c r="A4206" s="63">
        <v>4177</v>
      </c>
      <c r="B4206" s="63">
        <v>-7.7930764970037814</v>
      </c>
      <c r="C4206" s="63">
        <v>0.79307649700378136</v>
      </c>
    </row>
    <row r="4207" spans="1:3" x14ac:dyDescent="0.2">
      <c r="A4207" s="63">
        <v>4178</v>
      </c>
      <c r="B4207" s="63">
        <v>16.903556140783749</v>
      </c>
      <c r="C4207" s="63">
        <v>1.0964438592162509</v>
      </c>
    </row>
    <row r="4208" spans="1:3" x14ac:dyDescent="0.2">
      <c r="A4208" s="63">
        <v>4179</v>
      </c>
      <c r="B4208" s="63">
        <v>29.70742900229877</v>
      </c>
      <c r="C4208" s="63">
        <v>3.2925709977012296</v>
      </c>
    </row>
    <row r="4209" spans="1:3" x14ac:dyDescent="0.2">
      <c r="A4209" s="63">
        <v>4180</v>
      </c>
      <c r="B4209" s="63">
        <v>25.498156893666415</v>
      </c>
      <c r="C4209" s="63">
        <v>4.5018431063335846</v>
      </c>
    </row>
    <row r="4210" spans="1:3" x14ac:dyDescent="0.2">
      <c r="A4210" s="63">
        <v>4181</v>
      </c>
      <c r="B4210" s="63">
        <v>85.871570710318537</v>
      </c>
      <c r="C4210" s="63">
        <v>12.128429289681463</v>
      </c>
    </row>
    <row r="4211" spans="1:3" x14ac:dyDescent="0.2">
      <c r="A4211" s="63">
        <v>4182</v>
      </c>
      <c r="B4211" s="63">
        <v>33.564154833702595</v>
      </c>
      <c r="C4211" s="63">
        <v>8.4358451662974048</v>
      </c>
    </row>
    <row r="4212" spans="1:3" x14ac:dyDescent="0.2">
      <c r="A4212" s="63">
        <v>4183</v>
      </c>
      <c r="B4212" s="63">
        <v>165.10663225952464</v>
      </c>
      <c r="C4212" s="63">
        <v>14.893367740475355</v>
      </c>
    </row>
    <row r="4213" spans="1:3" x14ac:dyDescent="0.2">
      <c r="A4213" s="63">
        <v>4184</v>
      </c>
      <c r="B4213" s="63">
        <v>30.789553981083866</v>
      </c>
      <c r="C4213" s="63">
        <v>5.2104460189161337</v>
      </c>
    </row>
    <row r="4214" spans="1:3" x14ac:dyDescent="0.2">
      <c r="A4214" s="63">
        <v>4185</v>
      </c>
      <c r="B4214" s="63">
        <v>89.856370042794978</v>
      </c>
      <c r="C4214" s="63">
        <v>17.143629957205022</v>
      </c>
    </row>
    <row r="4215" spans="1:3" x14ac:dyDescent="0.2">
      <c r="A4215" s="63">
        <v>4186</v>
      </c>
      <c r="B4215" s="63">
        <v>36.426292598855483</v>
      </c>
      <c r="C4215" s="63">
        <v>5.5737074011445173</v>
      </c>
    </row>
    <row r="4216" spans="1:3" x14ac:dyDescent="0.2">
      <c r="A4216" s="63">
        <v>4187</v>
      </c>
      <c r="B4216" s="63">
        <v>30.999361145304444</v>
      </c>
      <c r="C4216" s="63">
        <v>5.0006388546955556</v>
      </c>
    </row>
    <row r="4217" spans="1:3" x14ac:dyDescent="0.2">
      <c r="A4217" s="63">
        <v>4188</v>
      </c>
      <c r="B4217" s="63">
        <v>238.23738409885465</v>
      </c>
      <c r="C4217" s="63">
        <v>40.762615901145352</v>
      </c>
    </row>
    <row r="4218" spans="1:3" x14ac:dyDescent="0.2">
      <c r="A4218" s="63">
        <v>4189</v>
      </c>
      <c r="B4218" s="63">
        <v>39.148600830309114</v>
      </c>
      <c r="C4218" s="63">
        <v>5.851399169690886</v>
      </c>
    </row>
    <row r="4219" spans="1:3" x14ac:dyDescent="0.2">
      <c r="A4219" s="63">
        <v>4190</v>
      </c>
      <c r="B4219" s="63">
        <v>69.6933772642832</v>
      </c>
      <c r="C4219" s="63">
        <v>0.30662273571680032</v>
      </c>
    </row>
    <row r="4220" spans="1:3" x14ac:dyDescent="0.2">
      <c r="A4220" s="63">
        <v>4191</v>
      </c>
      <c r="B4220" s="63">
        <v>185.65107696051965</v>
      </c>
      <c r="C4220" s="63">
        <v>11.348923039480354</v>
      </c>
    </row>
    <row r="4221" spans="1:3" x14ac:dyDescent="0.2">
      <c r="A4221" s="63">
        <v>4192</v>
      </c>
      <c r="B4221" s="63">
        <v>66.42836667828405</v>
      </c>
      <c r="C4221" s="63">
        <v>10.57163332171595</v>
      </c>
    </row>
    <row r="4222" spans="1:3" x14ac:dyDescent="0.2">
      <c r="A4222" s="63">
        <v>4193</v>
      </c>
      <c r="B4222" s="63">
        <v>-6.4832518526263385</v>
      </c>
      <c r="C4222" s="63">
        <v>0.48325185262633852</v>
      </c>
    </row>
    <row r="4223" spans="1:3" x14ac:dyDescent="0.2">
      <c r="A4223" s="63">
        <v>4194</v>
      </c>
      <c r="B4223" s="63">
        <v>16.903556140783749</v>
      </c>
      <c r="C4223" s="63">
        <v>1.0964438592162509</v>
      </c>
    </row>
    <row r="4224" spans="1:3" x14ac:dyDescent="0.2">
      <c r="A4224" s="63">
        <v>4195</v>
      </c>
      <c r="B4224" s="63">
        <v>-17.891790085967461</v>
      </c>
      <c r="C4224" s="63">
        <v>-4.108209914032539</v>
      </c>
    </row>
    <row r="4225" spans="1:3" x14ac:dyDescent="0.2">
      <c r="A4225" s="63">
        <v>4196</v>
      </c>
      <c r="B4225" s="63">
        <v>46.927111637980495</v>
      </c>
      <c r="C4225" s="63">
        <v>6.0728883620195049</v>
      </c>
    </row>
    <row r="4226" spans="1:3" x14ac:dyDescent="0.2">
      <c r="A4226" s="63">
        <v>4197</v>
      </c>
      <c r="B4226" s="63">
        <v>35.275812704512774</v>
      </c>
      <c r="C4226" s="63">
        <v>6.7241872954872264</v>
      </c>
    </row>
    <row r="4227" spans="1:3" x14ac:dyDescent="0.2">
      <c r="A4227" s="63">
        <v>4198</v>
      </c>
      <c r="B4227" s="63">
        <v>20.383581596449051</v>
      </c>
      <c r="C4227" s="63">
        <v>4.6164184035509486</v>
      </c>
    </row>
    <row r="4228" spans="1:3" x14ac:dyDescent="0.2">
      <c r="A4228" s="63">
        <v>4199</v>
      </c>
      <c r="B4228" s="63">
        <v>31.316414514281455</v>
      </c>
      <c r="C4228" s="63">
        <v>7.6835854857185453</v>
      </c>
    </row>
    <row r="4229" spans="1:3" x14ac:dyDescent="0.2">
      <c r="A4229" s="63">
        <v>4200</v>
      </c>
      <c r="B4229" s="63">
        <v>100.37736075980173</v>
      </c>
      <c r="C4229" s="63">
        <v>13.622639240198268</v>
      </c>
    </row>
    <row r="4230" spans="1:3" x14ac:dyDescent="0.2">
      <c r="A4230" s="63">
        <v>4201</v>
      </c>
      <c r="B4230" s="63">
        <v>58.099983348366422</v>
      </c>
      <c r="C4230" s="63">
        <v>11.900016651633578</v>
      </c>
    </row>
    <row r="4231" spans="1:3" x14ac:dyDescent="0.2">
      <c r="A4231" s="63">
        <v>4202</v>
      </c>
      <c r="B4231" s="63">
        <v>44.256965592371749</v>
      </c>
      <c r="C4231" s="63">
        <v>8.7430344076282509</v>
      </c>
    </row>
    <row r="4232" spans="1:3" x14ac:dyDescent="0.2">
      <c r="A4232" s="63">
        <v>4203</v>
      </c>
      <c r="B4232" s="63">
        <v>27.570529869800968</v>
      </c>
      <c r="C4232" s="63">
        <v>3.4294701301990322</v>
      </c>
    </row>
    <row r="4233" spans="1:3" x14ac:dyDescent="0.2">
      <c r="A4233" s="63">
        <v>4204</v>
      </c>
      <c r="B4233" s="63">
        <v>33.298766501701103</v>
      </c>
      <c r="C4233" s="63">
        <v>5.7012334982988975</v>
      </c>
    </row>
    <row r="4234" spans="1:3" x14ac:dyDescent="0.2">
      <c r="A4234" s="63">
        <v>4205</v>
      </c>
      <c r="B4234" s="63">
        <v>182.2756315934794</v>
      </c>
      <c r="C4234" s="63">
        <v>16.724368406520597</v>
      </c>
    </row>
    <row r="4235" spans="1:3" x14ac:dyDescent="0.2">
      <c r="A4235" s="63">
        <v>4206</v>
      </c>
      <c r="B4235" s="63">
        <v>67.738191322661493</v>
      </c>
      <c r="C4235" s="63">
        <v>11.261808677338507</v>
      </c>
    </row>
    <row r="4236" spans="1:3" x14ac:dyDescent="0.2">
      <c r="A4236" s="63">
        <v>4207</v>
      </c>
      <c r="B4236" s="63">
        <v>58.442490443436803</v>
      </c>
      <c r="C4236" s="63">
        <v>11.557509556563197</v>
      </c>
    </row>
    <row r="4237" spans="1:3" x14ac:dyDescent="0.2">
      <c r="A4237" s="63">
        <v>4208</v>
      </c>
      <c r="B4237" s="63">
        <v>111.95581084497155</v>
      </c>
      <c r="C4237" s="63">
        <v>20.044189155028448</v>
      </c>
    </row>
    <row r="4238" spans="1:3" x14ac:dyDescent="0.2">
      <c r="A4238" s="63">
        <v>4209</v>
      </c>
      <c r="B4238" s="63">
        <v>252.2931941331077</v>
      </c>
      <c r="C4238" s="63">
        <v>26.706805866892296</v>
      </c>
    </row>
    <row r="4239" spans="1:3" x14ac:dyDescent="0.2">
      <c r="A4239" s="63">
        <v>4210</v>
      </c>
      <c r="B4239" s="63">
        <v>37.838776185931671</v>
      </c>
      <c r="C4239" s="63">
        <v>5.1612238140683289</v>
      </c>
    </row>
    <row r="4240" spans="1:3" x14ac:dyDescent="0.2">
      <c r="A4240" s="63">
        <v>4211</v>
      </c>
      <c r="B4240" s="63">
        <v>205.27392277702177</v>
      </c>
      <c r="C4240" s="63">
        <v>27.726077222978233</v>
      </c>
    </row>
    <row r="4241" spans="1:3" x14ac:dyDescent="0.2">
      <c r="A4241" s="63">
        <v>4212</v>
      </c>
      <c r="B4241" s="63">
        <v>38.076505253654332</v>
      </c>
      <c r="C4241" s="63">
        <v>7.9234947463456677</v>
      </c>
    </row>
    <row r="4242" spans="1:3" x14ac:dyDescent="0.2">
      <c r="A4242" s="63">
        <v>4213</v>
      </c>
      <c r="B4242" s="63">
        <v>275.72404713987191</v>
      </c>
      <c r="C4242" s="63">
        <v>45.275952860128086</v>
      </c>
    </row>
    <row r="4243" spans="1:3" x14ac:dyDescent="0.2">
      <c r="A4243" s="63">
        <v>4214</v>
      </c>
      <c r="B4243" s="63">
        <v>-109.27032578217749</v>
      </c>
      <c r="C4243" s="63">
        <v>-21.729674217822506</v>
      </c>
    </row>
    <row r="4244" spans="1:3" x14ac:dyDescent="0.2">
      <c r="A4244" s="63">
        <v>4215</v>
      </c>
      <c r="B4244" s="63">
        <v>331.08055213744444</v>
      </c>
      <c r="C4244" s="63">
        <v>70.919447862555558</v>
      </c>
    </row>
    <row r="4245" spans="1:3" x14ac:dyDescent="0.2">
      <c r="A4245" s="63">
        <v>4216</v>
      </c>
      <c r="B4245" s="63">
        <v>-173.64784475965536</v>
      </c>
      <c r="C4245" s="63">
        <v>-47.352155240344644</v>
      </c>
    </row>
    <row r="4246" spans="1:3" x14ac:dyDescent="0.2">
      <c r="A4246" s="63">
        <v>4217</v>
      </c>
      <c r="B4246" s="63">
        <v>271.93378543062636</v>
      </c>
      <c r="C4246" s="63">
        <v>47.066214569373642</v>
      </c>
    </row>
    <row r="4247" spans="1:3" x14ac:dyDescent="0.2">
      <c r="A4247" s="63">
        <v>4218</v>
      </c>
      <c r="B4247" s="63">
        <v>195.62777863586768</v>
      </c>
      <c r="C4247" s="63">
        <v>37.372221364132315</v>
      </c>
    </row>
    <row r="4248" spans="1:3" x14ac:dyDescent="0.2">
      <c r="A4248" s="63">
        <v>4219</v>
      </c>
      <c r="B4248" s="63">
        <v>-515.63366314987252</v>
      </c>
      <c r="C4248" s="63">
        <v>-89.366336850127482</v>
      </c>
    </row>
    <row r="4249" spans="1:3" x14ac:dyDescent="0.2">
      <c r="A4249" s="63">
        <v>4220</v>
      </c>
      <c r="B4249" s="63">
        <v>23.676895153866599</v>
      </c>
      <c r="C4249" s="63">
        <v>23.323104846133401</v>
      </c>
    </row>
    <row r="4250" spans="1:3" x14ac:dyDescent="0.2">
      <c r="A4250" s="63">
        <v>4221</v>
      </c>
      <c r="B4250" s="63">
        <v>247.47477503463242</v>
      </c>
      <c r="C4250" s="63">
        <v>40.525224965367585</v>
      </c>
    </row>
    <row r="4251" spans="1:3" x14ac:dyDescent="0.2">
      <c r="A4251" s="63">
        <v>4222</v>
      </c>
      <c r="B4251" s="63">
        <v>152.61359871417883</v>
      </c>
      <c r="C4251" s="63">
        <v>28.386401285821165</v>
      </c>
    </row>
    <row r="4252" spans="1:3" x14ac:dyDescent="0.2">
      <c r="A4252" s="63">
        <v>4223</v>
      </c>
      <c r="B4252" s="63">
        <v>36.297699475483896</v>
      </c>
      <c r="C4252" s="63">
        <v>9.7023005245161045</v>
      </c>
    </row>
    <row r="4253" spans="1:3" x14ac:dyDescent="0.2">
      <c r="A4253" s="63">
        <v>4224</v>
      </c>
      <c r="B4253" s="63">
        <v>10.707189341648151</v>
      </c>
      <c r="C4253" s="63">
        <v>4.2928106583518488</v>
      </c>
    </row>
    <row r="4254" spans="1:3" x14ac:dyDescent="0.2">
      <c r="A4254" s="63">
        <v>4225</v>
      </c>
      <c r="B4254" s="63">
        <v>19.94331509491894</v>
      </c>
      <c r="C4254" s="63">
        <v>5.0566849050810596</v>
      </c>
    </row>
    <row r="4255" spans="1:3" x14ac:dyDescent="0.2">
      <c r="A4255" s="63">
        <v>4226</v>
      </c>
      <c r="B4255" s="63">
        <v>2.8799650454825714</v>
      </c>
      <c r="C4255" s="63">
        <v>-1.8799650454825714</v>
      </c>
    </row>
    <row r="4256" spans="1:3" x14ac:dyDescent="0.2">
      <c r="A4256" s="63">
        <v>4227</v>
      </c>
      <c r="B4256" s="63">
        <v>7.9454073575368351</v>
      </c>
      <c r="C4256" s="63">
        <v>4.0545926424631649</v>
      </c>
    </row>
    <row r="4257" spans="1:3" x14ac:dyDescent="0.2">
      <c r="A4257" s="63">
        <v>4228</v>
      </c>
      <c r="B4257" s="63">
        <v>32.09937862546132</v>
      </c>
      <c r="C4257" s="63">
        <v>4.9006213745386802</v>
      </c>
    </row>
    <row r="4258" spans="1:3" x14ac:dyDescent="0.2">
      <c r="A4258" s="63">
        <v>4229</v>
      </c>
      <c r="B4258" s="63">
        <v>91.166194687172421</v>
      </c>
      <c r="C4258" s="63">
        <v>16.833805312827579</v>
      </c>
    </row>
    <row r="4259" spans="1:3" x14ac:dyDescent="0.2">
      <c r="A4259" s="63">
        <v>4230</v>
      </c>
      <c r="B4259" s="63">
        <v>154.46898836449321</v>
      </c>
      <c r="C4259" s="63">
        <v>25.531011635506786</v>
      </c>
    </row>
    <row r="4260" spans="1:3" x14ac:dyDescent="0.2">
      <c r="A4260" s="63">
        <v>4231</v>
      </c>
      <c r="B4260" s="63">
        <v>22.426740912592045</v>
      </c>
      <c r="C4260" s="63">
        <v>5.5732590874079548</v>
      </c>
    </row>
    <row r="4261" spans="1:3" x14ac:dyDescent="0.2">
      <c r="A4261" s="63">
        <v>4232</v>
      </c>
      <c r="B4261" s="63">
        <v>85.871570710318537</v>
      </c>
      <c r="C4261" s="63">
        <v>12.128429289681463</v>
      </c>
    </row>
    <row r="4262" spans="1:3" x14ac:dyDescent="0.2">
      <c r="A4262" s="63">
        <v>4233</v>
      </c>
      <c r="B4262" s="63">
        <v>8.4828774659538073</v>
      </c>
      <c r="C4262" s="63">
        <v>0.51712253404619268</v>
      </c>
    </row>
    <row r="4263" spans="1:3" x14ac:dyDescent="0.2">
      <c r="A4263" s="63">
        <v>4234</v>
      </c>
      <c r="B4263" s="63">
        <v>36.426292598855483</v>
      </c>
      <c r="C4263" s="63">
        <v>5.5737074011445173</v>
      </c>
    </row>
    <row r="4264" spans="1:3" x14ac:dyDescent="0.2">
      <c r="A4264" s="63">
        <v>4235</v>
      </c>
      <c r="B4264" s="63">
        <v>110.29940519353337</v>
      </c>
      <c r="C4264" s="63">
        <v>18.700594806466626</v>
      </c>
    </row>
    <row r="4265" spans="1:3" x14ac:dyDescent="0.2">
      <c r="A4265" s="63">
        <v>4236</v>
      </c>
      <c r="B4265" s="63">
        <v>-11.502423451741331</v>
      </c>
      <c r="C4265" s="63">
        <v>1.5024234517413309</v>
      </c>
    </row>
    <row r="4266" spans="1:3" x14ac:dyDescent="0.2">
      <c r="A4266" s="63">
        <v>4237</v>
      </c>
      <c r="B4266" s="63">
        <v>0.63548245462672037</v>
      </c>
      <c r="C4266" s="63">
        <v>0.36451754537327963</v>
      </c>
    </row>
    <row r="4267" spans="1:3" x14ac:dyDescent="0.2">
      <c r="A4267" s="63">
        <v>4238</v>
      </c>
      <c r="B4267" s="63">
        <v>32.309185789681891</v>
      </c>
      <c r="C4267" s="63">
        <v>4.6908142103181092</v>
      </c>
    </row>
    <row r="4268" spans="1:3" x14ac:dyDescent="0.2">
      <c r="A4268" s="63">
        <v>4239</v>
      </c>
      <c r="B4268" s="63">
        <v>38.665510683710053</v>
      </c>
      <c r="C4268" s="63">
        <v>6.3344893162899467</v>
      </c>
    </row>
    <row r="4269" spans="1:3" x14ac:dyDescent="0.2">
      <c r="A4269" s="63">
        <v>4240</v>
      </c>
      <c r="B4269" s="63">
        <v>35.889228879166033</v>
      </c>
      <c r="C4269" s="63">
        <v>6.1107711208339666</v>
      </c>
    </row>
    <row r="4270" spans="1:3" x14ac:dyDescent="0.2">
      <c r="A4270" s="63">
        <v>4241</v>
      </c>
      <c r="B4270" s="63">
        <v>-6.9209254855537239</v>
      </c>
      <c r="C4270" s="63">
        <v>2.9209254855537239</v>
      </c>
    </row>
    <row r="4271" spans="1:3" x14ac:dyDescent="0.2">
      <c r="A4271" s="63">
        <v>4242</v>
      </c>
      <c r="B4271" s="63">
        <v>135.47963799265625</v>
      </c>
      <c r="C4271" s="63">
        <v>20.520362007343749</v>
      </c>
    </row>
    <row r="4272" spans="1:3" x14ac:dyDescent="0.2">
      <c r="A4272" s="63">
        <v>4243</v>
      </c>
      <c r="B4272" s="63">
        <v>57.313575650164481</v>
      </c>
      <c r="C4272" s="63">
        <v>10.686424349835519</v>
      </c>
    </row>
    <row r="4273" spans="1:3" x14ac:dyDescent="0.2">
      <c r="A4273" s="63">
        <v>4244</v>
      </c>
      <c r="B4273" s="63">
        <v>16.667720269608179</v>
      </c>
      <c r="C4273" s="63">
        <v>2.3322797303918215</v>
      </c>
    </row>
    <row r="4274" spans="1:3" x14ac:dyDescent="0.2">
      <c r="A4274" s="63">
        <v>4245</v>
      </c>
      <c r="B4274" s="63">
        <v>31.017253646676213</v>
      </c>
      <c r="C4274" s="63">
        <v>2.9827463533237868</v>
      </c>
    </row>
    <row r="4275" spans="1:3" x14ac:dyDescent="0.2">
      <c r="A4275" s="63">
        <v>4246</v>
      </c>
      <c r="B4275" s="63">
        <v>64.307708483264022</v>
      </c>
      <c r="C4275" s="63">
        <v>11.692291516735978</v>
      </c>
    </row>
    <row r="4276" spans="1:3" x14ac:dyDescent="0.2">
      <c r="A4276" s="63">
        <v>4247</v>
      </c>
      <c r="B4276" s="63">
        <v>74.760429281915236</v>
      </c>
      <c r="C4276" s="63">
        <v>11.239570718084764</v>
      </c>
    </row>
    <row r="4277" spans="1:3" ht="13.5" thickBot="1" x14ac:dyDescent="0.25">
      <c r="A4277" s="64">
        <v>4248</v>
      </c>
      <c r="B4277" s="64">
        <v>24.395740420391657</v>
      </c>
      <c r="C4277" s="64">
        <v>5.6042595796083425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49"/>
  <sheetViews>
    <sheetView zoomScale="85" zoomScaleNormal="85" workbookViewId="0">
      <selection activeCell="I1" sqref="I1"/>
    </sheetView>
  </sheetViews>
  <sheetFormatPr defaultRowHeight="18" x14ac:dyDescent="0.25"/>
  <cols>
    <col min="1" max="1" width="9.5" style="59" customWidth="1"/>
    <col min="2" max="2" width="9.75" style="59" customWidth="1"/>
    <col min="3" max="3" width="8.875" style="59" customWidth="1"/>
    <col min="4" max="4" width="9.875" style="59" customWidth="1"/>
    <col min="5" max="5" width="22.125" style="59" bestFit="1" customWidth="1"/>
    <col min="6" max="6" width="15.125" style="59" bestFit="1" customWidth="1"/>
    <col min="7" max="7" width="14.75" style="59" bestFit="1" customWidth="1"/>
  </cols>
  <sheetData>
    <row r="1" spans="1:7" ht="21.75" customHeight="1" x14ac:dyDescent="0.2">
      <c r="A1" s="69" t="s">
        <v>0</v>
      </c>
      <c r="B1" s="69" t="s">
        <v>1</v>
      </c>
      <c r="C1" s="69" t="s">
        <v>2</v>
      </c>
      <c r="D1" s="69" t="s">
        <v>3</v>
      </c>
      <c r="E1" s="69" t="s">
        <v>4</v>
      </c>
      <c r="F1" s="69" t="s">
        <v>5</v>
      </c>
      <c r="G1" s="69" t="s">
        <v>6</v>
      </c>
    </row>
    <row r="2" spans="1:7" x14ac:dyDescent="0.25">
      <c r="A2" s="59">
        <v>94</v>
      </c>
      <c r="B2" s="59">
        <v>130</v>
      </c>
      <c r="C2" s="59">
        <v>219</v>
      </c>
      <c r="D2" s="59">
        <v>89</v>
      </c>
      <c r="E2" s="59">
        <v>36</v>
      </c>
      <c r="F2" s="59">
        <v>24</v>
      </c>
      <c r="G2" s="59">
        <v>777</v>
      </c>
    </row>
    <row r="3" spans="1:7" x14ac:dyDescent="0.25">
      <c r="A3" s="59">
        <v>68</v>
      </c>
      <c r="B3" s="59">
        <v>107</v>
      </c>
      <c r="C3" s="59">
        <v>190</v>
      </c>
      <c r="D3" s="59">
        <v>83</v>
      </c>
      <c r="E3" s="59">
        <v>39</v>
      </c>
      <c r="F3" s="59">
        <v>27</v>
      </c>
      <c r="G3" s="59">
        <v>623</v>
      </c>
    </row>
    <row r="4" spans="1:7" x14ac:dyDescent="0.25">
      <c r="A4" s="59">
        <v>101</v>
      </c>
      <c r="B4" s="59">
        <v>139</v>
      </c>
      <c r="C4" s="59">
        <v>234</v>
      </c>
      <c r="D4" s="59">
        <v>95</v>
      </c>
      <c r="E4" s="59">
        <v>38</v>
      </c>
      <c r="F4" s="59">
        <v>26</v>
      </c>
      <c r="G4" s="59">
        <v>821</v>
      </c>
    </row>
    <row r="5" spans="1:7" x14ac:dyDescent="0.25">
      <c r="A5" s="59">
        <v>30</v>
      </c>
      <c r="B5" s="59">
        <v>56</v>
      </c>
      <c r="C5" s="59">
        <v>100</v>
      </c>
      <c r="D5" s="59">
        <v>44</v>
      </c>
      <c r="E5" s="59">
        <v>26</v>
      </c>
      <c r="F5" s="59">
        <v>14</v>
      </c>
      <c r="G5" s="59">
        <v>623</v>
      </c>
    </row>
    <row r="6" spans="1:7" x14ac:dyDescent="0.25">
      <c r="A6" s="59">
        <v>54</v>
      </c>
      <c r="B6" s="59">
        <v>80</v>
      </c>
      <c r="C6" s="59">
        <v>134</v>
      </c>
      <c r="D6" s="59">
        <v>54</v>
      </c>
      <c r="E6" s="59">
        <v>26</v>
      </c>
      <c r="F6" s="59">
        <v>15</v>
      </c>
      <c r="G6" s="59">
        <v>456</v>
      </c>
    </row>
    <row r="7" spans="1:7" x14ac:dyDescent="0.25">
      <c r="A7" s="59">
        <v>53</v>
      </c>
      <c r="B7" s="59">
        <v>108</v>
      </c>
      <c r="C7" s="59">
        <v>180</v>
      </c>
      <c r="D7" s="59">
        <v>72</v>
      </c>
      <c r="E7" s="59">
        <v>55</v>
      </c>
      <c r="F7" s="59">
        <v>23</v>
      </c>
      <c r="G7" s="59">
        <v>558</v>
      </c>
    </row>
    <row r="8" spans="1:7" x14ac:dyDescent="0.25">
      <c r="A8" s="59">
        <v>99</v>
      </c>
      <c r="B8" s="59">
        <v>171</v>
      </c>
      <c r="C8" s="59">
        <v>341</v>
      </c>
      <c r="D8" s="59">
        <v>223</v>
      </c>
      <c r="E8" s="59">
        <v>72</v>
      </c>
      <c r="F8" s="59">
        <v>47</v>
      </c>
      <c r="G8" s="59">
        <v>1091</v>
      </c>
    </row>
    <row r="9" spans="1:7" x14ac:dyDescent="0.25">
      <c r="A9" s="59">
        <v>0</v>
      </c>
      <c r="B9" s="59">
        <v>87</v>
      </c>
      <c r="C9" s="59">
        <v>150</v>
      </c>
      <c r="D9" s="59">
        <v>63</v>
      </c>
      <c r="E9" s="59">
        <v>87</v>
      </c>
      <c r="F9" s="59">
        <v>57</v>
      </c>
      <c r="G9" s="59">
        <v>435</v>
      </c>
    </row>
    <row r="10" spans="1:7" x14ac:dyDescent="0.25">
      <c r="A10" s="59">
        <v>33</v>
      </c>
      <c r="B10" s="59">
        <v>80</v>
      </c>
      <c r="C10" s="59">
        <v>140</v>
      </c>
      <c r="D10" s="59">
        <v>60</v>
      </c>
      <c r="E10" s="59">
        <v>47</v>
      </c>
      <c r="F10" s="59">
        <v>19</v>
      </c>
      <c r="G10" s="59">
        <v>336</v>
      </c>
    </row>
    <row r="11" spans="1:7" x14ac:dyDescent="0.25">
      <c r="A11" s="59">
        <v>17</v>
      </c>
      <c r="B11" s="59">
        <v>72</v>
      </c>
      <c r="C11" s="59">
        <v>130</v>
      </c>
      <c r="D11" s="59">
        <v>58</v>
      </c>
      <c r="E11" s="59">
        <v>55</v>
      </c>
      <c r="F11" s="59">
        <v>22</v>
      </c>
      <c r="G11" s="59">
        <v>338</v>
      </c>
    </row>
    <row r="12" spans="1:7" x14ac:dyDescent="0.25">
      <c r="A12" s="59">
        <v>36</v>
      </c>
      <c r="B12" s="59">
        <v>76</v>
      </c>
      <c r="C12" s="59">
        <v>140</v>
      </c>
      <c r="D12" s="59">
        <v>64</v>
      </c>
      <c r="E12" s="59">
        <v>40</v>
      </c>
      <c r="F12" s="59">
        <v>19</v>
      </c>
      <c r="G12" s="59">
        <v>965</v>
      </c>
    </row>
    <row r="13" spans="1:7" x14ac:dyDescent="0.25">
      <c r="A13" s="59">
        <v>111</v>
      </c>
      <c r="B13" s="59">
        <v>201</v>
      </c>
      <c r="C13" s="59">
        <v>345</v>
      </c>
      <c r="D13" s="59">
        <v>223</v>
      </c>
      <c r="E13" s="59">
        <v>90</v>
      </c>
      <c r="F13" s="59">
        <v>47</v>
      </c>
      <c r="G13" s="59">
        <v>862</v>
      </c>
    </row>
    <row r="14" spans="1:7" x14ac:dyDescent="0.25">
      <c r="A14" s="59">
        <v>87</v>
      </c>
      <c r="B14" s="59">
        <v>139</v>
      </c>
      <c r="C14" s="59">
        <v>234</v>
      </c>
      <c r="D14" s="59">
        <v>95</v>
      </c>
      <c r="E14" s="59">
        <v>52</v>
      </c>
      <c r="F14" s="59">
        <v>30</v>
      </c>
      <c r="G14" s="59">
        <v>608</v>
      </c>
    </row>
    <row r="15" spans="1:7" x14ac:dyDescent="0.25">
      <c r="A15" s="59">
        <v>203</v>
      </c>
      <c r="B15" s="59">
        <v>312</v>
      </c>
      <c r="C15" s="59">
        <v>546</v>
      </c>
      <c r="D15" s="59">
        <v>254</v>
      </c>
      <c r="E15" s="59">
        <v>109</v>
      </c>
      <c r="F15" s="59">
        <v>77</v>
      </c>
      <c r="G15" s="59">
        <v>1310</v>
      </c>
    </row>
    <row r="16" spans="1:7" x14ac:dyDescent="0.25">
      <c r="A16" s="59">
        <v>140</v>
      </c>
      <c r="B16" s="59">
        <v>228</v>
      </c>
      <c r="C16" s="59">
        <v>456</v>
      </c>
      <c r="D16" s="59">
        <v>159</v>
      </c>
      <c r="E16" s="59">
        <v>88</v>
      </c>
      <c r="F16" s="59">
        <v>63</v>
      </c>
      <c r="G16" s="59">
        <v>1459</v>
      </c>
    </row>
    <row r="17" spans="1:7" x14ac:dyDescent="0.25">
      <c r="A17" s="59">
        <v>95</v>
      </c>
      <c r="B17" s="59">
        <v>130</v>
      </c>
      <c r="C17" s="59">
        <v>219</v>
      </c>
      <c r="D17" s="59">
        <v>89</v>
      </c>
      <c r="E17" s="59">
        <v>35</v>
      </c>
      <c r="F17" s="59">
        <v>24</v>
      </c>
      <c r="G17" s="59">
        <v>777</v>
      </c>
    </row>
    <row r="18" spans="1:7" x14ac:dyDescent="0.25">
      <c r="A18" s="59">
        <v>68</v>
      </c>
      <c r="B18" s="59">
        <v>107</v>
      </c>
      <c r="C18" s="59">
        <v>190</v>
      </c>
      <c r="D18" s="59">
        <v>83</v>
      </c>
      <c r="E18" s="59">
        <v>39</v>
      </c>
      <c r="F18" s="59">
        <v>27</v>
      </c>
      <c r="G18" s="59">
        <v>623</v>
      </c>
    </row>
    <row r="19" spans="1:7" x14ac:dyDescent="0.25">
      <c r="A19" s="59">
        <v>101</v>
      </c>
      <c r="B19" s="59">
        <v>139</v>
      </c>
      <c r="C19" s="59">
        <v>234</v>
      </c>
      <c r="D19" s="59">
        <v>95</v>
      </c>
      <c r="E19" s="59">
        <v>38</v>
      </c>
      <c r="F19" s="59">
        <v>26</v>
      </c>
      <c r="G19" s="59">
        <v>821</v>
      </c>
    </row>
    <row r="20" spans="1:7" x14ac:dyDescent="0.25">
      <c r="A20" s="59">
        <v>53</v>
      </c>
      <c r="B20" s="59">
        <v>80</v>
      </c>
      <c r="C20" s="59">
        <v>134</v>
      </c>
      <c r="D20" s="59">
        <v>54</v>
      </c>
      <c r="E20" s="59">
        <v>27</v>
      </c>
      <c r="F20" s="59">
        <v>15</v>
      </c>
      <c r="G20" s="59">
        <v>456</v>
      </c>
    </row>
    <row r="21" spans="1:7" x14ac:dyDescent="0.25">
      <c r="A21" s="59">
        <v>54</v>
      </c>
      <c r="B21" s="59">
        <v>108</v>
      </c>
      <c r="C21" s="59">
        <v>180</v>
      </c>
      <c r="D21" s="59">
        <v>72</v>
      </c>
      <c r="E21" s="59">
        <v>54</v>
      </c>
      <c r="F21" s="59">
        <v>23</v>
      </c>
      <c r="G21" s="59">
        <v>558</v>
      </c>
    </row>
    <row r="22" spans="1:7" x14ac:dyDescent="0.25">
      <c r="A22" s="59">
        <v>11</v>
      </c>
      <c r="B22" s="59">
        <v>27</v>
      </c>
      <c r="C22" s="59">
        <v>45</v>
      </c>
      <c r="D22" s="59">
        <v>18</v>
      </c>
      <c r="E22" s="59">
        <v>16</v>
      </c>
      <c r="F22" s="59">
        <v>5</v>
      </c>
      <c r="G22" s="59">
        <v>821</v>
      </c>
    </row>
    <row r="23" spans="1:7" x14ac:dyDescent="0.25">
      <c r="A23" s="59">
        <v>5</v>
      </c>
      <c r="B23" s="59">
        <v>34</v>
      </c>
      <c r="C23" s="59">
        <v>62</v>
      </c>
      <c r="D23" s="59">
        <v>28</v>
      </c>
      <c r="E23" s="59">
        <v>29</v>
      </c>
      <c r="F23" s="59">
        <v>8</v>
      </c>
      <c r="G23" s="59">
        <v>965</v>
      </c>
    </row>
    <row r="24" spans="1:7" x14ac:dyDescent="0.25">
      <c r="A24" s="59">
        <v>12</v>
      </c>
      <c r="B24" s="59">
        <v>31</v>
      </c>
      <c r="C24" s="59">
        <v>54</v>
      </c>
      <c r="D24" s="59">
        <v>23</v>
      </c>
      <c r="E24" s="59">
        <v>19</v>
      </c>
      <c r="F24" s="59">
        <v>7</v>
      </c>
      <c r="G24" s="59">
        <v>623</v>
      </c>
    </row>
    <row r="25" spans="1:7" x14ac:dyDescent="0.25">
      <c r="A25" s="59">
        <v>11</v>
      </c>
      <c r="B25" s="59">
        <v>26</v>
      </c>
      <c r="C25" s="59">
        <v>43</v>
      </c>
      <c r="D25" s="59">
        <v>17</v>
      </c>
      <c r="E25" s="59">
        <v>15</v>
      </c>
      <c r="F25" s="59">
        <v>4</v>
      </c>
      <c r="G25" s="59">
        <v>777</v>
      </c>
    </row>
    <row r="26" spans="1:7" x14ac:dyDescent="0.25">
      <c r="A26" s="59">
        <v>10</v>
      </c>
      <c r="B26" s="59">
        <v>26</v>
      </c>
      <c r="C26" s="59">
        <v>43</v>
      </c>
      <c r="D26" s="59">
        <v>17</v>
      </c>
      <c r="E26" s="59">
        <v>16</v>
      </c>
      <c r="F26" s="59">
        <v>4</v>
      </c>
      <c r="G26" s="59">
        <v>777</v>
      </c>
    </row>
    <row r="27" spans="1:7" x14ac:dyDescent="0.25">
      <c r="A27" s="59">
        <v>202</v>
      </c>
      <c r="B27" s="59">
        <v>312</v>
      </c>
      <c r="C27" s="59">
        <v>546</v>
      </c>
      <c r="D27" s="59">
        <v>203</v>
      </c>
      <c r="E27" s="59">
        <v>110</v>
      </c>
      <c r="F27" s="59">
        <v>77</v>
      </c>
      <c r="G27" s="59">
        <v>1310</v>
      </c>
    </row>
    <row r="28" spans="1:7" x14ac:dyDescent="0.25">
      <c r="A28" s="59">
        <v>86</v>
      </c>
      <c r="B28" s="59">
        <v>139</v>
      </c>
      <c r="C28" s="59">
        <v>234</v>
      </c>
      <c r="D28" s="59">
        <v>95</v>
      </c>
      <c r="E28" s="59">
        <v>53</v>
      </c>
      <c r="F28" s="59">
        <v>30</v>
      </c>
      <c r="G28" s="59">
        <v>608</v>
      </c>
    </row>
    <row r="29" spans="1:7" x14ac:dyDescent="0.25">
      <c r="A29" s="59">
        <v>141</v>
      </c>
      <c r="B29" s="59">
        <v>228</v>
      </c>
      <c r="C29" s="59">
        <v>456</v>
      </c>
      <c r="D29" s="59">
        <v>251</v>
      </c>
      <c r="E29" s="59">
        <v>87</v>
      </c>
      <c r="F29" s="59">
        <v>63</v>
      </c>
      <c r="G29" s="59">
        <v>1459</v>
      </c>
    </row>
    <row r="30" spans="1:7" x14ac:dyDescent="0.25">
      <c r="A30" s="59">
        <v>175</v>
      </c>
      <c r="B30" s="59">
        <v>301</v>
      </c>
      <c r="C30" s="59">
        <v>546</v>
      </c>
      <c r="D30" s="59">
        <v>321</v>
      </c>
      <c r="E30" s="59">
        <v>126</v>
      </c>
      <c r="F30" s="59">
        <v>93</v>
      </c>
      <c r="G30" s="59">
        <v>1419</v>
      </c>
    </row>
    <row r="31" spans="1:7" x14ac:dyDescent="0.25">
      <c r="A31" s="59">
        <v>39</v>
      </c>
      <c r="B31" s="59">
        <v>105</v>
      </c>
      <c r="C31" s="59">
        <v>190</v>
      </c>
      <c r="D31" s="59">
        <v>85</v>
      </c>
      <c r="E31" s="59">
        <v>66</v>
      </c>
      <c r="F31" s="59">
        <v>32</v>
      </c>
      <c r="G31" s="59">
        <v>494</v>
      </c>
    </row>
    <row r="32" spans="1:7" x14ac:dyDescent="0.25">
      <c r="A32" s="59">
        <v>47</v>
      </c>
      <c r="B32" s="59">
        <v>92</v>
      </c>
      <c r="C32" s="59">
        <v>170</v>
      </c>
      <c r="D32" s="59">
        <v>78</v>
      </c>
      <c r="E32" s="59">
        <v>45</v>
      </c>
      <c r="F32" s="59">
        <v>24</v>
      </c>
      <c r="G32" s="59">
        <v>965</v>
      </c>
    </row>
    <row r="33" spans="1:7" x14ac:dyDescent="0.25">
      <c r="A33" s="59">
        <v>-4</v>
      </c>
      <c r="B33" s="59">
        <v>42</v>
      </c>
      <c r="C33" s="59">
        <v>76</v>
      </c>
      <c r="D33" s="59">
        <v>34</v>
      </c>
      <c r="E33" s="59">
        <v>46</v>
      </c>
      <c r="F33" s="59">
        <v>12</v>
      </c>
      <c r="G33" s="59">
        <v>197</v>
      </c>
    </row>
    <row r="34" spans="1:7" x14ac:dyDescent="0.25">
      <c r="A34" s="59">
        <v>48</v>
      </c>
      <c r="B34" s="59">
        <v>73</v>
      </c>
      <c r="C34" s="59">
        <v>123</v>
      </c>
      <c r="D34" s="59">
        <v>50</v>
      </c>
      <c r="E34" s="59">
        <v>25</v>
      </c>
      <c r="F34" s="59">
        <v>14</v>
      </c>
      <c r="G34" s="59">
        <v>821</v>
      </c>
    </row>
    <row r="35" spans="1:7" x14ac:dyDescent="0.25">
      <c r="A35" s="59">
        <v>45</v>
      </c>
      <c r="B35" s="59">
        <v>68</v>
      </c>
      <c r="C35" s="59">
        <v>114</v>
      </c>
      <c r="D35" s="59">
        <v>46</v>
      </c>
      <c r="E35" s="59">
        <v>23</v>
      </c>
      <c r="F35" s="59">
        <v>12</v>
      </c>
      <c r="G35" s="59">
        <v>777</v>
      </c>
    </row>
    <row r="36" spans="1:7" x14ac:dyDescent="0.25">
      <c r="A36" s="59">
        <v>-11</v>
      </c>
      <c r="B36" s="59">
        <v>53</v>
      </c>
      <c r="C36" s="59">
        <v>90</v>
      </c>
      <c r="D36" s="59">
        <v>37</v>
      </c>
      <c r="E36" s="59">
        <v>64</v>
      </c>
      <c r="F36" s="59">
        <v>34</v>
      </c>
      <c r="G36" s="59">
        <v>261</v>
      </c>
    </row>
    <row r="37" spans="1:7" x14ac:dyDescent="0.25">
      <c r="A37" s="59">
        <v>-39</v>
      </c>
      <c r="B37" s="59">
        <v>11</v>
      </c>
      <c r="C37" s="59">
        <v>99</v>
      </c>
      <c r="D37" s="59">
        <v>88</v>
      </c>
      <c r="E37" s="59">
        <v>50</v>
      </c>
      <c r="F37" s="59">
        <v>27</v>
      </c>
      <c r="G37" s="59">
        <v>525</v>
      </c>
    </row>
    <row r="38" spans="1:7" x14ac:dyDescent="0.25">
      <c r="A38" s="59">
        <v>9</v>
      </c>
      <c r="B38" s="59">
        <v>47</v>
      </c>
      <c r="C38" s="59">
        <v>82</v>
      </c>
      <c r="D38" s="59">
        <v>35</v>
      </c>
      <c r="E38" s="59">
        <v>38</v>
      </c>
      <c r="F38" s="59">
        <v>11</v>
      </c>
      <c r="G38" s="59">
        <v>196</v>
      </c>
    </row>
    <row r="39" spans="1:7" x14ac:dyDescent="0.25">
      <c r="A39" s="59">
        <v>-9</v>
      </c>
      <c r="B39" s="59">
        <v>36</v>
      </c>
      <c r="C39" s="59">
        <v>65</v>
      </c>
      <c r="D39" s="59">
        <v>29</v>
      </c>
      <c r="E39" s="59">
        <v>45</v>
      </c>
      <c r="F39" s="59">
        <v>11</v>
      </c>
      <c r="G39" s="59">
        <v>169</v>
      </c>
    </row>
    <row r="40" spans="1:7" x14ac:dyDescent="0.25">
      <c r="A40" s="59">
        <v>34</v>
      </c>
      <c r="B40" s="59">
        <v>80</v>
      </c>
      <c r="C40" s="59">
        <v>140</v>
      </c>
      <c r="D40" s="59">
        <v>60</v>
      </c>
      <c r="E40" s="59">
        <v>46</v>
      </c>
      <c r="F40" s="59">
        <v>19</v>
      </c>
      <c r="G40" s="59">
        <v>336</v>
      </c>
    </row>
    <row r="41" spans="1:7" x14ac:dyDescent="0.25">
      <c r="A41" s="59">
        <v>42</v>
      </c>
      <c r="B41" s="59">
        <v>83</v>
      </c>
      <c r="C41" s="59">
        <v>140</v>
      </c>
      <c r="D41" s="59">
        <v>57</v>
      </c>
      <c r="E41" s="59">
        <v>41</v>
      </c>
      <c r="F41" s="59">
        <v>18</v>
      </c>
      <c r="G41" s="59">
        <v>364</v>
      </c>
    </row>
    <row r="42" spans="1:7" x14ac:dyDescent="0.25">
      <c r="A42" s="59">
        <v>0</v>
      </c>
      <c r="B42" s="59">
        <v>87</v>
      </c>
      <c r="C42" s="59">
        <v>150</v>
      </c>
      <c r="D42" s="59">
        <v>63</v>
      </c>
      <c r="E42" s="59">
        <v>87</v>
      </c>
      <c r="F42" s="59">
        <v>57</v>
      </c>
      <c r="G42" s="59">
        <v>435</v>
      </c>
    </row>
    <row r="43" spans="1:7" x14ac:dyDescent="0.25">
      <c r="A43" s="59">
        <v>67</v>
      </c>
      <c r="B43" s="59">
        <v>116</v>
      </c>
      <c r="C43" s="59">
        <v>200</v>
      </c>
      <c r="D43" s="59">
        <v>84</v>
      </c>
      <c r="E43" s="59">
        <v>49</v>
      </c>
      <c r="F43" s="59">
        <v>26</v>
      </c>
      <c r="G43" s="59">
        <v>500</v>
      </c>
    </row>
    <row r="44" spans="1:7" x14ac:dyDescent="0.25">
      <c r="A44" s="59">
        <v>16</v>
      </c>
      <c r="B44" s="59">
        <v>72</v>
      </c>
      <c r="C44" s="59">
        <v>130</v>
      </c>
      <c r="D44" s="59">
        <v>58</v>
      </c>
      <c r="E44" s="59">
        <v>56</v>
      </c>
      <c r="F44" s="59">
        <v>22</v>
      </c>
      <c r="G44" s="59">
        <v>338</v>
      </c>
    </row>
    <row r="45" spans="1:7" x14ac:dyDescent="0.25">
      <c r="A45" s="59">
        <v>99</v>
      </c>
      <c r="B45" s="59">
        <v>171</v>
      </c>
      <c r="C45" s="59">
        <v>341</v>
      </c>
      <c r="D45" s="59">
        <v>132</v>
      </c>
      <c r="E45" s="59">
        <v>72</v>
      </c>
      <c r="F45" s="59">
        <v>47</v>
      </c>
      <c r="G45" s="59">
        <v>1091</v>
      </c>
    </row>
    <row r="46" spans="1:7" x14ac:dyDescent="0.25">
      <c r="A46" s="59">
        <v>29</v>
      </c>
      <c r="B46" s="59">
        <v>48</v>
      </c>
      <c r="C46" s="59">
        <v>80</v>
      </c>
      <c r="D46" s="59">
        <v>32</v>
      </c>
      <c r="E46" s="59">
        <v>19</v>
      </c>
      <c r="F46" s="59">
        <v>8</v>
      </c>
      <c r="G46" s="59">
        <v>456</v>
      </c>
    </row>
    <row r="47" spans="1:7" x14ac:dyDescent="0.25">
      <c r="A47" s="59">
        <v>29</v>
      </c>
      <c r="B47" s="59">
        <v>48</v>
      </c>
      <c r="C47" s="59">
        <v>80</v>
      </c>
      <c r="D47" s="59">
        <v>32</v>
      </c>
      <c r="E47" s="59">
        <v>19</v>
      </c>
      <c r="F47" s="59">
        <v>8</v>
      </c>
      <c r="G47" s="59">
        <v>821</v>
      </c>
    </row>
    <row r="48" spans="1:7" x14ac:dyDescent="0.25">
      <c r="A48" s="59">
        <v>68</v>
      </c>
      <c r="B48" s="59">
        <v>126</v>
      </c>
      <c r="C48" s="59">
        <v>210</v>
      </c>
      <c r="D48" s="59">
        <v>84</v>
      </c>
      <c r="E48" s="59">
        <v>58</v>
      </c>
      <c r="F48" s="59">
        <v>27</v>
      </c>
      <c r="G48" s="59">
        <v>651</v>
      </c>
    </row>
    <row r="49" spans="1:7" x14ac:dyDescent="0.25">
      <c r="A49" s="59">
        <v>13</v>
      </c>
      <c r="B49" s="59">
        <v>66</v>
      </c>
      <c r="C49" s="59">
        <v>120</v>
      </c>
      <c r="D49" s="59">
        <v>54</v>
      </c>
      <c r="E49" s="59">
        <v>53</v>
      </c>
      <c r="F49" s="59">
        <v>20</v>
      </c>
      <c r="G49" s="59">
        <v>312</v>
      </c>
    </row>
    <row r="50" spans="1:7" x14ac:dyDescent="0.25">
      <c r="A50" s="59">
        <v>9</v>
      </c>
      <c r="B50" s="59">
        <v>111</v>
      </c>
      <c r="C50" s="59">
        <v>190</v>
      </c>
      <c r="D50" s="59">
        <v>79</v>
      </c>
      <c r="E50" s="59">
        <v>102</v>
      </c>
      <c r="F50" s="59">
        <v>72</v>
      </c>
      <c r="G50" s="59">
        <v>551</v>
      </c>
    </row>
    <row r="51" spans="1:7" x14ac:dyDescent="0.25">
      <c r="A51" s="59">
        <v>51</v>
      </c>
      <c r="B51" s="59">
        <v>103</v>
      </c>
      <c r="C51" s="59">
        <v>180</v>
      </c>
      <c r="D51" s="59">
        <v>77</v>
      </c>
      <c r="E51" s="59">
        <v>52</v>
      </c>
      <c r="F51" s="59">
        <v>25</v>
      </c>
      <c r="G51" s="59">
        <v>432</v>
      </c>
    </row>
    <row r="52" spans="1:7" x14ac:dyDescent="0.25">
      <c r="A52" s="59">
        <v>7</v>
      </c>
      <c r="B52" s="59">
        <v>105</v>
      </c>
      <c r="C52" s="59">
        <v>180</v>
      </c>
      <c r="D52" s="59">
        <v>75</v>
      </c>
      <c r="E52" s="59">
        <v>98</v>
      </c>
      <c r="F52" s="59">
        <v>68</v>
      </c>
      <c r="G52" s="59">
        <v>522</v>
      </c>
    </row>
    <row r="53" spans="1:7" x14ac:dyDescent="0.25">
      <c r="A53" s="59">
        <v>34</v>
      </c>
      <c r="B53" s="59">
        <v>62</v>
      </c>
      <c r="C53" s="59">
        <v>110</v>
      </c>
      <c r="D53" s="59">
        <v>48</v>
      </c>
      <c r="E53" s="59">
        <v>28</v>
      </c>
      <c r="F53" s="59">
        <v>15</v>
      </c>
      <c r="G53" s="59">
        <v>623</v>
      </c>
    </row>
    <row r="54" spans="1:7" x14ac:dyDescent="0.25">
      <c r="A54" s="59">
        <v>38</v>
      </c>
      <c r="B54" s="59">
        <v>81</v>
      </c>
      <c r="C54" s="59">
        <v>150</v>
      </c>
      <c r="D54" s="59">
        <v>69</v>
      </c>
      <c r="E54" s="59">
        <v>43</v>
      </c>
      <c r="F54" s="59">
        <v>21</v>
      </c>
      <c r="G54" s="59">
        <v>965</v>
      </c>
    </row>
    <row r="55" spans="1:7" x14ac:dyDescent="0.25">
      <c r="A55" s="59">
        <v>70</v>
      </c>
      <c r="B55" s="59">
        <v>113</v>
      </c>
      <c r="C55" s="59">
        <v>180</v>
      </c>
      <c r="D55" s="59">
        <v>67</v>
      </c>
      <c r="E55" s="59">
        <v>43</v>
      </c>
      <c r="F55" s="59">
        <v>20</v>
      </c>
      <c r="G55" s="59">
        <v>400</v>
      </c>
    </row>
    <row r="56" spans="1:7" x14ac:dyDescent="0.25">
      <c r="A56" s="59">
        <v>28</v>
      </c>
      <c r="B56" s="59">
        <v>48</v>
      </c>
      <c r="C56" s="59">
        <v>81</v>
      </c>
      <c r="D56" s="59">
        <v>33</v>
      </c>
      <c r="E56" s="59">
        <v>20</v>
      </c>
      <c r="F56" s="59">
        <v>9</v>
      </c>
      <c r="G56" s="59">
        <v>777</v>
      </c>
    </row>
    <row r="57" spans="1:7" x14ac:dyDescent="0.25">
      <c r="A57" s="59">
        <v>47</v>
      </c>
      <c r="B57" s="59">
        <v>89</v>
      </c>
      <c r="C57" s="59">
        <v>150</v>
      </c>
      <c r="D57" s="59">
        <v>61</v>
      </c>
      <c r="E57" s="59">
        <v>42</v>
      </c>
      <c r="F57" s="59">
        <v>19</v>
      </c>
      <c r="G57" s="59">
        <v>390</v>
      </c>
    </row>
    <row r="58" spans="1:7" x14ac:dyDescent="0.25">
      <c r="A58" s="59">
        <v>47</v>
      </c>
      <c r="B58" s="59">
        <v>73</v>
      </c>
      <c r="C58" s="59">
        <v>123</v>
      </c>
      <c r="D58" s="59">
        <v>50</v>
      </c>
      <c r="E58" s="59">
        <v>26</v>
      </c>
      <c r="F58" s="59">
        <v>14</v>
      </c>
      <c r="G58" s="59">
        <v>821</v>
      </c>
    </row>
    <row r="59" spans="1:7" x14ac:dyDescent="0.25">
      <c r="A59" s="59">
        <v>35</v>
      </c>
      <c r="B59" s="59">
        <v>56</v>
      </c>
      <c r="C59" s="59">
        <v>94</v>
      </c>
      <c r="D59" s="59">
        <v>38</v>
      </c>
      <c r="E59" s="59">
        <v>21</v>
      </c>
      <c r="F59" s="59">
        <v>10</v>
      </c>
      <c r="G59" s="59">
        <v>777</v>
      </c>
    </row>
    <row r="60" spans="1:7" x14ac:dyDescent="0.25">
      <c r="A60" s="59">
        <v>30</v>
      </c>
      <c r="B60" s="59">
        <v>75</v>
      </c>
      <c r="C60" s="59">
        <v>130</v>
      </c>
      <c r="D60" s="59">
        <v>55</v>
      </c>
      <c r="E60" s="59">
        <v>45</v>
      </c>
      <c r="F60" s="59">
        <v>18</v>
      </c>
      <c r="G60" s="59">
        <v>312</v>
      </c>
    </row>
    <row r="61" spans="1:7" x14ac:dyDescent="0.25">
      <c r="A61" s="59">
        <v>7</v>
      </c>
      <c r="B61" s="59">
        <v>105</v>
      </c>
      <c r="C61" s="59">
        <v>180</v>
      </c>
      <c r="D61" s="59">
        <v>75</v>
      </c>
      <c r="E61" s="59">
        <v>98</v>
      </c>
      <c r="F61" s="59">
        <v>68</v>
      </c>
      <c r="G61" s="59">
        <v>522</v>
      </c>
    </row>
    <row r="62" spans="1:7" x14ac:dyDescent="0.25">
      <c r="A62" s="59">
        <v>115</v>
      </c>
      <c r="B62" s="59">
        <v>186</v>
      </c>
      <c r="C62" s="59">
        <v>310</v>
      </c>
      <c r="D62" s="59">
        <v>166</v>
      </c>
      <c r="E62" s="59">
        <v>71</v>
      </c>
      <c r="F62" s="59">
        <v>40</v>
      </c>
      <c r="G62" s="59">
        <v>961</v>
      </c>
    </row>
    <row r="63" spans="1:7" x14ac:dyDescent="0.25">
      <c r="A63" s="59">
        <v>40</v>
      </c>
      <c r="B63" s="59">
        <v>105</v>
      </c>
      <c r="C63" s="59">
        <v>190</v>
      </c>
      <c r="D63" s="59">
        <v>85</v>
      </c>
      <c r="E63" s="59">
        <v>65</v>
      </c>
      <c r="F63" s="59">
        <v>32</v>
      </c>
      <c r="G63" s="59">
        <v>494</v>
      </c>
    </row>
    <row r="64" spans="1:7" x14ac:dyDescent="0.25">
      <c r="A64" s="59">
        <v>47</v>
      </c>
      <c r="B64" s="59">
        <v>92</v>
      </c>
      <c r="C64" s="59">
        <v>170</v>
      </c>
      <c r="D64" s="59">
        <v>78</v>
      </c>
      <c r="E64" s="59">
        <v>45</v>
      </c>
      <c r="F64" s="59">
        <v>24</v>
      </c>
      <c r="G64" s="59">
        <v>965</v>
      </c>
    </row>
    <row r="65" spans="1:7" x14ac:dyDescent="0.25">
      <c r="A65" s="59">
        <v>28</v>
      </c>
      <c r="B65" s="59">
        <v>48</v>
      </c>
      <c r="C65" s="59">
        <v>80</v>
      </c>
      <c r="D65" s="59">
        <v>32</v>
      </c>
      <c r="E65" s="59">
        <v>20</v>
      </c>
      <c r="F65" s="59">
        <v>8</v>
      </c>
      <c r="G65" s="59">
        <v>821</v>
      </c>
    </row>
    <row r="66" spans="1:7" x14ac:dyDescent="0.25">
      <c r="A66" s="59">
        <v>28</v>
      </c>
      <c r="B66" s="59">
        <v>48</v>
      </c>
      <c r="C66" s="59">
        <v>81</v>
      </c>
      <c r="D66" s="59">
        <v>33</v>
      </c>
      <c r="E66" s="59">
        <v>20</v>
      </c>
      <c r="F66" s="59">
        <v>9</v>
      </c>
      <c r="G66" s="59">
        <v>777</v>
      </c>
    </row>
    <row r="67" spans="1:7" x14ac:dyDescent="0.25">
      <c r="A67" s="59">
        <v>50</v>
      </c>
      <c r="B67" s="59">
        <v>103</v>
      </c>
      <c r="C67" s="59">
        <v>180</v>
      </c>
      <c r="D67" s="59">
        <v>77</v>
      </c>
      <c r="E67" s="59">
        <v>53</v>
      </c>
      <c r="F67" s="59">
        <v>25</v>
      </c>
      <c r="G67" s="59">
        <v>432</v>
      </c>
    </row>
    <row r="68" spans="1:7" x14ac:dyDescent="0.25">
      <c r="A68" s="59">
        <v>9</v>
      </c>
      <c r="B68" s="59">
        <v>111</v>
      </c>
      <c r="C68" s="59">
        <v>190</v>
      </c>
      <c r="D68" s="59">
        <v>79</v>
      </c>
      <c r="E68" s="59">
        <v>102</v>
      </c>
      <c r="F68" s="59">
        <v>72</v>
      </c>
      <c r="G68" s="59">
        <v>551</v>
      </c>
    </row>
    <row r="69" spans="1:7" x14ac:dyDescent="0.25">
      <c r="A69" s="59">
        <v>67</v>
      </c>
      <c r="B69" s="59">
        <v>116</v>
      </c>
      <c r="C69" s="59">
        <v>200</v>
      </c>
      <c r="D69" s="59">
        <v>84</v>
      </c>
      <c r="E69" s="59">
        <v>49</v>
      </c>
      <c r="F69" s="59">
        <v>26</v>
      </c>
      <c r="G69" s="59">
        <v>500</v>
      </c>
    </row>
    <row r="70" spans="1:7" x14ac:dyDescent="0.25">
      <c r="A70" s="59">
        <v>68</v>
      </c>
      <c r="B70" s="59">
        <v>126</v>
      </c>
      <c r="C70" s="59">
        <v>210</v>
      </c>
      <c r="D70" s="59">
        <v>84</v>
      </c>
      <c r="E70" s="59">
        <v>58</v>
      </c>
      <c r="F70" s="59">
        <v>27</v>
      </c>
      <c r="G70" s="59">
        <v>651</v>
      </c>
    </row>
    <row r="71" spans="1:7" x14ac:dyDescent="0.25">
      <c r="A71" s="59">
        <v>34</v>
      </c>
      <c r="B71" s="59">
        <v>62</v>
      </c>
      <c r="C71" s="59">
        <v>110</v>
      </c>
      <c r="D71" s="59">
        <v>48</v>
      </c>
      <c r="E71" s="59">
        <v>28</v>
      </c>
      <c r="F71" s="59">
        <v>15</v>
      </c>
      <c r="G71" s="59">
        <v>623</v>
      </c>
    </row>
    <row r="72" spans="1:7" x14ac:dyDescent="0.25">
      <c r="A72" s="59">
        <v>13</v>
      </c>
      <c r="B72" s="59">
        <v>66</v>
      </c>
      <c r="C72" s="59">
        <v>120</v>
      </c>
      <c r="D72" s="59">
        <v>54</v>
      </c>
      <c r="E72" s="59">
        <v>53</v>
      </c>
      <c r="F72" s="59">
        <v>20</v>
      </c>
      <c r="G72" s="59">
        <v>312</v>
      </c>
    </row>
    <row r="73" spans="1:7" x14ac:dyDescent="0.25">
      <c r="A73" s="59">
        <v>39</v>
      </c>
      <c r="B73" s="59">
        <v>81</v>
      </c>
      <c r="C73" s="59">
        <v>150</v>
      </c>
      <c r="D73" s="59">
        <v>69</v>
      </c>
      <c r="E73" s="59">
        <v>42</v>
      </c>
      <c r="F73" s="59">
        <v>21</v>
      </c>
      <c r="G73" s="59">
        <v>965</v>
      </c>
    </row>
    <row r="74" spans="1:7" x14ac:dyDescent="0.25">
      <c r="A74" s="59">
        <v>29</v>
      </c>
      <c r="B74" s="59">
        <v>48</v>
      </c>
      <c r="C74" s="59">
        <v>80</v>
      </c>
      <c r="D74" s="59">
        <v>32</v>
      </c>
      <c r="E74" s="59">
        <v>19</v>
      </c>
      <c r="F74" s="59">
        <v>8</v>
      </c>
      <c r="G74" s="59">
        <v>821</v>
      </c>
    </row>
    <row r="75" spans="1:7" x14ac:dyDescent="0.25">
      <c r="A75" s="59">
        <v>29</v>
      </c>
      <c r="B75" s="59">
        <v>48</v>
      </c>
      <c r="C75" s="59">
        <v>80</v>
      </c>
      <c r="D75" s="59">
        <v>32</v>
      </c>
      <c r="E75" s="59">
        <v>19</v>
      </c>
      <c r="F75" s="59">
        <v>8</v>
      </c>
      <c r="G75" s="59">
        <v>456</v>
      </c>
    </row>
    <row r="76" spans="1:7" x14ac:dyDescent="0.25">
      <c r="A76" s="59">
        <v>100</v>
      </c>
      <c r="B76" s="59">
        <v>171</v>
      </c>
      <c r="C76" s="59">
        <v>341</v>
      </c>
      <c r="D76" s="59">
        <v>180</v>
      </c>
      <c r="E76" s="59">
        <v>71</v>
      </c>
      <c r="F76" s="59">
        <v>47</v>
      </c>
      <c r="G76" s="59">
        <v>1091</v>
      </c>
    </row>
    <row r="77" spans="1:7" x14ac:dyDescent="0.25">
      <c r="A77" s="59">
        <v>-23</v>
      </c>
      <c r="B77" s="59">
        <v>63</v>
      </c>
      <c r="C77" s="59">
        <v>126</v>
      </c>
      <c r="D77" s="59">
        <v>63</v>
      </c>
      <c r="E77" s="59">
        <v>86</v>
      </c>
      <c r="F77" s="59">
        <v>57</v>
      </c>
      <c r="G77" s="59">
        <v>435</v>
      </c>
    </row>
    <row r="78" spans="1:7" x14ac:dyDescent="0.25">
      <c r="A78" s="59">
        <v>367</v>
      </c>
      <c r="B78" s="59">
        <v>422</v>
      </c>
      <c r="C78" s="59">
        <v>494</v>
      </c>
      <c r="D78" s="59">
        <v>72</v>
      </c>
      <c r="E78" s="59">
        <v>55</v>
      </c>
      <c r="F78" s="59">
        <v>23</v>
      </c>
      <c r="G78" s="59">
        <v>558</v>
      </c>
    </row>
    <row r="79" spans="1:7" x14ac:dyDescent="0.25">
      <c r="A79" s="59">
        <v>17</v>
      </c>
      <c r="B79" s="59">
        <v>72</v>
      </c>
      <c r="C79" s="59">
        <v>130</v>
      </c>
      <c r="D79" s="59">
        <v>58</v>
      </c>
      <c r="E79" s="59">
        <v>55</v>
      </c>
      <c r="F79" s="59">
        <v>22</v>
      </c>
      <c r="G79" s="59">
        <v>338</v>
      </c>
    </row>
    <row r="80" spans="1:7" x14ac:dyDescent="0.25">
      <c r="A80" s="59">
        <v>10</v>
      </c>
      <c r="B80" s="59">
        <v>27</v>
      </c>
      <c r="C80" s="59">
        <v>45</v>
      </c>
      <c r="D80" s="59">
        <v>18</v>
      </c>
      <c r="E80" s="59">
        <v>17</v>
      </c>
      <c r="F80" s="59">
        <v>5</v>
      </c>
      <c r="G80" s="59">
        <v>821</v>
      </c>
    </row>
    <row r="81" spans="1:7" x14ac:dyDescent="0.25">
      <c r="A81" s="59">
        <v>11</v>
      </c>
      <c r="B81" s="59">
        <v>26</v>
      </c>
      <c r="C81" s="59">
        <v>43</v>
      </c>
      <c r="D81" s="59">
        <v>17</v>
      </c>
      <c r="E81" s="59">
        <v>15</v>
      </c>
      <c r="F81" s="59">
        <v>4</v>
      </c>
      <c r="G81" s="59">
        <v>777</v>
      </c>
    </row>
    <row r="82" spans="1:7" x14ac:dyDescent="0.25">
      <c r="A82" s="59">
        <v>-8</v>
      </c>
      <c r="B82" s="59">
        <v>36</v>
      </c>
      <c r="C82" s="59">
        <v>65</v>
      </c>
      <c r="D82" s="59">
        <v>29</v>
      </c>
      <c r="E82" s="59">
        <v>44</v>
      </c>
      <c r="F82" s="59">
        <v>11</v>
      </c>
      <c r="G82" s="59">
        <v>169</v>
      </c>
    </row>
    <row r="83" spans="1:7" x14ac:dyDescent="0.25">
      <c r="A83" s="59">
        <v>-10</v>
      </c>
      <c r="B83" s="59">
        <v>53</v>
      </c>
      <c r="C83" s="59">
        <v>90</v>
      </c>
      <c r="D83" s="59">
        <v>37</v>
      </c>
      <c r="E83" s="59">
        <v>63</v>
      </c>
      <c r="F83" s="59">
        <v>34</v>
      </c>
      <c r="G83" s="59">
        <v>261</v>
      </c>
    </row>
    <row r="84" spans="1:7" x14ac:dyDescent="0.25">
      <c r="A84" s="59">
        <v>20</v>
      </c>
      <c r="B84" s="59">
        <v>55</v>
      </c>
      <c r="C84" s="59">
        <v>93</v>
      </c>
      <c r="D84" s="59">
        <v>38</v>
      </c>
      <c r="E84" s="59">
        <v>35</v>
      </c>
      <c r="F84" s="59">
        <v>12</v>
      </c>
      <c r="G84" s="59">
        <v>241</v>
      </c>
    </row>
    <row r="85" spans="1:7" x14ac:dyDescent="0.25">
      <c r="A85" s="59">
        <v>25</v>
      </c>
      <c r="B85" s="59">
        <v>72</v>
      </c>
      <c r="C85" s="59">
        <v>120</v>
      </c>
      <c r="D85" s="59">
        <v>48</v>
      </c>
      <c r="E85" s="59">
        <v>47</v>
      </c>
      <c r="F85" s="59">
        <v>15</v>
      </c>
      <c r="G85" s="59">
        <v>372</v>
      </c>
    </row>
    <row r="86" spans="1:7" x14ac:dyDescent="0.25">
      <c r="A86" s="59">
        <v>-4</v>
      </c>
      <c r="B86" s="59">
        <v>42</v>
      </c>
      <c r="C86" s="59">
        <v>76</v>
      </c>
      <c r="D86" s="59">
        <v>34</v>
      </c>
      <c r="E86" s="59">
        <v>46</v>
      </c>
      <c r="F86" s="59">
        <v>12</v>
      </c>
      <c r="G86" s="59">
        <v>197</v>
      </c>
    </row>
    <row r="87" spans="1:7" x14ac:dyDescent="0.25">
      <c r="A87" s="59">
        <v>101</v>
      </c>
      <c r="B87" s="59">
        <v>139</v>
      </c>
      <c r="C87" s="59">
        <v>234</v>
      </c>
      <c r="D87" s="59">
        <v>95</v>
      </c>
      <c r="E87" s="59">
        <v>38</v>
      </c>
      <c r="F87" s="59">
        <v>26</v>
      </c>
      <c r="G87" s="59">
        <v>821</v>
      </c>
    </row>
    <row r="88" spans="1:7" x14ac:dyDescent="0.25">
      <c r="A88" s="59">
        <v>94</v>
      </c>
      <c r="B88" s="59">
        <v>130</v>
      </c>
      <c r="C88" s="59">
        <v>219</v>
      </c>
      <c r="D88" s="59">
        <v>89</v>
      </c>
      <c r="E88" s="59">
        <v>36</v>
      </c>
      <c r="F88" s="59">
        <v>24</v>
      </c>
      <c r="G88" s="59">
        <v>777</v>
      </c>
    </row>
    <row r="89" spans="1:7" x14ac:dyDescent="0.25">
      <c r="A89" s="59">
        <v>54</v>
      </c>
      <c r="B89" s="59">
        <v>80</v>
      </c>
      <c r="C89" s="59">
        <v>134</v>
      </c>
      <c r="D89" s="59">
        <v>54</v>
      </c>
      <c r="E89" s="59">
        <v>26</v>
      </c>
      <c r="F89" s="59">
        <v>15</v>
      </c>
      <c r="G89" s="59">
        <v>456</v>
      </c>
    </row>
    <row r="90" spans="1:7" x14ac:dyDescent="0.25">
      <c r="A90" s="59">
        <v>175</v>
      </c>
      <c r="B90" s="59">
        <v>262</v>
      </c>
      <c r="C90" s="59">
        <v>490</v>
      </c>
      <c r="D90" s="59">
        <v>267</v>
      </c>
      <c r="E90" s="59">
        <v>87</v>
      </c>
      <c r="F90" s="59">
        <v>63</v>
      </c>
      <c r="G90" s="59">
        <v>1459</v>
      </c>
    </row>
    <row r="91" spans="1:7" x14ac:dyDescent="0.25">
      <c r="A91" s="59">
        <v>-172</v>
      </c>
      <c r="B91" s="59">
        <v>-44</v>
      </c>
      <c r="C91" s="59">
        <v>61</v>
      </c>
      <c r="D91" s="59">
        <v>85</v>
      </c>
      <c r="E91" s="59">
        <v>128</v>
      </c>
      <c r="F91" s="59">
        <v>95</v>
      </c>
      <c r="G91" s="59">
        <v>725</v>
      </c>
    </row>
    <row r="92" spans="1:7" x14ac:dyDescent="0.25">
      <c r="A92" s="59">
        <v>262</v>
      </c>
      <c r="B92" s="59">
        <v>407</v>
      </c>
      <c r="C92" s="59">
        <v>678</v>
      </c>
      <c r="D92" s="59">
        <v>330</v>
      </c>
      <c r="E92" s="59">
        <v>145</v>
      </c>
      <c r="F92" s="59">
        <v>94</v>
      </c>
      <c r="G92" s="59">
        <v>2101</v>
      </c>
    </row>
    <row r="93" spans="1:7" x14ac:dyDescent="0.25">
      <c r="A93" s="59">
        <v>111</v>
      </c>
      <c r="B93" s="59">
        <v>238</v>
      </c>
      <c r="C93" s="59">
        <v>483</v>
      </c>
      <c r="D93" s="59">
        <v>270</v>
      </c>
      <c r="E93" s="59">
        <v>127</v>
      </c>
      <c r="F93" s="59">
        <v>93</v>
      </c>
      <c r="G93" s="59">
        <v>1419</v>
      </c>
    </row>
    <row r="94" spans="1:7" x14ac:dyDescent="0.25">
      <c r="A94" s="59">
        <v>-113</v>
      </c>
      <c r="B94" s="59">
        <v>-27</v>
      </c>
      <c r="C94" s="59">
        <v>180</v>
      </c>
      <c r="D94" s="59">
        <v>199</v>
      </c>
      <c r="E94" s="59">
        <v>86</v>
      </c>
      <c r="F94" s="59">
        <v>64</v>
      </c>
      <c r="G94" s="59">
        <v>965</v>
      </c>
    </row>
    <row r="95" spans="1:7" x14ac:dyDescent="0.25">
      <c r="A95" s="59">
        <v>70</v>
      </c>
      <c r="B95" s="59">
        <v>113</v>
      </c>
      <c r="C95" s="59">
        <v>180</v>
      </c>
      <c r="D95" s="59">
        <v>67</v>
      </c>
      <c r="E95" s="59">
        <v>43</v>
      </c>
      <c r="F95" s="59">
        <v>20</v>
      </c>
      <c r="G95" s="59">
        <v>400</v>
      </c>
    </row>
    <row r="96" spans="1:7" x14ac:dyDescent="0.25">
      <c r="A96" s="59">
        <v>48</v>
      </c>
      <c r="B96" s="59">
        <v>89</v>
      </c>
      <c r="C96" s="59">
        <v>150</v>
      </c>
      <c r="D96" s="59">
        <v>61</v>
      </c>
      <c r="E96" s="59">
        <v>41</v>
      </c>
      <c r="F96" s="59">
        <v>19</v>
      </c>
      <c r="G96" s="59">
        <v>390</v>
      </c>
    </row>
    <row r="97" spans="1:7" x14ac:dyDescent="0.25">
      <c r="A97" s="59">
        <v>35</v>
      </c>
      <c r="B97" s="59">
        <v>63</v>
      </c>
      <c r="C97" s="59">
        <v>112</v>
      </c>
      <c r="D97" s="59">
        <v>49</v>
      </c>
      <c r="E97" s="59">
        <v>28</v>
      </c>
      <c r="F97" s="59">
        <v>16</v>
      </c>
      <c r="G97" s="59">
        <v>623</v>
      </c>
    </row>
    <row r="98" spans="1:7" x14ac:dyDescent="0.25">
      <c r="A98" s="59">
        <v>40</v>
      </c>
      <c r="B98" s="59">
        <v>105</v>
      </c>
      <c r="C98" s="59">
        <v>190</v>
      </c>
      <c r="D98" s="59">
        <v>85</v>
      </c>
      <c r="E98" s="59">
        <v>65</v>
      </c>
      <c r="F98" s="59">
        <v>32</v>
      </c>
      <c r="G98" s="59">
        <v>494</v>
      </c>
    </row>
    <row r="99" spans="1:7" x14ac:dyDescent="0.25">
      <c r="A99" s="59">
        <v>8</v>
      </c>
      <c r="B99" s="59">
        <v>105</v>
      </c>
      <c r="C99" s="59">
        <v>180</v>
      </c>
      <c r="D99" s="59">
        <v>75</v>
      </c>
      <c r="E99" s="59">
        <v>97</v>
      </c>
      <c r="F99" s="59">
        <v>68</v>
      </c>
      <c r="G99" s="59">
        <v>522</v>
      </c>
    </row>
    <row r="100" spans="1:7" x14ac:dyDescent="0.25">
      <c r="A100" s="59">
        <v>30</v>
      </c>
      <c r="B100" s="59">
        <v>51</v>
      </c>
      <c r="C100" s="59">
        <v>85</v>
      </c>
      <c r="D100" s="59">
        <v>34</v>
      </c>
      <c r="E100" s="59">
        <v>21</v>
      </c>
      <c r="F100" s="59">
        <v>9</v>
      </c>
      <c r="G100" s="59">
        <v>777</v>
      </c>
    </row>
    <row r="101" spans="1:7" x14ac:dyDescent="0.25">
      <c r="A101" s="59">
        <v>28</v>
      </c>
      <c r="B101" s="59">
        <v>48</v>
      </c>
      <c r="C101" s="59">
        <v>81</v>
      </c>
      <c r="D101" s="59">
        <v>33</v>
      </c>
      <c r="E101" s="59">
        <v>20</v>
      </c>
      <c r="F101" s="59">
        <v>9</v>
      </c>
      <c r="G101" s="59">
        <v>777</v>
      </c>
    </row>
    <row r="102" spans="1:7" x14ac:dyDescent="0.25">
      <c r="A102" s="59">
        <v>-10</v>
      </c>
      <c r="B102" s="59">
        <v>53</v>
      </c>
      <c r="C102" s="59">
        <v>90</v>
      </c>
      <c r="D102" s="59">
        <v>37</v>
      </c>
      <c r="E102" s="59">
        <v>63</v>
      </c>
      <c r="F102" s="59">
        <v>34</v>
      </c>
      <c r="G102" s="59">
        <v>261</v>
      </c>
    </row>
    <row r="103" spans="1:7" x14ac:dyDescent="0.25">
      <c r="A103" s="59">
        <v>9</v>
      </c>
      <c r="B103" s="59">
        <v>47</v>
      </c>
      <c r="C103" s="59">
        <v>82</v>
      </c>
      <c r="D103" s="59">
        <v>35</v>
      </c>
      <c r="E103" s="59">
        <v>38</v>
      </c>
      <c r="F103" s="59">
        <v>11</v>
      </c>
      <c r="G103" s="59">
        <v>196</v>
      </c>
    </row>
    <row r="104" spans="1:7" x14ac:dyDescent="0.25">
      <c r="A104" s="59">
        <v>11</v>
      </c>
      <c r="B104" s="59">
        <v>27</v>
      </c>
      <c r="C104" s="59">
        <v>45</v>
      </c>
      <c r="D104" s="59">
        <v>18</v>
      </c>
      <c r="E104" s="59">
        <v>16</v>
      </c>
      <c r="F104" s="59">
        <v>5</v>
      </c>
      <c r="G104" s="59">
        <v>821</v>
      </c>
    </row>
    <row r="105" spans="1:7" x14ac:dyDescent="0.25">
      <c r="A105" s="59">
        <v>4</v>
      </c>
      <c r="B105" s="59">
        <v>34</v>
      </c>
      <c r="C105" s="59">
        <v>62</v>
      </c>
      <c r="D105" s="59">
        <v>28</v>
      </c>
      <c r="E105" s="59">
        <v>30</v>
      </c>
      <c r="F105" s="59">
        <v>8</v>
      </c>
      <c r="G105" s="59">
        <v>965</v>
      </c>
    </row>
    <row r="106" spans="1:7" x14ac:dyDescent="0.25">
      <c r="A106" s="59">
        <v>-8</v>
      </c>
      <c r="B106" s="59">
        <v>36</v>
      </c>
      <c r="C106" s="59">
        <v>65</v>
      </c>
      <c r="D106" s="59">
        <v>29</v>
      </c>
      <c r="E106" s="59">
        <v>44</v>
      </c>
      <c r="F106" s="59">
        <v>11</v>
      </c>
      <c r="G106" s="59">
        <v>169</v>
      </c>
    </row>
    <row r="107" spans="1:7" x14ac:dyDescent="0.25">
      <c r="A107" s="59">
        <v>26</v>
      </c>
      <c r="B107" s="59">
        <v>72</v>
      </c>
      <c r="C107" s="59">
        <v>120</v>
      </c>
      <c r="D107" s="59">
        <v>48</v>
      </c>
      <c r="E107" s="59">
        <v>46</v>
      </c>
      <c r="F107" s="59">
        <v>15</v>
      </c>
      <c r="G107" s="59">
        <v>372</v>
      </c>
    </row>
    <row r="108" spans="1:7" x14ac:dyDescent="0.25">
      <c r="A108" s="59">
        <v>-39</v>
      </c>
      <c r="B108" s="59">
        <v>11</v>
      </c>
      <c r="C108" s="59">
        <v>99</v>
      </c>
      <c r="D108" s="59">
        <v>88</v>
      </c>
      <c r="E108" s="59">
        <v>50</v>
      </c>
      <c r="F108" s="59">
        <v>27</v>
      </c>
      <c r="G108" s="59">
        <v>525</v>
      </c>
    </row>
    <row r="109" spans="1:7" x14ac:dyDescent="0.25">
      <c r="A109" s="59">
        <v>28</v>
      </c>
      <c r="B109" s="59">
        <v>48</v>
      </c>
      <c r="C109" s="59">
        <v>80</v>
      </c>
      <c r="D109" s="59">
        <v>32</v>
      </c>
      <c r="E109" s="59">
        <v>20</v>
      </c>
      <c r="F109" s="59">
        <v>8</v>
      </c>
      <c r="G109" s="59">
        <v>456</v>
      </c>
    </row>
    <row r="110" spans="1:7" x14ac:dyDescent="0.25">
      <c r="A110" s="59">
        <v>67</v>
      </c>
      <c r="B110" s="59">
        <v>126</v>
      </c>
      <c r="C110" s="59">
        <v>210</v>
      </c>
      <c r="D110" s="59">
        <v>84</v>
      </c>
      <c r="E110" s="59">
        <v>59</v>
      </c>
      <c r="F110" s="59">
        <v>27</v>
      </c>
      <c r="G110" s="59">
        <v>651</v>
      </c>
    </row>
    <row r="111" spans="1:7" x14ac:dyDescent="0.25">
      <c r="A111" s="59">
        <v>13</v>
      </c>
      <c r="B111" s="59">
        <v>66</v>
      </c>
      <c r="C111" s="59">
        <v>120</v>
      </c>
      <c r="D111" s="59">
        <v>54</v>
      </c>
      <c r="E111" s="59">
        <v>53</v>
      </c>
      <c r="F111" s="59">
        <v>20</v>
      </c>
      <c r="G111" s="59">
        <v>312</v>
      </c>
    </row>
    <row r="112" spans="1:7" x14ac:dyDescent="0.25">
      <c r="A112" s="59">
        <v>10</v>
      </c>
      <c r="B112" s="59">
        <v>111</v>
      </c>
      <c r="C112" s="59">
        <v>190</v>
      </c>
      <c r="D112" s="59">
        <v>79</v>
      </c>
      <c r="E112" s="59">
        <v>101</v>
      </c>
      <c r="F112" s="59">
        <v>72</v>
      </c>
      <c r="G112" s="59">
        <v>551</v>
      </c>
    </row>
    <row r="113" spans="1:7" x14ac:dyDescent="0.25">
      <c r="A113" s="59">
        <v>66</v>
      </c>
      <c r="B113" s="59">
        <v>116</v>
      </c>
      <c r="C113" s="59">
        <v>200</v>
      </c>
      <c r="D113" s="59">
        <v>84</v>
      </c>
      <c r="E113" s="59">
        <v>50</v>
      </c>
      <c r="F113" s="59">
        <v>26</v>
      </c>
      <c r="G113" s="59">
        <v>500</v>
      </c>
    </row>
    <row r="114" spans="1:7" x14ac:dyDescent="0.25">
      <c r="A114" s="59">
        <v>29</v>
      </c>
      <c r="B114" s="59">
        <v>56</v>
      </c>
      <c r="C114" s="59">
        <v>100</v>
      </c>
      <c r="D114" s="59">
        <v>44</v>
      </c>
      <c r="E114" s="59">
        <v>27</v>
      </c>
      <c r="F114" s="59">
        <v>14</v>
      </c>
      <c r="G114" s="59">
        <v>623</v>
      </c>
    </row>
    <row r="115" spans="1:7" x14ac:dyDescent="0.25">
      <c r="A115" s="59">
        <v>28</v>
      </c>
      <c r="B115" s="59">
        <v>48</v>
      </c>
      <c r="C115" s="59">
        <v>80</v>
      </c>
      <c r="D115" s="59">
        <v>32</v>
      </c>
      <c r="E115" s="59">
        <v>20</v>
      </c>
      <c r="F115" s="59">
        <v>8</v>
      </c>
      <c r="G115" s="59">
        <v>821</v>
      </c>
    </row>
    <row r="116" spans="1:7" x14ac:dyDescent="0.25">
      <c r="A116" s="59">
        <v>95</v>
      </c>
      <c r="B116" s="59">
        <v>130</v>
      </c>
      <c r="C116" s="59">
        <v>219</v>
      </c>
      <c r="D116" s="59">
        <v>89</v>
      </c>
      <c r="E116" s="59">
        <v>35</v>
      </c>
      <c r="F116" s="59">
        <v>24</v>
      </c>
      <c r="G116" s="59">
        <v>777</v>
      </c>
    </row>
    <row r="117" spans="1:7" x14ac:dyDescent="0.25">
      <c r="A117" s="59">
        <v>54</v>
      </c>
      <c r="B117" s="59">
        <v>80</v>
      </c>
      <c r="C117" s="59">
        <v>134</v>
      </c>
      <c r="D117" s="59">
        <v>54</v>
      </c>
      <c r="E117" s="59">
        <v>26</v>
      </c>
      <c r="F117" s="59">
        <v>15</v>
      </c>
      <c r="G117" s="59">
        <v>456</v>
      </c>
    </row>
    <row r="118" spans="1:7" x14ac:dyDescent="0.25">
      <c r="A118" s="59">
        <v>33</v>
      </c>
      <c r="B118" s="59">
        <v>80</v>
      </c>
      <c r="C118" s="59">
        <v>140</v>
      </c>
      <c r="D118" s="59">
        <v>60</v>
      </c>
      <c r="E118" s="59">
        <v>47</v>
      </c>
      <c r="F118" s="59">
        <v>19</v>
      </c>
      <c r="G118" s="59">
        <v>336</v>
      </c>
    </row>
    <row r="119" spans="1:7" x14ac:dyDescent="0.25">
      <c r="A119" s="59">
        <v>42</v>
      </c>
      <c r="B119" s="59">
        <v>83</v>
      </c>
      <c r="C119" s="59">
        <v>140</v>
      </c>
      <c r="D119" s="59">
        <v>57</v>
      </c>
      <c r="E119" s="59">
        <v>41</v>
      </c>
      <c r="F119" s="59">
        <v>18</v>
      </c>
      <c r="G119" s="59">
        <v>364</v>
      </c>
    </row>
    <row r="120" spans="1:7" x14ac:dyDescent="0.25">
      <c r="A120" s="59">
        <v>53</v>
      </c>
      <c r="B120" s="59">
        <v>108</v>
      </c>
      <c r="C120" s="59">
        <v>180</v>
      </c>
      <c r="D120" s="59">
        <v>72</v>
      </c>
      <c r="E120" s="59">
        <v>55</v>
      </c>
      <c r="F120" s="59">
        <v>23</v>
      </c>
      <c r="G120" s="59">
        <v>558</v>
      </c>
    </row>
    <row r="121" spans="1:7" x14ac:dyDescent="0.25">
      <c r="A121" s="59">
        <v>159</v>
      </c>
      <c r="B121" s="59">
        <v>245</v>
      </c>
      <c r="C121" s="59">
        <v>452</v>
      </c>
      <c r="D121" s="59">
        <v>197</v>
      </c>
      <c r="E121" s="59">
        <v>86</v>
      </c>
      <c r="F121" s="59">
        <v>64</v>
      </c>
      <c r="G121" s="59">
        <v>965</v>
      </c>
    </row>
    <row r="122" spans="1:7" x14ac:dyDescent="0.25">
      <c r="A122" s="59">
        <v>68</v>
      </c>
      <c r="B122" s="59">
        <v>107</v>
      </c>
      <c r="C122" s="59">
        <v>190</v>
      </c>
      <c r="D122" s="59">
        <v>83</v>
      </c>
      <c r="E122" s="59">
        <v>39</v>
      </c>
      <c r="F122" s="59">
        <v>27</v>
      </c>
      <c r="G122" s="59">
        <v>623</v>
      </c>
    </row>
    <row r="123" spans="1:7" x14ac:dyDescent="0.25">
      <c r="A123" s="59">
        <v>44</v>
      </c>
      <c r="B123" s="59">
        <v>68</v>
      </c>
      <c r="C123" s="59">
        <v>114</v>
      </c>
      <c r="D123" s="59">
        <v>46</v>
      </c>
      <c r="E123" s="59">
        <v>24</v>
      </c>
      <c r="F123" s="59">
        <v>12</v>
      </c>
      <c r="G123" s="59">
        <v>777</v>
      </c>
    </row>
    <row r="124" spans="1:7" x14ac:dyDescent="0.25">
      <c r="A124" s="59">
        <v>34</v>
      </c>
      <c r="B124" s="59">
        <v>63</v>
      </c>
      <c r="C124" s="59">
        <v>112</v>
      </c>
      <c r="D124" s="59">
        <v>49</v>
      </c>
      <c r="E124" s="59">
        <v>29</v>
      </c>
      <c r="F124" s="59">
        <v>16</v>
      </c>
      <c r="G124" s="59">
        <v>623</v>
      </c>
    </row>
    <row r="125" spans="1:7" x14ac:dyDescent="0.25">
      <c r="A125" s="59">
        <v>47</v>
      </c>
      <c r="B125" s="59">
        <v>73</v>
      </c>
      <c r="C125" s="59">
        <v>123</v>
      </c>
      <c r="D125" s="59">
        <v>50</v>
      </c>
      <c r="E125" s="59">
        <v>26</v>
      </c>
      <c r="F125" s="59">
        <v>14</v>
      </c>
      <c r="G125" s="59">
        <v>821</v>
      </c>
    </row>
    <row r="126" spans="1:7" x14ac:dyDescent="0.25">
      <c r="A126" s="59">
        <v>21</v>
      </c>
      <c r="B126" s="59">
        <v>55</v>
      </c>
      <c r="C126" s="59">
        <v>93</v>
      </c>
      <c r="D126" s="59">
        <v>38</v>
      </c>
      <c r="E126" s="59">
        <v>34</v>
      </c>
      <c r="F126" s="59">
        <v>12</v>
      </c>
      <c r="G126" s="59">
        <v>241</v>
      </c>
    </row>
    <row r="127" spans="1:7" x14ac:dyDescent="0.25">
      <c r="A127" s="59">
        <v>25</v>
      </c>
      <c r="B127" s="59">
        <v>72</v>
      </c>
      <c r="C127" s="59">
        <v>120</v>
      </c>
      <c r="D127" s="59">
        <v>48</v>
      </c>
      <c r="E127" s="59">
        <v>47</v>
      </c>
      <c r="F127" s="59">
        <v>15</v>
      </c>
      <c r="G127" s="59">
        <v>372</v>
      </c>
    </row>
    <row r="128" spans="1:7" x14ac:dyDescent="0.25">
      <c r="A128" s="59">
        <v>-40</v>
      </c>
      <c r="B128" s="59">
        <v>11</v>
      </c>
      <c r="C128" s="59">
        <v>99</v>
      </c>
      <c r="D128" s="59">
        <v>88</v>
      </c>
      <c r="E128" s="59">
        <v>51</v>
      </c>
      <c r="F128" s="59">
        <v>27</v>
      </c>
      <c r="G128" s="59">
        <v>525</v>
      </c>
    </row>
    <row r="129" spans="1:7" x14ac:dyDescent="0.25">
      <c r="A129" s="59">
        <v>-10</v>
      </c>
      <c r="B129" s="59">
        <v>53</v>
      </c>
      <c r="C129" s="59">
        <v>90</v>
      </c>
      <c r="D129" s="59">
        <v>37</v>
      </c>
      <c r="E129" s="59">
        <v>63</v>
      </c>
      <c r="F129" s="59">
        <v>34</v>
      </c>
      <c r="G129" s="59">
        <v>261</v>
      </c>
    </row>
    <row r="130" spans="1:7" x14ac:dyDescent="0.25">
      <c r="A130" s="59">
        <v>9</v>
      </c>
      <c r="B130" s="59">
        <v>47</v>
      </c>
      <c r="C130" s="59">
        <v>82</v>
      </c>
      <c r="D130" s="59">
        <v>35</v>
      </c>
      <c r="E130" s="59">
        <v>38</v>
      </c>
      <c r="F130" s="59">
        <v>11</v>
      </c>
      <c r="G130" s="59">
        <v>196</v>
      </c>
    </row>
    <row r="131" spans="1:7" x14ac:dyDescent="0.25">
      <c r="A131" s="59">
        <v>-9</v>
      </c>
      <c r="B131" s="59">
        <v>36</v>
      </c>
      <c r="C131" s="59">
        <v>65</v>
      </c>
      <c r="D131" s="59">
        <v>29</v>
      </c>
      <c r="E131" s="59">
        <v>45</v>
      </c>
      <c r="F131" s="59">
        <v>11</v>
      </c>
      <c r="G131" s="59">
        <v>169</v>
      </c>
    </row>
    <row r="132" spans="1:7" x14ac:dyDescent="0.25">
      <c r="A132" s="59">
        <v>47</v>
      </c>
      <c r="B132" s="59">
        <v>92</v>
      </c>
      <c r="C132" s="59">
        <v>170</v>
      </c>
      <c r="D132" s="59">
        <v>78</v>
      </c>
      <c r="E132" s="59">
        <v>45</v>
      </c>
      <c r="F132" s="59">
        <v>24</v>
      </c>
      <c r="G132" s="59">
        <v>965</v>
      </c>
    </row>
    <row r="133" spans="1:7" x14ac:dyDescent="0.25">
      <c r="A133" s="59">
        <v>30</v>
      </c>
      <c r="B133" s="59">
        <v>75</v>
      </c>
      <c r="C133" s="59">
        <v>130</v>
      </c>
      <c r="D133" s="59">
        <v>55</v>
      </c>
      <c r="E133" s="59">
        <v>45</v>
      </c>
      <c r="F133" s="59">
        <v>18</v>
      </c>
      <c r="G133" s="59">
        <v>312</v>
      </c>
    </row>
    <row r="134" spans="1:7" x14ac:dyDescent="0.25">
      <c r="A134" s="59">
        <v>39</v>
      </c>
      <c r="B134" s="59">
        <v>105</v>
      </c>
      <c r="C134" s="59">
        <v>190</v>
      </c>
      <c r="D134" s="59">
        <v>85</v>
      </c>
      <c r="E134" s="59">
        <v>66</v>
      </c>
      <c r="F134" s="59">
        <v>32</v>
      </c>
      <c r="G134" s="59">
        <v>494</v>
      </c>
    </row>
    <row r="135" spans="1:7" x14ac:dyDescent="0.25">
      <c r="A135" s="59">
        <v>140</v>
      </c>
      <c r="B135" s="59">
        <v>228</v>
      </c>
      <c r="C135" s="59">
        <v>456</v>
      </c>
      <c r="D135" s="59">
        <v>328</v>
      </c>
      <c r="E135" s="59">
        <v>88</v>
      </c>
      <c r="F135" s="59">
        <v>63</v>
      </c>
      <c r="G135" s="59">
        <v>1459</v>
      </c>
    </row>
    <row r="136" spans="1:7" x14ac:dyDescent="0.25">
      <c r="A136" s="59">
        <v>17</v>
      </c>
      <c r="B136" s="59">
        <v>145</v>
      </c>
      <c r="C136" s="59">
        <v>250</v>
      </c>
      <c r="D136" s="59">
        <v>121</v>
      </c>
      <c r="E136" s="59">
        <v>128</v>
      </c>
      <c r="F136" s="59">
        <v>95</v>
      </c>
      <c r="G136" s="59">
        <v>725</v>
      </c>
    </row>
    <row r="137" spans="1:7" x14ac:dyDescent="0.25">
      <c r="A137" s="59">
        <v>203</v>
      </c>
      <c r="B137" s="59">
        <v>312</v>
      </c>
      <c r="C137" s="59">
        <v>546</v>
      </c>
      <c r="D137" s="59">
        <v>223</v>
      </c>
      <c r="E137" s="59">
        <v>109</v>
      </c>
      <c r="F137" s="59">
        <v>77</v>
      </c>
      <c r="G137" s="59">
        <v>1310</v>
      </c>
    </row>
    <row r="138" spans="1:7" x14ac:dyDescent="0.25">
      <c r="A138" s="59">
        <v>102</v>
      </c>
      <c r="B138" s="59">
        <v>139</v>
      </c>
      <c r="C138" s="59">
        <v>234</v>
      </c>
      <c r="D138" s="59">
        <v>95</v>
      </c>
      <c r="E138" s="59">
        <v>37</v>
      </c>
      <c r="F138" s="59">
        <v>26</v>
      </c>
      <c r="G138" s="59">
        <v>821</v>
      </c>
    </row>
    <row r="139" spans="1:7" x14ac:dyDescent="0.25">
      <c r="A139" s="59">
        <v>160</v>
      </c>
      <c r="B139" s="59">
        <v>245</v>
      </c>
      <c r="C139" s="59">
        <v>452</v>
      </c>
      <c r="D139" s="59">
        <v>211</v>
      </c>
      <c r="E139" s="59">
        <v>85</v>
      </c>
      <c r="F139" s="59">
        <v>64</v>
      </c>
      <c r="G139" s="59">
        <v>965</v>
      </c>
    </row>
    <row r="140" spans="1:7" x14ac:dyDescent="0.25">
      <c r="A140" s="59">
        <v>67</v>
      </c>
      <c r="B140" s="59">
        <v>107</v>
      </c>
      <c r="C140" s="59">
        <v>190</v>
      </c>
      <c r="D140" s="59">
        <v>83</v>
      </c>
      <c r="E140" s="59">
        <v>40</v>
      </c>
      <c r="F140" s="59">
        <v>27</v>
      </c>
      <c r="G140" s="59">
        <v>623</v>
      </c>
    </row>
    <row r="141" spans="1:7" x14ac:dyDescent="0.25">
      <c r="A141" s="59">
        <v>94</v>
      </c>
      <c r="B141" s="59">
        <v>130</v>
      </c>
      <c r="C141" s="59">
        <v>219</v>
      </c>
      <c r="D141" s="59">
        <v>89</v>
      </c>
      <c r="E141" s="59">
        <v>36</v>
      </c>
      <c r="F141" s="59">
        <v>24</v>
      </c>
      <c r="G141" s="59">
        <v>777</v>
      </c>
    </row>
    <row r="142" spans="1:7" x14ac:dyDescent="0.25">
      <c r="A142" s="59">
        <v>54</v>
      </c>
      <c r="B142" s="59">
        <v>80</v>
      </c>
      <c r="C142" s="59">
        <v>134</v>
      </c>
      <c r="D142" s="59">
        <v>54</v>
      </c>
      <c r="E142" s="59">
        <v>26</v>
      </c>
      <c r="F142" s="59">
        <v>15</v>
      </c>
      <c r="G142" s="59">
        <v>456</v>
      </c>
    </row>
    <row r="143" spans="1:7" x14ac:dyDescent="0.25">
      <c r="A143" s="59">
        <v>54</v>
      </c>
      <c r="B143" s="59">
        <v>108</v>
      </c>
      <c r="C143" s="59">
        <v>180</v>
      </c>
      <c r="D143" s="59">
        <v>72</v>
      </c>
      <c r="E143" s="59">
        <v>54</v>
      </c>
      <c r="F143" s="59">
        <v>23</v>
      </c>
      <c r="G143" s="59">
        <v>558</v>
      </c>
    </row>
    <row r="144" spans="1:7" x14ac:dyDescent="0.25">
      <c r="A144" s="59">
        <v>-2</v>
      </c>
      <c r="B144" s="59">
        <v>50</v>
      </c>
      <c r="C144" s="59">
        <v>145</v>
      </c>
      <c r="D144" s="59">
        <v>95</v>
      </c>
      <c r="E144" s="59">
        <v>52</v>
      </c>
      <c r="F144" s="59">
        <v>30</v>
      </c>
      <c r="G144" s="59">
        <v>608</v>
      </c>
    </row>
    <row r="145" spans="1:7" x14ac:dyDescent="0.25">
      <c r="A145" s="59">
        <v>262</v>
      </c>
      <c r="B145" s="59">
        <v>407</v>
      </c>
      <c r="C145" s="59">
        <v>678</v>
      </c>
      <c r="D145" s="59">
        <v>288</v>
      </c>
      <c r="E145" s="59">
        <v>145</v>
      </c>
      <c r="F145" s="59">
        <v>94</v>
      </c>
      <c r="G145" s="59">
        <v>2101</v>
      </c>
    </row>
    <row r="146" spans="1:7" x14ac:dyDescent="0.25">
      <c r="A146" s="59">
        <v>-117</v>
      </c>
      <c r="B146" s="59">
        <v>-26</v>
      </c>
      <c r="C146" s="59">
        <v>118</v>
      </c>
      <c r="D146" s="59">
        <v>132</v>
      </c>
      <c r="E146" s="59">
        <v>91</v>
      </c>
      <c r="F146" s="59">
        <v>47</v>
      </c>
      <c r="G146" s="59">
        <v>862</v>
      </c>
    </row>
    <row r="147" spans="1:7" x14ac:dyDescent="0.25">
      <c r="A147" s="59">
        <v>11</v>
      </c>
      <c r="B147" s="59">
        <v>26</v>
      </c>
      <c r="C147" s="59">
        <v>43</v>
      </c>
      <c r="D147" s="59">
        <v>17</v>
      </c>
      <c r="E147" s="59">
        <v>15</v>
      </c>
      <c r="F147" s="59">
        <v>4</v>
      </c>
      <c r="G147" s="59">
        <v>777</v>
      </c>
    </row>
    <row r="148" spans="1:7" x14ac:dyDescent="0.25">
      <c r="A148" s="59">
        <v>10</v>
      </c>
      <c r="B148" s="59">
        <v>27</v>
      </c>
      <c r="C148" s="59">
        <v>45</v>
      </c>
      <c r="D148" s="59">
        <v>18</v>
      </c>
      <c r="E148" s="59">
        <v>17</v>
      </c>
      <c r="F148" s="59">
        <v>5</v>
      </c>
      <c r="G148" s="59">
        <v>821</v>
      </c>
    </row>
    <row r="149" spans="1:7" x14ac:dyDescent="0.25">
      <c r="A149" s="59">
        <v>11</v>
      </c>
      <c r="B149" s="59">
        <v>26</v>
      </c>
      <c r="C149" s="59">
        <v>43</v>
      </c>
      <c r="D149" s="59">
        <v>17</v>
      </c>
      <c r="E149" s="59">
        <v>15</v>
      </c>
      <c r="F149" s="59">
        <v>4</v>
      </c>
      <c r="G149" s="59">
        <v>777</v>
      </c>
    </row>
    <row r="150" spans="1:7" x14ac:dyDescent="0.25">
      <c r="A150" s="59">
        <v>4</v>
      </c>
      <c r="B150" s="59">
        <v>34</v>
      </c>
      <c r="C150" s="59">
        <v>62</v>
      </c>
      <c r="D150" s="59">
        <v>28</v>
      </c>
      <c r="E150" s="59">
        <v>30</v>
      </c>
      <c r="F150" s="59">
        <v>8</v>
      </c>
      <c r="G150" s="59">
        <v>965</v>
      </c>
    </row>
    <row r="151" spans="1:7" x14ac:dyDescent="0.25">
      <c r="A151" s="59">
        <v>16</v>
      </c>
      <c r="B151" s="59">
        <v>145</v>
      </c>
      <c r="C151" s="59">
        <v>250</v>
      </c>
      <c r="D151" s="59">
        <v>88</v>
      </c>
      <c r="E151" s="59">
        <v>129</v>
      </c>
      <c r="F151" s="59">
        <v>95</v>
      </c>
      <c r="G151" s="59">
        <v>725</v>
      </c>
    </row>
    <row r="152" spans="1:7" x14ac:dyDescent="0.25">
      <c r="A152" s="59">
        <v>111</v>
      </c>
      <c r="B152" s="59">
        <v>201</v>
      </c>
      <c r="C152" s="59">
        <v>345</v>
      </c>
      <c r="D152" s="59">
        <v>173</v>
      </c>
      <c r="E152" s="59">
        <v>90</v>
      </c>
      <c r="F152" s="59">
        <v>47</v>
      </c>
      <c r="G152" s="59">
        <v>862</v>
      </c>
    </row>
    <row r="153" spans="1:7" x14ac:dyDescent="0.25">
      <c r="A153" s="59">
        <v>86</v>
      </c>
      <c r="B153" s="59">
        <v>139</v>
      </c>
      <c r="C153" s="59">
        <v>234</v>
      </c>
      <c r="D153" s="59">
        <v>95</v>
      </c>
      <c r="E153" s="59">
        <v>53</v>
      </c>
      <c r="F153" s="59">
        <v>30</v>
      </c>
      <c r="G153" s="59">
        <v>608</v>
      </c>
    </row>
    <row r="154" spans="1:7" x14ac:dyDescent="0.25">
      <c r="A154" s="59">
        <v>203</v>
      </c>
      <c r="B154" s="59">
        <v>312</v>
      </c>
      <c r="C154" s="59">
        <v>546</v>
      </c>
      <c r="D154" s="59">
        <v>299</v>
      </c>
      <c r="E154" s="59">
        <v>109</v>
      </c>
      <c r="F154" s="59">
        <v>77</v>
      </c>
      <c r="G154" s="59">
        <v>1310</v>
      </c>
    </row>
    <row r="155" spans="1:7" x14ac:dyDescent="0.25">
      <c r="A155" s="59">
        <v>141</v>
      </c>
      <c r="B155" s="59">
        <v>228</v>
      </c>
      <c r="C155" s="59">
        <v>456</v>
      </c>
      <c r="D155" s="59">
        <v>186</v>
      </c>
      <c r="E155" s="59">
        <v>87</v>
      </c>
      <c r="F155" s="59">
        <v>63</v>
      </c>
      <c r="G155" s="59">
        <v>1459</v>
      </c>
    </row>
    <row r="156" spans="1:7" x14ac:dyDescent="0.25">
      <c r="A156" s="59">
        <v>-354</v>
      </c>
      <c r="B156" s="59">
        <v>-245</v>
      </c>
      <c r="C156" s="59">
        <v>17</v>
      </c>
      <c r="D156" s="59">
        <v>145</v>
      </c>
      <c r="E156" s="59">
        <v>126</v>
      </c>
      <c r="F156" s="59">
        <v>93</v>
      </c>
      <c r="G156" s="59">
        <v>1419</v>
      </c>
    </row>
    <row r="157" spans="1:7" x14ac:dyDescent="0.25">
      <c r="A157" s="59">
        <v>-3</v>
      </c>
      <c r="B157" s="59">
        <v>42</v>
      </c>
      <c r="C157" s="59">
        <v>76</v>
      </c>
      <c r="D157" s="59">
        <v>34</v>
      </c>
      <c r="E157" s="59">
        <v>45</v>
      </c>
      <c r="F157" s="59">
        <v>12</v>
      </c>
      <c r="G157" s="59">
        <v>197</v>
      </c>
    </row>
    <row r="158" spans="1:7" x14ac:dyDescent="0.25">
      <c r="A158" s="59">
        <v>16</v>
      </c>
      <c r="B158" s="59">
        <v>72</v>
      </c>
      <c r="C158" s="59">
        <v>130</v>
      </c>
      <c r="D158" s="59">
        <v>58</v>
      </c>
      <c r="E158" s="59">
        <v>56</v>
      </c>
      <c r="F158" s="59">
        <v>22</v>
      </c>
      <c r="G158" s="59">
        <v>338</v>
      </c>
    </row>
    <row r="159" spans="1:7" x14ac:dyDescent="0.25">
      <c r="A159" s="59">
        <v>33</v>
      </c>
      <c r="B159" s="59">
        <v>80</v>
      </c>
      <c r="C159" s="59">
        <v>140</v>
      </c>
      <c r="D159" s="59">
        <v>60</v>
      </c>
      <c r="E159" s="59">
        <v>47</v>
      </c>
      <c r="F159" s="59">
        <v>19</v>
      </c>
      <c r="G159" s="59">
        <v>336</v>
      </c>
    </row>
    <row r="160" spans="1:7" x14ac:dyDescent="0.25">
      <c r="A160" s="59">
        <v>99</v>
      </c>
      <c r="B160" s="59">
        <v>171</v>
      </c>
      <c r="C160" s="59">
        <v>341</v>
      </c>
      <c r="D160" s="59">
        <v>151</v>
      </c>
      <c r="E160" s="59">
        <v>72</v>
      </c>
      <c r="F160" s="59">
        <v>47</v>
      </c>
      <c r="G160" s="59">
        <v>1091</v>
      </c>
    </row>
    <row r="161" spans="1:7" x14ac:dyDescent="0.25">
      <c r="A161" s="59">
        <v>42</v>
      </c>
      <c r="B161" s="59">
        <v>83</v>
      </c>
      <c r="C161" s="59">
        <v>140</v>
      </c>
      <c r="D161" s="59">
        <v>57</v>
      </c>
      <c r="E161" s="59">
        <v>41</v>
      </c>
      <c r="F161" s="59">
        <v>18</v>
      </c>
      <c r="G161" s="59">
        <v>364</v>
      </c>
    </row>
    <row r="162" spans="1:7" x14ac:dyDescent="0.25">
      <c r="A162" s="59">
        <v>33</v>
      </c>
      <c r="B162" s="59">
        <v>54</v>
      </c>
      <c r="C162" s="59">
        <v>90</v>
      </c>
      <c r="D162" s="59">
        <v>36</v>
      </c>
      <c r="E162" s="59">
        <v>21</v>
      </c>
      <c r="F162" s="59">
        <v>10</v>
      </c>
      <c r="G162" s="59">
        <v>777</v>
      </c>
    </row>
    <row r="163" spans="1:7" x14ac:dyDescent="0.25">
      <c r="A163" s="59">
        <v>29</v>
      </c>
      <c r="B163" s="59">
        <v>56</v>
      </c>
      <c r="C163" s="59">
        <v>100</v>
      </c>
      <c r="D163" s="59">
        <v>44</v>
      </c>
      <c r="E163" s="59">
        <v>27</v>
      </c>
      <c r="F163" s="59">
        <v>14</v>
      </c>
      <c r="G163" s="59">
        <v>623</v>
      </c>
    </row>
    <row r="164" spans="1:7" x14ac:dyDescent="0.25">
      <c r="A164" s="59">
        <v>28</v>
      </c>
      <c r="B164" s="59">
        <v>48</v>
      </c>
      <c r="C164" s="59">
        <v>80</v>
      </c>
      <c r="D164" s="59">
        <v>32</v>
      </c>
      <c r="E164" s="59">
        <v>20</v>
      </c>
      <c r="F164" s="59">
        <v>8</v>
      </c>
      <c r="G164" s="59">
        <v>456</v>
      </c>
    </row>
    <row r="165" spans="1:7" x14ac:dyDescent="0.25">
      <c r="A165" s="59">
        <v>68</v>
      </c>
      <c r="B165" s="59">
        <v>126</v>
      </c>
      <c r="C165" s="59">
        <v>210</v>
      </c>
      <c r="D165" s="59">
        <v>84</v>
      </c>
      <c r="E165" s="59">
        <v>58</v>
      </c>
      <c r="F165" s="59">
        <v>27</v>
      </c>
      <c r="G165" s="59">
        <v>651</v>
      </c>
    </row>
    <row r="166" spans="1:7" x14ac:dyDescent="0.25">
      <c r="A166" s="59">
        <v>67</v>
      </c>
      <c r="B166" s="59">
        <v>116</v>
      </c>
      <c r="C166" s="59">
        <v>200</v>
      </c>
      <c r="D166" s="59">
        <v>84</v>
      </c>
      <c r="E166" s="59">
        <v>49</v>
      </c>
      <c r="F166" s="59">
        <v>26</v>
      </c>
      <c r="G166" s="59">
        <v>500</v>
      </c>
    </row>
    <row r="167" spans="1:7" x14ac:dyDescent="0.25">
      <c r="A167" s="59">
        <v>1</v>
      </c>
      <c r="B167" s="59">
        <v>87</v>
      </c>
      <c r="C167" s="59">
        <v>150</v>
      </c>
      <c r="D167" s="59">
        <v>63</v>
      </c>
      <c r="E167" s="59">
        <v>86</v>
      </c>
      <c r="F167" s="59">
        <v>57</v>
      </c>
      <c r="G167" s="59">
        <v>435</v>
      </c>
    </row>
    <row r="168" spans="1:7" x14ac:dyDescent="0.25">
      <c r="A168" s="59">
        <v>28</v>
      </c>
      <c r="B168" s="59">
        <v>93</v>
      </c>
      <c r="C168" s="59">
        <v>160</v>
      </c>
      <c r="D168" s="59">
        <v>67</v>
      </c>
      <c r="E168" s="59">
        <v>65</v>
      </c>
      <c r="F168" s="59">
        <v>22</v>
      </c>
      <c r="G168" s="59">
        <v>400</v>
      </c>
    </row>
    <row r="169" spans="1:7" x14ac:dyDescent="0.25">
      <c r="A169" s="59">
        <v>35</v>
      </c>
      <c r="B169" s="59">
        <v>62</v>
      </c>
      <c r="C169" s="59">
        <v>110</v>
      </c>
      <c r="D169" s="59">
        <v>48</v>
      </c>
      <c r="E169" s="59">
        <v>27</v>
      </c>
      <c r="F169" s="59">
        <v>15</v>
      </c>
      <c r="G169" s="59">
        <v>623</v>
      </c>
    </row>
    <row r="170" spans="1:7" x14ac:dyDescent="0.25">
      <c r="A170" s="59">
        <v>13</v>
      </c>
      <c r="B170" s="59">
        <v>66</v>
      </c>
      <c r="C170" s="59">
        <v>120</v>
      </c>
      <c r="D170" s="59">
        <v>54</v>
      </c>
      <c r="E170" s="59">
        <v>53</v>
      </c>
      <c r="F170" s="59">
        <v>20</v>
      </c>
      <c r="G170" s="59">
        <v>312</v>
      </c>
    </row>
    <row r="171" spans="1:7" x14ac:dyDescent="0.25">
      <c r="A171" s="59">
        <v>39</v>
      </c>
      <c r="B171" s="59">
        <v>81</v>
      </c>
      <c r="C171" s="59">
        <v>150</v>
      </c>
      <c r="D171" s="59">
        <v>69</v>
      </c>
      <c r="E171" s="59">
        <v>42</v>
      </c>
      <c r="F171" s="59">
        <v>21</v>
      </c>
      <c r="G171" s="59">
        <v>965</v>
      </c>
    </row>
    <row r="172" spans="1:7" x14ac:dyDescent="0.25">
      <c r="A172" s="59">
        <v>9</v>
      </c>
      <c r="B172" s="59">
        <v>111</v>
      </c>
      <c r="C172" s="59">
        <v>190</v>
      </c>
      <c r="D172" s="59">
        <v>79</v>
      </c>
      <c r="E172" s="59">
        <v>102</v>
      </c>
      <c r="F172" s="59">
        <v>72</v>
      </c>
      <c r="G172" s="59">
        <v>551</v>
      </c>
    </row>
    <row r="173" spans="1:7" x14ac:dyDescent="0.25">
      <c r="A173" s="59">
        <v>115</v>
      </c>
      <c r="B173" s="59">
        <v>186</v>
      </c>
      <c r="C173" s="59">
        <v>310</v>
      </c>
      <c r="D173" s="59">
        <v>90</v>
      </c>
      <c r="E173" s="59">
        <v>71</v>
      </c>
      <c r="F173" s="59">
        <v>40</v>
      </c>
      <c r="G173" s="59">
        <v>961</v>
      </c>
    </row>
    <row r="174" spans="1:7" x14ac:dyDescent="0.25">
      <c r="A174" s="59">
        <v>30</v>
      </c>
      <c r="B174" s="59">
        <v>51</v>
      </c>
      <c r="C174" s="59">
        <v>85</v>
      </c>
      <c r="D174" s="59">
        <v>34</v>
      </c>
      <c r="E174" s="59">
        <v>21</v>
      </c>
      <c r="F174" s="59">
        <v>9</v>
      </c>
      <c r="G174" s="59">
        <v>777</v>
      </c>
    </row>
    <row r="175" spans="1:7" x14ac:dyDescent="0.25">
      <c r="A175" s="59">
        <v>70</v>
      </c>
      <c r="B175" s="59">
        <v>113</v>
      </c>
      <c r="C175" s="59">
        <v>180</v>
      </c>
      <c r="D175" s="59">
        <v>67</v>
      </c>
      <c r="E175" s="59">
        <v>43</v>
      </c>
      <c r="F175" s="59">
        <v>20</v>
      </c>
      <c r="G175" s="59">
        <v>400</v>
      </c>
    </row>
    <row r="176" spans="1:7" x14ac:dyDescent="0.25">
      <c r="A176" s="59">
        <v>48</v>
      </c>
      <c r="B176" s="59">
        <v>89</v>
      </c>
      <c r="C176" s="59">
        <v>150</v>
      </c>
      <c r="D176" s="59">
        <v>61</v>
      </c>
      <c r="E176" s="59">
        <v>41</v>
      </c>
      <c r="F176" s="59">
        <v>19</v>
      </c>
      <c r="G176" s="59">
        <v>390</v>
      </c>
    </row>
    <row r="177" spans="1:7" x14ac:dyDescent="0.25">
      <c r="A177" s="59">
        <v>8</v>
      </c>
      <c r="B177" s="59">
        <v>105</v>
      </c>
      <c r="C177" s="59">
        <v>180</v>
      </c>
      <c r="D177" s="59">
        <v>75</v>
      </c>
      <c r="E177" s="59">
        <v>97</v>
      </c>
      <c r="F177" s="59">
        <v>68</v>
      </c>
      <c r="G177" s="59">
        <v>522</v>
      </c>
    </row>
    <row r="178" spans="1:7" x14ac:dyDescent="0.25">
      <c r="A178" s="59">
        <v>38</v>
      </c>
      <c r="B178" s="59">
        <v>77</v>
      </c>
      <c r="C178" s="59">
        <v>130</v>
      </c>
      <c r="D178" s="59">
        <v>53</v>
      </c>
      <c r="E178" s="59">
        <v>39</v>
      </c>
      <c r="F178" s="59">
        <v>16</v>
      </c>
      <c r="G178" s="59">
        <v>338</v>
      </c>
    </row>
    <row r="179" spans="1:7" x14ac:dyDescent="0.25">
      <c r="A179" s="59">
        <v>105</v>
      </c>
      <c r="B179" s="59">
        <v>144</v>
      </c>
      <c r="C179" s="59">
        <v>243</v>
      </c>
      <c r="D179" s="59">
        <v>99</v>
      </c>
      <c r="E179" s="59">
        <v>39</v>
      </c>
      <c r="F179" s="59">
        <v>27</v>
      </c>
      <c r="G179" s="59">
        <v>766</v>
      </c>
    </row>
    <row r="180" spans="1:7" x14ac:dyDescent="0.25">
      <c r="A180" s="59">
        <v>68</v>
      </c>
      <c r="B180" s="59">
        <v>107</v>
      </c>
      <c r="C180" s="59">
        <v>190</v>
      </c>
      <c r="D180" s="59">
        <v>83</v>
      </c>
      <c r="E180" s="59">
        <v>39</v>
      </c>
      <c r="F180" s="59">
        <v>27</v>
      </c>
      <c r="G180" s="59">
        <v>613</v>
      </c>
    </row>
    <row r="181" spans="1:7" x14ac:dyDescent="0.25">
      <c r="A181" s="59">
        <v>99</v>
      </c>
      <c r="B181" s="59">
        <v>137</v>
      </c>
      <c r="C181" s="59">
        <v>232</v>
      </c>
      <c r="D181" s="59">
        <v>95</v>
      </c>
      <c r="E181" s="59">
        <v>38</v>
      </c>
      <c r="F181" s="59">
        <v>26</v>
      </c>
      <c r="G181" s="59">
        <v>809</v>
      </c>
    </row>
    <row r="182" spans="1:7" x14ac:dyDescent="0.25">
      <c r="A182" s="59">
        <v>30</v>
      </c>
      <c r="B182" s="59">
        <v>56</v>
      </c>
      <c r="C182" s="59">
        <v>100</v>
      </c>
      <c r="D182" s="59">
        <v>44</v>
      </c>
      <c r="E182" s="59">
        <v>26</v>
      </c>
      <c r="F182" s="59">
        <v>14</v>
      </c>
      <c r="G182" s="59">
        <v>618</v>
      </c>
    </row>
    <row r="183" spans="1:7" x14ac:dyDescent="0.25">
      <c r="A183" s="59">
        <v>80</v>
      </c>
      <c r="B183" s="59">
        <v>112</v>
      </c>
      <c r="C183" s="59">
        <v>189</v>
      </c>
      <c r="D183" s="59">
        <v>77</v>
      </c>
      <c r="E183" s="59">
        <v>32</v>
      </c>
      <c r="F183" s="59">
        <v>21</v>
      </c>
      <c r="G183" s="59">
        <v>449</v>
      </c>
    </row>
    <row r="184" spans="1:7" x14ac:dyDescent="0.25">
      <c r="A184" s="59">
        <v>59</v>
      </c>
      <c r="B184" s="59">
        <v>114</v>
      </c>
      <c r="C184" s="59">
        <v>189</v>
      </c>
      <c r="D184" s="59">
        <v>75</v>
      </c>
      <c r="E184" s="59">
        <v>55</v>
      </c>
      <c r="F184" s="59">
        <v>24</v>
      </c>
      <c r="G184" s="59">
        <v>549</v>
      </c>
    </row>
    <row r="185" spans="1:7" x14ac:dyDescent="0.25">
      <c r="A185" s="59">
        <v>99</v>
      </c>
      <c r="B185" s="59">
        <v>170</v>
      </c>
      <c r="C185" s="59">
        <v>340</v>
      </c>
      <c r="D185" s="59">
        <v>227</v>
      </c>
      <c r="E185" s="59">
        <v>71</v>
      </c>
      <c r="F185" s="59">
        <v>47</v>
      </c>
      <c r="G185" s="59">
        <v>1073</v>
      </c>
    </row>
    <row r="186" spans="1:7" x14ac:dyDescent="0.25">
      <c r="A186" s="59">
        <v>-3</v>
      </c>
      <c r="B186" s="59">
        <v>75</v>
      </c>
      <c r="C186" s="59">
        <v>129</v>
      </c>
      <c r="D186" s="59">
        <v>54</v>
      </c>
      <c r="E186" s="59">
        <v>78</v>
      </c>
      <c r="F186" s="59">
        <v>49</v>
      </c>
      <c r="G186" s="59">
        <v>427</v>
      </c>
    </row>
    <row r="187" spans="1:7" x14ac:dyDescent="0.25">
      <c r="A187" s="59">
        <v>33</v>
      </c>
      <c r="B187" s="59">
        <v>80</v>
      </c>
      <c r="C187" s="59">
        <v>140</v>
      </c>
      <c r="D187" s="59">
        <v>60</v>
      </c>
      <c r="E187" s="59">
        <v>47</v>
      </c>
      <c r="F187" s="59">
        <v>19</v>
      </c>
      <c r="G187" s="59">
        <v>329</v>
      </c>
    </row>
    <row r="188" spans="1:7" x14ac:dyDescent="0.25">
      <c r="A188" s="59">
        <v>18</v>
      </c>
      <c r="B188" s="59">
        <v>73</v>
      </c>
      <c r="C188" s="59">
        <v>132</v>
      </c>
      <c r="D188" s="59">
        <v>59</v>
      </c>
      <c r="E188" s="59">
        <v>55</v>
      </c>
      <c r="F188" s="59">
        <v>22</v>
      </c>
      <c r="G188" s="59">
        <v>331</v>
      </c>
    </row>
    <row r="189" spans="1:7" x14ac:dyDescent="0.25">
      <c r="A189" s="59">
        <v>34</v>
      </c>
      <c r="B189" s="59">
        <v>74</v>
      </c>
      <c r="C189" s="59">
        <v>136</v>
      </c>
      <c r="D189" s="59">
        <v>62</v>
      </c>
      <c r="E189" s="59">
        <v>40</v>
      </c>
      <c r="F189" s="59">
        <v>19</v>
      </c>
      <c r="G189" s="59">
        <v>958</v>
      </c>
    </row>
    <row r="190" spans="1:7" x14ac:dyDescent="0.25">
      <c r="A190" s="59">
        <v>115</v>
      </c>
      <c r="B190" s="59">
        <v>206</v>
      </c>
      <c r="C190" s="59">
        <v>354</v>
      </c>
      <c r="D190" s="59">
        <v>133</v>
      </c>
      <c r="E190" s="59">
        <v>91</v>
      </c>
      <c r="F190" s="59">
        <v>48</v>
      </c>
      <c r="G190" s="59">
        <v>844</v>
      </c>
    </row>
    <row r="191" spans="1:7" x14ac:dyDescent="0.25">
      <c r="A191" s="59">
        <v>95</v>
      </c>
      <c r="B191" s="59">
        <v>150</v>
      </c>
      <c r="C191" s="59">
        <v>254</v>
      </c>
      <c r="D191" s="59">
        <v>78</v>
      </c>
      <c r="E191" s="59">
        <v>55</v>
      </c>
      <c r="F191" s="59">
        <v>33</v>
      </c>
      <c r="G191" s="59">
        <v>596</v>
      </c>
    </row>
    <row r="192" spans="1:7" x14ac:dyDescent="0.25">
      <c r="A192" s="59">
        <v>201</v>
      </c>
      <c r="B192" s="59">
        <v>311</v>
      </c>
      <c r="C192" s="59">
        <v>545</v>
      </c>
      <c r="D192" s="59">
        <v>316</v>
      </c>
      <c r="E192" s="59">
        <v>110</v>
      </c>
      <c r="F192" s="59">
        <v>77</v>
      </c>
      <c r="G192" s="59">
        <v>1282</v>
      </c>
    </row>
    <row r="193" spans="1:7" x14ac:dyDescent="0.25">
      <c r="A193" s="59">
        <v>142</v>
      </c>
      <c r="B193" s="59">
        <v>229</v>
      </c>
      <c r="C193" s="59">
        <v>457</v>
      </c>
      <c r="D193" s="59">
        <v>195</v>
      </c>
      <c r="E193" s="59">
        <v>87</v>
      </c>
      <c r="F193" s="59">
        <v>63</v>
      </c>
      <c r="G193" s="59">
        <v>1436</v>
      </c>
    </row>
    <row r="194" spans="1:7" x14ac:dyDescent="0.25">
      <c r="A194" s="59">
        <v>105</v>
      </c>
      <c r="B194" s="59">
        <v>144</v>
      </c>
      <c r="C194" s="59">
        <v>243</v>
      </c>
      <c r="D194" s="59">
        <v>99</v>
      </c>
      <c r="E194" s="59">
        <v>39</v>
      </c>
      <c r="F194" s="59">
        <v>27</v>
      </c>
      <c r="G194" s="59">
        <v>766</v>
      </c>
    </row>
    <row r="195" spans="1:7" x14ac:dyDescent="0.25">
      <c r="A195" s="59">
        <v>68</v>
      </c>
      <c r="B195" s="59">
        <v>107</v>
      </c>
      <c r="C195" s="59">
        <v>190</v>
      </c>
      <c r="D195" s="59">
        <v>83</v>
      </c>
      <c r="E195" s="59">
        <v>39</v>
      </c>
      <c r="F195" s="59">
        <v>27</v>
      </c>
      <c r="G195" s="59">
        <v>613</v>
      </c>
    </row>
    <row r="196" spans="1:7" x14ac:dyDescent="0.25">
      <c r="A196" s="59">
        <v>99</v>
      </c>
      <c r="B196" s="59">
        <v>137</v>
      </c>
      <c r="C196" s="59">
        <v>232</v>
      </c>
      <c r="D196" s="59">
        <v>95</v>
      </c>
      <c r="E196" s="59">
        <v>38</v>
      </c>
      <c r="F196" s="59">
        <v>26</v>
      </c>
      <c r="G196" s="59">
        <v>809</v>
      </c>
    </row>
    <row r="197" spans="1:7" x14ac:dyDescent="0.25">
      <c r="A197" s="59">
        <v>79</v>
      </c>
      <c r="B197" s="59">
        <v>112</v>
      </c>
      <c r="C197" s="59">
        <v>189</v>
      </c>
      <c r="D197" s="59">
        <v>77</v>
      </c>
      <c r="E197" s="59">
        <v>33</v>
      </c>
      <c r="F197" s="59">
        <v>21</v>
      </c>
      <c r="G197" s="59">
        <v>449</v>
      </c>
    </row>
    <row r="198" spans="1:7" x14ac:dyDescent="0.25">
      <c r="A198" s="59">
        <v>59</v>
      </c>
      <c r="B198" s="59">
        <v>114</v>
      </c>
      <c r="C198" s="59">
        <v>189</v>
      </c>
      <c r="D198" s="59">
        <v>75</v>
      </c>
      <c r="E198" s="59">
        <v>55</v>
      </c>
      <c r="F198" s="59">
        <v>24</v>
      </c>
      <c r="G198" s="59">
        <v>549</v>
      </c>
    </row>
    <row r="199" spans="1:7" x14ac:dyDescent="0.25">
      <c r="A199" s="59">
        <v>10</v>
      </c>
      <c r="B199" s="59">
        <v>27</v>
      </c>
      <c r="C199" s="59">
        <v>45</v>
      </c>
      <c r="D199" s="59">
        <v>18</v>
      </c>
      <c r="E199" s="59">
        <v>17</v>
      </c>
      <c r="F199" s="59">
        <v>5</v>
      </c>
      <c r="G199" s="59">
        <v>818</v>
      </c>
    </row>
    <row r="200" spans="1:7" x14ac:dyDescent="0.25">
      <c r="A200" s="59">
        <v>6</v>
      </c>
      <c r="B200" s="59">
        <v>35</v>
      </c>
      <c r="C200" s="59">
        <v>63</v>
      </c>
      <c r="D200" s="59">
        <v>28</v>
      </c>
      <c r="E200" s="59">
        <v>29</v>
      </c>
      <c r="F200" s="59">
        <v>8</v>
      </c>
      <c r="G200" s="59">
        <v>961</v>
      </c>
    </row>
    <row r="201" spans="1:7" x14ac:dyDescent="0.25">
      <c r="A201" s="59">
        <v>12</v>
      </c>
      <c r="B201" s="59">
        <v>31</v>
      </c>
      <c r="C201" s="59">
        <v>54</v>
      </c>
      <c r="D201" s="59">
        <v>23</v>
      </c>
      <c r="E201" s="59">
        <v>19</v>
      </c>
      <c r="F201" s="59">
        <v>7</v>
      </c>
      <c r="G201" s="59">
        <v>620</v>
      </c>
    </row>
    <row r="202" spans="1:7" x14ac:dyDescent="0.25">
      <c r="A202" s="59">
        <v>11</v>
      </c>
      <c r="B202" s="59">
        <v>28</v>
      </c>
      <c r="C202" s="59">
        <v>47</v>
      </c>
      <c r="D202" s="59">
        <v>19</v>
      </c>
      <c r="E202" s="59">
        <v>17</v>
      </c>
      <c r="F202" s="59">
        <v>5</v>
      </c>
      <c r="G202" s="59">
        <v>774</v>
      </c>
    </row>
    <row r="203" spans="1:7" x14ac:dyDescent="0.25">
      <c r="A203" s="59">
        <v>32</v>
      </c>
      <c r="B203" s="59">
        <v>43</v>
      </c>
      <c r="C203" s="59">
        <v>43</v>
      </c>
      <c r="D203" s="59">
        <v>0</v>
      </c>
      <c r="E203" s="59">
        <v>11</v>
      </c>
      <c r="F203" s="59">
        <v>0</v>
      </c>
      <c r="G203" s="59">
        <v>774</v>
      </c>
    </row>
    <row r="204" spans="1:7" x14ac:dyDescent="0.25">
      <c r="A204" s="59">
        <v>201</v>
      </c>
      <c r="B204" s="59">
        <v>311</v>
      </c>
      <c r="C204" s="59">
        <v>545</v>
      </c>
      <c r="D204" s="59">
        <v>238</v>
      </c>
      <c r="E204" s="59">
        <v>110</v>
      </c>
      <c r="F204" s="59">
        <v>77</v>
      </c>
      <c r="G204" s="59">
        <v>1282</v>
      </c>
    </row>
    <row r="205" spans="1:7" x14ac:dyDescent="0.25">
      <c r="A205" s="59">
        <v>95</v>
      </c>
      <c r="B205" s="59">
        <v>150</v>
      </c>
      <c r="C205" s="59">
        <v>254</v>
      </c>
      <c r="D205" s="59">
        <v>89</v>
      </c>
      <c r="E205" s="59">
        <v>55</v>
      </c>
      <c r="F205" s="59">
        <v>33</v>
      </c>
      <c r="G205" s="59">
        <v>596</v>
      </c>
    </row>
    <row r="206" spans="1:7" x14ac:dyDescent="0.25">
      <c r="A206" s="59">
        <v>141</v>
      </c>
      <c r="B206" s="59">
        <v>229</v>
      </c>
      <c r="C206" s="59">
        <v>457</v>
      </c>
      <c r="D206" s="59">
        <v>196</v>
      </c>
      <c r="E206" s="59">
        <v>88</v>
      </c>
      <c r="F206" s="59">
        <v>63</v>
      </c>
      <c r="G206" s="59">
        <v>1436</v>
      </c>
    </row>
    <row r="207" spans="1:7" x14ac:dyDescent="0.25">
      <c r="A207" s="59">
        <v>169</v>
      </c>
      <c r="B207" s="59">
        <v>294</v>
      </c>
      <c r="C207" s="59">
        <v>534</v>
      </c>
      <c r="D207" s="59">
        <v>240</v>
      </c>
      <c r="E207" s="59">
        <v>125</v>
      </c>
      <c r="F207" s="59">
        <v>91</v>
      </c>
      <c r="G207" s="59">
        <v>1391</v>
      </c>
    </row>
    <row r="208" spans="1:7" x14ac:dyDescent="0.25">
      <c r="A208" s="59">
        <v>42</v>
      </c>
      <c r="B208" s="59">
        <v>107</v>
      </c>
      <c r="C208" s="59">
        <v>193</v>
      </c>
      <c r="D208" s="59">
        <v>86</v>
      </c>
      <c r="E208" s="59">
        <v>65</v>
      </c>
      <c r="F208" s="59">
        <v>32</v>
      </c>
      <c r="G208" s="59">
        <v>484</v>
      </c>
    </row>
    <row r="209" spans="1:7" x14ac:dyDescent="0.25">
      <c r="A209" s="59">
        <v>46</v>
      </c>
      <c r="B209" s="59">
        <v>90</v>
      </c>
      <c r="C209" s="59">
        <v>165</v>
      </c>
      <c r="D209" s="59">
        <v>75</v>
      </c>
      <c r="E209" s="59">
        <v>44</v>
      </c>
      <c r="F209" s="59">
        <v>23</v>
      </c>
      <c r="G209" s="59">
        <v>956</v>
      </c>
    </row>
    <row r="210" spans="1:7" x14ac:dyDescent="0.25">
      <c r="A210" s="59">
        <v>-4</v>
      </c>
      <c r="B210" s="59">
        <v>41</v>
      </c>
      <c r="C210" s="59">
        <v>74</v>
      </c>
      <c r="D210" s="59">
        <v>33</v>
      </c>
      <c r="E210" s="59">
        <v>45</v>
      </c>
      <c r="F210" s="59">
        <v>12</v>
      </c>
      <c r="G210" s="59">
        <v>193</v>
      </c>
    </row>
    <row r="211" spans="1:7" x14ac:dyDescent="0.25">
      <c r="A211" s="59">
        <v>48</v>
      </c>
      <c r="B211" s="59">
        <v>73</v>
      </c>
      <c r="C211" s="59">
        <v>123</v>
      </c>
      <c r="D211" s="59">
        <v>50</v>
      </c>
      <c r="E211" s="59">
        <v>25</v>
      </c>
      <c r="F211" s="59">
        <v>14</v>
      </c>
      <c r="G211" s="59">
        <v>814</v>
      </c>
    </row>
    <row r="212" spans="1:7" x14ac:dyDescent="0.25">
      <c r="A212" s="59">
        <v>38</v>
      </c>
      <c r="B212" s="59">
        <v>61</v>
      </c>
      <c r="C212" s="59">
        <v>103</v>
      </c>
      <c r="D212" s="59">
        <v>42</v>
      </c>
      <c r="E212" s="59">
        <v>23</v>
      </c>
      <c r="F212" s="59">
        <v>11</v>
      </c>
      <c r="G212" s="59">
        <v>771</v>
      </c>
    </row>
    <row r="213" spans="1:7" x14ac:dyDescent="0.25">
      <c r="A213" s="59">
        <v>-8</v>
      </c>
      <c r="B213" s="59">
        <v>61</v>
      </c>
      <c r="C213" s="59">
        <v>104</v>
      </c>
      <c r="D213" s="59">
        <v>43</v>
      </c>
      <c r="E213" s="59">
        <v>69</v>
      </c>
      <c r="F213" s="59">
        <v>39</v>
      </c>
      <c r="G213" s="59">
        <v>256</v>
      </c>
    </row>
    <row r="214" spans="1:7" x14ac:dyDescent="0.25">
      <c r="A214" s="59">
        <v>-32</v>
      </c>
      <c r="B214" s="59">
        <v>18</v>
      </c>
      <c r="C214" s="59">
        <v>102</v>
      </c>
      <c r="D214" s="59">
        <v>84</v>
      </c>
      <c r="E214" s="59">
        <v>50</v>
      </c>
      <c r="F214" s="59">
        <v>26</v>
      </c>
      <c r="G214" s="59">
        <v>625</v>
      </c>
    </row>
    <row r="215" spans="1:7" x14ac:dyDescent="0.25">
      <c r="A215" s="59">
        <v>9</v>
      </c>
      <c r="B215" s="59">
        <v>47</v>
      </c>
      <c r="C215" s="59">
        <v>82</v>
      </c>
      <c r="D215" s="59">
        <v>35</v>
      </c>
      <c r="E215" s="59">
        <v>38</v>
      </c>
      <c r="F215" s="59">
        <v>11</v>
      </c>
      <c r="G215" s="59">
        <v>191</v>
      </c>
    </row>
    <row r="216" spans="1:7" x14ac:dyDescent="0.25">
      <c r="A216" s="59">
        <v>-7</v>
      </c>
      <c r="B216" s="59">
        <v>38</v>
      </c>
      <c r="C216" s="59">
        <v>68</v>
      </c>
      <c r="D216" s="59">
        <v>30</v>
      </c>
      <c r="E216" s="59">
        <v>45</v>
      </c>
      <c r="F216" s="59">
        <v>11</v>
      </c>
      <c r="G216" s="59">
        <v>165</v>
      </c>
    </row>
    <row r="217" spans="1:7" x14ac:dyDescent="0.25">
      <c r="A217" s="59">
        <v>33</v>
      </c>
      <c r="B217" s="59">
        <v>80</v>
      </c>
      <c r="C217" s="59">
        <v>140</v>
      </c>
      <c r="D217" s="59">
        <v>60</v>
      </c>
      <c r="E217" s="59">
        <v>47</v>
      </c>
      <c r="F217" s="59">
        <v>19</v>
      </c>
      <c r="G217" s="59">
        <v>329</v>
      </c>
    </row>
    <row r="218" spans="1:7" x14ac:dyDescent="0.25">
      <c r="A218" s="59">
        <v>38</v>
      </c>
      <c r="B218" s="59">
        <v>76</v>
      </c>
      <c r="C218" s="59">
        <v>128</v>
      </c>
      <c r="D218" s="59">
        <v>52</v>
      </c>
      <c r="E218" s="59">
        <v>38</v>
      </c>
      <c r="F218" s="59">
        <v>16</v>
      </c>
      <c r="G218" s="59">
        <v>357</v>
      </c>
    </row>
    <row r="219" spans="1:7" x14ac:dyDescent="0.25">
      <c r="A219" s="59">
        <v>-3</v>
      </c>
      <c r="B219" s="59">
        <v>75</v>
      </c>
      <c r="C219" s="59">
        <v>129</v>
      </c>
      <c r="D219" s="59">
        <v>54</v>
      </c>
      <c r="E219" s="59">
        <v>78</v>
      </c>
      <c r="F219" s="59">
        <v>49</v>
      </c>
      <c r="G219" s="59">
        <v>427</v>
      </c>
    </row>
    <row r="220" spans="1:7" x14ac:dyDescent="0.25">
      <c r="A220" s="59">
        <v>62</v>
      </c>
      <c r="B220" s="59">
        <v>120</v>
      </c>
      <c r="C220" s="59">
        <v>200</v>
      </c>
      <c r="D220" s="59">
        <v>80</v>
      </c>
      <c r="E220" s="59">
        <v>58</v>
      </c>
      <c r="F220" s="59">
        <v>26</v>
      </c>
      <c r="G220" s="59">
        <v>640</v>
      </c>
    </row>
    <row r="221" spans="1:7" x14ac:dyDescent="0.25">
      <c r="A221" s="59">
        <v>71</v>
      </c>
      <c r="B221" s="59">
        <v>120</v>
      </c>
      <c r="C221" s="59">
        <v>206</v>
      </c>
      <c r="D221" s="59">
        <v>86</v>
      </c>
      <c r="E221" s="59">
        <v>49</v>
      </c>
      <c r="F221" s="59">
        <v>26</v>
      </c>
      <c r="G221" s="59">
        <v>490</v>
      </c>
    </row>
    <row r="222" spans="1:7" x14ac:dyDescent="0.25">
      <c r="A222" s="59">
        <v>18</v>
      </c>
      <c r="B222" s="59">
        <v>73</v>
      </c>
      <c r="C222" s="59">
        <v>132</v>
      </c>
      <c r="D222" s="59">
        <v>59</v>
      </c>
      <c r="E222" s="59">
        <v>55</v>
      </c>
      <c r="F222" s="59">
        <v>22</v>
      </c>
      <c r="G222" s="59">
        <v>331</v>
      </c>
    </row>
    <row r="223" spans="1:7" x14ac:dyDescent="0.25">
      <c r="A223" s="59">
        <v>98</v>
      </c>
      <c r="B223" s="59">
        <v>170</v>
      </c>
      <c r="C223" s="59">
        <v>340</v>
      </c>
      <c r="D223" s="59">
        <v>158</v>
      </c>
      <c r="E223" s="59">
        <v>72</v>
      </c>
      <c r="F223" s="59">
        <v>47</v>
      </c>
      <c r="G223" s="59">
        <v>1073</v>
      </c>
    </row>
    <row r="224" spans="1:7" x14ac:dyDescent="0.25">
      <c r="A224" s="59">
        <v>17</v>
      </c>
      <c r="B224" s="59">
        <v>34</v>
      </c>
      <c r="C224" s="59">
        <v>56</v>
      </c>
      <c r="D224" s="59">
        <v>22</v>
      </c>
      <c r="E224" s="59">
        <v>17</v>
      </c>
      <c r="F224" s="59">
        <v>6</v>
      </c>
      <c r="G224" s="59">
        <v>452</v>
      </c>
    </row>
    <row r="225" spans="1:7" x14ac:dyDescent="0.25">
      <c r="A225" s="59">
        <v>28</v>
      </c>
      <c r="B225" s="59">
        <v>48</v>
      </c>
      <c r="C225" s="59">
        <v>80</v>
      </c>
      <c r="D225" s="59">
        <v>32</v>
      </c>
      <c r="E225" s="59">
        <v>20</v>
      </c>
      <c r="F225" s="59">
        <v>8</v>
      </c>
      <c r="G225" s="59">
        <v>817</v>
      </c>
    </row>
    <row r="226" spans="1:7" x14ac:dyDescent="0.25">
      <c r="A226" s="59">
        <v>12</v>
      </c>
      <c r="B226" s="59">
        <v>65</v>
      </c>
      <c r="C226" s="59">
        <v>118</v>
      </c>
      <c r="D226" s="59">
        <v>53</v>
      </c>
      <c r="E226" s="59">
        <v>53</v>
      </c>
      <c r="F226" s="59">
        <v>20</v>
      </c>
      <c r="G226" s="59">
        <v>306</v>
      </c>
    </row>
    <row r="227" spans="1:7" x14ac:dyDescent="0.25">
      <c r="A227" s="59">
        <v>15</v>
      </c>
      <c r="B227" s="59">
        <v>128</v>
      </c>
      <c r="C227" s="59">
        <v>220</v>
      </c>
      <c r="D227" s="59">
        <v>92</v>
      </c>
      <c r="E227" s="59">
        <v>113</v>
      </c>
      <c r="F227" s="59">
        <v>83</v>
      </c>
      <c r="G227" s="59">
        <v>541</v>
      </c>
    </row>
    <row r="228" spans="1:7" x14ac:dyDescent="0.25">
      <c r="A228" s="59">
        <v>50</v>
      </c>
      <c r="B228" s="59">
        <v>103</v>
      </c>
      <c r="C228" s="59">
        <v>180</v>
      </c>
      <c r="D228" s="59">
        <v>77</v>
      </c>
      <c r="E228" s="59">
        <v>53</v>
      </c>
      <c r="F228" s="59">
        <v>25</v>
      </c>
      <c r="G228" s="59">
        <v>423</v>
      </c>
    </row>
    <row r="229" spans="1:7" x14ac:dyDescent="0.25">
      <c r="A229" s="59">
        <v>41</v>
      </c>
      <c r="B229" s="59">
        <v>81</v>
      </c>
      <c r="C229" s="59">
        <v>137</v>
      </c>
      <c r="D229" s="59">
        <v>56</v>
      </c>
      <c r="E229" s="59">
        <v>40</v>
      </c>
      <c r="F229" s="59">
        <v>17</v>
      </c>
      <c r="G229" s="59">
        <v>382</v>
      </c>
    </row>
    <row r="230" spans="1:7" x14ac:dyDescent="0.25">
      <c r="A230" s="59">
        <v>3</v>
      </c>
      <c r="B230" s="59">
        <v>90</v>
      </c>
      <c r="C230" s="59">
        <v>155</v>
      </c>
      <c r="D230" s="59">
        <v>65</v>
      </c>
      <c r="E230" s="59">
        <v>87</v>
      </c>
      <c r="F230" s="59">
        <v>58</v>
      </c>
      <c r="G230" s="59">
        <v>513</v>
      </c>
    </row>
    <row r="231" spans="1:7" x14ac:dyDescent="0.25">
      <c r="A231" s="59">
        <v>35</v>
      </c>
      <c r="B231" s="59">
        <v>62</v>
      </c>
      <c r="C231" s="59">
        <v>110</v>
      </c>
      <c r="D231" s="59">
        <v>48</v>
      </c>
      <c r="E231" s="59">
        <v>27</v>
      </c>
      <c r="F231" s="59">
        <v>15</v>
      </c>
      <c r="G231" s="59">
        <v>617</v>
      </c>
    </row>
    <row r="232" spans="1:7" x14ac:dyDescent="0.25">
      <c r="A232" s="59">
        <v>42</v>
      </c>
      <c r="B232" s="59">
        <v>84</v>
      </c>
      <c r="C232" s="59">
        <v>154</v>
      </c>
      <c r="D232" s="59">
        <v>70</v>
      </c>
      <c r="E232" s="59">
        <v>42</v>
      </c>
      <c r="F232" s="59">
        <v>21</v>
      </c>
      <c r="G232" s="59">
        <v>957</v>
      </c>
    </row>
    <row r="233" spans="1:7" x14ac:dyDescent="0.25">
      <c r="A233" s="59">
        <v>66</v>
      </c>
      <c r="B233" s="59">
        <v>109</v>
      </c>
      <c r="C233" s="59">
        <v>174</v>
      </c>
      <c r="D233" s="59">
        <v>65</v>
      </c>
      <c r="E233" s="59">
        <v>43</v>
      </c>
      <c r="F233" s="59">
        <v>20</v>
      </c>
      <c r="G233" s="59">
        <v>372</v>
      </c>
    </row>
    <row r="234" spans="1:7" x14ac:dyDescent="0.25">
      <c r="A234" s="59">
        <v>43</v>
      </c>
      <c r="B234" s="59">
        <v>68</v>
      </c>
      <c r="C234" s="59">
        <v>115</v>
      </c>
      <c r="D234" s="59">
        <v>47</v>
      </c>
      <c r="E234" s="59">
        <v>25</v>
      </c>
      <c r="F234" s="59">
        <v>13</v>
      </c>
      <c r="G234" s="59">
        <v>772</v>
      </c>
    </row>
    <row r="235" spans="1:7" x14ac:dyDescent="0.25">
      <c r="A235" s="59">
        <v>48</v>
      </c>
      <c r="B235" s="59">
        <v>73</v>
      </c>
      <c r="C235" s="59">
        <v>123</v>
      </c>
      <c r="D235" s="59">
        <v>50</v>
      </c>
      <c r="E235" s="59">
        <v>25</v>
      </c>
      <c r="F235" s="59">
        <v>14</v>
      </c>
      <c r="G235" s="59">
        <v>814</v>
      </c>
    </row>
    <row r="236" spans="1:7" x14ac:dyDescent="0.25">
      <c r="A236" s="59">
        <v>21</v>
      </c>
      <c r="B236" s="59">
        <v>39</v>
      </c>
      <c r="C236" s="59">
        <v>66</v>
      </c>
      <c r="D236" s="59">
        <v>27</v>
      </c>
      <c r="E236" s="59">
        <v>18</v>
      </c>
      <c r="F236" s="59">
        <v>7</v>
      </c>
      <c r="G236" s="59">
        <v>772</v>
      </c>
    </row>
    <row r="237" spans="1:7" x14ac:dyDescent="0.25">
      <c r="A237" s="59">
        <v>29</v>
      </c>
      <c r="B237" s="59">
        <v>75</v>
      </c>
      <c r="C237" s="59">
        <v>130</v>
      </c>
      <c r="D237" s="59">
        <v>55</v>
      </c>
      <c r="E237" s="59">
        <v>46</v>
      </c>
      <c r="F237" s="59">
        <v>18</v>
      </c>
      <c r="G237" s="59">
        <v>305</v>
      </c>
    </row>
    <row r="238" spans="1:7" x14ac:dyDescent="0.25">
      <c r="A238" s="59">
        <v>3</v>
      </c>
      <c r="B238" s="59">
        <v>90</v>
      </c>
      <c r="C238" s="59">
        <v>155</v>
      </c>
      <c r="D238" s="59">
        <v>65</v>
      </c>
      <c r="E238" s="59">
        <v>87</v>
      </c>
      <c r="F238" s="59">
        <v>58</v>
      </c>
      <c r="G238" s="59">
        <v>513</v>
      </c>
    </row>
    <row r="239" spans="1:7" x14ac:dyDescent="0.25">
      <c r="A239" s="59">
        <v>121</v>
      </c>
      <c r="B239" s="59">
        <v>195</v>
      </c>
      <c r="C239" s="59">
        <v>325</v>
      </c>
      <c r="D239" s="59">
        <v>68</v>
      </c>
      <c r="E239" s="59">
        <v>74</v>
      </c>
      <c r="F239" s="59">
        <v>42</v>
      </c>
      <c r="G239" s="59">
        <v>945</v>
      </c>
    </row>
    <row r="240" spans="1:7" x14ac:dyDescent="0.25">
      <c r="A240" s="59">
        <v>41</v>
      </c>
      <c r="B240" s="59">
        <v>107</v>
      </c>
      <c r="C240" s="59">
        <v>193</v>
      </c>
      <c r="D240" s="59">
        <v>86</v>
      </c>
      <c r="E240" s="59">
        <v>66</v>
      </c>
      <c r="F240" s="59">
        <v>32</v>
      </c>
      <c r="G240" s="59">
        <v>484</v>
      </c>
    </row>
    <row r="241" spans="1:7" x14ac:dyDescent="0.25">
      <c r="A241" s="59">
        <v>46</v>
      </c>
      <c r="B241" s="59">
        <v>90</v>
      </c>
      <c r="C241" s="59">
        <v>165</v>
      </c>
      <c r="D241" s="59">
        <v>75</v>
      </c>
      <c r="E241" s="59">
        <v>44</v>
      </c>
      <c r="F241" s="59">
        <v>23</v>
      </c>
      <c r="G241" s="59">
        <v>956</v>
      </c>
    </row>
    <row r="242" spans="1:7" x14ac:dyDescent="0.25">
      <c r="A242" s="59">
        <v>28</v>
      </c>
      <c r="B242" s="59">
        <v>48</v>
      </c>
      <c r="C242" s="59">
        <v>80</v>
      </c>
      <c r="D242" s="59">
        <v>32</v>
      </c>
      <c r="E242" s="59">
        <v>20</v>
      </c>
      <c r="F242" s="59">
        <v>8</v>
      </c>
      <c r="G242" s="59">
        <v>817</v>
      </c>
    </row>
    <row r="243" spans="1:7" x14ac:dyDescent="0.25">
      <c r="A243" s="59">
        <v>44</v>
      </c>
      <c r="B243" s="59">
        <v>68</v>
      </c>
      <c r="C243" s="59">
        <v>115</v>
      </c>
      <c r="D243" s="59">
        <v>47</v>
      </c>
      <c r="E243" s="59">
        <v>24</v>
      </c>
      <c r="F243" s="59">
        <v>13</v>
      </c>
      <c r="G243" s="59">
        <v>772</v>
      </c>
    </row>
    <row r="244" spans="1:7" x14ac:dyDescent="0.25">
      <c r="A244" s="59">
        <v>51</v>
      </c>
      <c r="B244" s="59">
        <v>103</v>
      </c>
      <c r="C244" s="59">
        <v>180</v>
      </c>
      <c r="D244" s="59">
        <v>77</v>
      </c>
      <c r="E244" s="59">
        <v>52</v>
      </c>
      <c r="F244" s="59">
        <v>25</v>
      </c>
      <c r="G244" s="59">
        <v>423</v>
      </c>
    </row>
    <row r="245" spans="1:7" x14ac:dyDescent="0.25">
      <c r="A245" s="59">
        <v>16</v>
      </c>
      <c r="B245" s="59">
        <v>128</v>
      </c>
      <c r="C245" s="59">
        <v>220</v>
      </c>
      <c r="D245" s="59">
        <v>92</v>
      </c>
      <c r="E245" s="59">
        <v>112</v>
      </c>
      <c r="F245" s="59">
        <v>83</v>
      </c>
      <c r="G245" s="59">
        <v>541</v>
      </c>
    </row>
    <row r="246" spans="1:7" x14ac:dyDescent="0.25">
      <c r="A246" s="59">
        <v>71</v>
      </c>
      <c r="B246" s="59">
        <v>120</v>
      </c>
      <c r="C246" s="59">
        <v>206</v>
      </c>
      <c r="D246" s="59">
        <v>86</v>
      </c>
      <c r="E246" s="59">
        <v>49</v>
      </c>
      <c r="F246" s="59">
        <v>26</v>
      </c>
      <c r="G246" s="59">
        <v>490</v>
      </c>
    </row>
    <row r="247" spans="1:7" x14ac:dyDescent="0.25">
      <c r="A247" s="59">
        <v>63</v>
      </c>
      <c r="B247" s="59">
        <v>120</v>
      </c>
      <c r="C247" s="59">
        <v>200</v>
      </c>
      <c r="D247" s="59">
        <v>80</v>
      </c>
      <c r="E247" s="59">
        <v>57</v>
      </c>
      <c r="F247" s="59">
        <v>26</v>
      </c>
      <c r="G247" s="59">
        <v>640</v>
      </c>
    </row>
    <row r="248" spans="1:7" x14ac:dyDescent="0.25">
      <c r="A248" s="59">
        <v>34</v>
      </c>
      <c r="B248" s="59">
        <v>62</v>
      </c>
      <c r="C248" s="59">
        <v>110</v>
      </c>
      <c r="D248" s="59">
        <v>48</v>
      </c>
      <c r="E248" s="59">
        <v>28</v>
      </c>
      <c r="F248" s="59">
        <v>15</v>
      </c>
      <c r="G248" s="59">
        <v>617</v>
      </c>
    </row>
    <row r="249" spans="1:7" x14ac:dyDescent="0.25">
      <c r="A249" s="59">
        <v>12</v>
      </c>
      <c r="B249" s="59">
        <v>65</v>
      </c>
      <c r="C249" s="59">
        <v>118</v>
      </c>
      <c r="D249" s="59">
        <v>53</v>
      </c>
      <c r="E249" s="59">
        <v>53</v>
      </c>
      <c r="F249" s="59">
        <v>20</v>
      </c>
      <c r="G249" s="59">
        <v>306</v>
      </c>
    </row>
    <row r="250" spans="1:7" x14ac:dyDescent="0.25">
      <c r="A250" s="59">
        <v>42</v>
      </c>
      <c r="B250" s="59">
        <v>84</v>
      </c>
      <c r="C250" s="59">
        <v>154</v>
      </c>
      <c r="D250" s="59">
        <v>70</v>
      </c>
      <c r="E250" s="59">
        <v>42</v>
      </c>
      <c r="F250" s="59">
        <v>21</v>
      </c>
      <c r="G250" s="59">
        <v>957</v>
      </c>
    </row>
    <row r="251" spans="1:7" x14ac:dyDescent="0.25">
      <c r="A251" s="59">
        <v>28</v>
      </c>
      <c r="B251" s="59">
        <v>48</v>
      </c>
      <c r="C251" s="59">
        <v>80</v>
      </c>
      <c r="D251" s="59">
        <v>32</v>
      </c>
      <c r="E251" s="59">
        <v>20</v>
      </c>
      <c r="F251" s="59">
        <v>8</v>
      </c>
      <c r="G251" s="59">
        <v>817</v>
      </c>
    </row>
    <row r="252" spans="1:7" x14ac:dyDescent="0.25">
      <c r="A252" s="59">
        <v>17</v>
      </c>
      <c r="B252" s="59">
        <v>34</v>
      </c>
      <c r="C252" s="59">
        <v>56</v>
      </c>
      <c r="D252" s="59">
        <v>22</v>
      </c>
      <c r="E252" s="59">
        <v>17</v>
      </c>
      <c r="F252" s="59">
        <v>6</v>
      </c>
      <c r="G252" s="59">
        <v>452</v>
      </c>
    </row>
    <row r="253" spans="1:7" x14ac:dyDescent="0.25">
      <c r="A253" s="59">
        <v>99</v>
      </c>
      <c r="B253" s="59">
        <v>170</v>
      </c>
      <c r="C253" s="59">
        <v>340</v>
      </c>
      <c r="D253" s="59">
        <v>135</v>
      </c>
      <c r="E253" s="59">
        <v>71</v>
      </c>
      <c r="F253" s="59">
        <v>47</v>
      </c>
      <c r="G253" s="59">
        <v>1073</v>
      </c>
    </row>
    <row r="254" spans="1:7" x14ac:dyDescent="0.25">
      <c r="A254" s="59">
        <v>-4</v>
      </c>
      <c r="B254" s="59">
        <v>74</v>
      </c>
      <c r="C254" s="59">
        <v>128</v>
      </c>
      <c r="D254" s="59">
        <v>54</v>
      </c>
      <c r="E254" s="59">
        <v>78</v>
      </c>
      <c r="F254" s="59">
        <v>49</v>
      </c>
      <c r="G254" s="59">
        <v>451</v>
      </c>
    </row>
    <row r="255" spans="1:7" x14ac:dyDescent="0.25">
      <c r="A255" s="59">
        <v>340</v>
      </c>
      <c r="B255" s="59">
        <v>395</v>
      </c>
      <c r="C255" s="59">
        <v>470</v>
      </c>
      <c r="D255" s="59">
        <v>75</v>
      </c>
      <c r="E255" s="59">
        <v>55</v>
      </c>
      <c r="F255" s="59">
        <v>24</v>
      </c>
      <c r="G255" s="59">
        <v>235</v>
      </c>
    </row>
    <row r="256" spans="1:7" x14ac:dyDescent="0.25">
      <c r="A256" s="59">
        <v>18</v>
      </c>
      <c r="B256" s="59">
        <v>73</v>
      </c>
      <c r="C256" s="59">
        <v>132</v>
      </c>
      <c r="D256" s="59">
        <v>59</v>
      </c>
      <c r="E256" s="59">
        <v>55</v>
      </c>
      <c r="F256" s="59">
        <v>22</v>
      </c>
      <c r="G256" s="59">
        <v>331</v>
      </c>
    </row>
    <row r="257" spans="1:7" x14ac:dyDescent="0.25">
      <c r="A257" s="59">
        <v>11</v>
      </c>
      <c r="B257" s="59">
        <v>27</v>
      </c>
      <c r="C257" s="59">
        <v>45</v>
      </c>
      <c r="D257" s="59">
        <v>18</v>
      </c>
      <c r="E257" s="59">
        <v>16</v>
      </c>
      <c r="F257" s="59">
        <v>5</v>
      </c>
      <c r="G257" s="59">
        <v>818</v>
      </c>
    </row>
    <row r="258" spans="1:7" x14ac:dyDescent="0.25">
      <c r="A258" s="59">
        <v>32</v>
      </c>
      <c r="B258" s="59">
        <v>43</v>
      </c>
      <c r="C258" s="59">
        <v>43</v>
      </c>
      <c r="D258" s="59">
        <v>0</v>
      </c>
      <c r="E258" s="59">
        <v>11</v>
      </c>
      <c r="F258" s="59">
        <v>0</v>
      </c>
      <c r="G258" s="59">
        <v>774</v>
      </c>
    </row>
    <row r="259" spans="1:7" x14ac:dyDescent="0.25">
      <c r="A259" s="59">
        <v>-6</v>
      </c>
      <c r="B259" s="59">
        <v>38</v>
      </c>
      <c r="C259" s="59">
        <v>68</v>
      </c>
      <c r="D259" s="59">
        <v>30</v>
      </c>
      <c r="E259" s="59">
        <v>44</v>
      </c>
      <c r="F259" s="59">
        <v>11</v>
      </c>
      <c r="G259" s="59">
        <v>165</v>
      </c>
    </row>
    <row r="260" spans="1:7" x14ac:dyDescent="0.25">
      <c r="A260" s="59">
        <v>-7</v>
      </c>
      <c r="B260" s="59">
        <v>61</v>
      </c>
      <c r="C260" s="59">
        <v>104</v>
      </c>
      <c r="D260" s="59">
        <v>43</v>
      </c>
      <c r="E260" s="59">
        <v>68</v>
      </c>
      <c r="F260" s="59">
        <v>39</v>
      </c>
      <c r="G260" s="59">
        <v>256</v>
      </c>
    </row>
    <row r="261" spans="1:7" x14ac:dyDescent="0.25">
      <c r="A261" s="59">
        <v>25</v>
      </c>
      <c r="B261" s="59">
        <v>60</v>
      </c>
      <c r="C261" s="59">
        <v>101</v>
      </c>
      <c r="D261" s="59">
        <v>41</v>
      </c>
      <c r="E261" s="59">
        <v>35</v>
      </c>
      <c r="F261" s="59">
        <v>13</v>
      </c>
      <c r="G261" s="59">
        <v>236</v>
      </c>
    </row>
    <row r="262" spans="1:7" x14ac:dyDescent="0.25">
      <c r="A262" s="59">
        <v>23</v>
      </c>
      <c r="B262" s="59">
        <v>69</v>
      </c>
      <c r="C262" s="59">
        <v>114</v>
      </c>
      <c r="D262" s="59">
        <v>45</v>
      </c>
      <c r="E262" s="59">
        <v>46</v>
      </c>
      <c r="F262" s="59">
        <v>14</v>
      </c>
      <c r="G262" s="59">
        <v>366</v>
      </c>
    </row>
    <row r="263" spans="1:7" x14ac:dyDescent="0.25">
      <c r="A263" s="59">
        <v>-4</v>
      </c>
      <c r="B263" s="59">
        <v>41</v>
      </c>
      <c r="C263" s="59">
        <v>74</v>
      </c>
      <c r="D263" s="59">
        <v>33</v>
      </c>
      <c r="E263" s="59">
        <v>45</v>
      </c>
      <c r="F263" s="59">
        <v>12</v>
      </c>
      <c r="G263" s="59">
        <v>193</v>
      </c>
    </row>
    <row r="264" spans="1:7" x14ac:dyDescent="0.25">
      <c r="A264" s="59">
        <v>100</v>
      </c>
      <c r="B264" s="59">
        <v>137</v>
      </c>
      <c r="C264" s="59">
        <v>232</v>
      </c>
      <c r="D264" s="59">
        <v>95</v>
      </c>
      <c r="E264" s="59">
        <v>37</v>
      </c>
      <c r="F264" s="59">
        <v>26</v>
      </c>
      <c r="G264" s="59">
        <v>809</v>
      </c>
    </row>
    <row r="265" spans="1:7" x14ac:dyDescent="0.25">
      <c r="A265" s="59">
        <v>105</v>
      </c>
      <c r="B265" s="59">
        <v>144</v>
      </c>
      <c r="C265" s="59">
        <v>243</v>
      </c>
      <c r="D265" s="59">
        <v>99</v>
      </c>
      <c r="E265" s="59">
        <v>39</v>
      </c>
      <c r="F265" s="59">
        <v>27</v>
      </c>
      <c r="G265" s="59">
        <v>766</v>
      </c>
    </row>
    <row r="266" spans="1:7" x14ac:dyDescent="0.25">
      <c r="A266" s="59">
        <v>79</v>
      </c>
      <c r="B266" s="59">
        <v>112</v>
      </c>
      <c r="C266" s="59">
        <v>189</v>
      </c>
      <c r="D266" s="59">
        <v>77</v>
      </c>
      <c r="E266" s="59">
        <v>33</v>
      </c>
      <c r="F266" s="59">
        <v>21</v>
      </c>
      <c r="G266" s="59">
        <v>449</v>
      </c>
    </row>
    <row r="267" spans="1:7" x14ac:dyDescent="0.25">
      <c r="A267" s="59">
        <v>264</v>
      </c>
      <c r="B267" s="59">
        <v>352</v>
      </c>
      <c r="C267" s="59">
        <v>580</v>
      </c>
      <c r="D267" s="59">
        <v>297</v>
      </c>
      <c r="E267" s="59">
        <v>88</v>
      </c>
      <c r="F267" s="59">
        <v>63</v>
      </c>
      <c r="G267" s="59">
        <v>1402</v>
      </c>
    </row>
    <row r="268" spans="1:7" x14ac:dyDescent="0.25">
      <c r="A268" s="59">
        <v>-203</v>
      </c>
      <c r="B268" s="59">
        <v>-60</v>
      </c>
      <c r="C268" s="59">
        <v>61</v>
      </c>
      <c r="D268" s="59">
        <v>128</v>
      </c>
      <c r="E268" s="59">
        <v>143</v>
      </c>
      <c r="F268" s="59">
        <v>110</v>
      </c>
      <c r="G268" s="59">
        <v>901</v>
      </c>
    </row>
    <row r="269" spans="1:7" x14ac:dyDescent="0.25">
      <c r="A269" s="59">
        <v>245</v>
      </c>
      <c r="B269" s="59">
        <v>387</v>
      </c>
      <c r="C269" s="59">
        <v>645</v>
      </c>
      <c r="D269" s="59">
        <v>198</v>
      </c>
      <c r="E269" s="59">
        <v>142</v>
      </c>
      <c r="F269" s="59">
        <v>90</v>
      </c>
      <c r="G269" s="59">
        <v>2067</v>
      </c>
    </row>
    <row r="270" spans="1:7" x14ac:dyDescent="0.25">
      <c r="A270" s="59">
        <v>131</v>
      </c>
      <c r="B270" s="59">
        <v>255</v>
      </c>
      <c r="C270" s="59">
        <v>495</v>
      </c>
      <c r="D270" s="59">
        <v>241</v>
      </c>
      <c r="E270" s="59">
        <v>124</v>
      </c>
      <c r="F270" s="59">
        <v>91</v>
      </c>
      <c r="G270" s="59">
        <v>1454</v>
      </c>
    </row>
    <row r="271" spans="1:7" x14ac:dyDescent="0.25">
      <c r="A271" s="59">
        <v>-120</v>
      </c>
      <c r="B271" s="59">
        <v>-33</v>
      </c>
      <c r="C271" s="59">
        <v>180</v>
      </c>
      <c r="D271" s="59">
        <v>199</v>
      </c>
      <c r="E271" s="59">
        <v>87</v>
      </c>
      <c r="F271" s="59">
        <v>66</v>
      </c>
      <c r="G271" s="59">
        <v>1214</v>
      </c>
    </row>
    <row r="272" spans="1:7" x14ac:dyDescent="0.25">
      <c r="A272" s="59">
        <v>65</v>
      </c>
      <c r="B272" s="59">
        <v>109</v>
      </c>
      <c r="C272" s="59">
        <v>174</v>
      </c>
      <c r="D272" s="59">
        <v>65</v>
      </c>
      <c r="E272" s="59">
        <v>44</v>
      </c>
      <c r="F272" s="59">
        <v>20</v>
      </c>
      <c r="G272" s="59">
        <v>372</v>
      </c>
    </row>
    <row r="273" spans="1:7" x14ac:dyDescent="0.25">
      <c r="A273" s="59">
        <v>41</v>
      </c>
      <c r="B273" s="59">
        <v>81</v>
      </c>
      <c r="C273" s="59">
        <v>137</v>
      </c>
      <c r="D273" s="59">
        <v>56</v>
      </c>
      <c r="E273" s="59">
        <v>40</v>
      </c>
      <c r="F273" s="59">
        <v>17</v>
      </c>
      <c r="G273" s="59">
        <v>382</v>
      </c>
    </row>
    <row r="274" spans="1:7" x14ac:dyDescent="0.25">
      <c r="A274" s="59">
        <v>35</v>
      </c>
      <c r="B274" s="59">
        <v>63</v>
      </c>
      <c r="C274" s="59">
        <v>112</v>
      </c>
      <c r="D274" s="59">
        <v>49</v>
      </c>
      <c r="E274" s="59">
        <v>28</v>
      </c>
      <c r="F274" s="59">
        <v>16</v>
      </c>
      <c r="G274" s="59">
        <v>617</v>
      </c>
    </row>
    <row r="275" spans="1:7" x14ac:dyDescent="0.25">
      <c r="A275" s="59">
        <v>42</v>
      </c>
      <c r="B275" s="59">
        <v>107</v>
      </c>
      <c r="C275" s="59">
        <v>193</v>
      </c>
      <c r="D275" s="59">
        <v>86</v>
      </c>
      <c r="E275" s="59">
        <v>65</v>
      </c>
      <c r="F275" s="59">
        <v>32</v>
      </c>
      <c r="G275" s="59">
        <v>484</v>
      </c>
    </row>
    <row r="276" spans="1:7" x14ac:dyDescent="0.25">
      <c r="A276" s="59">
        <v>2</v>
      </c>
      <c r="B276" s="59">
        <v>90</v>
      </c>
      <c r="C276" s="59">
        <v>155</v>
      </c>
      <c r="D276" s="59">
        <v>65</v>
      </c>
      <c r="E276" s="59">
        <v>88</v>
      </c>
      <c r="F276" s="59">
        <v>58</v>
      </c>
      <c r="G276" s="59">
        <v>342</v>
      </c>
    </row>
    <row r="277" spans="1:7" x14ac:dyDescent="0.25">
      <c r="A277" s="59">
        <v>34</v>
      </c>
      <c r="B277" s="59">
        <v>56</v>
      </c>
      <c r="C277" s="59">
        <v>94</v>
      </c>
      <c r="D277" s="59">
        <v>38</v>
      </c>
      <c r="E277" s="59">
        <v>22</v>
      </c>
      <c r="F277" s="59">
        <v>10</v>
      </c>
      <c r="G277" s="59">
        <v>772</v>
      </c>
    </row>
    <row r="278" spans="1:7" x14ac:dyDescent="0.25">
      <c r="A278" s="59">
        <v>44</v>
      </c>
      <c r="B278" s="59">
        <v>68</v>
      </c>
      <c r="C278" s="59">
        <v>115</v>
      </c>
      <c r="D278" s="59">
        <v>47</v>
      </c>
      <c r="E278" s="59">
        <v>24</v>
      </c>
      <c r="F278" s="59">
        <v>13</v>
      </c>
      <c r="G278" s="59">
        <v>772</v>
      </c>
    </row>
    <row r="279" spans="1:7" x14ac:dyDescent="0.25">
      <c r="A279" s="59">
        <v>-7</v>
      </c>
      <c r="B279" s="59">
        <v>61</v>
      </c>
      <c r="C279" s="59">
        <v>104</v>
      </c>
      <c r="D279" s="59">
        <v>43</v>
      </c>
      <c r="E279" s="59">
        <v>68</v>
      </c>
      <c r="F279" s="59">
        <v>39</v>
      </c>
      <c r="G279" s="59">
        <v>256</v>
      </c>
    </row>
    <row r="280" spans="1:7" x14ac:dyDescent="0.25">
      <c r="A280" s="59">
        <v>8</v>
      </c>
      <c r="B280" s="59">
        <v>47</v>
      </c>
      <c r="C280" s="59">
        <v>82</v>
      </c>
      <c r="D280" s="59">
        <v>35</v>
      </c>
      <c r="E280" s="59">
        <v>39</v>
      </c>
      <c r="F280" s="59">
        <v>11</v>
      </c>
      <c r="G280" s="59">
        <v>191</v>
      </c>
    </row>
    <row r="281" spans="1:7" x14ac:dyDescent="0.25">
      <c r="A281" s="59">
        <v>10</v>
      </c>
      <c r="B281" s="59">
        <v>27</v>
      </c>
      <c r="C281" s="59">
        <v>45</v>
      </c>
      <c r="D281" s="59">
        <v>18</v>
      </c>
      <c r="E281" s="59">
        <v>17</v>
      </c>
      <c r="F281" s="59">
        <v>5</v>
      </c>
      <c r="G281" s="59">
        <v>818</v>
      </c>
    </row>
    <row r="282" spans="1:7" x14ac:dyDescent="0.25">
      <c r="A282" s="59">
        <v>5</v>
      </c>
      <c r="B282" s="59">
        <v>35</v>
      </c>
      <c r="C282" s="59">
        <v>63</v>
      </c>
      <c r="D282" s="59">
        <v>28</v>
      </c>
      <c r="E282" s="59">
        <v>30</v>
      </c>
      <c r="F282" s="59">
        <v>8</v>
      </c>
      <c r="G282" s="59">
        <v>961</v>
      </c>
    </row>
    <row r="283" spans="1:7" x14ac:dyDescent="0.25">
      <c r="A283" s="59">
        <v>-7</v>
      </c>
      <c r="B283" s="59">
        <v>38</v>
      </c>
      <c r="C283" s="59">
        <v>68</v>
      </c>
      <c r="D283" s="59">
        <v>30</v>
      </c>
      <c r="E283" s="59">
        <v>45</v>
      </c>
      <c r="F283" s="59">
        <v>11</v>
      </c>
      <c r="G283" s="59">
        <v>104</v>
      </c>
    </row>
    <row r="284" spans="1:7" x14ac:dyDescent="0.25">
      <c r="A284" s="59">
        <v>24</v>
      </c>
      <c r="B284" s="59">
        <v>69</v>
      </c>
      <c r="C284" s="59">
        <v>114</v>
      </c>
      <c r="D284" s="59">
        <v>45</v>
      </c>
      <c r="E284" s="59">
        <v>45</v>
      </c>
      <c r="F284" s="59">
        <v>14</v>
      </c>
      <c r="G284" s="59">
        <v>366</v>
      </c>
    </row>
    <row r="285" spans="1:7" x14ac:dyDescent="0.25">
      <c r="A285" s="59">
        <v>-31</v>
      </c>
      <c r="B285" s="59">
        <v>18</v>
      </c>
      <c r="C285" s="59">
        <v>102</v>
      </c>
      <c r="D285" s="59">
        <v>84</v>
      </c>
      <c r="E285" s="59">
        <v>49</v>
      </c>
      <c r="F285" s="59">
        <v>26</v>
      </c>
      <c r="G285" s="59">
        <v>625</v>
      </c>
    </row>
    <row r="286" spans="1:7" x14ac:dyDescent="0.25">
      <c r="A286" s="59">
        <v>70</v>
      </c>
      <c r="B286" s="59">
        <v>120</v>
      </c>
      <c r="C286" s="59">
        <v>206</v>
      </c>
      <c r="D286" s="59">
        <v>86</v>
      </c>
      <c r="E286" s="59">
        <v>50</v>
      </c>
      <c r="F286" s="59">
        <v>26</v>
      </c>
      <c r="G286" s="59">
        <v>300</v>
      </c>
    </row>
    <row r="287" spans="1:7" x14ac:dyDescent="0.25">
      <c r="A287" s="59">
        <v>17</v>
      </c>
      <c r="B287" s="59">
        <v>34</v>
      </c>
      <c r="C287" s="59">
        <v>56</v>
      </c>
      <c r="D287" s="59">
        <v>22</v>
      </c>
      <c r="E287" s="59">
        <v>17</v>
      </c>
      <c r="F287" s="59">
        <v>6</v>
      </c>
      <c r="G287" s="59">
        <v>452</v>
      </c>
    </row>
    <row r="288" spans="1:7" x14ac:dyDescent="0.25">
      <c r="A288" s="59">
        <v>63</v>
      </c>
      <c r="B288" s="59">
        <v>120</v>
      </c>
      <c r="C288" s="59">
        <v>200</v>
      </c>
      <c r="D288" s="59">
        <v>80</v>
      </c>
      <c r="E288" s="59">
        <v>57</v>
      </c>
      <c r="F288" s="59">
        <v>26</v>
      </c>
      <c r="G288" s="59">
        <v>640</v>
      </c>
    </row>
    <row r="289" spans="1:7" x14ac:dyDescent="0.25">
      <c r="A289" s="59">
        <v>11</v>
      </c>
      <c r="B289" s="59">
        <v>65</v>
      </c>
      <c r="C289" s="59">
        <v>118</v>
      </c>
      <c r="D289" s="59">
        <v>53</v>
      </c>
      <c r="E289" s="59">
        <v>54</v>
      </c>
      <c r="F289" s="59">
        <v>20</v>
      </c>
      <c r="G289" s="59">
        <v>306</v>
      </c>
    </row>
    <row r="290" spans="1:7" x14ac:dyDescent="0.25">
      <c r="A290" s="59">
        <v>15</v>
      </c>
      <c r="B290" s="59">
        <v>128</v>
      </c>
      <c r="C290" s="59">
        <v>220</v>
      </c>
      <c r="D290" s="59">
        <v>92</v>
      </c>
      <c r="E290" s="59">
        <v>113</v>
      </c>
      <c r="F290" s="59">
        <v>83</v>
      </c>
      <c r="G290" s="59">
        <v>541</v>
      </c>
    </row>
    <row r="291" spans="1:7" x14ac:dyDescent="0.25">
      <c r="A291" s="59">
        <v>29</v>
      </c>
      <c r="B291" s="59">
        <v>56</v>
      </c>
      <c r="C291" s="59">
        <v>100</v>
      </c>
      <c r="D291" s="59">
        <v>44</v>
      </c>
      <c r="E291" s="59">
        <v>27</v>
      </c>
      <c r="F291" s="59">
        <v>14</v>
      </c>
      <c r="G291" s="59">
        <v>618</v>
      </c>
    </row>
    <row r="292" spans="1:7" x14ac:dyDescent="0.25">
      <c r="A292" s="59">
        <v>29</v>
      </c>
      <c r="B292" s="59">
        <v>48</v>
      </c>
      <c r="C292" s="59">
        <v>80</v>
      </c>
      <c r="D292" s="59">
        <v>32</v>
      </c>
      <c r="E292" s="59">
        <v>19</v>
      </c>
      <c r="F292" s="59">
        <v>8</v>
      </c>
      <c r="G292" s="59">
        <v>817</v>
      </c>
    </row>
    <row r="293" spans="1:7" x14ac:dyDescent="0.25">
      <c r="A293" s="59">
        <v>58</v>
      </c>
      <c r="B293" s="59">
        <v>114</v>
      </c>
      <c r="C293" s="59">
        <v>189</v>
      </c>
      <c r="D293" s="59">
        <v>75</v>
      </c>
      <c r="E293" s="59">
        <v>56</v>
      </c>
      <c r="F293" s="59">
        <v>24</v>
      </c>
      <c r="G293" s="59">
        <v>378</v>
      </c>
    </row>
    <row r="294" spans="1:7" x14ac:dyDescent="0.25">
      <c r="A294" s="59">
        <v>106</v>
      </c>
      <c r="B294" s="59">
        <v>144</v>
      </c>
      <c r="C294" s="59">
        <v>243</v>
      </c>
      <c r="D294" s="59">
        <v>99</v>
      </c>
      <c r="E294" s="59">
        <v>38</v>
      </c>
      <c r="F294" s="59">
        <v>27</v>
      </c>
      <c r="G294" s="59">
        <v>766</v>
      </c>
    </row>
    <row r="295" spans="1:7" x14ac:dyDescent="0.25">
      <c r="A295" s="59">
        <v>80</v>
      </c>
      <c r="B295" s="59">
        <v>112</v>
      </c>
      <c r="C295" s="59">
        <v>189</v>
      </c>
      <c r="D295" s="59">
        <v>77</v>
      </c>
      <c r="E295" s="59">
        <v>32</v>
      </c>
      <c r="F295" s="59">
        <v>21</v>
      </c>
      <c r="G295" s="59">
        <v>449</v>
      </c>
    </row>
    <row r="296" spans="1:7" x14ac:dyDescent="0.25">
      <c r="A296" s="59">
        <v>33</v>
      </c>
      <c r="B296" s="59">
        <v>80</v>
      </c>
      <c r="C296" s="59">
        <v>140</v>
      </c>
      <c r="D296" s="59">
        <v>60</v>
      </c>
      <c r="E296" s="59">
        <v>47</v>
      </c>
      <c r="F296" s="59">
        <v>19</v>
      </c>
      <c r="G296" s="59">
        <v>329</v>
      </c>
    </row>
    <row r="297" spans="1:7" x14ac:dyDescent="0.25">
      <c r="A297" s="59">
        <v>38</v>
      </c>
      <c r="B297" s="59">
        <v>76</v>
      </c>
      <c r="C297" s="59">
        <v>128</v>
      </c>
      <c r="D297" s="59">
        <v>52</v>
      </c>
      <c r="E297" s="59">
        <v>38</v>
      </c>
      <c r="F297" s="59">
        <v>16</v>
      </c>
      <c r="G297" s="59">
        <v>357</v>
      </c>
    </row>
    <row r="298" spans="1:7" x14ac:dyDescent="0.25">
      <c r="A298" s="59">
        <v>164</v>
      </c>
      <c r="B298" s="59">
        <v>252</v>
      </c>
      <c r="C298" s="59">
        <v>465</v>
      </c>
      <c r="D298" s="59">
        <v>176</v>
      </c>
      <c r="E298" s="59">
        <v>88</v>
      </c>
      <c r="F298" s="59">
        <v>66</v>
      </c>
      <c r="G298" s="59">
        <v>942</v>
      </c>
    </row>
    <row r="299" spans="1:7" x14ac:dyDescent="0.25">
      <c r="A299" s="59">
        <v>68</v>
      </c>
      <c r="B299" s="59">
        <v>107</v>
      </c>
      <c r="C299" s="59">
        <v>190</v>
      </c>
      <c r="D299" s="59">
        <v>83</v>
      </c>
      <c r="E299" s="59">
        <v>39</v>
      </c>
      <c r="F299" s="59">
        <v>27</v>
      </c>
      <c r="G299" s="59">
        <v>613</v>
      </c>
    </row>
    <row r="300" spans="1:7" x14ac:dyDescent="0.25">
      <c r="A300" s="59">
        <v>38</v>
      </c>
      <c r="B300" s="59">
        <v>61</v>
      </c>
      <c r="C300" s="59">
        <v>103</v>
      </c>
      <c r="D300" s="59">
        <v>42</v>
      </c>
      <c r="E300" s="59">
        <v>23</v>
      </c>
      <c r="F300" s="59">
        <v>11</v>
      </c>
      <c r="G300" s="59">
        <v>771</v>
      </c>
    </row>
    <row r="301" spans="1:7" x14ac:dyDescent="0.25">
      <c r="A301" s="59">
        <v>35</v>
      </c>
      <c r="B301" s="59">
        <v>63</v>
      </c>
      <c r="C301" s="59">
        <v>112</v>
      </c>
      <c r="D301" s="59">
        <v>49</v>
      </c>
      <c r="E301" s="59">
        <v>28</v>
      </c>
      <c r="F301" s="59">
        <v>16</v>
      </c>
      <c r="G301" s="59">
        <v>617</v>
      </c>
    </row>
    <row r="302" spans="1:7" x14ac:dyDescent="0.25">
      <c r="A302" s="59">
        <v>48</v>
      </c>
      <c r="B302" s="59">
        <v>73</v>
      </c>
      <c r="C302" s="59">
        <v>123</v>
      </c>
      <c r="D302" s="59">
        <v>50</v>
      </c>
      <c r="E302" s="59">
        <v>25</v>
      </c>
      <c r="F302" s="59">
        <v>14</v>
      </c>
      <c r="G302" s="59">
        <v>814</v>
      </c>
    </row>
    <row r="303" spans="1:7" x14ac:dyDescent="0.25">
      <c r="A303" s="59">
        <v>24</v>
      </c>
      <c r="B303" s="59">
        <v>60</v>
      </c>
      <c r="C303" s="59">
        <v>101</v>
      </c>
      <c r="D303" s="59">
        <v>41</v>
      </c>
      <c r="E303" s="59">
        <v>36</v>
      </c>
      <c r="F303" s="59">
        <v>13</v>
      </c>
      <c r="G303" s="59">
        <v>236</v>
      </c>
    </row>
    <row r="304" spans="1:7" x14ac:dyDescent="0.25">
      <c r="A304" s="59">
        <v>24</v>
      </c>
      <c r="B304" s="59">
        <v>69</v>
      </c>
      <c r="C304" s="59">
        <v>114</v>
      </c>
      <c r="D304" s="59">
        <v>45</v>
      </c>
      <c r="E304" s="59">
        <v>45</v>
      </c>
      <c r="F304" s="59">
        <v>14</v>
      </c>
      <c r="G304" s="59">
        <v>366</v>
      </c>
    </row>
    <row r="305" spans="1:7" x14ac:dyDescent="0.25">
      <c r="A305" s="59">
        <v>-31</v>
      </c>
      <c r="B305" s="59">
        <v>18</v>
      </c>
      <c r="C305" s="59">
        <v>102</v>
      </c>
      <c r="D305" s="59">
        <v>84</v>
      </c>
      <c r="E305" s="59">
        <v>49</v>
      </c>
      <c r="F305" s="59">
        <v>26</v>
      </c>
      <c r="G305" s="59">
        <v>625</v>
      </c>
    </row>
    <row r="306" spans="1:7" x14ac:dyDescent="0.25">
      <c r="A306" s="59">
        <v>-7</v>
      </c>
      <c r="B306" s="59">
        <v>61</v>
      </c>
      <c r="C306" s="59">
        <v>104</v>
      </c>
      <c r="D306" s="59">
        <v>43</v>
      </c>
      <c r="E306" s="59">
        <v>68</v>
      </c>
      <c r="F306" s="59">
        <v>39</v>
      </c>
      <c r="G306" s="59">
        <v>256</v>
      </c>
    </row>
    <row r="307" spans="1:7" x14ac:dyDescent="0.25">
      <c r="A307" s="59">
        <v>9</v>
      </c>
      <c r="B307" s="59">
        <v>47</v>
      </c>
      <c r="C307" s="59">
        <v>82</v>
      </c>
      <c r="D307" s="59">
        <v>35</v>
      </c>
      <c r="E307" s="59">
        <v>38</v>
      </c>
      <c r="F307" s="59">
        <v>11</v>
      </c>
      <c r="G307" s="59">
        <v>191</v>
      </c>
    </row>
    <row r="308" spans="1:7" x14ac:dyDescent="0.25">
      <c r="A308" s="59">
        <v>-6</v>
      </c>
      <c r="B308" s="59">
        <v>38</v>
      </c>
      <c r="C308" s="59">
        <v>68</v>
      </c>
      <c r="D308" s="59">
        <v>30</v>
      </c>
      <c r="E308" s="59">
        <v>44</v>
      </c>
      <c r="F308" s="59">
        <v>11</v>
      </c>
      <c r="G308" s="59">
        <v>165</v>
      </c>
    </row>
    <row r="309" spans="1:7" x14ac:dyDescent="0.25">
      <c r="A309" s="59">
        <v>46</v>
      </c>
      <c r="B309" s="59">
        <v>90</v>
      </c>
      <c r="C309" s="59">
        <v>165</v>
      </c>
      <c r="D309" s="59">
        <v>75</v>
      </c>
      <c r="E309" s="59">
        <v>44</v>
      </c>
      <c r="F309" s="59">
        <v>23</v>
      </c>
      <c r="G309" s="59">
        <v>956</v>
      </c>
    </row>
    <row r="310" spans="1:7" x14ac:dyDescent="0.25">
      <c r="A310" s="59">
        <v>30</v>
      </c>
      <c r="B310" s="59">
        <v>75</v>
      </c>
      <c r="C310" s="59">
        <v>130</v>
      </c>
      <c r="D310" s="59">
        <v>55</v>
      </c>
      <c r="E310" s="59">
        <v>45</v>
      </c>
      <c r="F310" s="59">
        <v>18</v>
      </c>
      <c r="G310" s="59">
        <v>305</v>
      </c>
    </row>
    <row r="311" spans="1:7" x14ac:dyDescent="0.25">
      <c r="A311" s="59">
        <v>41</v>
      </c>
      <c r="B311" s="59">
        <v>107</v>
      </c>
      <c r="C311" s="59">
        <v>193</v>
      </c>
      <c r="D311" s="59">
        <v>86</v>
      </c>
      <c r="E311" s="59">
        <v>66</v>
      </c>
      <c r="F311" s="59">
        <v>32</v>
      </c>
      <c r="G311" s="59">
        <v>484</v>
      </c>
    </row>
    <row r="312" spans="1:7" x14ac:dyDescent="0.25">
      <c r="A312" s="59">
        <v>142</v>
      </c>
      <c r="B312" s="59">
        <v>229</v>
      </c>
      <c r="C312" s="59">
        <v>457</v>
      </c>
      <c r="D312" s="59">
        <v>251</v>
      </c>
      <c r="E312" s="59">
        <v>87</v>
      </c>
      <c r="F312" s="59">
        <v>63</v>
      </c>
      <c r="G312" s="59">
        <v>1436</v>
      </c>
    </row>
    <row r="313" spans="1:7" x14ac:dyDescent="0.25">
      <c r="A313" s="59">
        <v>26</v>
      </c>
      <c r="B313" s="59">
        <v>169</v>
      </c>
      <c r="C313" s="59">
        <v>290</v>
      </c>
      <c r="D313" s="59">
        <v>163</v>
      </c>
      <c r="E313" s="59">
        <v>143</v>
      </c>
      <c r="F313" s="59">
        <v>110</v>
      </c>
      <c r="G313" s="59">
        <v>712</v>
      </c>
    </row>
    <row r="314" spans="1:7" x14ac:dyDescent="0.25">
      <c r="A314" s="59">
        <v>202</v>
      </c>
      <c r="B314" s="59">
        <v>311</v>
      </c>
      <c r="C314" s="59">
        <v>545</v>
      </c>
      <c r="D314" s="59">
        <v>309</v>
      </c>
      <c r="E314" s="59">
        <v>109</v>
      </c>
      <c r="F314" s="59">
        <v>77</v>
      </c>
      <c r="G314" s="59">
        <v>1282</v>
      </c>
    </row>
    <row r="315" spans="1:7" x14ac:dyDescent="0.25">
      <c r="A315" s="59">
        <v>100</v>
      </c>
      <c r="B315" s="59">
        <v>137</v>
      </c>
      <c r="C315" s="59">
        <v>232</v>
      </c>
      <c r="D315" s="59">
        <v>95</v>
      </c>
      <c r="E315" s="59">
        <v>37</v>
      </c>
      <c r="F315" s="59">
        <v>26</v>
      </c>
      <c r="G315" s="59">
        <v>809</v>
      </c>
    </row>
    <row r="316" spans="1:7" x14ac:dyDescent="0.25">
      <c r="A316" s="59">
        <v>164</v>
      </c>
      <c r="B316" s="59">
        <v>252</v>
      </c>
      <c r="C316" s="59">
        <v>465</v>
      </c>
      <c r="D316" s="59">
        <v>176</v>
      </c>
      <c r="E316" s="59">
        <v>88</v>
      </c>
      <c r="F316" s="59">
        <v>66</v>
      </c>
      <c r="G316" s="59">
        <v>942</v>
      </c>
    </row>
    <row r="317" spans="1:7" x14ac:dyDescent="0.25">
      <c r="A317" s="59">
        <v>68</v>
      </c>
      <c r="B317" s="59">
        <v>107</v>
      </c>
      <c r="C317" s="59">
        <v>190</v>
      </c>
      <c r="D317" s="59">
        <v>83</v>
      </c>
      <c r="E317" s="59">
        <v>39</v>
      </c>
      <c r="F317" s="59">
        <v>27</v>
      </c>
      <c r="G317" s="59">
        <v>613</v>
      </c>
    </row>
    <row r="318" spans="1:7" x14ac:dyDescent="0.25">
      <c r="A318" s="59">
        <v>106</v>
      </c>
      <c r="B318" s="59">
        <v>144</v>
      </c>
      <c r="C318" s="59">
        <v>243</v>
      </c>
      <c r="D318" s="59">
        <v>99</v>
      </c>
      <c r="E318" s="59">
        <v>38</v>
      </c>
      <c r="F318" s="59">
        <v>27</v>
      </c>
      <c r="G318" s="59">
        <v>766</v>
      </c>
    </row>
    <row r="319" spans="1:7" x14ac:dyDescent="0.25">
      <c r="A319" s="59">
        <v>80</v>
      </c>
      <c r="B319" s="59">
        <v>112</v>
      </c>
      <c r="C319" s="59">
        <v>189</v>
      </c>
      <c r="D319" s="59">
        <v>77</v>
      </c>
      <c r="E319" s="59">
        <v>32</v>
      </c>
      <c r="F319" s="59">
        <v>21</v>
      </c>
      <c r="G319" s="59">
        <v>449</v>
      </c>
    </row>
    <row r="320" spans="1:7" x14ac:dyDescent="0.25">
      <c r="A320" s="59">
        <v>58</v>
      </c>
      <c r="B320" s="59">
        <v>114</v>
      </c>
      <c r="C320" s="59">
        <v>189</v>
      </c>
      <c r="D320" s="59">
        <v>75</v>
      </c>
      <c r="E320" s="59">
        <v>56</v>
      </c>
      <c r="F320" s="59">
        <v>24</v>
      </c>
      <c r="G320" s="59">
        <v>549</v>
      </c>
    </row>
    <row r="321" spans="1:7" x14ac:dyDescent="0.25">
      <c r="A321" s="59">
        <v>-27</v>
      </c>
      <c r="B321" s="59">
        <v>28</v>
      </c>
      <c r="C321" s="59">
        <v>132</v>
      </c>
      <c r="D321" s="59">
        <v>85</v>
      </c>
      <c r="E321" s="59">
        <v>55</v>
      </c>
      <c r="F321" s="59">
        <v>33</v>
      </c>
      <c r="G321" s="59">
        <v>685</v>
      </c>
    </row>
    <row r="322" spans="1:7" x14ac:dyDescent="0.25">
      <c r="A322" s="59">
        <v>245</v>
      </c>
      <c r="B322" s="59">
        <v>387</v>
      </c>
      <c r="C322" s="59">
        <v>645</v>
      </c>
      <c r="D322" s="59">
        <v>261</v>
      </c>
      <c r="E322" s="59">
        <v>142</v>
      </c>
      <c r="F322" s="59">
        <v>90</v>
      </c>
      <c r="G322" s="59">
        <v>2067</v>
      </c>
    </row>
    <row r="323" spans="1:7" x14ac:dyDescent="0.25">
      <c r="A323" s="59">
        <v>-117</v>
      </c>
      <c r="B323" s="59">
        <v>-26</v>
      </c>
      <c r="C323" s="59">
        <v>122</v>
      </c>
      <c r="D323" s="59">
        <v>127</v>
      </c>
      <c r="E323" s="59">
        <v>91</v>
      </c>
      <c r="F323" s="59">
        <v>48</v>
      </c>
      <c r="G323" s="59">
        <v>1071</v>
      </c>
    </row>
    <row r="324" spans="1:7" x14ac:dyDescent="0.25">
      <c r="A324" s="59">
        <v>31</v>
      </c>
      <c r="B324" s="59">
        <v>43</v>
      </c>
      <c r="C324" s="59">
        <v>43</v>
      </c>
      <c r="D324" s="59">
        <v>0</v>
      </c>
      <c r="E324" s="59">
        <v>12</v>
      </c>
      <c r="F324" s="59">
        <v>0</v>
      </c>
      <c r="G324" s="59">
        <v>774</v>
      </c>
    </row>
    <row r="325" spans="1:7" x14ac:dyDescent="0.25">
      <c r="A325" s="59">
        <v>10</v>
      </c>
      <c r="B325" s="59">
        <v>27</v>
      </c>
      <c r="C325" s="59">
        <v>45</v>
      </c>
      <c r="D325" s="59">
        <v>18</v>
      </c>
      <c r="E325" s="59">
        <v>17</v>
      </c>
      <c r="F325" s="59">
        <v>5</v>
      </c>
      <c r="G325" s="59">
        <v>818</v>
      </c>
    </row>
    <row r="326" spans="1:7" x14ac:dyDescent="0.25">
      <c r="A326" s="59">
        <v>11</v>
      </c>
      <c r="B326" s="59">
        <v>28</v>
      </c>
      <c r="C326" s="59">
        <v>47</v>
      </c>
      <c r="D326" s="59">
        <v>19</v>
      </c>
      <c r="E326" s="59">
        <v>17</v>
      </c>
      <c r="F326" s="59">
        <v>5</v>
      </c>
      <c r="G326" s="59">
        <v>774</v>
      </c>
    </row>
    <row r="327" spans="1:7" x14ac:dyDescent="0.25">
      <c r="A327" s="59">
        <v>6</v>
      </c>
      <c r="B327" s="59">
        <v>35</v>
      </c>
      <c r="C327" s="59">
        <v>63</v>
      </c>
      <c r="D327" s="59">
        <v>28</v>
      </c>
      <c r="E327" s="59">
        <v>29</v>
      </c>
      <c r="F327" s="59">
        <v>8</v>
      </c>
      <c r="G327" s="59">
        <v>961</v>
      </c>
    </row>
    <row r="328" spans="1:7" x14ac:dyDescent="0.25">
      <c r="A328" s="59">
        <v>26</v>
      </c>
      <c r="B328" s="59">
        <v>169</v>
      </c>
      <c r="C328" s="59">
        <v>290</v>
      </c>
      <c r="D328" s="59">
        <v>66</v>
      </c>
      <c r="E328" s="59">
        <v>143</v>
      </c>
      <c r="F328" s="59">
        <v>110</v>
      </c>
      <c r="G328" s="59">
        <v>712</v>
      </c>
    </row>
    <row r="329" spans="1:7" x14ac:dyDescent="0.25">
      <c r="A329" s="59">
        <v>115</v>
      </c>
      <c r="B329" s="59">
        <v>206</v>
      </c>
      <c r="C329" s="59">
        <v>354</v>
      </c>
      <c r="D329" s="59">
        <v>145</v>
      </c>
      <c r="E329" s="59">
        <v>91</v>
      </c>
      <c r="F329" s="59">
        <v>48</v>
      </c>
      <c r="G329" s="59">
        <v>844</v>
      </c>
    </row>
    <row r="330" spans="1:7" x14ac:dyDescent="0.25">
      <c r="A330" s="59">
        <v>94</v>
      </c>
      <c r="B330" s="59">
        <v>150</v>
      </c>
      <c r="C330" s="59">
        <v>254</v>
      </c>
      <c r="D330" s="59">
        <v>140</v>
      </c>
      <c r="E330" s="59">
        <v>56</v>
      </c>
      <c r="F330" s="59">
        <v>33</v>
      </c>
      <c r="G330" s="59">
        <v>596</v>
      </c>
    </row>
    <row r="331" spans="1:7" x14ac:dyDescent="0.25">
      <c r="A331" s="59">
        <v>202</v>
      </c>
      <c r="B331" s="59">
        <v>311</v>
      </c>
      <c r="C331" s="59">
        <v>545</v>
      </c>
      <c r="D331" s="59">
        <v>251</v>
      </c>
      <c r="E331" s="59">
        <v>109</v>
      </c>
      <c r="F331" s="59">
        <v>77</v>
      </c>
      <c r="G331" s="59">
        <v>1282</v>
      </c>
    </row>
    <row r="332" spans="1:7" x14ac:dyDescent="0.25">
      <c r="A332" s="59">
        <v>142</v>
      </c>
      <c r="B332" s="59">
        <v>229</v>
      </c>
      <c r="C332" s="59">
        <v>457</v>
      </c>
      <c r="D332" s="59">
        <v>190</v>
      </c>
      <c r="E332" s="59">
        <v>87</v>
      </c>
      <c r="F332" s="59">
        <v>63</v>
      </c>
      <c r="G332" s="59">
        <v>1436</v>
      </c>
    </row>
    <row r="333" spans="1:7" x14ac:dyDescent="0.25">
      <c r="A333" s="59">
        <v>-342</v>
      </c>
      <c r="B333" s="59">
        <v>-240</v>
      </c>
      <c r="C333" s="59">
        <v>23</v>
      </c>
      <c r="D333" s="59">
        <v>212</v>
      </c>
      <c r="E333" s="59">
        <v>125</v>
      </c>
      <c r="F333" s="59">
        <v>91</v>
      </c>
      <c r="G333" s="59">
        <v>1937</v>
      </c>
    </row>
    <row r="334" spans="1:7" x14ac:dyDescent="0.25">
      <c r="A334" s="59">
        <v>-5</v>
      </c>
      <c r="B334" s="59">
        <v>41</v>
      </c>
      <c r="C334" s="59">
        <v>74</v>
      </c>
      <c r="D334" s="59">
        <v>33</v>
      </c>
      <c r="E334" s="59">
        <v>46</v>
      </c>
      <c r="F334" s="59">
        <v>12</v>
      </c>
      <c r="G334" s="59">
        <v>193</v>
      </c>
    </row>
    <row r="335" spans="1:7" x14ac:dyDescent="0.25">
      <c r="A335" s="59">
        <v>18</v>
      </c>
      <c r="B335" s="59">
        <v>73</v>
      </c>
      <c r="C335" s="59">
        <v>132</v>
      </c>
      <c r="D335" s="59">
        <v>59</v>
      </c>
      <c r="E335" s="59">
        <v>55</v>
      </c>
      <c r="F335" s="59">
        <v>22</v>
      </c>
      <c r="G335" s="59">
        <v>331</v>
      </c>
    </row>
    <row r="336" spans="1:7" x14ac:dyDescent="0.25">
      <c r="A336" s="59">
        <v>33</v>
      </c>
      <c r="B336" s="59">
        <v>80</v>
      </c>
      <c r="C336" s="59">
        <v>140</v>
      </c>
      <c r="D336" s="59">
        <v>60</v>
      </c>
      <c r="E336" s="59">
        <v>47</v>
      </c>
      <c r="F336" s="59">
        <v>19</v>
      </c>
      <c r="G336" s="59">
        <v>329</v>
      </c>
    </row>
    <row r="337" spans="1:7" x14ac:dyDescent="0.25">
      <c r="A337" s="59">
        <v>99</v>
      </c>
      <c r="B337" s="59">
        <v>170</v>
      </c>
      <c r="C337" s="59">
        <v>340</v>
      </c>
      <c r="D337" s="59">
        <v>210</v>
      </c>
      <c r="E337" s="59">
        <v>71</v>
      </c>
      <c r="F337" s="59">
        <v>47</v>
      </c>
      <c r="G337" s="59">
        <v>1073</v>
      </c>
    </row>
    <row r="338" spans="1:7" x14ac:dyDescent="0.25">
      <c r="A338" s="59">
        <v>38</v>
      </c>
      <c r="B338" s="59">
        <v>76</v>
      </c>
      <c r="C338" s="59">
        <v>128</v>
      </c>
      <c r="D338" s="59">
        <v>52</v>
      </c>
      <c r="E338" s="59">
        <v>38</v>
      </c>
      <c r="F338" s="59">
        <v>16</v>
      </c>
      <c r="G338" s="59">
        <v>357</v>
      </c>
    </row>
    <row r="339" spans="1:7" x14ac:dyDescent="0.25">
      <c r="A339" s="59">
        <v>28</v>
      </c>
      <c r="B339" s="59">
        <v>48</v>
      </c>
      <c r="C339" s="59">
        <v>81</v>
      </c>
      <c r="D339" s="59">
        <v>33</v>
      </c>
      <c r="E339" s="59">
        <v>20</v>
      </c>
      <c r="F339" s="59">
        <v>9</v>
      </c>
      <c r="G339" s="59">
        <v>772</v>
      </c>
    </row>
    <row r="340" spans="1:7" x14ac:dyDescent="0.25">
      <c r="A340" s="59">
        <v>30</v>
      </c>
      <c r="B340" s="59">
        <v>56</v>
      </c>
      <c r="C340" s="59">
        <v>100</v>
      </c>
      <c r="D340" s="59">
        <v>44</v>
      </c>
      <c r="E340" s="59">
        <v>26</v>
      </c>
      <c r="F340" s="59">
        <v>14</v>
      </c>
      <c r="G340" s="59">
        <v>618</v>
      </c>
    </row>
    <row r="341" spans="1:7" x14ac:dyDescent="0.25">
      <c r="A341" s="59">
        <v>17</v>
      </c>
      <c r="B341" s="59">
        <v>34</v>
      </c>
      <c r="C341" s="59">
        <v>56</v>
      </c>
      <c r="D341" s="59">
        <v>22</v>
      </c>
      <c r="E341" s="59">
        <v>17</v>
      </c>
      <c r="F341" s="59">
        <v>6</v>
      </c>
      <c r="G341" s="59">
        <v>452</v>
      </c>
    </row>
    <row r="342" spans="1:7" x14ac:dyDescent="0.25">
      <c r="A342" s="59">
        <v>62</v>
      </c>
      <c r="B342" s="59">
        <v>120</v>
      </c>
      <c r="C342" s="59">
        <v>200</v>
      </c>
      <c r="D342" s="59">
        <v>80</v>
      </c>
      <c r="E342" s="59">
        <v>58</v>
      </c>
      <c r="F342" s="59">
        <v>26</v>
      </c>
      <c r="G342" s="59">
        <v>640</v>
      </c>
    </row>
    <row r="343" spans="1:7" x14ac:dyDescent="0.25">
      <c r="A343" s="59">
        <v>71</v>
      </c>
      <c r="B343" s="59">
        <v>120</v>
      </c>
      <c r="C343" s="59">
        <v>206</v>
      </c>
      <c r="D343" s="59">
        <v>86</v>
      </c>
      <c r="E343" s="59">
        <v>49</v>
      </c>
      <c r="F343" s="59">
        <v>26</v>
      </c>
      <c r="G343" s="59">
        <v>490</v>
      </c>
    </row>
    <row r="344" spans="1:7" x14ac:dyDescent="0.25">
      <c r="A344" s="59">
        <v>-4</v>
      </c>
      <c r="B344" s="59">
        <v>75</v>
      </c>
      <c r="C344" s="59">
        <v>129</v>
      </c>
      <c r="D344" s="59">
        <v>54</v>
      </c>
      <c r="E344" s="59">
        <v>79</v>
      </c>
      <c r="F344" s="59">
        <v>49</v>
      </c>
      <c r="G344" s="59">
        <v>427</v>
      </c>
    </row>
    <row r="345" spans="1:7" x14ac:dyDescent="0.25">
      <c r="A345" s="59">
        <v>25</v>
      </c>
      <c r="B345" s="59">
        <v>90</v>
      </c>
      <c r="C345" s="59">
        <v>155</v>
      </c>
      <c r="D345" s="59">
        <v>65</v>
      </c>
      <c r="E345" s="59">
        <v>65</v>
      </c>
      <c r="F345" s="59">
        <v>21</v>
      </c>
      <c r="G345" s="59">
        <v>392</v>
      </c>
    </row>
    <row r="346" spans="1:7" x14ac:dyDescent="0.25">
      <c r="A346" s="59">
        <v>35</v>
      </c>
      <c r="B346" s="59">
        <v>62</v>
      </c>
      <c r="C346" s="59">
        <v>110</v>
      </c>
      <c r="D346" s="59">
        <v>48</v>
      </c>
      <c r="E346" s="59">
        <v>27</v>
      </c>
      <c r="F346" s="59">
        <v>15</v>
      </c>
      <c r="G346" s="59">
        <v>617</v>
      </c>
    </row>
    <row r="347" spans="1:7" x14ac:dyDescent="0.25">
      <c r="A347" s="59">
        <v>12</v>
      </c>
      <c r="B347" s="59">
        <v>65</v>
      </c>
      <c r="C347" s="59">
        <v>118</v>
      </c>
      <c r="D347" s="59">
        <v>53</v>
      </c>
      <c r="E347" s="59">
        <v>53</v>
      </c>
      <c r="F347" s="59">
        <v>20</v>
      </c>
      <c r="G347" s="59">
        <v>306</v>
      </c>
    </row>
    <row r="348" spans="1:7" x14ac:dyDescent="0.25">
      <c r="A348" s="59">
        <v>41</v>
      </c>
      <c r="B348" s="59">
        <v>84</v>
      </c>
      <c r="C348" s="59">
        <v>154</v>
      </c>
      <c r="D348" s="59">
        <v>70</v>
      </c>
      <c r="E348" s="59">
        <v>43</v>
      </c>
      <c r="F348" s="59">
        <v>21</v>
      </c>
      <c r="G348" s="59">
        <v>957</v>
      </c>
    </row>
    <row r="349" spans="1:7" x14ac:dyDescent="0.25">
      <c r="A349" s="59">
        <v>15</v>
      </c>
      <c r="B349" s="59">
        <v>128</v>
      </c>
      <c r="C349" s="59">
        <v>220</v>
      </c>
      <c r="D349" s="59">
        <v>92</v>
      </c>
      <c r="E349" s="59">
        <v>113</v>
      </c>
      <c r="F349" s="59">
        <v>83</v>
      </c>
      <c r="G349" s="59">
        <v>541</v>
      </c>
    </row>
    <row r="350" spans="1:7" x14ac:dyDescent="0.25">
      <c r="A350" s="59">
        <v>121</v>
      </c>
      <c r="B350" s="59">
        <v>195</v>
      </c>
      <c r="C350" s="59">
        <v>325</v>
      </c>
      <c r="D350" s="59">
        <v>180</v>
      </c>
      <c r="E350" s="59">
        <v>74</v>
      </c>
      <c r="F350" s="59">
        <v>42</v>
      </c>
      <c r="G350" s="59">
        <v>945</v>
      </c>
    </row>
    <row r="351" spans="1:7" x14ac:dyDescent="0.25">
      <c r="A351" s="59">
        <v>34</v>
      </c>
      <c r="B351" s="59">
        <v>56</v>
      </c>
      <c r="C351" s="59">
        <v>94</v>
      </c>
      <c r="D351" s="59">
        <v>38</v>
      </c>
      <c r="E351" s="59">
        <v>22</v>
      </c>
      <c r="F351" s="59">
        <v>10</v>
      </c>
      <c r="G351" s="59">
        <v>772</v>
      </c>
    </row>
    <row r="352" spans="1:7" x14ac:dyDescent="0.25">
      <c r="A352" s="59">
        <v>66</v>
      </c>
      <c r="B352" s="59">
        <v>109</v>
      </c>
      <c r="C352" s="59">
        <v>174</v>
      </c>
      <c r="D352" s="59">
        <v>65</v>
      </c>
      <c r="E352" s="59">
        <v>43</v>
      </c>
      <c r="F352" s="59">
        <v>20</v>
      </c>
      <c r="G352" s="59">
        <v>372</v>
      </c>
    </row>
    <row r="353" spans="1:7" x14ac:dyDescent="0.25">
      <c r="A353" s="59">
        <v>41</v>
      </c>
      <c r="B353" s="59">
        <v>81</v>
      </c>
      <c r="C353" s="59">
        <v>137</v>
      </c>
      <c r="D353" s="59">
        <v>56</v>
      </c>
      <c r="E353" s="59">
        <v>40</v>
      </c>
      <c r="F353" s="59">
        <v>17</v>
      </c>
      <c r="G353" s="59">
        <v>382</v>
      </c>
    </row>
    <row r="354" spans="1:7" x14ac:dyDescent="0.25">
      <c r="A354" s="59">
        <v>3</v>
      </c>
      <c r="B354" s="59">
        <v>90</v>
      </c>
      <c r="C354" s="59">
        <v>155</v>
      </c>
      <c r="D354" s="59">
        <v>65</v>
      </c>
      <c r="E354" s="59">
        <v>87</v>
      </c>
      <c r="F354" s="59">
        <v>58</v>
      </c>
      <c r="G354" s="59">
        <v>513</v>
      </c>
    </row>
    <row r="355" spans="1:7" x14ac:dyDescent="0.25">
      <c r="A355" s="59">
        <v>44</v>
      </c>
      <c r="B355" s="59">
        <v>84</v>
      </c>
      <c r="C355" s="59">
        <v>142</v>
      </c>
      <c r="D355" s="59">
        <v>58</v>
      </c>
      <c r="E355" s="59">
        <v>40</v>
      </c>
      <c r="F355" s="59">
        <v>18</v>
      </c>
      <c r="G355" s="59">
        <v>331</v>
      </c>
    </row>
    <row r="356" spans="1:7" x14ac:dyDescent="0.25">
      <c r="A356" s="59">
        <v>90</v>
      </c>
      <c r="B356" s="59">
        <v>126</v>
      </c>
      <c r="C356" s="59">
        <v>213</v>
      </c>
      <c r="D356" s="59">
        <v>87</v>
      </c>
      <c r="E356" s="59">
        <v>36</v>
      </c>
      <c r="F356" s="59">
        <v>24</v>
      </c>
      <c r="G356" s="59">
        <v>756</v>
      </c>
    </row>
    <row r="357" spans="1:7" x14ac:dyDescent="0.25">
      <c r="A357" s="59">
        <v>69</v>
      </c>
      <c r="B357" s="59">
        <v>109</v>
      </c>
      <c r="C357" s="59">
        <v>193</v>
      </c>
      <c r="D357" s="59">
        <v>84</v>
      </c>
      <c r="E357" s="59">
        <v>40</v>
      </c>
      <c r="F357" s="59">
        <v>27</v>
      </c>
      <c r="G357" s="59">
        <v>603</v>
      </c>
    </row>
    <row r="358" spans="1:7" x14ac:dyDescent="0.25">
      <c r="A358" s="59">
        <v>101</v>
      </c>
      <c r="B358" s="59">
        <v>139</v>
      </c>
      <c r="C358" s="59">
        <v>234</v>
      </c>
      <c r="D358" s="59">
        <v>95</v>
      </c>
      <c r="E358" s="59">
        <v>38</v>
      </c>
      <c r="F358" s="59">
        <v>26</v>
      </c>
      <c r="G358" s="59">
        <v>799</v>
      </c>
    </row>
    <row r="359" spans="1:7" x14ac:dyDescent="0.25">
      <c r="A359" s="59">
        <v>29</v>
      </c>
      <c r="B359" s="59">
        <v>55</v>
      </c>
      <c r="C359" s="59">
        <v>98</v>
      </c>
      <c r="D359" s="59">
        <v>43</v>
      </c>
      <c r="E359" s="59">
        <v>26</v>
      </c>
      <c r="F359" s="59">
        <v>14</v>
      </c>
      <c r="G359" s="59">
        <v>613</v>
      </c>
    </row>
    <row r="360" spans="1:7" x14ac:dyDescent="0.25">
      <c r="A360" s="59">
        <v>84</v>
      </c>
      <c r="B360" s="59">
        <v>117</v>
      </c>
      <c r="C360" s="59">
        <v>198</v>
      </c>
      <c r="D360" s="59">
        <v>81</v>
      </c>
      <c r="E360" s="59">
        <v>33</v>
      </c>
      <c r="F360" s="59">
        <v>22</v>
      </c>
      <c r="G360" s="59">
        <v>441</v>
      </c>
    </row>
    <row r="361" spans="1:7" x14ac:dyDescent="0.25">
      <c r="A361" s="59">
        <v>54</v>
      </c>
      <c r="B361" s="59">
        <v>108</v>
      </c>
      <c r="C361" s="59">
        <v>180</v>
      </c>
      <c r="D361" s="59">
        <v>72</v>
      </c>
      <c r="E361" s="59">
        <v>54</v>
      </c>
      <c r="F361" s="59">
        <v>23</v>
      </c>
      <c r="G361" s="59">
        <v>541</v>
      </c>
    </row>
    <row r="362" spans="1:7" x14ac:dyDescent="0.25">
      <c r="A362" s="59">
        <v>94</v>
      </c>
      <c r="B362" s="59">
        <v>163</v>
      </c>
      <c r="C362" s="59">
        <v>325</v>
      </c>
      <c r="D362" s="59">
        <v>118</v>
      </c>
      <c r="E362" s="59">
        <v>69</v>
      </c>
      <c r="F362" s="59">
        <v>45</v>
      </c>
      <c r="G362" s="59">
        <v>1059</v>
      </c>
    </row>
    <row r="363" spans="1:7" x14ac:dyDescent="0.25">
      <c r="A363" s="59">
        <v>-4</v>
      </c>
      <c r="B363" s="59">
        <v>73</v>
      </c>
      <c r="C363" s="59">
        <v>125</v>
      </c>
      <c r="D363" s="59">
        <v>52</v>
      </c>
      <c r="E363" s="59">
        <v>77</v>
      </c>
      <c r="F363" s="59">
        <v>47</v>
      </c>
      <c r="G363" s="59">
        <v>421</v>
      </c>
    </row>
    <row r="364" spans="1:7" x14ac:dyDescent="0.25">
      <c r="A364" s="59">
        <v>31</v>
      </c>
      <c r="B364" s="59">
        <v>77</v>
      </c>
      <c r="C364" s="59">
        <v>134</v>
      </c>
      <c r="D364" s="59">
        <v>57</v>
      </c>
      <c r="E364" s="59">
        <v>46</v>
      </c>
      <c r="F364" s="59">
        <v>18</v>
      </c>
      <c r="G364" s="59">
        <v>323</v>
      </c>
    </row>
    <row r="365" spans="1:7" x14ac:dyDescent="0.25">
      <c r="A365" s="59">
        <v>16</v>
      </c>
      <c r="B365" s="59">
        <v>71</v>
      </c>
      <c r="C365" s="59">
        <v>129</v>
      </c>
      <c r="D365" s="59">
        <v>58</v>
      </c>
      <c r="E365" s="59">
        <v>55</v>
      </c>
      <c r="F365" s="59">
        <v>22</v>
      </c>
      <c r="G365" s="59">
        <v>325</v>
      </c>
    </row>
    <row r="366" spans="1:7" x14ac:dyDescent="0.25">
      <c r="A366" s="59">
        <v>32</v>
      </c>
      <c r="B366" s="59">
        <v>73</v>
      </c>
      <c r="C366" s="59">
        <v>135</v>
      </c>
      <c r="D366" s="59">
        <v>62</v>
      </c>
      <c r="E366" s="59">
        <v>41</v>
      </c>
      <c r="F366" s="59">
        <v>19</v>
      </c>
      <c r="G366" s="59">
        <v>952</v>
      </c>
    </row>
    <row r="367" spans="1:7" x14ac:dyDescent="0.25">
      <c r="A367" s="59">
        <v>119</v>
      </c>
      <c r="B367" s="59">
        <v>213</v>
      </c>
      <c r="C367" s="59">
        <v>367</v>
      </c>
      <c r="D367" s="59">
        <v>171</v>
      </c>
      <c r="E367" s="59">
        <v>94</v>
      </c>
      <c r="F367" s="59">
        <v>50</v>
      </c>
      <c r="G367" s="59">
        <v>829</v>
      </c>
    </row>
    <row r="368" spans="1:7" x14ac:dyDescent="0.25">
      <c r="A368" s="59">
        <v>102</v>
      </c>
      <c r="B368" s="59">
        <v>158</v>
      </c>
      <c r="C368" s="59">
        <v>267</v>
      </c>
      <c r="D368" s="59">
        <v>70</v>
      </c>
      <c r="E368" s="59">
        <v>56</v>
      </c>
      <c r="F368" s="59">
        <v>34</v>
      </c>
      <c r="G368" s="59">
        <v>585</v>
      </c>
    </row>
    <row r="369" spans="1:7" x14ac:dyDescent="0.25">
      <c r="A369" s="59">
        <v>211</v>
      </c>
      <c r="B369" s="59">
        <v>324</v>
      </c>
      <c r="C369" s="59">
        <v>567</v>
      </c>
      <c r="D369" s="59">
        <v>174</v>
      </c>
      <c r="E369" s="59">
        <v>113</v>
      </c>
      <c r="F369" s="59">
        <v>80</v>
      </c>
      <c r="G369" s="59">
        <v>1260</v>
      </c>
    </row>
    <row r="370" spans="1:7" x14ac:dyDescent="0.25">
      <c r="A370" s="59">
        <v>148</v>
      </c>
      <c r="B370" s="59">
        <v>239</v>
      </c>
      <c r="C370" s="59">
        <v>478</v>
      </c>
      <c r="D370" s="59">
        <v>178</v>
      </c>
      <c r="E370" s="59">
        <v>91</v>
      </c>
      <c r="F370" s="59">
        <v>66</v>
      </c>
      <c r="G370" s="59">
        <v>1417</v>
      </c>
    </row>
    <row r="371" spans="1:7" x14ac:dyDescent="0.25">
      <c r="A371" s="59">
        <v>91</v>
      </c>
      <c r="B371" s="59">
        <v>126</v>
      </c>
      <c r="C371" s="59">
        <v>213</v>
      </c>
      <c r="D371" s="59">
        <v>87</v>
      </c>
      <c r="E371" s="59">
        <v>35</v>
      </c>
      <c r="F371" s="59">
        <v>24</v>
      </c>
      <c r="G371" s="59">
        <v>756</v>
      </c>
    </row>
    <row r="372" spans="1:7" x14ac:dyDescent="0.25">
      <c r="A372" s="59">
        <v>70</v>
      </c>
      <c r="B372" s="59">
        <v>109</v>
      </c>
      <c r="C372" s="59">
        <v>193</v>
      </c>
      <c r="D372" s="59">
        <v>84</v>
      </c>
      <c r="E372" s="59">
        <v>39</v>
      </c>
      <c r="F372" s="59">
        <v>27</v>
      </c>
      <c r="G372" s="59">
        <v>603</v>
      </c>
    </row>
    <row r="373" spans="1:7" x14ac:dyDescent="0.25">
      <c r="A373" s="59">
        <v>102</v>
      </c>
      <c r="B373" s="59">
        <v>139</v>
      </c>
      <c r="C373" s="59">
        <v>234</v>
      </c>
      <c r="D373" s="59">
        <v>95</v>
      </c>
      <c r="E373" s="59">
        <v>37</v>
      </c>
      <c r="F373" s="59">
        <v>26</v>
      </c>
      <c r="G373" s="59">
        <v>799</v>
      </c>
    </row>
    <row r="374" spans="1:7" x14ac:dyDescent="0.25">
      <c r="A374" s="59">
        <v>84</v>
      </c>
      <c r="B374" s="59">
        <v>117</v>
      </c>
      <c r="C374" s="59">
        <v>198</v>
      </c>
      <c r="D374" s="59">
        <v>81</v>
      </c>
      <c r="E374" s="59">
        <v>33</v>
      </c>
      <c r="F374" s="59">
        <v>22</v>
      </c>
      <c r="G374" s="59">
        <v>441</v>
      </c>
    </row>
    <row r="375" spans="1:7" x14ac:dyDescent="0.25">
      <c r="A375" s="59">
        <v>53</v>
      </c>
      <c r="B375" s="59">
        <v>108</v>
      </c>
      <c r="C375" s="59">
        <v>180</v>
      </c>
      <c r="D375" s="59">
        <v>72</v>
      </c>
      <c r="E375" s="59">
        <v>55</v>
      </c>
      <c r="F375" s="59">
        <v>23</v>
      </c>
      <c r="G375" s="59">
        <v>541</v>
      </c>
    </row>
    <row r="376" spans="1:7" x14ac:dyDescent="0.25">
      <c r="A376" s="59">
        <v>10</v>
      </c>
      <c r="B376" s="59">
        <v>27</v>
      </c>
      <c r="C376" s="59">
        <v>45</v>
      </c>
      <c r="D376" s="59">
        <v>18</v>
      </c>
      <c r="E376" s="59">
        <v>17</v>
      </c>
      <c r="F376" s="59">
        <v>5</v>
      </c>
      <c r="G376" s="59">
        <v>816</v>
      </c>
    </row>
    <row r="377" spans="1:7" x14ac:dyDescent="0.25">
      <c r="A377" s="59">
        <v>6</v>
      </c>
      <c r="B377" s="59">
        <v>35</v>
      </c>
      <c r="C377" s="59">
        <v>63</v>
      </c>
      <c r="D377" s="59">
        <v>28</v>
      </c>
      <c r="E377" s="59">
        <v>29</v>
      </c>
      <c r="F377" s="59">
        <v>8</v>
      </c>
      <c r="G377" s="59">
        <v>958</v>
      </c>
    </row>
    <row r="378" spans="1:7" x14ac:dyDescent="0.25">
      <c r="A378" s="59">
        <v>12</v>
      </c>
      <c r="B378" s="59">
        <v>31</v>
      </c>
      <c r="C378" s="59">
        <v>54</v>
      </c>
      <c r="D378" s="59">
        <v>23</v>
      </c>
      <c r="E378" s="59">
        <v>19</v>
      </c>
      <c r="F378" s="59">
        <v>7</v>
      </c>
      <c r="G378" s="59">
        <v>617</v>
      </c>
    </row>
    <row r="379" spans="1:7" x14ac:dyDescent="0.25">
      <c r="A379" s="59">
        <v>9</v>
      </c>
      <c r="B379" s="59">
        <v>25</v>
      </c>
      <c r="C379" s="59">
        <v>41</v>
      </c>
      <c r="D379" s="59">
        <v>16</v>
      </c>
      <c r="E379" s="59">
        <v>16</v>
      </c>
      <c r="F379" s="59">
        <v>4</v>
      </c>
      <c r="G379" s="59">
        <v>772</v>
      </c>
    </row>
    <row r="380" spans="1:7" x14ac:dyDescent="0.25">
      <c r="A380" s="59">
        <v>32</v>
      </c>
      <c r="B380" s="59">
        <v>43</v>
      </c>
      <c r="C380" s="59">
        <v>43</v>
      </c>
      <c r="D380" s="59">
        <v>0</v>
      </c>
      <c r="E380" s="59">
        <v>11</v>
      </c>
      <c r="F380" s="59">
        <v>0</v>
      </c>
      <c r="G380" s="59">
        <v>731</v>
      </c>
    </row>
    <row r="381" spans="1:7" x14ac:dyDescent="0.25">
      <c r="A381" s="59">
        <v>212</v>
      </c>
      <c r="B381" s="59">
        <v>324</v>
      </c>
      <c r="C381" s="59">
        <v>567</v>
      </c>
      <c r="D381" s="59">
        <v>240</v>
      </c>
      <c r="E381" s="59">
        <v>112</v>
      </c>
      <c r="F381" s="59">
        <v>80</v>
      </c>
      <c r="G381" s="59">
        <v>1260</v>
      </c>
    </row>
    <row r="382" spans="1:7" x14ac:dyDescent="0.25">
      <c r="A382" s="59">
        <v>102</v>
      </c>
      <c r="B382" s="59">
        <v>158</v>
      </c>
      <c r="C382" s="59">
        <v>267</v>
      </c>
      <c r="D382" s="59">
        <v>90</v>
      </c>
      <c r="E382" s="59">
        <v>56</v>
      </c>
      <c r="F382" s="59">
        <v>34</v>
      </c>
      <c r="G382" s="59">
        <v>585</v>
      </c>
    </row>
    <row r="383" spans="1:7" x14ac:dyDescent="0.25">
      <c r="A383" s="59">
        <v>148</v>
      </c>
      <c r="B383" s="59">
        <v>239</v>
      </c>
      <c r="C383" s="59">
        <v>478</v>
      </c>
      <c r="D383" s="59">
        <v>228</v>
      </c>
      <c r="E383" s="59">
        <v>91</v>
      </c>
      <c r="F383" s="59">
        <v>66</v>
      </c>
      <c r="G383" s="59">
        <v>1417</v>
      </c>
    </row>
    <row r="384" spans="1:7" x14ac:dyDescent="0.25">
      <c r="A384" s="59">
        <v>175</v>
      </c>
      <c r="B384" s="59">
        <v>301</v>
      </c>
      <c r="C384" s="59">
        <v>546</v>
      </c>
      <c r="D384" s="59">
        <v>241</v>
      </c>
      <c r="E384" s="59">
        <v>126</v>
      </c>
      <c r="F384" s="59">
        <v>93</v>
      </c>
      <c r="G384" s="59">
        <v>1369</v>
      </c>
    </row>
    <row r="385" spans="1:7" x14ac:dyDescent="0.25">
      <c r="A385" s="59">
        <v>39</v>
      </c>
      <c r="B385" s="59">
        <v>104</v>
      </c>
      <c r="C385" s="59">
        <v>189</v>
      </c>
      <c r="D385" s="59">
        <v>85</v>
      </c>
      <c r="E385" s="59">
        <v>65</v>
      </c>
      <c r="F385" s="59">
        <v>32</v>
      </c>
      <c r="G385" s="59">
        <v>476</v>
      </c>
    </row>
    <row r="386" spans="1:7" x14ac:dyDescent="0.25">
      <c r="A386" s="59">
        <v>45</v>
      </c>
      <c r="B386" s="59">
        <v>89</v>
      </c>
      <c r="C386" s="59">
        <v>163</v>
      </c>
      <c r="D386" s="59">
        <v>74</v>
      </c>
      <c r="E386" s="59">
        <v>44</v>
      </c>
      <c r="F386" s="59">
        <v>22</v>
      </c>
      <c r="G386" s="59">
        <v>949</v>
      </c>
    </row>
    <row r="387" spans="1:7" x14ac:dyDescent="0.25">
      <c r="A387" s="59">
        <v>-4</v>
      </c>
      <c r="B387" s="59">
        <v>42</v>
      </c>
      <c r="C387" s="59">
        <v>75</v>
      </c>
      <c r="D387" s="59">
        <v>33</v>
      </c>
      <c r="E387" s="59">
        <v>46</v>
      </c>
      <c r="F387" s="59">
        <v>12</v>
      </c>
      <c r="G387" s="59">
        <v>190</v>
      </c>
    </row>
    <row r="388" spans="1:7" x14ac:dyDescent="0.25">
      <c r="A388" s="59">
        <v>47</v>
      </c>
      <c r="B388" s="59">
        <v>72</v>
      </c>
      <c r="C388" s="59">
        <v>121</v>
      </c>
      <c r="D388" s="59">
        <v>49</v>
      </c>
      <c r="E388" s="59">
        <v>25</v>
      </c>
      <c r="F388" s="59">
        <v>13</v>
      </c>
      <c r="G388" s="59">
        <v>809</v>
      </c>
    </row>
    <row r="389" spans="1:7" x14ac:dyDescent="0.25">
      <c r="A389" s="59">
        <v>45</v>
      </c>
      <c r="B389" s="59">
        <v>70</v>
      </c>
      <c r="C389" s="59">
        <v>118</v>
      </c>
      <c r="D389" s="59">
        <v>48</v>
      </c>
      <c r="E389" s="59">
        <v>25</v>
      </c>
      <c r="F389" s="59">
        <v>13</v>
      </c>
      <c r="G389" s="59">
        <v>766</v>
      </c>
    </row>
    <row r="390" spans="1:7" x14ac:dyDescent="0.25">
      <c r="A390" s="59">
        <v>-6</v>
      </c>
      <c r="B390" s="59">
        <v>63</v>
      </c>
      <c r="C390" s="59">
        <v>107</v>
      </c>
      <c r="D390" s="59">
        <v>44</v>
      </c>
      <c r="E390" s="59">
        <v>69</v>
      </c>
      <c r="F390" s="59">
        <v>40</v>
      </c>
      <c r="G390" s="59">
        <v>251</v>
      </c>
    </row>
    <row r="391" spans="1:7" x14ac:dyDescent="0.25">
      <c r="A391" s="59">
        <v>-32</v>
      </c>
      <c r="B391" s="59">
        <v>18</v>
      </c>
      <c r="C391" s="59">
        <v>106</v>
      </c>
      <c r="D391" s="59">
        <v>88</v>
      </c>
      <c r="E391" s="59">
        <v>50</v>
      </c>
      <c r="F391" s="59">
        <v>27</v>
      </c>
      <c r="G391" s="59">
        <v>715</v>
      </c>
    </row>
    <row r="392" spans="1:7" x14ac:dyDescent="0.25">
      <c r="A392" s="59">
        <v>11</v>
      </c>
      <c r="B392" s="59">
        <v>49</v>
      </c>
      <c r="C392" s="59">
        <v>85</v>
      </c>
      <c r="D392" s="59">
        <v>36</v>
      </c>
      <c r="E392" s="59">
        <v>38</v>
      </c>
      <c r="F392" s="59">
        <v>11</v>
      </c>
      <c r="G392" s="59">
        <v>187</v>
      </c>
    </row>
    <row r="393" spans="1:7" x14ac:dyDescent="0.25">
      <c r="A393" s="59">
        <v>-3</v>
      </c>
      <c r="B393" s="59">
        <v>42</v>
      </c>
      <c r="C393" s="59">
        <v>75</v>
      </c>
      <c r="D393" s="59">
        <v>33</v>
      </c>
      <c r="E393" s="59">
        <v>45</v>
      </c>
      <c r="F393" s="59">
        <v>12</v>
      </c>
      <c r="G393" s="59">
        <v>162</v>
      </c>
    </row>
    <row r="394" spans="1:7" x14ac:dyDescent="0.25">
      <c r="A394" s="59">
        <v>32</v>
      </c>
      <c r="B394" s="59">
        <v>77</v>
      </c>
      <c r="C394" s="59">
        <v>134</v>
      </c>
      <c r="D394" s="59">
        <v>57</v>
      </c>
      <c r="E394" s="59">
        <v>45</v>
      </c>
      <c r="F394" s="59">
        <v>18</v>
      </c>
      <c r="G394" s="59">
        <v>323</v>
      </c>
    </row>
    <row r="395" spans="1:7" x14ac:dyDescent="0.25">
      <c r="A395" s="59">
        <v>35</v>
      </c>
      <c r="B395" s="59">
        <v>72</v>
      </c>
      <c r="C395" s="59">
        <v>121</v>
      </c>
      <c r="D395" s="59">
        <v>49</v>
      </c>
      <c r="E395" s="59">
        <v>37</v>
      </c>
      <c r="F395" s="59">
        <v>15</v>
      </c>
      <c r="G395" s="59">
        <v>351</v>
      </c>
    </row>
    <row r="396" spans="1:7" x14ac:dyDescent="0.25">
      <c r="A396" s="59">
        <v>-4</v>
      </c>
      <c r="B396" s="59">
        <v>73</v>
      </c>
      <c r="C396" s="59">
        <v>125</v>
      </c>
      <c r="D396" s="59">
        <v>52</v>
      </c>
      <c r="E396" s="59">
        <v>77</v>
      </c>
      <c r="F396" s="59">
        <v>47</v>
      </c>
      <c r="G396" s="59">
        <v>421</v>
      </c>
    </row>
    <row r="397" spans="1:7" x14ac:dyDescent="0.25">
      <c r="A397" s="59">
        <v>68</v>
      </c>
      <c r="B397" s="59">
        <v>126</v>
      </c>
      <c r="C397" s="59">
        <v>210</v>
      </c>
      <c r="D397" s="59">
        <v>84</v>
      </c>
      <c r="E397" s="59">
        <v>58</v>
      </c>
      <c r="F397" s="59">
        <v>27</v>
      </c>
      <c r="G397" s="59">
        <v>632</v>
      </c>
    </row>
    <row r="398" spans="1:7" x14ac:dyDescent="0.25">
      <c r="A398" s="59">
        <v>74</v>
      </c>
      <c r="B398" s="59">
        <v>125</v>
      </c>
      <c r="C398" s="59">
        <v>214</v>
      </c>
      <c r="D398" s="59">
        <v>89</v>
      </c>
      <c r="E398" s="59">
        <v>51</v>
      </c>
      <c r="F398" s="59">
        <v>27</v>
      </c>
      <c r="G398" s="59">
        <v>481</v>
      </c>
    </row>
    <row r="399" spans="1:7" x14ac:dyDescent="0.25">
      <c r="A399" s="59">
        <v>15</v>
      </c>
      <c r="B399" s="59">
        <v>71</v>
      </c>
      <c r="C399" s="59">
        <v>129</v>
      </c>
      <c r="D399" s="59">
        <v>58</v>
      </c>
      <c r="E399" s="59">
        <v>56</v>
      </c>
      <c r="F399" s="59">
        <v>22</v>
      </c>
      <c r="G399" s="59">
        <v>325</v>
      </c>
    </row>
    <row r="400" spans="1:7" x14ac:dyDescent="0.25">
      <c r="A400" s="59">
        <v>94</v>
      </c>
      <c r="B400" s="59">
        <v>163</v>
      </c>
      <c r="C400" s="59">
        <v>325</v>
      </c>
      <c r="D400" s="59">
        <v>84</v>
      </c>
      <c r="E400" s="59">
        <v>69</v>
      </c>
      <c r="F400" s="59">
        <v>45</v>
      </c>
      <c r="G400" s="59">
        <v>1059</v>
      </c>
    </row>
    <row r="401" spans="1:7" x14ac:dyDescent="0.25">
      <c r="A401" s="59">
        <v>15</v>
      </c>
      <c r="B401" s="59">
        <v>32</v>
      </c>
      <c r="C401" s="59">
        <v>53</v>
      </c>
      <c r="D401" s="59">
        <v>21</v>
      </c>
      <c r="E401" s="59">
        <v>17</v>
      </c>
      <c r="F401" s="59">
        <v>5</v>
      </c>
      <c r="G401" s="59">
        <v>449</v>
      </c>
    </row>
    <row r="402" spans="1:7" x14ac:dyDescent="0.25">
      <c r="A402" s="59">
        <v>28</v>
      </c>
      <c r="B402" s="59">
        <v>47</v>
      </c>
      <c r="C402" s="59">
        <v>79</v>
      </c>
      <c r="D402" s="59">
        <v>32</v>
      </c>
      <c r="E402" s="59">
        <v>19</v>
      </c>
      <c r="F402" s="59">
        <v>8</v>
      </c>
      <c r="G402" s="59">
        <v>813</v>
      </c>
    </row>
    <row r="403" spans="1:7" x14ac:dyDescent="0.25">
      <c r="A403" s="59">
        <v>13</v>
      </c>
      <c r="B403" s="59">
        <v>66</v>
      </c>
      <c r="C403" s="59">
        <v>120</v>
      </c>
      <c r="D403" s="59">
        <v>54</v>
      </c>
      <c r="E403" s="59">
        <v>53</v>
      </c>
      <c r="F403" s="59">
        <v>20</v>
      </c>
      <c r="G403" s="59">
        <v>301</v>
      </c>
    </row>
    <row r="404" spans="1:7" x14ac:dyDescent="0.25">
      <c r="A404" s="59">
        <v>17</v>
      </c>
      <c r="B404" s="59">
        <v>132</v>
      </c>
      <c r="C404" s="59">
        <v>227</v>
      </c>
      <c r="D404" s="59">
        <v>95</v>
      </c>
      <c r="E404" s="59">
        <v>115</v>
      </c>
      <c r="F404" s="59">
        <v>86</v>
      </c>
      <c r="G404" s="59">
        <v>532</v>
      </c>
    </row>
    <row r="405" spans="1:7" x14ac:dyDescent="0.25">
      <c r="A405" s="59">
        <v>55</v>
      </c>
      <c r="B405" s="59">
        <v>108</v>
      </c>
      <c r="C405" s="59">
        <v>188</v>
      </c>
      <c r="D405" s="59">
        <v>80</v>
      </c>
      <c r="E405" s="59">
        <v>53</v>
      </c>
      <c r="F405" s="59">
        <v>26</v>
      </c>
      <c r="G405" s="59">
        <v>415</v>
      </c>
    </row>
    <row r="406" spans="1:7" x14ac:dyDescent="0.25">
      <c r="A406" s="59">
        <v>38</v>
      </c>
      <c r="B406" s="59">
        <v>77</v>
      </c>
      <c r="C406" s="59">
        <v>129</v>
      </c>
      <c r="D406" s="59">
        <v>52</v>
      </c>
      <c r="E406" s="59">
        <v>39</v>
      </c>
      <c r="F406" s="59">
        <v>16</v>
      </c>
      <c r="G406" s="59">
        <v>376</v>
      </c>
    </row>
    <row r="407" spans="1:7" x14ac:dyDescent="0.25">
      <c r="A407" s="59">
        <v>1</v>
      </c>
      <c r="B407" s="59">
        <v>87</v>
      </c>
      <c r="C407" s="59">
        <v>150</v>
      </c>
      <c r="D407" s="59">
        <v>63</v>
      </c>
      <c r="E407" s="59">
        <v>86</v>
      </c>
      <c r="F407" s="59">
        <v>57</v>
      </c>
      <c r="G407" s="59">
        <v>506</v>
      </c>
    </row>
    <row r="408" spans="1:7" x14ac:dyDescent="0.25">
      <c r="A408" s="59">
        <v>34</v>
      </c>
      <c r="B408" s="59">
        <v>63</v>
      </c>
      <c r="C408" s="59">
        <v>112</v>
      </c>
      <c r="D408" s="59">
        <v>49</v>
      </c>
      <c r="E408" s="59">
        <v>29</v>
      </c>
      <c r="F408" s="59">
        <v>16</v>
      </c>
      <c r="G408" s="59">
        <v>611</v>
      </c>
    </row>
    <row r="409" spans="1:7" x14ac:dyDescent="0.25">
      <c r="A409" s="59">
        <v>41</v>
      </c>
      <c r="B409" s="59">
        <v>84</v>
      </c>
      <c r="C409" s="59">
        <v>155</v>
      </c>
      <c r="D409" s="59">
        <v>71</v>
      </c>
      <c r="E409" s="59">
        <v>43</v>
      </c>
      <c r="F409" s="59">
        <v>22</v>
      </c>
      <c r="G409" s="59">
        <v>950</v>
      </c>
    </row>
    <row r="410" spans="1:7" x14ac:dyDescent="0.25">
      <c r="A410" s="59">
        <v>63</v>
      </c>
      <c r="B410" s="59">
        <v>105</v>
      </c>
      <c r="C410" s="59">
        <v>167</v>
      </c>
      <c r="D410" s="59">
        <v>62</v>
      </c>
      <c r="E410" s="59">
        <v>42</v>
      </c>
      <c r="F410" s="59">
        <v>19</v>
      </c>
      <c r="G410" s="59">
        <v>346</v>
      </c>
    </row>
    <row r="411" spans="1:7" x14ac:dyDescent="0.25">
      <c r="A411" s="59">
        <v>47</v>
      </c>
      <c r="B411" s="59">
        <v>72</v>
      </c>
      <c r="C411" s="59">
        <v>121</v>
      </c>
      <c r="D411" s="59">
        <v>49</v>
      </c>
      <c r="E411" s="59">
        <v>25</v>
      </c>
      <c r="F411" s="59">
        <v>13</v>
      </c>
      <c r="G411" s="59">
        <v>767</v>
      </c>
    </row>
    <row r="412" spans="1:7" x14ac:dyDescent="0.25">
      <c r="A412" s="59">
        <v>47</v>
      </c>
      <c r="B412" s="59">
        <v>72</v>
      </c>
      <c r="C412" s="59">
        <v>121</v>
      </c>
      <c r="D412" s="59">
        <v>49</v>
      </c>
      <c r="E412" s="59">
        <v>25</v>
      </c>
      <c r="F412" s="59">
        <v>13</v>
      </c>
      <c r="G412" s="59">
        <v>809</v>
      </c>
    </row>
    <row r="413" spans="1:7" x14ac:dyDescent="0.25">
      <c r="A413" s="59">
        <v>18</v>
      </c>
      <c r="B413" s="59">
        <v>37</v>
      </c>
      <c r="C413" s="59">
        <v>62</v>
      </c>
      <c r="D413" s="59">
        <v>25</v>
      </c>
      <c r="E413" s="59">
        <v>19</v>
      </c>
      <c r="F413" s="59">
        <v>7</v>
      </c>
      <c r="G413" s="59">
        <v>769</v>
      </c>
    </row>
    <row r="414" spans="1:7" x14ac:dyDescent="0.25">
      <c r="A414" s="59">
        <v>26</v>
      </c>
      <c r="B414" s="59">
        <v>71</v>
      </c>
      <c r="C414" s="59">
        <v>124</v>
      </c>
      <c r="D414" s="59">
        <v>53</v>
      </c>
      <c r="E414" s="59">
        <v>45</v>
      </c>
      <c r="F414" s="59">
        <v>17</v>
      </c>
      <c r="G414" s="59">
        <v>299</v>
      </c>
    </row>
    <row r="415" spans="1:7" x14ac:dyDescent="0.25">
      <c r="A415" s="59">
        <v>0</v>
      </c>
      <c r="B415" s="59">
        <v>87</v>
      </c>
      <c r="C415" s="59">
        <v>150</v>
      </c>
      <c r="D415" s="59">
        <v>63</v>
      </c>
      <c r="E415" s="59">
        <v>87</v>
      </c>
      <c r="F415" s="59">
        <v>57</v>
      </c>
      <c r="G415" s="59">
        <v>506</v>
      </c>
    </row>
    <row r="416" spans="1:7" x14ac:dyDescent="0.25">
      <c r="A416" s="59">
        <v>114</v>
      </c>
      <c r="B416" s="59">
        <v>186</v>
      </c>
      <c r="C416" s="59">
        <v>309</v>
      </c>
      <c r="D416" s="59">
        <v>85</v>
      </c>
      <c r="E416" s="59">
        <v>72</v>
      </c>
      <c r="F416" s="59">
        <v>40</v>
      </c>
      <c r="G416" s="59">
        <v>932</v>
      </c>
    </row>
    <row r="417" spans="1:7" x14ac:dyDescent="0.25">
      <c r="A417" s="59">
        <v>39</v>
      </c>
      <c r="B417" s="59">
        <v>104</v>
      </c>
      <c r="C417" s="59">
        <v>189</v>
      </c>
      <c r="D417" s="59">
        <v>85</v>
      </c>
      <c r="E417" s="59">
        <v>65</v>
      </c>
      <c r="F417" s="59">
        <v>32</v>
      </c>
      <c r="G417" s="59">
        <v>476</v>
      </c>
    </row>
    <row r="418" spans="1:7" x14ac:dyDescent="0.25">
      <c r="A418" s="59">
        <v>46</v>
      </c>
      <c r="B418" s="59">
        <v>89</v>
      </c>
      <c r="C418" s="59">
        <v>163</v>
      </c>
      <c r="D418" s="59">
        <v>74</v>
      </c>
      <c r="E418" s="59">
        <v>43</v>
      </c>
      <c r="F418" s="59">
        <v>22</v>
      </c>
      <c r="G418" s="59">
        <v>949</v>
      </c>
    </row>
    <row r="419" spans="1:7" x14ac:dyDescent="0.25">
      <c r="A419" s="59">
        <v>27</v>
      </c>
      <c r="B419" s="59">
        <v>48</v>
      </c>
      <c r="C419" s="59">
        <v>81</v>
      </c>
      <c r="D419" s="59">
        <v>33</v>
      </c>
      <c r="E419" s="59">
        <v>21</v>
      </c>
      <c r="F419" s="59">
        <v>9</v>
      </c>
      <c r="G419" s="59">
        <v>813</v>
      </c>
    </row>
    <row r="420" spans="1:7" x14ac:dyDescent="0.25">
      <c r="A420" s="59">
        <v>47</v>
      </c>
      <c r="B420" s="59">
        <v>72</v>
      </c>
      <c r="C420" s="59">
        <v>121</v>
      </c>
      <c r="D420" s="59">
        <v>49</v>
      </c>
      <c r="E420" s="59">
        <v>25</v>
      </c>
      <c r="F420" s="59">
        <v>13</v>
      </c>
      <c r="G420" s="59">
        <v>767</v>
      </c>
    </row>
    <row r="421" spans="1:7" x14ac:dyDescent="0.25">
      <c r="A421" s="59">
        <v>54</v>
      </c>
      <c r="B421" s="59">
        <v>108</v>
      </c>
      <c r="C421" s="59">
        <v>188</v>
      </c>
      <c r="D421" s="59">
        <v>80</v>
      </c>
      <c r="E421" s="59">
        <v>54</v>
      </c>
      <c r="F421" s="59">
        <v>26</v>
      </c>
      <c r="G421" s="59">
        <v>415</v>
      </c>
    </row>
    <row r="422" spans="1:7" x14ac:dyDescent="0.25">
      <c r="A422" s="59">
        <v>17</v>
      </c>
      <c r="B422" s="59">
        <v>132</v>
      </c>
      <c r="C422" s="59">
        <v>227</v>
      </c>
      <c r="D422" s="59">
        <v>95</v>
      </c>
      <c r="E422" s="59">
        <v>115</v>
      </c>
      <c r="F422" s="59">
        <v>86</v>
      </c>
      <c r="G422" s="59">
        <v>532</v>
      </c>
    </row>
    <row r="423" spans="1:7" x14ac:dyDescent="0.25">
      <c r="A423" s="59">
        <v>74</v>
      </c>
      <c r="B423" s="59">
        <v>125</v>
      </c>
      <c r="C423" s="59">
        <v>214</v>
      </c>
      <c r="D423" s="59">
        <v>89</v>
      </c>
      <c r="E423" s="59">
        <v>51</v>
      </c>
      <c r="F423" s="59">
        <v>27</v>
      </c>
      <c r="G423" s="59">
        <v>481</v>
      </c>
    </row>
    <row r="424" spans="1:7" x14ac:dyDescent="0.25">
      <c r="A424" s="59">
        <v>67</v>
      </c>
      <c r="B424" s="59">
        <v>126</v>
      </c>
      <c r="C424" s="59">
        <v>210</v>
      </c>
      <c r="D424" s="59">
        <v>84</v>
      </c>
      <c r="E424" s="59">
        <v>59</v>
      </c>
      <c r="F424" s="59">
        <v>27</v>
      </c>
      <c r="G424" s="59">
        <v>632</v>
      </c>
    </row>
    <row r="425" spans="1:7" x14ac:dyDescent="0.25">
      <c r="A425" s="59">
        <v>35</v>
      </c>
      <c r="B425" s="59">
        <v>63</v>
      </c>
      <c r="C425" s="59">
        <v>112</v>
      </c>
      <c r="D425" s="59">
        <v>49</v>
      </c>
      <c r="E425" s="59">
        <v>28</v>
      </c>
      <c r="F425" s="59">
        <v>16</v>
      </c>
      <c r="G425" s="59">
        <v>611</v>
      </c>
    </row>
    <row r="426" spans="1:7" x14ac:dyDescent="0.25">
      <c r="A426" s="59">
        <v>12</v>
      </c>
      <c r="B426" s="59">
        <v>66</v>
      </c>
      <c r="C426" s="59">
        <v>120</v>
      </c>
      <c r="D426" s="59">
        <v>54</v>
      </c>
      <c r="E426" s="59">
        <v>54</v>
      </c>
      <c r="F426" s="59">
        <v>20</v>
      </c>
      <c r="G426" s="59">
        <v>301</v>
      </c>
    </row>
    <row r="427" spans="1:7" x14ac:dyDescent="0.25">
      <c r="A427" s="59">
        <v>40</v>
      </c>
      <c r="B427" s="59">
        <v>84</v>
      </c>
      <c r="C427" s="59">
        <v>155</v>
      </c>
      <c r="D427" s="59">
        <v>71</v>
      </c>
      <c r="E427" s="59">
        <v>44</v>
      </c>
      <c r="F427" s="59">
        <v>22</v>
      </c>
      <c r="G427" s="59">
        <v>950</v>
      </c>
    </row>
    <row r="428" spans="1:7" x14ac:dyDescent="0.25">
      <c r="A428" s="59">
        <v>28</v>
      </c>
      <c r="B428" s="59">
        <v>47</v>
      </c>
      <c r="C428" s="59">
        <v>79</v>
      </c>
      <c r="D428" s="59">
        <v>32</v>
      </c>
      <c r="E428" s="59">
        <v>19</v>
      </c>
      <c r="F428" s="59">
        <v>8</v>
      </c>
      <c r="G428" s="59">
        <v>813</v>
      </c>
    </row>
    <row r="429" spans="1:7" x14ac:dyDescent="0.25">
      <c r="A429" s="59">
        <v>15</v>
      </c>
      <c r="B429" s="59">
        <v>32</v>
      </c>
      <c r="C429" s="59">
        <v>53</v>
      </c>
      <c r="D429" s="59">
        <v>21</v>
      </c>
      <c r="E429" s="59">
        <v>17</v>
      </c>
      <c r="F429" s="59">
        <v>5</v>
      </c>
      <c r="G429" s="59">
        <v>449</v>
      </c>
    </row>
    <row r="430" spans="1:7" x14ac:dyDescent="0.25">
      <c r="A430" s="59">
        <v>94</v>
      </c>
      <c r="B430" s="59">
        <v>163</v>
      </c>
      <c r="C430" s="59">
        <v>325</v>
      </c>
      <c r="D430" s="59">
        <v>106</v>
      </c>
      <c r="E430" s="59">
        <v>69</v>
      </c>
      <c r="F430" s="59">
        <v>45</v>
      </c>
      <c r="G430" s="59">
        <v>1059</v>
      </c>
    </row>
    <row r="431" spans="1:7" x14ac:dyDescent="0.25">
      <c r="A431" s="59">
        <v>-4</v>
      </c>
      <c r="B431" s="59">
        <v>73</v>
      </c>
      <c r="C431" s="59">
        <v>125</v>
      </c>
      <c r="D431" s="59">
        <v>52</v>
      </c>
      <c r="E431" s="59">
        <v>77</v>
      </c>
      <c r="F431" s="59">
        <v>47</v>
      </c>
      <c r="G431" s="59">
        <v>446</v>
      </c>
    </row>
    <row r="432" spans="1:7" x14ac:dyDescent="0.25">
      <c r="A432" s="59">
        <v>366</v>
      </c>
      <c r="B432" s="59">
        <v>420</v>
      </c>
      <c r="C432" s="59">
        <v>492</v>
      </c>
      <c r="D432" s="59">
        <v>72</v>
      </c>
      <c r="E432" s="59">
        <v>54</v>
      </c>
      <c r="F432" s="59">
        <v>23</v>
      </c>
      <c r="G432" s="59">
        <v>-54</v>
      </c>
    </row>
    <row r="433" spans="1:7" x14ac:dyDescent="0.25">
      <c r="A433" s="59">
        <v>16</v>
      </c>
      <c r="B433" s="59">
        <v>71</v>
      </c>
      <c r="C433" s="59">
        <v>129</v>
      </c>
      <c r="D433" s="59">
        <v>58</v>
      </c>
      <c r="E433" s="59">
        <v>55</v>
      </c>
      <c r="F433" s="59">
        <v>22</v>
      </c>
      <c r="G433" s="59">
        <v>325</v>
      </c>
    </row>
    <row r="434" spans="1:7" x14ac:dyDescent="0.25">
      <c r="A434" s="59">
        <v>11</v>
      </c>
      <c r="B434" s="59">
        <v>27</v>
      </c>
      <c r="C434" s="59">
        <v>45</v>
      </c>
      <c r="D434" s="59">
        <v>18</v>
      </c>
      <c r="E434" s="59">
        <v>16</v>
      </c>
      <c r="F434" s="59">
        <v>5</v>
      </c>
      <c r="G434" s="59">
        <v>816</v>
      </c>
    </row>
    <row r="435" spans="1:7" x14ac:dyDescent="0.25">
      <c r="A435" s="59">
        <v>32</v>
      </c>
      <c r="B435" s="59">
        <v>43</v>
      </c>
      <c r="C435" s="59">
        <v>43</v>
      </c>
      <c r="D435" s="59">
        <v>0</v>
      </c>
      <c r="E435" s="59">
        <v>11</v>
      </c>
      <c r="F435" s="59">
        <v>0</v>
      </c>
      <c r="G435" s="59">
        <v>731</v>
      </c>
    </row>
    <row r="436" spans="1:7" x14ac:dyDescent="0.25">
      <c r="A436" s="59">
        <v>-4</v>
      </c>
      <c r="B436" s="59">
        <v>42</v>
      </c>
      <c r="C436" s="59">
        <v>75</v>
      </c>
      <c r="D436" s="59">
        <v>33</v>
      </c>
      <c r="E436" s="59">
        <v>46</v>
      </c>
      <c r="F436" s="59">
        <v>12</v>
      </c>
      <c r="G436" s="59">
        <v>162</v>
      </c>
    </row>
    <row r="437" spans="1:7" x14ac:dyDescent="0.25">
      <c r="A437" s="59">
        <v>-7</v>
      </c>
      <c r="B437" s="59">
        <v>63</v>
      </c>
      <c r="C437" s="59">
        <v>107</v>
      </c>
      <c r="D437" s="59">
        <v>44</v>
      </c>
      <c r="E437" s="59">
        <v>70</v>
      </c>
      <c r="F437" s="59">
        <v>40</v>
      </c>
      <c r="G437" s="59">
        <v>251</v>
      </c>
    </row>
    <row r="438" spans="1:7" x14ac:dyDescent="0.25">
      <c r="A438" s="59">
        <v>29</v>
      </c>
      <c r="B438" s="59">
        <v>64</v>
      </c>
      <c r="C438" s="59">
        <v>107</v>
      </c>
      <c r="D438" s="59">
        <v>43</v>
      </c>
      <c r="E438" s="59">
        <v>35</v>
      </c>
      <c r="F438" s="59">
        <v>13</v>
      </c>
      <c r="G438" s="59">
        <v>231</v>
      </c>
    </row>
    <row r="439" spans="1:7" x14ac:dyDescent="0.25">
      <c r="A439" s="59">
        <v>26</v>
      </c>
      <c r="B439" s="59">
        <v>72</v>
      </c>
      <c r="C439" s="59">
        <v>119</v>
      </c>
      <c r="D439" s="59">
        <v>47</v>
      </c>
      <c r="E439" s="59">
        <v>46</v>
      </c>
      <c r="F439" s="59">
        <v>15</v>
      </c>
      <c r="G439" s="59">
        <v>361</v>
      </c>
    </row>
    <row r="440" spans="1:7" x14ac:dyDescent="0.25">
      <c r="A440" s="59">
        <v>-3</v>
      </c>
      <c r="B440" s="59">
        <v>42</v>
      </c>
      <c r="C440" s="59">
        <v>75</v>
      </c>
      <c r="D440" s="59">
        <v>33</v>
      </c>
      <c r="E440" s="59">
        <v>45</v>
      </c>
      <c r="F440" s="59">
        <v>12</v>
      </c>
      <c r="G440" s="59">
        <v>190</v>
      </c>
    </row>
    <row r="441" spans="1:7" x14ac:dyDescent="0.25">
      <c r="A441" s="59">
        <v>102</v>
      </c>
      <c r="B441" s="59">
        <v>139</v>
      </c>
      <c r="C441" s="59">
        <v>234</v>
      </c>
      <c r="D441" s="59">
        <v>95</v>
      </c>
      <c r="E441" s="59">
        <v>37</v>
      </c>
      <c r="F441" s="59">
        <v>26</v>
      </c>
      <c r="G441" s="59">
        <v>799</v>
      </c>
    </row>
    <row r="442" spans="1:7" x14ac:dyDescent="0.25">
      <c r="A442" s="59">
        <v>91</v>
      </c>
      <c r="B442" s="59">
        <v>126</v>
      </c>
      <c r="C442" s="59">
        <v>213</v>
      </c>
      <c r="D442" s="59">
        <v>87</v>
      </c>
      <c r="E442" s="59">
        <v>35</v>
      </c>
      <c r="F442" s="59">
        <v>24</v>
      </c>
      <c r="G442" s="59">
        <v>756</v>
      </c>
    </row>
    <row r="443" spans="1:7" x14ac:dyDescent="0.25">
      <c r="A443" s="59">
        <v>83</v>
      </c>
      <c r="B443" s="59">
        <v>117</v>
      </c>
      <c r="C443" s="59">
        <v>198</v>
      </c>
      <c r="D443" s="59">
        <v>81</v>
      </c>
      <c r="E443" s="59">
        <v>34</v>
      </c>
      <c r="F443" s="59">
        <v>22</v>
      </c>
      <c r="G443" s="59">
        <v>441</v>
      </c>
    </row>
    <row r="444" spans="1:7" x14ac:dyDescent="0.25">
      <c r="A444" s="59">
        <v>-208</v>
      </c>
      <c r="B444" s="59">
        <v>-62</v>
      </c>
      <c r="C444" s="59">
        <v>63</v>
      </c>
      <c r="D444" s="59">
        <v>147</v>
      </c>
      <c r="E444" s="59">
        <v>146</v>
      </c>
      <c r="F444" s="59">
        <v>113</v>
      </c>
      <c r="G444" s="59">
        <v>1118</v>
      </c>
    </row>
    <row r="445" spans="1:7" x14ac:dyDescent="0.25">
      <c r="A445" s="59">
        <v>194</v>
      </c>
      <c r="B445" s="59">
        <v>284</v>
      </c>
      <c r="C445" s="59">
        <v>523</v>
      </c>
      <c r="D445" s="59">
        <v>215</v>
      </c>
      <c r="E445" s="59">
        <v>90</v>
      </c>
      <c r="F445" s="59">
        <v>66</v>
      </c>
      <c r="G445" s="59">
        <v>1260</v>
      </c>
    </row>
    <row r="446" spans="1:7" x14ac:dyDescent="0.25">
      <c r="A446" s="59">
        <v>259</v>
      </c>
      <c r="B446" s="59">
        <v>405</v>
      </c>
      <c r="C446" s="59">
        <v>675</v>
      </c>
      <c r="D446" s="59">
        <v>236</v>
      </c>
      <c r="E446" s="59">
        <v>146</v>
      </c>
      <c r="F446" s="59">
        <v>94</v>
      </c>
      <c r="G446" s="59">
        <v>2041</v>
      </c>
    </row>
    <row r="447" spans="1:7" x14ac:dyDescent="0.25">
      <c r="A447" s="59">
        <v>141</v>
      </c>
      <c r="B447" s="59">
        <v>268</v>
      </c>
      <c r="C447" s="59">
        <v>513</v>
      </c>
      <c r="D447" s="59">
        <v>262</v>
      </c>
      <c r="E447" s="59">
        <v>127</v>
      </c>
      <c r="F447" s="59">
        <v>93</v>
      </c>
      <c r="G447" s="59">
        <v>1471</v>
      </c>
    </row>
    <row r="448" spans="1:7" x14ac:dyDescent="0.25">
      <c r="A448" s="59">
        <v>-119</v>
      </c>
      <c r="B448" s="59">
        <v>-32</v>
      </c>
      <c r="C448" s="59">
        <v>182</v>
      </c>
      <c r="D448" s="59">
        <v>218</v>
      </c>
      <c r="E448" s="59">
        <v>87</v>
      </c>
      <c r="F448" s="59">
        <v>66</v>
      </c>
      <c r="G448" s="59">
        <v>1480</v>
      </c>
    </row>
    <row r="449" spans="1:7" x14ac:dyDescent="0.25">
      <c r="A449" s="59">
        <v>1</v>
      </c>
      <c r="B449" s="59">
        <v>87</v>
      </c>
      <c r="C449" s="59">
        <v>150</v>
      </c>
      <c r="D449" s="59">
        <v>63</v>
      </c>
      <c r="E449" s="59">
        <v>86</v>
      </c>
      <c r="F449" s="59">
        <v>57</v>
      </c>
      <c r="G449" s="59">
        <v>187</v>
      </c>
    </row>
    <row r="450" spans="1:7" x14ac:dyDescent="0.25">
      <c r="A450" s="59">
        <v>63</v>
      </c>
      <c r="B450" s="59">
        <v>105</v>
      </c>
      <c r="C450" s="59">
        <v>167</v>
      </c>
      <c r="D450" s="59">
        <v>62</v>
      </c>
      <c r="E450" s="59">
        <v>42</v>
      </c>
      <c r="F450" s="59">
        <v>19</v>
      </c>
      <c r="G450" s="59">
        <v>346</v>
      </c>
    </row>
    <row r="451" spans="1:7" x14ac:dyDescent="0.25">
      <c r="A451" s="59">
        <v>38</v>
      </c>
      <c r="B451" s="59">
        <v>77</v>
      </c>
      <c r="C451" s="59">
        <v>129</v>
      </c>
      <c r="D451" s="59">
        <v>52</v>
      </c>
      <c r="E451" s="59">
        <v>39</v>
      </c>
      <c r="F451" s="59">
        <v>16</v>
      </c>
      <c r="G451" s="59">
        <v>376</v>
      </c>
    </row>
    <row r="452" spans="1:7" x14ac:dyDescent="0.25">
      <c r="A452" s="59">
        <v>34</v>
      </c>
      <c r="B452" s="59">
        <v>62</v>
      </c>
      <c r="C452" s="59">
        <v>110</v>
      </c>
      <c r="D452" s="59">
        <v>48</v>
      </c>
      <c r="E452" s="59">
        <v>28</v>
      </c>
      <c r="F452" s="59">
        <v>15</v>
      </c>
      <c r="G452" s="59">
        <v>611</v>
      </c>
    </row>
    <row r="453" spans="1:7" x14ac:dyDescent="0.25">
      <c r="A453" s="59">
        <v>39</v>
      </c>
      <c r="B453" s="59">
        <v>104</v>
      </c>
      <c r="C453" s="59">
        <v>189</v>
      </c>
      <c r="D453" s="59">
        <v>85</v>
      </c>
      <c r="E453" s="59">
        <v>65</v>
      </c>
      <c r="F453" s="59">
        <v>32</v>
      </c>
      <c r="G453" s="59">
        <v>476</v>
      </c>
    </row>
    <row r="454" spans="1:7" x14ac:dyDescent="0.25">
      <c r="A454" s="59">
        <v>47</v>
      </c>
      <c r="B454" s="59">
        <v>72</v>
      </c>
      <c r="C454" s="59">
        <v>121</v>
      </c>
      <c r="D454" s="59">
        <v>49</v>
      </c>
      <c r="E454" s="59">
        <v>25</v>
      </c>
      <c r="F454" s="59">
        <v>13</v>
      </c>
      <c r="G454" s="59">
        <v>767</v>
      </c>
    </row>
    <row r="455" spans="1:7" x14ac:dyDescent="0.25">
      <c r="A455" s="59">
        <v>29</v>
      </c>
      <c r="B455" s="59">
        <v>49</v>
      </c>
      <c r="C455" s="59">
        <v>82</v>
      </c>
      <c r="D455" s="59">
        <v>33</v>
      </c>
      <c r="E455" s="59">
        <v>20</v>
      </c>
      <c r="F455" s="59">
        <v>9</v>
      </c>
      <c r="G455" s="59">
        <v>768</v>
      </c>
    </row>
    <row r="456" spans="1:7" x14ac:dyDescent="0.25">
      <c r="A456" s="59">
        <v>-3</v>
      </c>
      <c r="B456" s="59">
        <v>42</v>
      </c>
      <c r="C456" s="59">
        <v>75</v>
      </c>
      <c r="D456" s="59">
        <v>33</v>
      </c>
      <c r="E456" s="59">
        <v>45</v>
      </c>
      <c r="F456" s="59">
        <v>12</v>
      </c>
      <c r="G456" s="59">
        <v>36</v>
      </c>
    </row>
    <row r="457" spans="1:7" x14ac:dyDescent="0.25">
      <c r="A457" s="59">
        <v>-7</v>
      </c>
      <c r="B457" s="59">
        <v>63</v>
      </c>
      <c r="C457" s="59">
        <v>107</v>
      </c>
      <c r="D457" s="59">
        <v>44</v>
      </c>
      <c r="E457" s="59">
        <v>70</v>
      </c>
      <c r="F457" s="59">
        <v>40</v>
      </c>
      <c r="G457" s="59">
        <v>251</v>
      </c>
    </row>
    <row r="458" spans="1:7" x14ac:dyDescent="0.25">
      <c r="A458" s="59">
        <v>11</v>
      </c>
      <c r="B458" s="59">
        <v>49</v>
      </c>
      <c r="C458" s="59">
        <v>85</v>
      </c>
      <c r="D458" s="59">
        <v>36</v>
      </c>
      <c r="E458" s="59">
        <v>38</v>
      </c>
      <c r="F458" s="59">
        <v>11</v>
      </c>
      <c r="G458" s="59">
        <v>187</v>
      </c>
    </row>
    <row r="459" spans="1:7" x14ac:dyDescent="0.25">
      <c r="A459" s="59">
        <v>10</v>
      </c>
      <c r="B459" s="59">
        <v>27</v>
      </c>
      <c r="C459" s="59">
        <v>45</v>
      </c>
      <c r="D459" s="59">
        <v>18</v>
      </c>
      <c r="E459" s="59">
        <v>17</v>
      </c>
      <c r="F459" s="59">
        <v>5</v>
      </c>
      <c r="G459" s="59">
        <v>816</v>
      </c>
    </row>
    <row r="460" spans="1:7" x14ac:dyDescent="0.25">
      <c r="A460" s="59">
        <v>5</v>
      </c>
      <c r="B460" s="59">
        <v>35</v>
      </c>
      <c r="C460" s="59">
        <v>63</v>
      </c>
      <c r="D460" s="59">
        <v>28</v>
      </c>
      <c r="E460" s="59">
        <v>30</v>
      </c>
      <c r="F460" s="59">
        <v>8</v>
      </c>
      <c r="G460" s="59">
        <v>958</v>
      </c>
    </row>
    <row r="461" spans="1:7" x14ac:dyDescent="0.25">
      <c r="A461" s="59">
        <v>-33</v>
      </c>
      <c r="B461" s="59">
        <v>18</v>
      </c>
      <c r="C461" s="59">
        <v>106</v>
      </c>
      <c r="D461" s="59">
        <v>88</v>
      </c>
      <c r="E461" s="59">
        <v>51</v>
      </c>
      <c r="F461" s="59">
        <v>27</v>
      </c>
      <c r="G461" s="59">
        <v>715</v>
      </c>
    </row>
    <row r="462" spans="1:7" x14ac:dyDescent="0.25">
      <c r="A462" s="59">
        <v>26</v>
      </c>
      <c r="B462" s="59">
        <v>72</v>
      </c>
      <c r="C462" s="59">
        <v>119</v>
      </c>
      <c r="D462" s="59">
        <v>47</v>
      </c>
      <c r="E462" s="59">
        <v>46</v>
      </c>
      <c r="F462" s="59">
        <v>15</v>
      </c>
      <c r="G462" s="59">
        <v>361</v>
      </c>
    </row>
    <row r="463" spans="1:7" x14ac:dyDescent="0.25">
      <c r="A463" s="59">
        <v>74</v>
      </c>
      <c r="B463" s="59">
        <v>125</v>
      </c>
      <c r="C463" s="59">
        <v>214</v>
      </c>
      <c r="D463" s="59">
        <v>89</v>
      </c>
      <c r="E463" s="59">
        <v>51</v>
      </c>
      <c r="F463" s="59">
        <v>27</v>
      </c>
      <c r="G463" s="59">
        <v>94</v>
      </c>
    </row>
    <row r="464" spans="1:7" x14ac:dyDescent="0.25">
      <c r="A464" s="59">
        <v>15</v>
      </c>
      <c r="B464" s="59">
        <v>32</v>
      </c>
      <c r="C464" s="59">
        <v>53</v>
      </c>
      <c r="D464" s="59">
        <v>21</v>
      </c>
      <c r="E464" s="59">
        <v>17</v>
      </c>
      <c r="F464" s="59">
        <v>5</v>
      </c>
      <c r="G464" s="59">
        <v>449</v>
      </c>
    </row>
    <row r="465" spans="1:7" x14ac:dyDescent="0.25">
      <c r="A465" s="59">
        <v>68</v>
      </c>
      <c r="B465" s="59">
        <v>126</v>
      </c>
      <c r="C465" s="59">
        <v>210</v>
      </c>
      <c r="D465" s="59">
        <v>84</v>
      </c>
      <c r="E465" s="59">
        <v>58</v>
      </c>
      <c r="F465" s="59">
        <v>27</v>
      </c>
      <c r="G465" s="59">
        <v>632</v>
      </c>
    </row>
    <row r="466" spans="1:7" x14ac:dyDescent="0.25">
      <c r="A466" s="59">
        <v>13</v>
      </c>
      <c r="B466" s="59">
        <v>66</v>
      </c>
      <c r="C466" s="59">
        <v>120</v>
      </c>
      <c r="D466" s="59">
        <v>54</v>
      </c>
      <c r="E466" s="59">
        <v>53</v>
      </c>
      <c r="F466" s="59">
        <v>20</v>
      </c>
      <c r="G466" s="59">
        <v>301</v>
      </c>
    </row>
    <row r="467" spans="1:7" x14ac:dyDescent="0.25">
      <c r="A467" s="59">
        <v>17</v>
      </c>
      <c r="B467" s="59">
        <v>132</v>
      </c>
      <c r="C467" s="59">
        <v>227</v>
      </c>
      <c r="D467" s="59">
        <v>95</v>
      </c>
      <c r="E467" s="59">
        <v>115</v>
      </c>
      <c r="F467" s="59">
        <v>86</v>
      </c>
      <c r="G467" s="59">
        <v>532</v>
      </c>
    </row>
    <row r="468" spans="1:7" x14ac:dyDescent="0.25">
      <c r="A468" s="59">
        <v>27</v>
      </c>
      <c r="B468" s="59">
        <v>47</v>
      </c>
      <c r="C468" s="59">
        <v>79</v>
      </c>
      <c r="D468" s="59">
        <v>32</v>
      </c>
      <c r="E468" s="59">
        <v>20</v>
      </c>
      <c r="F468" s="59">
        <v>8</v>
      </c>
      <c r="G468" s="59">
        <v>813</v>
      </c>
    </row>
    <row r="469" spans="1:7" x14ac:dyDescent="0.25">
      <c r="A469" s="59">
        <v>29</v>
      </c>
      <c r="B469" s="59">
        <v>55</v>
      </c>
      <c r="C469" s="59">
        <v>98</v>
      </c>
      <c r="D469" s="59">
        <v>43</v>
      </c>
      <c r="E469" s="59">
        <v>26</v>
      </c>
      <c r="F469" s="59">
        <v>14</v>
      </c>
      <c r="G469" s="59">
        <v>613</v>
      </c>
    </row>
    <row r="470" spans="1:7" x14ac:dyDescent="0.25">
      <c r="A470" s="59">
        <v>54</v>
      </c>
      <c r="B470" s="59">
        <v>108</v>
      </c>
      <c r="C470" s="59">
        <v>180</v>
      </c>
      <c r="D470" s="59">
        <v>72</v>
      </c>
      <c r="E470" s="59">
        <v>54</v>
      </c>
      <c r="F470" s="59">
        <v>23</v>
      </c>
      <c r="G470" s="59">
        <v>189</v>
      </c>
    </row>
    <row r="471" spans="1:7" x14ac:dyDescent="0.25">
      <c r="A471" s="59">
        <v>91</v>
      </c>
      <c r="B471" s="59">
        <v>126</v>
      </c>
      <c r="C471" s="59">
        <v>213</v>
      </c>
      <c r="D471" s="59">
        <v>87</v>
      </c>
      <c r="E471" s="59">
        <v>35</v>
      </c>
      <c r="F471" s="59">
        <v>24</v>
      </c>
      <c r="G471" s="59">
        <v>756</v>
      </c>
    </row>
    <row r="472" spans="1:7" x14ac:dyDescent="0.25">
      <c r="A472" s="59">
        <v>84</v>
      </c>
      <c r="B472" s="59">
        <v>117</v>
      </c>
      <c r="C472" s="59">
        <v>198</v>
      </c>
      <c r="D472" s="59">
        <v>81</v>
      </c>
      <c r="E472" s="59">
        <v>33</v>
      </c>
      <c r="F472" s="59">
        <v>22</v>
      </c>
      <c r="G472" s="59">
        <v>441</v>
      </c>
    </row>
    <row r="473" spans="1:7" x14ac:dyDescent="0.25">
      <c r="A473" s="59">
        <v>31</v>
      </c>
      <c r="B473" s="59">
        <v>77</v>
      </c>
      <c r="C473" s="59">
        <v>134</v>
      </c>
      <c r="D473" s="59">
        <v>57</v>
      </c>
      <c r="E473" s="59">
        <v>46</v>
      </c>
      <c r="F473" s="59">
        <v>18</v>
      </c>
      <c r="G473" s="59">
        <v>323</v>
      </c>
    </row>
    <row r="474" spans="1:7" x14ac:dyDescent="0.25">
      <c r="A474" s="59">
        <v>35</v>
      </c>
      <c r="B474" s="59">
        <v>72</v>
      </c>
      <c r="C474" s="59">
        <v>121</v>
      </c>
      <c r="D474" s="59">
        <v>49</v>
      </c>
      <c r="E474" s="59">
        <v>37</v>
      </c>
      <c r="F474" s="59">
        <v>15</v>
      </c>
      <c r="G474" s="59">
        <v>351</v>
      </c>
    </row>
    <row r="475" spans="1:7" x14ac:dyDescent="0.25">
      <c r="A475" s="59">
        <v>70</v>
      </c>
      <c r="B475" s="59">
        <v>109</v>
      </c>
      <c r="C475" s="59">
        <v>193</v>
      </c>
      <c r="D475" s="59">
        <v>84</v>
      </c>
      <c r="E475" s="59">
        <v>39</v>
      </c>
      <c r="F475" s="59">
        <v>27</v>
      </c>
      <c r="G475" s="59">
        <v>603</v>
      </c>
    </row>
    <row r="476" spans="1:7" x14ac:dyDescent="0.25">
      <c r="A476" s="59">
        <v>166</v>
      </c>
      <c r="B476" s="59">
        <v>253</v>
      </c>
      <c r="C476" s="59">
        <v>467</v>
      </c>
      <c r="D476" s="59">
        <v>233</v>
      </c>
      <c r="E476" s="59">
        <v>87</v>
      </c>
      <c r="F476" s="59">
        <v>66</v>
      </c>
      <c r="G476" s="59">
        <v>923</v>
      </c>
    </row>
    <row r="477" spans="1:7" x14ac:dyDescent="0.25">
      <c r="A477" s="59">
        <v>45</v>
      </c>
      <c r="B477" s="59">
        <v>70</v>
      </c>
      <c r="C477" s="59">
        <v>118</v>
      </c>
      <c r="D477" s="59">
        <v>48</v>
      </c>
      <c r="E477" s="59">
        <v>25</v>
      </c>
      <c r="F477" s="59">
        <v>13</v>
      </c>
      <c r="G477" s="59">
        <v>766</v>
      </c>
    </row>
    <row r="478" spans="1:7" x14ac:dyDescent="0.25">
      <c r="A478" s="59">
        <v>34</v>
      </c>
      <c r="B478" s="59">
        <v>62</v>
      </c>
      <c r="C478" s="59">
        <v>110</v>
      </c>
      <c r="D478" s="59">
        <v>48</v>
      </c>
      <c r="E478" s="59">
        <v>28</v>
      </c>
      <c r="F478" s="59">
        <v>15</v>
      </c>
      <c r="G478" s="59">
        <v>611</v>
      </c>
    </row>
    <row r="479" spans="1:7" x14ac:dyDescent="0.25">
      <c r="A479" s="59">
        <v>47</v>
      </c>
      <c r="B479" s="59">
        <v>72</v>
      </c>
      <c r="C479" s="59">
        <v>121</v>
      </c>
      <c r="D479" s="59">
        <v>49</v>
      </c>
      <c r="E479" s="59">
        <v>25</v>
      </c>
      <c r="F479" s="59">
        <v>13</v>
      </c>
      <c r="G479" s="59">
        <v>809</v>
      </c>
    </row>
    <row r="480" spans="1:7" x14ac:dyDescent="0.25">
      <c r="A480" s="59">
        <v>38</v>
      </c>
      <c r="B480" s="59">
        <v>104</v>
      </c>
      <c r="C480" s="59">
        <v>189</v>
      </c>
      <c r="D480" s="59">
        <v>85</v>
      </c>
      <c r="E480" s="59">
        <v>66</v>
      </c>
      <c r="F480" s="59">
        <v>32</v>
      </c>
      <c r="G480" s="59">
        <v>476</v>
      </c>
    </row>
    <row r="481" spans="1:7" x14ac:dyDescent="0.25">
      <c r="A481" s="59">
        <v>28</v>
      </c>
      <c r="B481" s="59">
        <v>64</v>
      </c>
      <c r="C481" s="59">
        <v>107</v>
      </c>
      <c r="D481" s="59">
        <v>43</v>
      </c>
      <c r="E481" s="59">
        <v>36</v>
      </c>
      <c r="F481" s="59">
        <v>13</v>
      </c>
      <c r="G481" s="59">
        <v>231</v>
      </c>
    </row>
    <row r="482" spans="1:7" x14ac:dyDescent="0.25">
      <c r="A482" s="59">
        <v>26</v>
      </c>
      <c r="B482" s="59">
        <v>72</v>
      </c>
      <c r="C482" s="59">
        <v>119</v>
      </c>
      <c r="D482" s="59">
        <v>47</v>
      </c>
      <c r="E482" s="59">
        <v>46</v>
      </c>
      <c r="F482" s="59">
        <v>15</v>
      </c>
      <c r="G482" s="59">
        <v>361</v>
      </c>
    </row>
    <row r="483" spans="1:7" x14ac:dyDescent="0.25">
      <c r="A483" s="59">
        <v>-32</v>
      </c>
      <c r="B483" s="59">
        <v>18</v>
      </c>
      <c r="C483" s="59">
        <v>106</v>
      </c>
      <c r="D483" s="59">
        <v>88</v>
      </c>
      <c r="E483" s="59">
        <v>50</v>
      </c>
      <c r="F483" s="59">
        <v>27</v>
      </c>
      <c r="G483" s="59">
        <v>715</v>
      </c>
    </row>
    <row r="484" spans="1:7" x14ac:dyDescent="0.25">
      <c r="A484" s="59">
        <v>-7</v>
      </c>
      <c r="B484" s="59">
        <v>63</v>
      </c>
      <c r="C484" s="59">
        <v>107</v>
      </c>
      <c r="D484" s="59">
        <v>44</v>
      </c>
      <c r="E484" s="59">
        <v>70</v>
      </c>
      <c r="F484" s="59">
        <v>40</v>
      </c>
      <c r="G484" s="59">
        <v>251</v>
      </c>
    </row>
    <row r="485" spans="1:7" x14ac:dyDescent="0.25">
      <c r="A485" s="59">
        <v>10</v>
      </c>
      <c r="B485" s="59">
        <v>49</v>
      </c>
      <c r="C485" s="59">
        <v>85</v>
      </c>
      <c r="D485" s="59">
        <v>36</v>
      </c>
      <c r="E485" s="59">
        <v>39</v>
      </c>
      <c r="F485" s="59">
        <v>11</v>
      </c>
      <c r="G485" s="59">
        <v>187</v>
      </c>
    </row>
    <row r="486" spans="1:7" x14ac:dyDescent="0.25">
      <c r="A486" s="59">
        <v>-4</v>
      </c>
      <c r="B486" s="59">
        <v>42</v>
      </c>
      <c r="C486" s="59">
        <v>75</v>
      </c>
      <c r="D486" s="59">
        <v>33</v>
      </c>
      <c r="E486" s="59">
        <v>46</v>
      </c>
      <c r="F486" s="59">
        <v>12</v>
      </c>
      <c r="G486" s="59">
        <v>162</v>
      </c>
    </row>
    <row r="487" spans="1:7" x14ac:dyDescent="0.25">
      <c r="A487" s="59">
        <v>45</v>
      </c>
      <c r="B487" s="59">
        <v>89</v>
      </c>
      <c r="C487" s="59">
        <v>163</v>
      </c>
      <c r="D487" s="59">
        <v>74</v>
      </c>
      <c r="E487" s="59">
        <v>44</v>
      </c>
      <c r="F487" s="59">
        <v>22</v>
      </c>
      <c r="G487" s="59">
        <v>949</v>
      </c>
    </row>
    <row r="488" spans="1:7" x14ac:dyDescent="0.25">
      <c r="A488" s="59">
        <v>26</v>
      </c>
      <c r="B488" s="59">
        <v>71</v>
      </c>
      <c r="C488" s="59">
        <v>124</v>
      </c>
      <c r="D488" s="59">
        <v>53</v>
      </c>
      <c r="E488" s="59">
        <v>45</v>
      </c>
      <c r="F488" s="59">
        <v>17</v>
      </c>
      <c r="G488" s="59">
        <v>299</v>
      </c>
    </row>
    <row r="489" spans="1:7" x14ac:dyDescent="0.25">
      <c r="A489" s="59">
        <v>149</v>
      </c>
      <c r="B489" s="59">
        <v>239</v>
      </c>
      <c r="C489" s="59">
        <v>478</v>
      </c>
      <c r="D489" s="59">
        <v>259</v>
      </c>
      <c r="E489" s="59">
        <v>90</v>
      </c>
      <c r="F489" s="59">
        <v>66</v>
      </c>
      <c r="G489" s="59">
        <v>1417</v>
      </c>
    </row>
    <row r="490" spans="1:7" x14ac:dyDescent="0.25">
      <c r="A490" s="59">
        <v>27</v>
      </c>
      <c r="B490" s="59">
        <v>173</v>
      </c>
      <c r="C490" s="59">
        <v>298</v>
      </c>
      <c r="D490" s="59">
        <v>113</v>
      </c>
      <c r="E490" s="59">
        <v>146</v>
      </c>
      <c r="F490" s="59">
        <v>113</v>
      </c>
      <c r="G490" s="59">
        <v>700</v>
      </c>
    </row>
    <row r="491" spans="1:7" x14ac:dyDescent="0.25">
      <c r="A491" s="59">
        <v>211</v>
      </c>
      <c r="B491" s="59">
        <v>324</v>
      </c>
      <c r="C491" s="59">
        <v>567</v>
      </c>
      <c r="D491" s="59">
        <v>267</v>
      </c>
      <c r="E491" s="59">
        <v>113</v>
      </c>
      <c r="F491" s="59">
        <v>80</v>
      </c>
      <c r="G491" s="59">
        <v>1260</v>
      </c>
    </row>
    <row r="492" spans="1:7" x14ac:dyDescent="0.25">
      <c r="A492" s="59">
        <v>-121</v>
      </c>
      <c r="B492" s="59">
        <v>-27</v>
      </c>
      <c r="C492" s="59">
        <v>127</v>
      </c>
      <c r="D492" s="59">
        <v>165</v>
      </c>
      <c r="E492" s="59">
        <v>94</v>
      </c>
      <c r="F492" s="59">
        <v>50</v>
      </c>
      <c r="G492" s="59">
        <v>1288</v>
      </c>
    </row>
    <row r="493" spans="1:7" x14ac:dyDescent="0.25">
      <c r="A493" s="59">
        <v>101</v>
      </c>
      <c r="B493" s="59">
        <v>139</v>
      </c>
      <c r="C493" s="59">
        <v>234</v>
      </c>
      <c r="D493" s="59">
        <v>95</v>
      </c>
      <c r="E493" s="59">
        <v>38</v>
      </c>
      <c r="F493" s="59">
        <v>26</v>
      </c>
      <c r="G493" s="59">
        <v>799</v>
      </c>
    </row>
    <row r="494" spans="1:7" x14ac:dyDescent="0.25">
      <c r="A494" s="59">
        <v>165</v>
      </c>
      <c r="B494" s="59">
        <v>253</v>
      </c>
      <c r="C494" s="59">
        <v>467</v>
      </c>
      <c r="D494" s="59">
        <v>148</v>
      </c>
      <c r="E494" s="59">
        <v>88</v>
      </c>
      <c r="F494" s="59">
        <v>66</v>
      </c>
      <c r="G494" s="59">
        <v>923</v>
      </c>
    </row>
    <row r="495" spans="1:7" x14ac:dyDescent="0.25">
      <c r="A495" s="59">
        <v>69</v>
      </c>
      <c r="B495" s="59">
        <v>109</v>
      </c>
      <c r="C495" s="59">
        <v>193</v>
      </c>
      <c r="D495" s="59">
        <v>84</v>
      </c>
      <c r="E495" s="59">
        <v>40</v>
      </c>
      <c r="F495" s="59">
        <v>27</v>
      </c>
      <c r="G495" s="59">
        <v>603</v>
      </c>
    </row>
    <row r="496" spans="1:7" x14ac:dyDescent="0.25">
      <c r="A496" s="59">
        <v>91</v>
      </c>
      <c r="B496" s="59">
        <v>126</v>
      </c>
      <c r="C496" s="59">
        <v>213</v>
      </c>
      <c r="D496" s="59">
        <v>87</v>
      </c>
      <c r="E496" s="59">
        <v>35</v>
      </c>
      <c r="F496" s="59">
        <v>24</v>
      </c>
      <c r="G496" s="59">
        <v>756</v>
      </c>
    </row>
    <row r="497" spans="1:7" x14ac:dyDescent="0.25">
      <c r="A497" s="59">
        <v>84</v>
      </c>
      <c r="B497" s="59">
        <v>117</v>
      </c>
      <c r="C497" s="59">
        <v>198</v>
      </c>
      <c r="D497" s="59">
        <v>81</v>
      </c>
      <c r="E497" s="59">
        <v>33</v>
      </c>
      <c r="F497" s="59">
        <v>22</v>
      </c>
      <c r="G497" s="59">
        <v>441</v>
      </c>
    </row>
    <row r="498" spans="1:7" x14ac:dyDescent="0.25">
      <c r="A498" s="59">
        <v>54</v>
      </c>
      <c r="B498" s="59">
        <v>108</v>
      </c>
      <c r="C498" s="59">
        <v>180</v>
      </c>
      <c r="D498" s="59">
        <v>72</v>
      </c>
      <c r="E498" s="59">
        <v>54</v>
      </c>
      <c r="F498" s="59">
        <v>23</v>
      </c>
      <c r="G498" s="59">
        <v>541</v>
      </c>
    </row>
    <row r="499" spans="1:7" x14ac:dyDescent="0.25">
      <c r="A499" s="59">
        <v>-41</v>
      </c>
      <c r="B499" s="59">
        <v>16</v>
      </c>
      <c r="C499" s="59">
        <v>125</v>
      </c>
      <c r="D499" s="59">
        <v>135</v>
      </c>
      <c r="E499" s="59">
        <v>57</v>
      </c>
      <c r="F499" s="59">
        <v>34</v>
      </c>
      <c r="G499" s="59">
        <v>796</v>
      </c>
    </row>
    <row r="500" spans="1:7" x14ac:dyDescent="0.25">
      <c r="A500" s="59">
        <v>259</v>
      </c>
      <c r="B500" s="59">
        <v>405</v>
      </c>
      <c r="C500" s="59">
        <v>675</v>
      </c>
      <c r="D500" s="59">
        <v>203</v>
      </c>
      <c r="E500" s="59">
        <v>146</v>
      </c>
      <c r="F500" s="59">
        <v>94</v>
      </c>
      <c r="G500" s="59">
        <v>2041</v>
      </c>
    </row>
    <row r="501" spans="1:7" x14ac:dyDescent="0.25">
      <c r="A501" s="59">
        <v>31</v>
      </c>
      <c r="B501" s="59">
        <v>43</v>
      </c>
      <c r="C501" s="59">
        <v>43</v>
      </c>
      <c r="D501" s="59">
        <v>0</v>
      </c>
      <c r="E501" s="59">
        <v>12</v>
      </c>
      <c r="F501" s="59">
        <v>0</v>
      </c>
      <c r="G501" s="59">
        <v>731</v>
      </c>
    </row>
    <row r="502" spans="1:7" x14ac:dyDescent="0.25">
      <c r="A502" s="59">
        <v>10</v>
      </c>
      <c r="B502" s="59">
        <v>27</v>
      </c>
      <c r="C502" s="59">
        <v>45</v>
      </c>
      <c r="D502" s="59">
        <v>18</v>
      </c>
      <c r="E502" s="59">
        <v>17</v>
      </c>
      <c r="F502" s="59">
        <v>5</v>
      </c>
      <c r="G502" s="59">
        <v>816</v>
      </c>
    </row>
    <row r="503" spans="1:7" x14ac:dyDescent="0.25">
      <c r="A503" s="59">
        <v>10</v>
      </c>
      <c r="B503" s="59">
        <v>25</v>
      </c>
      <c r="C503" s="59">
        <v>41</v>
      </c>
      <c r="D503" s="59">
        <v>16</v>
      </c>
      <c r="E503" s="59">
        <v>15</v>
      </c>
      <c r="F503" s="59">
        <v>4</v>
      </c>
      <c r="G503" s="59">
        <v>772</v>
      </c>
    </row>
    <row r="504" spans="1:7" x14ac:dyDescent="0.25">
      <c r="A504" s="59">
        <v>6</v>
      </c>
      <c r="B504" s="59">
        <v>35</v>
      </c>
      <c r="C504" s="59">
        <v>63</v>
      </c>
      <c r="D504" s="59">
        <v>28</v>
      </c>
      <c r="E504" s="59">
        <v>29</v>
      </c>
      <c r="F504" s="59">
        <v>8</v>
      </c>
      <c r="G504" s="59">
        <v>958</v>
      </c>
    </row>
    <row r="505" spans="1:7" x14ac:dyDescent="0.25">
      <c r="A505" s="59">
        <v>27</v>
      </c>
      <c r="B505" s="59">
        <v>173</v>
      </c>
      <c r="C505" s="59">
        <v>298</v>
      </c>
      <c r="D505" s="59">
        <v>99</v>
      </c>
      <c r="E505" s="59">
        <v>146</v>
      </c>
      <c r="F505" s="59">
        <v>113</v>
      </c>
      <c r="G505" s="59">
        <v>700</v>
      </c>
    </row>
    <row r="506" spans="1:7" x14ac:dyDescent="0.25">
      <c r="A506" s="59">
        <v>119</v>
      </c>
      <c r="B506" s="59">
        <v>213</v>
      </c>
      <c r="C506" s="59">
        <v>367</v>
      </c>
      <c r="D506" s="59">
        <v>179</v>
      </c>
      <c r="E506" s="59">
        <v>94</v>
      </c>
      <c r="F506" s="59">
        <v>50</v>
      </c>
      <c r="G506" s="59">
        <v>829</v>
      </c>
    </row>
    <row r="507" spans="1:7" x14ac:dyDescent="0.25">
      <c r="A507" s="59">
        <v>102</v>
      </c>
      <c r="B507" s="59">
        <v>158</v>
      </c>
      <c r="C507" s="59">
        <v>267</v>
      </c>
      <c r="D507" s="59">
        <v>92</v>
      </c>
      <c r="E507" s="59">
        <v>56</v>
      </c>
      <c r="F507" s="59">
        <v>34</v>
      </c>
      <c r="G507" s="59">
        <v>585</v>
      </c>
    </row>
    <row r="508" spans="1:7" x14ac:dyDescent="0.25">
      <c r="A508" s="59">
        <v>212</v>
      </c>
      <c r="B508" s="59">
        <v>324</v>
      </c>
      <c r="C508" s="59">
        <v>567</v>
      </c>
      <c r="D508" s="59">
        <v>223</v>
      </c>
      <c r="E508" s="59">
        <v>112</v>
      </c>
      <c r="F508" s="59">
        <v>80</v>
      </c>
      <c r="G508" s="59">
        <v>1260</v>
      </c>
    </row>
    <row r="509" spans="1:7" x14ac:dyDescent="0.25">
      <c r="A509" s="59">
        <v>148</v>
      </c>
      <c r="B509" s="59">
        <v>239</v>
      </c>
      <c r="C509" s="59">
        <v>478</v>
      </c>
      <c r="D509" s="59">
        <v>276</v>
      </c>
      <c r="E509" s="59">
        <v>91</v>
      </c>
      <c r="F509" s="59">
        <v>66</v>
      </c>
      <c r="G509" s="59">
        <v>1417</v>
      </c>
    </row>
    <row r="510" spans="1:7" x14ac:dyDescent="0.25">
      <c r="A510" s="59">
        <v>-340</v>
      </c>
      <c r="B510" s="59">
        <v>-245</v>
      </c>
      <c r="C510" s="59">
        <v>32</v>
      </c>
      <c r="D510" s="59">
        <v>227</v>
      </c>
      <c r="E510" s="59">
        <v>127</v>
      </c>
      <c r="F510" s="59">
        <v>93</v>
      </c>
      <c r="G510" s="59">
        <v>2449</v>
      </c>
    </row>
    <row r="511" spans="1:7" x14ac:dyDescent="0.25">
      <c r="A511" s="59">
        <v>-4</v>
      </c>
      <c r="B511" s="59">
        <v>42</v>
      </c>
      <c r="C511" s="59">
        <v>75</v>
      </c>
      <c r="D511" s="59">
        <v>33</v>
      </c>
      <c r="E511" s="59">
        <v>46</v>
      </c>
      <c r="F511" s="59">
        <v>12</v>
      </c>
      <c r="G511" s="59">
        <v>190</v>
      </c>
    </row>
    <row r="512" spans="1:7" x14ac:dyDescent="0.25">
      <c r="A512" s="59">
        <v>15</v>
      </c>
      <c r="B512" s="59">
        <v>71</v>
      </c>
      <c r="C512" s="59">
        <v>129</v>
      </c>
      <c r="D512" s="59">
        <v>58</v>
      </c>
      <c r="E512" s="59">
        <v>56</v>
      </c>
      <c r="F512" s="59">
        <v>22</v>
      </c>
      <c r="G512" s="59">
        <v>325</v>
      </c>
    </row>
    <row r="513" spans="1:7" x14ac:dyDescent="0.25">
      <c r="A513" s="59">
        <v>32</v>
      </c>
      <c r="B513" s="59">
        <v>77</v>
      </c>
      <c r="C513" s="59">
        <v>134</v>
      </c>
      <c r="D513" s="59">
        <v>57</v>
      </c>
      <c r="E513" s="59">
        <v>45</v>
      </c>
      <c r="F513" s="59">
        <v>18</v>
      </c>
      <c r="G513" s="59">
        <v>323</v>
      </c>
    </row>
    <row r="514" spans="1:7" x14ac:dyDescent="0.25">
      <c r="A514" s="59">
        <v>94</v>
      </c>
      <c r="B514" s="59">
        <v>163</v>
      </c>
      <c r="C514" s="59">
        <v>325</v>
      </c>
      <c r="D514" s="59">
        <v>137</v>
      </c>
      <c r="E514" s="59">
        <v>69</v>
      </c>
      <c r="F514" s="59">
        <v>45</v>
      </c>
      <c r="G514" s="59">
        <v>1059</v>
      </c>
    </row>
    <row r="515" spans="1:7" x14ac:dyDescent="0.25">
      <c r="A515" s="59">
        <v>34</v>
      </c>
      <c r="B515" s="59">
        <v>72</v>
      </c>
      <c r="C515" s="59">
        <v>121</v>
      </c>
      <c r="D515" s="59">
        <v>49</v>
      </c>
      <c r="E515" s="59">
        <v>38</v>
      </c>
      <c r="F515" s="59">
        <v>15</v>
      </c>
      <c r="G515" s="59">
        <v>351</v>
      </c>
    </row>
    <row r="516" spans="1:7" x14ac:dyDescent="0.25">
      <c r="A516" s="59">
        <v>33</v>
      </c>
      <c r="B516" s="59">
        <v>55</v>
      </c>
      <c r="C516" s="59">
        <v>92</v>
      </c>
      <c r="D516" s="59">
        <v>37</v>
      </c>
      <c r="E516" s="59">
        <v>22</v>
      </c>
      <c r="F516" s="59">
        <v>10</v>
      </c>
      <c r="G516" s="59">
        <v>768</v>
      </c>
    </row>
    <row r="517" spans="1:7" x14ac:dyDescent="0.25">
      <c r="A517" s="59">
        <v>29</v>
      </c>
      <c r="B517" s="59">
        <v>55</v>
      </c>
      <c r="C517" s="59">
        <v>98</v>
      </c>
      <c r="D517" s="59">
        <v>43</v>
      </c>
      <c r="E517" s="59">
        <v>26</v>
      </c>
      <c r="F517" s="59">
        <v>14</v>
      </c>
      <c r="G517" s="59">
        <v>613</v>
      </c>
    </row>
    <row r="518" spans="1:7" x14ac:dyDescent="0.25">
      <c r="A518" s="59">
        <v>16</v>
      </c>
      <c r="B518" s="59">
        <v>32</v>
      </c>
      <c r="C518" s="59">
        <v>53</v>
      </c>
      <c r="D518" s="59">
        <v>21</v>
      </c>
      <c r="E518" s="59">
        <v>16</v>
      </c>
      <c r="F518" s="59">
        <v>5</v>
      </c>
      <c r="G518" s="59">
        <v>449</v>
      </c>
    </row>
    <row r="519" spans="1:7" x14ac:dyDescent="0.25">
      <c r="A519" s="59">
        <v>68</v>
      </c>
      <c r="B519" s="59">
        <v>126</v>
      </c>
      <c r="C519" s="59">
        <v>210</v>
      </c>
      <c r="D519" s="59">
        <v>84</v>
      </c>
      <c r="E519" s="59">
        <v>58</v>
      </c>
      <c r="F519" s="59">
        <v>27</v>
      </c>
      <c r="G519" s="59">
        <v>632</v>
      </c>
    </row>
    <row r="520" spans="1:7" x14ac:dyDescent="0.25">
      <c r="A520" s="59">
        <v>74</v>
      </c>
      <c r="B520" s="59">
        <v>125</v>
      </c>
      <c r="C520" s="59">
        <v>214</v>
      </c>
      <c r="D520" s="59">
        <v>89</v>
      </c>
      <c r="E520" s="59">
        <v>51</v>
      </c>
      <c r="F520" s="59">
        <v>27</v>
      </c>
      <c r="G520" s="59">
        <v>481</v>
      </c>
    </row>
    <row r="521" spans="1:7" x14ac:dyDescent="0.25">
      <c r="A521" s="59">
        <v>-3</v>
      </c>
      <c r="B521" s="59">
        <v>73</v>
      </c>
      <c r="C521" s="59">
        <v>125</v>
      </c>
      <c r="D521" s="59">
        <v>52</v>
      </c>
      <c r="E521" s="59">
        <v>76</v>
      </c>
      <c r="F521" s="59">
        <v>47</v>
      </c>
      <c r="G521" s="59">
        <v>421</v>
      </c>
    </row>
    <row r="522" spans="1:7" x14ac:dyDescent="0.25">
      <c r="A522" s="59">
        <v>24</v>
      </c>
      <c r="B522" s="59">
        <v>87</v>
      </c>
      <c r="C522" s="59">
        <v>149</v>
      </c>
      <c r="D522" s="59">
        <v>62</v>
      </c>
      <c r="E522" s="59">
        <v>63</v>
      </c>
      <c r="F522" s="59">
        <v>20</v>
      </c>
      <c r="G522" s="59">
        <v>385</v>
      </c>
    </row>
    <row r="523" spans="1:7" x14ac:dyDescent="0.25">
      <c r="A523" s="59">
        <v>35</v>
      </c>
      <c r="B523" s="59">
        <v>63</v>
      </c>
      <c r="C523" s="59">
        <v>112</v>
      </c>
      <c r="D523" s="59">
        <v>49</v>
      </c>
      <c r="E523" s="59">
        <v>28</v>
      </c>
      <c r="F523" s="59">
        <v>16</v>
      </c>
      <c r="G523" s="59">
        <v>611</v>
      </c>
    </row>
    <row r="524" spans="1:7" x14ac:dyDescent="0.25">
      <c r="A524" s="59">
        <v>12</v>
      </c>
      <c r="B524" s="59">
        <v>66</v>
      </c>
      <c r="C524" s="59">
        <v>120</v>
      </c>
      <c r="D524" s="59">
        <v>54</v>
      </c>
      <c r="E524" s="59">
        <v>54</v>
      </c>
      <c r="F524" s="59">
        <v>20</v>
      </c>
      <c r="G524" s="59">
        <v>301</v>
      </c>
    </row>
    <row r="525" spans="1:7" x14ac:dyDescent="0.25">
      <c r="A525" s="59">
        <v>40</v>
      </c>
      <c r="B525" s="59">
        <v>84</v>
      </c>
      <c r="C525" s="59">
        <v>155</v>
      </c>
      <c r="D525" s="59">
        <v>71</v>
      </c>
      <c r="E525" s="59">
        <v>44</v>
      </c>
      <c r="F525" s="59">
        <v>22</v>
      </c>
      <c r="G525" s="59">
        <v>950</v>
      </c>
    </row>
    <row r="526" spans="1:7" x14ac:dyDescent="0.25">
      <c r="A526" s="59">
        <v>16</v>
      </c>
      <c r="B526" s="59">
        <v>132</v>
      </c>
      <c r="C526" s="59">
        <v>227</v>
      </c>
      <c r="D526" s="59">
        <v>95</v>
      </c>
      <c r="E526" s="59">
        <v>116</v>
      </c>
      <c r="F526" s="59">
        <v>86</v>
      </c>
      <c r="G526" s="59">
        <v>532</v>
      </c>
    </row>
    <row r="527" spans="1:7" x14ac:dyDescent="0.25">
      <c r="A527" s="59">
        <v>115</v>
      </c>
      <c r="B527" s="59">
        <v>186</v>
      </c>
      <c r="C527" s="59">
        <v>309</v>
      </c>
      <c r="D527" s="59">
        <v>190</v>
      </c>
      <c r="E527" s="59">
        <v>71</v>
      </c>
      <c r="F527" s="59">
        <v>40</v>
      </c>
      <c r="G527" s="59">
        <v>932</v>
      </c>
    </row>
    <row r="528" spans="1:7" x14ac:dyDescent="0.25">
      <c r="A528" s="59">
        <v>29</v>
      </c>
      <c r="B528" s="59">
        <v>49</v>
      </c>
      <c r="C528" s="59">
        <v>82</v>
      </c>
      <c r="D528" s="59">
        <v>33</v>
      </c>
      <c r="E528" s="59">
        <v>20</v>
      </c>
      <c r="F528" s="59">
        <v>9</v>
      </c>
      <c r="G528" s="59">
        <v>768</v>
      </c>
    </row>
    <row r="529" spans="1:7" x14ac:dyDescent="0.25">
      <c r="A529" s="59">
        <v>62</v>
      </c>
      <c r="B529" s="59">
        <v>105</v>
      </c>
      <c r="C529" s="59">
        <v>167</v>
      </c>
      <c r="D529" s="59">
        <v>62</v>
      </c>
      <c r="E529" s="59">
        <v>43</v>
      </c>
      <c r="F529" s="59">
        <v>19</v>
      </c>
      <c r="G529" s="59">
        <v>346</v>
      </c>
    </row>
    <row r="530" spans="1:7" x14ac:dyDescent="0.25">
      <c r="A530" s="59">
        <v>38</v>
      </c>
      <c r="B530" s="59">
        <v>77</v>
      </c>
      <c r="C530" s="59">
        <v>129</v>
      </c>
      <c r="D530" s="59">
        <v>52</v>
      </c>
      <c r="E530" s="59">
        <v>39</v>
      </c>
      <c r="F530" s="59">
        <v>16</v>
      </c>
      <c r="G530" s="59">
        <v>376</v>
      </c>
    </row>
    <row r="531" spans="1:7" x14ac:dyDescent="0.25">
      <c r="A531" s="59">
        <v>0</v>
      </c>
      <c r="B531" s="59">
        <v>87</v>
      </c>
      <c r="C531" s="59">
        <v>150</v>
      </c>
      <c r="D531" s="59">
        <v>63</v>
      </c>
      <c r="E531" s="59">
        <v>87</v>
      </c>
      <c r="F531" s="59">
        <v>57</v>
      </c>
      <c r="G531" s="59">
        <v>506</v>
      </c>
    </row>
    <row r="532" spans="1:7" x14ac:dyDescent="0.25">
      <c r="A532" s="59">
        <v>48</v>
      </c>
      <c r="B532" s="59">
        <v>89</v>
      </c>
      <c r="C532" s="59">
        <v>150</v>
      </c>
      <c r="D532" s="59">
        <v>61</v>
      </c>
      <c r="E532" s="59">
        <v>41</v>
      </c>
      <c r="F532" s="59">
        <v>19</v>
      </c>
      <c r="G532" s="59">
        <v>325</v>
      </c>
    </row>
    <row r="533" spans="1:7" x14ac:dyDescent="0.25">
      <c r="A533" s="59">
        <v>96</v>
      </c>
      <c r="B533" s="59">
        <v>132</v>
      </c>
      <c r="C533" s="59">
        <v>223</v>
      </c>
      <c r="D533" s="59">
        <v>91</v>
      </c>
      <c r="E533" s="59">
        <v>36</v>
      </c>
      <c r="F533" s="59">
        <v>25</v>
      </c>
      <c r="G533" s="59">
        <v>777</v>
      </c>
    </row>
    <row r="534" spans="1:7" x14ac:dyDescent="0.25">
      <c r="A534" s="59">
        <v>63</v>
      </c>
      <c r="B534" s="59">
        <v>100</v>
      </c>
      <c r="C534" s="59">
        <v>178</v>
      </c>
      <c r="D534" s="59">
        <v>78</v>
      </c>
      <c r="E534" s="59">
        <v>37</v>
      </c>
      <c r="F534" s="59">
        <v>25</v>
      </c>
      <c r="G534" s="59">
        <v>593</v>
      </c>
    </row>
    <row r="535" spans="1:7" x14ac:dyDescent="0.25">
      <c r="A535" s="59">
        <v>13</v>
      </c>
      <c r="B535" s="59">
        <v>67</v>
      </c>
      <c r="C535" s="59">
        <v>121</v>
      </c>
      <c r="D535" s="59">
        <v>54</v>
      </c>
      <c r="E535" s="59">
        <v>54</v>
      </c>
      <c r="F535" s="59">
        <v>20</v>
      </c>
      <c r="G535" s="59">
        <v>337</v>
      </c>
    </row>
    <row r="536" spans="1:7" x14ac:dyDescent="0.25">
      <c r="A536" s="59">
        <v>34</v>
      </c>
      <c r="B536" s="59">
        <v>75</v>
      </c>
      <c r="C536" s="59">
        <v>138</v>
      </c>
      <c r="D536" s="59">
        <v>63</v>
      </c>
      <c r="E536" s="59">
        <v>41</v>
      </c>
      <c r="F536" s="59">
        <v>19</v>
      </c>
      <c r="G536" s="59">
        <v>965</v>
      </c>
    </row>
    <row r="537" spans="1:7" x14ac:dyDescent="0.25">
      <c r="A537" s="59">
        <v>32</v>
      </c>
      <c r="B537" s="59">
        <v>60</v>
      </c>
      <c r="C537" s="59">
        <v>106</v>
      </c>
      <c r="D537" s="59">
        <v>46</v>
      </c>
      <c r="E537" s="59">
        <v>28</v>
      </c>
      <c r="F537" s="59">
        <v>15</v>
      </c>
      <c r="G537" s="59">
        <v>608</v>
      </c>
    </row>
    <row r="538" spans="1:7" x14ac:dyDescent="0.25">
      <c r="A538" s="59">
        <v>84</v>
      </c>
      <c r="B538" s="59">
        <v>117</v>
      </c>
      <c r="C538" s="59">
        <v>198</v>
      </c>
      <c r="D538" s="59">
        <v>81</v>
      </c>
      <c r="E538" s="59">
        <v>33</v>
      </c>
      <c r="F538" s="59">
        <v>22</v>
      </c>
      <c r="G538" s="59">
        <v>460</v>
      </c>
    </row>
    <row r="539" spans="1:7" x14ac:dyDescent="0.25">
      <c r="A539" s="59">
        <v>48</v>
      </c>
      <c r="B539" s="59">
        <v>102</v>
      </c>
      <c r="C539" s="59">
        <v>170</v>
      </c>
      <c r="D539" s="59">
        <v>68</v>
      </c>
      <c r="E539" s="59">
        <v>54</v>
      </c>
      <c r="F539" s="59">
        <v>22</v>
      </c>
      <c r="G539" s="59">
        <v>559</v>
      </c>
    </row>
    <row r="540" spans="1:7" x14ac:dyDescent="0.25">
      <c r="A540" s="59">
        <v>105</v>
      </c>
      <c r="B540" s="59">
        <v>145</v>
      </c>
      <c r="C540" s="59">
        <v>245</v>
      </c>
      <c r="D540" s="59">
        <v>71</v>
      </c>
      <c r="E540" s="59">
        <v>40</v>
      </c>
      <c r="F540" s="59">
        <v>28</v>
      </c>
      <c r="G540" s="59">
        <v>822</v>
      </c>
    </row>
    <row r="541" spans="1:7" x14ac:dyDescent="0.25">
      <c r="A541" s="59">
        <v>94</v>
      </c>
      <c r="B541" s="59">
        <v>163</v>
      </c>
      <c r="C541" s="59">
        <v>325</v>
      </c>
      <c r="D541" s="59">
        <v>185</v>
      </c>
      <c r="E541" s="59">
        <v>69</v>
      </c>
      <c r="F541" s="59">
        <v>45</v>
      </c>
      <c r="G541" s="59">
        <v>1091</v>
      </c>
    </row>
    <row r="542" spans="1:7" x14ac:dyDescent="0.25">
      <c r="A542" s="59">
        <v>-4</v>
      </c>
      <c r="B542" s="59">
        <v>73</v>
      </c>
      <c r="C542" s="59">
        <v>125</v>
      </c>
      <c r="D542" s="59">
        <v>52</v>
      </c>
      <c r="E542" s="59">
        <v>77</v>
      </c>
      <c r="F542" s="59">
        <v>47</v>
      </c>
      <c r="G542" s="59">
        <v>433</v>
      </c>
    </row>
    <row r="543" spans="1:7" x14ac:dyDescent="0.25">
      <c r="A543" s="59">
        <v>29</v>
      </c>
      <c r="B543" s="59">
        <v>74</v>
      </c>
      <c r="C543" s="59">
        <v>129</v>
      </c>
      <c r="D543" s="59">
        <v>55</v>
      </c>
      <c r="E543" s="59">
        <v>45</v>
      </c>
      <c r="F543" s="59">
        <v>18</v>
      </c>
      <c r="G543" s="59">
        <v>336</v>
      </c>
    </row>
    <row r="544" spans="1:7" x14ac:dyDescent="0.25">
      <c r="A544" s="59">
        <v>156</v>
      </c>
      <c r="B544" s="59">
        <v>265</v>
      </c>
      <c r="C544" s="59">
        <v>456</v>
      </c>
      <c r="D544" s="59">
        <v>246</v>
      </c>
      <c r="E544" s="59">
        <v>109</v>
      </c>
      <c r="F544" s="59">
        <v>63</v>
      </c>
      <c r="G544" s="59">
        <v>865</v>
      </c>
    </row>
    <row r="545" spans="1:7" x14ac:dyDescent="0.25">
      <c r="A545" s="59">
        <v>83</v>
      </c>
      <c r="B545" s="59">
        <v>117</v>
      </c>
      <c r="C545" s="59">
        <v>198</v>
      </c>
      <c r="D545" s="59">
        <v>81</v>
      </c>
      <c r="E545" s="59">
        <v>34</v>
      </c>
      <c r="F545" s="59">
        <v>22</v>
      </c>
      <c r="G545" s="59">
        <v>460</v>
      </c>
    </row>
    <row r="546" spans="1:7" x14ac:dyDescent="0.25">
      <c r="A546" s="59">
        <v>49</v>
      </c>
      <c r="B546" s="59">
        <v>102</v>
      </c>
      <c r="C546" s="59">
        <v>170</v>
      </c>
      <c r="D546" s="59">
        <v>68</v>
      </c>
      <c r="E546" s="59">
        <v>53</v>
      </c>
      <c r="F546" s="59">
        <v>22</v>
      </c>
      <c r="G546" s="59">
        <v>559</v>
      </c>
    </row>
    <row r="547" spans="1:7" x14ac:dyDescent="0.25">
      <c r="A547" s="59">
        <v>220</v>
      </c>
      <c r="B547" s="59">
        <v>335</v>
      </c>
      <c r="C547" s="59">
        <v>587</v>
      </c>
      <c r="D547" s="59">
        <v>214</v>
      </c>
      <c r="E547" s="59">
        <v>115</v>
      </c>
      <c r="F547" s="59">
        <v>83</v>
      </c>
      <c r="G547" s="59">
        <v>1316</v>
      </c>
    </row>
    <row r="548" spans="1:7" x14ac:dyDescent="0.25">
      <c r="A548" s="59">
        <v>149</v>
      </c>
      <c r="B548" s="59">
        <v>239</v>
      </c>
      <c r="C548" s="59">
        <v>478</v>
      </c>
      <c r="D548" s="59">
        <v>209</v>
      </c>
      <c r="E548" s="59">
        <v>90</v>
      </c>
      <c r="F548" s="59">
        <v>66</v>
      </c>
      <c r="G548" s="59">
        <v>1464</v>
      </c>
    </row>
    <row r="549" spans="1:7" x14ac:dyDescent="0.25">
      <c r="A549" s="59">
        <v>116</v>
      </c>
      <c r="B549" s="59">
        <v>178</v>
      </c>
      <c r="C549" s="59">
        <v>301</v>
      </c>
      <c r="D549" s="59">
        <v>70</v>
      </c>
      <c r="E549" s="59">
        <v>62</v>
      </c>
      <c r="F549" s="59">
        <v>39</v>
      </c>
      <c r="G549" s="59">
        <v>611</v>
      </c>
    </row>
    <row r="550" spans="1:7" x14ac:dyDescent="0.25">
      <c r="A550" s="59">
        <v>95</v>
      </c>
      <c r="B550" s="59">
        <v>132</v>
      </c>
      <c r="C550" s="59">
        <v>223</v>
      </c>
      <c r="D550" s="59">
        <v>91</v>
      </c>
      <c r="E550" s="59">
        <v>37</v>
      </c>
      <c r="F550" s="59">
        <v>25</v>
      </c>
      <c r="G550" s="59">
        <v>777</v>
      </c>
    </row>
    <row r="551" spans="1:7" x14ac:dyDescent="0.25">
      <c r="A551" s="59">
        <v>62</v>
      </c>
      <c r="B551" s="59">
        <v>100</v>
      </c>
      <c r="C551" s="59">
        <v>178</v>
      </c>
      <c r="D551" s="59">
        <v>78</v>
      </c>
      <c r="E551" s="59">
        <v>38</v>
      </c>
      <c r="F551" s="59">
        <v>25</v>
      </c>
      <c r="G551" s="59">
        <v>593</v>
      </c>
    </row>
    <row r="552" spans="1:7" x14ac:dyDescent="0.25">
      <c r="A552" s="59">
        <v>106</v>
      </c>
      <c r="B552" s="59">
        <v>145</v>
      </c>
      <c r="C552" s="59">
        <v>245</v>
      </c>
      <c r="D552" s="59">
        <v>146</v>
      </c>
      <c r="E552" s="59">
        <v>39</v>
      </c>
      <c r="F552" s="59">
        <v>28</v>
      </c>
      <c r="G552" s="59">
        <v>822</v>
      </c>
    </row>
    <row r="553" spans="1:7" x14ac:dyDescent="0.25">
      <c r="A553" s="59">
        <v>11</v>
      </c>
      <c r="B553" s="59">
        <v>28</v>
      </c>
      <c r="C553" s="59">
        <v>47</v>
      </c>
      <c r="D553" s="59">
        <v>19</v>
      </c>
      <c r="E553" s="59">
        <v>17</v>
      </c>
      <c r="F553" s="59">
        <v>5</v>
      </c>
      <c r="G553" s="59">
        <v>820</v>
      </c>
    </row>
    <row r="554" spans="1:7" x14ac:dyDescent="0.25">
      <c r="A554" s="59">
        <v>148</v>
      </c>
      <c r="B554" s="59">
        <v>239</v>
      </c>
      <c r="C554" s="59">
        <v>478</v>
      </c>
      <c r="D554" s="59">
        <v>344</v>
      </c>
      <c r="E554" s="59">
        <v>91</v>
      </c>
      <c r="F554" s="59">
        <v>66</v>
      </c>
      <c r="G554" s="59">
        <v>1464</v>
      </c>
    </row>
    <row r="555" spans="1:7" x14ac:dyDescent="0.25">
      <c r="A555" s="59">
        <v>186</v>
      </c>
      <c r="B555" s="59">
        <v>318</v>
      </c>
      <c r="C555" s="59">
        <v>578</v>
      </c>
      <c r="D555" s="59">
        <v>267</v>
      </c>
      <c r="E555" s="59">
        <v>132</v>
      </c>
      <c r="F555" s="59">
        <v>98</v>
      </c>
      <c r="G555" s="59">
        <v>1423</v>
      </c>
    </row>
    <row r="556" spans="1:7" x14ac:dyDescent="0.25">
      <c r="A556" s="59">
        <v>10</v>
      </c>
      <c r="B556" s="59">
        <v>26</v>
      </c>
      <c r="C556" s="59">
        <v>43</v>
      </c>
      <c r="D556" s="59">
        <v>17</v>
      </c>
      <c r="E556" s="59">
        <v>16</v>
      </c>
      <c r="F556" s="59">
        <v>4</v>
      </c>
      <c r="G556" s="59">
        <v>776</v>
      </c>
    </row>
    <row r="557" spans="1:7" x14ac:dyDescent="0.25">
      <c r="A557" s="59">
        <v>32</v>
      </c>
      <c r="B557" s="59">
        <v>43</v>
      </c>
      <c r="C557" s="59">
        <v>43</v>
      </c>
      <c r="D557" s="59">
        <v>0</v>
      </c>
      <c r="E557" s="59">
        <v>11</v>
      </c>
      <c r="F557" s="59">
        <v>0</v>
      </c>
      <c r="G557" s="59">
        <v>688</v>
      </c>
    </row>
    <row r="558" spans="1:7" x14ac:dyDescent="0.25">
      <c r="A558" s="59">
        <v>3</v>
      </c>
      <c r="B558" s="59">
        <v>33</v>
      </c>
      <c r="C558" s="59">
        <v>61</v>
      </c>
      <c r="D558" s="59">
        <v>28</v>
      </c>
      <c r="E558" s="59">
        <v>30</v>
      </c>
      <c r="F558" s="59">
        <v>8</v>
      </c>
      <c r="G558" s="59">
        <v>964</v>
      </c>
    </row>
    <row r="559" spans="1:7" x14ac:dyDescent="0.25">
      <c r="A559" s="59">
        <v>9</v>
      </c>
      <c r="B559" s="59">
        <v>28</v>
      </c>
      <c r="C559" s="59">
        <v>49</v>
      </c>
      <c r="D559" s="59">
        <v>21</v>
      </c>
      <c r="E559" s="59">
        <v>19</v>
      </c>
      <c r="F559" s="59">
        <v>6</v>
      </c>
      <c r="G559" s="59">
        <v>614</v>
      </c>
    </row>
    <row r="560" spans="1:7" x14ac:dyDescent="0.25">
      <c r="A560" s="59">
        <v>220</v>
      </c>
      <c r="B560" s="59">
        <v>335</v>
      </c>
      <c r="C560" s="59">
        <v>587</v>
      </c>
      <c r="D560" s="59">
        <v>266</v>
      </c>
      <c r="E560" s="59">
        <v>115</v>
      </c>
      <c r="F560" s="59">
        <v>83</v>
      </c>
      <c r="G560" s="59">
        <v>1316</v>
      </c>
    </row>
    <row r="561" spans="1:7" x14ac:dyDescent="0.25">
      <c r="A561" s="59">
        <v>115</v>
      </c>
      <c r="B561" s="59">
        <v>178</v>
      </c>
      <c r="C561" s="59">
        <v>301</v>
      </c>
      <c r="D561" s="59">
        <v>73</v>
      </c>
      <c r="E561" s="59">
        <v>63</v>
      </c>
      <c r="F561" s="59">
        <v>39</v>
      </c>
      <c r="G561" s="59">
        <v>611</v>
      </c>
    </row>
    <row r="562" spans="1:7" x14ac:dyDescent="0.25">
      <c r="A562" s="59">
        <v>11</v>
      </c>
      <c r="B562" s="59">
        <v>51</v>
      </c>
      <c r="C562" s="59">
        <v>88</v>
      </c>
      <c r="D562" s="59">
        <v>37</v>
      </c>
      <c r="E562" s="59">
        <v>40</v>
      </c>
      <c r="F562" s="59">
        <v>12</v>
      </c>
      <c r="G562" s="59">
        <v>195</v>
      </c>
    </row>
    <row r="563" spans="1:7" x14ac:dyDescent="0.25">
      <c r="A563" s="59">
        <v>-9</v>
      </c>
      <c r="B563" s="59">
        <v>36</v>
      </c>
      <c r="C563" s="59">
        <v>65</v>
      </c>
      <c r="D563" s="59">
        <v>29</v>
      </c>
      <c r="E563" s="59">
        <v>45</v>
      </c>
      <c r="F563" s="59">
        <v>11</v>
      </c>
      <c r="G563" s="59">
        <v>169</v>
      </c>
    </row>
    <row r="564" spans="1:7" x14ac:dyDescent="0.25">
      <c r="A564" s="59">
        <v>-2</v>
      </c>
      <c r="B564" s="59">
        <v>44</v>
      </c>
      <c r="C564" s="59">
        <v>79</v>
      </c>
      <c r="D564" s="59">
        <v>35</v>
      </c>
      <c r="E564" s="59">
        <v>46</v>
      </c>
      <c r="F564" s="59">
        <v>13</v>
      </c>
      <c r="G564" s="59">
        <v>197</v>
      </c>
    </row>
    <row r="565" spans="1:7" x14ac:dyDescent="0.25">
      <c r="A565" s="59">
        <v>43</v>
      </c>
      <c r="B565" s="59">
        <v>68</v>
      </c>
      <c r="C565" s="59">
        <v>115</v>
      </c>
      <c r="D565" s="59">
        <v>47</v>
      </c>
      <c r="E565" s="59">
        <v>25</v>
      </c>
      <c r="F565" s="59">
        <v>13</v>
      </c>
      <c r="G565" s="59">
        <v>821</v>
      </c>
    </row>
    <row r="566" spans="1:7" x14ac:dyDescent="0.25">
      <c r="A566" s="59">
        <v>44</v>
      </c>
      <c r="B566" s="59">
        <v>67</v>
      </c>
      <c r="C566" s="59">
        <v>112</v>
      </c>
      <c r="D566" s="59">
        <v>45</v>
      </c>
      <c r="E566" s="59">
        <v>23</v>
      </c>
      <c r="F566" s="59">
        <v>12</v>
      </c>
      <c r="G566" s="59">
        <v>777</v>
      </c>
    </row>
    <row r="567" spans="1:7" x14ac:dyDescent="0.25">
      <c r="A567" s="59">
        <v>35</v>
      </c>
      <c r="B567" s="59">
        <v>98</v>
      </c>
      <c r="C567" s="59">
        <v>178</v>
      </c>
      <c r="D567" s="59">
        <v>80</v>
      </c>
      <c r="E567" s="59">
        <v>63</v>
      </c>
      <c r="F567" s="59">
        <v>30</v>
      </c>
      <c r="G567" s="59">
        <v>494</v>
      </c>
    </row>
    <row r="568" spans="1:7" x14ac:dyDescent="0.25">
      <c r="A568" s="59">
        <v>47</v>
      </c>
      <c r="B568" s="59">
        <v>91</v>
      </c>
      <c r="C568" s="59">
        <v>167</v>
      </c>
      <c r="D568" s="59">
        <v>76</v>
      </c>
      <c r="E568" s="59">
        <v>44</v>
      </c>
      <c r="F568" s="59">
        <v>23</v>
      </c>
      <c r="G568" s="59">
        <v>965</v>
      </c>
    </row>
    <row r="569" spans="1:7" x14ac:dyDescent="0.25">
      <c r="A569" s="59">
        <v>-6</v>
      </c>
      <c r="B569" s="59">
        <v>63</v>
      </c>
      <c r="C569" s="59">
        <v>107</v>
      </c>
      <c r="D569" s="59">
        <v>44</v>
      </c>
      <c r="E569" s="59">
        <v>69</v>
      </c>
      <c r="F569" s="59">
        <v>40</v>
      </c>
      <c r="G569" s="59">
        <v>261</v>
      </c>
    </row>
    <row r="570" spans="1:7" x14ac:dyDescent="0.25">
      <c r="A570" s="59">
        <v>-12</v>
      </c>
      <c r="B570" s="59">
        <v>40</v>
      </c>
      <c r="C570" s="59">
        <v>133</v>
      </c>
      <c r="D570" s="59">
        <v>93</v>
      </c>
      <c r="E570" s="59">
        <v>52</v>
      </c>
      <c r="F570" s="59">
        <v>28</v>
      </c>
      <c r="G570" s="59">
        <v>840</v>
      </c>
    </row>
    <row r="571" spans="1:7" x14ac:dyDescent="0.25">
      <c r="A571" s="59">
        <v>73</v>
      </c>
      <c r="B571" s="59">
        <v>134</v>
      </c>
      <c r="C571" s="59">
        <v>222</v>
      </c>
      <c r="D571" s="59">
        <v>88</v>
      </c>
      <c r="E571" s="59">
        <v>61</v>
      </c>
      <c r="F571" s="59">
        <v>29</v>
      </c>
      <c r="G571" s="59">
        <v>653</v>
      </c>
    </row>
    <row r="572" spans="1:7" x14ac:dyDescent="0.25">
      <c r="A572" s="59">
        <v>97</v>
      </c>
      <c r="B572" s="59">
        <v>155</v>
      </c>
      <c r="C572" s="59">
        <v>267</v>
      </c>
      <c r="D572" s="59">
        <v>94</v>
      </c>
      <c r="E572" s="59">
        <v>58</v>
      </c>
      <c r="F572" s="59">
        <v>34</v>
      </c>
      <c r="G572" s="59">
        <v>502</v>
      </c>
    </row>
    <row r="573" spans="1:7" x14ac:dyDescent="0.25">
      <c r="A573" s="59">
        <v>93</v>
      </c>
      <c r="B573" s="59">
        <v>163</v>
      </c>
      <c r="C573" s="59">
        <v>325</v>
      </c>
      <c r="D573" s="59">
        <v>135</v>
      </c>
      <c r="E573" s="59">
        <v>70</v>
      </c>
      <c r="F573" s="59">
        <v>45</v>
      </c>
      <c r="G573" s="59">
        <v>1091</v>
      </c>
    </row>
    <row r="574" spans="1:7" x14ac:dyDescent="0.25">
      <c r="A574" s="59">
        <v>13</v>
      </c>
      <c r="B574" s="59">
        <v>67</v>
      </c>
      <c r="C574" s="59">
        <v>121</v>
      </c>
      <c r="D574" s="59">
        <v>54</v>
      </c>
      <c r="E574" s="59">
        <v>54</v>
      </c>
      <c r="F574" s="59">
        <v>20</v>
      </c>
      <c r="G574" s="59">
        <v>337</v>
      </c>
    </row>
    <row r="575" spans="1:7" x14ac:dyDescent="0.25">
      <c r="A575" s="59">
        <v>28</v>
      </c>
      <c r="B575" s="59">
        <v>74</v>
      </c>
      <c r="C575" s="59">
        <v>129</v>
      </c>
      <c r="D575" s="59">
        <v>55</v>
      </c>
      <c r="E575" s="59">
        <v>46</v>
      </c>
      <c r="F575" s="59">
        <v>18</v>
      </c>
      <c r="G575" s="59">
        <v>336</v>
      </c>
    </row>
    <row r="576" spans="1:7" x14ac:dyDescent="0.25">
      <c r="A576" s="59">
        <v>27</v>
      </c>
      <c r="B576" s="59">
        <v>64</v>
      </c>
      <c r="C576" s="59">
        <v>107</v>
      </c>
      <c r="D576" s="59">
        <v>43</v>
      </c>
      <c r="E576" s="59">
        <v>37</v>
      </c>
      <c r="F576" s="59">
        <v>13</v>
      </c>
      <c r="G576" s="59">
        <v>363</v>
      </c>
    </row>
    <row r="577" spans="1:7" x14ac:dyDescent="0.25">
      <c r="A577" s="59">
        <v>-3</v>
      </c>
      <c r="B577" s="59">
        <v>73</v>
      </c>
      <c r="C577" s="59">
        <v>125</v>
      </c>
      <c r="D577" s="59">
        <v>52</v>
      </c>
      <c r="E577" s="59">
        <v>76</v>
      </c>
      <c r="F577" s="59">
        <v>47</v>
      </c>
      <c r="G577" s="59">
        <v>433</v>
      </c>
    </row>
    <row r="578" spans="1:7" x14ac:dyDescent="0.25">
      <c r="A578" s="59">
        <v>16</v>
      </c>
      <c r="B578" s="59">
        <v>32</v>
      </c>
      <c r="C578" s="59">
        <v>53</v>
      </c>
      <c r="D578" s="59">
        <v>21</v>
      </c>
      <c r="E578" s="59">
        <v>16</v>
      </c>
      <c r="F578" s="59">
        <v>5</v>
      </c>
      <c r="G578" s="59">
        <v>454</v>
      </c>
    </row>
    <row r="579" spans="1:7" x14ac:dyDescent="0.25">
      <c r="A579" s="59">
        <v>26</v>
      </c>
      <c r="B579" s="59">
        <v>45</v>
      </c>
      <c r="C579" s="59">
        <v>75</v>
      </c>
      <c r="D579" s="59">
        <v>30</v>
      </c>
      <c r="E579" s="59">
        <v>19</v>
      </c>
      <c r="F579" s="59">
        <v>8</v>
      </c>
      <c r="G579" s="59">
        <v>820</v>
      </c>
    </row>
    <row r="580" spans="1:7" x14ac:dyDescent="0.25">
      <c r="A580" s="59">
        <v>31</v>
      </c>
      <c r="B580" s="59">
        <v>68</v>
      </c>
      <c r="C580" s="59">
        <v>114</v>
      </c>
      <c r="D580" s="59">
        <v>46</v>
      </c>
      <c r="E580" s="59">
        <v>37</v>
      </c>
      <c r="F580" s="59">
        <v>14</v>
      </c>
      <c r="G580" s="59">
        <v>388</v>
      </c>
    </row>
    <row r="581" spans="1:7" x14ac:dyDescent="0.25">
      <c r="A581" s="59">
        <v>1</v>
      </c>
      <c r="B581" s="59">
        <v>87</v>
      </c>
      <c r="C581" s="59">
        <v>150</v>
      </c>
      <c r="D581" s="59">
        <v>63</v>
      </c>
      <c r="E581" s="59">
        <v>86</v>
      </c>
      <c r="F581" s="59">
        <v>57</v>
      </c>
      <c r="G581" s="59">
        <v>521</v>
      </c>
    </row>
    <row r="582" spans="1:7" x14ac:dyDescent="0.25">
      <c r="A582" s="59">
        <v>39</v>
      </c>
      <c r="B582" s="59">
        <v>82</v>
      </c>
      <c r="C582" s="59">
        <v>151</v>
      </c>
      <c r="D582" s="59">
        <v>69</v>
      </c>
      <c r="E582" s="59">
        <v>43</v>
      </c>
      <c r="F582" s="59">
        <v>21</v>
      </c>
      <c r="G582" s="59">
        <v>965</v>
      </c>
    </row>
    <row r="583" spans="1:7" x14ac:dyDescent="0.25">
      <c r="A583" s="59">
        <v>32</v>
      </c>
      <c r="B583" s="59">
        <v>58</v>
      </c>
      <c r="C583" s="59">
        <v>103</v>
      </c>
      <c r="D583" s="59">
        <v>45</v>
      </c>
      <c r="E583" s="59">
        <v>26</v>
      </c>
      <c r="F583" s="59">
        <v>14</v>
      </c>
      <c r="G583" s="59">
        <v>605</v>
      </c>
    </row>
    <row r="584" spans="1:7" x14ac:dyDescent="0.25">
      <c r="A584" s="59">
        <v>16</v>
      </c>
      <c r="B584" s="59">
        <v>70</v>
      </c>
      <c r="C584" s="59">
        <v>127</v>
      </c>
      <c r="D584" s="59">
        <v>57</v>
      </c>
      <c r="E584" s="59">
        <v>54</v>
      </c>
      <c r="F584" s="59">
        <v>21</v>
      </c>
      <c r="G584" s="59">
        <v>313</v>
      </c>
    </row>
    <row r="585" spans="1:7" x14ac:dyDescent="0.25">
      <c r="A585" s="59">
        <v>17</v>
      </c>
      <c r="B585" s="59">
        <v>132</v>
      </c>
      <c r="C585" s="59">
        <v>227</v>
      </c>
      <c r="D585" s="59">
        <v>95</v>
      </c>
      <c r="E585" s="59">
        <v>115</v>
      </c>
      <c r="F585" s="59">
        <v>86</v>
      </c>
      <c r="G585" s="59">
        <v>554</v>
      </c>
    </row>
    <row r="586" spans="1:7" x14ac:dyDescent="0.25">
      <c r="A586" s="59">
        <v>58</v>
      </c>
      <c r="B586" s="59">
        <v>112</v>
      </c>
      <c r="C586" s="59">
        <v>195</v>
      </c>
      <c r="D586" s="59">
        <v>83</v>
      </c>
      <c r="E586" s="59">
        <v>54</v>
      </c>
      <c r="F586" s="59">
        <v>27</v>
      </c>
      <c r="G586" s="59">
        <v>433</v>
      </c>
    </row>
    <row r="587" spans="1:7" x14ac:dyDescent="0.25">
      <c r="A587" s="59">
        <v>46</v>
      </c>
      <c r="B587" s="59">
        <v>84</v>
      </c>
      <c r="C587" s="59">
        <v>133</v>
      </c>
      <c r="D587" s="59">
        <v>49</v>
      </c>
      <c r="E587" s="59">
        <v>38</v>
      </c>
      <c r="F587" s="59">
        <v>15</v>
      </c>
      <c r="G587" s="59">
        <v>342</v>
      </c>
    </row>
    <row r="588" spans="1:7" x14ac:dyDescent="0.25">
      <c r="A588" s="59">
        <v>47</v>
      </c>
      <c r="B588" s="59">
        <v>72</v>
      </c>
      <c r="C588" s="59">
        <v>121</v>
      </c>
      <c r="D588" s="59">
        <v>49</v>
      </c>
      <c r="E588" s="59">
        <v>25</v>
      </c>
      <c r="F588" s="59">
        <v>13</v>
      </c>
      <c r="G588" s="59">
        <v>779</v>
      </c>
    </row>
    <row r="589" spans="1:7" x14ac:dyDescent="0.25">
      <c r="A589" s="59">
        <v>43</v>
      </c>
      <c r="B589" s="59">
        <v>68</v>
      </c>
      <c r="C589" s="59">
        <v>115</v>
      </c>
      <c r="D589" s="59">
        <v>47</v>
      </c>
      <c r="E589" s="59">
        <v>25</v>
      </c>
      <c r="F589" s="59">
        <v>13</v>
      </c>
      <c r="G589" s="59">
        <v>821</v>
      </c>
    </row>
    <row r="590" spans="1:7" x14ac:dyDescent="0.25">
      <c r="A590" s="59">
        <v>18</v>
      </c>
      <c r="B590" s="59">
        <v>37</v>
      </c>
      <c r="C590" s="59">
        <v>62</v>
      </c>
      <c r="D590" s="59">
        <v>25</v>
      </c>
      <c r="E590" s="59">
        <v>19</v>
      </c>
      <c r="F590" s="59">
        <v>7</v>
      </c>
      <c r="G590" s="59">
        <v>775</v>
      </c>
    </row>
    <row r="591" spans="1:7" x14ac:dyDescent="0.25">
      <c r="A591" s="59">
        <v>0</v>
      </c>
      <c r="B591" s="59">
        <v>87</v>
      </c>
      <c r="C591" s="59">
        <v>150</v>
      </c>
      <c r="D591" s="59">
        <v>63</v>
      </c>
      <c r="E591" s="59">
        <v>87</v>
      </c>
      <c r="F591" s="59">
        <v>57</v>
      </c>
      <c r="G591" s="59">
        <v>521</v>
      </c>
    </row>
    <row r="592" spans="1:7" x14ac:dyDescent="0.25">
      <c r="A592" s="59">
        <v>24</v>
      </c>
      <c r="B592" s="59">
        <v>68</v>
      </c>
      <c r="C592" s="59">
        <v>119</v>
      </c>
      <c r="D592" s="59">
        <v>51</v>
      </c>
      <c r="E592" s="59">
        <v>44</v>
      </c>
      <c r="F592" s="59">
        <v>16</v>
      </c>
      <c r="G592" s="59">
        <v>311</v>
      </c>
    </row>
    <row r="593" spans="1:7" x14ac:dyDescent="0.25">
      <c r="A593" s="59">
        <v>107</v>
      </c>
      <c r="B593" s="59">
        <v>176</v>
      </c>
      <c r="C593" s="59">
        <v>292</v>
      </c>
      <c r="D593" s="59">
        <v>204</v>
      </c>
      <c r="E593" s="59">
        <v>69</v>
      </c>
      <c r="F593" s="59">
        <v>38</v>
      </c>
      <c r="G593" s="59">
        <v>962</v>
      </c>
    </row>
    <row r="594" spans="1:7" x14ac:dyDescent="0.25">
      <c r="A594" s="59">
        <v>34</v>
      </c>
      <c r="B594" s="59">
        <v>98</v>
      </c>
      <c r="C594" s="59">
        <v>178</v>
      </c>
      <c r="D594" s="59">
        <v>80</v>
      </c>
      <c r="E594" s="59">
        <v>64</v>
      </c>
      <c r="F594" s="59">
        <v>30</v>
      </c>
      <c r="G594" s="59">
        <v>494</v>
      </c>
    </row>
    <row r="595" spans="1:7" x14ac:dyDescent="0.25">
      <c r="A595" s="59">
        <v>46</v>
      </c>
      <c r="B595" s="59">
        <v>91</v>
      </c>
      <c r="C595" s="59">
        <v>167</v>
      </c>
      <c r="D595" s="59">
        <v>76</v>
      </c>
      <c r="E595" s="59">
        <v>45</v>
      </c>
      <c r="F595" s="59">
        <v>23</v>
      </c>
      <c r="G595" s="59">
        <v>965</v>
      </c>
    </row>
    <row r="596" spans="1:7" x14ac:dyDescent="0.25">
      <c r="A596" s="59">
        <v>30</v>
      </c>
      <c r="B596" s="59">
        <v>51</v>
      </c>
      <c r="C596" s="59">
        <v>85</v>
      </c>
      <c r="D596" s="59">
        <v>34</v>
      </c>
      <c r="E596" s="59">
        <v>21</v>
      </c>
      <c r="F596" s="59">
        <v>9</v>
      </c>
      <c r="G596" s="59">
        <v>821</v>
      </c>
    </row>
    <row r="597" spans="1:7" x14ac:dyDescent="0.25">
      <c r="A597" s="59">
        <v>47</v>
      </c>
      <c r="B597" s="59">
        <v>72</v>
      </c>
      <c r="C597" s="59">
        <v>121</v>
      </c>
      <c r="D597" s="59">
        <v>49</v>
      </c>
      <c r="E597" s="59">
        <v>25</v>
      </c>
      <c r="F597" s="59">
        <v>13</v>
      </c>
      <c r="G597" s="59">
        <v>779</v>
      </c>
    </row>
    <row r="598" spans="1:7" x14ac:dyDescent="0.25">
      <c r="A598" s="59">
        <v>17</v>
      </c>
      <c r="B598" s="59">
        <v>132</v>
      </c>
      <c r="C598" s="59">
        <v>227</v>
      </c>
      <c r="D598" s="59">
        <v>95</v>
      </c>
      <c r="E598" s="59">
        <v>115</v>
      </c>
      <c r="F598" s="59">
        <v>86</v>
      </c>
      <c r="G598" s="59">
        <v>554</v>
      </c>
    </row>
    <row r="599" spans="1:7" x14ac:dyDescent="0.25">
      <c r="A599" s="59">
        <v>58</v>
      </c>
      <c r="B599" s="59">
        <v>112</v>
      </c>
      <c r="C599" s="59">
        <v>195</v>
      </c>
      <c r="D599" s="59">
        <v>83</v>
      </c>
      <c r="E599" s="59">
        <v>54</v>
      </c>
      <c r="F599" s="59">
        <v>27</v>
      </c>
      <c r="G599" s="59">
        <v>433</v>
      </c>
    </row>
    <row r="600" spans="1:7" x14ac:dyDescent="0.25">
      <c r="A600" s="59">
        <v>73</v>
      </c>
      <c r="B600" s="59">
        <v>134</v>
      </c>
      <c r="C600" s="59">
        <v>222</v>
      </c>
      <c r="D600" s="59">
        <v>88</v>
      </c>
      <c r="E600" s="59">
        <v>61</v>
      </c>
      <c r="F600" s="59">
        <v>29</v>
      </c>
      <c r="G600" s="59">
        <v>653</v>
      </c>
    </row>
    <row r="601" spans="1:7" x14ac:dyDescent="0.25">
      <c r="A601" s="59">
        <v>98</v>
      </c>
      <c r="B601" s="59">
        <v>155</v>
      </c>
      <c r="C601" s="59">
        <v>267</v>
      </c>
      <c r="D601" s="59">
        <v>93</v>
      </c>
      <c r="E601" s="59">
        <v>57</v>
      </c>
      <c r="F601" s="59">
        <v>34</v>
      </c>
      <c r="G601" s="59">
        <v>502</v>
      </c>
    </row>
    <row r="602" spans="1:7" x14ac:dyDescent="0.25">
      <c r="A602" s="59">
        <v>31</v>
      </c>
      <c r="B602" s="59">
        <v>58</v>
      </c>
      <c r="C602" s="59">
        <v>103</v>
      </c>
      <c r="D602" s="59">
        <v>45</v>
      </c>
      <c r="E602" s="59">
        <v>27</v>
      </c>
      <c r="F602" s="59">
        <v>14</v>
      </c>
      <c r="G602" s="59">
        <v>605</v>
      </c>
    </row>
    <row r="603" spans="1:7" x14ac:dyDescent="0.25">
      <c r="A603" s="59">
        <v>15</v>
      </c>
      <c r="B603" s="59">
        <v>70</v>
      </c>
      <c r="C603" s="59">
        <v>127</v>
      </c>
      <c r="D603" s="59">
        <v>57</v>
      </c>
      <c r="E603" s="59">
        <v>55</v>
      </c>
      <c r="F603" s="59">
        <v>21</v>
      </c>
      <c r="G603" s="59">
        <v>313</v>
      </c>
    </row>
    <row r="604" spans="1:7" x14ac:dyDescent="0.25">
      <c r="A604" s="59">
        <v>39</v>
      </c>
      <c r="B604" s="59">
        <v>82</v>
      </c>
      <c r="C604" s="59">
        <v>151</v>
      </c>
      <c r="D604" s="59">
        <v>69</v>
      </c>
      <c r="E604" s="59">
        <v>43</v>
      </c>
      <c r="F604" s="59">
        <v>21</v>
      </c>
      <c r="G604" s="59">
        <v>965</v>
      </c>
    </row>
    <row r="605" spans="1:7" x14ac:dyDescent="0.25">
      <c r="A605" s="59">
        <v>26</v>
      </c>
      <c r="B605" s="59">
        <v>45</v>
      </c>
      <c r="C605" s="59">
        <v>75</v>
      </c>
      <c r="D605" s="59">
        <v>30</v>
      </c>
      <c r="E605" s="59">
        <v>19</v>
      </c>
      <c r="F605" s="59">
        <v>8</v>
      </c>
      <c r="G605" s="59">
        <v>820</v>
      </c>
    </row>
    <row r="606" spans="1:7" x14ac:dyDescent="0.25">
      <c r="A606" s="59">
        <v>16</v>
      </c>
      <c r="B606" s="59">
        <v>32</v>
      </c>
      <c r="C606" s="59">
        <v>53</v>
      </c>
      <c r="D606" s="59">
        <v>21</v>
      </c>
      <c r="E606" s="59">
        <v>16</v>
      </c>
      <c r="F606" s="59">
        <v>5</v>
      </c>
      <c r="G606" s="59">
        <v>454</v>
      </c>
    </row>
    <row r="607" spans="1:7" x14ac:dyDescent="0.25">
      <c r="A607" s="59">
        <v>-12</v>
      </c>
      <c r="B607" s="59">
        <v>65</v>
      </c>
      <c r="C607" s="59">
        <v>117</v>
      </c>
      <c r="D607" s="59">
        <v>52</v>
      </c>
      <c r="E607" s="59">
        <v>77</v>
      </c>
      <c r="F607" s="59">
        <v>47</v>
      </c>
      <c r="G607" s="59">
        <v>458</v>
      </c>
    </row>
    <row r="608" spans="1:7" x14ac:dyDescent="0.25">
      <c r="A608" s="59">
        <v>94</v>
      </c>
      <c r="B608" s="59">
        <v>163</v>
      </c>
      <c r="C608" s="59">
        <v>325</v>
      </c>
      <c r="D608" s="59">
        <v>161</v>
      </c>
      <c r="E608" s="59">
        <v>69</v>
      </c>
      <c r="F608" s="59">
        <v>45</v>
      </c>
      <c r="G608" s="59">
        <v>1091</v>
      </c>
    </row>
    <row r="609" spans="1:7" x14ac:dyDescent="0.25">
      <c r="A609" s="59">
        <v>397</v>
      </c>
      <c r="B609" s="59">
        <v>451</v>
      </c>
      <c r="C609" s="59">
        <v>519</v>
      </c>
      <c r="D609" s="59">
        <v>68</v>
      </c>
      <c r="E609" s="59">
        <v>54</v>
      </c>
      <c r="F609" s="59">
        <v>22</v>
      </c>
      <c r="G609" s="59">
        <v>-348</v>
      </c>
    </row>
    <row r="610" spans="1:7" x14ac:dyDescent="0.25">
      <c r="A610" s="59">
        <v>13</v>
      </c>
      <c r="B610" s="59">
        <v>67</v>
      </c>
      <c r="C610" s="59">
        <v>121</v>
      </c>
      <c r="D610" s="59">
        <v>54</v>
      </c>
      <c r="E610" s="59">
        <v>54</v>
      </c>
      <c r="F610" s="59">
        <v>20</v>
      </c>
      <c r="G610" s="59">
        <v>337</v>
      </c>
    </row>
    <row r="611" spans="1:7" x14ac:dyDescent="0.25">
      <c r="A611" s="59">
        <v>12</v>
      </c>
      <c r="B611" s="59">
        <v>28</v>
      </c>
      <c r="C611" s="59">
        <v>47</v>
      </c>
      <c r="D611" s="59">
        <v>19</v>
      </c>
      <c r="E611" s="59">
        <v>16</v>
      </c>
      <c r="F611" s="59">
        <v>5</v>
      </c>
      <c r="G611" s="59">
        <v>820</v>
      </c>
    </row>
    <row r="612" spans="1:7" x14ac:dyDescent="0.25">
      <c r="A612" s="59">
        <v>32</v>
      </c>
      <c r="B612" s="59">
        <v>43</v>
      </c>
      <c r="C612" s="59">
        <v>43</v>
      </c>
      <c r="D612" s="59">
        <v>0</v>
      </c>
      <c r="E612" s="59">
        <v>11</v>
      </c>
      <c r="F612" s="59">
        <v>0</v>
      </c>
      <c r="G612" s="59">
        <v>688</v>
      </c>
    </row>
    <row r="613" spans="1:7" x14ac:dyDescent="0.25">
      <c r="A613" s="59">
        <v>-6</v>
      </c>
      <c r="B613" s="59">
        <v>63</v>
      </c>
      <c r="C613" s="59">
        <v>107</v>
      </c>
      <c r="D613" s="59">
        <v>44</v>
      </c>
      <c r="E613" s="59">
        <v>69</v>
      </c>
      <c r="F613" s="59">
        <v>40</v>
      </c>
      <c r="G613" s="59">
        <v>261</v>
      </c>
    </row>
    <row r="614" spans="1:7" x14ac:dyDescent="0.25">
      <c r="A614" s="59">
        <v>-9</v>
      </c>
      <c r="B614" s="59">
        <v>36</v>
      </c>
      <c r="C614" s="59">
        <v>65</v>
      </c>
      <c r="D614" s="59">
        <v>29</v>
      </c>
      <c r="E614" s="59">
        <v>45</v>
      </c>
      <c r="F614" s="59">
        <v>11</v>
      </c>
      <c r="G614" s="59">
        <v>169</v>
      </c>
    </row>
    <row r="615" spans="1:7" x14ac:dyDescent="0.25">
      <c r="A615" s="59">
        <v>33</v>
      </c>
      <c r="B615" s="59">
        <v>72</v>
      </c>
      <c r="C615" s="59">
        <v>121</v>
      </c>
      <c r="D615" s="59">
        <v>49</v>
      </c>
      <c r="E615" s="59">
        <v>39</v>
      </c>
      <c r="F615" s="59">
        <v>15</v>
      </c>
      <c r="G615" s="59">
        <v>241</v>
      </c>
    </row>
    <row r="616" spans="1:7" x14ac:dyDescent="0.25">
      <c r="A616" s="59">
        <v>27</v>
      </c>
      <c r="B616" s="59">
        <v>75</v>
      </c>
      <c r="C616" s="59">
        <v>125</v>
      </c>
      <c r="D616" s="59">
        <v>50</v>
      </c>
      <c r="E616" s="59">
        <v>48</v>
      </c>
      <c r="F616" s="59">
        <v>16</v>
      </c>
      <c r="G616" s="59">
        <v>372</v>
      </c>
    </row>
    <row r="617" spans="1:7" x14ac:dyDescent="0.25">
      <c r="A617" s="59">
        <v>-3</v>
      </c>
      <c r="B617" s="59">
        <v>44</v>
      </c>
      <c r="C617" s="59">
        <v>79</v>
      </c>
      <c r="D617" s="59">
        <v>35</v>
      </c>
      <c r="E617" s="59">
        <v>47</v>
      </c>
      <c r="F617" s="59">
        <v>13</v>
      </c>
      <c r="G617" s="59">
        <v>197</v>
      </c>
    </row>
    <row r="618" spans="1:7" x14ac:dyDescent="0.25">
      <c r="A618" s="59">
        <v>105</v>
      </c>
      <c r="B618" s="59">
        <v>145</v>
      </c>
      <c r="C618" s="59">
        <v>245</v>
      </c>
      <c r="D618" s="59">
        <v>88</v>
      </c>
      <c r="E618" s="59">
        <v>40</v>
      </c>
      <c r="F618" s="59">
        <v>28</v>
      </c>
      <c r="G618" s="59">
        <v>822</v>
      </c>
    </row>
    <row r="619" spans="1:7" x14ac:dyDescent="0.25">
      <c r="A619" s="59">
        <v>95</v>
      </c>
      <c r="B619" s="59">
        <v>132</v>
      </c>
      <c r="C619" s="59">
        <v>223</v>
      </c>
      <c r="D619" s="59">
        <v>91</v>
      </c>
      <c r="E619" s="59">
        <v>37</v>
      </c>
      <c r="F619" s="59">
        <v>25</v>
      </c>
      <c r="G619" s="59">
        <v>777</v>
      </c>
    </row>
    <row r="620" spans="1:7" x14ac:dyDescent="0.25">
      <c r="A620" s="59">
        <v>83</v>
      </c>
      <c r="B620" s="59">
        <v>117</v>
      </c>
      <c r="C620" s="59">
        <v>198</v>
      </c>
      <c r="D620" s="59">
        <v>81</v>
      </c>
      <c r="E620" s="59">
        <v>34</v>
      </c>
      <c r="F620" s="59">
        <v>22</v>
      </c>
      <c r="G620" s="59">
        <v>460</v>
      </c>
    </row>
    <row r="621" spans="1:7" x14ac:dyDescent="0.25">
      <c r="A621" s="59">
        <v>-205</v>
      </c>
      <c r="B621" s="59">
        <v>-59</v>
      </c>
      <c r="C621" s="59">
        <v>66</v>
      </c>
      <c r="D621" s="59">
        <v>89</v>
      </c>
      <c r="E621" s="59">
        <v>146</v>
      </c>
      <c r="F621" s="59">
        <v>113</v>
      </c>
      <c r="G621" s="59">
        <v>1382</v>
      </c>
    </row>
    <row r="622" spans="1:7" x14ac:dyDescent="0.25">
      <c r="A622" s="59">
        <v>235</v>
      </c>
      <c r="B622" s="59">
        <v>325</v>
      </c>
      <c r="C622" s="59">
        <v>564</v>
      </c>
      <c r="D622" s="59">
        <v>263</v>
      </c>
      <c r="E622" s="59">
        <v>90</v>
      </c>
      <c r="F622" s="59">
        <v>66</v>
      </c>
      <c r="G622" s="59">
        <v>1262</v>
      </c>
    </row>
    <row r="623" spans="1:7" x14ac:dyDescent="0.25">
      <c r="A623" s="59">
        <v>276</v>
      </c>
      <c r="B623" s="59">
        <v>428</v>
      </c>
      <c r="C623" s="59">
        <v>712</v>
      </c>
      <c r="D623" s="59">
        <v>335</v>
      </c>
      <c r="E623" s="59">
        <v>152</v>
      </c>
      <c r="F623" s="59">
        <v>99</v>
      </c>
      <c r="G623" s="59">
        <v>2108</v>
      </c>
    </row>
    <row r="624" spans="1:7" x14ac:dyDescent="0.25">
      <c r="A624" s="59">
        <v>247</v>
      </c>
      <c r="B624" s="59">
        <v>378</v>
      </c>
      <c r="C624" s="59">
        <v>638</v>
      </c>
      <c r="D624" s="59">
        <v>208</v>
      </c>
      <c r="E624" s="59">
        <v>131</v>
      </c>
      <c r="F624" s="59">
        <v>98</v>
      </c>
      <c r="G624" s="59">
        <v>1558</v>
      </c>
    </row>
    <row r="625" spans="1:7" x14ac:dyDescent="0.25">
      <c r="A625" s="59">
        <v>-105</v>
      </c>
      <c r="B625" s="59">
        <v>-20</v>
      </c>
      <c r="C625" s="59">
        <v>189</v>
      </c>
      <c r="D625" s="59">
        <v>238</v>
      </c>
      <c r="E625" s="59">
        <v>85</v>
      </c>
      <c r="F625" s="59">
        <v>64</v>
      </c>
      <c r="G625" s="59">
        <v>1811</v>
      </c>
    </row>
    <row r="626" spans="1:7" x14ac:dyDescent="0.25">
      <c r="A626" s="59">
        <v>1</v>
      </c>
      <c r="B626" s="59">
        <v>87</v>
      </c>
      <c r="C626" s="59">
        <v>150</v>
      </c>
      <c r="D626" s="59">
        <v>63</v>
      </c>
      <c r="E626" s="59">
        <v>86</v>
      </c>
      <c r="F626" s="59">
        <v>57</v>
      </c>
      <c r="G626" s="59">
        <v>37</v>
      </c>
    </row>
    <row r="627" spans="1:7" x14ac:dyDescent="0.25">
      <c r="A627" s="59">
        <v>45</v>
      </c>
      <c r="B627" s="59">
        <v>84</v>
      </c>
      <c r="C627" s="59">
        <v>133</v>
      </c>
      <c r="D627" s="59">
        <v>49</v>
      </c>
      <c r="E627" s="59">
        <v>39</v>
      </c>
      <c r="F627" s="59">
        <v>15</v>
      </c>
      <c r="G627" s="59">
        <v>342</v>
      </c>
    </row>
    <row r="628" spans="1:7" x14ac:dyDescent="0.25">
      <c r="A628" s="59">
        <v>31</v>
      </c>
      <c r="B628" s="59">
        <v>68</v>
      </c>
      <c r="C628" s="59">
        <v>114</v>
      </c>
      <c r="D628" s="59">
        <v>46</v>
      </c>
      <c r="E628" s="59">
        <v>37</v>
      </c>
      <c r="F628" s="59">
        <v>14</v>
      </c>
      <c r="G628" s="59">
        <v>388</v>
      </c>
    </row>
    <row r="629" spans="1:7" x14ac:dyDescent="0.25">
      <c r="A629" s="59">
        <v>38</v>
      </c>
      <c r="B629" s="59">
        <v>67</v>
      </c>
      <c r="C629" s="59">
        <v>119</v>
      </c>
      <c r="D629" s="59">
        <v>52</v>
      </c>
      <c r="E629" s="59">
        <v>29</v>
      </c>
      <c r="F629" s="59">
        <v>17</v>
      </c>
      <c r="G629" s="59">
        <v>605</v>
      </c>
    </row>
    <row r="630" spans="1:7" x14ac:dyDescent="0.25">
      <c r="A630" s="59">
        <v>35</v>
      </c>
      <c r="B630" s="59">
        <v>98</v>
      </c>
      <c r="C630" s="59">
        <v>178</v>
      </c>
      <c r="D630" s="59">
        <v>80</v>
      </c>
      <c r="E630" s="59">
        <v>63</v>
      </c>
      <c r="F630" s="59">
        <v>30</v>
      </c>
      <c r="G630" s="59">
        <v>494</v>
      </c>
    </row>
    <row r="631" spans="1:7" x14ac:dyDescent="0.25">
      <c r="A631" s="59">
        <v>30</v>
      </c>
      <c r="B631" s="59">
        <v>51</v>
      </c>
      <c r="C631" s="59">
        <v>86</v>
      </c>
      <c r="D631" s="59">
        <v>35</v>
      </c>
      <c r="E631" s="59">
        <v>21</v>
      </c>
      <c r="F631" s="59">
        <v>9</v>
      </c>
      <c r="G631" s="59">
        <v>776</v>
      </c>
    </row>
    <row r="632" spans="1:7" x14ac:dyDescent="0.25">
      <c r="A632" s="59">
        <v>48</v>
      </c>
      <c r="B632" s="59">
        <v>72</v>
      </c>
      <c r="C632" s="59">
        <v>121</v>
      </c>
      <c r="D632" s="59">
        <v>49</v>
      </c>
      <c r="E632" s="59">
        <v>24</v>
      </c>
      <c r="F632" s="59">
        <v>13</v>
      </c>
      <c r="G632" s="59">
        <v>779</v>
      </c>
    </row>
    <row r="633" spans="1:7" x14ac:dyDescent="0.25">
      <c r="A633" s="59">
        <v>-9</v>
      </c>
      <c r="B633" s="59">
        <v>36</v>
      </c>
      <c r="C633" s="59">
        <v>65</v>
      </c>
      <c r="D633" s="59">
        <v>29</v>
      </c>
      <c r="E633" s="59">
        <v>45</v>
      </c>
      <c r="F633" s="59">
        <v>11</v>
      </c>
      <c r="G633" s="59">
        <v>-39</v>
      </c>
    </row>
    <row r="634" spans="1:7" x14ac:dyDescent="0.25">
      <c r="A634" s="59">
        <v>-6</v>
      </c>
      <c r="B634" s="59">
        <v>63</v>
      </c>
      <c r="C634" s="59">
        <v>107</v>
      </c>
      <c r="D634" s="59">
        <v>44</v>
      </c>
      <c r="E634" s="59">
        <v>69</v>
      </c>
      <c r="F634" s="59">
        <v>40</v>
      </c>
      <c r="G634" s="59">
        <v>261</v>
      </c>
    </row>
    <row r="635" spans="1:7" x14ac:dyDescent="0.25">
      <c r="A635" s="59">
        <v>12</v>
      </c>
      <c r="B635" s="59">
        <v>51</v>
      </c>
      <c r="C635" s="59">
        <v>88</v>
      </c>
      <c r="D635" s="59">
        <v>37</v>
      </c>
      <c r="E635" s="59">
        <v>39</v>
      </c>
      <c r="F635" s="59">
        <v>12</v>
      </c>
      <c r="G635" s="59">
        <v>195</v>
      </c>
    </row>
    <row r="636" spans="1:7" x14ac:dyDescent="0.25">
      <c r="A636" s="59">
        <v>12</v>
      </c>
      <c r="B636" s="59">
        <v>28</v>
      </c>
      <c r="C636" s="59">
        <v>47</v>
      </c>
      <c r="D636" s="59">
        <v>19</v>
      </c>
      <c r="E636" s="59">
        <v>16</v>
      </c>
      <c r="F636" s="59">
        <v>5</v>
      </c>
      <c r="G636" s="59">
        <v>820</v>
      </c>
    </row>
    <row r="637" spans="1:7" x14ac:dyDescent="0.25">
      <c r="A637" s="59">
        <v>3</v>
      </c>
      <c r="B637" s="59">
        <v>33</v>
      </c>
      <c r="C637" s="59">
        <v>61</v>
      </c>
      <c r="D637" s="59">
        <v>28</v>
      </c>
      <c r="E637" s="59">
        <v>30</v>
      </c>
      <c r="F637" s="59">
        <v>8</v>
      </c>
      <c r="G637" s="59">
        <v>964</v>
      </c>
    </row>
    <row r="638" spans="1:7" x14ac:dyDescent="0.25">
      <c r="A638" s="59">
        <v>27</v>
      </c>
      <c r="B638" s="59">
        <v>75</v>
      </c>
      <c r="C638" s="59">
        <v>125</v>
      </c>
      <c r="D638" s="59">
        <v>50</v>
      </c>
      <c r="E638" s="59">
        <v>48</v>
      </c>
      <c r="F638" s="59">
        <v>16</v>
      </c>
      <c r="G638" s="59">
        <v>372</v>
      </c>
    </row>
    <row r="639" spans="1:7" x14ac:dyDescent="0.25">
      <c r="A639" s="59">
        <v>-11</v>
      </c>
      <c r="B639" s="59">
        <v>40</v>
      </c>
      <c r="C639" s="59">
        <v>133</v>
      </c>
      <c r="D639" s="59">
        <v>93</v>
      </c>
      <c r="E639" s="59">
        <v>51</v>
      </c>
      <c r="F639" s="59">
        <v>28</v>
      </c>
      <c r="G639" s="59">
        <v>840</v>
      </c>
    </row>
    <row r="640" spans="1:7" x14ac:dyDescent="0.25">
      <c r="A640" s="59">
        <v>74</v>
      </c>
      <c r="B640" s="59">
        <v>134</v>
      </c>
      <c r="C640" s="59">
        <v>222</v>
      </c>
      <c r="D640" s="59">
        <v>88</v>
      </c>
      <c r="E640" s="59">
        <v>60</v>
      </c>
      <c r="F640" s="59">
        <v>29</v>
      </c>
      <c r="G640" s="59">
        <v>653</v>
      </c>
    </row>
    <row r="641" spans="1:7" x14ac:dyDescent="0.25">
      <c r="A641" s="59">
        <v>98</v>
      </c>
      <c r="B641" s="59">
        <v>155</v>
      </c>
      <c r="C641" s="59">
        <v>267</v>
      </c>
      <c r="D641" s="59">
        <v>58</v>
      </c>
      <c r="E641" s="59">
        <v>57</v>
      </c>
      <c r="F641" s="59">
        <v>34</v>
      </c>
      <c r="G641" s="59">
        <v>-120</v>
      </c>
    </row>
    <row r="642" spans="1:7" x14ac:dyDescent="0.25">
      <c r="A642" s="59">
        <v>16</v>
      </c>
      <c r="B642" s="59">
        <v>32</v>
      </c>
      <c r="C642" s="59">
        <v>53</v>
      </c>
      <c r="D642" s="59">
        <v>21</v>
      </c>
      <c r="E642" s="59">
        <v>16</v>
      </c>
      <c r="F642" s="59">
        <v>5</v>
      </c>
      <c r="G642" s="59">
        <v>454</v>
      </c>
    </row>
    <row r="643" spans="1:7" x14ac:dyDescent="0.25">
      <c r="A643" s="59">
        <v>15</v>
      </c>
      <c r="B643" s="59">
        <v>70</v>
      </c>
      <c r="C643" s="59">
        <v>127</v>
      </c>
      <c r="D643" s="59">
        <v>57</v>
      </c>
      <c r="E643" s="59">
        <v>55</v>
      </c>
      <c r="F643" s="59">
        <v>21</v>
      </c>
      <c r="G643" s="59">
        <v>313</v>
      </c>
    </row>
    <row r="644" spans="1:7" x14ac:dyDescent="0.25">
      <c r="A644" s="59">
        <v>16</v>
      </c>
      <c r="B644" s="59">
        <v>132</v>
      </c>
      <c r="C644" s="59">
        <v>227</v>
      </c>
      <c r="D644" s="59">
        <v>95</v>
      </c>
      <c r="E644" s="59">
        <v>116</v>
      </c>
      <c r="F644" s="59">
        <v>86</v>
      </c>
      <c r="G644" s="59">
        <v>554</v>
      </c>
    </row>
    <row r="645" spans="1:7" x14ac:dyDescent="0.25">
      <c r="A645" s="59">
        <v>33</v>
      </c>
      <c r="B645" s="59">
        <v>60</v>
      </c>
      <c r="C645" s="59">
        <v>106</v>
      </c>
      <c r="D645" s="59">
        <v>46</v>
      </c>
      <c r="E645" s="59">
        <v>27</v>
      </c>
      <c r="F645" s="59">
        <v>15</v>
      </c>
      <c r="G645" s="59">
        <v>608</v>
      </c>
    </row>
    <row r="646" spans="1:7" x14ac:dyDescent="0.25">
      <c r="A646" s="59">
        <v>25</v>
      </c>
      <c r="B646" s="59">
        <v>45</v>
      </c>
      <c r="C646" s="59">
        <v>75</v>
      </c>
      <c r="D646" s="59">
        <v>30</v>
      </c>
      <c r="E646" s="59">
        <v>20</v>
      </c>
      <c r="F646" s="59">
        <v>8</v>
      </c>
      <c r="G646" s="59">
        <v>820</v>
      </c>
    </row>
    <row r="647" spans="1:7" x14ac:dyDescent="0.25">
      <c r="A647" s="59">
        <v>84</v>
      </c>
      <c r="B647" s="59">
        <v>117</v>
      </c>
      <c r="C647" s="59">
        <v>198</v>
      </c>
      <c r="D647" s="59">
        <v>81</v>
      </c>
      <c r="E647" s="59">
        <v>33</v>
      </c>
      <c r="F647" s="59">
        <v>22</v>
      </c>
      <c r="G647" s="59">
        <v>460</v>
      </c>
    </row>
    <row r="648" spans="1:7" x14ac:dyDescent="0.25">
      <c r="A648" s="59">
        <v>48</v>
      </c>
      <c r="B648" s="59">
        <v>102</v>
      </c>
      <c r="C648" s="59">
        <v>170</v>
      </c>
      <c r="D648" s="59">
        <v>68</v>
      </c>
      <c r="E648" s="59">
        <v>54</v>
      </c>
      <c r="F648" s="59">
        <v>22</v>
      </c>
      <c r="G648" s="59">
        <v>9</v>
      </c>
    </row>
    <row r="649" spans="1:7" x14ac:dyDescent="0.25">
      <c r="A649" s="59">
        <v>96</v>
      </c>
      <c r="B649" s="59">
        <v>132</v>
      </c>
      <c r="C649" s="59">
        <v>223</v>
      </c>
      <c r="D649" s="59">
        <v>91</v>
      </c>
      <c r="E649" s="59">
        <v>36</v>
      </c>
      <c r="F649" s="59">
        <v>25</v>
      </c>
      <c r="G649" s="59">
        <v>777</v>
      </c>
    </row>
    <row r="650" spans="1:7" x14ac:dyDescent="0.25">
      <c r="A650" s="59">
        <v>28</v>
      </c>
      <c r="B650" s="59">
        <v>74</v>
      </c>
      <c r="C650" s="59">
        <v>129</v>
      </c>
      <c r="D650" s="59">
        <v>55</v>
      </c>
      <c r="E650" s="59">
        <v>46</v>
      </c>
      <c r="F650" s="59">
        <v>18</v>
      </c>
      <c r="G650" s="59">
        <v>336</v>
      </c>
    </row>
    <row r="651" spans="1:7" x14ac:dyDescent="0.25">
      <c r="A651" s="59">
        <v>27</v>
      </c>
      <c r="B651" s="59">
        <v>64</v>
      </c>
      <c r="C651" s="59">
        <v>107</v>
      </c>
      <c r="D651" s="59">
        <v>43</v>
      </c>
      <c r="E651" s="59">
        <v>37</v>
      </c>
      <c r="F651" s="59">
        <v>13</v>
      </c>
      <c r="G651" s="59">
        <v>363</v>
      </c>
    </row>
    <row r="652" spans="1:7" x14ac:dyDescent="0.25">
      <c r="A652" s="59">
        <v>161</v>
      </c>
      <c r="B652" s="59">
        <v>247</v>
      </c>
      <c r="C652" s="59">
        <v>456</v>
      </c>
      <c r="D652" s="59">
        <v>216</v>
      </c>
      <c r="E652" s="59">
        <v>86</v>
      </c>
      <c r="F652" s="59">
        <v>64</v>
      </c>
      <c r="G652" s="59">
        <v>969</v>
      </c>
    </row>
    <row r="653" spans="1:7" x14ac:dyDescent="0.25">
      <c r="A653" s="59">
        <v>63</v>
      </c>
      <c r="B653" s="59">
        <v>100</v>
      </c>
      <c r="C653" s="59">
        <v>178</v>
      </c>
      <c r="D653" s="59">
        <v>78</v>
      </c>
      <c r="E653" s="59">
        <v>37</v>
      </c>
      <c r="F653" s="59">
        <v>25</v>
      </c>
      <c r="G653" s="59">
        <v>593</v>
      </c>
    </row>
    <row r="654" spans="1:7" x14ac:dyDescent="0.25">
      <c r="A654" s="59">
        <v>37</v>
      </c>
      <c r="B654" s="59">
        <v>67</v>
      </c>
      <c r="C654" s="59">
        <v>119</v>
      </c>
      <c r="D654" s="59">
        <v>52</v>
      </c>
      <c r="E654" s="59">
        <v>30</v>
      </c>
      <c r="F654" s="59">
        <v>17</v>
      </c>
      <c r="G654" s="59">
        <v>605</v>
      </c>
    </row>
    <row r="655" spans="1:7" x14ac:dyDescent="0.25">
      <c r="A655" s="59">
        <v>43</v>
      </c>
      <c r="B655" s="59">
        <v>68</v>
      </c>
      <c r="C655" s="59">
        <v>115</v>
      </c>
      <c r="D655" s="59">
        <v>47</v>
      </c>
      <c r="E655" s="59">
        <v>25</v>
      </c>
      <c r="F655" s="59">
        <v>13</v>
      </c>
      <c r="G655" s="59">
        <v>821</v>
      </c>
    </row>
    <row r="656" spans="1:7" x14ac:dyDescent="0.25">
      <c r="A656" s="59">
        <v>43</v>
      </c>
      <c r="B656" s="59">
        <v>67</v>
      </c>
      <c r="C656" s="59">
        <v>112</v>
      </c>
      <c r="D656" s="59">
        <v>45</v>
      </c>
      <c r="E656" s="59">
        <v>24</v>
      </c>
      <c r="F656" s="59">
        <v>12</v>
      </c>
      <c r="G656" s="59">
        <v>777</v>
      </c>
    </row>
    <row r="657" spans="1:7" x14ac:dyDescent="0.25">
      <c r="A657" s="59">
        <v>47</v>
      </c>
      <c r="B657" s="59">
        <v>91</v>
      </c>
      <c r="C657" s="59">
        <v>167</v>
      </c>
      <c r="D657" s="59">
        <v>76</v>
      </c>
      <c r="E657" s="59">
        <v>44</v>
      </c>
      <c r="F657" s="59">
        <v>23</v>
      </c>
      <c r="G657" s="59">
        <v>965</v>
      </c>
    </row>
    <row r="658" spans="1:7" x14ac:dyDescent="0.25">
      <c r="A658" s="59">
        <v>25</v>
      </c>
      <c r="B658" s="59">
        <v>68</v>
      </c>
      <c r="C658" s="59">
        <v>119</v>
      </c>
      <c r="D658" s="59">
        <v>51</v>
      </c>
      <c r="E658" s="59">
        <v>43</v>
      </c>
      <c r="F658" s="59">
        <v>16</v>
      </c>
      <c r="G658" s="59">
        <v>311</v>
      </c>
    </row>
    <row r="659" spans="1:7" x14ac:dyDescent="0.25">
      <c r="A659" s="59">
        <v>34</v>
      </c>
      <c r="B659" s="59">
        <v>98</v>
      </c>
      <c r="C659" s="59">
        <v>178</v>
      </c>
      <c r="D659" s="59">
        <v>80</v>
      </c>
      <c r="E659" s="59">
        <v>64</v>
      </c>
      <c r="F659" s="59">
        <v>30</v>
      </c>
      <c r="G659" s="59">
        <v>494</v>
      </c>
    </row>
    <row r="660" spans="1:7" x14ac:dyDescent="0.25">
      <c r="A660" s="59">
        <v>34</v>
      </c>
      <c r="B660" s="59">
        <v>72</v>
      </c>
      <c r="C660" s="59">
        <v>121</v>
      </c>
      <c r="D660" s="59">
        <v>49</v>
      </c>
      <c r="E660" s="59">
        <v>38</v>
      </c>
      <c r="F660" s="59">
        <v>15</v>
      </c>
      <c r="G660" s="59">
        <v>241</v>
      </c>
    </row>
    <row r="661" spans="1:7" x14ac:dyDescent="0.25">
      <c r="A661" s="59">
        <v>28</v>
      </c>
      <c r="B661" s="59">
        <v>75</v>
      </c>
      <c r="C661" s="59">
        <v>125</v>
      </c>
      <c r="D661" s="59">
        <v>50</v>
      </c>
      <c r="E661" s="59">
        <v>47</v>
      </c>
      <c r="F661" s="59">
        <v>16</v>
      </c>
      <c r="G661" s="59">
        <v>372</v>
      </c>
    </row>
    <row r="662" spans="1:7" x14ac:dyDescent="0.25">
      <c r="A662" s="59">
        <v>-11</v>
      </c>
      <c r="B662" s="59">
        <v>40</v>
      </c>
      <c r="C662" s="59">
        <v>133</v>
      </c>
      <c r="D662" s="59">
        <v>93</v>
      </c>
      <c r="E662" s="59">
        <v>51</v>
      </c>
      <c r="F662" s="59">
        <v>28</v>
      </c>
      <c r="G662" s="59">
        <v>840</v>
      </c>
    </row>
    <row r="663" spans="1:7" x14ac:dyDescent="0.25">
      <c r="A663" s="59">
        <v>-6</v>
      </c>
      <c r="B663" s="59">
        <v>63</v>
      </c>
      <c r="C663" s="59">
        <v>107</v>
      </c>
      <c r="D663" s="59">
        <v>44</v>
      </c>
      <c r="E663" s="59">
        <v>69</v>
      </c>
      <c r="F663" s="59">
        <v>40</v>
      </c>
      <c r="G663" s="59">
        <v>261</v>
      </c>
    </row>
    <row r="664" spans="1:7" x14ac:dyDescent="0.25">
      <c r="A664" s="59">
        <v>11</v>
      </c>
      <c r="B664" s="59">
        <v>51</v>
      </c>
      <c r="C664" s="59">
        <v>88</v>
      </c>
      <c r="D664" s="59">
        <v>37</v>
      </c>
      <c r="E664" s="59">
        <v>40</v>
      </c>
      <c r="F664" s="59">
        <v>12</v>
      </c>
      <c r="G664" s="59">
        <v>195</v>
      </c>
    </row>
    <row r="665" spans="1:7" x14ac:dyDescent="0.25">
      <c r="A665" s="59">
        <v>-8</v>
      </c>
      <c r="B665" s="59">
        <v>36</v>
      </c>
      <c r="C665" s="59">
        <v>65</v>
      </c>
      <c r="D665" s="59">
        <v>29</v>
      </c>
      <c r="E665" s="59">
        <v>44</v>
      </c>
      <c r="F665" s="59">
        <v>11</v>
      </c>
      <c r="G665" s="59">
        <v>169</v>
      </c>
    </row>
    <row r="666" spans="1:7" x14ac:dyDescent="0.25">
      <c r="A666" s="59">
        <v>148</v>
      </c>
      <c r="B666" s="59">
        <v>239</v>
      </c>
      <c r="C666" s="59">
        <v>478</v>
      </c>
      <c r="D666" s="59">
        <v>225</v>
      </c>
      <c r="E666" s="59">
        <v>91</v>
      </c>
      <c r="F666" s="59">
        <v>66</v>
      </c>
      <c r="G666" s="59">
        <v>1464</v>
      </c>
    </row>
    <row r="667" spans="1:7" x14ac:dyDescent="0.25">
      <c r="A667" s="59">
        <v>26</v>
      </c>
      <c r="B667" s="59">
        <v>173</v>
      </c>
      <c r="C667" s="59">
        <v>298</v>
      </c>
      <c r="D667" s="59">
        <v>166</v>
      </c>
      <c r="E667" s="59">
        <v>147</v>
      </c>
      <c r="F667" s="59">
        <v>113</v>
      </c>
      <c r="G667" s="59">
        <v>729</v>
      </c>
    </row>
    <row r="668" spans="1:7" x14ac:dyDescent="0.25">
      <c r="A668" s="59">
        <v>220</v>
      </c>
      <c r="B668" s="59">
        <v>335</v>
      </c>
      <c r="C668" s="59">
        <v>587</v>
      </c>
      <c r="D668" s="59">
        <v>241</v>
      </c>
      <c r="E668" s="59">
        <v>115</v>
      </c>
      <c r="F668" s="59">
        <v>83</v>
      </c>
      <c r="G668" s="59">
        <v>1316</v>
      </c>
    </row>
    <row r="669" spans="1:7" x14ac:dyDescent="0.25">
      <c r="A669" s="59">
        <v>-76</v>
      </c>
      <c r="B669" s="59">
        <v>-13</v>
      </c>
      <c r="C669" s="59">
        <v>110</v>
      </c>
      <c r="D669" s="59">
        <v>58</v>
      </c>
      <c r="E669" s="59">
        <v>63</v>
      </c>
      <c r="F669" s="59">
        <v>39</v>
      </c>
      <c r="G669" s="59">
        <v>964</v>
      </c>
    </row>
    <row r="670" spans="1:7" x14ac:dyDescent="0.25">
      <c r="A670" s="59">
        <v>276</v>
      </c>
      <c r="B670" s="59">
        <v>428</v>
      </c>
      <c r="C670" s="59">
        <v>712</v>
      </c>
      <c r="D670" s="59">
        <v>319</v>
      </c>
      <c r="E670" s="59">
        <v>152</v>
      </c>
      <c r="F670" s="59">
        <v>99</v>
      </c>
      <c r="G670" s="59">
        <v>2108</v>
      </c>
    </row>
    <row r="671" spans="1:7" x14ac:dyDescent="0.25">
      <c r="A671" s="59">
        <v>-141</v>
      </c>
      <c r="B671" s="59">
        <v>-32</v>
      </c>
      <c r="C671" s="59">
        <v>159</v>
      </c>
      <c r="D671" s="59">
        <v>241</v>
      </c>
      <c r="E671" s="59">
        <v>109</v>
      </c>
      <c r="F671" s="59">
        <v>63</v>
      </c>
      <c r="G671" s="59">
        <v>1564</v>
      </c>
    </row>
    <row r="672" spans="1:7" x14ac:dyDescent="0.25">
      <c r="A672" s="59">
        <v>106</v>
      </c>
      <c r="B672" s="59">
        <v>145</v>
      </c>
      <c r="C672" s="59">
        <v>245</v>
      </c>
      <c r="D672" s="59">
        <v>97</v>
      </c>
      <c r="E672" s="59">
        <v>39</v>
      </c>
      <c r="F672" s="59">
        <v>28</v>
      </c>
      <c r="G672" s="59">
        <v>822</v>
      </c>
    </row>
    <row r="673" spans="1:7" x14ac:dyDescent="0.25">
      <c r="A673" s="59">
        <v>162</v>
      </c>
      <c r="B673" s="59">
        <v>247</v>
      </c>
      <c r="C673" s="59">
        <v>456</v>
      </c>
      <c r="D673" s="59">
        <v>170</v>
      </c>
      <c r="E673" s="59">
        <v>85</v>
      </c>
      <c r="F673" s="59">
        <v>64</v>
      </c>
      <c r="G673" s="59">
        <v>969</v>
      </c>
    </row>
    <row r="674" spans="1:7" x14ac:dyDescent="0.25">
      <c r="A674" s="59">
        <v>62</v>
      </c>
      <c r="B674" s="59">
        <v>100</v>
      </c>
      <c r="C674" s="59">
        <v>178</v>
      </c>
      <c r="D674" s="59">
        <v>78</v>
      </c>
      <c r="E674" s="59">
        <v>38</v>
      </c>
      <c r="F674" s="59">
        <v>25</v>
      </c>
      <c r="G674" s="59">
        <v>593</v>
      </c>
    </row>
    <row r="675" spans="1:7" x14ac:dyDescent="0.25">
      <c r="A675" s="59">
        <v>96</v>
      </c>
      <c r="B675" s="59">
        <v>132</v>
      </c>
      <c r="C675" s="59">
        <v>223</v>
      </c>
      <c r="D675" s="59">
        <v>91</v>
      </c>
      <c r="E675" s="59">
        <v>36</v>
      </c>
      <c r="F675" s="59">
        <v>25</v>
      </c>
      <c r="G675" s="59">
        <v>777</v>
      </c>
    </row>
    <row r="676" spans="1:7" x14ac:dyDescent="0.25">
      <c r="A676" s="59">
        <v>83</v>
      </c>
      <c r="B676" s="59">
        <v>117</v>
      </c>
      <c r="C676" s="59">
        <v>198</v>
      </c>
      <c r="D676" s="59">
        <v>81</v>
      </c>
      <c r="E676" s="59">
        <v>34</v>
      </c>
      <c r="F676" s="59">
        <v>22</v>
      </c>
      <c r="G676" s="59">
        <v>460</v>
      </c>
    </row>
    <row r="677" spans="1:7" x14ac:dyDescent="0.25">
      <c r="A677" s="59">
        <v>48</v>
      </c>
      <c r="B677" s="59">
        <v>102</v>
      </c>
      <c r="C677" s="59">
        <v>170</v>
      </c>
      <c r="D677" s="59">
        <v>68</v>
      </c>
      <c r="E677" s="59">
        <v>54</v>
      </c>
      <c r="F677" s="59">
        <v>22</v>
      </c>
      <c r="G677" s="59">
        <v>559</v>
      </c>
    </row>
    <row r="678" spans="1:7" x14ac:dyDescent="0.25">
      <c r="A678" s="59">
        <v>32</v>
      </c>
      <c r="B678" s="59">
        <v>43</v>
      </c>
      <c r="C678" s="59">
        <v>43</v>
      </c>
      <c r="D678" s="59">
        <v>0</v>
      </c>
      <c r="E678" s="59">
        <v>11</v>
      </c>
      <c r="F678" s="59">
        <v>0</v>
      </c>
      <c r="G678" s="59">
        <v>688</v>
      </c>
    </row>
    <row r="679" spans="1:7" x14ac:dyDescent="0.25">
      <c r="A679" s="59">
        <v>11</v>
      </c>
      <c r="B679" s="59">
        <v>28</v>
      </c>
      <c r="C679" s="59">
        <v>47</v>
      </c>
      <c r="D679" s="59">
        <v>19</v>
      </c>
      <c r="E679" s="59">
        <v>17</v>
      </c>
      <c r="F679" s="59">
        <v>5</v>
      </c>
      <c r="G679" s="59">
        <v>820</v>
      </c>
    </row>
    <row r="680" spans="1:7" x14ac:dyDescent="0.25">
      <c r="A680" s="59">
        <v>10</v>
      </c>
      <c r="B680" s="59">
        <v>26</v>
      </c>
      <c r="C680" s="59">
        <v>43</v>
      </c>
      <c r="D680" s="59">
        <v>17</v>
      </c>
      <c r="E680" s="59">
        <v>16</v>
      </c>
      <c r="F680" s="59">
        <v>4</v>
      </c>
      <c r="G680" s="59">
        <v>776</v>
      </c>
    </row>
    <row r="681" spans="1:7" x14ac:dyDescent="0.25">
      <c r="A681" s="59">
        <v>-2</v>
      </c>
      <c r="B681" s="59">
        <v>44</v>
      </c>
      <c r="C681" s="59">
        <v>79</v>
      </c>
      <c r="D681" s="59">
        <v>35</v>
      </c>
      <c r="E681" s="59">
        <v>46</v>
      </c>
      <c r="F681" s="59">
        <v>13</v>
      </c>
      <c r="G681" s="59">
        <v>197</v>
      </c>
    </row>
    <row r="682" spans="1:7" x14ac:dyDescent="0.25">
      <c r="A682" s="59">
        <v>4</v>
      </c>
      <c r="B682" s="59">
        <v>33</v>
      </c>
      <c r="C682" s="59">
        <v>61</v>
      </c>
      <c r="D682" s="59">
        <v>28</v>
      </c>
      <c r="E682" s="59">
        <v>29</v>
      </c>
      <c r="F682" s="59">
        <v>8</v>
      </c>
      <c r="G682" s="59">
        <v>964</v>
      </c>
    </row>
    <row r="683" spans="1:7" x14ac:dyDescent="0.25">
      <c r="A683" s="59">
        <v>27</v>
      </c>
      <c r="B683" s="59">
        <v>173</v>
      </c>
      <c r="C683" s="59">
        <v>298</v>
      </c>
      <c r="D683" s="59">
        <v>131</v>
      </c>
      <c r="E683" s="59">
        <v>146</v>
      </c>
      <c r="F683" s="59">
        <v>113</v>
      </c>
      <c r="G683" s="59">
        <v>729</v>
      </c>
    </row>
    <row r="684" spans="1:7" x14ac:dyDescent="0.25">
      <c r="A684" s="59">
        <v>156</v>
      </c>
      <c r="B684" s="59">
        <v>265</v>
      </c>
      <c r="C684" s="59">
        <v>456</v>
      </c>
      <c r="D684" s="59">
        <v>214</v>
      </c>
      <c r="E684" s="59">
        <v>109</v>
      </c>
      <c r="F684" s="59">
        <v>63</v>
      </c>
      <c r="G684" s="59">
        <v>865</v>
      </c>
    </row>
    <row r="685" spans="1:7" x14ac:dyDescent="0.25">
      <c r="A685" s="59">
        <v>115</v>
      </c>
      <c r="B685" s="59">
        <v>178</v>
      </c>
      <c r="C685" s="59">
        <v>301</v>
      </c>
      <c r="D685" s="59">
        <v>153</v>
      </c>
      <c r="E685" s="59">
        <v>63</v>
      </c>
      <c r="F685" s="59">
        <v>39</v>
      </c>
      <c r="G685" s="59">
        <v>611</v>
      </c>
    </row>
    <row r="686" spans="1:7" x14ac:dyDescent="0.25">
      <c r="A686" s="59">
        <v>219</v>
      </c>
      <c r="B686" s="59">
        <v>335</v>
      </c>
      <c r="C686" s="59">
        <v>587</v>
      </c>
      <c r="D686" s="59">
        <v>189</v>
      </c>
      <c r="E686" s="59">
        <v>116</v>
      </c>
      <c r="F686" s="59">
        <v>83</v>
      </c>
      <c r="G686" s="59">
        <v>1316</v>
      </c>
    </row>
    <row r="687" spans="1:7" x14ac:dyDescent="0.25">
      <c r="A687" s="59">
        <v>149</v>
      </c>
      <c r="B687" s="59">
        <v>239</v>
      </c>
      <c r="C687" s="59">
        <v>478</v>
      </c>
      <c r="D687" s="59">
        <v>305</v>
      </c>
      <c r="E687" s="59">
        <v>90</v>
      </c>
      <c r="F687" s="59">
        <v>66</v>
      </c>
      <c r="G687" s="59">
        <v>1464</v>
      </c>
    </row>
    <row r="688" spans="1:7" x14ac:dyDescent="0.25">
      <c r="A688" s="59">
        <v>-365</v>
      </c>
      <c r="B688" s="59">
        <v>-260</v>
      </c>
      <c r="C688" s="59">
        <v>26</v>
      </c>
      <c r="D688" s="59">
        <v>182</v>
      </c>
      <c r="E688" s="59">
        <v>131</v>
      </c>
      <c r="F688" s="59">
        <v>98</v>
      </c>
      <c r="G688" s="59">
        <v>3049</v>
      </c>
    </row>
    <row r="689" spans="1:7" x14ac:dyDescent="0.25">
      <c r="A689" s="59">
        <v>13</v>
      </c>
      <c r="B689" s="59">
        <v>67</v>
      </c>
      <c r="C689" s="59">
        <v>121</v>
      </c>
      <c r="D689" s="59">
        <v>54</v>
      </c>
      <c r="E689" s="59">
        <v>54</v>
      </c>
      <c r="F689" s="59">
        <v>20</v>
      </c>
      <c r="G689" s="59">
        <v>337</v>
      </c>
    </row>
    <row r="690" spans="1:7" x14ac:dyDescent="0.25">
      <c r="A690" s="59">
        <v>28</v>
      </c>
      <c r="B690" s="59">
        <v>74</v>
      </c>
      <c r="C690" s="59">
        <v>129</v>
      </c>
      <c r="D690" s="59">
        <v>55</v>
      </c>
      <c r="E690" s="59">
        <v>46</v>
      </c>
      <c r="F690" s="59">
        <v>18</v>
      </c>
      <c r="G690" s="59">
        <v>336</v>
      </c>
    </row>
    <row r="691" spans="1:7" x14ac:dyDescent="0.25">
      <c r="A691" s="59">
        <v>93</v>
      </c>
      <c r="B691" s="59">
        <v>163</v>
      </c>
      <c r="C691" s="59">
        <v>325</v>
      </c>
      <c r="D691" s="59">
        <v>137</v>
      </c>
      <c r="E691" s="59">
        <v>70</v>
      </c>
      <c r="F691" s="59">
        <v>45</v>
      </c>
      <c r="G691" s="59">
        <v>1091</v>
      </c>
    </row>
    <row r="692" spans="1:7" x14ac:dyDescent="0.25">
      <c r="A692" s="59">
        <v>-3</v>
      </c>
      <c r="B692" s="59">
        <v>73</v>
      </c>
      <c r="C692" s="59">
        <v>125</v>
      </c>
      <c r="D692" s="59">
        <v>52</v>
      </c>
      <c r="E692" s="59">
        <v>76</v>
      </c>
      <c r="F692" s="59">
        <v>47</v>
      </c>
      <c r="G692" s="59">
        <v>433</v>
      </c>
    </row>
    <row r="693" spans="1:7" x14ac:dyDescent="0.25">
      <c r="A693" s="59">
        <v>8</v>
      </c>
      <c r="B693" s="59">
        <v>70</v>
      </c>
      <c r="C693" s="59">
        <v>119</v>
      </c>
      <c r="D693" s="59">
        <v>49</v>
      </c>
      <c r="E693" s="59">
        <v>62</v>
      </c>
      <c r="F693" s="59">
        <v>16</v>
      </c>
      <c r="G693" s="59">
        <v>399</v>
      </c>
    </row>
    <row r="694" spans="1:7" x14ac:dyDescent="0.25">
      <c r="A694" s="59">
        <v>31</v>
      </c>
      <c r="B694" s="59">
        <v>52</v>
      </c>
      <c r="C694" s="59">
        <v>87</v>
      </c>
      <c r="D694" s="59">
        <v>35</v>
      </c>
      <c r="E694" s="59">
        <v>21</v>
      </c>
      <c r="F694" s="59">
        <v>9</v>
      </c>
      <c r="G694" s="59">
        <v>777</v>
      </c>
    </row>
    <row r="695" spans="1:7" x14ac:dyDescent="0.25">
      <c r="A695" s="59">
        <v>32</v>
      </c>
      <c r="B695" s="59">
        <v>60</v>
      </c>
      <c r="C695" s="59">
        <v>106</v>
      </c>
      <c r="D695" s="59">
        <v>46</v>
      </c>
      <c r="E695" s="59">
        <v>28</v>
      </c>
      <c r="F695" s="59">
        <v>15</v>
      </c>
      <c r="G695" s="59">
        <v>608</v>
      </c>
    </row>
    <row r="696" spans="1:7" x14ac:dyDescent="0.25">
      <c r="A696" s="59">
        <v>15</v>
      </c>
      <c r="B696" s="59">
        <v>32</v>
      </c>
      <c r="C696" s="59">
        <v>53</v>
      </c>
      <c r="D696" s="59">
        <v>21</v>
      </c>
      <c r="E696" s="59">
        <v>17</v>
      </c>
      <c r="F696" s="59">
        <v>5</v>
      </c>
      <c r="G696" s="59">
        <v>454</v>
      </c>
    </row>
    <row r="697" spans="1:7" x14ac:dyDescent="0.25">
      <c r="A697" s="59">
        <v>73</v>
      </c>
      <c r="B697" s="59">
        <v>134</v>
      </c>
      <c r="C697" s="59">
        <v>222</v>
      </c>
      <c r="D697" s="59">
        <v>88</v>
      </c>
      <c r="E697" s="59">
        <v>61</v>
      </c>
      <c r="F697" s="59">
        <v>29</v>
      </c>
      <c r="G697" s="59">
        <v>653</v>
      </c>
    </row>
    <row r="698" spans="1:7" x14ac:dyDescent="0.25">
      <c r="A698" s="59">
        <v>98</v>
      </c>
      <c r="B698" s="59">
        <v>155</v>
      </c>
      <c r="C698" s="59">
        <v>267</v>
      </c>
      <c r="D698" s="59">
        <v>96</v>
      </c>
      <c r="E698" s="59">
        <v>57</v>
      </c>
      <c r="F698" s="59">
        <v>34</v>
      </c>
      <c r="G698" s="59">
        <v>502</v>
      </c>
    </row>
    <row r="699" spans="1:7" x14ac:dyDescent="0.25">
      <c r="A699" s="59">
        <v>28</v>
      </c>
      <c r="B699" s="59">
        <v>64</v>
      </c>
      <c r="C699" s="59">
        <v>107</v>
      </c>
      <c r="D699" s="59">
        <v>43</v>
      </c>
      <c r="E699" s="59">
        <v>36</v>
      </c>
      <c r="F699" s="59">
        <v>13</v>
      </c>
      <c r="G699" s="59">
        <v>363</v>
      </c>
    </row>
    <row r="700" spans="1:7" x14ac:dyDescent="0.25">
      <c r="A700" s="59">
        <v>32</v>
      </c>
      <c r="B700" s="59">
        <v>58</v>
      </c>
      <c r="C700" s="59">
        <v>103</v>
      </c>
      <c r="D700" s="59">
        <v>45</v>
      </c>
      <c r="E700" s="59">
        <v>26</v>
      </c>
      <c r="F700" s="59">
        <v>14</v>
      </c>
      <c r="G700" s="59">
        <v>605</v>
      </c>
    </row>
    <row r="701" spans="1:7" x14ac:dyDescent="0.25">
      <c r="A701" s="59">
        <v>15</v>
      </c>
      <c r="B701" s="59">
        <v>70</v>
      </c>
      <c r="C701" s="59">
        <v>127</v>
      </c>
      <c r="D701" s="59">
        <v>57</v>
      </c>
      <c r="E701" s="59">
        <v>55</v>
      </c>
      <c r="F701" s="59">
        <v>21</v>
      </c>
      <c r="G701" s="59">
        <v>313</v>
      </c>
    </row>
    <row r="702" spans="1:7" x14ac:dyDescent="0.25">
      <c r="A702" s="59">
        <v>39</v>
      </c>
      <c r="B702" s="59">
        <v>82</v>
      </c>
      <c r="C702" s="59">
        <v>151</v>
      </c>
      <c r="D702" s="59">
        <v>69</v>
      </c>
      <c r="E702" s="59">
        <v>43</v>
      </c>
      <c r="F702" s="59">
        <v>21</v>
      </c>
      <c r="G702" s="59">
        <v>965</v>
      </c>
    </row>
    <row r="703" spans="1:7" x14ac:dyDescent="0.25">
      <c r="A703" s="59">
        <v>54</v>
      </c>
      <c r="B703" s="59">
        <v>100</v>
      </c>
      <c r="C703" s="59">
        <v>169</v>
      </c>
      <c r="D703" s="59">
        <v>69</v>
      </c>
      <c r="E703" s="59">
        <v>46</v>
      </c>
      <c r="F703" s="59">
        <v>22</v>
      </c>
      <c r="G703" s="59">
        <v>340</v>
      </c>
    </row>
    <row r="704" spans="1:7" x14ac:dyDescent="0.25">
      <c r="A704" s="59">
        <v>106</v>
      </c>
      <c r="B704" s="59">
        <v>176</v>
      </c>
      <c r="C704" s="59">
        <v>292</v>
      </c>
      <c r="D704" s="59">
        <v>127</v>
      </c>
      <c r="E704" s="59">
        <v>70</v>
      </c>
      <c r="F704" s="59">
        <v>38</v>
      </c>
      <c r="G704" s="59">
        <v>962</v>
      </c>
    </row>
    <row r="705" spans="1:7" x14ac:dyDescent="0.25">
      <c r="A705" s="59">
        <v>30</v>
      </c>
      <c r="B705" s="59">
        <v>51</v>
      </c>
      <c r="C705" s="59">
        <v>86</v>
      </c>
      <c r="D705" s="59">
        <v>35</v>
      </c>
      <c r="E705" s="59">
        <v>21</v>
      </c>
      <c r="F705" s="59">
        <v>9</v>
      </c>
      <c r="G705" s="59">
        <v>776</v>
      </c>
    </row>
    <row r="706" spans="1:7" x14ac:dyDescent="0.25">
      <c r="A706" s="59">
        <v>45</v>
      </c>
      <c r="B706" s="59">
        <v>84</v>
      </c>
      <c r="C706" s="59">
        <v>133</v>
      </c>
      <c r="D706" s="59">
        <v>49</v>
      </c>
      <c r="E706" s="59">
        <v>39</v>
      </c>
      <c r="F706" s="59">
        <v>15</v>
      </c>
      <c r="G706" s="59">
        <v>342</v>
      </c>
    </row>
    <row r="707" spans="1:7" x14ac:dyDescent="0.25">
      <c r="A707" s="59">
        <v>30</v>
      </c>
      <c r="B707" s="59">
        <v>68</v>
      </c>
      <c r="C707" s="59">
        <v>114</v>
      </c>
      <c r="D707" s="59">
        <v>46</v>
      </c>
      <c r="E707" s="59">
        <v>38</v>
      </c>
      <c r="F707" s="59">
        <v>14</v>
      </c>
      <c r="G707" s="59">
        <v>388</v>
      </c>
    </row>
    <row r="708" spans="1:7" x14ac:dyDescent="0.25">
      <c r="A708" s="59">
        <v>0</v>
      </c>
      <c r="B708" s="59">
        <v>87</v>
      </c>
      <c r="C708" s="59">
        <v>150</v>
      </c>
      <c r="D708" s="59">
        <v>63</v>
      </c>
      <c r="E708" s="59">
        <v>87</v>
      </c>
      <c r="F708" s="59">
        <v>57</v>
      </c>
      <c r="G708" s="59">
        <v>521</v>
      </c>
    </row>
    <row r="709" spans="1:7" x14ac:dyDescent="0.25">
      <c r="A709" s="59">
        <v>17</v>
      </c>
      <c r="B709" s="59">
        <v>132</v>
      </c>
      <c r="C709" s="59">
        <v>227</v>
      </c>
      <c r="D709" s="59">
        <v>95</v>
      </c>
      <c r="E709" s="59">
        <v>115</v>
      </c>
      <c r="F709" s="59">
        <v>86</v>
      </c>
      <c r="G709" s="59">
        <v>554</v>
      </c>
    </row>
    <row r="710" spans="1:7" x14ac:dyDescent="0.25">
      <c r="A710" s="59">
        <v>111</v>
      </c>
      <c r="B710" s="59">
        <v>152</v>
      </c>
      <c r="C710" s="59">
        <v>256</v>
      </c>
      <c r="D710" s="59">
        <v>85</v>
      </c>
      <c r="E710" s="59">
        <v>41</v>
      </c>
      <c r="F710" s="59">
        <v>29</v>
      </c>
      <c r="G710" s="59">
        <v>821</v>
      </c>
    </row>
    <row r="711" spans="1:7" x14ac:dyDescent="0.25">
      <c r="A711" s="59">
        <v>68</v>
      </c>
      <c r="B711" s="59">
        <v>107</v>
      </c>
      <c r="C711" s="59">
        <v>190</v>
      </c>
      <c r="D711" s="59">
        <v>83</v>
      </c>
      <c r="E711" s="59">
        <v>39</v>
      </c>
      <c r="F711" s="59">
        <v>27</v>
      </c>
      <c r="G711" s="59">
        <v>584</v>
      </c>
    </row>
    <row r="712" spans="1:7" x14ac:dyDescent="0.25">
      <c r="A712" s="59">
        <v>12</v>
      </c>
      <c r="B712" s="59">
        <v>65</v>
      </c>
      <c r="C712" s="59">
        <v>118</v>
      </c>
      <c r="D712" s="59">
        <v>53</v>
      </c>
      <c r="E712" s="59">
        <v>53</v>
      </c>
      <c r="F712" s="59">
        <v>20</v>
      </c>
      <c r="G712" s="59">
        <v>361</v>
      </c>
    </row>
    <row r="713" spans="1:7" x14ac:dyDescent="0.25">
      <c r="A713" s="59">
        <v>27</v>
      </c>
      <c r="B713" s="59">
        <v>66</v>
      </c>
      <c r="C713" s="59">
        <v>122</v>
      </c>
      <c r="D713" s="59">
        <v>56</v>
      </c>
      <c r="E713" s="59">
        <v>39</v>
      </c>
      <c r="F713" s="59">
        <v>17</v>
      </c>
      <c r="G713" s="59">
        <v>992</v>
      </c>
    </row>
    <row r="714" spans="1:7" x14ac:dyDescent="0.25">
      <c r="A714" s="59">
        <v>30</v>
      </c>
      <c r="B714" s="59">
        <v>56</v>
      </c>
      <c r="C714" s="59">
        <v>99</v>
      </c>
      <c r="D714" s="59">
        <v>43</v>
      </c>
      <c r="E714" s="59">
        <v>26</v>
      </c>
      <c r="F714" s="59">
        <v>14</v>
      </c>
      <c r="G714" s="59">
        <v>602</v>
      </c>
    </row>
    <row r="715" spans="1:7" x14ac:dyDescent="0.25">
      <c r="A715" s="59">
        <v>88</v>
      </c>
      <c r="B715" s="59">
        <v>124</v>
      </c>
      <c r="C715" s="59">
        <v>210</v>
      </c>
      <c r="D715" s="59">
        <v>86</v>
      </c>
      <c r="E715" s="59">
        <v>36</v>
      </c>
      <c r="F715" s="59">
        <v>24</v>
      </c>
      <c r="G715" s="59">
        <v>499</v>
      </c>
    </row>
    <row r="716" spans="1:7" x14ac:dyDescent="0.25">
      <c r="A716" s="59">
        <v>44</v>
      </c>
      <c r="B716" s="59">
        <v>96</v>
      </c>
      <c r="C716" s="59">
        <v>160</v>
      </c>
      <c r="D716" s="59">
        <v>64</v>
      </c>
      <c r="E716" s="59">
        <v>52</v>
      </c>
      <c r="F716" s="59">
        <v>21</v>
      </c>
      <c r="G716" s="59">
        <v>593</v>
      </c>
    </row>
    <row r="717" spans="1:7" x14ac:dyDescent="0.25">
      <c r="A717" s="59">
        <v>112</v>
      </c>
      <c r="B717" s="59">
        <v>152</v>
      </c>
      <c r="C717" s="59">
        <v>256</v>
      </c>
      <c r="D717" s="59">
        <v>84</v>
      </c>
      <c r="E717" s="59">
        <v>40</v>
      </c>
      <c r="F717" s="59">
        <v>29</v>
      </c>
      <c r="G717" s="59">
        <v>871</v>
      </c>
    </row>
    <row r="718" spans="1:7" x14ac:dyDescent="0.25">
      <c r="A718" s="59">
        <v>83</v>
      </c>
      <c r="B718" s="59">
        <v>149</v>
      </c>
      <c r="C718" s="59">
        <v>298</v>
      </c>
      <c r="D718" s="59">
        <v>192</v>
      </c>
      <c r="E718" s="59">
        <v>66</v>
      </c>
      <c r="F718" s="59">
        <v>41</v>
      </c>
      <c r="G718" s="59">
        <v>1156</v>
      </c>
    </row>
    <row r="719" spans="1:7" x14ac:dyDescent="0.25">
      <c r="A719" s="59">
        <v>-3</v>
      </c>
      <c r="B719" s="59">
        <v>75</v>
      </c>
      <c r="C719" s="59">
        <v>128</v>
      </c>
      <c r="D719" s="59">
        <v>53</v>
      </c>
      <c r="E719" s="59">
        <v>78</v>
      </c>
      <c r="F719" s="59">
        <v>48</v>
      </c>
      <c r="G719" s="59">
        <v>458</v>
      </c>
    </row>
    <row r="720" spans="1:7" x14ac:dyDescent="0.25">
      <c r="A720" s="59">
        <v>26</v>
      </c>
      <c r="B720" s="59">
        <v>71</v>
      </c>
      <c r="C720" s="59">
        <v>123</v>
      </c>
      <c r="D720" s="59">
        <v>52</v>
      </c>
      <c r="E720" s="59">
        <v>45</v>
      </c>
      <c r="F720" s="59">
        <v>17</v>
      </c>
      <c r="G720" s="59">
        <v>361</v>
      </c>
    </row>
    <row r="721" spans="1:7" x14ac:dyDescent="0.25">
      <c r="A721" s="59">
        <v>161</v>
      </c>
      <c r="B721" s="59">
        <v>270</v>
      </c>
      <c r="C721" s="59">
        <v>465</v>
      </c>
      <c r="D721" s="59">
        <v>223</v>
      </c>
      <c r="E721" s="59">
        <v>109</v>
      </c>
      <c r="F721" s="59">
        <v>64</v>
      </c>
      <c r="G721" s="59">
        <v>956</v>
      </c>
    </row>
    <row r="722" spans="1:7" x14ac:dyDescent="0.25">
      <c r="A722" s="59">
        <v>88</v>
      </c>
      <c r="B722" s="59">
        <v>124</v>
      </c>
      <c r="C722" s="59">
        <v>210</v>
      </c>
      <c r="D722" s="59">
        <v>86</v>
      </c>
      <c r="E722" s="59">
        <v>36</v>
      </c>
      <c r="F722" s="59">
        <v>24</v>
      </c>
      <c r="G722" s="59">
        <v>499</v>
      </c>
    </row>
    <row r="723" spans="1:7" x14ac:dyDescent="0.25">
      <c r="A723" s="59">
        <v>44</v>
      </c>
      <c r="B723" s="59">
        <v>96</v>
      </c>
      <c r="C723" s="59">
        <v>160</v>
      </c>
      <c r="D723" s="59">
        <v>64</v>
      </c>
      <c r="E723" s="59">
        <v>52</v>
      </c>
      <c r="F723" s="59">
        <v>21</v>
      </c>
      <c r="G723" s="59">
        <v>593</v>
      </c>
    </row>
    <row r="724" spans="1:7" x14ac:dyDescent="0.25">
      <c r="A724" s="59">
        <v>230</v>
      </c>
      <c r="B724" s="59">
        <v>349</v>
      </c>
      <c r="C724" s="59">
        <v>612</v>
      </c>
      <c r="D724" s="59">
        <v>332</v>
      </c>
      <c r="E724" s="59">
        <v>119</v>
      </c>
      <c r="F724" s="59">
        <v>86</v>
      </c>
      <c r="G724" s="59">
        <v>1433</v>
      </c>
    </row>
    <row r="725" spans="1:7" x14ac:dyDescent="0.25">
      <c r="A725" s="59">
        <v>165</v>
      </c>
      <c r="B725" s="59">
        <v>261</v>
      </c>
      <c r="C725" s="59">
        <v>521</v>
      </c>
      <c r="D725" s="59">
        <v>210</v>
      </c>
      <c r="E725" s="59">
        <v>96</v>
      </c>
      <c r="F725" s="59">
        <v>72</v>
      </c>
      <c r="G725" s="59">
        <v>1559</v>
      </c>
    </row>
    <row r="726" spans="1:7" x14ac:dyDescent="0.25">
      <c r="A726" s="59">
        <v>122</v>
      </c>
      <c r="B726" s="59">
        <v>185</v>
      </c>
      <c r="C726" s="59">
        <v>312</v>
      </c>
      <c r="D726" s="59">
        <v>102</v>
      </c>
      <c r="E726" s="59">
        <v>63</v>
      </c>
      <c r="F726" s="59">
        <v>40</v>
      </c>
      <c r="G726" s="59">
        <v>671</v>
      </c>
    </row>
    <row r="727" spans="1:7" x14ac:dyDescent="0.25">
      <c r="A727" s="59">
        <v>112</v>
      </c>
      <c r="B727" s="59">
        <v>152</v>
      </c>
      <c r="C727" s="59">
        <v>256</v>
      </c>
      <c r="D727" s="59">
        <v>95</v>
      </c>
      <c r="E727" s="59">
        <v>40</v>
      </c>
      <c r="F727" s="59">
        <v>29</v>
      </c>
      <c r="G727" s="59">
        <v>821</v>
      </c>
    </row>
    <row r="728" spans="1:7" x14ac:dyDescent="0.25">
      <c r="A728" s="59">
        <v>68</v>
      </c>
      <c r="B728" s="59">
        <v>107</v>
      </c>
      <c r="C728" s="59">
        <v>190</v>
      </c>
      <c r="D728" s="59">
        <v>83</v>
      </c>
      <c r="E728" s="59">
        <v>39</v>
      </c>
      <c r="F728" s="59">
        <v>27</v>
      </c>
      <c r="G728" s="59">
        <v>584</v>
      </c>
    </row>
    <row r="729" spans="1:7" x14ac:dyDescent="0.25">
      <c r="A729" s="59">
        <v>112</v>
      </c>
      <c r="B729" s="59">
        <v>152</v>
      </c>
      <c r="C729" s="59">
        <v>256</v>
      </c>
      <c r="D729" s="59">
        <v>104</v>
      </c>
      <c r="E729" s="59">
        <v>40</v>
      </c>
      <c r="F729" s="59">
        <v>29</v>
      </c>
      <c r="G729" s="59">
        <v>871</v>
      </c>
    </row>
    <row r="730" spans="1:7" x14ac:dyDescent="0.25">
      <c r="A730" s="59">
        <v>12</v>
      </c>
      <c r="B730" s="59">
        <v>29</v>
      </c>
      <c r="C730" s="59">
        <v>49</v>
      </c>
      <c r="D730" s="59">
        <v>20</v>
      </c>
      <c r="E730" s="59">
        <v>17</v>
      </c>
      <c r="F730" s="59">
        <v>5</v>
      </c>
      <c r="G730" s="59">
        <v>829</v>
      </c>
    </row>
    <row r="731" spans="1:7" x14ac:dyDescent="0.25">
      <c r="A731" s="59">
        <v>165</v>
      </c>
      <c r="B731" s="59">
        <v>261</v>
      </c>
      <c r="C731" s="59">
        <v>521</v>
      </c>
      <c r="D731" s="59">
        <v>228</v>
      </c>
      <c r="E731" s="59">
        <v>96</v>
      </c>
      <c r="F731" s="59">
        <v>72</v>
      </c>
      <c r="G731" s="59">
        <v>1559</v>
      </c>
    </row>
    <row r="732" spans="1:7" x14ac:dyDescent="0.25">
      <c r="A732" s="59">
        <v>190</v>
      </c>
      <c r="B732" s="59">
        <v>324</v>
      </c>
      <c r="C732" s="59">
        <v>589</v>
      </c>
      <c r="D732" s="59">
        <v>275</v>
      </c>
      <c r="E732" s="59">
        <v>134</v>
      </c>
      <c r="F732" s="59">
        <v>100</v>
      </c>
      <c r="G732" s="59">
        <v>1538</v>
      </c>
    </row>
    <row r="733" spans="1:7" x14ac:dyDescent="0.25">
      <c r="A733" s="59">
        <v>12</v>
      </c>
      <c r="B733" s="59">
        <v>29</v>
      </c>
      <c r="C733" s="59">
        <v>49</v>
      </c>
      <c r="D733" s="59">
        <v>20</v>
      </c>
      <c r="E733" s="59">
        <v>17</v>
      </c>
      <c r="F733" s="59">
        <v>5</v>
      </c>
      <c r="G733" s="59">
        <v>784</v>
      </c>
    </row>
    <row r="734" spans="1:7" x14ac:dyDescent="0.25">
      <c r="A734" s="59">
        <v>31</v>
      </c>
      <c r="B734" s="59">
        <v>43</v>
      </c>
      <c r="C734" s="59">
        <v>43</v>
      </c>
      <c r="D734" s="59">
        <v>0</v>
      </c>
      <c r="E734" s="59">
        <v>12</v>
      </c>
      <c r="F734" s="59">
        <v>0</v>
      </c>
      <c r="G734" s="59">
        <v>645</v>
      </c>
    </row>
    <row r="735" spans="1:7" x14ac:dyDescent="0.25">
      <c r="A735" s="59">
        <v>7</v>
      </c>
      <c r="B735" s="59">
        <v>37</v>
      </c>
      <c r="C735" s="59">
        <v>68</v>
      </c>
      <c r="D735" s="59">
        <v>31</v>
      </c>
      <c r="E735" s="59">
        <v>30</v>
      </c>
      <c r="F735" s="59">
        <v>9</v>
      </c>
      <c r="G735" s="59">
        <v>976</v>
      </c>
    </row>
    <row r="736" spans="1:7" x14ac:dyDescent="0.25">
      <c r="A736" s="59">
        <v>11</v>
      </c>
      <c r="B736" s="59">
        <v>30</v>
      </c>
      <c r="C736" s="59">
        <v>52</v>
      </c>
      <c r="D736" s="59">
        <v>22</v>
      </c>
      <c r="E736" s="59">
        <v>19</v>
      </c>
      <c r="F736" s="59">
        <v>7</v>
      </c>
      <c r="G736" s="59">
        <v>611</v>
      </c>
    </row>
    <row r="737" spans="1:7" x14ac:dyDescent="0.25">
      <c r="A737" s="59">
        <v>231</v>
      </c>
      <c r="B737" s="59">
        <v>349</v>
      </c>
      <c r="C737" s="59">
        <v>612</v>
      </c>
      <c r="D737" s="59">
        <v>217</v>
      </c>
      <c r="E737" s="59">
        <v>118</v>
      </c>
      <c r="F737" s="59">
        <v>86</v>
      </c>
      <c r="G737" s="59">
        <v>1433</v>
      </c>
    </row>
    <row r="738" spans="1:7" x14ac:dyDescent="0.25">
      <c r="A738" s="59">
        <v>122</v>
      </c>
      <c r="B738" s="59">
        <v>185</v>
      </c>
      <c r="C738" s="59">
        <v>312</v>
      </c>
      <c r="D738" s="59">
        <v>163</v>
      </c>
      <c r="E738" s="59">
        <v>63</v>
      </c>
      <c r="F738" s="59">
        <v>40</v>
      </c>
      <c r="G738" s="59">
        <v>671</v>
      </c>
    </row>
    <row r="739" spans="1:7" x14ac:dyDescent="0.25">
      <c r="A739" s="59">
        <v>14</v>
      </c>
      <c r="B739" s="59">
        <v>53</v>
      </c>
      <c r="C739" s="59">
        <v>92</v>
      </c>
      <c r="D739" s="59">
        <v>39</v>
      </c>
      <c r="E739" s="59">
        <v>39</v>
      </c>
      <c r="F739" s="59">
        <v>12</v>
      </c>
      <c r="G739" s="59">
        <v>212</v>
      </c>
    </row>
    <row r="740" spans="1:7" x14ac:dyDescent="0.25">
      <c r="A740" s="59">
        <v>-4</v>
      </c>
      <c r="B740" s="59">
        <v>42</v>
      </c>
      <c r="C740" s="59">
        <v>76</v>
      </c>
      <c r="D740" s="59">
        <v>34</v>
      </c>
      <c r="E740" s="59">
        <v>46</v>
      </c>
      <c r="F740" s="59">
        <v>12</v>
      </c>
      <c r="G740" s="59">
        <v>182</v>
      </c>
    </row>
    <row r="741" spans="1:7" x14ac:dyDescent="0.25">
      <c r="A741" s="59">
        <v>-2</v>
      </c>
      <c r="B741" s="59">
        <v>45</v>
      </c>
      <c r="C741" s="59">
        <v>81</v>
      </c>
      <c r="D741" s="59">
        <v>36</v>
      </c>
      <c r="E741" s="59">
        <v>47</v>
      </c>
      <c r="F741" s="59">
        <v>13</v>
      </c>
      <c r="G741" s="59">
        <v>212</v>
      </c>
    </row>
    <row r="742" spans="1:7" x14ac:dyDescent="0.25">
      <c r="A742" s="59">
        <v>41</v>
      </c>
      <c r="B742" s="59">
        <v>65</v>
      </c>
      <c r="C742" s="59">
        <v>109</v>
      </c>
      <c r="D742" s="59">
        <v>44</v>
      </c>
      <c r="E742" s="59">
        <v>24</v>
      </c>
      <c r="F742" s="59">
        <v>12</v>
      </c>
      <c r="G742" s="59">
        <v>844</v>
      </c>
    </row>
    <row r="743" spans="1:7" x14ac:dyDescent="0.25">
      <c r="A743" s="59">
        <v>36</v>
      </c>
      <c r="B743" s="59">
        <v>58</v>
      </c>
      <c r="C743" s="59">
        <v>97</v>
      </c>
      <c r="D743" s="59">
        <v>39</v>
      </c>
      <c r="E743" s="59">
        <v>22</v>
      </c>
      <c r="F743" s="59">
        <v>10</v>
      </c>
      <c r="G743" s="59">
        <v>799</v>
      </c>
    </row>
    <row r="744" spans="1:7" x14ac:dyDescent="0.25">
      <c r="A744" s="59">
        <v>33</v>
      </c>
      <c r="B744" s="59">
        <v>96</v>
      </c>
      <c r="C744" s="59">
        <v>173</v>
      </c>
      <c r="D744" s="59">
        <v>77</v>
      </c>
      <c r="E744" s="59">
        <v>63</v>
      </c>
      <c r="F744" s="59">
        <v>29</v>
      </c>
      <c r="G744" s="59">
        <v>529</v>
      </c>
    </row>
    <row r="745" spans="1:7" x14ac:dyDescent="0.25">
      <c r="A745" s="59">
        <v>38</v>
      </c>
      <c r="B745" s="59">
        <v>80</v>
      </c>
      <c r="C745" s="59">
        <v>148</v>
      </c>
      <c r="D745" s="59">
        <v>68</v>
      </c>
      <c r="E745" s="59">
        <v>42</v>
      </c>
      <c r="F745" s="59">
        <v>21</v>
      </c>
      <c r="G745" s="59">
        <v>998</v>
      </c>
    </row>
    <row r="746" spans="1:7" x14ac:dyDescent="0.25">
      <c r="A746" s="59">
        <v>-8</v>
      </c>
      <c r="B746" s="59">
        <v>61</v>
      </c>
      <c r="C746" s="59">
        <v>104</v>
      </c>
      <c r="D746" s="59">
        <v>43</v>
      </c>
      <c r="E746" s="59">
        <v>69</v>
      </c>
      <c r="F746" s="59">
        <v>39</v>
      </c>
      <c r="G746" s="59">
        <v>282</v>
      </c>
    </row>
    <row r="747" spans="1:7" x14ac:dyDescent="0.25">
      <c r="A747" s="59">
        <v>-15</v>
      </c>
      <c r="B747" s="59">
        <v>38</v>
      </c>
      <c r="C747" s="59">
        <v>136</v>
      </c>
      <c r="D747" s="59">
        <v>98</v>
      </c>
      <c r="E747" s="59">
        <v>53</v>
      </c>
      <c r="F747" s="59">
        <v>30</v>
      </c>
      <c r="G747" s="59">
        <v>973</v>
      </c>
    </row>
    <row r="748" spans="1:7" x14ac:dyDescent="0.25">
      <c r="A748" s="59">
        <v>79</v>
      </c>
      <c r="B748" s="59">
        <v>141</v>
      </c>
      <c r="C748" s="59">
        <v>235</v>
      </c>
      <c r="D748" s="59">
        <v>94</v>
      </c>
      <c r="E748" s="59">
        <v>62</v>
      </c>
      <c r="F748" s="59">
        <v>31</v>
      </c>
      <c r="G748" s="59">
        <v>697</v>
      </c>
    </row>
    <row r="749" spans="1:7" x14ac:dyDescent="0.25">
      <c r="A749" s="59">
        <v>101</v>
      </c>
      <c r="B749" s="59">
        <v>159</v>
      </c>
      <c r="C749" s="59">
        <v>273</v>
      </c>
      <c r="D749" s="59">
        <v>139</v>
      </c>
      <c r="E749" s="59">
        <v>58</v>
      </c>
      <c r="F749" s="59">
        <v>35</v>
      </c>
      <c r="G749" s="59">
        <v>555</v>
      </c>
    </row>
    <row r="750" spans="1:7" x14ac:dyDescent="0.25">
      <c r="A750" s="59">
        <v>84</v>
      </c>
      <c r="B750" s="59">
        <v>149</v>
      </c>
      <c r="C750" s="59">
        <v>298</v>
      </c>
      <c r="D750" s="59">
        <v>161</v>
      </c>
      <c r="E750" s="59">
        <v>65</v>
      </c>
      <c r="F750" s="59">
        <v>41</v>
      </c>
      <c r="G750" s="59">
        <v>1156</v>
      </c>
    </row>
    <row r="751" spans="1:7" x14ac:dyDescent="0.25">
      <c r="A751" s="59">
        <v>11</v>
      </c>
      <c r="B751" s="59">
        <v>65</v>
      </c>
      <c r="C751" s="59">
        <v>118</v>
      </c>
      <c r="D751" s="59">
        <v>53</v>
      </c>
      <c r="E751" s="59">
        <v>54</v>
      </c>
      <c r="F751" s="59">
        <v>20</v>
      </c>
      <c r="G751" s="59">
        <v>361</v>
      </c>
    </row>
    <row r="752" spans="1:7" x14ac:dyDescent="0.25">
      <c r="A752" s="59">
        <v>27</v>
      </c>
      <c r="B752" s="59">
        <v>71</v>
      </c>
      <c r="C752" s="59">
        <v>123</v>
      </c>
      <c r="D752" s="59">
        <v>52</v>
      </c>
      <c r="E752" s="59">
        <v>44</v>
      </c>
      <c r="F752" s="59">
        <v>17</v>
      </c>
      <c r="G752" s="59">
        <v>361</v>
      </c>
    </row>
    <row r="753" spans="1:7" x14ac:dyDescent="0.25">
      <c r="A753" s="59">
        <v>24</v>
      </c>
      <c r="B753" s="59">
        <v>61</v>
      </c>
      <c r="C753" s="59">
        <v>103</v>
      </c>
      <c r="D753" s="59">
        <v>42</v>
      </c>
      <c r="E753" s="59">
        <v>37</v>
      </c>
      <c r="F753" s="59">
        <v>13</v>
      </c>
      <c r="G753" s="59">
        <v>384</v>
      </c>
    </row>
    <row r="754" spans="1:7" x14ac:dyDescent="0.25">
      <c r="A754" s="59">
        <v>-2</v>
      </c>
      <c r="B754" s="59">
        <v>75</v>
      </c>
      <c r="C754" s="59">
        <v>128</v>
      </c>
      <c r="D754" s="59">
        <v>53</v>
      </c>
      <c r="E754" s="59">
        <v>77</v>
      </c>
      <c r="F754" s="59">
        <v>48</v>
      </c>
      <c r="G754" s="59">
        <v>458</v>
      </c>
    </row>
    <row r="755" spans="1:7" x14ac:dyDescent="0.25">
      <c r="A755" s="59">
        <v>12</v>
      </c>
      <c r="B755" s="59">
        <v>29</v>
      </c>
      <c r="C755" s="59">
        <v>49</v>
      </c>
      <c r="D755" s="59">
        <v>20</v>
      </c>
      <c r="E755" s="59">
        <v>17</v>
      </c>
      <c r="F755" s="59">
        <v>5</v>
      </c>
      <c r="G755" s="59">
        <v>464</v>
      </c>
    </row>
    <row r="756" spans="1:7" x14ac:dyDescent="0.25">
      <c r="A756" s="59">
        <v>23</v>
      </c>
      <c r="B756" s="59">
        <v>42</v>
      </c>
      <c r="C756" s="59">
        <v>71</v>
      </c>
      <c r="D756" s="59">
        <v>29</v>
      </c>
      <c r="E756" s="59">
        <v>19</v>
      </c>
      <c r="F756" s="59">
        <v>8</v>
      </c>
      <c r="G756" s="59">
        <v>835</v>
      </c>
    </row>
    <row r="757" spans="1:7" x14ac:dyDescent="0.25">
      <c r="A757" s="59">
        <v>27</v>
      </c>
      <c r="B757" s="59">
        <v>65</v>
      </c>
      <c r="C757" s="59">
        <v>110</v>
      </c>
      <c r="D757" s="59">
        <v>45</v>
      </c>
      <c r="E757" s="59">
        <v>38</v>
      </c>
      <c r="F757" s="59">
        <v>14</v>
      </c>
      <c r="G757" s="59">
        <v>410</v>
      </c>
    </row>
    <row r="758" spans="1:7" x14ac:dyDescent="0.25">
      <c r="A758" s="59">
        <v>2</v>
      </c>
      <c r="B758" s="59">
        <v>90</v>
      </c>
      <c r="C758" s="59">
        <v>154</v>
      </c>
      <c r="D758" s="59">
        <v>64</v>
      </c>
      <c r="E758" s="59">
        <v>88</v>
      </c>
      <c r="F758" s="59">
        <v>58</v>
      </c>
      <c r="G758" s="59">
        <v>551</v>
      </c>
    </row>
    <row r="759" spans="1:7" x14ac:dyDescent="0.25">
      <c r="A759" s="59">
        <v>47</v>
      </c>
      <c r="B759" s="59">
        <v>92</v>
      </c>
      <c r="C759" s="59">
        <v>170</v>
      </c>
      <c r="D759" s="59">
        <v>78</v>
      </c>
      <c r="E759" s="59">
        <v>45</v>
      </c>
      <c r="F759" s="59">
        <v>24</v>
      </c>
      <c r="G759" s="59">
        <v>995</v>
      </c>
    </row>
    <row r="760" spans="1:7" x14ac:dyDescent="0.25">
      <c r="A760" s="59">
        <v>35</v>
      </c>
      <c r="B760" s="59">
        <v>62</v>
      </c>
      <c r="C760" s="59">
        <v>110</v>
      </c>
      <c r="D760" s="59">
        <v>48</v>
      </c>
      <c r="E760" s="59">
        <v>27</v>
      </c>
      <c r="F760" s="59">
        <v>15</v>
      </c>
      <c r="G760" s="59">
        <v>599</v>
      </c>
    </row>
    <row r="761" spans="1:7" x14ac:dyDescent="0.25">
      <c r="A761" s="59">
        <v>17</v>
      </c>
      <c r="B761" s="59">
        <v>72</v>
      </c>
      <c r="C761" s="59">
        <v>130</v>
      </c>
      <c r="D761" s="59">
        <v>58</v>
      </c>
      <c r="E761" s="59">
        <v>55</v>
      </c>
      <c r="F761" s="59">
        <v>22</v>
      </c>
      <c r="G761" s="59">
        <v>338</v>
      </c>
    </row>
    <row r="762" spans="1:7" x14ac:dyDescent="0.25">
      <c r="A762" s="59">
        <v>17</v>
      </c>
      <c r="B762" s="59">
        <v>129</v>
      </c>
      <c r="C762" s="59">
        <v>221</v>
      </c>
      <c r="D762" s="59">
        <v>92</v>
      </c>
      <c r="E762" s="59">
        <v>112</v>
      </c>
      <c r="F762" s="59">
        <v>83</v>
      </c>
      <c r="G762" s="59">
        <v>599</v>
      </c>
    </row>
    <row r="763" spans="1:7" x14ac:dyDescent="0.25">
      <c r="A763" s="59">
        <v>62</v>
      </c>
      <c r="B763" s="59">
        <v>117</v>
      </c>
      <c r="C763" s="59">
        <v>204</v>
      </c>
      <c r="D763" s="59">
        <v>87</v>
      </c>
      <c r="E763" s="59">
        <v>55</v>
      </c>
      <c r="F763" s="59">
        <v>28</v>
      </c>
      <c r="G763" s="59">
        <v>472</v>
      </c>
    </row>
    <row r="764" spans="1:7" x14ac:dyDescent="0.25">
      <c r="A764" s="59">
        <v>45</v>
      </c>
      <c r="B764" s="59">
        <v>82</v>
      </c>
      <c r="C764" s="59">
        <v>130</v>
      </c>
      <c r="D764" s="59">
        <v>48</v>
      </c>
      <c r="E764" s="59">
        <v>37</v>
      </c>
      <c r="F764" s="59">
        <v>14</v>
      </c>
      <c r="G764" s="59">
        <v>351</v>
      </c>
    </row>
    <row r="765" spans="1:7" x14ac:dyDescent="0.25">
      <c r="A765" s="59">
        <v>51</v>
      </c>
      <c r="B765" s="59">
        <v>77</v>
      </c>
      <c r="C765" s="59">
        <v>130</v>
      </c>
      <c r="D765" s="59">
        <v>53</v>
      </c>
      <c r="E765" s="59">
        <v>26</v>
      </c>
      <c r="F765" s="59">
        <v>14</v>
      </c>
      <c r="G765" s="59">
        <v>803</v>
      </c>
    </row>
    <row r="766" spans="1:7" x14ac:dyDescent="0.25">
      <c r="A766" s="59">
        <v>42</v>
      </c>
      <c r="B766" s="59">
        <v>65</v>
      </c>
      <c r="C766" s="59">
        <v>109</v>
      </c>
      <c r="D766" s="59">
        <v>44</v>
      </c>
      <c r="E766" s="59">
        <v>23</v>
      </c>
      <c r="F766" s="59">
        <v>12</v>
      </c>
      <c r="G766" s="59">
        <v>844</v>
      </c>
    </row>
    <row r="767" spans="1:7" x14ac:dyDescent="0.25">
      <c r="A767" s="59">
        <v>17</v>
      </c>
      <c r="B767" s="59">
        <v>34</v>
      </c>
      <c r="C767" s="59">
        <v>57</v>
      </c>
      <c r="D767" s="59">
        <v>23</v>
      </c>
      <c r="E767" s="59">
        <v>17</v>
      </c>
      <c r="F767" s="59">
        <v>6</v>
      </c>
      <c r="G767" s="59">
        <v>787</v>
      </c>
    </row>
    <row r="768" spans="1:7" x14ac:dyDescent="0.25">
      <c r="A768" s="59">
        <v>3</v>
      </c>
      <c r="B768" s="59">
        <v>90</v>
      </c>
      <c r="C768" s="59">
        <v>154</v>
      </c>
      <c r="D768" s="59">
        <v>64</v>
      </c>
      <c r="E768" s="59">
        <v>87</v>
      </c>
      <c r="F768" s="59">
        <v>58</v>
      </c>
      <c r="G768" s="59">
        <v>551</v>
      </c>
    </row>
    <row r="769" spans="1:7" x14ac:dyDescent="0.25">
      <c r="A769" s="59">
        <v>22</v>
      </c>
      <c r="B769" s="59">
        <v>65</v>
      </c>
      <c r="C769" s="59">
        <v>113</v>
      </c>
      <c r="D769" s="59">
        <v>48</v>
      </c>
      <c r="E769" s="59">
        <v>43</v>
      </c>
      <c r="F769" s="59">
        <v>15</v>
      </c>
      <c r="G769" s="59">
        <v>334</v>
      </c>
    </row>
    <row r="770" spans="1:7" x14ac:dyDescent="0.25">
      <c r="A770" s="59">
        <v>98</v>
      </c>
      <c r="B770" s="59">
        <v>165</v>
      </c>
      <c r="C770" s="59">
        <v>275</v>
      </c>
      <c r="D770" s="59">
        <v>120</v>
      </c>
      <c r="E770" s="59">
        <v>67</v>
      </c>
      <c r="F770" s="59">
        <v>36</v>
      </c>
      <c r="G770" s="59">
        <v>1020</v>
      </c>
    </row>
    <row r="771" spans="1:7" x14ac:dyDescent="0.25">
      <c r="A771" s="59">
        <v>33</v>
      </c>
      <c r="B771" s="59">
        <v>96</v>
      </c>
      <c r="C771" s="59">
        <v>173</v>
      </c>
      <c r="D771" s="59">
        <v>77</v>
      </c>
      <c r="E771" s="59">
        <v>63</v>
      </c>
      <c r="F771" s="59">
        <v>29</v>
      </c>
      <c r="G771" s="59">
        <v>529</v>
      </c>
    </row>
    <row r="772" spans="1:7" x14ac:dyDescent="0.25">
      <c r="A772" s="59">
        <v>38</v>
      </c>
      <c r="B772" s="59">
        <v>80</v>
      </c>
      <c r="C772" s="59">
        <v>148</v>
      </c>
      <c r="D772" s="59">
        <v>68</v>
      </c>
      <c r="E772" s="59">
        <v>42</v>
      </c>
      <c r="F772" s="59">
        <v>21</v>
      </c>
      <c r="G772" s="59">
        <v>998</v>
      </c>
    </row>
    <row r="773" spans="1:7" x14ac:dyDescent="0.25">
      <c r="A773" s="59">
        <v>32</v>
      </c>
      <c r="B773" s="59">
        <v>53</v>
      </c>
      <c r="C773" s="59">
        <v>89</v>
      </c>
      <c r="D773" s="59">
        <v>36</v>
      </c>
      <c r="E773" s="59">
        <v>21</v>
      </c>
      <c r="F773" s="59">
        <v>10</v>
      </c>
      <c r="G773" s="59">
        <v>838</v>
      </c>
    </row>
    <row r="774" spans="1:7" x14ac:dyDescent="0.25">
      <c r="A774" s="59">
        <v>52</v>
      </c>
      <c r="B774" s="59">
        <v>77</v>
      </c>
      <c r="C774" s="59">
        <v>130</v>
      </c>
      <c r="D774" s="59">
        <v>53</v>
      </c>
      <c r="E774" s="59">
        <v>25</v>
      </c>
      <c r="F774" s="59">
        <v>14</v>
      </c>
      <c r="G774" s="59">
        <v>803</v>
      </c>
    </row>
    <row r="775" spans="1:7" x14ac:dyDescent="0.25">
      <c r="A775" s="59">
        <v>17</v>
      </c>
      <c r="B775" s="59">
        <v>129</v>
      </c>
      <c r="C775" s="59">
        <v>221</v>
      </c>
      <c r="D775" s="59">
        <v>92</v>
      </c>
      <c r="E775" s="59">
        <v>112</v>
      </c>
      <c r="F775" s="59">
        <v>83</v>
      </c>
      <c r="G775" s="59">
        <v>599</v>
      </c>
    </row>
    <row r="776" spans="1:7" x14ac:dyDescent="0.25">
      <c r="A776" s="59">
        <v>62</v>
      </c>
      <c r="B776" s="59">
        <v>117</v>
      </c>
      <c r="C776" s="59">
        <v>204</v>
      </c>
      <c r="D776" s="59">
        <v>87</v>
      </c>
      <c r="E776" s="59">
        <v>55</v>
      </c>
      <c r="F776" s="59">
        <v>28</v>
      </c>
      <c r="G776" s="59">
        <v>472</v>
      </c>
    </row>
    <row r="777" spans="1:7" x14ac:dyDescent="0.25">
      <c r="A777" s="59">
        <v>78</v>
      </c>
      <c r="B777" s="59">
        <v>141</v>
      </c>
      <c r="C777" s="59">
        <v>235</v>
      </c>
      <c r="D777" s="59">
        <v>94</v>
      </c>
      <c r="E777" s="59">
        <v>63</v>
      </c>
      <c r="F777" s="59">
        <v>31</v>
      </c>
      <c r="G777" s="59">
        <v>697</v>
      </c>
    </row>
    <row r="778" spans="1:7" x14ac:dyDescent="0.25">
      <c r="A778" s="59">
        <v>100</v>
      </c>
      <c r="B778" s="59">
        <v>159</v>
      </c>
      <c r="C778" s="59">
        <v>273</v>
      </c>
      <c r="D778" s="59">
        <v>99</v>
      </c>
      <c r="E778" s="59">
        <v>59</v>
      </c>
      <c r="F778" s="59">
        <v>35</v>
      </c>
      <c r="G778" s="59">
        <v>555</v>
      </c>
    </row>
    <row r="779" spans="1:7" x14ac:dyDescent="0.25">
      <c r="A779" s="59">
        <v>35</v>
      </c>
      <c r="B779" s="59">
        <v>62</v>
      </c>
      <c r="C779" s="59">
        <v>110</v>
      </c>
      <c r="D779" s="59">
        <v>48</v>
      </c>
      <c r="E779" s="59">
        <v>27</v>
      </c>
      <c r="F779" s="59">
        <v>15</v>
      </c>
      <c r="G779" s="59">
        <v>599</v>
      </c>
    </row>
    <row r="780" spans="1:7" x14ac:dyDescent="0.25">
      <c r="A780" s="59">
        <v>17</v>
      </c>
      <c r="B780" s="59">
        <v>72</v>
      </c>
      <c r="C780" s="59">
        <v>130</v>
      </c>
      <c r="D780" s="59">
        <v>58</v>
      </c>
      <c r="E780" s="59">
        <v>55</v>
      </c>
      <c r="F780" s="59">
        <v>22</v>
      </c>
      <c r="G780" s="59">
        <v>338</v>
      </c>
    </row>
    <row r="781" spans="1:7" x14ac:dyDescent="0.25">
      <c r="A781" s="59">
        <v>47</v>
      </c>
      <c r="B781" s="59">
        <v>92</v>
      </c>
      <c r="C781" s="59">
        <v>170</v>
      </c>
      <c r="D781" s="59">
        <v>78</v>
      </c>
      <c r="E781" s="59">
        <v>45</v>
      </c>
      <c r="F781" s="59">
        <v>24</v>
      </c>
      <c r="G781" s="59">
        <v>995</v>
      </c>
    </row>
    <row r="782" spans="1:7" x14ac:dyDescent="0.25">
      <c r="A782" s="59">
        <v>22</v>
      </c>
      <c r="B782" s="59">
        <v>42</v>
      </c>
      <c r="C782" s="59">
        <v>71</v>
      </c>
      <c r="D782" s="59">
        <v>29</v>
      </c>
      <c r="E782" s="59">
        <v>20</v>
      </c>
      <c r="F782" s="59">
        <v>8</v>
      </c>
      <c r="G782" s="59">
        <v>835</v>
      </c>
    </row>
    <row r="783" spans="1:7" x14ac:dyDescent="0.25">
      <c r="A783" s="59">
        <v>12</v>
      </c>
      <c r="B783" s="59">
        <v>29</v>
      </c>
      <c r="C783" s="59">
        <v>49</v>
      </c>
      <c r="D783" s="59">
        <v>20</v>
      </c>
      <c r="E783" s="59">
        <v>17</v>
      </c>
      <c r="F783" s="59">
        <v>5</v>
      </c>
      <c r="G783" s="59">
        <v>464</v>
      </c>
    </row>
    <row r="784" spans="1:7" x14ac:dyDescent="0.25">
      <c r="A784" s="59">
        <v>-16</v>
      </c>
      <c r="B784" s="59">
        <v>61</v>
      </c>
      <c r="C784" s="59">
        <v>114</v>
      </c>
      <c r="D784" s="59">
        <v>53</v>
      </c>
      <c r="E784" s="59">
        <v>77</v>
      </c>
      <c r="F784" s="59">
        <v>48</v>
      </c>
      <c r="G784" s="59">
        <v>491</v>
      </c>
    </row>
    <row r="785" spans="1:7" x14ac:dyDescent="0.25">
      <c r="A785" s="59">
        <v>84</v>
      </c>
      <c r="B785" s="59">
        <v>149</v>
      </c>
      <c r="C785" s="59">
        <v>298</v>
      </c>
      <c r="D785" s="59">
        <v>141</v>
      </c>
      <c r="E785" s="59">
        <v>65</v>
      </c>
      <c r="F785" s="59">
        <v>41</v>
      </c>
      <c r="G785" s="59">
        <v>1156</v>
      </c>
    </row>
    <row r="786" spans="1:7" x14ac:dyDescent="0.25">
      <c r="A786" s="59">
        <v>434</v>
      </c>
      <c r="B786" s="59">
        <v>487</v>
      </c>
      <c r="C786" s="59">
        <v>551</v>
      </c>
      <c r="D786" s="59">
        <v>64</v>
      </c>
      <c r="E786" s="59">
        <v>53</v>
      </c>
      <c r="F786" s="59">
        <v>21</v>
      </c>
      <c r="G786" s="59">
        <v>-663</v>
      </c>
    </row>
    <row r="787" spans="1:7" x14ac:dyDescent="0.25">
      <c r="A787" s="59">
        <v>12</v>
      </c>
      <c r="B787" s="59">
        <v>65</v>
      </c>
      <c r="C787" s="59">
        <v>118</v>
      </c>
      <c r="D787" s="59">
        <v>53</v>
      </c>
      <c r="E787" s="59">
        <v>53</v>
      </c>
      <c r="F787" s="59">
        <v>20</v>
      </c>
      <c r="G787" s="59">
        <v>361</v>
      </c>
    </row>
    <row r="788" spans="1:7" x14ac:dyDescent="0.25">
      <c r="A788" s="59">
        <v>12</v>
      </c>
      <c r="B788" s="59">
        <v>29</v>
      </c>
      <c r="C788" s="59">
        <v>49</v>
      </c>
      <c r="D788" s="59">
        <v>20</v>
      </c>
      <c r="E788" s="59">
        <v>17</v>
      </c>
      <c r="F788" s="59">
        <v>5</v>
      </c>
      <c r="G788" s="59">
        <v>829</v>
      </c>
    </row>
    <row r="789" spans="1:7" x14ac:dyDescent="0.25">
      <c r="A789" s="59">
        <v>32</v>
      </c>
      <c r="B789" s="59">
        <v>43</v>
      </c>
      <c r="C789" s="59">
        <v>43</v>
      </c>
      <c r="D789" s="59">
        <v>0</v>
      </c>
      <c r="E789" s="59">
        <v>11</v>
      </c>
      <c r="F789" s="59">
        <v>0</v>
      </c>
      <c r="G789" s="59">
        <v>645</v>
      </c>
    </row>
    <row r="790" spans="1:7" x14ac:dyDescent="0.25">
      <c r="A790" s="59">
        <v>-7</v>
      </c>
      <c r="B790" s="59">
        <v>61</v>
      </c>
      <c r="C790" s="59">
        <v>104</v>
      </c>
      <c r="D790" s="59">
        <v>43</v>
      </c>
      <c r="E790" s="59">
        <v>68</v>
      </c>
      <c r="F790" s="59">
        <v>39</v>
      </c>
      <c r="G790" s="59">
        <v>282</v>
      </c>
    </row>
    <row r="791" spans="1:7" x14ac:dyDescent="0.25">
      <c r="A791" s="59">
        <v>-3</v>
      </c>
      <c r="B791" s="59">
        <v>42</v>
      </c>
      <c r="C791" s="59">
        <v>76</v>
      </c>
      <c r="D791" s="59">
        <v>34</v>
      </c>
      <c r="E791" s="59">
        <v>45</v>
      </c>
      <c r="F791" s="59">
        <v>12</v>
      </c>
      <c r="G791" s="59">
        <v>182</v>
      </c>
    </row>
    <row r="792" spans="1:7" x14ac:dyDescent="0.25">
      <c r="A792" s="59">
        <v>35</v>
      </c>
      <c r="B792" s="59">
        <v>74</v>
      </c>
      <c r="C792" s="59">
        <v>125</v>
      </c>
      <c r="D792" s="59">
        <v>51</v>
      </c>
      <c r="E792" s="59">
        <v>39</v>
      </c>
      <c r="F792" s="59">
        <v>16</v>
      </c>
      <c r="G792" s="59">
        <v>265</v>
      </c>
    </row>
    <row r="793" spans="1:7" x14ac:dyDescent="0.25">
      <c r="A793" s="59">
        <v>31</v>
      </c>
      <c r="B793" s="59">
        <v>80</v>
      </c>
      <c r="C793" s="59">
        <v>132</v>
      </c>
      <c r="D793" s="59">
        <v>52</v>
      </c>
      <c r="E793" s="59">
        <v>49</v>
      </c>
      <c r="F793" s="59">
        <v>17</v>
      </c>
      <c r="G793" s="59">
        <v>397</v>
      </c>
    </row>
    <row r="794" spans="1:7" x14ac:dyDescent="0.25">
      <c r="A794" s="59">
        <v>-1</v>
      </c>
      <c r="B794" s="59">
        <v>45</v>
      </c>
      <c r="C794" s="59">
        <v>81</v>
      </c>
      <c r="D794" s="59">
        <v>36</v>
      </c>
      <c r="E794" s="59">
        <v>46</v>
      </c>
      <c r="F794" s="59">
        <v>13</v>
      </c>
      <c r="G794" s="59">
        <v>212</v>
      </c>
    </row>
    <row r="795" spans="1:7" x14ac:dyDescent="0.25">
      <c r="A795" s="59">
        <v>112</v>
      </c>
      <c r="B795" s="59">
        <v>152</v>
      </c>
      <c r="C795" s="59">
        <v>256</v>
      </c>
      <c r="D795" s="59">
        <v>185</v>
      </c>
      <c r="E795" s="59">
        <v>40</v>
      </c>
      <c r="F795" s="59">
        <v>29</v>
      </c>
      <c r="G795" s="59">
        <v>871</v>
      </c>
    </row>
    <row r="796" spans="1:7" x14ac:dyDescent="0.25">
      <c r="A796" s="59">
        <v>111</v>
      </c>
      <c r="B796" s="59">
        <v>152</v>
      </c>
      <c r="C796" s="59">
        <v>256</v>
      </c>
      <c r="D796" s="59">
        <v>97</v>
      </c>
      <c r="E796" s="59">
        <v>41</v>
      </c>
      <c r="F796" s="59">
        <v>29</v>
      </c>
      <c r="G796" s="59">
        <v>821</v>
      </c>
    </row>
    <row r="797" spans="1:7" x14ac:dyDescent="0.25">
      <c r="A797" s="59">
        <v>89</v>
      </c>
      <c r="B797" s="59">
        <v>124</v>
      </c>
      <c r="C797" s="59">
        <v>210</v>
      </c>
      <c r="D797" s="59">
        <v>86</v>
      </c>
      <c r="E797" s="59">
        <v>35</v>
      </c>
      <c r="F797" s="59">
        <v>24</v>
      </c>
      <c r="G797" s="59">
        <v>499</v>
      </c>
    </row>
    <row r="798" spans="1:7" x14ac:dyDescent="0.25">
      <c r="A798" s="59">
        <v>-195</v>
      </c>
      <c r="B798" s="59">
        <v>-52</v>
      </c>
      <c r="C798" s="59">
        <v>69</v>
      </c>
      <c r="D798" s="59">
        <v>92</v>
      </c>
      <c r="E798" s="59">
        <v>143</v>
      </c>
      <c r="F798" s="59">
        <v>109</v>
      </c>
      <c r="G798" s="59">
        <v>1673</v>
      </c>
    </row>
    <row r="799" spans="1:7" x14ac:dyDescent="0.25">
      <c r="A799" s="59">
        <v>187</v>
      </c>
      <c r="B799" s="59">
        <v>283</v>
      </c>
      <c r="C799" s="59">
        <v>543</v>
      </c>
      <c r="D799" s="59">
        <v>306</v>
      </c>
      <c r="E799" s="59">
        <v>96</v>
      </c>
      <c r="F799" s="59">
        <v>72</v>
      </c>
      <c r="G799" s="59">
        <v>1271</v>
      </c>
    </row>
    <row r="800" spans="1:7" x14ac:dyDescent="0.25">
      <c r="A800" s="59">
        <v>295</v>
      </c>
      <c r="B800" s="59">
        <v>454</v>
      </c>
      <c r="C800" s="59">
        <v>756</v>
      </c>
      <c r="D800" s="59">
        <v>225</v>
      </c>
      <c r="E800" s="59">
        <v>159</v>
      </c>
      <c r="F800" s="59">
        <v>105</v>
      </c>
      <c r="G800" s="59">
        <v>2250</v>
      </c>
    </row>
    <row r="801" spans="1:7" x14ac:dyDescent="0.25">
      <c r="A801" s="59">
        <v>252</v>
      </c>
      <c r="B801" s="59">
        <v>386</v>
      </c>
      <c r="C801" s="59">
        <v>651</v>
      </c>
      <c r="D801" s="59">
        <v>244</v>
      </c>
      <c r="E801" s="59">
        <v>134</v>
      </c>
      <c r="F801" s="59">
        <v>100</v>
      </c>
      <c r="G801" s="59">
        <v>1613</v>
      </c>
    </row>
    <row r="802" spans="1:7" x14ac:dyDescent="0.25">
      <c r="A802" s="59">
        <v>-131</v>
      </c>
      <c r="B802" s="59">
        <v>-37</v>
      </c>
      <c r="C802" s="59">
        <v>198</v>
      </c>
      <c r="D802" s="59">
        <v>233</v>
      </c>
      <c r="E802" s="59">
        <v>94</v>
      </c>
      <c r="F802" s="59">
        <v>72</v>
      </c>
      <c r="G802" s="59">
        <v>2169</v>
      </c>
    </row>
    <row r="803" spans="1:7" x14ac:dyDescent="0.25">
      <c r="A803" s="59">
        <v>28</v>
      </c>
      <c r="B803" s="59">
        <v>65</v>
      </c>
      <c r="C803" s="59">
        <v>110</v>
      </c>
      <c r="D803" s="59">
        <v>45</v>
      </c>
      <c r="E803" s="59">
        <v>37</v>
      </c>
      <c r="F803" s="59">
        <v>14</v>
      </c>
      <c r="G803" s="59">
        <v>410</v>
      </c>
    </row>
    <row r="804" spans="1:7" x14ac:dyDescent="0.25">
      <c r="A804" s="59">
        <v>3</v>
      </c>
      <c r="B804" s="59">
        <v>90</v>
      </c>
      <c r="C804" s="59">
        <v>154</v>
      </c>
      <c r="D804" s="59">
        <v>64</v>
      </c>
      <c r="E804" s="59">
        <v>87</v>
      </c>
      <c r="F804" s="59">
        <v>58</v>
      </c>
      <c r="G804" s="59">
        <v>-113</v>
      </c>
    </row>
    <row r="805" spans="1:7" x14ac:dyDescent="0.25">
      <c r="A805" s="59">
        <v>44</v>
      </c>
      <c r="B805" s="59">
        <v>82</v>
      </c>
      <c r="C805" s="59">
        <v>130</v>
      </c>
      <c r="D805" s="59">
        <v>48</v>
      </c>
      <c r="E805" s="59">
        <v>38</v>
      </c>
      <c r="F805" s="59">
        <v>14</v>
      </c>
      <c r="G805" s="59">
        <v>351</v>
      </c>
    </row>
    <row r="806" spans="1:7" x14ac:dyDescent="0.25">
      <c r="A806" s="59">
        <v>35</v>
      </c>
      <c r="B806" s="59">
        <v>63</v>
      </c>
      <c r="C806" s="59">
        <v>111</v>
      </c>
      <c r="D806" s="59">
        <v>48</v>
      </c>
      <c r="E806" s="59">
        <v>28</v>
      </c>
      <c r="F806" s="59">
        <v>15</v>
      </c>
      <c r="G806" s="59">
        <v>599</v>
      </c>
    </row>
    <row r="807" spans="1:7" x14ac:dyDescent="0.25">
      <c r="A807" s="59">
        <v>33</v>
      </c>
      <c r="B807" s="59">
        <v>96</v>
      </c>
      <c r="C807" s="59">
        <v>173</v>
      </c>
      <c r="D807" s="59">
        <v>77</v>
      </c>
      <c r="E807" s="59">
        <v>63</v>
      </c>
      <c r="F807" s="59">
        <v>29</v>
      </c>
      <c r="G807" s="59">
        <v>529</v>
      </c>
    </row>
    <row r="808" spans="1:7" x14ac:dyDescent="0.25">
      <c r="A808" s="59">
        <v>36</v>
      </c>
      <c r="B808" s="59">
        <v>59</v>
      </c>
      <c r="C808" s="59">
        <v>99</v>
      </c>
      <c r="D808" s="59">
        <v>40</v>
      </c>
      <c r="E808" s="59">
        <v>23</v>
      </c>
      <c r="F808" s="59">
        <v>11</v>
      </c>
      <c r="G808" s="59">
        <v>793</v>
      </c>
    </row>
    <row r="809" spans="1:7" x14ac:dyDescent="0.25">
      <c r="A809" s="59">
        <v>52</v>
      </c>
      <c r="B809" s="59">
        <v>77</v>
      </c>
      <c r="C809" s="59">
        <v>130</v>
      </c>
      <c r="D809" s="59">
        <v>53</v>
      </c>
      <c r="E809" s="59">
        <v>25</v>
      </c>
      <c r="F809" s="59">
        <v>14</v>
      </c>
      <c r="G809" s="59">
        <v>803</v>
      </c>
    </row>
    <row r="810" spans="1:7" x14ac:dyDescent="0.25">
      <c r="A810" s="59">
        <v>14</v>
      </c>
      <c r="B810" s="59">
        <v>53</v>
      </c>
      <c r="C810" s="59">
        <v>92</v>
      </c>
      <c r="D810" s="59">
        <v>39</v>
      </c>
      <c r="E810" s="59">
        <v>39</v>
      </c>
      <c r="F810" s="59">
        <v>12</v>
      </c>
      <c r="G810" s="59">
        <v>212</v>
      </c>
    </row>
    <row r="811" spans="1:7" x14ac:dyDescent="0.25">
      <c r="A811" s="59">
        <v>-4</v>
      </c>
      <c r="B811" s="59">
        <v>42</v>
      </c>
      <c r="C811" s="59">
        <v>76</v>
      </c>
      <c r="D811" s="59">
        <v>34</v>
      </c>
      <c r="E811" s="59">
        <v>46</v>
      </c>
      <c r="F811" s="59">
        <v>12</v>
      </c>
      <c r="G811" s="59">
        <v>-104</v>
      </c>
    </row>
    <row r="812" spans="1:7" x14ac:dyDescent="0.25">
      <c r="A812" s="59">
        <v>-7</v>
      </c>
      <c r="B812" s="59">
        <v>61</v>
      </c>
      <c r="C812" s="59">
        <v>104</v>
      </c>
      <c r="D812" s="59">
        <v>43</v>
      </c>
      <c r="E812" s="59">
        <v>68</v>
      </c>
      <c r="F812" s="59">
        <v>39</v>
      </c>
      <c r="G812" s="59">
        <v>282</v>
      </c>
    </row>
    <row r="813" spans="1:7" x14ac:dyDescent="0.25">
      <c r="A813" s="59">
        <v>12</v>
      </c>
      <c r="B813" s="59">
        <v>29</v>
      </c>
      <c r="C813" s="59">
        <v>49</v>
      </c>
      <c r="D813" s="59">
        <v>20</v>
      </c>
      <c r="E813" s="59">
        <v>17</v>
      </c>
      <c r="F813" s="59">
        <v>5</v>
      </c>
      <c r="G813" s="59">
        <v>829</v>
      </c>
    </row>
    <row r="814" spans="1:7" x14ac:dyDescent="0.25">
      <c r="A814" s="59">
        <v>7</v>
      </c>
      <c r="B814" s="59">
        <v>37</v>
      </c>
      <c r="C814" s="59">
        <v>68</v>
      </c>
      <c r="D814" s="59">
        <v>31</v>
      </c>
      <c r="E814" s="59">
        <v>30</v>
      </c>
      <c r="F814" s="59">
        <v>9</v>
      </c>
      <c r="G814" s="59">
        <v>976</v>
      </c>
    </row>
    <row r="815" spans="1:7" x14ac:dyDescent="0.25">
      <c r="A815" s="59">
        <v>31</v>
      </c>
      <c r="B815" s="59">
        <v>80</v>
      </c>
      <c r="C815" s="59">
        <v>132</v>
      </c>
      <c r="D815" s="59">
        <v>52</v>
      </c>
      <c r="E815" s="59">
        <v>49</v>
      </c>
      <c r="F815" s="59">
        <v>17</v>
      </c>
      <c r="G815" s="59">
        <v>397</v>
      </c>
    </row>
    <row r="816" spans="1:7" x14ac:dyDescent="0.25">
      <c r="A816" s="59">
        <v>-15</v>
      </c>
      <c r="B816" s="59">
        <v>38</v>
      </c>
      <c r="C816" s="59">
        <v>136</v>
      </c>
      <c r="D816" s="59">
        <v>98</v>
      </c>
      <c r="E816" s="59">
        <v>53</v>
      </c>
      <c r="F816" s="59">
        <v>30</v>
      </c>
      <c r="G816" s="59">
        <v>973</v>
      </c>
    </row>
    <row r="817" spans="1:7" x14ac:dyDescent="0.25">
      <c r="A817" s="59">
        <v>79</v>
      </c>
      <c r="B817" s="59">
        <v>141</v>
      </c>
      <c r="C817" s="59">
        <v>235</v>
      </c>
      <c r="D817" s="59">
        <v>94</v>
      </c>
      <c r="E817" s="59">
        <v>62</v>
      </c>
      <c r="F817" s="59">
        <v>31</v>
      </c>
      <c r="G817" s="59">
        <v>697</v>
      </c>
    </row>
    <row r="818" spans="1:7" x14ac:dyDescent="0.25">
      <c r="A818" s="59">
        <v>101</v>
      </c>
      <c r="B818" s="59">
        <v>159</v>
      </c>
      <c r="C818" s="59">
        <v>273</v>
      </c>
      <c r="D818" s="59">
        <v>96</v>
      </c>
      <c r="E818" s="59">
        <v>58</v>
      </c>
      <c r="F818" s="59">
        <v>35</v>
      </c>
      <c r="G818" s="59">
        <v>-387</v>
      </c>
    </row>
    <row r="819" spans="1:7" x14ac:dyDescent="0.25">
      <c r="A819" s="59">
        <v>13</v>
      </c>
      <c r="B819" s="59">
        <v>29</v>
      </c>
      <c r="C819" s="59">
        <v>49</v>
      </c>
      <c r="D819" s="59">
        <v>20</v>
      </c>
      <c r="E819" s="59">
        <v>16</v>
      </c>
      <c r="F819" s="59">
        <v>5</v>
      </c>
      <c r="G819" s="59">
        <v>464</v>
      </c>
    </row>
    <row r="820" spans="1:7" x14ac:dyDescent="0.25">
      <c r="A820" s="59">
        <v>17</v>
      </c>
      <c r="B820" s="59">
        <v>72</v>
      </c>
      <c r="C820" s="59">
        <v>130</v>
      </c>
      <c r="D820" s="59">
        <v>58</v>
      </c>
      <c r="E820" s="59">
        <v>55</v>
      </c>
      <c r="F820" s="59">
        <v>22</v>
      </c>
      <c r="G820" s="59">
        <v>338</v>
      </c>
    </row>
    <row r="821" spans="1:7" x14ac:dyDescent="0.25">
      <c r="A821" s="59">
        <v>17</v>
      </c>
      <c r="B821" s="59">
        <v>129</v>
      </c>
      <c r="C821" s="59">
        <v>221</v>
      </c>
      <c r="D821" s="59">
        <v>92</v>
      </c>
      <c r="E821" s="59">
        <v>112</v>
      </c>
      <c r="F821" s="59">
        <v>83</v>
      </c>
      <c r="G821" s="59">
        <v>599</v>
      </c>
    </row>
    <row r="822" spans="1:7" x14ac:dyDescent="0.25">
      <c r="A822" s="59">
        <v>30</v>
      </c>
      <c r="B822" s="59">
        <v>56</v>
      </c>
      <c r="C822" s="59">
        <v>99</v>
      </c>
      <c r="D822" s="59">
        <v>43</v>
      </c>
      <c r="E822" s="59">
        <v>26</v>
      </c>
      <c r="F822" s="59">
        <v>14</v>
      </c>
      <c r="G822" s="59">
        <v>602</v>
      </c>
    </row>
    <row r="823" spans="1:7" x14ac:dyDescent="0.25">
      <c r="A823" s="59">
        <v>22</v>
      </c>
      <c r="B823" s="59">
        <v>42</v>
      </c>
      <c r="C823" s="59">
        <v>71</v>
      </c>
      <c r="D823" s="59">
        <v>29</v>
      </c>
      <c r="E823" s="59">
        <v>20</v>
      </c>
      <c r="F823" s="59">
        <v>8</v>
      </c>
      <c r="G823" s="59">
        <v>835</v>
      </c>
    </row>
    <row r="824" spans="1:7" x14ac:dyDescent="0.25">
      <c r="A824" s="59">
        <v>88</v>
      </c>
      <c r="B824" s="59">
        <v>124</v>
      </c>
      <c r="C824" s="59">
        <v>210</v>
      </c>
      <c r="D824" s="59">
        <v>86</v>
      </c>
      <c r="E824" s="59">
        <v>36</v>
      </c>
      <c r="F824" s="59">
        <v>24</v>
      </c>
      <c r="G824" s="59">
        <v>499</v>
      </c>
    </row>
    <row r="825" spans="1:7" x14ac:dyDescent="0.25">
      <c r="A825" s="59">
        <v>44</v>
      </c>
      <c r="B825" s="59">
        <v>96</v>
      </c>
      <c r="C825" s="59">
        <v>160</v>
      </c>
      <c r="D825" s="59">
        <v>64</v>
      </c>
      <c r="E825" s="59">
        <v>52</v>
      </c>
      <c r="F825" s="59">
        <v>21</v>
      </c>
      <c r="G825" s="59">
        <v>-161</v>
      </c>
    </row>
    <row r="826" spans="1:7" x14ac:dyDescent="0.25">
      <c r="A826" s="59">
        <v>112</v>
      </c>
      <c r="B826" s="59">
        <v>152</v>
      </c>
      <c r="C826" s="59">
        <v>256</v>
      </c>
      <c r="D826" s="59">
        <v>81</v>
      </c>
      <c r="E826" s="59">
        <v>40</v>
      </c>
      <c r="F826" s="59">
        <v>29</v>
      </c>
      <c r="G826" s="59">
        <v>821</v>
      </c>
    </row>
    <row r="827" spans="1:7" x14ac:dyDescent="0.25">
      <c r="A827" s="59">
        <v>27</v>
      </c>
      <c r="B827" s="59">
        <v>71</v>
      </c>
      <c r="C827" s="59">
        <v>123</v>
      </c>
      <c r="D827" s="59">
        <v>52</v>
      </c>
      <c r="E827" s="59">
        <v>44</v>
      </c>
      <c r="F827" s="59">
        <v>17</v>
      </c>
      <c r="G827" s="59">
        <v>361</v>
      </c>
    </row>
    <row r="828" spans="1:7" x14ac:dyDescent="0.25">
      <c r="A828" s="59">
        <v>25</v>
      </c>
      <c r="B828" s="59">
        <v>61</v>
      </c>
      <c r="C828" s="59">
        <v>103</v>
      </c>
      <c r="D828" s="59">
        <v>42</v>
      </c>
      <c r="E828" s="59">
        <v>36</v>
      </c>
      <c r="F828" s="59">
        <v>13</v>
      </c>
      <c r="G828" s="59">
        <v>384</v>
      </c>
    </row>
    <row r="829" spans="1:7" x14ac:dyDescent="0.25">
      <c r="A829" s="59">
        <v>183</v>
      </c>
      <c r="B829" s="59">
        <v>277</v>
      </c>
      <c r="C829" s="59">
        <v>512</v>
      </c>
      <c r="D829" s="59">
        <v>177</v>
      </c>
      <c r="E829" s="59">
        <v>94</v>
      </c>
      <c r="F829" s="59">
        <v>72</v>
      </c>
      <c r="G829" s="59">
        <v>1060</v>
      </c>
    </row>
    <row r="830" spans="1:7" x14ac:dyDescent="0.25">
      <c r="A830" s="59">
        <v>68</v>
      </c>
      <c r="B830" s="59">
        <v>107</v>
      </c>
      <c r="C830" s="59">
        <v>190</v>
      </c>
      <c r="D830" s="59">
        <v>83</v>
      </c>
      <c r="E830" s="59">
        <v>39</v>
      </c>
      <c r="F830" s="59">
        <v>27</v>
      </c>
      <c r="G830" s="59">
        <v>584</v>
      </c>
    </row>
    <row r="831" spans="1:7" x14ac:dyDescent="0.25">
      <c r="A831" s="59">
        <v>36</v>
      </c>
      <c r="B831" s="59">
        <v>58</v>
      </c>
      <c r="C831" s="59">
        <v>97</v>
      </c>
      <c r="D831" s="59">
        <v>39</v>
      </c>
      <c r="E831" s="59">
        <v>22</v>
      </c>
      <c r="F831" s="59">
        <v>10</v>
      </c>
      <c r="G831" s="59">
        <v>799</v>
      </c>
    </row>
    <row r="832" spans="1:7" x14ac:dyDescent="0.25">
      <c r="A832" s="59">
        <v>36</v>
      </c>
      <c r="B832" s="59">
        <v>63</v>
      </c>
      <c r="C832" s="59">
        <v>111</v>
      </c>
      <c r="D832" s="59">
        <v>48</v>
      </c>
      <c r="E832" s="59">
        <v>27</v>
      </c>
      <c r="F832" s="59">
        <v>15</v>
      </c>
      <c r="G832" s="59">
        <v>599</v>
      </c>
    </row>
    <row r="833" spans="1:7" x14ac:dyDescent="0.25">
      <c r="A833" s="59">
        <v>42</v>
      </c>
      <c r="B833" s="59">
        <v>65</v>
      </c>
      <c r="C833" s="59">
        <v>109</v>
      </c>
      <c r="D833" s="59">
        <v>44</v>
      </c>
      <c r="E833" s="59">
        <v>23</v>
      </c>
      <c r="F833" s="59">
        <v>12</v>
      </c>
      <c r="G833" s="59">
        <v>844</v>
      </c>
    </row>
    <row r="834" spans="1:7" x14ac:dyDescent="0.25">
      <c r="A834" s="59">
        <v>38</v>
      </c>
      <c r="B834" s="59">
        <v>80</v>
      </c>
      <c r="C834" s="59">
        <v>148</v>
      </c>
      <c r="D834" s="59">
        <v>68</v>
      </c>
      <c r="E834" s="59">
        <v>42</v>
      </c>
      <c r="F834" s="59">
        <v>21</v>
      </c>
      <c r="G834" s="59">
        <v>998</v>
      </c>
    </row>
    <row r="835" spans="1:7" x14ac:dyDescent="0.25">
      <c r="A835" s="59">
        <v>22</v>
      </c>
      <c r="B835" s="59">
        <v>65</v>
      </c>
      <c r="C835" s="59">
        <v>113</v>
      </c>
      <c r="D835" s="59">
        <v>48</v>
      </c>
      <c r="E835" s="59">
        <v>43</v>
      </c>
      <c r="F835" s="59">
        <v>15</v>
      </c>
      <c r="G835" s="59">
        <v>334</v>
      </c>
    </row>
    <row r="836" spans="1:7" x14ac:dyDescent="0.25">
      <c r="A836" s="59">
        <v>34</v>
      </c>
      <c r="B836" s="59">
        <v>96</v>
      </c>
      <c r="C836" s="59">
        <v>173</v>
      </c>
      <c r="D836" s="59">
        <v>77</v>
      </c>
      <c r="E836" s="59">
        <v>62</v>
      </c>
      <c r="F836" s="59">
        <v>29</v>
      </c>
      <c r="G836" s="59">
        <v>529</v>
      </c>
    </row>
    <row r="837" spans="1:7" x14ac:dyDescent="0.25">
      <c r="A837" s="59">
        <v>34</v>
      </c>
      <c r="B837" s="59">
        <v>74</v>
      </c>
      <c r="C837" s="59">
        <v>125</v>
      </c>
      <c r="D837" s="59">
        <v>51</v>
      </c>
      <c r="E837" s="59">
        <v>40</v>
      </c>
      <c r="F837" s="59">
        <v>16</v>
      </c>
      <c r="G837" s="59">
        <v>265</v>
      </c>
    </row>
    <row r="838" spans="1:7" x14ac:dyDescent="0.25">
      <c r="A838" s="59">
        <v>32</v>
      </c>
      <c r="B838" s="59">
        <v>80</v>
      </c>
      <c r="C838" s="59">
        <v>132</v>
      </c>
      <c r="D838" s="59">
        <v>52</v>
      </c>
      <c r="E838" s="59">
        <v>48</v>
      </c>
      <c r="F838" s="59">
        <v>17</v>
      </c>
      <c r="G838" s="59">
        <v>397</v>
      </c>
    </row>
    <row r="839" spans="1:7" x14ac:dyDescent="0.25">
      <c r="A839" s="59">
        <v>-15</v>
      </c>
      <c r="B839" s="59">
        <v>38</v>
      </c>
      <c r="C839" s="59">
        <v>136</v>
      </c>
      <c r="D839" s="59">
        <v>98</v>
      </c>
      <c r="E839" s="59">
        <v>53</v>
      </c>
      <c r="F839" s="59">
        <v>30</v>
      </c>
      <c r="G839" s="59">
        <v>973</v>
      </c>
    </row>
    <row r="840" spans="1:7" x14ac:dyDescent="0.25">
      <c r="A840" s="59">
        <v>-8</v>
      </c>
      <c r="B840" s="59">
        <v>61</v>
      </c>
      <c r="C840" s="59">
        <v>104</v>
      </c>
      <c r="D840" s="59">
        <v>43</v>
      </c>
      <c r="E840" s="59">
        <v>69</v>
      </c>
      <c r="F840" s="59">
        <v>39</v>
      </c>
      <c r="G840" s="59">
        <v>282</v>
      </c>
    </row>
    <row r="841" spans="1:7" x14ac:dyDescent="0.25">
      <c r="A841" s="59">
        <v>14</v>
      </c>
      <c r="B841" s="59">
        <v>53</v>
      </c>
      <c r="C841" s="59">
        <v>92</v>
      </c>
      <c r="D841" s="59">
        <v>39</v>
      </c>
      <c r="E841" s="59">
        <v>39</v>
      </c>
      <c r="F841" s="59">
        <v>12</v>
      </c>
      <c r="G841" s="59">
        <v>212</v>
      </c>
    </row>
    <row r="842" spans="1:7" x14ac:dyDescent="0.25">
      <c r="A842" s="59">
        <v>-3</v>
      </c>
      <c r="B842" s="59">
        <v>42</v>
      </c>
      <c r="C842" s="59">
        <v>76</v>
      </c>
      <c r="D842" s="59">
        <v>34</v>
      </c>
      <c r="E842" s="59">
        <v>45</v>
      </c>
      <c r="F842" s="59">
        <v>12</v>
      </c>
      <c r="G842" s="59">
        <v>182</v>
      </c>
    </row>
    <row r="843" spans="1:7" x14ac:dyDescent="0.25">
      <c r="A843" s="59">
        <v>165</v>
      </c>
      <c r="B843" s="59">
        <v>261</v>
      </c>
      <c r="C843" s="59">
        <v>521</v>
      </c>
      <c r="D843" s="59">
        <v>261</v>
      </c>
      <c r="E843" s="59">
        <v>96</v>
      </c>
      <c r="F843" s="59">
        <v>72</v>
      </c>
      <c r="G843" s="59">
        <v>1559</v>
      </c>
    </row>
    <row r="844" spans="1:7" x14ac:dyDescent="0.25">
      <c r="A844" s="59">
        <v>25</v>
      </c>
      <c r="B844" s="59">
        <v>168</v>
      </c>
      <c r="C844" s="59">
        <v>289</v>
      </c>
      <c r="D844" s="59">
        <v>98</v>
      </c>
      <c r="E844" s="59">
        <v>143</v>
      </c>
      <c r="F844" s="59">
        <v>109</v>
      </c>
      <c r="G844" s="59">
        <v>788</v>
      </c>
    </row>
    <row r="845" spans="1:7" x14ac:dyDescent="0.25">
      <c r="A845" s="59">
        <v>230</v>
      </c>
      <c r="B845" s="59">
        <v>349</v>
      </c>
      <c r="C845" s="59">
        <v>612</v>
      </c>
      <c r="D845" s="59">
        <v>310</v>
      </c>
      <c r="E845" s="59">
        <v>119</v>
      </c>
      <c r="F845" s="59">
        <v>86</v>
      </c>
      <c r="G845" s="59">
        <v>1433</v>
      </c>
    </row>
    <row r="846" spans="1:7" x14ac:dyDescent="0.25">
      <c r="A846" s="59">
        <v>-84</v>
      </c>
      <c r="B846" s="59">
        <v>-21</v>
      </c>
      <c r="C846" s="59">
        <v>106</v>
      </c>
      <c r="D846" s="59">
        <v>103</v>
      </c>
      <c r="E846" s="59">
        <v>63</v>
      </c>
      <c r="F846" s="59">
        <v>40</v>
      </c>
      <c r="G846" s="59">
        <v>1215</v>
      </c>
    </row>
    <row r="847" spans="1:7" x14ac:dyDescent="0.25">
      <c r="A847" s="59">
        <v>295</v>
      </c>
      <c r="B847" s="59">
        <v>454</v>
      </c>
      <c r="C847" s="59">
        <v>756</v>
      </c>
      <c r="D847" s="59">
        <v>342</v>
      </c>
      <c r="E847" s="59">
        <v>159</v>
      </c>
      <c r="F847" s="59">
        <v>105</v>
      </c>
      <c r="G847" s="59">
        <v>2250</v>
      </c>
    </row>
    <row r="848" spans="1:7" x14ac:dyDescent="0.25">
      <c r="A848" s="59">
        <v>-142</v>
      </c>
      <c r="B848" s="59">
        <v>-32</v>
      </c>
      <c r="C848" s="59">
        <v>163</v>
      </c>
      <c r="D848" s="59">
        <v>184</v>
      </c>
      <c r="E848" s="59">
        <v>110</v>
      </c>
      <c r="F848" s="59">
        <v>64</v>
      </c>
      <c r="G848" s="59">
        <v>1952</v>
      </c>
    </row>
    <row r="849" spans="1:7" x14ac:dyDescent="0.25">
      <c r="A849" s="59">
        <v>111</v>
      </c>
      <c r="B849" s="59">
        <v>152</v>
      </c>
      <c r="C849" s="59">
        <v>256</v>
      </c>
      <c r="D849" s="59">
        <v>74</v>
      </c>
      <c r="E849" s="59">
        <v>41</v>
      </c>
      <c r="F849" s="59">
        <v>29</v>
      </c>
      <c r="G849" s="59">
        <v>871</v>
      </c>
    </row>
    <row r="850" spans="1:7" x14ac:dyDescent="0.25">
      <c r="A850" s="59">
        <v>183</v>
      </c>
      <c r="B850" s="59">
        <v>277</v>
      </c>
      <c r="C850" s="59">
        <v>512</v>
      </c>
      <c r="D850" s="59">
        <v>237</v>
      </c>
      <c r="E850" s="59">
        <v>94</v>
      </c>
      <c r="F850" s="59">
        <v>72</v>
      </c>
      <c r="G850" s="59">
        <v>1060</v>
      </c>
    </row>
    <row r="851" spans="1:7" x14ac:dyDescent="0.25">
      <c r="A851" s="59">
        <v>67</v>
      </c>
      <c r="B851" s="59">
        <v>107</v>
      </c>
      <c r="C851" s="59">
        <v>190</v>
      </c>
      <c r="D851" s="59">
        <v>83</v>
      </c>
      <c r="E851" s="59">
        <v>40</v>
      </c>
      <c r="F851" s="59">
        <v>27</v>
      </c>
      <c r="G851" s="59">
        <v>584</v>
      </c>
    </row>
    <row r="852" spans="1:7" x14ac:dyDescent="0.25">
      <c r="A852" s="59">
        <v>111</v>
      </c>
      <c r="B852" s="59">
        <v>152</v>
      </c>
      <c r="C852" s="59">
        <v>256</v>
      </c>
      <c r="D852" s="59">
        <v>168</v>
      </c>
      <c r="E852" s="59">
        <v>41</v>
      </c>
      <c r="F852" s="59">
        <v>29</v>
      </c>
      <c r="G852" s="59">
        <v>821</v>
      </c>
    </row>
    <row r="853" spans="1:7" x14ac:dyDescent="0.25">
      <c r="A853" s="59">
        <v>89</v>
      </c>
      <c r="B853" s="59">
        <v>124</v>
      </c>
      <c r="C853" s="59">
        <v>210</v>
      </c>
      <c r="D853" s="59">
        <v>86</v>
      </c>
      <c r="E853" s="59">
        <v>35</v>
      </c>
      <c r="F853" s="59">
        <v>24</v>
      </c>
      <c r="G853" s="59">
        <v>499</v>
      </c>
    </row>
    <row r="854" spans="1:7" x14ac:dyDescent="0.25">
      <c r="A854" s="59">
        <v>43</v>
      </c>
      <c r="B854" s="59">
        <v>96</v>
      </c>
      <c r="C854" s="59">
        <v>160</v>
      </c>
      <c r="D854" s="59">
        <v>64</v>
      </c>
      <c r="E854" s="59">
        <v>53</v>
      </c>
      <c r="F854" s="59">
        <v>21</v>
      </c>
      <c r="G854" s="59">
        <v>593</v>
      </c>
    </row>
    <row r="855" spans="1:7" x14ac:dyDescent="0.25">
      <c r="A855" s="59">
        <v>31</v>
      </c>
      <c r="B855" s="59">
        <v>43</v>
      </c>
      <c r="C855" s="59">
        <v>43</v>
      </c>
      <c r="D855" s="59">
        <v>0</v>
      </c>
      <c r="E855" s="59">
        <v>12</v>
      </c>
      <c r="F855" s="59">
        <v>0</v>
      </c>
      <c r="G855" s="59">
        <v>645</v>
      </c>
    </row>
    <row r="856" spans="1:7" x14ac:dyDescent="0.25">
      <c r="A856" s="59">
        <v>13</v>
      </c>
      <c r="B856" s="59">
        <v>29</v>
      </c>
      <c r="C856" s="59">
        <v>49</v>
      </c>
      <c r="D856" s="59">
        <v>20</v>
      </c>
      <c r="E856" s="59">
        <v>16</v>
      </c>
      <c r="F856" s="59">
        <v>5</v>
      </c>
      <c r="G856" s="59">
        <v>829</v>
      </c>
    </row>
    <row r="857" spans="1:7" x14ac:dyDescent="0.25">
      <c r="A857" s="59">
        <v>13</v>
      </c>
      <c r="B857" s="59">
        <v>29</v>
      </c>
      <c r="C857" s="59">
        <v>49</v>
      </c>
      <c r="D857" s="59">
        <v>20</v>
      </c>
      <c r="E857" s="59">
        <v>16</v>
      </c>
      <c r="F857" s="59">
        <v>5</v>
      </c>
      <c r="G857" s="59">
        <v>784</v>
      </c>
    </row>
    <row r="858" spans="1:7" x14ac:dyDescent="0.25">
      <c r="A858" s="59">
        <v>-1</v>
      </c>
      <c r="B858" s="59">
        <v>45</v>
      </c>
      <c r="C858" s="59">
        <v>81</v>
      </c>
      <c r="D858" s="59">
        <v>36</v>
      </c>
      <c r="E858" s="59">
        <v>46</v>
      </c>
      <c r="F858" s="59">
        <v>13</v>
      </c>
      <c r="G858" s="59">
        <v>212</v>
      </c>
    </row>
    <row r="859" spans="1:7" x14ac:dyDescent="0.25">
      <c r="A859" s="59">
        <v>25</v>
      </c>
      <c r="B859" s="59">
        <v>168</v>
      </c>
      <c r="C859" s="59">
        <v>289</v>
      </c>
      <c r="D859" s="59">
        <v>209</v>
      </c>
      <c r="E859" s="59">
        <v>143</v>
      </c>
      <c r="F859" s="59">
        <v>109</v>
      </c>
      <c r="G859" s="59">
        <v>788</v>
      </c>
    </row>
    <row r="860" spans="1:7" x14ac:dyDescent="0.25">
      <c r="A860" s="59">
        <v>160</v>
      </c>
      <c r="B860" s="59">
        <v>270</v>
      </c>
      <c r="C860" s="59">
        <v>465</v>
      </c>
      <c r="D860" s="59">
        <v>109</v>
      </c>
      <c r="E860" s="59">
        <v>110</v>
      </c>
      <c r="F860" s="59">
        <v>64</v>
      </c>
      <c r="G860" s="59">
        <v>956</v>
      </c>
    </row>
    <row r="861" spans="1:7" x14ac:dyDescent="0.25">
      <c r="A861" s="59">
        <v>121</v>
      </c>
      <c r="B861" s="59">
        <v>185</v>
      </c>
      <c r="C861" s="59">
        <v>312</v>
      </c>
      <c r="D861" s="59">
        <v>82</v>
      </c>
      <c r="E861" s="59">
        <v>64</v>
      </c>
      <c r="F861" s="59">
        <v>40</v>
      </c>
      <c r="G861" s="59">
        <v>671</v>
      </c>
    </row>
    <row r="862" spans="1:7" x14ac:dyDescent="0.25">
      <c r="A862" s="59">
        <v>231</v>
      </c>
      <c r="B862" s="59">
        <v>349</v>
      </c>
      <c r="C862" s="59">
        <v>612</v>
      </c>
      <c r="D862" s="59">
        <v>291</v>
      </c>
      <c r="E862" s="59">
        <v>118</v>
      </c>
      <c r="F862" s="59">
        <v>86</v>
      </c>
      <c r="G862" s="59">
        <v>1433</v>
      </c>
    </row>
    <row r="863" spans="1:7" x14ac:dyDescent="0.25">
      <c r="A863" s="59">
        <v>164</v>
      </c>
      <c r="B863" s="59">
        <v>261</v>
      </c>
      <c r="C863" s="59">
        <v>521</v>
      </c>
      <c r="D863" s="59">
        <v>248</v>
      </c>
      <c r="E863" s="59">
        <v>97</v>
      </c>
      <c r="F863" s="59">
        <v>72</v>
      </c>
      <c r="G863" s="59">
        <v>1559</v>
      </c>
    </row>
    <row r="864" spans="1:7" x14ac:dyDescent="0.25">
      <c r="A864" s="59">
        <v>-380</v>
      </c>
      <c r="B864" s="59">
        <v>-265</v>
      </c>
      <c r="C864" s="59">
        <v>18</v>
      </c>
      <c r="D864" s="59">
        <v>258</v>
      </c>
      <c r="E864" s="59">
        <v>133</v>
      </c>
      <c r="F864" s="59">
        <v>100</v>
      </c>
      <c r="G864" s="59">
        <v>3742</v>
      </c>
    </row>
    <row r="865" spans="1:7" x14ac:dyDescent="0.25">
      <c r="A865" s="59">
        <v>6</v>
      </c>
      <c r="B865" s="59">
        <v>37</v>
      </c>
      <c r="C865" s="59">
        <v>68</v>
      </c>
      <c r="D865" s="59">
        <v>31</v>
      </c>
      <c r="E865" s="59">
        <v>31</v>
      </c>
      <c r="F865" s="59">
        <v>9</v>
      </c>
      <c r="G865" s="59">
        <v>976</v>
      </c>
    </row>
    <row r="866" spans="1:7" x14ac:dyDescent="0.25">
      <c r="A866" s="59">
        <v>11</v>
      </c>
      <c r="B866" s="59">
        <v>65</v>
      </c>
      <c r="C866" s="59">
        <v>118</v>
      </c>
      <c r="D866" s="59">
        <v>53</v>
      </c>
      <c r="E866" s="59">
        <v>54</v>
      </c>
      <c r="F866" s="59">
        <v>20</v>
      </c>
      <c r="G866" s="59">
        <v>361</v>
      </c>
    </row>
    <row r="867" spans="1:7" x14ac:dyDescent="0.25">
      <c r="A867" s="59">
        <v>27</v>
      </c>
      <c r="B867" s="59">
        <v>71</v>
      </c>
      <c r="C867" s="59">
        <v>123</v>
      </c>
      <c r="D867" s="59">
        <v>52</v>
      </c>
      <c r="E867" s="59">
        <v>44</v>
      </c>
      <c r="F867" s="59">
        <v>17</v>
      </c>
      <c r="G867" s="59">
        <v>361</v>
      </c>
    </row>
    <row r="868" spans="1:7" x14ac:dyDescent="0.25">
      <c r="A868" s="59">
        <v>83</v>
      </c>
      <c r="B868" s="59">
        <v>149</v>
      </c>
      <c r="C868" s="59">
        <v>298</v>
      </c>
      <c r="D868" s="59">
        <v>209</v>
      </c>
      <c r="E868" s="59">
        <v>66</v>
      </c>
      <c r="F868" s="59">
        <v>41</v>
      </c>
      <c r="G868" s="59">
        <v>1156</v>
      </c>
    </row>
    <row r="869" spans="1:7" x14ac:dyDescent="0.25">
      <c r="A869" s="59">
        <v>-2</v>
      </c>
      <c r="B869" s="59">
        <v>75</v>
      </c>
      <c r="C869" s="59">
        <v>128</v>
      </c>
      <c r="D869" s="59">
        <v>53</v>
      </c>
      <c r="E869" s="59">
        <v>77</v>
      </c>
      <c r="F869" s="59">
        <v>48</v>
      </c>
      <c r="G869" s="59">
        <v>458</v>
      </c>
    </row>
    <row r="870" spans="1:7" x14ac:dyDescent="0.25">
      <c r="A870" s="59">
        <v>8</v>
      </c>
      <c r="B870" s="59">
        <v>68</v>
      </c>
      <c r="C870" s="59">
        <v>116</v>
      </c>
      <c r="D870" s="59">
        <v>48</v>
      </c>
      <c r="E870" s="59">
        <v>60</v>
      </c>
      <c r="F870" s="59">
        <v>15</v>
      </c>
      <c r="G870" s="59">
        <v>422</v>
      </c>
    </row>
    <row r="871" spans="1:7" x14ac:dyDescent="0.25">
      <c r="A871" s="59">
        <v>26</v>
      </c>
      <c r="B871" s="59">
        <v>45</v>
      </c>
      <c r="C871" s="59">
        <v>75</v>
      </c>
      <c r="D871" s="59">
        <v>30</v>
      </c>
      <c r="E871" s="59">
        <v>19</v>
      </c>
      <c r="F871" s="59">
        <v>8</v>
      </c>
      <c r="G871" s="59">
        <v>794</v>
      </c>
    </row>
    <row r="872" spans="1:7" x14ac:dyDescent="0.25">
      <c r="A872" s="59">
        <v>30</v>
      </c>
      <c r="B872" s="59">
        <v>56</v>
      </c>
      <c r="C872" s="59">
        <v>99</v>
      </c>
      <c r="D872" s="59">
        <v>43</v>
      </c>
      <c r="E872" s="59">
        <v>26</v>
      </c>
      <c r="F872" s="59">
        <v>14</v>
      </c>
      <c r="G872" s="59">
        <v>602</v>
      </c>
    </row>
    <row r="873" spans="1:7" x14ac:dyDescent="0.25">
      <c r="A873" s="59">
        <v>12</v>
      </c>
      <c r="B873" s="59">
        <v>29</v>
      </c>
      <c r="C873" s="59">
        <v>49</v>
      </c>
      <c r="D873" s="59">
        <v>20</v>
      </c>
      <c r="E873" s="59">
        <v>17</v>
      </c>
      <c r="F873" s="59">
        <v>5</v>
      </c>
      <c r="G873" s="59">
        <v>464</v>
      </c>
    </row>
    <row r="874" spans="1:7" x14ac:dyDescent="0.25">
      <c r="A874" s="59">
        <v>79</v>
      </c>
      <c r="B874" s="59">
        <v>141</v>
      </c>
      <c r="C874" s="59">
        <v>235</v>
      </c>
      <c r="D874" s="59">
        <v>94</v>
      </c>
      <c r="E874" s="59">
        <v>62</v>
      </c>
      <c r="F874" s="59">
        <v>31</v>
      </c>
      <c r="G874" s="59">
        <v>697</v>
      </c>
    </row>
    <row r="875" spans="1:7" x14ac:dyDescent="0.25">
      <c r="A875" s="59">
        <v>101</v>
      </c>
      <c r="B875" s="59">
        <v>159</v>
      </c>
      <c r="C875" s="59">
        <v>273</v>
      </c>
      <c r="D875" s="59">
        <v>95</v>
      </c>
      <c r="E875" s="59">
        <v>58</v>
      </c>
      <c r="F875" s="59">
        <v>35</v>
      </c>
      <c r="G875" s="59">
        <v>555</v>
      </c>
    </row>
    <row r="876" spans="1:7" x14ac:dyDescent="0.25">
      <c r="A876" s="59">
        <v>25</v>
      </c>
      <c r="B876" s="59">
        <v>61</v>
      </c>
      <c r="C876" s="59">
        <v>103</v>
      </c>
      <c r="D876" s="59">
        <v>42</v>
      </c>
      <c r="E876" s="59">
        <v>36</v>
      </c>
      <c r="F876" s="59">
        <v>13</v>
      </c>
      <c r="G876" s="59">
        <v>384</v>
      </c>
    </row>
    <row r="877" spans="1:7" x14ac:dyDescent="0.25">
      <c r="A877" s="59">
        <v>34</v>
      </c>
      <c r="B877" s="59">
        <v>62</v>
      </c>
      <c r="C877" s="59">
        <v>110</v>
      </c>
      <c r="D877" s="59">
        <v>48</v>
      </c>
      <c r="E877" s="59">
        <v>28</v>
      </c>
      <c r="F877" s="59">
        <v>15</v>
      </c>
      <c r="G877" s="59">
        <v>599</v>
      </c>
    </row>
    <row r="878" spans="1:7" x14ac:dyDescent="0.25">
      <c r="A878" s="59">
        <v>16</v>
      </c>
      <c r="B878" s="59">
        <v>72</v>
      </c>
      <c r="C878" s="59">
        <v>130</v>
      </c>
      <c r="D878" s="59">
        <v>58</v>
      </c>
      <c r="E878" s="59">
        <v>56</v>
      </c>
      <c r="F878" s="59">
        <v>22</v>
      </c>
      <c r="G878" s="59">
        <v>338</v>
      </c>
    </row>
    <row r="879" spans="1:7" x14ac:dyDescent="0.25">
      <c r="A879" s="59">
        <v>47</v>
      </c>
      <c r="B879" s="59">
        <v>92</v>
      </c>
      <c r="C879" s="59">
        <v>170</v>
      </c>
      <c r="D879" s="59">
        <v>78</v>
      </c>
      <c r="E879" s="59">
        <v>45</v>
      </c>
      <c r="F879" s="59">
        <v>24</v>
      </c>
      <c r="G879" s="59">
        <v>995</v>
      </c>
    </row>
    <row r="880" spans="1:7" x14ac:dyDescent="0.25">
      <c r="A880" s="59">
        <v>58</v>
      </c>
      <c r="B880" s="59">
        <v>104</v>
      </c>
      <c r="C880" s="59">
        <v>175</v>
      </c>
      <c r="D880" s="59">
        <v>71</v>
      </c>
      <c r="E880" s="59">
        <v>46</v>
      </c>
      <c r="F880" s="59">
        <v>22</v>
      </c>
      <c r="G880" s="59">
        <v>373</v>
      </c>
    </row>
    <row r="881" spans="1:7" x14ac:dyDescent="0.25">
      <c r="A881" s="59">
        <v>98</v>
      </c>
      <c r="B881" s="59">
        <v>165</v>
      </c>
      <c r="C881" s="59">
        <v>275</v>
      </c>
      <c r="D881" s="59">
        <v>82</v>
      </c>
      <c r="E881" s="59">
        <v>67</v>
      </c>
      <c r="F881" s="59">
        <v>36</v>
      </c>
      <c r="G881" s="59">
        <v>1020</v>
      </c>
    </row>
    <row r="882" spans="1:7" x14ac:dyDescent="0.25">
      <c r="A882" s="59">
        <v>36</v>
      </c>
      <c r="B882" s="59">
        <v>59</v>
      </c>
      <c r="C882" s="59">
        <v>99</v>
      </c>
      <c r="D882" s="59">
        <v>40</v>
      </c>
      <c r="E882" s="59">
        <v>23</v>
      </c>
      <c r="F882" s="59">
        <v>11</v>
      </c>
      <c r="G882" s="59">
        <v>793</v>
      </c>
    </row>
    <row r="883" spans="1:7" x14ac:dyDescent="0.25">
      <c r="A883" s="59">
        <v>44</v>
      </c>
      <c r="B883" s="59">
        <v>82</v>
      </c>
      <c r="C883" s="59">
        <v>130</v>
      </c>
      <c r="D883" s="59">
        <v>48</v>
      </c>
      <c r="E883" s="59">
        <v>38</v>
      </c>
      <c r="F883" s="59">
        <v>14</v>
      </c>
      <c r="G883" s="59">
        <v>351</v>
      </c>
    </row>
    <row r="884" spans="1:7" x14ac:dyDescent="0.25">
      <c r="A884" s="59">
        <v>27</v>
      </c>
      <c r="B884" s="59">
        <v>65</v>
      </c>
      <c r="C884" s="59">
        <v>110</v>
      </c>
      <c r="D884" s="59">
        <v>45</v>
      </c>
      <c r="E884" s="59">
        <v>38</v>
      </c>
      <c r="F884" s="59">
        <v>14</v>
      </c>
      <c r="G884" s="59">
        <v>410</v>
      </c>
    </row>
    <row r="885" spans="1:7" x14ac:dyDescent="0.25">
      <c r="A885" s="59">
        <v>2</v>
      </c>
      <c r="B885" s="59">
        <v>90</v>
      </c>
      <c r="C885" s="59">
        <v>154</v>
      </c>
      <c r="D885" s="59">
        <v>64</v>
      </c>
      <c r="E885" s="59">
        <v>88</v>
      </c>
      <c r="F885" s="59">
        <v>58</v>
      </c>
      <c r="G885" s="59">
        <v>551</v>
      </c>
    </row>
    <row r="886" spans="1:7" x14ac:dyDescent="0.25">
      <c r="A886" s="59">
        <v>16</v>
      </c>
      <c r="B886" s="59">
        <v>129</v>
      </c>
      <c r="C886" s="59">
        <v>221</v>
      </c>
      <c r="D886" s="59">
        <v>92</v>
      </c>
      <c r="E886" s="59">
        <v>113</v>
      </c>
      <c r="F886" s="59">
        <v>83</v>
      </c>
      <c r="G886" s="59">
        <v>599</v>
      </c>
    </row>
    <row r="887" spans="1:7" x14ac:dyDescent="0.25">
      <c r="A887" s="59">
        <v>11</v>
      </c>
      <c r="B887" s="59">
        <v>64</v>
      </c>
      <c r="C887" s="59">
        <v>115</v>
      </c>
      <c r="D887" s="59">
        <v>51</v>
      </c>
      <c r="E887" s="59">
        <v>53</v>
      </c>
      <c r="F887" s="59">
        <v>19</v>
      </c>
      <c r="G887" s="59">
        <v>396</v>
      </c>
    </row>
    <row r="888" spans="1:7" x14ac:dyDescent="0.25">
      <c r="A888" s="59">
        <v>27</v>
      </c>
      <c r="B888" s="59">
        <v>64</v>
      </c>
      <c r="C888" s="59">
        <v>117</v>
      </c>
      <c r="D888" s="59">
        <v>53</v>
      </c>
      <c r="E888" s="59">
        <v>37</v>
      </c>
      <c r="F888" s="59">
        <v>16</v>
      </c>
      <c r="G888" s="59">
        <v>1028</v>
      </c>
    </row>
    <row r="889" spans="1:7" x14ac:dyDescent="0.25">
      <c r="A889" s="59">
        <v>29</v>
      </c>
      <c r="B889" s="59">
        <v>56</v>
      </c>
      <c r="C889" s="59">
        <v>99</v>
      </c>
      <c r="D889" s="59">
        <v>43</v>
      </c>
      <c r="E889" s="59">
        <v>27</v>
      </c>
      <c r="F889" s="59">
        <v>14</v>
      </c>
      <c r="G889" s="59">
        <v>597</v>
      </c>
    </row>
    <row r="890" spans="1:7" x14ac:dyDescent="0.25">
      <c r="A890" s="59">
        <v>99</v>
      </c>
      <c r="B890" s="59">
        <v>136</v>
      </c>
      <c r="C890" s="59">
        <v>230</v>
      </c>
      <c r="D890" s="59">
        <v>94</v>
      </c>
      <c r="E890" s="59">
        <v>37</v>
      </c>
      <c r="F890" s="59">
        <v>26</v>
      </c>
      <c r="G890" s="59">
        <v>562</v>
      </c>
    </row>
    <row r="891" spans="1:7" x14ac:dyDescent="0.25">
      <c r="A891" s="59">
        <v>33</v>
      </c>
      <c r="B891" s="59">
        <v>81</v>
      </c>
      <c r="C891" s="59">
        <v>135</v>
      </c>
      <c r="D891" s="59">
        <v>54</v>
      </c>
      <c r="E891" s="59">
        <v>48</v>
      </c>
      <c r="F891" s="59">
        <v>17</v>
      </c>
      <c r="G891" s="59">
        <v>641</v>
      </c>
    </row>
    <row r="892" spans="1:7" x14ac:dyDescent="0.25">
      <c r="A892" s="59">
        <v>121</v>
      </c>
      <c r="B892" s="59">
        <v>163</v>
      </c>
      <c r="C892" s="59">
        <v>276</v>
      </c>
      <c r="D892" s="59">
        <v>89</v>
      </c>
      <c r="E892" s="59">
        <v>42</v>
      </c>
      <c r="F892" s="59">
        <v>31</v>
      </c>
      <c r="G892" s="59">
        <v>897</v>
      </c>
    </row>
    <row r="893" spans="1:7" x14ac:dyDescent="0.25">
      <c r="A893" s="59">
        <v>68</v>
      </c>
      <c r="B893" s="59">
        <v>107</v>
      </c>
      <c r="C893" s="59">
        <v>190</v>
      </c>
      <c r="D893" s="59">
        <v>83</v>
      </c>
      <c r="E893" s="59">
        <v>39</v>
      </c>
      <c r="F893" s="59">
        <v>27</v>
      </c>
      <c r="G893" s="59">
        <v>574</v>
      </c>
    </row>
    <row r="894" spans="1:7" x14ac:dyDescent="0.25">
      <c r="A894" s="59">
        <v>132</v>
      </c>
      <c r="B894" s="59">
        <v>178</v>
      </c>
      <c r="C894" s="59">
        <v>301</v>
      </c>
      <c r="D894" s="59">
        <v>229</v>
      </c>
      <c r="E894" s="59">
        <v>46</v>
      </c>
      <c r="F894" s="59">
        <v>34</v>
      </c>
      <c r="G894" s="59">
        <v>947</v>
      </c>
    </row>
    <row r="895" spans="1:7" x14ac:dyDescent="0.25">
      <c r="A895" s="59">
        <v>83</v>
      </c>
      <c r="B895" s="59">
        <v>149</v>
      </c>
      <c r="C895" s="59">
        <v>298</v>
      </c>
      <c r="D895" s="59">
        <v>108</v>
      </c>
      <c r="E895" s="59">
        <v>66</v>
      </c>
      <c r="F895" s="59">
        <v>41</v>
      </c>
      <c r="G895" s="59">
        <v>1245</v>
      </c>
    </row>
    <row r="896" spans="1:7" x14ac:dyDescent="0.25">
      <c r="A896" s="59">
        <v>-7</v>
      </c>
      <c r="B896" s="59">
        <v>63</v>
      </c>
      <c r="C896" s="59">
        <v>107</v>
      </c>
      <c r="D896" s="59">
        <v>44</v>
      </c>
      <c r="E896" s="59">
        <v>70</v>
      </c>
      <c r="F896" s="59">
        <v>40</v>
      </c>
      <c r="G896" s="59">
        <v>496</v>
      </c>
    </row>
    <row r="897" spans="1:7" x14ac:dyDescent="0.25">
      <c r="A897" s="59">
        <v>24</v>
      </c>
      <c r="B897" s="59">
        <v>68</v>
      </c>
      <c r="C897" s="59">
        <v>118</v>
      </c>
      <c r="D897" s="59">
        <v>50</v>
      </c>
      <c r="E897" s="59">
        <v>44</v>
      </c>
      <c r="F897" s="59">
        <v>16</v>
      </c>
      <c r="G897" s="59">
        <v>397</v>
      </c>
    </row>
    <row r="898" spans="1:7" x14ac:dyDescent="0.25">
      <c r="A898" s="59">
        <v>99</v>
      </c>
      <c r="B898" s="59">
        <v>136</v>
      </c>
      <c r="C898" s="59">
        <v>230</v>
      </c>
      <c r="D898" s="59">
        <v>94</v>
      </c>
      <c r="E898" s="59">
        <v>37</v>
      </c>
      <c r="F898" s="59">
        <v>26</v>
      </c>
      <c r="G898" s="59">
        <v>562</v>
      </c>
    </row>
    <row r="899" spans="1:7" x14ac:dyDescent="0.25">
      <c r="A899" s="59">
        <v>33</v>
      </c>
      <c r="B899" s="59">
        <v>81</v>
      </c>
      <c r="C899" s="59">
        <v>135</v>
      </c>
      <c r="D899" s="59">
        <v>54</v>
      </c>
      <c r="E899" s="59">
        <v>48</v>
      </c>
      <c r="F899" s="59">
        <v>17</v>
      </c>
      <c r="G899" s="59">
        <v>641</v>
      </c>
    </row>
    <row r="900" spans="1:7" x14ac:dyDescent="0.25">
      <c r="A900" s="59">
        <v>241</v>
      </c>
      <c r="B900" s="59">
        <v>362</v>
      </c>
      <c r="C900" s="59">
        <v>634</v>
      </c>
      <c r="D900" s="59">
        <v>256</v>
      </c>
      <c r="E900" s="59">
        <v>121</v>
      </c>
      <c r="F900" s="59">
        <v>89</v>
      </c>
      <c r="G900" s="59">
        <v>1616</v>
      </c>
    </row>
    <row r="901" spans="1:7" x14ac:dyDescent="0.25">
      <c r="A901" s="59">
        <v>164</v>
      </c>
      <c r="B901" s="59">
        <v>261</v>
      </c>
      <c r="C901" s="59">
        <v>521</v>
      </c>
      <c r="D901" s="59">
        <v>245</v>
      </c>
      <c r="E901" s="59">
        <v>97</v>
      </c>
      <c r="F901" s="59">
        <v>72</v>
      </c>
      <c r="G901" s="59">
        <v>1715</v>
      </c>
    </row>
    <row r="902" spans="1:7" x14ac:dyDescent="0.25">
      <c r="A902" s="59">
        <v>167</v>
      </c>
      <c r="B902" s="59">
        <v>278</v>
      </c>
      <c r="C902" s="59">
        <v>478</v>
      </c>
      <c r="D902" s="59">
        <v>152</v>
      </c>
      <c r="E902" s="59">
        <v>111</v>
      </c>
      <c r="F902" s="59">
        <v>66</v>
      </c>
      <c r="G902" s="59">
        <v>1095</v>
      </c>
    </row>
    <row r="903" spans="1:7" x14ac:dyDescent="0.25">
      <c r="A903" s="59">
        <v>135</v>
      </c>
      <c r="B903" s="59">
        <v>204</v>
      </c>
      <c r="C903" s="59">
        <v>345</v>
      </c>
      <c r="D903" s="59">
        <v>104</v>
      </c>
      <c r="E903" s="59">
        <v>69</v>
      </c>
      <c r="F903" s="59">
        <v>45</v>
      </c>
      <c r="G903" s="59">
        <v>764</v>
      </c>
    </row>
    <row r="904" spans="1:7" x14ac:dyDescent="0.25">
      <c r="A904" s="59">
        <v>121</v>
      </c>
      <c r="B904" s="59">
        <v>163</v>
      </c>
      <c r="C904" s="59">
        <v>276</v>
      </c>
      <c r="D904" s="59">
        <v>139</v>
      </c>
      <c r="E904" s="59">
        <v>42</v>
      </c>
      <c r="F904" s="59">
        <v>31</v>
      </c>
      <c r="G904" s="59">
        <v>897</v>
      </c>
    </row>
    <row r="905" spans="1:7" x14ac:dyDescent="0.25">
      <c r="A905" s="59">
        <v>67</v>
      </c>
      <c r="B905" s="59">
        <v>107</v>
      </c>
      <c r="C905" s="59">
        <v>190</v>
      </c>
      <c r="D905" s="59">
        <v>83</v>
      </c>
      <c r="E905" s="59">
        <v>40</v>
      </c>
      <c r="F905" s="59">
        <v>27</v>
      </c>
      <c r="G905" s="59">
        <v>574</v>
      </c>
    </row>
    <row r="906" spans="1:7" x14ac:dyDescent="0.25">
      <c r="A906" s="59">
        <v>133</v>
      </c>
      <c r="B906" s="59">
        <v>178</v>
      </c>
      <c r="C906" s="59">
        <v>301</v>
      </c>
      <c r="D906" s="59">
        <v>123</v>
      </c>
      <c r="E906" s="59">
        <v>45</v>
      </c>
      <c r="F906" s="59">
        <v>34</v>
      </c>
      <c r="G906" s="59">
        <v>947</v>
      </c>
    </row>
    <row r="907" spans="1:7" x14ac:dyDescent="0.25">
      <c r="A907" s="59">
        <v>164</v>
      </c>
      <c r="B907" s="59">
        <v>261</v>
      </c>
      <c r="C907" s="59">
        <v>521</v>
      </c>
      <c r="D907" s="59">
        <v>278</v>
      </c>
      <c r="E907" s="59">
        <v>97</v>
      </c>
      <c r="F907" s="59">
        <v>72</v>
      </c>
      <c r="G907" s="59">
        <v>1715</v>
      </c>
    </row>
    <row r="908" spans="1:7" x14ac:dyDescent="0.25">
      <c r="A908" s="59">
        <v>197</v>
      </c>
      <c r="B908" s="59">
        <v>332</v>
      </c>
      <c r="C908" s="59">
        <v>603</v>
      </c>
      <c r="D908" s="59">
        <v>238</v>
      </c>
      <c r="E908" s="59">
        <v>135</v>
      </c>
      <c r="F908" s="59">
        <v>102</v>
      </c>
      <c r="G908" s="59">
        <v>1714</v>
      </c>
    </row>
    <row r="909" spans="1:7" x14ac:dyDescent="0.25">
      <c r="A909" s="59">
        <v>15</v>
      </c>
      <c r="B909" s="59">
        <v>32</v>
      </c>
      <c r="C909" s="59">
        <v>53</v>
      </c>
      <c r="D909" s="59">
        <v>21</v>
      </c>
      <c r="E909" s="59">
        <v>17</v>
      </c>
      <c r="F909" s="59">
        <v>5</v>
      </c>
      <c r="G909" s="59">
        <v>798</v>
      </c>
    </row>
    <row r="910" spans="1:7" x14ac:dyDescent="0.25">
      <c r="A910" s="59">
        <v>31</v>
      </c>
      <c r="B910" s="59">
        <v>43</v>
      </c>
      <c r="C910" s="59">
        <v>43</v>
      </c>
      <c r="D910" s="59">
        <v>0</v>
      </c>
      <c r="E910" s="59">
        <v>12</v>
      </c>
      <c r="F910" s="59">
        <v>0</v>
      </c>
      <c r="G910" s="59">
        <v>602</v>
      </c>
    </row>
    <row r="911" spans="1:7" x14ac:dyDescent="0.25">
      <c r="A911" s="59">
        <v>18</v>
      </c>
      <c r="B911" s="59">
        <v>35</v>
      </c>
      <c r="C911" s="59">
        <v>58</v>
      </c>
      <c r="D911" s="59">
        <v>23</v>
      </c>
      <c r="E911" s="59">
        <v>17</v>
      </c>
      <c r="F911" s="59">
        <v>6</v>
      </c>
      <c r="G911" s="59">
        <v>843</v>
      </c>
    </row>
    <row r="912" spans="1:7" x14ac:dyDescent="0.25">
      <c r="A912" s="59">
        <v>8</v>
      </c>
      <c r="B912" s="59">
        <v>38</v>
      </c>
      <c r="C912" s="59">
        <v>70</v>
      </c>
      <c r="D912" s="59">
        <v>32</v>
      </c>
      <c r="E912" s="59">
        <v>30</v>
      </c>
      <c r="F912" s="59">
        <v>9</v>
      </c>
      <c r="G912" s="59">
        <v>996</v>
      </c>
    </row>
    <row r="913" spans="1:7" x14ac:dyDescent="0.25">
      <c r="A913" s="59">
        <v>11</v>
      </c>
      <c r="B913" s="59">
        <v>30</v>
      </c>
      <c r="C913" s="59">
        <v>52</v>
      </c>
      <c r="D913" s="59">
        <v>22</v>
      </c>
      <c r="E913" s="59">
        <v>19</v>
      </c>
      <c r="F913" s="59">
        <v>7</v>
      </c>
      <c r="G913" s="59">
        <v>608</v>
      </c>
    </row>
    <row r="914" spans="1:7" x14ac:dyDescent="0.25">
      <c r="A914" s="59">
        <v>241</v>
      </c>
      <c r="B914" s="59">
        <v>362</v>
      </c>
      <c r="C914" s="59">
        <v>634</v>
      </c>
      <c r="D914" s="59">
        <v>248</v>
      </c>
      <c r="E914" s="59">
        <v>121</v>
      </c>
      <c r="F914" s="59">
        <v>89</v>
      </c>
      <c r="G914" s="59">
        <v>1616</v>
      </c>
    </row>
    <row r="915" spans="1:7" x14ac:dyDescent="0.25">
      <c r="A915" s="59">
        <v>136</v>
      </c>
      <c r="B915" s="59">
        <v>204</v>
      </c>
      <c r="C915" s="59">
        <v>345</v>
      </c>
      <c r="D915" s="59">
        <v>94</v>
      </c>
      <c r="E915" s="59">
        <v>68</v>
      </c>
      <c r="F915" s="59">
        <v>45</v>
      </c>
      <c r="G915" s="59">
        <v>764</v>
      </c>
    </row>
    <row r="916" spans="1:7" x14ac:dyDescent="0.25">
      <c r="A916" s="59">
        <v>14</v>
      </c>
      <c r="B916" s="59">
        <v>55</v>
      </c>
      <c r="C916" s="59">
        <v>96</v>
      </c>
      <c r="D916" s="59">
        <v>41</v>
      </c>
      <c r="E916" s="59">
        <v>41</v>
      </c>
      <c r="F916" s="59">
        <v>13</v>
      </c>
      <c r="G916" s="59">
        <v>239</v>
      </c>
    </row>
    <row r="917" spans="1:7" x14ac:dyDescent="0.25">
      <c r="A917" s="59">
        <v>-3</v>
      </c>
      <c r="B917" s="59">
        <v>43</v>
      </c>
      <c r="C917" s="59">
        <v>78</v>
      </c>
      <c r="D917" s="59">
        <v>35</v>
      </c>
      <c r="E917" s="59">
        <v>46</v>
      </c>
      <c r="F917" s="59">
        <v>13</v>
      </c>
      <c r="G917" s="59">
        <v>204</v>
      </c>
    </row>
    <row r="918" spans="1:7" x14ac:dyDescent="0.25">
      <c r="A918" s="59">
        <v>0</v>
      </c>
      <c r="B918" s="59">
        <v>46</v>
      </c>
      <c r="C918" s="59">
        <v>82</v>
      </c>
      <c r="D918" s="59">
        <v>36</v>
      </c>
      <c r="E918" s="59">
        <v>46</v>
      </c>
      <c r="F918" s="59">
        <v>13</v>
      </c>
      <c r="G918" s="59">
        <v>236</v>
      </c>
    </row>
    <row r="919" spans="1:7" x14ac:dyDescent="0.25">
      <c r="A919" s="59">
        <v>33</v>
      </c>
      <c r="B919" s="59">
        <v>55</v>
      </c>
      <c r="C919" s="59">
        <v>92</v>
      </c>
      <c r="D919" s="59">
        <v>37</v>
      </c>
      <c r="E919" s="59">
        <v>22</v>
      </c>
      <c r="F919" s="59">
        <v>10</v>
      </c>
      <c r="G919" s="59">
        <v>876</v>
      </c>
    </row>
    <row r="920" spans="1:7" x14ac:dyDescent="0.25">
      <c r="A920" s="59">
        <v>31</v>
      </c>
      <c r="B920" s="59">
        <v>53</v>
      </c>
      <c r="C920" s="59">
        <v>89</v>
      </c>
      <c r="D920" s="59">
        <v>36</v>
      </c>
      <c r="E920" s="59">
        <v>22</v>
      </c>
      <c r="F920" s="59">
        <v>10</v>
      </c>
      <c r="G920" s="59">
        <v>828</v>
      </c>
    </row>
    <row r="921" spans="1:7" x14ac:dyDescent="0.25">
      <c r="A921" s="59">
        <v>31</v>
      </c>
      <c r="B921" s="59">
        <v>93</v>
      </c>
      <c r="C921" s="59">
        <v>169</v>
      </c>
      <c r="D921" s="59">
        <v>76</v>
      </c>
      <c r="E921" s="59">
        <v>62</v>
      </c>
      <c r="F921" s="59">
        <v>28</v>
      </c>
      <c r="G921" s="59">
        <v>580</v>
      </c>
    </row>
    <row r="922" spans="1:7" x14ac:dyDescent="0.25">
      <c r="A922" s="59">
        <v>35</v>
      </c>
      <c r="B922" s="59">
        <v>77</v>
      </c>
      <c r="C922" s="59">
        <v>142</v>
      </c>
      <c r="D922" s="59">
        <v>65</v>
      </c>
      <c r="E922" s="59">
        <v>42</v>
      </c>
      <c r="F922" s="59">
        <v>20</v>
      </c>
      <c r="G922" s="59">
        <v>1042</v>
      </c>
    </row>
    <row r="923" spans="1:7" x14ac:dyDescent="0.25">
      <c r="A923" s="59">
        <v>-4</v>
      </c>
      <c r="B923" s="59">
        <v>73</v>
      </c>
      <c r="C923" s="59">
        <v>125</v>
      </c>
      <c r="D923" s="59">
        <v>52</v>
      </c>
      <c r="E923" s="59">
        <v>77</v>
      </c>
      <c r="F923" s="59">
        <v>47</v>
      </c>
      <c r="G923" s="59">
        <v>313</v>
      </c>
    </row>
    <row r="924" spans="1:7" x14ac:dyDescent="0.25">
      <c r="A924" s="59">
        <v>-33</v>
      </c>
      <c r="B924" s="59">
        <v>25</v>
      </c>
      <c r="C924" s="59">
        <v>141</v>
      </c>
      <c r="D924" s="59">
        <v>83</v>
      </c>
      <c r="E924" s="59">
        <v>58</v>
      </c>
      <c r="F924" s="59">
        <v>35</v>
      </c>
      <c r="G924" s="59">
        <v>1142</v>
      </c>
    </row>
    <row r="925" spans="1:7" x14ac:dyDescent="0.25">
      <c r="A925" s="59">
        <v>99</v>
      </c>
      <c r="B925" s="59">
        <v>167</v>
      </c>
      <c r="C925" s="59">
        <v>278</v>
      </c>
      <c r="D925" s="59">
        <v>86</v>
      </c>
      <c r="E925" s="59">
        <v>68</v>
      </c>
      <c r="F925" s="59">
        <v>36</v>
      </c>
      <c r="G925" s="59">
        <v>767</v>
      </c>
    </row>
    <row r="926" spans="1:7" x14ac:dyDescent="0.25">
      <c r="A926" s="59">
        <v>105</v>
      </c>
      <c r="B926" s="59">
        <v>164</v>
      </c>
      <c r="C926" s="59">
        <v>282</v>
      </c>
      <c r="D926" s="59">
        <v>91</v>
      </c>
      <c r="E926" s="59">
        <v>59</v>
      </c>
      <c r="F926" s="59">
        <v>36</v>
      </c>
      <c r="G926" s="59">
        <v>636</v>
      </c>
    </row>
    <row r="927" spans="1:7" x14ac:dyDescent="0.25">
      <c r="A927" s="59">
        <v>83</v>
      </c>
      <c r="B927" s="59">
        <v>149</v>
      </c>
      <c r="C927" s="59">
        <v>298</v>
      </c>
      <c r="D927" s="59">
        <v>96</v>
      </c>
      <c r="E927" s="59">
        <v>66</v>
      </c>
      <c r="F927" s="59">
        <v>41</v>
      </c>
      <c r="G927" s="59">
        <v>1245</v>
      </c>
    </row>
    <row r="928" spans="1:7" x14ac:dyDescent="0.25">
      <c r="A928" s="59">
        <v>12</v>
      </c>
      <c r="B928" s="59">
        <v>64</v>
      </c>
      <c r="C928" s="59">
        <v>115</v>
      </c>
      <c r="D928" s="59">
        <v>51</v>
      </c>
      <c r="E928" s="59">
        <v>52</v>
      </c>
      <c r="F928" s="59">
        <v>19</v>
      </c>
      <c r="G928" s="59">
        <v>396</v>
      </c>
    </row>
    <row r="929" spans="1:7" x14ac:dyDescent="0.25">
      <c r="A929" s="59">
        <v>24</v>
      </c>
      <c r="B929" s="59">
        <v>68</v>
      </c>
      <c r="C929" s="59">
        <v>118</v>
      </c>
      <c r="D929" s="59">
        <v>50</v>
      </c>
      <c r="E929" s="59">
        <v>44</v>
      </c>
      <c r="F929" s="59">
        <v>16</v>
      </c>
      <c r="G929" s="59">
        <v>397</v>
      </c>
    </row>
    <row r="930" spans="1:7" x14ac:dyDescent="0.25">
      <c r="A930" s="59">
        <v>19</v>
      </c>
      <c r="B930" s="59">
        <v>55</v>
      </c>
      <c r="C930" s="59">
        <v>93</v>
      </c>
      <c r="D930" s="59">
        <v>38</v>
      </c>
      <c r="E930" s="59">
        <v>36</v>
      </c>
      <c r="F930" s="59">
        <v>12</v>
      </c>
      <c r="G930" s="59">
        <v>414</v>
      </c>
    </row>
    <row r="931" spans="1:7" x14ac:dyDescent="0.25">
      <c r="A931" s="59">
        <v>-6</v>
      </c>
      <c r="B931" s="59">
        <v>63</v>
      </c>
      <c r="C931" s="59">
        <v>107</v>
      </c>
      <c r="D931" s="59">
        <v>44</v>
      </c>
      <c r="E931" s="59">
        <v>69</v>
      </c>
      <c r="F931" s="59">
        <v>40</v>
      </c>
      <c r="G931" s="59">
        <v>496</v>
      </c>
    </row>
    <row r="932" spans="1:7" x14ac:dyDescent="0.25">
      <c r="A932" s="59">
        <v>9</v>
      </c>
      <c r="B932" s="59">
        <v>26</v>
      </c>
      <c r="C932" s="59">
        <v>44</v>
      </c>
      <c r="D932" s="59">
        <v>18</v>
      </c>
      <c r="E932" s="59">
        <v>17</v>
      </c>
      <c r="F932" s="59">
        <v>5</v>
      </c>
      <c r="G932" s="59">
        <v>478</v>
      </c>
    </row>
    <row r="933" spans="1:7" x14ac:dyDescent="0.25">
      <c r="A933" s="59">
        <v>18</v>
      </c>
      <c r="B933" s="59">
        <v>36</v>
      </c>
      <c r="C933" s="59">
        <v>60</v>
      </c>
      <c r="D933" s="59">
        <v>24</v>
      </c>
      <c r="E933" s="59">
        <v>18</v>
      </c>
      <c r="F933" s="59">
        <v>6</v>
      </c>
      <c r="G933" s="59">
        <v>856</v>
      </c>
    </row>
    <row r="934" spans="1:7" x14ac:dyDescent="0.25">
      <c r="A934" s="59">
        <v>24</v>
      </c>
      <c r="B934" s="59">
        <v>59</v>
      </c>
      <c r="C934" s="59">
        <v>99</v>
      </c>
      <c r="D934" s="59">
        <v>40</v>
      </c>
      <c r="E934" s="59">
        <v>35</v>
      </c>
      <c r="F934" s="59">
        <v>12</v>
      </c>
      <c r="G934" s="59">
        <v>443</v>
      </c>
    </row>
    <row r="935" spans="1:7" x14ac:dyDescent="0.25">
      <c r="A935" s="59">
        <v>-2</v>
      </c>
      <c r="B935" s="59">
        <v>75</v>
      </c>
      <c r="C935" s="59">
        <v>128</v>
      </c>
      <c r="D935" s="59">
        <v>53</v>
      </c>
      <c r="E935" s="59">
        <v>77</v>
      </c>
      <c r="F935" s="59">
        <v>48</v>
      </c>
      <c r="G935" s="59">
        <v>597</v>
      </c>
    </row>
    <row r="936" spans="1:7" x14ac:dyDescent="0.25">
      <c r="A936" s="59">
        <v>50</v>
      </c>
      <c r="B936" s="59">
        <v>96</v>
      </c>
      <c r="C936" s="59">
        <v>177</v>
      </c>
      <c r="D936" s="59">
        <v>81</v>
      </c>
      <c r="E936" s="59">
        <v>46</v>
      </c>
      <c r="F936" s="59">
        <v>25</v>
      </c>
      <c r="G936" s="59">
        <v>1046</v>
      </c>
    </row>
    <row r="937" spans="1:7" x14ac:dyDescent="0.25">
      <c r="A937" s="59">
        <v>34</v>
      </c>
      <c r="B937" s="59">
        <v>62</v>
      </c>
      <c r="C937" s="59">
        <v>110</v>
      </c>
      <c r="D937" s="59">
        <v>48</v>
      </c>
      <c r="E937" s="59">
        <v>28</v>
      </c>
      <c r="F937" s="59">
        <v>15</v>
      </c>
      <c r="G937" s="59">
        <v>593</v>
      </c>
    </row>
    <row r="938" spans="1:7" x14ac:dyDescent="0.25">
      <c r="A938" s="59">
        <v>19</v>
      </c>
      <c r="B938" s="59">
        <v>74</v>
      </c>
      <c r="C938" s="59">
        <v>133</v>
      </c>
      <c r="D938" s="59">
        <v>59</v>
      </c>
      <c r="E938" s="59">
        <v>55</v>
      </c>
      <c r="F938" s="59">
        <v>22</v>
      </c>
      <c r="G938" s="59">
        <v>377</v>
      </c>
    </row>
    <row r="939" spans="1:7" x14ac:dyDescent="0.25">
      <c r="A939" s="59">
        <v>24</v>
      </c>
      <c r="B939" s="59">
        <v>154</v>
      </c>
      <c r="C939" s="59">
        <v>264</v>
      </c>
      <c r="D939" s="59">
        <v>96</v>
      </c>
      <c r="E939" s="59">
        <v>130</v>
      </c>
      <c r="F939" s="59">
        <v>100</v>
      </c>
      <c r="G939" s="59">
        <v>665</v>
      </c>
    </row>
    <row r="940" spans="1:7" x14ac:dyDescent="0.25">
      <c r="A940" s="59">
        <v>63</v>
      </c>
      <c r="B940" s="59">
        <v>121</v>
      </c>
      <c r="C940" s="59">
        <v>212</v>
      </c>
      <c r="D940" s="59">
        <v>91</v>
      </c>
      <c r="E940" s="59">
        <v>58</v>
      </c>
      <c r="F940" s="59">
        <v>30</v>
      </c>
      <c r="G940" s="59">
        <v>533</v>
      </c>
    </row>
    <row r="941" spans="1:7" x14ac:dyDescent="0.25">
      <c r="A941" s="59">
        <v>40</v>
      </c>
      <c r="B941" s="59">
        <v>78</v>
      </c>
      <c r="C941" s="59">
        <v>125</v>
      </c>
      <c r="D941" s="59">
        <v>47</v>
      </c>
      <c r="E941" s="59">
        <v>38</v>
      </c>
      <c r="F941" s="59">
        <v>14</v>
      </c>
      <c r="G941" s="59">
        <v>371</v>
      </c>
    </row>
    <row r="942" spans="1:7" x14ac:dyDescent="0.25">
      <c r="A942" s="59">
        <v>58</v>
      </c>
      <c r="B942" s="59">
        <v>85</v>
      </c>
      <c r="C942" s="59">
        <v>144</v>
      </c>
      <c r="D942" s="59">
        <v>59</v>
      </c>
      <c r="E942" s="59">
        <v>27</v>
      </c>
      <c r="F942" s="59">
        <v>16</v>
      </c>
      <c r="G942" s="59">
        <v>842</v>
      </c>
    </row>
    <row r="943" spans="1:7" x14ac:dyDescent="0.25">
      <c r="A943" s="59">
        <v>33</v>
      </c>
      <c r="B943" s="59">
        <v>55</v>
      </c>
      <c r="C943" s="59">
        <v>92</v>
      </c>
      <c r="D943" s="59">
        <v>37</v>
      </c>
      <c r="E943" s="59">
        <v>22</v>
      </c>
      <c r="F943" s="59">
        <v>10</v>
      </c>
      <c r="G943" s="59">
        <v>876</v>
      </c>
    </row>
    <row r="944" spans="1:7" x14ac:dyDescent="0.25">
      <c r="A944" s="59">
        <v>15</v>
      </c>
      <c r="B944" s="59">
        <v>31</v>
      </c>
      <c r="C944" s="59">
        <v>51</v>
      </c>
      <c r="D944" s="59">
        <v>20</v>
      </c>
      <c r="E944" s="59">
        <v>16</v>
      </c>
      <c r="F944" s="59">
        <v>5</v>
      </c>
      <c r="G944" s="59">
        <v>804</v>
      </c>
    </row>
    <row r="945" spans="1:7" x14ac:dyDescent="0.25">
      <c r="A945" s="59">
        <v>-2</v>
      </c>
      <c r="B945" s="59">
        <v>75</v>
      </c>
      <c r="C945" s="59">
        <v>128</v>
      </c>
      <c r="D945" s="59">
        <v>53</v>
      </c>
      <c r="E945" s="59">
        <v>77</v>
      </c>
      <c r="F945" s="59">
        <v>48</v>
      </c>
      <c r="G945" s="59">
        <v>597</v>
      </c>
    </row>
    <row r="946" spans="1:7" x14ac:dyDescent="0.25">
      <c r="A946" s="59">
        <v>19</v>
      </c>
      <c r="B946" s="59">
        <v>62</v>
      </c>
      <c r="C946" s="59">
        <v>108</v>
      </c>
      <c r="D946" s="59">
        <v>46</v>
      </c>
      <c r="E946" s="59">
        <v>43</v>
      </c>
      <c r="F946" s="59">
        <v>15</v>
      </c>
      <c r="G946" s="59">
        <v>367</v>
      </c>
    </row>
    <row r="947" spans="1:7" x14ac:dyDescent="0.25">
      <c r="A947" s="59">
        <v>79</v>
      </c>
      <c r="B947" s="59">
        <v>140</v>
      </c>
      <c r="C947" s="59">
        <v>232</v>
      </c>
      <c r="D947" s="59">
        <v>92</v>
      </c>
      <c r="E947" s="59">
        <v>61</v>
      </c>
      <c r="F947" s="59">
        <v>30</v>
      </c>
      <c r="G947" s="59">
        <v>1102</v>
      </c>
    </row>
    <row r="948" spans="1:7" x14ac:dyDescent="0.25">
      <c r="A948" s="59">
        <v>32</v>
      </c>
      <c r="B948" s="59">
        <v>93</v>
      </c>
      <c r="C948" s="59">
        <v>169</v>
      </c>
      <c r="D948" s="59">
        <v>76</v>
      </c>
      <c r="E948" s="59">
        <v>61</v>
      </c>
      <c r="F948" s="59">
        <v>28</v>
      </c>
      <c r="G948" s="59">
        <v>580</v>
      </c>
    </row>
    <row r="949" spans="1:7" x14ac:dyDescent="0.25">
      <c r="A949" s="59">
        <v>36</v>
      </c>
      <c r="B949" s="59">
        <v>77</v>
      </c>
      <c r="C949" s="59">
        <v>142</v>
      </c>
      <c r="D949" s="59">
        <v>65</v>
      </c>
      <c r="E949" s="59">
        <v>41</v>
      </c>
      <c r="F949" s="59">
        <v>20</v>
      </c>
      <c r="G949" s="59">
        <v>1042</v>
      </c>
    </row>
    <row r="950" spans="1:7" x14ac:dyDescent="0.25">
      <c r="A950" s="59">
        <v>38</v>
      </c>
      <c r="B950" s="59">
        <v>62</v>
      </c>
      <c r="C950" s="59">
        <v>105</v>
      </c>
      <c r="D950" s="59">
        <v>43</v>
      </c>
      <c r="E950" s="59">
        <v>24</v>
      </c>
      <c r="F950" s="59">
        <v>12</v>
      </c>
      <c r="G950" s="59">
        <v>864</v>
      </c>
    </row>
    <row r="951" spans="1:7" x14ac:dyDescent="0.25">
      <c r="A951" s="59">
        <v>58</v>
      </c>
      <c r="B951" s="59">
        <v>85</v>
      </c>
      <c r="C951" s="59">
        <v>144</v>
      </c>
      <c r="D951" s="59">
        <v>59</v>
      </c>
      <c r="E951" s="59">
        <v>27</v>
      </c>
      <c r="F951" s="59">
        <v>16</v>
      </c>
      <c r="G951" s="59">
        <v>842</v>
      </c>
    </row>
    <row r="952" spans="1:7" x14ac:dyDescent="0.25">
      <c r="A952" s="59">
        <v>25</v>
      </c>
      <c r="B952" s="59">
        <v>154</v>
      </c>
      <c r="C952" s="59">
        <v>264</v>
      </c>
      <c r="D952" s="59">
        <v>93</v>
      </c>
      <c r="E952" s="59">
        <v>129</v>
      </c>
      <c r="F952" s="59">
        <v>100</v>
      </c>
      <c r="G952" s="59">
        <v>665</v>
      </c>
    </row>
    <row r="953" spans="1:7" x14ac:dyDescent="0.25">
      <c r="A953" s="59">
        <v>63</v>
      </c>
      <c r="B953" s="59">
        <v>121</v>
      </c>
      <c r="C953" s="59">
        <v>212</v>
      </c>
      <c r="D953" s="59">
        <v>91</v>
      </c>
      <c r="E953" s="59">
        <v>58</v>
      </c>
      <c r="F953" s="59">
        <v>30</v>
      </c>
      <c r="G953" s="59">
        <v>533</v>
      </c>
    </row>
    <row r="954" spans="1:7" x14ac:dyDescent="0.25">
      <c r="A954" s="59">
        <v>99</v>
      </c>
      <c r="B954" s="59">
        <v>167</v>
      </c>
      <c r="C954" s="59">
        <v>278</v>
      </c>
      <c r="D954" s="59">
        <v>53</v>
      </c>
      <c r="E954" s="59">
        <v>68</v>
      </c>
      <c r="F954" s="59">
        <v>36</v>
      </c>
      <c r="G954" s="59">
        <v>767</v>
      </c>
    </row>
    <row r="955" spans="1:7" x14ac:dyDescent="0.25">
      <c r="A955" s="59">
        <v>105</v>
      </c>
      <c r="B955" s="59">
        <v>164</v>
      </c>
      <c r="C955" s="59">
        <v>282</v>
      </c>
      <c r="D955" s="59">
        <v>162</v>
      </c>
      <c r="E955" s="59">
        <v>59</v>
      </c>
      <c r="F955" s="59">
        <v>36</v>
      </c>
      <c r="G955" s="59">
        <v>636</v>
      </c>
    </row>
    <row r="956" spans="1:7" x14ac:dyDescent="0.25">
      <c r="A956" s="59">
        <v>35</v>
      </c>
      <c r="B956" s="59">
        <v>62</v>
      </c>
      <c r="C956" s="59">
        <v>110</v>
      </c>
      <c r="D956" s="59">
        <v>48</v>
      </c>
      <c r="E956" s="59">
        <v>27</v>
      </c>
      <c r="F956" s="59">
        <v>15</v>
      </c>
      <c r="G956" s="59">
        <v>593</v>
      </c>
    </row>
    <row r="957" spans="1:7" x14ac:dyDescent="0.25">
      <c r="A957" s="59">
        <v>19</v>
      </c>
      <c r="B957" s="59">
        <v>74</v>
      </c>
      <c r="C957" s="59">
        <v>133</v>
      </c>
      <c r="D957" s="59">
        <v>59</v>
      </c>
      <c r="E957" s="59">
        <v>55</v>
      </c>
      <c r="F957" s="59">
        <v>22</v>
      </c>
      <c r="G957" s="59">
        <v>377</v>
      </c>
    </row>
    <row r="958" spans="1:7" x14ac:dyDescent="0.25">
      <c r="A958" s="59">
        <v>49</v>
      </c>
      <c r="B958" s="59">
        <v>96</v>
      </c>
      <c r="C958" s="59">
        <v>177</v>
      </c>
      <c r="D958" s="59">
        <v>81</v>
      </c>
      <c r="E958" s="59">
        <v>47</v>
      </c>
      <c r="F958" s="59">
        <v>25</v>
      </c>
      <c r="G958" s="59">
        <v>1046</v>
      </c>
    </row>
    <row r="959" spans="1:7" x14ac:dyDescent="0.25">
      <c r="A959" s="59">
        <v>19</v>
      </c>
      <c r="B959" s="59">
        <v>36</v>
      </c>
      <c r="C959" s="59">
        <v>60</v>
      </c>
      <c r="D959" s="59">
        <v>24</v>
      </c>
      <c r="E959" s="59">
        <v>17</v>
      </c>
      <c r="F959" s="59">
        <v>6</v>
      </c>
      <c r="G959" s="59">
        <v>856</v>
      </c>
    </row>
    <row r="960" spans="1:7" x14ac:dyDescent="0.25">
      <c r="A960" s="59">
        <v>10</v>
      </c>
      <c r="B960" s="59">
        <v>26</v>
      </c>
      <c r="C960" s="59">
        <v>44</v>
      </c>
      <c r="D960" s="59">
        <v>18</v>
      </c>
      <c r="E960" s="59">
        <v>16</v>
      </c>
      <c r="F960" s="59">
        <v>5</v>
      </c>
      <c r="G960" s="59">
        <v>478</v>
      </c>
    </row>
    <row r="961" spans="1:7" x14ac:dyDescent="0.25">
      <c r="A961" s="59">
        <v>-3</v>
      </c>
      <c r="B961" s="59">
        <v>67</v>
      </c>
      <c r="C961" s="59">
        <v>111</v>
      </c>
      <c r="D961" s="59">
        <v>44</v>
      </c>
      <c r="E961" s="59">
        <v>70</v>
      </c>
      <c r="F961" s="59">
        <v>40</v>
      </c>
      <c r="G961" s="59">
        <v>543</v>
      </c>
    </row>
    <row r="962" spans="1:7" x14ac:dyDescent="0.25">
      <c r="A962" s="59">
        <v>83</v>
      </c>
      <c r="B962" s="59">
        <v>149</v>
      </c>
      <c r="C962" s="59">
        <v>298</v>
      </c>
      <c r="D962" s="59">
        <v>152</v>
      </c>
      <c r="E962" s="59">
        <v>66</v>
      </c>
      <c r="F962" s="59">
        <v>41</v>
      </c>
      <c r="G962" s="59">
        <v>1245</v>
      </c>
    </row>
    <row r="963" spans="1:7" x14ac:dyDescent="0.25">
      <c r="A963" s="59">
        <v>547</v>
      </c>
      <c r="B963" s="59">
        <v>595</v>
      </c>
      <c r="C963" s="59">
        <v>649</v>
      </c>
      <c r="D963" s="59">
        <v>54</v>
      </c>
      <c r="E963" s="59">
        <v>48</v>
      </c>
      <c r="F963" s="59">
        <v>17</v>
      </c>
      <c r="G963" s="59">
        <v>-1006</v>
      </c>
    </row>
    <row r="964" spans="1:7" x14ac:dyDescent="0.25">
      <c r="A964" s="59">
        <v>12</v>
      </c>
      <c r="B964" s="59">
        <v>64</v>
      </c>
      <c r="C964" s="59">
        <v>115</v>
      </c>
      <c r="D964" s="59">
        <v>51</v>
      </c>
      <c r="E964" s="59">
        <v>52</v>
      </c>
      <c r="F964" s="59">
        <v>19</v>
      </c>
      <c r="G964" s="59">
        <v>396</v>
      </c>
    </row>
    <row r="965" spans="1:7" x14ac:dyDescent="0.25">
      <c r="A965" s="59">
        <v>17</v>
      </c>
      <c r="B965" s="59">
        <v>35</v>
      </c>
      <c r="C965" s="59">
        <v>58</v>
      </c>
      <c r="D965" s="59">
        <v>23</v>
      </c>
      <c r="E965" s="59">
        <v>18</v>
      </c>
      <c r="F965" s="59">
        <v>6</v>
      </c>
      <c r="G965" s="59">
        <v>843</v>
      </c>
    </row>
    <row r="966" spans="1:7" x14ac:dyDescent="0.25">
      <c r="A966" s="59">
        <v>32</v>
      </c>
      <c r="B966" s="59">
        <v>43</v>
      </c>
      <c r="C966" s="59">
        <v>43</v>
      </c>
      <c r="D966" s="59">
        <v>0</v>
      </c>
      <c r="E966" s="59">
        <v>11</v>
      </c>
      <c r="F966" s="59">
        <v>0</v>
      </c>
      <c r="G966" s="59">
        <v>602</v>
      </c>
    </row>
    <row r="967" spans="1:7" x14ac:dyDescent="0.25">
      <c r="A967" s="59">
        <v>-4</v>
      </c>
      <c r="B967" s="59">
        <v>73</v>
      </c>
      <c r="C967" s="59">
        <v>125</v>
      </c>
      <c r="D967" s="59">
        <v>52</v>
      </c>
      <c r="E967" s="59">
        <v>77</v>
      </c>
      <c r="F967" s="59">
        <v>47</v>
      </c>
      <c r="G967" s="59">
        <v>313</v>
      </c>
    </row>
    <row r="968" spans="1:7" x14ac:dyDescent="0.25">
      <c r="A968" s="59">
        <v>-3</v>
      </c>
      <c r="B968" s="59">
        <v>43</v>
      </c>
      <c r="C968" s="59">
        <v>78</v>
      </c>
      <c r="D968" s="59">
        <v>35</v>
      </c>
      <c r="E968" s="59">
        <v>46</v>
      </c>
      <c r="F968" s="59">
        <v>13</v>
      </c>
      <c r="G968" s="59">
        <v>204</v>
      </c>
    </row>
    <row r="969" spans="1:7" x14ac:dyDescent="0.25">
      <c r="A969" s="59">
        <v>41</v>
      </c>
      <c r="B969" s="59">
        <v>82</v>
      </c>
      <c r="C969" s="59">
        <v>138</v>
      </c>
      <c r="D969" s="59">
        <v>56</v>
      </c>
      <c r="E969" s="59">
        <v>41</v>
      </c>
      <c r="F969" s="59">
        <v>17</v>
      </c>
      <c r="G969" s="59">
        <v>302</v>
      </c>
    </row>
    <row r="970" spans="1:7" x14ac:dyDescent="0.25">
      <c r="A970" s="59">
        <v>42</v>
      </c>
      <c r="B970" s="59">
        <v>94</v>
      </c>
      <c r="C970" s="59">
        <v>156</v>
      </c>
      <c r="D970" s="59">
        <v>62</v>
      </c>
      <c r="E970" s="59">
        <v>52</v>
      </c>
      <c r="F970" s="59">
        <v>20</v>
      </c>
      <c r="G970" s="59">
        <v>436</v>
      </c>
    </row>
    <row r="971" spans="1:7" x14ac:dyDescent="0.25">
      <c r="A971" s="59">
        <v>0</v>
      </c>
      <c r="B971" s="59">
        <v>46</v>
      </c>
      <c r="C971" s="59">
        <v>82</v>
      </c>
      <c r="D971" s="59">
        <v>36</v>
      </c>
      <c r="E971" s="59">
        <v>46</v>
      </c>
      <c r="F971" s="59">
        <v>13</v>
      </c>
      <c r="G971" s="59">
        <v>236</v>
      </c>
    </row>
    <row r="972" spans="1:7" x14ac:dyDescent="0.25">
      <c r="A972" s="59">
        <v>133</v>
      </c>
      <c r="B972" s="59">
        <v>178</v>
      </c>
      <c r="C972" s="59">
        <v>301</v>
      </c>
      <c r="D972" s="59">
        <v>186</v>
      </c>
      <c r="E972" s="59">
        <v>45</v>
      </c>
      <c r="F972" s="59">
        <v>34</v>
      </c>
      <c r="G972" s="59">
        <v>947</v>
      </c>
    </row>
    <row r="973" spans="1:7" x14ac:dyDescent="0.25">
      <c r="A973" s="59">
        <v>121</v>
      </c>
      <c r="B973" s="59">
        <v>163</v>
      </c>
      <c r="C973" s="59">
        <v>276</v>
      </c>
      <c r="D973" s="59">
        <v>93</v>
      </c>
      <c r="E973" s="59">
        <v>42</v>
      </c>
      <c r="F973" s="59">
        <v>31</v>
      </c>
      <c r="G973" s="59">
        <v>897</v>
      </c>
    </row>
    <row r="974" spans="1:7" x14ac:dyDescent="0.25">
      <c r="A974" s="59">
        <v>99</v>
      </c>
      <c r="B974" s="59">
        <v>136</v>
      </c>
      <c r="C974" s="59">
        <v>230</v>
      </c>
      <c r="D974" s="59">
        <v>94</v>
      </c>
      <c r="E974" s="59">
        <v>37</v>
      </c>
      <c r="F974" s="59">
        <v>26</v>
      </c>
      <c r="G974" s="59">
        <v>562</v>
      </c>
    </row>
    <row r="975" spans="1:7" x14ac:dyDescent="0.25">
      <c r="A975" s="59">
        <v>-236</v>
      </c>
      <c r="B975" s="59">
        <v>-72</v>
      </c>
      <c r="C975" s="59">
        <v>72</v>
      </c>
      <c r="D975" s="59">
        <v>104</v>
      </c>
      <c r="E975" s="59">
        <v>164</v>
      </c>
      <c r="F975" s="59">
        <v>131</v>
      </c>
      <c r="G975" s="59">
        <v>1979</v>
      </c>
    </row>
    <row r="976" spans="1:7" x14ac:dyDescent="0.25">
      <c r="A976" s="59">
        <v>318</v>
      </c>
      <c r="B976" s="59">
        <v>415</v>
      </c>
      <c r="C976" s="59">
        <v>675</v>
      </c>
      <c r="D976" s="59">
        <v>249</v>
      </c>
      <c r="E976" s="59">
        <v>97</v>
      </c>
      <c r="F976" s="59">
        <v>72</v>
      </c>
      <c r="G976" s="59">
        <v>1405</v>
      </c>
    </row>
    <row r="977" spans="1:7" x14ac:dyDescent="0.25">
      <c r="A977" s="59">
        <v>357</v>
      </c>
      <c r="B977" s="59">
        <v>534</v>
      </c>
      <c r="C977" s="59">
        <v>890</v>
      </c>
      <c r="D977" s="59">
        <v>400</v>
      </c>
      <c r="E977" s="59">
        <v>177</v>
      </c>
      <c r="F977" s="59">
        <v>124</v>
      </c>
      <c r="G977" s="59">
        <v>2476</v>
      </c>
    </row>
    <row r="978" spans="1:7" x14ac:dyDescent="0.25">
      <c r="A978" s="59">
        <v>263</v>
      </c>
      <c r="B978" s="59">
        <v>398</v>
      </c>
      <c r="C978" s="59">
        <v>669</v>
      </c>
      <c r="D978" s="59">
        <v>274</v>
      </c>
      <c r="E978" s="59">
        <v>135</v>
      </c>
      <c r="F978" s="59">
        <v>102</v>
      </c>
      <c r="G978" s="59">
        <v>1727</v>
      </c>
    </row>
    <row r="979" spans="1:7" x14ac:dyDescent="0.25">
      <c r="A979" s="59">
        <v>-143</v>
      </c>
      <c r="B979" s="59">
        <v>-46</v>
      </c>
      <c r="C979" s="59">
        <v>198</v>
      </c>
      <c r="D979" s="59">
        <v>279</v>
      </c>
      <c r="E979" s="59">
        <v>97</v>
      </c>
      <c r="F979" s="59">
        <v>75</v>
      </c>
      <c r="G979" s="59">
        <v>2636</v>
      </c>
    </row>
    <row r="980" spans="1:7" x14ac:dyDescent="0.25">
      <c r="A980" s="59">
        <v>23</v>
      </c>
      <c r="B980" s="59">
        <v>59</v>
      </c>
      <c r="C980" s="59">
        <v>99</v>
      </c>
      <c r="D980" s="59">
        <v>40</v>
      </c>
      <c r="E980" s="59">
        <v>36</v>
      </c>
      <c r="F980" s="59">
        <v>12</v>
      </c>
      <c r="G980" s="59">
        <v>443</v>
      </c>
    </row>
    <row r="981" spans="1:7" x14ac:dyDescent="0.25">
      <c r="A981" s="59">
        <v>-3</v>
      </c>
      <c r="B981" s="59">
        <v>75</v>
      </c>
      <c r="C981" s="59">
        <v>128</v>
      </c>
      <c r="D981" s="59">
        <v>53</v>
      </c>
      <c r="E981" s="59">
        <v>78</v>
      </c>
      <c r="F981" s="59">
        <v>48</v>
      </c>
      <c r="G981" s="59">
        <v>-267</v>
      </c>
    </row>
    <row r="982" spans="1:7" x14ac:dyDescent="0.25">
      <c r="A982" s="59">
        <v>41</v>
      </c>
      <c r="B982" s="59">
        <v>78</v>
      </c>
      <c r="C982" s="59">
        <v>125</v>
      </c>
      <c r="D982" s="59">
        <v>47</v>
      </c>
      <c r="E982" s="59">
        <v>37</v>
      </c>
      <c r="F982" s="59">
        <v>14</v>
      </c>
      <c r="G982" s="59">
        <v>371</v>
      </c>
    </row>
    <row r="983" spans="1:7" x14ac:dyDescent="0.25">
      <c r="A983" s="59">
        <v>36</v>
      </c>
      <c r="B983" s="59">
        <v>63</v>
      </c>
      <c r="C983" s="59">
        <v>111</v>
      </c>
      <c r="D983" s="59">
        <v>48</v>
      </c>
      <c r="E983" s="59">
        <v>27</v>
      </c>
      <c r="F983" s="59">
        <v>15</v>
      </c>
      <c r="G983" s="59">
        <v>593</v>
      </c>
    </row>
    <row r="984" spans="1:7" x14ac:dyDescent="0.25">
      <c r="A984" s="59">
        <v>32</v>
      </c>
      <c r="B984" s="59">
        <v>93</v>
      </c>
      <c r="C984" s="59">
        <v>169</v>
      </c>
      <c r="D984" s="59">
        <v>76</v>
      </c>
      <c r="E984" s="59">
        <v>61</v>
      </c>
      <c r="F984" s="59">
        <v>28</v>
      </c>
      <c r="G984" s="59">
        <v>580</v>
      </c>
    </row>
    <row r="985" spans="1:7" x14ac:dyDescent="0.25">
      <c r="A985" s="59">
        <v>40</v>
      </c>
      <c r="B985" s="59">
        <v>64</v>
      </c>
      <c r="C985" s="59">
        <v>107</v>
      </c>
      <c r="D985" s="59">
        <v>43</v>
      </c>
      <c r="E985" s="59">
        <v>24</v>
      </c>
      <c r="F985" s="59">
        <v>12</v>
      </c>
      <c r="G985" s="59">
        <v>822</v>
      </c>
    </row>
    <row r="986" spans="1:7" x14ac:dyDescent="0.25">
      <c r="A986" s="59">
        <v>58</v>
      </c>
      <c r="B986" s="59">
        <v>85</v>
      </c>
      <c r="C986" s="59">
        <v>144</v>
      </c>
      <c r="D986" s="59">
        <v>59</v>
      </c>
      <c r="E986" s="59">
        <v>27</v>
      </c>
      <c r="F986" s="59">
        <v>16</v>
      </c>
      <c r="G986" s="59">
        <v>842</v>
      </c>
    </row>
    <row r="987" spans="1:7" x14ac:dyDescent="0.25">
      <c r="A987" s="59">
        <v>14</v>
      </c>
      <c r="B987" s="59">
        <v>55</v>
      </c>
      <c r="C987" s="59">
        <v>96</v>
      </c>
      <c r="D987" s="59">
        <v>41</v>
      </c>
      <c r="E987" s="59">
        <v>41</v>
      </c>
      <c r="F987" s="59">
        <v>13</v>
      </c>
      <c r="G987" s="59">
        <v>239</v>
      </c>
    </row>
    <row r="988" spans="1:7" x14ac:dyDescent="0.25">
      <c r="A988" s="59">
        <v>-3</v>
      </c>
      <c r="B988" s="59">
        <v>43</v>
      </c>
      <c r="C988" s="59">
        <v>78</v>
      </c>
      <c r="D988" s="59">
        <v>35</v>
      </c>
      <c r="E988" s="59">
        <v>46</v>
      </c>
      <c r="F988" s="59">
        <v>13</v>
      </c>
      <c r="G988" s="59">
        <v>-180</v>
      </c>
    </row>
    <row r="989" spans="1:7" x14ac:dyDescent="0.25">
      <c r="A989" s="59">
        <v>-3</v>
      </c>
      <c r="B989" s="59">
        <v>73</v>
      </c>
      <c r="C989" s="59">
        <v>125</v>
      </c>
      <c r="D989" s="59">
        <v>52</v>
      </c>
      <c r="E989" s="59">
        <v>76</v>
      </c>
      <c r="F989" s="59">
        <v>47</v>
      </c>
      <c r="G989" s="59">
        <v>313</v>
      </c>
    </row>
    <row r="990" spans="1:7" x14ac:dyDescent="0.25">
      <c r="A990" s="59">
        <v>18</v>
      </c>
      <c r="B990" s="59">
        <v>35</v>
      </c>
      <c r="C990" s="59">
        <v>58</v>
      </c>
      <c r="D990" s="59">
        <v>23</v>
      </c>
      <c r="E990" s="59">
        <v>17</v>
      </c>
      <c r="F990" s="59">
        <v>6</v>
      </c>
      <c r="G990" s="59">
        <v>843</v>
      </c>
    </row>
    <row r="991" spans="1:7" x14ac:dyDescent="0.25">
      <c r="A991" s="59">
        <v>8</v>
      </c>
      <c r="B991" s="59">
        <v>38</v>
      </c>
      <c r="C991" s="59">
        <v>70</v>
      </c>
      <c r="D991" s="59">
        <v>32</v>
      </c>
      <c r="E991" s="59">
        <v>30</v>
      </c>
      <c r="F991" s="59">
        <v>9</v>
      </c>
      <c r="G991" s="59">
        <v>996</v>
      </c>
    </row>
    <row r="992" spans="1:7" x14ac:dyDescent="0.25">
      <c r="A992" s="59">
        <v>43</v>
      </c>
      <c r="B992" s="59">
        <v>94</v>
      </c>
      <c r="C992" s="59">
        <v>156</v>
      </c>
      <c r="D992" s="59">
        <v>62</v>
      </c>
      <c r="E992" s="59">
        <v>51</v>
      </c>
      <c r="F992" s="59">
        <v>20</v>
      </c>
      <c r="G992" s="59">
        <v>436</v>
      </c>
    </row>
    <row r="993" spans="1:7" x14ac:dyDescent="0.25">
      <c r="A993" s="59">
        <v>-34</v>
      </c>
      <c r="B993" s="59">
        <v>25</v>
      </c>
      <c r="C993" s="59">
        <v>141</v>
      </c>
      <c r="D993" s="59">
        <v>93</v>
      </c>
      <c r="E993" s="59">
        <v>59</v>
      </c>
      <c r="F993" s="59">
        <v>35</v>
      </c>
      <c r="G993" s="59">
        <v>1142</v>
      </c>
    </row>
    <row r="994" spans="1:7" x14ac:dyDescent="0.25">
      <c r="A994" s="59">
        <v>99</v>
      </c>
      <c r="B994" s="59">
        <v>167</v>
      </c>
      <c r="C994" s="59">
        <v>278</v>
      </c>
      <c r="D994" s="59">
        <v>97</v>
      </c>
      <c r="E994" s="59">
        <v>68</v>
      </c>
      <c r="F994" s="59">
        <v>36</v>
      </c>
      <c r="G994" s="59">
        <v>767</v>
      </c>
    </row>
    <row r="995" spans="1:7" x14ac:dyDescent="0.25">
      <c r="A995" s="59">
        <v>105</v>
      </c>
      <c r="B995" s="59">
        <v>164</v>
      </c>
      <c r="C995" s="59">
        <v>282</v>
      </c>
      <c r="D995" s="59">
        <v>133</v>
      </c>
      <c r="E995" s="59">
        <v>59</v>
      </c>
      <c r="F995" s="59">
        <v>36</v>
      </c>
      <c r="G995" s="59">
        <v>-660</v>
      </c>
    </row>
    <row r="996" spans="1:7" x14ac:dyDescent="0.25">
      <c r="A996" s="59">
        <v>10</v>
      </c>
      <c r="B996" s="59">
        <v>26</v>
      </c>
      <c r="C996" s="59">
        <v>44</v>
      </c>
      <c r="D996" s="59">
        <v>18</v>
      </c>
      <c r="E996" s="59">
        <v>16</v>
      </c>
      <c r="F996" s="59">
        <v>5</v>
      </c>
      <c r="G996" s="59">
        <v>478</v>
      </c>
    </row>
    <row r="997" spans="1:7" x14ac:dyDescent="0.25">
      <c r="A997" s="59">
        <v>19</v>
      </c>
      <c r="B997" s="59">
        <v>74</v>
      </c>
      <c r="C997" s="59">
        <v>133</v>
      </c>
      <c r="D997" s="59">
        <v>59</v>
      </c>
      <c r="E997" s="59">
        <v>55</v>
      </c>
      <c r="F997" s="59">
        <v>22</v>
      </c>
      <c r="G997" s="59">
        <v>377</v>
      </c>
    </row>
    <row r="998" spans="1:7" x14ac:dyDescent="0.25">
      <c r="A998" s="59">
        <v>25</v>
      </c>
      <c r="B998" s="59">
        <v>154</v>
      </c>
      <c r="C998" s="59">
        <v>264</v>
      </c>
      <c r="D998" s="59">
        <v>95</v>
      </c>
      <c r="E998" s="59">
        <v>129</v>
      </c>
      <c r="F998" s="59">
        <v>100</v>
      </c>
      <c r="G998" s="59">
        <v>665</v>
      </c>
    </row>
    <row r="999" spans="1:7" x14ac:dyDescent="0.25">
      <c r="A999" s="59">
        <v>29</v>
      </c>
      <c r="B999" s="59">
        <v>56</v>
      </c>
      <c r="C999" s="59">
        <v>99</v>
      </c>
      <c r="D999" s="59">
        <v>43</v>
      </c>
      <c r="E999" s="59">
        <v>27</v>
      </c>
      <c r="F999" s="59">
        <v>14</v>
      </c>
      <c r="G999" s="59">
        <v>597</v>
      </c>
    </row>
    <row r="1000" spans="1:7" x14ac:dyDescent="0.25">
      <c r="A1000" s="59">
        <v>19</v>
      </c>
      <c r="B1000" s="59">
        <v>36</v>
      </c>
      <c r="C1000" s="59">
        <v>60</v>
      </c>
      <c r="D1000" s="59">
        <v>24</v>
      </c>
      <c r="E1000" s="59">
        <v>17</v>
      </c>
      <c r="F1000" s="59">
        <v>6</v>
      </c>
      <c r="G1000" s="59">
        <v>856</v>
      </c>
    </row>
    <row r="1001" spans="1:7" x14ac:dyDescent="0.25">
      <c r="A1001" s="59">
        <v>99</v>
      </c>
      <c r="B1001" s="59">
        <v>136</v>
      </c>
      <c r="C1001" s="59">
        <v>230</v>
      </c>
      <c r="D1001" s="59">
        <v>94</v>
      </c>
      <c r="E1001" s="59">
        <v>37</v>
      </c>
      <c r="F1001" s="59">
        <v>26</v>
      </c>
      <c r="G1001" s="59">
        <v>562</v>
      </c>
    </row>
    <row r="1002" spans="1:7" x14ac:dyDescent="0.25">
      <c r="A1002" s="59">
        <v>33</v>
      </c>
      <c r="B1002" s="59">
        <v>81</v>
      </c>
      <c r="C1002" s="59">
        <v>135</v>
      </c>
      <c r="D1002" s="59">
        <v>54</v>
      </c>
      <c r="E1002" s="59">
        <v>48</v>
      </c>
      <c r="F1002" s="59">
        <v>17</v>
      </c>
      <c r="G1002" s="59">
        <v>-321</v>
      </c>
    </row>
    <row r="1003" spans="1:7" x14ac:dyDescent="0.25">
      <c r="A1003" s="59">
        <v>120</v>
      </c>
      <c r="B1003" s="59">
        <v>163</v>
      </c>
      <c r="C1003" s="59">
        <v>276</v>
      </c>
      <c r="D1003" s="59">
        <v>126</v>
      </c>
      <c r="E1003" s="59">
        <v>43</v>
      </c>
      <c r="F1003" s="59">
        <v>31</v>
      </c>
      <c r="G1003" s="59">
        <v>897</v>
      </c>
    </row>
    <row r="1004" spans="1:7" x14ac:dyDescent="0.25">
      <c r="A1004" s="59">
        <v>24</v>
      </c>
      <c r="B1004" s="59">
        <v>68</v>
      </c>
      <c r="C1004" s="59">
        <v>118</v>
      </c>
      <c r="D1004" s="59">
        <v>50</v>
      </c>
      <c r="E1004" s="59">
        <v>44</v>
      </c>
      <c r="F1004" s="59">
        <v>16</v>
      </c>
      <c r="G1004" s="59">
        <v>397</v>
      </c>
    </row>
    <row r="1005" spans="1:7" x14ac:dyDescent="0.25">
      <c r="A1005" s="59">
        <v>20</v>
      </c>
      <c r="B1005" s="59">
        <v>55</v>
      </c>
      <c r="C1005" s="59">
        <v>93</v>
      </c>
      <c r="D1005" s="59">
        <v>38</v>
      </c>
      <c r="E1005" s="59">
        <v>35</v>
      </c>
      <c r="F1005" s="59">
        <v>12</v>
      </c>
      <c r="G1005" s="59">
        <v>414</v>
      </c>
    </row>
    <row r="1006" spans="1:7" x14ac:dyDescent="0.25">
      <c r="A1006" s="59">
        <v>192</v>
      </c>
      <c r="B1006" s="59">
        <v>288</v>
      </c>
      <c r="C1006" s="59">
        <v>532</v>
      </c>
      <c r="D1006" s="59">
        <v>183</v>
      </c>
      <c r="E1006" s="59">
        <v>96</v>
      </c>
      <c r="F1006" s="59">
        <v>75</v>
      </c>
      <c r="G1006" s="59">
        <v>1213</v>
      </c>
    </row>
    <row r="1007" spans="1:7" x14ac:dyDescent="0.25">
      <c r="A1007" s="59">
        <v>68</v>
      </c>
      <c r="B1007" s="59">
        <v>107</v>
      </c>
      <c r="C1007" s="59">
        <v>190</v>
      </c>
      <c r="D1007" s="59">
        <v>83</v>
      </c>
      <c r="E1007" s="59">
        <v>39</v>
      </c>
      <c r="F1007" s="59">
        <v>27</v>
      </c>
      <c r="G1007" s="59">
        <v>574</v>
      </c>
    </row>
    <row r="1008" spans="1:7" x14ac:dyDescent="0.25">
      <c r="A1008" s="59">
        <v>31</v>
      </c>
      <c r="B1008" s="59">
        <v>53</v>
      </c>
      <c r="C1008" s="59">
        <v>89</v>
      </c>
      <c r="D1008" s="59">
        <v>36</v>
      </c>
      <c r="E1008" s="59">
        <v>22</v>
      </c>
      <c r="F1008" s="59">
        <v>10</v>
      </c>
      <c r="G1008" s="59">
        <v>828</v>
      </c>
    </row>
    <row r="1009" spans="1:7" x14ac:dyDescent="0.25">
      <c r="A1009" s="59">
        <v>35</v>
      </c>
      <c r="B1009" s="59">
        <v>63</v>
      </c>
      <c r="C1009" s="59">
        <v>111</v>
      </c>
      <c r="D1009" s="59">
        <v>48</v>
      </c>
      <c r="E1009" s="59">
        <v>28</v>
      </c>
      <c r="F1009" s="59">
        <v>15</v>
      </c>
      <c r="G1009" s="59">
        <v>593</v>
      </c>
    </row>
    <row r="1010" spans="1:7" x14ac:dyDescent="0.25">
      <c r="A1010" s="59">
        <v>34</v>
      </c>
      <c r="B1010" s="59">
        <v>55</v>
      </c>
      <c r="C1010" s="59">
        <v>92</v>
      </c>
      <c r="D1010" s="59">
        <v>37</v>
      </c>
      <c r="E1010" s="59">
        <v>21</v>
      </c>
      <c r="F1010" s="59">
        <v>10</v>
      </c>
      <c r="G1010" s="59">
        <v>876</v>
      </c>
    </row>
    <row r="1011" spans="1:7" x14ac:dyDescent="0.25">
      <c r="A1011" s="59">
        <v>36</v>
      </c>
      <c r="B1011" s="59">
        <v>77</v>
      </c>
      <c r="C1011" s="59">
        <v>142</v>
      </c>
      <c r="D1011" s="59">
        <v>65</v>
      </c>
      <c r="E1011" s="59">
        <v>41</v>
      </c>
      <c r="F1011" s="59">
        <v>20</v>
      </c>
      <c r="G1011" s="59">
        <v>1042</v>
      </c>
    </row>
    <row r="1012" spans="1:7" x14ac:dyDescent="0.25">
      <c r="A1012" s="59">
        <v>19</v>
      </c>
      <c r="B1012" s="59">
        <v>62</v>
      </c>
      <c r="C1012" s="59">
        <v>108</v>
      </c>
      <c r="D1012" s="59">
        <v>46</v>
      </c>
      <c r="E1012" s="59">
        <v>43</v>
      </c>
      <c r="F1012" s="59">
        <v>15</v>
      </c>
      <c r="G1012" s="59">
        <v>367</v>
      </c>
    </row>
    <row r="1013" spans="1:7" x14ac:dyDescent="0.25">
      <c r="A1013" s="59">
        <v>42</v>
      </c>
      <c r="B1013" s="59">
        <v>82</v>
      </c>
      <c r="C1013" s="59">
        <v>138</v>
      </c>
      <c r="D1013" s="59">
        <v>56</v>
      </c>
      <c r="E1013" s="59">
        <v>40</v>
      </c>
      <c r="F1013" s="59">
        <v>17</v>
      </c>
      <c r="G1013" s="59">
        <v>302</v>
      </c>
    </row>
    <row r="1014" spans="1:7" x14ac:dyDescent="0.25">
      <c r="A1014" s="59">
        <v>42</v>
      </c>
      <c r="B1014" s="59">
        <v>94</v>
      </c>
      <c r="C1014" s="59">
        <v>156</v>
      </c>
      <c r="D1014" s="59">
        <v>62</v>
      </c>
      <c r="E1014" s="59">
        <v>52</v>
      </c>
      <c r="F1014" s="59">
        <v>20</v>
      </c>
      <c r="G1014" s="59">
        <v>436</v>
      </c>
    </row>
    <row r="1015" spans="1:7" x14ac:dyDescent="0.25">
      <c r="A1015" s="59">
        <v>-33</v>
      </c>
      <c r="B1015" s="59">
        <v>25</v>
      </c>
      <c r="C1015" s="59">
        <v>141</v>
      </c>
      <c r="D1015" s="59">
        <v>78</v>
      </c>
      <c r="E1015" s="59">
        <v>58</v>
      </c>
      <c r="F1015" s="59">
        <v>35</v>
      </c>
      <c r="G1015" s="59">
        <v>1142</v>
      </c>
    </row>
    <row r="1016" spans="1:7" x14ac:dyDescent="0.25">
      <c r="A1016" s="59">
        <v>-3</v>
      </c>
      <c r="B1016" s="59">
        <v>73</v>
      </c>
      <c r="C1016" s="59">
        <v>125</v>
      </c>
      <c r="D1016" s="59">
        <v>52</v>
      </c>
      <c r="E1016" s="59">
        <v>76</v>
      </c>
      <c r="F1016" s="59">
        <v>47</v>
      </c>
      <c r="G1016" s="59">
        <v>313</v>
      </c>
    </row>
    <row r="1017" spans="1:7" x14ac:dyDescent="0.25">
      <c r="A1017" s="59">
        <v>14</v>
      </c>
      <c r="B1017" s="59">
        <v>55</v>
      </c>
      <c r="C1017" s="59">
        <v>96</v>
      </c>
      <c r="D1017" s="59">
        <v>41</v>
      </c>
      <c r="E1017" s="59">
        <v>41</v>
      </c>
      <c r="F1017" s="59">
        <v>13</v>
      </c>
      <c r="G1017" s="59">
        <v>239</v>
      </c>
    </row>
    <row r="1018" spans="1:7" x14ac:dyDescent="0.25">
      <c r="A1018" s="59">
        <v>-3</v>
      </c>
      <c r="B1018" s="59">
        <v>43</v>
      </c>
      <c r="C1018" s="59">
        <v>78</v>
      </c>
      <c r="D1018" s="59">
        <v>35</v>
      </c>
      <c r="E1018" s="59">
        <v>46</v>
      </c>
      <c r="F1018" s="59">
        <v>13</v>
      </c>
      <c r="G1018" s="59">
        <v>204</v>
      </c>
    </row>
    <row r="1019" spans="1:7" x14ac:dyDescent="0.25">
      <c r="A1019" s="59">
        <v>32</v>
      </c>
      <c r="B1019" s="59">
        <v>93</v>
      </c>
      <c r="C1019" s="59">
        <v>169</v>
      </c>
      <c r="D1019" s="59">
        <v>76</v>
      </c>
      <c r="E1019" s="59">
        <v>61</v>
      </c>
      <c r="F1019" s="59">
        <v>28</v>
      </c>
      <c r="G1019" s="59">
        <v>580</v>
      </c>
    </row>
    <row r="1020" spans="1:7" x14ac:dyDescent="0.25">
      <c r="A1020" s="59">
        <v>165</v>
      </c>
      <c r="B1020" s="59">
        <v>261</v>
      </c>
      <c r="C1020" s="59">
        <v>521</v>
      </c>
      <c r="D1020" s="59">
        <v>230</v>
      </c>
      <c r="E1020" s="59">
        <v>96</v>
      </c>
      <c r="F1020" s="59">
        <v>72</v>
      </c>
      <c r="G1020" s="59">
        <v>1715</v>
      </c>
    </row>
    <row r="1021" spans="1:7" x14ac:dyDescent="0.25">
      <c r="A1021" s="59">
        <v>36</v>
      </c>
      <c r="B1021" s="59">
        <v>201</v>
      </c>
      <c r="C1021" s="59">
        <v>345</v>
      </c>
      <c r="D1021" s="59">
        <v>131</v>
      </c>
      <c r="E1021" s="59">
        <v>165</v>
      </c>
      <c r="F1021" s="59">
        <v>131</v>
      </c>
      <c r="G1021" s="59">
        <v>874</v>
      </c>
    </row>
    <row r="1022" spans="1:7" x14ac:dyDescent="0.25">
      <c r="A1022" s="59">
        <v>240</v>
      </c>
      <c r="B1022" s="59">
        <v>362</v>
      </c>
      <c r="C1022" s="59">
        <v>634</v>
      </c>
      <c r="D1022" s="59">
        <v>244</v>
      </c>
      <c r="E1022" s="59">
        <v>122</v>
      </c>
      <c r="F1022" s="59">
        <v>89</v>
      </c>
      <c r="G1022" s="59">
        <v>1616</v>
      </c>
    </row>
    <row r="1023" spans="1:7" x14ac:dyDescent="0.25">
      <c r="A1023" s="59">
        <v>-113</v>
      </c>
      <c r="B1023" s="59">
        <v>-45</v>
      </c>
      <c r="C1023" s="59">
        <v>96</v>
      </c>
      <c r="D1023" s="59">
        <v>165</v>
      </c>
      <c r="E1023" s="59">
        <v>68</v>
      </c>
      <c r="F1023" s="59">
        <v>45</v>
      </c>
      <c r="G1023" s="59">
        <v>1514</v>
      </c>
    </row>
    <row r="1024" spans="1:7" x14ac:dyDescent="0.25">
      <c r="A1024" s="59">
        <v>357</v>
      </c>
      <c r="B1024" s="59">
        <v>534</v>
      </c>
      <c r="C1024" s="59">
        <v>890</v>
      </c>
      <c r="D1024" s="59">
        <v>363</v>
      </c>
      <c r="E1024" s="59">
        <v>177</v>
      </c>
      <c r="F1024" s="59">
        <v>124</v>
      </c>
      <c r="G1024" s="59">
        <v>2476</v>
      </c>
    </row>
    <row r="1025" spans="1:7" x14ac:dyDescent="0.25">
      <c r="A1025" s="59">
        <v>133</v>
      </c>
      <c r="B1025" s="59">
        <v>178</v>
      </c>
      <c r="C1025" s="59">
        <v>301</v>
      </c>
      <c r="D1025" s="59">
        <v>107</v>
      </c>
      <c r="E1025" s="59">
        <v>45</v>
      </c>
      <c r="F1025" s="59">
        <v>34</v>
      </c>
      <c r="G1025" s="59">
        <v>947</v>
      </c>
    </row>
    <row r="1026" spans="1:7" x14ac:dyDescent="0.25">
      <c r="A1026" s="59">
        <v>192</v>
      </c>
      <c r="B1026" s="59">
        <v>288</v>
      </c>
      <c r="C1026" s="59">
        <v>532</v>
      </c>
      <c r="D1026" s="59">
        <v>228</v>
      </c>
      <c r="E1026" s="59">
        <v>96</v>
      </c>
      <c r="F1026" s="59">
        <v>75</v>
      </c>
      <c r="G1026" s="59">
        <v>1213</v>
      </c>
    </row>
    <row r="1027" spans="1:7" x14ac:dyDescent="0.25">
      <c r="A1027" s="59">
        <v>67</v>
      </c>
      <c r="B1027" s="59">
        <v>107</v>
      </c>
      <c r="C1027" s="59">
        <v>190</v>
      </c>
      <c r="D1027" s="59">
        <v>83</v>
      </c>
      <c r="E1027" s="59">
        <v>40</v>
      </c>
      <c r="F1027" s="59">
        <v>27</v>
      </c>
      <c r="G1027" s="59">
        <v>574</v>
      </c>
    </row>
    <row r="1028" spans="1:7" x14ac:dyDescent="0.25">
      <c r="A1028" s="59">
        <v>120</v>
      </c>
      <c r="B1028" s="59">
        <v>163</v>
      </c>
      <c r="C1028" s="59">
        <v>276</v>
      </c>
      <c r="D1028" s="59">
        <v>96</v>
      </c>
      <c r="E1028" s="59">
        <v>43</v>
      </c>
      <c r="F1028" s="59">
        <v>31</v>
      </c>
      <c r="G1028" s="59">
        <v>897</v>
      </c>
    </row>
    <row r="1029" spans="1:7" x14ac:dyDescent="0.25">
      <c r="A1029" s="59">
        <v>98</v>
      </c>
      <c r="B1029" s="59">
        <v>136</v>
      </c>
      <c r="C1029" s="59">
        <v>230</v>
      </c>
      <c r="D1029" s="59">
        <v>94</v>
      </c>
      <c r="E1029" s="59">
        <v>38</v>
      </c>
      <c r="F1029" s="59">
        <v>26</v>
      </c>
      <c r="G1029" s="59">
        <v>562</v>
      </c>
    </row>
    <row r="1030" spans="1:7" x14ac:dyDescent="0.25">
      <c r="A1030" s="59">
        <v>32</v>
      </c>
      <c r="B1030" s="59">
        <v>81</v>
      </c>
      <c r="C1030" s="59">
        <v>135</v>
      </c>
      <c r="D1030" s="59">
        <v>54</v>
      </c>
      <c r="E1030" s="59">
        <v>49</v>
      </c>
      <c r="F1030" s="59">
        <v>17</v>
      </c>
      <c r="G1030" s="59">
        <v>641</v>
      </c>
    </row>
    <row r="1031" spans="1:7" x14ac:dyDescent="0.25">
      <c r="A1031" s="59">
        <v>-142</v>
      </c>
      <c r="B1031" s="59">
        <v>-31</v>
      </c>
      <c r="C1031" s="59">
        <v>169</v>
      </c>
      <c r="D1031" s="59">
        <v>196</v>
      </c>
      <c r="E1031" s="59">
        <v>111</v>
      </c>
      <c r="F1031" s="59">
        <v>66</v>
      </c>
      <c r="G1031" s="59">
        <v>2393</v>
      </c>
    </row>
    <row r="1032" spans="1:7" x14ac:dyDescent="0.25">
      <c r="A1032" s="59">
        <v>31</v>
      </c>
      <c r="B1032" s="59">
        <v>43</v>
      </c>
      <c r="C1032" s="59">
        <v>43</v>
      </c>
      <c r="D1032" s="59">
        <v>0</v>
      </c>
      <c r="E1032" s="59">
        <v>12</v>
      </c>
      <c r="F1032" s="59">
        <v>0</v>
      </c>
      <c r="G1032" s="59">
        <v>602</v>
      </c>
    </row>
    <row r="1033" spans="1:7" x14ac:dyDescent="0.25">
      <c r="A1033" s="59">
        <v>18</v>
      </c>
      <c r="B1033" s="59">
        <v>35</v>
      </c>
      <c r="C1033" s="59">
        <v>58</v>
      </c>
      <c r="D1033" s="59">
        <v>23</v>
      </c>
      <c r="E1033" s="59">
        <v>17</v>
      </c>
      <c r="F1033" s="59">
        <v>6</v>
      </c>
      <c r="G1033" s="59">
        <v>843</v>
      </c>
    </row>
    <row r="1034" spans="1:7" x14ac:dyDescent="0.25">
      <c r="A1034" s="59">
        <v>15</v>
      </c>
      <c r="B1034" s="59">
        <v>32</v>
      </c>
      <c r="C1034" s="59">
        <v>53</v>
      </c>
      <c r="D1034" s="59">
        <v>21</v>
      </c>
      <c r="E1034" s="59">
        <v>17</v>
      </c>
      <c r="F1034" s="59">
        <v>5</v>
      </c>
      <c r="G1034" s="59">
        <v>798</v>
      </c>
    </row>
    <row r="1035" spans="1:7" x14ac:dyDescent="0.25">
      <c r="A1035" s="59">
        <v>0</v>
      </c>
      <c r="B1035" s="59">
        <v>46</v>
      </c>
      <c r="C1035" s="59">
        <v>82</v>
      </c>
      <c r="D1035" s="59">
        <v>36</v>
      </c>
      <c r="E1035" s="59">
        <v>46</v>
      </c>
      <c r="F1035" s="59">
        <v>13</v>
      </c>
      <c r="G1035" s="59">
        <v>236</v>
      </c>
    </row>
    <row r="1036" spans="1:7" x14ac:dyDescent="0.25">
      <c r="A1036" s="59">
        <v>37</v>
      </c>
      <c r="B1036" s="59">
        <v>201</v>
      </c>
      <c r="C1036" s="59">
        <v>345</v>
      </c>
      <c r="D1036" s="59">
        <v>93</v>
      </c>
      <c r="E1036" s="59">
        <v>164</v>
      </c>
      <c r="F1036" s="59">
        <v>131</v>
      </c>
      <c r="G1036" s="59">
        <v>874</v>
      </c>
    </row>
    <row r="1037" spans="1:7" x14ac:dyDescent="0.25">
      <c r="A1037" s="59">
        <v>166</v>
      </c>
      <c r="B1037" s="59">
        <v>278</v>
      </c>
      <c r="C1037" s="59">
        <v>478</v>
      </c>
      <c r="D1037" s="59">
        <v>205</v>
      </c>
      <c r="E1037" s="59">
        <v>112</v>
      </c>
      <c r="F1037" s="59">
        <v>66</v>
      </c>
      <c r="G1037" s="59">
        <v>1095</v>
      </c>
    </row>
    <row r="1038" spans="1:7" x14ac:dyDescent="0.25">
      <c r="A1038" s="59">
        <v>136</v>
      </c>
      <c r="B1038" s="59">
        <v>204</v>
      </c>
      <c r="C1038" s="59">
        <v>345</v>
      </c>
      <c r="D1038" s="59">
        <v>157</v>
      </c>
      <c r="E1038" s="59">
        <v>68</v>
      </c>
      <c r="F1038" s="59">
        <v>45</v>
      </c>
      <c r="G1038" s="59">
        <v>764</v>
      </c>
    </row>
    <row r="1039" spans="1:7" x14ac:dyDescent="0.25">
      <c r="A1039" s="59">
        <v>241</v>
      </c>
      <c r="B1039" s="59">
        <v>362</v>
      </c>
      <c r="C1039" s="59">
        <v>634</v>
      </c>
      <c r="D1039" s="59">
        <v>252</v>
      </c>
      <c r="E1039" s="59">
        <v>121</v>
      </c>
      <c r="F1039" s="59">
        <v>89</v>
      </c>
      <c r="G1039" s="59">
        <v>1616</v>
      </c>
    </row>
    <row r="1040" spans="1:7" x14ac:dyDescent="0.25">
      <c r="A1040" s="59">
        <v>165</v>
      </c>
      <c r="B1040" s="59">
        <v>261</v>
      </c>
      <c r="C1040" s="59">
        <v>521</v>
      </c>
      <c r="D1040" s="59">
        <v>228</v>
      </c>
      <c r="E1040" s="59">
        <v>96</v>
      </c>
      <c r="F1040" s="59">
        <v>72</v>
      </c>
      <c r="G1040" s="59">
        <v>1715</v>
      </c>
    </row>
    <row r="1041" spans="1:7" x14ac:dyDescent="0.25">
      <c r="A1041" s="59">
        <v>-369</v>
      </c>
      <c r="B1041" s="59">
        <v>-271</v>
      </c>
      <c r="C1041" s="59">
        <v>37</v>
      </c>
      <c r="D1041" s="59">
        <v>355</v>
      </c>
      <c r="E1041" s="59">
        <v>135</v>
      </c>
      <c r="F1041" s="59">
        <v>102</v>
      </c>
      <c r="G1041" s="59">
        <v>4507</v>
      </c>
    </row>
    <row r="1042" spans="1:7" x14ac:dyDescent="0.25">
      <c r="A1042" s="59">
        <v>8</v>
      </c>
      <c r="B1042" s="59">
        <v>38</v>
      </c>
      <c r="C1042" s="59">
        <v>70</v>
      </c>
      <c r="D1042" s="59">
        <v>32</v>
      </c>
      <c r="E1042" s="59">
        <v>30</v>
      </c>
      <c r="F1042" s="59">
        <v>9</v>
      </c>
      <c r="G1042" s="59">
        <v>996</v>
      </c>
    </row>
    <row r="1043" spans="1:7" x14ac:dyDescent="0.25">
      <c r="A1043" s="59">
        <v>11</v>
      </c>
      <c r="B1043" s="59">
        <v>64</v>
      </c>
      <c r="C1043" s="59">
        <v>115</v>
      </c>
      <c r="D1043" s="59">
        <v>51</v>
      </c>
      <c r="E1043" s="59">
        <v>53</v>
      </c>
      <c r="F1043" s="59">
        <v>19</v>
      </c>
      <c r="G1043" s="59">
        <v>396</v>
      </c>
    </row>
    <row r="1044" spans="1:7" x14ac:dyDescent="0.25">
      <c r="A1044" s="59">
        <v>24</v>
      </c>
      <c r="B1044" s="59">
        <v>68</v>
      </c>
      <c r="C1044" s="59">
        <v>118</v>
      </c>
      <c r="D1044" s="59">
        <v>50</v>
      </c>
      <c r="E1044" s="59">
        <v>44</v>
      </c>
      <c r="F1044" s="59">
        <v>16</v>
      </c>
      <c r="G1044" s="59">
        <v>397</v>
      </c>
    </row>
    <row r="1045" spans="1:7" x14ac:dyDescent="0.25">
      <c r="A1045" s="59">
        <v>83</v>
      </c>
      <c r="B1045" s="59">
        <v>149</v>
      </c>
      <c r="C1045" s="59">
        <v>298</v>
      </c>
      <c r="D1045" s="59">
        <v>169</v>
      </c>
      <c r="E1045" s="59">
        <v>66</v>
      </c>
      <c r="F1045" s="59">
        <v>41</v>
      </c>
      <c r="G1045" s="59">
        <v>1245</v>
      </c>
    </row>
    <row r="1046" spans="1:7" x14ac:dyDescent="0.25">
      <c r="A1046" s="59">
        <v>-6</v>
      </c>
      <c r="B1046" s="59">
        <v>63</v>
      </c>
      <c r="C1046" s="59">
        <v>107</v>
      </c>
      <c r="D1046" s="59">
        <v>44</v>
      </c>
      <c r="E1046" s="59">
        <v>69</v>
      </c>
      <c r="F1046" s="59">
        <v>40</v>
      </c>
      <c r="G1046" s="59">
        <v>496</v>
      </c>
    </row>
    <row r="1047" spans="1:7" x14ac:dyDescent="0.25">
      <c r="A1047" s="59">
        <v>4</v>
      </c>
      <c r="B1047" s="59">
        <v>65</v>
      </c>
      <c r="C1047" s="59">
        <v>112</v>
      </c>
      <c r="D1047" s="59">
        <v>47</v>
      </c>
      <c r="E1047" s="59">
        <v>61</v>
      </c>
      <c r="F1047" s="59">
        <v>15</v>
      </c>
      <c r="G1047" s="59">
        <v>456</v>
      </c>
    </row>
    <row r="1048" spans="1:7" x14ac:dyDescent="0.25">
      <c r="A1048" s="59">
        <v>22</v>
      </c>
      <c r="B1048" s="59">
        <v>41</v>
      </c>
      <c r="C1048" s="59">
        <v>69</v>
      </c>
      <c r="D1048" s="59">
        <v>28</v>
      </c>
      <c r="E1048" s="59">
        <v>19</v>
      </c>
      <c r="F1048" s="59">
        <v>7</v>
      </c>
      <c r="G1048" s="59">
        <v>816</v>
      </c>
    </row>
    <row r="1049" spans="1:7" x14ac:dyDescent="0.25">
      <c r="A1049" s="59">
        <v>30</v>
      </c>
      <c r="B1049" s="59">
        <v>56</v>
      </c>
      <c r="C1049" s="59">
        <v>99</v>
      </c>
      <c r="D1049" s="59">
        <v>43</v>
      </c>
      <c r="E1049" s="59">
        <v>26</v>
      </c>
      <c r="F1049" s="59">
        <v>14</v>
      </c>
      <c r="G1049" s="59">
        <v>597</v>
      </c>
    </row>
    <row r="1050" spans="1:7" x14ac:dyDescent="0.25">
      <c r="A1050" s="59">
        <v>9</v>
      </c>
      <c r="B1050" s="59">
        <v>26</v>
      </c>
      <c r="C1050" s="59">
        <v>44</v>
      </c>
      <c r="D1050" s="59">
        <v>18</v>
      </c>
      <c r="E1050" s="59">
        <v>17</v>
      </c>
      <c r="F1050" s="59">
        <v>5</v>
      </c>
      <c r="G1050" s="59">
        <v>478</v>
      </c>
    </row>
    <row r="1051" spans="1:7" x14ac:dyDescent="0.25">
      <c r="A1051" s="59">
        <v>100</v>
      </c>
      <c r="B1051" s="59">
        <v>167</v>
      </c>
      <c r="C1051" s="59">
        <v>278</v>
      </c>
      <c r="D1051" s="59">
        <v>64</v>
      </c>
      <c r="E1051" s="59">
        <v>67</v>
      </c>
      <c r="F1051" s="59">
        <v>36</v>
      </c>
      <c r="G1051" s="59">
        <v>767</v>
      </c>
    </row>
    <row r="1052" spans="1:7" x14ac:dyDescent="0.25">
      <c r="A1052" s="59">
        <v>105</v>
      </c>
      <c r="B1052" s="59">
        <v>164</v>
      </c>
      <c r="C1052" s="59">
        <v>282</v>
      </c>
      <c r="D1052" s="59">
        <v>149</v>
      </c>
      <c r="E1052" s="59">
        <v>59</v>
      </c>
      <c r="F1052" s="59">
        <v>36</v>
      </c>
      <c r="G1052" s="59">
        <v>636</v>
      </c>
    </row>
    <row r="1053" spans="1:7" x14ac:dyDescent="0.25">
      <c r="A1053" s="59">
        <v>20</v>
      </c>
      <c r="B1053" s="59">
        <v>55</v>
      </c>
      <c r="C1053" s="59">
        <v>93</v>
      </c>
      <c r="D1053" s="59">
        <v>38</v>
      </c>
      <c r="E1053" s="59">
        <v>35</v>
      </c>
      <c r="F1053" s="59">
        <v>12</v>
      </c>
      <c r="G1053" s="59">
        <v>414</v>
      </c>
    </row>
    <row r="1054" spans="1:7" x14ac:dyDescent="0.25">
      <c r="A1054" s="59">
        <v>34</v>
      </c>
      <c r="B1054" s="59">
        <v>62</v>
      </c>
      <c r="C1054" s="59">
        <v>110</v>
      </c>
      <c r="D1054" s="59">
        <v>48</v>
      </c>
      <c r="E1054" s="59">
        <v>28</v>
      </c>
      <c r="F1054" s="59">
        <v>15</v>
      </c>
      <c r="G1054" s="59">
        <v>593</v>
      </c>
    </row>
    <row r="1055" spans="1:7" x14ac:dyDescent="0.25">
      <c r="A1055" s="59">
        <v>18</v>
      </c>
      <c r="B1055" s="59">
        <v>74</v>
      </c>
      <c r="C1055" s="59">
        <v>133</v>
      </c>
      <c r="D1055" s="59">
        <v>59</v>
      </c>
      <c r="E1055" s="59">
        <v>56</v>
      </c>
      <c r="F1055" s="59">
        <v>22</v>
      </c>
      <c r="G1055" s="59">
        <v>377</v>
      </c>
    </row>
    <row r="1056" spans="1:7" x14ac:dyDescent="0.25">
      <c r="A1056" s="59">
        <v>49</v>
      </c>
      <c r="B1056" s="59">
        <v>96</v>
      </c>
      <c r="C1056" s="59">
        <v>177</v>
      </c>
      <c r="D1056" s="59">
        <v>81</v>
      </c>
      <c r="E1056" s="59">
        <v>47</v>
      </c>
      <c r="F1056" s="59">
        <v>25</v>
      </c>
      <c r="G1056" s="59">
        <v>1046</v>
      </c>
    </row>
    <row r="1057" spans="1:7" x14ac:dyDescent="0.25">
      <c r="A1057" s="59">
        <v>66</v>
      </c>
      <c r="B1057" s="59">
        <v>114</v>
      </c>
      <c r="C1057" s="59">
        <v>193</v>
      </c>
      <c r="D1057" s="59">
        <v>79</v>
      </c>
      <c r="E1057" s="59">
        <v>48</v>
      </c>
      <c r="F1057" s="59">
        <v>25</v>
      </c>
      <c r="G1057" s="59">
        <v>425</v>
      </c>
    </row>
    <row r="1058" spans="1:7" x14ac:dyDescent="0.25">
      <c r="A1058" s="59">
        <v>79</v>
      </c>
      <c r="B1058" s="59">
        <v>140</v>
      </c>
      <c r="C1058" s="59">
        <v>232</v>
      </c>
      <c r="D1058" s="59">
        <v>92</v>
      </c>
      <c r="E1058" s="59">
        <v>61</v>
      </c>
      <c r="F1058" s="59">
        <v>30</v>
      </c>
      <c r="G1058" s="59">
        <v>1102</v>
      </c>
    </row>
    <row r="1059" spans="1:7" x14ac:dyDescent="0.25">
      <c r="A1059" s="59">
        <v>40</v>
      </c>
      <c r="B1059" s="59">
        <v>64</v>
      </c>
      <c r="C1059" s="59">
        <v>107</v>
      </c>
      <c r="D1059" s="59">
        <v>43</v>
      </c>
      <c r="E1059" s="59">
        <v>24</v>
      </c>
      <c r="F1059" s="59">
        <v>12</v>
      </c>
      <c r="G1059" s="59">
        <v>822</v>
      </c>
    </row>
    <row r="1060" spans="1:7" x14ac:dyDescent="0.25">
      <c r="A1060" s="59">
        <v>41</v>
      </c>
      <c r="B1060" s="59">
        <v>78</v>
      </c>
      <c r="C1060" s="59">
        <v>125</v>
      </c>
      <c r="D1060" s="59">
        <v>47</v>
      </c>
      <c r="E1060" s="59">
        <v>37</v>
      </c>
      <c r="F1060" s="59">
        <v>14</v>
      </c>
      <c r="G1060" s="59">
        <v>371</v>
      </c>
    </row>
    <row r="1061" spans="1:7" x14ac:dyDescent="0.25">
      <c r="A1061" s="59">
        <v>24</v>
      </c>
      <c r="B1061" s="59">
        <v>59</v>
      </c>
      <c r="C1061" s="59">
        <v>99</v>
      </c>
      <c r="D1061" s="59">
        <v>40</v>
      </c>
      <c r="E1061" s="59">
        <v>35</v>
      </c>
      <c r="F1061" s="59">
        <v>12</v>
      </c>
      <c r="G1061" s="59">
        <v>443</v>
      </c>
    </row>
    <row r="1062" spans="1:7" x14ac:dyDescent="0.25">
      <c r="A1062" s="59">
        <v>-3</v>
      </c>
      <c r="B1062" s="59">
        <v>75</v>
      </c>
      <c r="C1062" s="59">
        <v>128</v>
      </c>
      <c r="D1062" s="59">
        <v>53</v>
      </c>
      <c r="E1062" s="59">
        <v>78</v>
      </c>
      <c r="F1062" s="59">
        <v>48</v>
      </c>
      <c r="G1062" s="59">
        <v>597</v>
      </c>
    </row>
    <row r="1063" spans="1:7" x14ac:dyDescent="0.25">
      <c r="A1063" s="59">
        <v>24</v>
      </c>
      <c r="B1063" s="59">
        <v>154</v>
      </c>
      <c r="C1063" s="59">
        <v>264</v>
      </c>
      <c r="D1063" s="59">
        <v>97</v>
      </c>
      <c r="E1063" s="59">
        <v>130</v>
      </c>
      <c r="F1063" s="59">
        <v>100</v>
      </c>
      <c r="G1063" s="59">
        <v>665</v>
      </c>
    </row>
    <row r="1064" spans="1:7" x14ac:dyDescent="0.25">
      <c r="A1064" s="59">
        <v>81</v>
      </c>
      <c r="B1064" s="59">
        <v>146</v>
      </c>
      <c r="C1064" s="59">
        <v>291</v>
      </c>
      <c r="D1064" s="59">
        <v>194</v>
      </c>
      <c r="E1064" s="59">
        <v>65</v>
      </c>
      <c r="F1064" s="59">
        <v>40</v>
      </c>
      <c r="G1064" s="59">
        <v>1304</v>
      </c>
    </row>
    <row r="1065" spans="1:7" x14ac:dyDescent="0.25">
      <c r="A1065" s="59">
        <v>-10</v>
      </c>
      <c r="B1065" s="59">
        <v>56</v>
      </c>
      <c r="C1065" s="59">
        <v>95</v>
      </c>
      <c r="D1065" s="59">
        <v>39</v>
      </c>
      <c r="E1065" s="59">
        <v>66</v>
      </c>
      <c r="F1065" s="59">
        <v>36</v>
      </c>
      <c r="G1065" s="59">
        <v>517</v>
      </c>
    </row>
    <row r="1066" spans="1:7" x14ac:dyDescent="0.25">
      <c r="A1066" s="59">
        <v>21</v>
      </c>
      <c r="B1066" s="59">
        <v>63</v>
      </c>
      <c r="C1066" s="59">
        <v>110</v>
      </c>
      <c r="D1066" s="59">
        <v>47</v>
      </c>
      <c r="E1066" s="59">
        <v>42</v>
      </c>
      <c r="F1066" s="59">
        <v>15</v>
      </c>
      <c r="G1066" s="59">
        <v>420</v>
      </c>
    </row>
    <row r="1067" spans="1:7" x14ac:dyDescent="0.25">
      <c r="A1067" s="59">
        <v>12</v>
      </c>
      <c r="B1067" s="59">
        <v>64</v>
      </c>
      <c r="C1067" s="59">
        <v>115</v>
      </c>
      <c r="D1067" s="59">
        <v>51</v>
      </c>
      <c r="E1067" s="59">
        <v>52</v>
      </c>
      <c r="F1067" s="59">
        <v>19</v>
      </c>
      <c r="G1067" s="59">
        <v>419</v>
      </c>
    </row>
    <row r="1068" spans="1:7" x14ac:dyDescent="0.25">
      <c r="A1068" s="59">
        <v>23</v>
      </c>
      <c r="B1068" s="59">
        <v>59</v>
      </c>
      <c r="C1068" s="59">
        <v>109</v>
      </c>
      <c r="D1068" s="59">
        <v>50</v>
      </c>
      <c r="E1068" s="59">
        <v>36</v>
      </c>
      <c r="F1068" s="59">
        <v>15</v>
      </c>
      <c r="G1068" s="59">
        <v>1051</v>
      </c>
    </row>
    <row r="1069" spans="1:7" x14ac:dyDescent="0.25">
      <c r="A1069" s="59">
        <v>27</v>
      </c>
      <c r="B1069" s="59">
        <v>53</v>
      </c>
      <c r="C1069" s="59">
        <v>94</v>
      </c>
      <c r="D1069" s="59">
        <v>41</v>
      </c>
      <c r="E1069" s="59">
        <v>26</v>
      </c>
      <c r="F1069" s="59">
        <v>13</v>
      </c>
      <c r="G1069" s="59">
        <v>592</v>
      </c>
    </row>
    <row r="1070" spans="1:7" x14ac:dyDescent="0.25">
      <c r="A1070" s="59">
        <v>98</v>
      </c>
      <c r="B1070" s="59">
        <v>136</v>
      </c>
      <c r="C1070" s="59">
        <v>230</v>
      </c>
      <c r="D1070" s="59">
        <v>94</v>
      </c>
      <c r="E1070" s="59">
        <v>38</v>
      </c>
      <c r="F1070" s="59">
        <v>26</v>
      </c>
      <c r="G1070" s="59">
        <v>608</v>
      </c>
    </row>
    <row r="1071" spans="1:7" x14ac:dyDescent="0.25">
      <c r="A1071" s="59">
        <v>31</v>
      </c>
      <c r="B1071" s="59">
        <v>79</v>
      </c>
      <c r="C1071" s="59">
        <v>131</v>
      </c>
      <c r="D1071" s="59">
        <v>52</v>
      </c>
      <c r="E1071" s="59">
        <v>48</v>
      </c>
      <c r="F1071" s="59">
        <v>17</v>
      </c>
      <c r="G1071" s="59">
        <v>668</v>
      </c>
    </row>
    <row r="1072" spans="1:7" x14ac:dyDescent="0.25">
      <c r="A1072" s="59">
        <v>139</v>
      </c>
      <c r="B1072" s="59">
        <v>185</v>
      </c>
      <c r="C1072" s="59">
        <v>312</v>
      </c>
      <c r="D1072" s="59">
        <v>200</v>
      </c>
      <c r="E1072" s="59">
        <v>46</v>
      </c>
      <c r="F1072" s="59">
        <v>35</v>
      </c>
      <c r="G1072" s="59">
        <v>1007</v>
      </c>
    </row>
    <row r="1073" spans="1:7" x14ac:dyDescent="0.25">
      <c r="A1073" s="59">
        <v>111</v>
      </c>
      <c r="B1073" s="59">
        <v>152</v>
      </c>
      <c r="C1073" s="59">
        <v>256</v>
      </c>
      <c r="D1073" s="59">
        <v>86</v>
      </c>
      <c r="E1073" s="59">
        <v>41</v>
      </c>
      <c r="F1073" s="59">
        <v>29</v>
      </c>
      <c r="G1073" s="59">
        <v>952</v>
      </c>
    </row>
    <row r="1074" spans="1:7" x14ac:dyDescent="0.25">
      <c r="A1074" s="59">
        <v>71</v>
      </c>
      <c r="B1074" s="59">
        <v>112</v>
      </c>
      <c r="C1074" s="59">
        <v>199</v>
      </c>
      <c r="D1074" s="59">
        <v>87</v>
      </c>
      <c r="E1074" s="59">
        <v>41</v>
      </c>
      <c r="F1074" s="59">
        <v>28</v>
      </c>
      <c r="G1074" s="59">
        <v>564</v>
      </c>
    </row>
    <row r="1075" spans="1:7" x14ac:dyDescent="0.25">
      <c r="A1075" s="59">
        <v>111</v>
      </c>
      <c r="B1075" s="59">
        <v>152</v>
      </c>
      <c r="C1075" s="59">
        <v>256</v>
      </c>
      <c r="D1075" s="59">
        <v>91</v>
      </c>
      <c r="E1075" s="59">
        <v>41</v>
      </c>
      <c r="F1075" s="59">
        <v>29</v>
      </c>
      <c r="G1075" s="59">
        <v>952</v>
      </c>
    </row>
    <row r="1076" spans="1:7" x14ac:dyDescent="0.25">
      <c r="A1076" s="59">
        <v>72</v>
      </c>
      <c r="B1076" s="59">
        <v>112</v>
      </c>
      <c r="C1076" s="59">
        <v>199</v>
      </c>
      <c r="D1076" s="59">
        <v>87</v>
      </c>
      <c r="E1076" s="59">
        <v>40</v>
      </c>
      <c r="F1076" s="59">
        <v>28</v>
      </c>
      <c r="G1076" s="59">
        <v>564</v>
      </c>
    </row>
    <row r="1077" spans="1:7" x14ac:dyDescent="0.25">
      <c r="A1077" s="59">
        <v>139</v>
      </c>
      <c r="B1077" s="59">
        <v>185</v>
      </c>
      <c r="C1077" s="59">
        <v>312</v>
      </c>
      <c r="D1077" s="59">
        <v>77</v>
      </c>
      <c r="E1077" s="59">
        <v>46</v>
      </c>
      <c r="F1077" s="59">
        <v>35</v>
      </c>
      <c r="G1077" s="59">
        <v>1007</v>
      </c>
    </row>
    <row r="1078" spans="1:7" x14ac:dyDescent="0.25">
      <c r="A1078" s="59">
        <v>99</v>
      </c>
      <c r="B1078" s="59">
        <v>136</v>
      </c>
      <c r="C1078" s="59">
        <v>230</v>
      </c>
      <c r="D1078" s="59">
        <v>94</v>
      </c>
      <c r="E1078" s="59">
        <v>37</v>
      </c>
      <c r="F1078" s="59">
        <v>26</v>
      </c>
      <c r="G1078" s="59">
        <v>608</v>
      </c>
    </row>
    <row r="1079" spans="1:7" x14ac:dyDescent="0.25">
      <c r="A1079" s="59">
        <v>31</v>
      </c>
      <c r="B1079" s="59">
        <v>79</v>
      </c>
      <c r="C1079" s="59">
        <v>131</v>
      </c>
      <c r="D1079" s="59">
        <v>52</v>
      </c>
      <c r="E1079" s="59">
        <v>48</v>
      </c>
      <c r="F1079" s="59">
        <v>17</v>
      </c>
      <c r="G1079" s="59">
        <v>668</v>
      </c>
    </row>
    <row r="1080" spans="1:7" x14ac:dyDescent="0.25">
      <c r="A1080" s="59">
        <v>259</v>
      </c>
      <c r="B1080" s="59">
        <v>387</v>
      </c>
      <c r="C1080" s="59">
        <v>678</v>
      </c>
      <c r="D1080" s="59">
        <v>276</v>
      </c>
      <c r="E1080" s="59">
        <v>128</v>
      </c>
      <c r="F1080" s="59">
        <v>96</v>
      </c>
      <c r="G1080" s="59">
        <v>1742</v>
      </c>
    </row>
    <row r="1081" spans="1:7" x14ac:dyDescent="0.25">
      <c r="A1081" s="59">
        <v>168</v>
      </c>
      <c r="B1081" s="59">
        <v>266</v>
      </c>
      <c r="C1081" s="59">
        <v>532</v>
      </c>
      <c r="D1081" s="59">
        <v>192</v>
      </c>
      <c r="E1081" s="59">
        <v>98</v>
      </c>
      <c r="F1081" s="59">
        <v>74</v>
      </c>
      <c r="G1081" s="59">
        <v>1819</v>
      </c>
    </row>
    <row r="1082" spans="1:7" x14ac:dyDescent="0.25">
      <c r="A1082" s="59">
        <v>150</v>
      </c>
      <c r="B1082" s="59">
        <v>222</v>
      </c>
      <c r="C1082" s="59">
        <v>376</v>
      </c>
      <c r="D1082" s="59">
        <v>202</v>
      </c>
      <c r="E1082" s="59">
        <v>72</v>
      </c>
      <c r="F1082" s="59">
        <v>49</v>
      </c>
      <c r="G1082" s="59">
        <v>833</v>
      </c>
    </row>
    <row r="1083" spans="1:7" x14ac:dyDescent="0.25">
      <c r="A1083" s="59">
        <v>208</v>
      </c>
      <c r="B1083" s="59">
        <v>329</v>
      </c>
      <c r="C1083" s="59">
        <v>567</v>
      </c>
      <c r="D1083" s="59">
        <v>182</v>
      </c>
      <c r="E1083" s="59">
        <v>121</v>
      </c>
      <c r="F1083" s="59">
        <v>78</v>
      </c>
      <c r="G1083" s="59">
        <v>1190</v>
      </c>
    </row>
    <row r="1084" spans="1:7" x14ac:dyDescent="0.25">
      <c r="A1084" s="59">
        <v>258</v>
      </c>
      <c r="B1084" s="59">
        <v>387</v>
      </c>
      <c r="C1084" s="59">
        <v>678</v>
      </c>
      <c r="D1084" s="59">
        <v>320</v>
      </c>
      <c r="E1084" s="59">
        <v>129</v>
      </c>
      <c r="F1084" s="59">
        <v>96</v>
      </c>
      <c r="G1084" s="59">
        <v>1742</v>
      </c>
    </row>
    <row r="1085" spans="1:7" x14ac:dyDescent="0.25">
      <c r="A1085" s="59">
        <v>150</v>
      </c>
      <c r="B1085" s="59">
        <v>222</v>
      </c>
      <c r="C1085" s="59">
        <v>376</v>
      </c>
      <c r="D1085" s="59">
        <v>174</v>
      </c>
      <c r="E1085" s="59">
        <v>72</v>
      </c>
      <c r="F1085" s="59">
        <v>49</v>
      </c>
      <c r="G1085" s="59">
        <v>833</v>
      </c>
    </row>
    <row r="1086" spans="1:7" x14ac:dyDescent="0.25">
      <c r="A1086" s="59">
        <v>167</v>
      </c>
      <c r="B1086" s="59">
        <v>266</v>
      </c>
      <c r="C1086" s="59">
        <v>532</v>
      </c>
      <c r="D1086" s="59">
        <v>366</v>
      </c>
      <c r="E1086" s="59">
        <v>99</v>
      </c>
      <c r="F1086" s="59">
        <v>74</v>
      </c>
      <c r="G1086" s="59">
        <v>1819</v>
      </c>
    </row>
    <row r="1087" spans="1:7" x14ac:dyDescent="0.25">
      <c r="A1087" s="59">
        <v>197</v>
      </c>
      <c r="B1087" s="59">
        <v>332</v>
      </c>
      <c r="C1087" s="59">
        <v>602</v>
      </c>
      <c r="D1087" s="59">
        <v>327</v>
      </c>
      <c r="E1087" s="59">
        <v>135</v>
      </c>
      <c r="F1087" s="59">
        <v>102</v>
      </c>
      <c r="G1087" s="59">
        <v>1834</v>
      </c>
    </row>
    <row r="1088" spans="1:7" x14ac:dyDescent="0.25">
      <c r="A1088" s="59">
        <v>13</v>
      </c>
      <c r="B1088" s="59">
        <v>29</v>
      </c>
      <c r="C1088" s="59">
        <v>49</v>
      </c>
      <c r="D1088" s="59">
        <v>20</v>
      </c>
      <c r="E1088" s="59">
        <v>16</v>
      </c>
      <c r="F1088" s="59">
        <v>5</v>
      </c>
      <c r="G1088" s="59">
        <v>808</v>
      </c>
    </row>
    <row r="1089" spans="1:7" x14ac:dyDescent="0.25">
      <c r="A1089" s="59">
        <v>31</v>
      </c>
      <c r="B1089" s="59">
        <v>43</v>
      </c>
      <c r="C1089" s="59">
        <v>43</v>
      </c>
      <c r="D1089" s="59">
        <v>0</v>
      </c>
      <c r="E1089" s="59">
        <v>12</v>
      </c>
      <c r="F1089" s="59">
        <v>0</v>
      </c>
      <c r="G1089" s="59">
        <v>559</v>
      </c>
    </row>
    <row r="1090" spans="1:7" x14ac:dyDescent="0.25">
      <c r="A1090" s="59">
        <v>12</v>
      </c>
      <c r="B1090" s="59">
        <v>31</v>
      </c>
      <c r="C1090" s="59">
        <v>54</v>
      </c>
      <c r="D1090" s="59">
        <v>23</v>
      </c>
      <c r="E1090" s="59">
        <v>19</v>
      </c>
      <c r="F1090" s="59">
        <v>7</v>
      </c>
      <c r="G1090" s="59">
        <v>605</v>
      </c>
    </row>
    <row r="1091" spans="1:7" x14ac:dyDescent="0.25">
      <c r="A1091" s="59">
        <v>17</v>
      </c>
      <c r="B1091" s="59">
        <v>36</v>
      </c>
      <c r="C1091" s="59">
        <v>61</v>
      </c>
      <c r="D1091" s="59">
        <v>25</v>
      </c>
      <c r="E1091" s="59">
        <v>19</v>
      </c>
      <c r="F1091" s="59">
        <v>7</v>
      </c>
      <c r="G1091" s="59">
        <v>854</v>
      </c>
    </row>
    <row r="1092" spans="1:7" x14ac:dyDescent="0.25">
      <c r="A1092" s="59">
        <v>9</v>
      </c>
      <c r="B1092" s="59">
        <v>41</v>
      </c>
      <c r="C1092" s="59">
        <v>75</v>
      </c>
      <c r="D1092" s="59">
        <v>34</v>
      </c>
      <c r="E1092" s="59">
        <v>32</v>
      </c>
      <c r="F1092" s="59">
        <v>10</v>
      </c>
      <c r="G1092" s="59">
        <v>1010</v>
      </c>
    </row>
    <row r="1093" spans="1:7" x14ac:dyDescent="0.25">
      <c r="A1093" s="59">
        <v>-1</v>
      </c>
      <c r="B1093" s="59">
        <v>82</v>
      </c>
      <c r="C1093" s="59">
        <v>141</v>
      </c>
      <c r="D1093" s="59">
        <v>59</v>
      </c>
      <c r="E1093" s="59">
        <v>83</v>
      </c>
      <c r="F1093" s="59">
        <v>53</v>
      </c>
      <c r="G1093" s="59">
        <v>338</v>
      </c>
    </row>
    <row r="1094" spans="1:7" x14ac:dyDescent="0.25">
      <c r="A1094" s="59">
        <v>-12</v>
      </c>
      <c r="B1094" s="59">
        <v>49</v>
      </c>
      <c r="C1094" s="59">
        <v>169</v>
      </c>
      <c r="D1094" s="59">
        <v>91</v>
      </c>
      <c r="E1094" s="59">
        <v>61</v>
      </c>
      <c r="F1094" s="59">
        <v>37</v>
      </c>
      <c r="G1094" s="59">
        <v>1334</v>
      </c>
    </row>
    <row r="1095" spans="1:7" x14ac:dyDescent="0.25">
      <c r="A1095" s="59">
        <v>17</v>
      </c>
      <c r="B1095" s="59">
        <v>59</v>
      </c>
      <c r="C1095" s="59">
        <v>103</v>
      </c>
      <c r="D1095" s="59">
        <v>44</v>
      </c>
      <c r="E1095" s="59">
        <v>42</v>
      </c>
      <c r="F1095" s="59">
        <v>14</v>
      </c>
      <c r="G1095" s="59">
        <v>258</v>
      </c>
    </row>
    <row r="1096" spans="1:7" x14ac:dyDescent="0.25">
      <c r="A1096" s="59">
        <v>1</v>
      </c>
      <c r="B1096" s="59">
        <v>49</v>
      </c>
      <c r="C1096" s="59">
        <v>89</v>
      </c>
      <c r="D1096" s="59">
        <v>40</v>
      </c>
      <c r="E1096" s="59">
        <v>48</v>
      </c>
      <c r="F1096" s="59">
        <v>15</v>
      </c>
      <c r="G1096" s="59">
        <v>219</v>
      </c>
    </row>
    <row r="1097" spans="1:7" x14ac:dyDescent="0.25">
      <c r="A1097" s="59">
        <v>0</v>
      </c>
      <c r="B1097" s="59">
        <v>46</v>
      </c>
      <c r="C1097" s="59">
        <v>82</v>
      </c>
      <c r="D1097" s="59">
        <v>36</v>
      </c>
      <c r="E1097" s="59">
        <v>46</v>
      </c>
      <c r="F1097" s="59">
        <v>13</v>
      </c>
      <c r="G1097" s="59">
        <v>252</v>
      </c>
    </row>
    <row r="1098" spans="1:7" x14ac:dyDescent="0.25">
      <c r="A1098" s="59">
        <v>32</v>
      </c>
      <c r="B1098" s="59">
        <v>52</v>
      </c>
      <c r="C1098" s="59">
        <v>87</v>
      </c>
      <c r="D1098" s="59">
        <v>35</v>
      </c>
      <c r="E1098" s="59">
        <v>20</v>
      </c>
      <c r="F1098" s="59">
        <v>9</v>
      </c>
      <c r="G1098" s="59">
        <v>894</v>
      </c>
    </row>
    <row r="1099" spans="1:7" x14ac:dyDescent="0.25">
      <c r="A1099" s="59">
        <v>35</v>
      </c>
      <c r="B1099" s="59">
        <v>57</v>
      </c>
      <c r="C1099" s="59">
        <v>96</v>
      </c>
      <c r="D1099" s="59">
        <v>39</v>
      </c>
      <c r="E1099" s="59">
        <v>22</v>
      </c>
      <c r="F1099" s="59">
        <v>10</v>
      </c>
      <c r="G1099" s="59">
        <v>845</v>
      </c>
    </row>
    <row r="1100" spans="1:7" x14ac:dyDescent="0.25">
      <c r="A1100" s="59">
        <v>32</v>
      </c>
      <c r="B1100" s="59">
        <v>72</v>
      </c>
      <c r="C1100" s="59">
        <v>132</v>
      </c>
      <c r="D1100" s="59">
        <v>60</v>
      </c>
      <c r="E1100" s="59">
        <v>40</v>
      </c>
      <c r="F1100" s="59">
        <v>18</v>
      </c>
      <c r="G1100" s="59">
        <v>1070</v>
      </c>
    </row>
    <row r="1101" spans="1:7" x14ac:dyDescent="0.25">
      <c r="A1101" s="59">
        <v>31</v>
      </c>
      <c r="B1101" s="59">
        <v>93</v>
      </c>
      <c r="C1101" s="59">
        <v>169</v>
      </c>
      <c r="D1101" s="59">
        <v>76</v>
      </c>
      <c r="E1101" s="59">
        <v>62</v>
      </c>
      <c r="F1101" s="59">
        <v>28</v>
      </c>
      <c r="G1101" s="59">
        <v>613</v>
      </c>
    </row>
    <row r="1102" spans="1:7" x14ac:dyDescent="0.25">
      <c r="A1102" s="59">
        <v>9</v>
      </c>
      <c r="B1102" s="59">
        <v>26</v>
      </c>
      <c r="C1102" s="59">
        <v>44</v>
      </c>
      <c r="D1102" s="59">
        <v>18</v>
      </c>
      <c r="E1102" s="59">
        <v>17</v>
      </c>
      <c r="F1102" s="59">
        <v>5</v>
      </c>
      <c r="G1102" s="59">
        <v>486</v>
      </c>
    </row>
    <row r="1103" spans="1:7" x14ac:dyDescent="0.25">
      <c r="A1103" s="59">
        <v>16</v>
      </c>
      <c r="B1103" s="59">
        <v>34</v>
      </c>
      <c r="C1103" s="59">
        <v>57</v>
      </c>
      <c r="D1103" s="59">
        <v>23</v>
      </c>
      <c r="E1103" s="59">
        <v>18</v>
      </c>
      <c r="F1103" s="59">
        <v>6</v>
      </c>
      <c r="G1103" s="59">
        <v>868</v>
      </c>
    </row>
    <row r="1104" spans="1:7" x14ac:dyDescent="0.25">
      <c r="A1104" s="59">
        <v>104</v>
      </c>
      <c r="B1104" s="59">
        <v>172</v>
      </c>
      <c r="C1104" s="59">
        <v>286</v>
      </c>
      <c r="D1104" s="59">
        <v>93</v>
      </c>
      <c r="E1104" s="59">
        <v>68</v>
      </c>
      <c r="F1104" s="59">
        <v>37</v>
      </c>
      <c r="G1104" s="59">
        <v>822</v>
      </c>
    </row>
    <row r="1105" spans="1:7" x14ac:dyDescent="0.25">
      <c r="A1105" s="59">
        <v>128</v>
      </c>
      <c r="B1105" s="59">
        <v>195</v>
      </c>
      <c r="C1105" s="59">
        <v>336</v>
      </c>
      <c r="D1105" s="59">
        <v>100</v>
      </c>
      <c r="E1105" s="59">
        <v>67</v>
      </c>
      <c r="F1105" s="59">
        <v>43</v>
      </c>
      <c r="G1105" s="59">
        <v>692</v>
      </c>
    </row>
    <row r="1106" spans="1:7" x14ac:dyDescent="0.25">
      <c r="A1106" s="59">
        <v>81</v>
      </c>
      <c r="B1106" s="59">
        <v>146</v>
      </c>
      <c r="C1106" s="59">
        <v>291</v>
      </c>
      <c r="D1106" s="59">
        <v>175</v>
      </c>
      <c r="E1106" s="59">
        <v>65</v>
      </c>
      <c r="F1106" s="59">
        <v>40</v>
      </c>
      <c r="G1106" s="59">
        <v>1304</v>
      </c>
    </row>
    <row r="1107" spans="1:7" x14ac:dyDescent="0.25">
      <c r="A1107" s="59">
        <v>11</v>
      </c>
      <c r="B1107" s="59">
        <v>64</v>
      </c>
      <c r="C1107" s="59">
        <v>115</v>
      </c>
      <c r="D1107" s="59">
        <v>51</v>
      </c>
      <c r="E1107" s="59">
        <v>53</v>
      </c>
      <c r="F1107" s="59">
        <v>19</v>
      </c>
      <c r="G1107" s="59">
        <v>419</v>
      </c>
    </row>
    <row r="1108" spans="1:7" x14ac:dyDescent="0.25">
      <c r="A1108" s="59">
        <v>20</v>
      </c>
      <c r="B1108" s="59">
        <v>63</v>
      </c>
      <c r="C1108" s="59">
        <v>110</v>
      </c>
      <c r="D1108" s="59">
        <v>47</v>
      </c>
      <c r="E1108" s="59">
        <v>43</v>
      </c>
      <c r="F1108" s="59">
        <v>15</v>
      </c>
      <c r="G1108" s="59">
        <v>420</v>
      </c>
    </row>
    <row r="1109" spans="1:7" x14ac:dyDescent="0.25">
      <c r="A1109" s="59">
        <v>18</v>
      </c>
      <c r="B1109" s="59">
        <v>51</v>
      </c>
      <c r="C1109" s="59">
        <v>85</v>
      </c>
      <c r="D1109" s="59">
        <v>34</v>
      </c>
      <c r="E1109" s="59">
        <v>33</v>
      </c>
      <c r="F1109" s="59">
        <v>10</v>
      </c>
      <c r="G1109" s="59">
        <v>432</v>
      </c>
    </row>
    <row r="1110" spans="1:7" x14ac:dyDescent="0.25">
      <c r="A1110" s="59">
        <v>-9</v>
      </c>
      <c r="B1110" s="59">
        <v>56</v>
      </c>
      <c r="C1110" s="59">
        <v>95</v>
      </c>
      <c r="D1110" s="59">
        <v>39</v>
      </c>
      <c r="E1110" s="59">
        <v>65</v>
      </c>
      <c r="F1110" s="59">
        <v>36</v>
      </c>
      <c r="G1110" s="59">
        <v>517</v>
      </c>
    </row>
    <row r="1111" spans="1:7" x14ac:dyDescent="0.25">
      <c r="A1111" s="59">
        <v>29</v>
      </c>
      <c r="B1111" s="59">
        <v>65</v>
      </c>
      <c r="C1111" s="59">
        <v>104</v>
      </c>
      <c r="D1111" s="59">
        <v>39</v>
      </c>
      <c r="E1111" s="59">
        <v>36</v>
      </c>
      <c r="F1111" s="59">
        <v>12</v>
      </c>
      <c r="G1111" s="59">
        <v>380</v>
      </c>
    </row>
    <row r="1112" spans="1:7" x14ac:dyDescent="0.25">
      <c r="A1112" s="59">
        <v>58</v>
      </c>
      <c r="B1112" s="59">
        <v>85</v>
      </c>
      <c r="C1112" s="59">
        <v>144</v>
      </c>
      <c r="D1112" s="59">
        <v>59</v>
      </c>
      <c r="E1112" s="59">
        <v>27</v>
      </c>
      <c r="F1112" s="59">
        <v>16</v>
      </c>
      <c r="G1112" s="59">
        <v>870</v>
      </c>
    </row>
    <row r="1113" spans="1:7" x14ac:dyDescent="0.25">
      <c r="A1113" s="59">
        <v>21</v>
      </c>
      <c r="B1113" s="59">
        <v>54</v>
      </c>
      <c r="C1113" s="59">
        <v>90</v>
      </c>
      <c r="D1113" s="59">
        <v>36</v>
      </c>
      <c r="E1113" s="59">
        <v>33</v>
      </c>
      <c r="F1113" s="59">
        <v>11</v>
      </c>
      <c r="G1113" s="59">
        <v>462</v>
      </c>
    </row>
    <row r="1114" spans="1:7" x14ac:dyDescent="0.25">
      <c r="A1114" s="59">
        <v>-6</v>
      </c>
      <c r="B1114" s="59">
        <v>66</v>
      </c>
      <c r="C1114" s="59">
        <v>113</v>
      </c>
      <c r="D1114" s="59">
        <v>47</v>
      </c>
      <c r="E1114" s="59">
        <v>72</v>
      </c>
      <c r="F1114" s="59">
        <v>42</v>
      </c>
      <c r="G1114" s="59">
        <v>622</v>
      </c>
    </row>
    <row r="1115" spans="1:7" x14ac:dyDescent="0.25">
      <c r="A1115" s="59">
        <v>56</v>
      </c>
      <c r="B1115" s="59">
        <v>103</v>
      </c>
      <c r="C1115" s="59">
        <v>189</v>
      </c>
      <c r="D1115" s="59">
        <v>86</v>
      </c>
      <c r="E1115" s="59">
        <v>47</v>
      </c>
      <c r="F1115" s="59">
        <v>26</v>
      </c>
      <c r="G1115" s="59">
        <v>1081</v>
      </c>
    </row>
    <row r="1116" spans="1:7" x14ac:dyDescent="0.25">
      <c r="A1116" s="59">
        <v>36</v>
      </c>
      <c r="B1116" s="59">
        <v>65</v>
      </c>
      <c r="C1116" s="59">
        <v>115</v>
      </c>
      <c r="D1116" s="59">
        <v>50</v>
      </c>
      <c r="E1116" s="59">
        <v>29</v>
      </c>
      <c r="F1116" s="59">
        <v>16</v>
      </c>
      <c r="G1116" s="59">
        <v>587</v>
      </c>
    </row>
    <row r="1117" spans="1:7" x14ac:dyDescent="0.25">
      <c r="A1117" s="59">
        <v>18</v>
      </c>
      <c r="B1117" s="59">
        <v>74</v>
      </c>
      <c r="C1117" s="59">
        <v>133</v>
      </c>
      <c r="D1117" s="59">
        <v>59</v>
      </c>
      <c r="E1117" s="59">
        <v>56</v>
      </c>
      <c r="F1117" s="59">
        <v>22</v>
      </c>
      <c r="G1117" s="59">
        <v>403</v>
      </c>
    </row>
    <row r="1118" spans="1:7" x14ac:dyDescent="0.25">
      <c r="A1118" s="59">
        <v>32</v>
      </c>
      <c r="B1118" s="59">
        <v>173</v>
      </c>
      <c r="C1118" s="59">
        <v>297</v>
      </c>
      <c r="D1118" s="59">
        <v>68</v>
      </c>
      <c r="E1118" s="59">
        <v>141</v>
      </c>
      <c r="F1118" s="59">
        <v>112</v>
      </c>
      <c r="G1118" s="59">
        <v>717</v>
      </c>
    </row>
    <row r="1119" spans="1:7" x14ac:dyDescent="0.25">
      <c r="A1119" s="59">
        <v>71</v>
      </c>
      <c r="B1119" s="59">
        <v>130</v>
      </c>
      <c r="C1119" s="59">
        <v>227</v>
      </c>
      <c r="D1119" s="59">
        <v>97</v>
      </c>
      <c r="E1119" s="59">
        <v>59</v>
      </c>
      <c r="F1119" s="59">
        <v>32</v>
      </c>
      <c r="G1119" s="59">
        <v>575</v>
      </c>
    </row>
    <row r="1120" spans="1:7" x14ac:dyDescent="0.25">
      <c r="A1120" s="59">
        <v>32</v>
      </c>
      <c r="B1120" s="59">
        <v>52</v>
      </c>
      <c r="C1120" s="59">
        <v>87</v>
      </c>
      <c r="D1120" s="59">
        <v>35</v>
      </c>
      <c r="E1120" s="59">
        <v>20</v>
      </c>
      <c r="F1120" s="59">
        <v>9</v>
      </c>
      <c r="G1120" s="59">
        <v>894</v>
      </c>
    </row>
    <row r="1121" spans="1:7" x14ac:dyDescent="0.25">
      <c r="A1121" s="59">
        <v>15</v>
      </c>
      <c r="B1121" s="59">
        <v>31</v>
      </c>
      <c r="C1121" s="59">
        <v>51</v>
      </c>
      <c r="D1121" s="59">
        <v>20</v>
      </c>
      <c r="E1121" s="59">
        <v>16</v>
      </c>
      <c r="F1121" s="59">
        <v>5</v>
      </c>
      <c r="G1121" s="59">
        <v>814</v>
      </c>
    </row>
    <row r="1122" spans="1:7" x14ac:dyDescent="0.25">
      <c r="A1122" s="59">
        <v>32</v>
      </c>
      <c r="B1122" s="59">
        <v>93</v>
      </c>
      <c r="C1122" s="59">
        <v>169</v>
      </c>
      <c r="D1122" s="59">
        <v>76</v>
      </c>
      <c r="E1122" s="59">
        <v>61</v>
      </c>
      <c r="F1122" s="59">
        <v>28</v>
      </c>
      <c r="G1122" s="59">
        <v>613</v>
      </c>
    </row>
    <row r="1123" spans="1:7" x14ac:dyDescent="0.25">
      <c r="A1123" s="59">
        <v>33</v>
      </c>
      <c r="B1123" s="59">
        <v>72</v>
      </c>
      <c r="C1123" s="59">
        <v>132</v>
      </c>
      <c r="D1123" s="59">
        <v>60</v>
      </c>
      <c r="E1123" s="59">
        <v>39</v>
      </c>
      <c r="F1123" s="59">
        <v>18</v>
      </c>
      <c r="G1123" s="59">
        <v>1070</v>
      </c>
    </row>
    <row r="1124" spans="1:7" x14ac:dyDescent="0.25">
      <c r="A1124" s="59">
        <v>-5</v>
      </c>
      <c r="B1124" s="59">
        <v>66</v>
      </c>
      <c r="C1124" s="59">
        <v>113</v>
      </c>
      <c r="D1124" s="59">
        <v>47</v>
      </c>
      <c r="E1124" s="59">
        <v>71</v>
      </c>
      <c r="F1124" s="59">
        <v>42</v>
      </c>
      <c r="G1124" s="59">
        <v>622</v>
      </c>
    </row>
    <row r="1125" spans="1:7" x14ac:dyDescent="0.25">
      <c r="A1125" s="59">
        <v>16</v>
      </c>
      <c r="B1125" s="59">
        <v>57</v>
      </c>
      <c r="C1125" s="59">
        <v>100</v>
      </c>
      <c r="D1125" s="59">
        <v>43</v>
      </c>
      <c r="E1125" s="59">
        <v>41</v>
      </c>
      <c r="F1125" s="59">
        <v>14</v>
      </c>
      <c r="G1125" s="59">
        <v>388</v>
      </c>
    </row>
    <row r="1126" spans="1:7" x14ac:dyDescent="0.25">
      <c r="A1126" s="59">
        <v>75</v>
      </c>
      <c r="B1126" s="59">
        <v>135</v>
      </c>
      <c r="C1126" s="59">
        <v>225</v>
      </c>
      <c r="D1126" s="59">
        <v>90</v>
      </c>
      <c r="E1126" s="59">
        <v>60</v>
      </c>
      <c r="F1126" s="59">
        <v>29</v>
      </c>
      <c r="G1126" s="59">
        <v>1148</v>
      </c>
    </row>
    <row r="1127" spans="1:7" x14ac:dyDescent="0.25">
      <c r="A1127" s="59">
        <v>41</v>
      </c>
      <c r="B1127" s="59">
        <v>65</v>
      </c>
      <c r="C1127" s="59">
        <v>110</v>
      </c>
      <c r="D1127" s="59">
        <v>45</v>
      </c>
      <c r="E1127" s="59">
        <v>24</v>
      </c>
      <c r="F1127" s="59">
        <v>12</v>
      </c>
      <c r="G1127" s="59">
        <v>885</v>
      </c>
    </row>
    <row r="1128" spans="1:7" x14ac:dyDescent="0.25">
      <c r="A1128" s="59">
        <v>58</v>
      </c>
      <c r="B1128" s="59">
        <v>85</v>
      </c>
      <c r="C1128" s="59">
        <v>144</v>
      </c>
      <c r="D1128" s="59">
        <v>59</v>
      </c>
      <c r="E1128" s="59">
        <v>27</v>
      </c>
      <c r="F1128" s="59">
        <v>16</v>
      </c>
      <c r="G1128" s="59">
        <v>870</v>
      </c>
    </row>
    <row r="1129" spans="1:7" x14ac:dyDescent="0.25">
      <c r="A1129" s="59">
        <v>36</v>
      </c>
      <c r="B1129" s="59">
        <v>65</v>
      </c>
      <c r="C1129" s="59">
        <v>115</v>
      </c>
      <c r="D1129" s="59">
        <v>50</v>
      </c>
      <c r="E1129" s="59">
        <v>29</v>
      </c>
      <c r="F1129" s="59">
        <v>16</v>
      </c>
      <c r="G1129" s="59">
        <v>587</v>
      </c>
    </row>
    <row r="1130" spans="1:7" x14ac:dyDescent="0.25">
      <c r="A1130" s="59">
        <v>19</v>
      </c>
      <c r="B1130" s="59">
        <v>74</v>
      </c>
      <c r="C1130" s="59">
        <v>133</v>
      </c>
      <c r="D1130" s="59">
        <v>59</v>
      </c>
      <c r="E1130" s="59">
        <v>55</v>
      </c>
      <c r="F1130" s="59">
        <v>22</v>
      </c>
      <c r="G1130" s="59">
        <v>403</v>
      </c>
    </row>
    <row r="1131" spans="1:7" x14ac:dyDescent="0.25">
      <c r="A1131" s="59">
        <v>55</v>
      </c>
      <c r="B1131" s="59">
        <v>103</v>
      </c>
      <c r="C1131" s="59">
        <v>189</v>
      </c>
      <c r="D1131" s="59">
        <v>86</v>
      </c>
      <c r="E1131" s="59">
        <v>48</v>
      </c>
      <c r="F1131" s="59">
        <v>26</v>
      </c>
      <c r="G1131" s="59">
        <v>1081</v>
      </c>
    </row>
    <row r="1132" spans="1:7" x14ac:dyDescent="0.25">
      <c r="A1132" s="59">
        <v>32</v>
      </c>
      <c r="B1132" s="59">
        <v>173</v>
      </c>
      <c r="C1132" s="59">
        <v>297</v>
      </c>
      <c r="D1132" s="59">
        <v>92</v>
      </c>
      <c r="E1132" s="59">
        <v>141</v>
      </c>
      <c r="F1132" s="59">
        <v>112</v>
      </c>
      <c r="G1132" s="59">
        <v>717</v>
      </c>
    </row>
    <row r="1133" spans="1:7" x14ac:dyDescent="0.25">
      <c r="A1133" s="59">
        <v>71</v>
      </c>
      <c r="B1133" s="59">
        <v>130</v>
      </c>
      <c r="C1133" s="59">
        <v>227</v>
      </c>
      <c r="D1133" s="59">
        <v>97</v>
      </c>
      <c r="E1133" s="59">
        <v>59</v>
      </c>
      <c r="F1133" s="59">
        <v>32</v>
      </c>
      <c r="G1133" s="59">
        <v>575</v>
      </c>
    </row>
    <row r="1134" spans="1:7" x14ac:dyDescent="0.25">
      <c r="A1134" s="59">
        <v>104</v>
      </c>
      <c r="B1134" s="59">
        <v>172</v>
      </c>
      <c r="C1134" s="59">
        <v>286</v>
      </c>
      <c r="D1134" s="59">
        <v>102</v>
      </c>
      <c r="E1134" s="59">
        <v>68</v>
      </c>
      <c r="F1134" s="59">
        <v>37</v>
      </c>
      <c r="G1134" s="59">
        <v>822</v>
      </c>
    </row>
    <row r="1135" spans="1:7" x14ac:dyDescent="0.25">
      <c r="A1135" s="59">
        <v>129</v>
      </c>
      <c r="B1135" s="59">
        <v>195</v>
      </c>
      <c r="C1135" s="59">
        <v>336</v>
      </c>
      <c r="D1135" s="59">
        <v>181</v>
      </c>
      <c r="E1135" s="59">
        <v>66</v>
      </c>
      <c r="F1135" s="59">
        <v>43</v>
      </c>
      <c r="G1135" s="59">
        <v>692</v>
      </c>
    </row>
    <row r="1136" spans="1:7" x14ac:dyDescent="0.25">
      <c r="A1136" s="59">
        <v>16</v>
      </c>
      <c r="B1136" s="59">
        <v>34</v>
      </c>
      <c r="C1136" s="59">
        <v>57</v>
      </c>
      <c r="D1136" s="59">
        <v>23</v>
      </c>
      <c r="E1136" s="59">
        <v>18</v>
      </c>
      <c r="F1136" s="59">
        <v>6</v>
      </c>
      <c r="G1136" s="59">
        <v>868</v>
      </c>
    </row>
    <row r="1137" spans="1:7" x14ac:dyDescent="0.25">
      <c r="A1137" s="59">
        <v>9</v>
      </c>
      <c r="B1137" s="59">
        <v>26</v>
      </c>
      <c r="C1137" s="59">
        <v>44</v>
      </c>
      <c r="D1137" s="59">
        <v>18</v>
      </c>
      <c r="E1137" s="59">
        <v>17</v>
      </c>
      <c r="F1137" s="59">
        <v>5</v>
      </c>
      <c r="G1137" s="59">
        <v>486</v>
      </c>
    </row>
    <row r="1138" spans="1:7" x14ac:dyDescent="0.25">
      <c r="A1138" s="59">
        <v>11</v>
      </c>
      <c r="B1138" s="59">
        <v>64</v>
      </c>
      <c r="C1138" s="59">
        <v>115</v>
      </c>
      <c r="D1138" s="59">
        <v>51</v>
      </c>
      <c r="E1138" s="59">
        <v>53</v>
      </c>
      <c r="F1138" s="59">
        <v>19</v>
      </c>
      <c r="G1138" s="59">
        <v>419</v>
      </c>
    </row>
    <row r="1139" spans="1:7" x14ac:dyDescent="0.25">
      <c r="A1139" s="59">
        <v>7</v>
      </c>
      <c r="B1139" s="59">
        <v>72</v>
      </c>
      <c r="C1139" s="59">
        <v>111</v>
      </c>
      <c r="D1139" s="59">
        <v>39</v>
      </c>
      <c r="E1139" s="59">
        <v>65</v>
      </c>
      <c r="F1139" s="59">
        <v>36</v>
      </c>
      <c r="G1139" s="59">
        <v>560</v>
      </c>
    </row>
    <row r="1140" spans="1:7" x14ac:dyDescent="0.25">
      <c r="A1140" s="59">
        <v>81</v>
      </c>
      <c r="B1140" s="59">
        <v>146</v>
      </c>
      <c r="C1140" s="59">
        <v>291</v>
      </c>
      <c r="D1140" s="59">
        <v>110</v>
      </c>
      <c r="E1140" s="59">
        <v>65</v>
      </c>
      <c r="F1140" s="59">
        <v>40</v>
      </c>
      <c r="G1140" s="59">
        <v>1304</v>
      </c>
    </row>
    <row r="1141" spans="1:7" x14ac:dyDescent="0.25">
      <c r="A1141" s="59">
        <v>564</v>
      </c>
      <c r="B1141" s="59">
        <v>613</v>
      </c>
      <c r="C1141" s="59">
        <v>665</v>
      </c>
      <c r="D1141" s="59">
        <v>52</v>
      </c>
      <c r="E1141" s="59">
        <v>49</v>
      </c>
      <c r="F1141" s="59">
        <v>17</v>
      </c>
      <c r="G1141" s="59">
        <v>-1493</v>
      </c>
    </row>
    <row r="1142" spans="1:7" x14ac:dyDescent="0.25">
      <c r="A1142" s="59">
        <v>17</v>
      </c>
      <c r="B1142" s="59">
        <v>36</v>
      </c>
      <c r="C1142" s="59">
        <v>61</v>
      </c>
      <c r="D1142" s="59">
        <v>25</v>
      </c>
      <c r="E1142" s="59">
        <v>19</v>
      </c>
      <c r="F1142" s="59">
        <v>7</v>
      </c>
      <c r="G1142" s="59">
        <v>854</v>
      </c>
    </row>
    <row r="1143" spans="1:7" x14ac:dyDescent="0.25">
      <c r="A1143" s="59">
        <v>31</v>
      </c>
      <c r="B1143" s="59">
        <v>43</v>
      </c>
      <c r="C1143" s="59">
        <v>43</v>
      </c>
      <c r="D1143" s="59">
        <v>0</v>
      </c>
      <c r="E1143" s="59">
        <v>12</v>
      </c>
      <c r="F1143" s="59">
        <v>0</v>
      </c>
      <c r="G1143" s="59">
        <v>559</v>
      </c>
    </row>
    <row r="1144" spans="1:7" x14ac:dyDescent="0.25">
      <c r="A1144" s="59">
        <v>0</v>
      </c>
      <c r="B1144" s="59">
        <v>46</v>
      </c>
      <c r="C1144" s="59">
        <v>82</v>
      </c>
      <c r="D1144" s="59">
        <v>36</v>
      </c>
      <c r="E1144" s="59">
        <v>46</v>
      </c>
      <c r="F1144" s="59">
        <v>13</v>
      </c>
      <c r="G1144" s="59">
        <v>252</v>
      </c>
    </row>
    <row r="1145" spans="1:7" x14ac:dyDescent="0.25">
      <c r="A1145" s="59">
        <v>-1</v>
      </c>
      <c r="B1145" s="59">
        <v>82</v>
      </c>
      <c r="C1145" s="59">
        <v>141</v>
      </c>
      <c r="D1145" s="59">
        <v>59</v>
      </c>
      <c r="E1145" s="59">
        <v>83</v>
      </c>
      <c r="F1145" s="59">
        <v>53</v>
      </c>
      <c r="G1145" s="59">
        <v>338</v>
      </c>
    </row>
    <row r="1146" spans="1:7" x14ac:dyDescent="0.25">
      <c r="A1146" s="59">
        <v>0</v>
      </c>
      <c r="B1146" s="59">
        <v>49</v>
      </c>
      <c r="C1146" s="59">
        <v>89</v>
      </c>
      <c r="D1146" s="59">
        <v>40</v>
      </c>
      <c r="E1146" s="59">
        <v>49</v>
      </c>
      <c r="F1146" s="59">
        <v>15</v>
      </c>
      <c r="G1146" s="59">
        <v>219</v>
      </c>
    </row>
    <row r="1147" spans="1:7" x14ac:dyDescent="0.25">
      <c r="A1147" s="59">
        <v>49</v>
      </c>
      <c r="B1147" s="59">
        <v>90</v>
      </c>
      <c r="C1147" s="59">
        <v>151</v>
      </c>
      <c r="D1147" s="59">
        <v>61</v>
      </c>
      <c r="E1147" s="59">
        <v>41</v>
      </c>
      <c r="F1147" s="59">
        <v>19</v>
      </c>
      <c r="G1147" s="59">
        <v>329</v>
      </c>
    </row>
    <row r="1148" spans="1:7" x14ac:dyDescent="0.25">
      <c r="A1148" s="59">
        <v>43</v>
      </c>
      <c r="B1148" s="59">
        <v>96</v>
      </c>
      <c r="C1148" s="59">
        <v>160</v>
      </c>
      <c r="D1148" s="59">
        <v>64</v>
      </c>
      <c r="E1148" s="59">
        <v>53</v>
      </c>
      <c r="F1148" s="59">
        <v>21</v>
      </c>
      <c r="G1148" s="59">
        <v>467</v>
      </c>
    </row>
    <row r="1149" spans="1:7" x14ac:dyDescent="0.25">
      <c r="A1149" s="59">
        <v>138</v>
      </c>
      <c r="B1149" s="59">
        <v>185</v>
      </c>
      <c r="C1149" s="59">
        <v>312</v>
      </c>
      <c r="D1149" s="59">
        <v>82</v>
      </c>
      <c r="E1149" s="59">
        <v>47</v>
      </c>
      <c r="F1149" s="59">
        <v>35</v>
      </c>
      <c r="G1149" s="59">
        <v>1007</v>
      </c>
    </row>
    <row r="1150" spans="1:7" x14ac:dyDescent="0.25">
      <c r="A1150" s="59">
        <v>111</v>
      </c>
      <c r="B1150" s="59">
        <v>152</v>
      </c>
      <c r="C1150" s="59">
        <v>256</v>
      </c>
      <c r="D1150" s="59">
        <v>95</v>
      </c>
      <c r="E1150" s="59">
        <v>41</v>
      </c>
      <c r="F1150" s="59">
        <v>29</v>
      </c>
      <c r="G1150" s="59">
        <v>952</v>
      </c>
    </row>
    <row r="1151" spans="1:7" x14ac:dyDescent="0.25">
      <c r="A1151" s="59">
        <v>98</v>
      </c>
      <c r="B1151" s="59">
        <v>136</v>
      </c>
      <c r="C1151" s="59">
        <v>230</v>
      </c>
      <c r="D1151" s="59">
        <v>94</v>
      </c>
      <c r="E1151" s="59">
        <v>38</v>
      </c>
      <c r="F1151" s="59">
        <v>26</v>
      </c>
      <c r="G1151" s="59">
        <v>608</v>
      </c>
    </row>
    <row r="1152" spans="1:7" x14ac:dyDescent="0.25">
      <c r="A1152" s="59">
        <v>388</v>
      </c>
      <c r="B1152" s="59">
        <v>523</v>
      </c>
      <c r="C1152" s="59">
        <v>793</v>
      </c>
      <c r="D1152" s="59">
        <v>316</v>
      </c>
      <c r="E1152" s="59">
        <v>135</v>
      </c>
      <c r="F1152" s="59">
        <v>102</v>
      </c>
      <c r="G1152" s="59">
        <v>1781</v>
      </c>
    </row>
    <row r="1153" spans="1:7" x14ac:dyDescent="0.25">
      <c r="A1153" s="59">
        <v>-164</v>
      </c>
      <c r="B1153" s="59">
        <v>-62</v>
      </c>
      <c r="C1153" s="59">
        <v>198</v>
      </c>
      <c r="D1153" s="59">
        <v>284</v>
      </c>
      <c r="E1153" s="59">
        <v>102</v>
      </c>
      <c r="F1153" s="59">
        <v>80</v>
      </c>
      <c r="G1153" s="59">
        <v>3076</v>
      </c>
    </row>
    <row r="1154" spans="1:7" x14ac:dyDescent="0.25">
      <c r="A1154" s="59">
        <v>182</v>
      </c>
      <c r="B1154" s="59">
        <v>280</v>
      </c>
      <c r="C1154" s="59">
        <v>546</v>
      </c>
      <c r="D1154" s="59">
        <v>272</v>
      </c>
      <c r="E1154" s="59">
        <v>98</v>
      </c>
      <c r="F1154" s="59">
        <v>74</v>
      </c>
      <c r="G1154" s="59">
        <v>1355</v>
      </c>
    </row>
    <row r="1155" spans="1:7" x14ac:dyDescent="0.25">
      <c r="A1155" s="59">
        <v>-266</v>
      </c>
      <c r="B1155" s="59">
        <v>-85</v>
      </c>
      <c r="C1155" s="59">
        <v>77</v>
      </c>
      <c r="D1155" s="59">
        <v>202</v>
      </c>
      <c r="E1155" s="59">
        <v>181</v>
      </c>
      <c r="F1155" s="59">
        <v>147</v>
      </c>
      <c r="G1155" s="59">
        <v>2321</v>
      </c>
    </row>
    <row r="1156" spans="1:7" x14ac:dyDescent="0.25">
      <c r="A1156" s="59">
        <v>370</v>
      </c>
      <c r="B1156" s="59">
        <v>548</v>
      </c>
      <c r="C1156" s="59">
        <v>912</v>
      </c>
      <c r="D1156" s="59">
        <v>343</v>
      </c>
      <c r="E1156" s="59">
        <v>178</v>
      </c>
      <c r="F1156" s="59">
        <v>127</v>
      </c>
      <c r="G1156" s="59">
        <v>2654</v>
      </c>
    </row>
    <row r="1157" spans="1:7" x14ac:dyDescent="0.25">
      <c r="A1157" s="59">
        <v>58</v>
      </c>
      <c r="B1157" s="59">
        <v>85</v>
      </c>
      <c r="C1157" s="59">
        <v>144</v>
      </c>
      <c r="D1157" s="59">
        <v>59</v>
      </c>
      <c r="E1157" s="59">
        <v>27</v>
      </c>
      <c r="F1157" s="59">
        <v>16</v>
      </c>
      <c r="G1157" s="59">
        <v>870</v>
      </c>
    </row>
    <row r="1158" spans="1:7" x14ac:dyDescent="0.25">
      <c r="A1158" s="59">
        <v>36</v>
      </c>
      <c r="B1158" s="59">
        <v>59</v>
      </c>
      <c r="C1158" s="59">
        <v>99</v>
      </c>
      <c r="D1158" s="59">
        <v>40</v>
      </c>
      <c r="E1158" s="59">
        <v>23</v>
      </c>
      <c r="F1158" s="59">
        <v>11</v>
      </c>
      <c r="G1158" s="59">
        <v>843</v>
      </c>
    </row>
    <row r="1159" spans="1:7" x14ac:dyDescent="0.25">
      <c r="A1159" s="59">
        <v>32</v>
      </c>
      <c r="B1159" s="59">
        <v>60</v>
      </c>
      <c r="C1159" s="59">
        <v>106</v>
      </c>
      <c r="D1159" s="59">
        <v>46</v>
      </c>
      <c r="E1159" s="59">
        <v>28</v>
      </c>
      <c r="F1159" s="59">
        <v>15</v>
      </c>
      <c r="G1159" s="59">
        <v>587</v>
      </c>
    </row>
    <row r="1160" spans="1:7" x14ac:dyDescent="0.25">
      <c r="A1160" s="59">
        <v>31</v>
      </c>
      <c r="B1160" s="59">
        <v>93</v>
      </c>
      <c r="C1160" s="59">
        <v>169</v>
      </c>
      <c r="D1160" s="59">
        <v>76</v>
      </c>
      <c r="E1160" s="59">
        <v>62</v>
      </c>
      <c r="F1160" s="59">
        <v>28</v>
      </c>
      <c r="G1160" s="59">
        <v>613</v>
      </c>
    </row>
    <row r="1161" spans="1:7" x14ac:dyDescent="0.25">
      <c r="A1161" s="59">
        <v>-6</v>
      </c>
      <c r="B1161" s="59">
        <v>66</v>
      </c>
      <c r="C1161" s="59">
        <v>113</v>
      </c>
      <c r="D1161" s="59">
        <v>47</v>
      </c>
      <c r="E1161" s="59">
        <v>72</v>
      </c>
      <c r="F1161" s="59">
        <v>42</v>
      </c>
      <c r="G1161" s="59">
        <v>-395</v>
      </c>
    </row>
    <row r="1162" spans="1:7" x14ac:dyDescent="0.25">
      <c r="A1162" s="59">
        <v>30</v>
      </c>
      <c r="B1162" s="59">
        <v>65</v>
      </c>
      <c r="C1162" s="59">
        <v>104</v>
      </c>
      <c r="D1162" s="59">
        <v>39</v>
      </c>
      <c r="E1162" s="59">
        <v>35</v>
      </c>
      <c r="F1162" s="59">
        <v>12</v>
      </c>
      <c r="G1162" s="59">
        <v>380</v>
      </c>
    </row>
    <row r="1163" spans="1:7" x14ac:dyDescent="0.25">
      <c r="A1163" s="59">
        <v>21</v>
      </c>
      <c r="B1163" s="59">
        <v>54</v>
      </c>
      <c r="C1163" s="59">
        <v>90</v>
      </c>
      <c r="D1163" s="59">
        <v>36</v>
      </c>
      <c r="E1163" s="59">
        <v>33</v>
      </c>
      <c r="F1163" s="59">
        <v>11</v>
      </c>
      <c r="G1163" s="59">
        <v>462</v>
      </c>
    </row>
    <row r="1164" spans="1:7" x14ac:dyDescent="0.25">
      <c r="A1164" s="59">
        <v>-11</v>
      </c>
      <c r="B1164" s="59">
        <v>49</v>
      </c>
      <c r="C1164" s="59">
        <v>169</v>
      </c>
      <c r="D1164" s="59">
        <v>86</v>
      </c>
      <c r="E1164" s="59">
        <v>60</v>
      </c>
      <c r="F1164" s="59">
        <v>37</v>
      </c>
      <c r="G1164" s="59">
        <v>1334</v>
      </c>
    </row>
    <row r="1165" spans="1:7" x14ac:dyDescent="0.25">
      <c r="A1165" s="59">
        <v>44</v>
      </c>
      <c r="B1165" s="59">
        <v>96</v>
      </c>
      <c r="C1165" s="59">
        <v>160</v>
      </c>
      <c r="D1165" s="59">
        <v>64</v>
      </c>
      <c r="E1165" s="59">
        <v>52</v>
      </c>
      <c r="F1165" s="59">
        <v>21</v>
      </c>
      <c r="G1165" s="59">
        <v>467</v>
      </c>
    </row>
    <row r="1166" spans="1:7" x14ac:dyDescent="0.25">
      <c r="A1166" s="59">
        <v>17</v>
      </c>
      <c r="B1166" s="59">
        <v>36</v>
      </c>
      <c r="C1166" s="59">
        <v>61</v>
      </c>
      <c r="D1166" s="59">
        <v>25</v>
      </c>
      <c r="E1166" s="59">
        <v>19</v>
      </c>
      <c r="F1166" s="59">
        <v>7</v>
      </c>
      <c r="G1166" s="59">
        <v>854</v>
      </c>
    </row>
    <row r="1167" spans="1:7" x14ac:dyDescent="0.25">
      <c r="A1167" s="59">
        <v>10</v>
      </c>
      <c r="B1167" s="59">
        <v>41</v>
      </c>
      <c r="C1167" s="59">
        <v>75</v>
      </c>
      <c r="D1167" s="59">
        <v>34</v>
      </c>
      <c r="E1167" s="59">
        <v>31</v>
      </c>
      <c r="F1167" s="59">
        <v>10</v>
      </c>
      <c r="G1167" s="59">
        <v>1010</v>
      </c>
    </row>
    <row r="1168" spans="1:7" x14ac:dyDescent="0.25">
      <c r="A1168" s="59">
        <v>1</v>
      </c>
      <c r="B1168" s="59">
        <v>49</v>
      </c>
      <c r="C1168" s="59">
        <v>89</v>
      </c>
      <c r="D1168" s="59">
        <v>40</v>
      </c>
      <c r="E1168" s="59">
        <v>48</v>
      </c>
      <c r="F1168" s="59">
        <v>15</v>
      </c>
      <c r="G1168" s="59">
        <v>-258</v>
      </c>
    </row>
    <row r="1169" spans="1:7" x14ac:dyDescent="0.25">
      <c r="A1169" s="59">
        <v>-1</v>
      </c>
      <c r="B1169" s="59">
        <v>82</v>
      </c>
      <c r="C1169" s="59">
        <v>141</v>
      </c>
      <c r="D1169" s="59">
        <v>59</v>
      </c>
      <c r="E1169" s="59">
        <v>83</v>
      </c>
      <c r="F1169" s="59">
        <v>53</v>
      </c>
      <c r="G1169" s="59">
        <v>338</v>
      </c>
    </row>
    <row r="1170" spans="1:7" x14ac:dyDescent="0.25">
      <c r="A1170" s="59">
        <v>18</v>
      </c>
      <c r="B1170" s="59">
        <v>59</v>
      </c>
      <c r="C1170" s="59">
        <v>103</v>
      </c>
      <c r="D1170" s="59">
        <v>44</v>
      </c>
      <c r="E1170" s="59">
        <v>41</v>
      </c>
      <c r="F1170" s="59">
        <v>14</v>
      </c>
      <c r="G1170" s="59">
        <v>258</v>
      </c>
    </row>
    <row r="1171" spans="1:7" x14ac:dyDescent="0.25">
      <c r="A1171" s="59">
        <v>16</v>
      </c>
      <c r="B1171" s="59">
        <v>34</v>
      </c>
      <c r="C1171" s="59">
        <v>57</v>
      </c>
      <c r="D1171" s="59">
        <v>23</v>
      </c>
      <c r="E1171" s="59">
        <v>18</v>
      </c>
      <c r="F1171" s="59">
        <v>6</v>
      </c>
      <c r="G1171" s="59">
        <v>868</v>
      </c>
    </row>
    <row r="1172" spans="1:7" x14ac:dyDescent="0.25">
      <c r="A1172" s="59">
        <v>28</v>
      </c>
      <c r="B1172" s="59">
        <v>53</v>
      </c>
      <c r="C1172" s="59">
        <v>94</v>
      </c>
      <c r="D1172" s="59">
        <v>41</v>
      </c>
      <c r="E1172" s="59">
        <v>25</v>
      </c>
      <c r="F1172" s="59">
        <v>13</v>
      </c>
      <c r="G1172" s="59">
        <v>592</v>
      </c>
    </row>
    <row r="1173" spans="1:7" x14ac:dyDescent="0.25">
      <c r="A1173" s="59">
        <v>32</v>
      </c>
      <c r="B1173" s="59">
        <v>173</v>
      </c>
      <c r="C1173" s="59">
        <v>297</v>
      </c>
      <c r="D1173" s="59">
        <v>80</v>
      </c>
      <c r="E1173" s="59">
        <v>141</v>
      </c>
      <c r="F1173" s="59">
        <v>112</v>
      </c>
      <c r="G1173" s="59">
        <v>717</v>
      </c>
    </row>
    <row r="1174" spans="1:7" x14ac:dyDescent="0.25">
      <c r="A1174" s="59">
        <v>19</v>
      </c>
      <c r="B1174" s="59">
        <v>74</v>
      </c>
      <c r="C1174" s="59">
        <v>133</v>
      </c>
      <c r="D1174" s="59">
        <v>59</v>
      </c>
      <c r="E1174" s="59">
        <v>55</v>
      </c>
      <c r="F1174" s="59">
        <v>22</v>
      </c>
      <c r="G1174" s="59">
        <v>403</v>
      </c>
    </row>
    <row r="1175" spans="1:7" x14ac:dyDescent="0.25">
      <c r="A1175" s="59">
        <v>128</v>
      </c>
      <c r="B1175" s="59">
        <v>195</v>
      </c>
      <c r="C1175" s="59">
        <v>336</v>
      </c>
      <c r="D1175" s="59">
        <v>69</v>
      </c>
      <c r="E1175" s="59">
        <v>67</v>
      </c>
      <c r="F1175" s="59">
        <v>43</v>
      </c>
      <c r="G1175" s="59">
        <v>-942</v>
      </c>
    </row>
    <row r="1176" spans="1:7" x14ac:dyDescent="0.25">
      <c r="A1176" s="59">
        <v>9</v>
      </c>
      <c r="B1176" s="59">
        <v>26</v>
      </c>
      <c r="C1176" s="59">
        <v>44</v>
      </c>
      <c r="D1176" s="59">
        <v>18</v>
      </c>
      <c r="E1176" s="59">
        <v>17</v>
      </c>
      <c r="F1176" s="59">
        <v>5</v>
      </c>
      <c r="G1176" s="59">
        <v>486</v>
      </c>
    </row>
    <row r="1177" spans="1:7" x14ac:dyDescent="0.25">
      <c r="A1177" s="59">
        <v>103</v>
      </c>
      <c r="B1177" s="59">
        <v>172</v>
      </c>
      <c r="C1177" s="59">
        <v>286</v>
      </c>
      <c r="D1177" s="59">
        <v>79</v>
      </c>
      <c r="E1177" s="59">
        <v>69</v>
      </c>
      <c r="F1177" s="59">
        <v>37</v>
      </c>
      <c r="G1177" s="59">
        <v>822</v>
      </c>
    </row>
    <row r="1178" spans="1:7" x14ac:dyDescent="0.25">
      <c r="A1178" s="59">
        <v>71</v>
      </c>
      <c r="B1178" s="59">
        <v>112</v>
      </c>
      <c r="C1178" s="59">
        <v>199</v>
      </c>
      <c r="D1178" s="59">
        <v>87</v>
      </c>
      <c r="E1178" s="59">
        <v>41</v>
      </c>
      <c r="F1178" s="59">
        <v>28</v>
      </c>
      <c r="G1178" s="59">
        <v>564</v>
      </c>
    </row>
    <row r="1179" spans="1:7" x14ac:dyDescent="0.25">
      <c r="A1179" s="59">
        <v>206</v>
      </c>
      <c r="B1179" s="59">
        <v>307</v>
      </c>
      <c r="C1179" s="59">
        <v>567</v>
      </c>
      <c r="D1179" s="59">
        <v>226</v>
      </c>
      <c r="E1179" s="59">
        <v>101</v>
      </c>
      <c r="F1179" s="59">
        <v>80</v>
      </c>
      <c r="G1179" s="59">
        <v>1319</v>
      </c>
    </row>
    <row r="1180" spans="1:7" x14ac:dyDescent="0.25">
      <c r="A1180" s="59">
        <v>19</v>
      </c>
      <c r="B1180" s="59">
        <v>51</v>
      </c>
      <c r="C1180" s="59">
        <v>85</v>
      </c>
      <c r="D1180" s="59">
        <v>34</v>
      </c>
      <c r="E1180" s="59">
        <v>32</v>
      </c>
      <c r="F1180" s="59">
        <v>10</v>
      </c>
      <c r="G1180" s="59">
        <v>432</v>
      </c>
    </row>
    <row r="1181" spans="1:7" x14ac:dyDescent="0.25">
      <c r="A1181" s="59">
        <v>20</v>
      </c>
      <c r="B1181" s="59">
        <v>63</v>
      </c>
      <c r="C1181" s="59">
        <v>110</v>
      </c>
      <c r="D1181" s="59">
        <v>47</v>
      </c>
      <c r="E1181" s="59">
        <v>43</v>
      </c>
      <c r="F1181" s="59">
        <v>15</v>
      </c>
      <c r="G1181" s="59">
        <v>420</v>
      </c>
    </row>
    <row r="1182" spans="1:7" x14ac:dyDescent="0.25">
      <c r="A1182" s="59">
        <v>30</v>
      </c>
      <c r="B1182" s="59">
        <v>79</v>
      </c>
      <c r="C1182" s="59">
        <v>131</v>
      </c>
      <c r="D1182" s="59">
        <v>52</v>
      </c>
      <c r="E1182" s="59">
        <v>49</v>
      </c>
      <c r="F1182" s="59">
        <v>17</v>
      </c>
      <c r="G1182" s="59">
        <v>-456</v>
      </c>
    </row>
    <row r="1183" spans="1:7" x14ac:dyDescent="0.25">
      <c r="A1183" s="59">
        <v>112</v>
      </c>
      <c r="B1183" s="59">
        <v>152</v>
      </c>
      <c r="C1183" s="59">
        <v>256</v>
      </c>
      <c r="D1183" s="59">
        <v>62</v>
      </c>
      <c r="E1183" s="59">
        <v>40</v>
      </c>
      <c r="F1183" s="59">
        <v>29</v>
      </c>
      <c r="G1183" s="59">
        <v>952</v>
      </c>
    </row>
    <row r="1184" spans="1:7" x14ac:dyDescent="0.25">
      <c r="A1184" s="59">
        <v>98</v>
      </c>
      <c r="B1184" s="59">
        <v>136</v>
      </c>
      <c r="C1184" s="59">
        <v>230</v>
      </c>
      <c r="D1184" s="59">
        <v>94</v>
      </c>
      <c r="E1184" s="59">
        <v>38</v>
      </c>
      <c r="F1184" s="59">
        <v>26</v>
      </c>
      <c r="G1184" s="59">
        <v>608</v>
      </c>
    </row>
    <row r="1185" spans="1:7" x14ac:dyDescent="0.25">
      <c r="A1185" s="59">
        <v>32</v>
      </c>
      <c r="B1185" s="59">
        <v>72</v>
      </c>
      <c r="C1185" s="59">
        <v>132</v>
      </c>
      <c r="D1185" s="59">
        <v>60</v>
      </c>
      <c r="E1185" s="59">
        <v>40</v>
      </c>
      <c r="F1185" s="59">
        <v>18</v>
      </c>
      <c r="G1185" s="59">
        <v>1070</v>
      </c>
    </row>
    <row r="1186" spans="1:7" x14ac:dyDescent="0.25">
      <c r="A1186" s="59">
        <v>16</v>
      </c>
      <c r="B1186" s="59">
        <v>57</v>
      </c>
      <c r="C1186" s="59">
        <v>100</v>
      </c>
      <c r="D1186" s="59">
        <v>43</v>
      </c>
      <c r="E1186" s="59">
        <v>41</v>
      </c>
      <c r="F1186" s="59">
        <v>14</v>
      </c>
      <c r="G1186" s="59">
        <v>388</v>
      </c>
    </row>
    <row r="1187" spans="1:7" x14ac:dyDescent="0.25">
      <c r="A1187" s="59">
        <v>48</v>
      </c>
      <c r="B1187" s="59">
        <v>90</v>
      </c>
      <c r="C1187" s="59">
        <v>151</v>
      </c>
      <c r="D1187" s="59">
        <v>61</v>
      </c>
      <c r="E1187" s="59">
        <v>42</v>
      </c>
      <c r="F1187" s="59">
        <v>19</v>
      </c>
      <c r="G1187" s="59">
        <v>329</v>
      </c>
    </row>
    <row r="1188" spans="1:7" x14ac:dyDescent="0.25">
      <c r="A1188" s="59">
        <v>44</v>
      </c>
      <c r="B1188" s="59">
        <v>96</v>
      </c>
      <c r="C1188" s="59">
        <v>160</v>
      </c>
      <c r="D1188" s="59">
        <v>64</v>
      </c>
      <c r="E1188" s="59">
        <v>52</v>
      </c>
      <c r="F1188" s="59">
        <v>21</v>
      </c>
      <c r="G1188" s="59">
        <v>467</v>
      </c>
    </row>
    <row r="1189" spans="1:7" x14ac:dyDescent="0.25">
      <c r="A1189" s="59">
        <v>-12</v>
      </c>
      <c r="B1189" s="59">
        <v>49</v>
      </c>
      <c r="C1189" s="59">
        <v>169</v>
      </c>
      <c r="D1189" s="59">
        <v>81</v>
      </c>
      <c r="E1189" s="59">
        <v>61</v>
      </c>
      <c r="F1189" s="59">
        <v>37</v>
      </c>
      <c r="G1189" s="59">
        <v>1334</v>
      </c>
    </row>
    <row r="1190" spans="1:7" x14ac:dyDescent="0.25">
      <c r="A1190" s="59">
        <v>0</v>
      </c>
      <c r="B1190" s="59">
        <v>82</v>
      </c>
      <c r="C1190" s="59">
        <v>141</v>
      </c>
      <c r="D1190" s="59">
        <v>59</v>
      </c>
      <c r="E1190" s="59">
        <v>82</v>
      </c>
      <c r="F1190" s="59">
        <v>53</v>
      </c>
      <c r="G1190" s="59">
        <v>338</v>
      </c>
    </row>
    <row r="1191" spans="1:7" x14ac:dyDescent="0.25">
      <c r="A1191" s="59">
        <v>17</v>
      </c>
      <c r="B1191" s="59">
        <v>59</v>
      </c>
      <c r="C1191" s="59">
        <v>103</v>
      </c>
      <c r="D1191" s="59">
        <v>44</v>
      </c>
      <c r="E1191" s="59">
        <v>42</v>
      </c>
      <c r="F1191" s="59">
        <v>14</v>
      </c>
      <c r="G1191" s="59">
        <v>258</v>
      </c>
    </row>
    <row r="1192" spans="1:7" x14ac:dyDescent="0.25">
      <c r="A1192" s="59">
        <v>1</v>
      </c>
      <c r="B1192" s="59">
        <v>49</v>
      </c>
      <c r="C1192" s="59">
        <v>89</v>
      </c>
      <c r="D1192" s="59">
        <v>40</v>
      </c>
      <c r="E1192" s="59">
        <v>48</v>
      </c>
      <c r="F1192" s="59">
        <v>15</v>
      </c>
      <c r="G1192" s="59">
        <v>219</v>
      </c>
    </row>
    <row r="1193" spans="1:7" x14ac:dyDescent="0.25">
      <c r="A1193" s="59">
        <v>31</v>
      </c>
      <c r="B1193" s="59">
        <v>93</v>
      </c>
      <c r="C1193" s="59">
        <v>169</v>
      </c>
      <c r="D1193" s="59">
        <v>76</v>
      </c>
      <c r="E1193" s="59">
        <v>62</v>
      </c>
      <c r="F1193" s="59">
        <v>28</v>
      </c>
      <c r="G1193" s="59">
        <v>613</v>
      </c>
    </row>
    <row r="1194" spans="1:7" x14ac:dyDescent="0.25">
      <c r="A1194" s="59">
        <v>36</v>
      </c>
      <c r="B1194" s="59">
        <v>57</v>
      </c>
      <c r="C1194" s="59">
        <v>96</v>
      </c>
      <c r="D1194" s="59">
        <v>39</v>
      </c>
      <c r="E1194" s="59">
        <v>21</v>
      </c>
      <c r="F1194" s="59">
        <v>10</v>
      </c>
      <c r="G1194" s="59">
        <v>845</v>
      </c>
    </row>
    <row r="1195" spans="1:7" x14ac:dyDescent="0.25">
      <c r="A1195" s="59">
        <v>32</v>
      </c>
      <c r="B1195" s="59">
        <v>60</v>
      </c>
      <c r="C1195" s="59">
        <v>106</v>
      </c>
      <c r="D1195" s="59">
        <v>46</v>
      </c>
      <c r="E1195" s="59">
        <v>28</v>
      </c>
      <c r="F1195" s="59">
        <v>15</v>
      </c>
      <c r="G1195" s="59">
        <v>587</v>
      </c>
    </row>
    <row r="1196" spans="1:7" x14ac:dyDescent="0.25">
      <c r="A1196" s="59">
        <v>31</v>
      </c>
      <c r="B1196" s="59">
        <v>52</v>
      </c>
      <c r="C1196" s="59">
        <v>87</v>
      </c>
      <c r="D1196" s="59">
        <v>35</v>
      </c>
      <c r="E1196" s="59">
        <v>21</v>
      </c>
      <c r="F1196" s="59">
        <v>9</v>
      </c>
      <c r="G1196" s="59">
        <v>894</v>
      </c>
    </row>
    <row r="1197" spans="1:7" x14ac:dyDescent="0.25">
      <c r="A1197" s="59">
        <v>-138</v>
      </c>
      <c r="B1197" s="59">
        <v>-67</v>
      </c>
      <c r="C1197" s="59">
        <v>87</v>
      </c>
      <c r="D1197" s="59">
        <v>128</v>
      </c>
      <c r="E1197" s="59">
        <v>71</v>
      </c>
      <c r="F1197" s="59">
        <v>49</v>
      </c>
      <c r="G1197" s="59">
        <v>1832</v>
      </c>
    </row>
    <row r="1198" spans="1:7" x14ac:dyDescent="0.25">
      <c r="A1198" s="59">
        <v>370</v>
      </c>
      <c r="B1198" s="59">
        <v>548</v>
      </c>
      <c r="C1198" s="59">
        <v>912</v>
      </c>
      <c r="D1198" s="59">
        <v>311</v>
      </c>
      <c r="E1198" s="59">
        <v>178</v>
      </c>
      <c r="F1198" s="59">
        <v>127</v>
      </c>
      <c r="G1198" s="59">
        <v>2654</v>
      </c>
    </row>
    <row r="1199" spans="1:7" x14ac:dyDescent="0.25">
      <c r="A1199" s="59">
        <v>139</v>
      </c>
      <c r="B1199" s="59">
        <v>185</v>
      </c>
      <c r="C1199" s="59">
        <v>312</v>
      </c>
      <c r="D1199" s="59">
        <v>116</v>
      </c>
      <c r="E1199" s="59">
        <v>46</v>
      </c>
      <c r="F1199" s="59">
        <v>35</v>
      </c>
      <c r="G1199" s="59">
        <v>1007</v>
      </c>
    </row>
    <row r="1200" spans="1:7" x14ac:dyDescent="0.25">
      <c r="A1200" s="59">
        <v>205</v>
      </c>
      <c r="B1200" s="59">
        <v>307</v>
      </c>
      <c r="C1200" s="59">
        <v>567</v>
      </c>
      <c r="D1200" s="59">
        <v>268</v>
      </c>
      <c r="E1200" s="59">
        <v>102</v>
      </c>
      <c r="F1200" s="59">
        <v>80</v>
      </c>
      <c r="G1200" s="59">
        <v>1319</v>
      </c>
    </row>
    <row r="1201" spans="1:7" x14ac:dyDescent="0.25">
      <c r="A1201" s="59">
        <v>72</v>
      </c>
      <c r="B1201" s="59">
        <v>112</v>
      </c>
      <c r="C1201" s="59">
        <v>199</v>
      </c>
      <c r="D1201" s="59">
        <v>87</v>
      </c>
      <c r="E1201" s="59">
        <v>40</v>
      </c>
      <c r="F1201" s="59">
        <v>28</v>
      </c>
      <c r="G1201" s="59">
        <v>564</v>
      </c>
    </row>
    <row r="1202" spans="1:7" x14ac:dyDescent="0.25">
      <c r="A1202" s="59">
        <v>112</v>
      </c>
      <c r="B1202" s="59">
        <v>152</v>
      </c>
      <c r="C1202" s="59">
        <v>256</v>
      </c>
      <c r="D1202" s="59">
        <v>95</v>
      </c>
      <c r="E1202" s="59">
        <v>40</v>
      </c>
      <c r="F1202" s="59">
        <v>29</v>
      </c>
      <c r="G1202" s="59">
        <v>952</v>
      </c>
    </row>
    <row r="1203" spans="1:7" x14ac:dyDescent="0.25">
      <c r="A1203" s="59">
        <v>98</v>
      </c>
      <c r="B1203" s="59">
        <v>136</v>
      </c>
      <c r="C1203" s="59">
        <v>230</v>
      </c>
      <c r="D1203" s="59">
        <v>94</v>
      </c>
      <c r="E1203" s="59">
        <v>38</v>
      </c>
      <c r="F1203" s="59">
        <v>26</v>
      </c>
      <c r="G1203" s="59">
        <v>608</v>
      </c>
    </row>
    <row r="1204" spans="1:7" x14ac:dyDescent="0.25">
      <c r="A1204" s="59">
        <v>30</v>
      </c>
      <c r="B1204" s="59">
        <v>79</v>
      </c>
      <c r="C1204" s="59">
        <v>131</v>
      </c>
      <c r="D1204" s="59">
        <v>52</v>
      </c>
      <c r="E1204" s="59">
        <v>49</v>
      </c>
      <c r="F1204" s="59">
        <v>17</v>
      </c>
      <c r="G1204" s="59">
        <v>668</v>
      </c>
    </row>
    <row r="1205" spans="1:7" x14ac:dyDescent="0.25">
      <c r="A1205" s="59">
        <v>-157</v>
      </c>
      <c r="B1205" s="59">
        <v>-36</v>
      </c>
      <c r="C1205" s="59">
        <v>202</v>
      </c>
      <c r="D1205" s="59">
        <v>266</v>
      </c>
      <c r="E1205" s="59">
        <v>121</v>
      </c>
      <c r="F1205" s="59">
        <v>78</v>
      </c>
      <c r="G1205" s="59">
        <v>2797</v>
      </c>
    </row>
    <row r="1206" spans="1:7" x14ac:dyDescent="0.25">
      <c r="A1206" s="59">
        <v>167</v>
      </c>
      <c r="B1206" s="59">
        <v>266</v>
      </c>
      <c r="C1206" s="59">
        <v>532</v>
      </c>
      <c r="D1206" s="59">
        <v>268</v>
      </c>
      <c r="E1206" s="59">
        <v>99</v>
      </c>
      <c r="F1206" s="59">
        <v>74</v>
      </c>
      <c r="G1206" s="59">
        <v>1819</v>
      </c>
    </row>
    <row r="1207" spans="1:7" x14ac:dyDescent="0.25">
      <c r="A1207" s="59">
        <v>45</v>
      </c>
      <c r="B1207" s="59">
        <v>225</v>
      </c>
      <c r="C1207" s="59">
        <v>387</v>
      </c>
      <c r="D1207" s="59">
        <v>183</v>
      </c>
      <c r="E1207" s="59">
        <v>180</v>
      </c>
      <c r="F1207" s="59">
        <v>147</v>
      </c>
      <c r="G1207" s="59">
        <v>943</v>
      </c>
    </row>
    <row r="1208" spans="1:7" x14ac:dyDescent="0.25">
      <c r="A1208" s="59">
        <v>259</v>
      </c>
      <c r="B1208" s="59">
        <v>387</v>
      </c>
      <c r="C1208" s="59">
        <v>678</v>
      </c>
      <c r="D1208" s="59">
        <v>311</v>
      </c>
      <c r="E1208" s="59">
        <v>128</v>
      </c>
      <c r="F1208" s="59">
        <v>96</v>
      </c>
      <c r="G1208" s="59">
        <v>1742</v>
      </c>
    </row>
    <row r="1209" spans="1:7" x14ac:dyDescent="0.25">
      <c r="A1209" s="59">
        <v>-1</v>
      </c>
      <c r="B1209" s="59">
        <v>46</v>
      </c>
      <c r="C1209" s="59">
        <v>82</v>
      </c>
      <c r="D1209" s="59">
        <v>36</v>
      </c>
      <c r="E1209" s="59">
        <v>47</v>
      </c>
      <c r="F1209" s="59">
        <v>13</v>
      </c>
      <c r="G1209" s="59">
        <v>252</v>
      </c>
    </row>
    <row r="1210" spans="1:7" x14ac:dyDescent="0.25">
      <c r="A1210" s="59">
        <v>45</v>
      </c>
      <c r="B1210" s="59">
        <v>225</v>
      </c>
      <c r="C1210" s="59">
        <v>387</v>
      </c>
      <c r="D1210" s="59">
        <v>150</v>
      </c>
      <c r="E1210" s="59">
        <v>180</v>
      </c>
      <c r="F1210" s="59">
        <v>147</v>
      </c>
      <c r="G1210" s="59">
        <v>943</v>
      </c>
    </row>
    <row r="1211" spans="1:7" x14ac:dyDescent="0.25">
      <c r="A1211" s="59">
        <v>208</v>
      </c>
      <c r="B1211" s="59">
        <v>329</v>
      </c>
      <c r="C1211" s="59">
        <v>567</v>
      </c>
      <c r="D1211" s="59">
        <v>293</v>
      </c>
      <c r="E1211" s="59">
        <v>121</v>
      </c>
      <c r="F1211" s="59">
        <v>78</v>
      </c>
      <c r="G1211" s="59">
        <v>1190</v>
      </c>
    </row>
    <row r="1212" spans="1:7" x14ac:dyDescent="0.25">
      <c r="A1212" s="59">
        <v>150</v>
      </c>
      <c r="B1212" s="59">
        <v>222</v>
      </c>
      <c r="C1212" s="59">
        <v>376</v>
      </c>
      <c r="D1212" s="59">
        <v>190</v>
      </c>
      <c r="E1212" s="59">
        <v>72</v>
      </c>
      <c r="F1212" s="59">
        <v>49</v>
      </c>
      <c r="G1212" s="59">
        <v>833</v>
      </c>
    </row>
    <row r="1213" spans="1:7" x14ac:dyDescent="0.25">
      <c r="A1213" s="59">
        <v>258</v>
      </c>
      <c r="B1213" s="59">
        <v>387</v>
      </c>
      <c r="C1213" s="59">
        <v>678</v>
      </c>
      <c r="D1213" s="59">
        <v>252</v>
      </c>
      <c r="E1213" s="59">
        <v>129</v>
      </c>
      <c r="F1213" s="59">
        <v>96</v>
      </c>
      <c r="G1213" s="59">
        <v>1742</v>
      </c>
    </row>
    <row r="1214" spans="1:7" x14ac:dyDescent="0.25">
      <c r="A1214" s="59">
        <v>168</v>
      </c>
      <c r="B1214" s="59">
        <v>266</v>
      </c>
      <c r="C1214" s="59">
        <v>532</v>
      </c>
      <c r="D1214" s="59">
        <v>233</v>
      </c>
      <c r="E1214" s="59">
        <v>98</v>
      </c>
      <c r="F1214" s="59">
        <v>74</v>
      </c>
      <c r="G1214" s="59">
        <v>1819</v>
      </c>
    </row>
    <row r="1215" spans="1:7" x14ac:dyDescent="0.25">
      <c r="A1215" s="59">
        <v>-378</v>
      </c>
      <c r="B1215" s="59">
        <v>-270</v>
      </c>
      <c r="C1215" s="59">
        <v>27</v>
      </c>
      <c r="D1215" s="59">
        <v>329</v>
      </c>
      <c r="E1215" s="59">
        <v>135</v>
      </c>
      <c r="F1215" s="59">
        <v>102</v>
      </c>
      <c r="G1215" s="59">
        <v>5230</v>
      </c>
    </row>
    <row r="1216" spans="1:7" x14ac:dyDescent="0.25">
      <c r="A1216" s="59">
        <v>9</v>
      </c>
      <c r="B1216" s="59">
        <v>41</v>
      </c>
      <c r="C1216" s="59">
        <v>75</v>
      </c>
      <c r="D1216" s="59">
        <v>34</v>
      </c>
      <c r="E1216" s="59">
        <v>32</v>
      </c>
      <c r="F1216" s="59">
        <v>10</v>
      </c>
      <c r="G1216" s="59">
        <v>1010</v>
      </c>
    </row>
    <row r="1217" spans="1:7" x14ac:dyDescent="0.25">
      <c r="A1217" s="59">
        <v>32</v>
      </c>
      <c r="B1217" s="59">
        <v>43</v>
      </c>
      <c r="C1217" s="59">
        <v>43</v>
      </c>
      <c r="D1217" s="59">
        <v>0</v>
      </c>
      <c r="E1217" s="59">
        <v>11</v>
      </c>
      <c r="F1217" s="59">
        <v>0</v>
      </c>
      <c r="G1217" s="59">
        <v>559</v>
      </c>
    </row>
    <row r="1218" spans="1:7" x14ac:dyDescent="0.25">
      <c r="A1218" s="59">
        <v>17</v>
      </c>
      <c r="B1218" s="59">
        <v>36</v>
      </c>
      <c r="C1218" s="59">
        <v>61</v>
      </c>
      <c r="D1218" s="59">
        <v>25</v>
      </c>
      <c r="E1218" s="59">
        <v>19</v>
      </c>
      <c r="F1218" s="59">
        <v>7</v>
      </c>
      <c r="G1218" s="59">
        <v>854</v>
      </c>
    </row>
    <row r="1219" spans="1:7" x14ac:dyDescent="0.25">
      <c r="A1219" s="59">
        <v>12</v>
      </c>
      <c r="B1219" s="59">
        <v>29</v>
      </c>
      <c r="C1219" s="59">
        <v>49</v>
      </c>
      <c r="D1219" s="59">
        <v>20</v>
      </c>
      <c r="E1219" s="59">
        <v>17</v>
      </c>
      <c r="F1219" s="59">
        <v>5</v>
      </c>
      <c r="G1219" s="59">
        <v>808</v>
      </c>
    </row>
    <row r="1220" spans="1:7" x14ac:dyDescent="0.25">
      <c r="A1220" s="59">
        <v>-10</v>
      </c>
      <c r="B1220" s="59">
        <v>56</v>
      </c>
      <c r="C1220" s="59">
        <v>95</v>
      </c>
      <c r="D1220" s="59">
        <v>39</v>
      </c>
      <c r="E1220" s="59">
        <v>66</v>
      </c>
      <c r="F1220" s="59">
        <v>36</v>
      </c>
      <c r="G1220" s="59">
        <v>517</v>
      </c>
    </row>
    <row r="1221" spans="1:7" x14ac:dyDescent="0.25">
      <c r="A1221" s="59">
        <v>0</v>
      </c>
      <c r="B1221" s="59">
        <v>55</v>
      </c>
      <c r="C1221" s="59">
        <v>94</v>
      </c>
      <c r="D1221" s="59">
        <v>39</v>
      </c>
      <c r="E1221" s="59">
        <v>55</v>
      </c>
      <c r="F1221" s="59">
        <v>12</v>
      </c>
      <c r="G1221" s="59">
        <v>478</v>
      </c>
    </row>
    <row r="1222" spans="1:7" x14ac:dyDescent="0.25">
      <c r="A1222" s="59">
        <v>24</v>
      </c>
      <c r="B1222" s="59">
        <v>44</v>
      </c>
      <c r="C1222" s="59">
        <v>74</v>
      </c>
      <c r="D1222" s="59">
        <v>30</v>
      </c>
      <c r="E1222" s="59">
        <v>20</v>
      </c>
      <c r="F1222" s="59">
        <v>8</v>
      </c>
      <c r="G1222" s="59">
        <v>829</v>
      </c>
    </row>
    <row r="1223" spans="1:7" x14ac:dyDescent="0.25">
      <c r="A1223" s="59">
        <v>27</v>
      </c>
      <c r="B1223" s="59">
        <v>53</v>
      </c>
      <c r="C1223" s="59">
        <v>94</v>
      </c>
      <c r="D1223" s="59">
        <v>41</v>
      </c>
      <c r="E1223" s="59">
        <v>26</v>
      </c>
      <c r="F1223" s="59">
        <v>13</v>
      </c>
      <c r="G1223" s="59">
        <v>592</v>
      </c>
    </row>
    <row r="1224" spans="1:7" x14ac:dyDescent="0.25">
      <c r="A1224" s="59">
        <v>9</v>
      </c>
      <c r="B1224" s="59">
        <v>26</v>
      </c>
      <c r="C1224" s="59">
        <v>44</v>
      </c>
      <c r="D1224" s="59">
        <v>18</v>
      </c>
      <c r="E1224" s="59">
        <v>17</v>
      </c>
      <c r="F1224" s="59">
        <v>5</v>
      </c>
      <c r="G1224" s="59">
        <v>486</v>
      </c>
    </row>
    <row r="1225" spans="1:7" x14ac:dyDescent="0.25">
      <c r="A1225" s="59">
        <v>104</v>
      </c>
      <c r="B1225" s="59">
        <v>172</v>
      </c>
      <c r="C1225" s="59">
        <v>286</v>
      </c>
      <c r="D1225" s="59">
        <v>121</v>
      </c>
      <c r="E1225" s="59">
        <v>68</v>
      </c>
      <c r="F1225" s="59">
        <v>37</v>
      </c>
      <c r="G1225" s="59">
        <v>822</v>
      </c>
    </row>
    <row r="1226" spans="1:7" x14ac:dyDescent="0.25">
      <c r="A1226" s="59">
        <v>129</v>
      </c>
      <c r="B1226" s="59">
        <v>195</v>
      </c>
      <c r="C1226" s="59">
        <v>336</v>
      </c>
      <c r="D1226" s="59">
        <v>133</v>
      </c>
      <c r="E1226" s="59">
        <v>66</v>
      </c>
      <c r="F1226" s="59">
        <v>43</v>
      </c>
      <c r="G1226" s="59">
        <v>692</v>
      </c>
    </row>
    <row r="1227" spans="1:7" x14ac:dyDescent="0.25">
      <c r="A1227" s="59">
        <v>18</v>
      </c>
      <c r="B1227" s="59">
        <v>51</v>
      </c>
      <c r="C1227" s="59">
        <v>85</v>
      </c>
      <c r="D1227" s="59">
        <v>34</v>
      </c>
      <c r="E1227" s="59">
        <v>33</v>
      </c>
      <c r="F1227" s="59">
        <v>10</v>
      </c>
      <c r="G1227" s="59">
        <v>432</v>
      </c>
    </row>
    <row r="1228" spans="1:7" x14ac:dyDescent="0.25">
      <c r="A1228" s="59">
        <v>12</v>
      </c>
      <c r="B1228" s="59">
        <v>64</v>
      </c>
      <c r="C1228" s="59">
        <v>115</v>
      </c>
      <c r="D1228" s="59">
        <v>51</v>
      </c>
      <c r="E1228" s="59">
        <v>52</v>
      </c>
      <c r="F1228" s="59">
        <v>19</v>
      </c>
      <c r="G1228" s="59">
        <v>419</v>
      </c>
    </row>
    <row r="1229" spans="1:7" x14ac:dyDescent="0.25">
      <c r="A1229" s="59">
        <v>20</v>
      </c>
      <c r="B1229" s="59">
        <v>63</v>
      </c>
      <c r="C1229" s="59">
        <v>110</v>
      </c>
      <c r="D1229" s="59">
        <v>47</v>
      </c>
      <c r="E1229" s="59">
        <v>43</v>
      </c>
      <c r="F1229" s="59">
        <v>15</v>
      </c>
      <c r="G1229" s="59">
        <v>420</v>
      </c>
    </row>
    <row r="1230" spans="1:7" x14ac:dyDescent="0.25">
      <c r="A1230" s="59">
        <v>81</v>
      </c>
      <c r="B1230" s="59">
        <v>146</v>
      </c>
      <c r="C1230" s="59">
        <v>291</v>
      </c>
      <c r="D1230" s="59">
        <v>159</v>
      </c>
      <c r="E1230" s="59">
        <v>65</v>
      </c>
      <c r="F1230" s="59">
        <v>40</v>
      </c>
      <c r="G1230" s="59">
        <v>1304</v>
      </c>
    </row>
    <row r="1231" spans="1:7" x14ac:dyDescent="0.25">
      <c r="A1231" s="59">
        <v>75</v>
      </c>
      <c r="B1231" s="59">
        <v>135</v>
      </c>
      <c r="C1231" s="59">
        <v>225</v>
      </c>
      <c r="D1231" s="59">
        <v>90</v>
      </c>
      <c r="E1231" s="59">
        <v>60</v>
      </c>
      <c r="F1231" s="59">
        <v>29</v>
      </c>
      <c r="G1231" s="59">
        <v>1148</v>
      </c>
    </row>
    <row r="1232" spans="1:7" x14ac:dyDescent="0.25">
      <c r="A1232" s="59">
        <v>37</v>
      </c>
      <c r="B1232" s="59">
        <v>59</v>
      </c>
      <c r="C1232" s="59">
        <v>99</v>
      </c>
      <c r="D1232" s="59">
        <v>40</v>
      </c>
      <c r="E1232" s="59">
        <v>22</v>
      </c>
      <c r="F1232" s="59">
        <v>11</v>
      </c>
      <c r="G1232" s="59">
        <v>843</v>
      </c>
    </row>
    <row r="1233" spans="1:7" x14ac:dyDescent="0.25">
      <c r="A1233" s="59">
        <v>29</v>
      </c>
      <c r="B1233" s="59">
        <v>65</v>
      </c>
      <c r="C1233" s="59">
        <v>104</v>
      </c>
      <c r="D1233" s="59">
        <v>39</v>
      </c>
      <c r="E1233" s="59">
        <v>36</v>
      </c>
      <c r="F1233" s="59">
        <v>12</v>
      </c>
      <c r="G1233" s="59">
        <v>380</v>
      </c>
    </row>
    <row r="1234" spans="1:7" x14ac:dyDescent="0.25">
      <c r="A1234" s="59">
        <v>20</v>
      </c>
      <c r="B1234" s="59">
        <v>54</v>
      </c>
      <c r="C1234" s="59">
        <v>90</v>
      </c>
      <c r="D1234" s="59">
        <v>36</v>
      </c>
      <c r="E1234" s="59">
        <v>34</v>
      </c>
      <c r="F1234" s="59">
        <v>11</v>
      </c>
      <c r="G1234" s="59">
        <v>462</v>
      </c>
    </row>
    <row r="1235" spans="1:7" x14ac:dyDescent="0.25">
      <c r="A1235" s="59">
        <v>-5</v>
      </c>
      <c r="B1235" s="59">
        <v>66</v>
      </c>
      <c r="C1235" s="59">
        <v>113</v>
      </c>
      <c r="D1235" s="59">
        <v>47</v>
      </c>
      <c r="E1235" s="59">
        <v>71</v>
      </c>
      <c r="F1235" s="59">
        <v>42</v>
      </c>
      <c r="G1235" s="59">
        <v>622</v>
      </c>
    </row>
    <row r="1236" spans="1:7" x14ac:dyDescent="0.25">
      <c r="A1236" s="59">
        <v>75</v>
      </c>
      <c r="B1236" s="59">
        <v>125</v>
      </c>
      <c r="C1236" s="59">
        <v>211</v>
      </c>
      <c r="D1236" s="59">
        <v>86</v>
      </c>
      <c r="E1236" s="59">
        <v>50</v>
      </c>
      <c r="F1236" s="59">
        <v>27</v>
      </c>
      <c r="G1236" s="59">
        <v>463</v>
      </c>
    </row>
    <row r="1237" spans="1:7" x14ac:dyDescent="0.25">
      <c r="A1237" s="59">
        <v>31</v>
      </c>
      <c r="B1237" s="59">
        <v>173</v>
      </c>
      <c r="C1237" s="59">
        <v>297</v>
      </c>
      <c r="D1237" s="59">
        <v>174</v>
      </c>
      <c r="E1237" s="59">
        <v>142</v>
      </c>
      <c r="F1237" s="59">
        <v>112</v>
      </c>
      <c r="G1237" s="59">
        <v>717</v>
      </c>
    </row>
    <row r="1238" spans="1:7" x14ac:dyDescent="0.25">
      <c r="A1238" s="59">
        <v>36</v>
      </c>
      <c r="B1238" s="59">
        <v>65</v>
      </c>
      <c r="C1238" s="59">
        <v>115</v>
      </c>
      <c r="D1238" s="59">
        <v>50</v>
      </c>
      <c r="E1238" s="59">
        <v>29</v>
      </c>
      <c r="F1238" s="59">
        <v>16</v>
      </c>
      <c r="G1238" s="59">
        <v>587</v>
      </c>
    </row>
    <row r="1239" spans="1:7" x14ac:dyDescent="0.25">
      <c r="A1239" s="59">
        <v>18</v>
      </c>
      <c r="B1239" s="59">
        <v>74</v>
      </c>
      <c r="C1239" s="59">
        <v>133</v>
      </c>
      <c r="D1239" s="59">
        <v>59</v>
      </c>
      <c r="E1239" s="59">
        <v>56</v>
      </c>
      <c r="F1239" s="59">
        <v>22</v>
      </c>
      <c r="G1239" s="59">
        <v>403</v>
      </c>
    </row>
    <row r="1240" spans="1:7" x14ac:dyDescent="0.25">
      <c r="A1240" s="59">
        <v>56</v>
      </c>
      <c r="B1240" s="59">
        <v>103</v>
      </c>
      <c r="C1240" s="59">
        <v>189</v>
      </c>
      <c r="D1240" s="59">
        <v>86</v>
      </c>
      <c r="E1240" s="59">
        <v>47</v>
      </c>
      <c r="F1240" s="59">
        <v>26</v>
      </c>
      <c r="G1240" s="59">
        <v>1081</v>
      </c>
    </row>
    <row r="1241" spans="1:7" x14ac:dyDescent="0.25">
      <c r="A1241" s="59">
        <v>82</v>
      </c>
      <c r="B1241" s="59">
        <v>146</v>
      </c>
      <c r="C1241" s="59">
        <v>291</v>
      </c>
      <c r="D1241" s="59">
        <v>179</v>
      </c>
      <c r="E1241" s="59">
        <v>64</v>
      </c>
      <c r="F1241" s="59">
        <v>40</v>
      </c>
      <c r="G1241" s="59">
        <v>1292</v>
      </c>
    </row>
    <row r="1242" spans="1:7" x14ac:dyDescent="0.25">
      <c r="A1242" s="59">
        <v>-10</v>
      </c>
      <c r="B1242" s="59">
        <v>52</v>
      </c>
      <c r="C1242" s="59">
        <v>89</v>
      </c>
      <c r="D1242" s="59">
        <v>37</v>
      </c>
      <c r="E1242" s="59">
        <v>62</v>
      </c>
      <c r="F1242" s="59">
        <v>33</v>
      </c>
      <c r="G1242" s="59">
        <v>513</v>
      </c>
    </row>
    <row r="1243" spans="1:7" x14ac:dyDescent="0.25">
      <c r="A1243" s="59">
        <v>20</v>
      </c>
      <c r="B1243" s="59">
        <v>62</v>
      </c>
      <c r="C1243" s="59">
        <v>108</v>
      </c>
      <c r="D1243" s="59">
        <v>46</v>
      </c>
      <c r="E1243" s="59">
        <v>42</v>
      </c>
      <c r="F1243" s="59">
        <v>15</v>
      </c>
      <c r="G1243" s="59">
        <v>415</v>
      </c>
    </row>
    <row r="1244" spans="1:7" x14ac:dyDescent="0.25">
      <c r="A1244" s="59">
        <v>9</v>
      </c>
      <c r="B1244" s="59">
        <v>60</v>
      </c>
      <c r="C1244" s="59">
        <v>109</v>
      </c>
      <c r="D1244" s="59">
        <v>49</v>
      </c>
      <c r="E1244" s="59">
        <v>51</v>
      </c>
      <c r="F1244" s="59">
        <v>18</v>
      </c>
      <c r="G1244" s="59">
        <v>414</v>
      </c>
    </row>
    <row r="1245" spans="1:7" x14ac:dyDescent="0.25">
      <c r="A1245" s="59">
        <v>16</v>
      </c>
      <c r="B1245" s="59">
        <v>50</v>
      </c>
      <c r="C1245" s="59">
        <v>91</v>
      </c>
      <c r="D1245" s="59">
        <v>41</v>
      </c>
      <c r="E1245" s="59">
        <v>34</v>
      </c>
      <c r="F1245" s="59">
        <v>12</v>
      </c>
      <c r="G1245" s="59">
        <v>1046</v>
      </c>
    </row>
    <row r="1246" spans="1:7" x14ac:dyDescent="0.25">
      <c r="A1246" s="59">
        <v>53</v>
      </c>
      <c r="B1246" s="59">
        <v>87</v>
      </c>
      <c r="C1246" s="59">
        <v>155</v>
      </c>
      <c r="D1246" s="59">
        <v>68</v>
      </c>
      <c r="E1246" s="59">
        <v>34</v>
      </c>
      <c r="F1246" s="59">
        <v>22</v>
      </c>
      <c r="G1246" s="59">
        <v>587</v>
      </c>
    </row>
    <row r="1247" spans="1:7" x14ac:dyDescent="0.25">
      <c r="A1247" s="59">
        <v>105</v>
      </c>
      <c r="B1247" s="59">
        <v>145</v>
      </c>
      <c r="C1247" s="59">
        <v>245</v>
      </c>
      <c r="D1247" s="59">
        <v>155</v>
      </c>
      <c r="E1247" s="59">
        <v>40</v>
      </c>
      <c r="F1247" s="59">
        <v>28</v>
      </c>
      <c r="G1247" s="59">
        <v>598</v>
      </c>
    </row>
    <row r="1248" spans="1:7" x14ac:dyDescent="0.25">
      <c r="A1248" s="59">
        <v>30</v>
      </c>
      <c r="B1248" s="59">
        <v>79</v>
      </c>
      <c r="C1248" s="59">
        <v>131</v>
      </c>
      <c r="D1248" s="59">
        <v>52</v>
      </c>
      <c r="E1248" s="59">
        <v>49</v>
      </c>
      <c r="F1248" s="59">
        <v>17</v>
      </c>
      <c r="G1248" s="59">
        <v>662</v>
      </c>
    </row>
    <row r="1249" spans="1:7" x14ac:dyDescent="0.25">
      <c r="A1249" s="59">
        <v>144</v>
      </c>
      <c r="B1249" s="59">
        <v>191</v>
      </c>
      <c r="C1249" s="59">
        <v>323</v>
      </c>
      <c r="D1249" s="59">
        <v>68</v>
      </c>
      <c r="E1249" s="59">
        <v>47</v>
      </c>
      <c r="F1249" s="59">
        <v>36</v>
      </c>
      <c r="G1249" s="59">
        <v>994</v>
      </c>
    </row>
    <row r="1250" spans="1:7" x14ac:dyDescent="0.25">
      <c r="A1250" s="59">
        <v>133</v>
      </c>
      <c r="B1250" s="59">
        <v>178</v>
      </c>
      <c r="C1250" s="59">
        <v>301</v>
      </c>
      <c r="D1250" s="59">
        <v>156</v>
      </c>
      <c r="E1250" s="59">
        <v>45</v>
      </c>
      <c r="F1250" s="59">
        <v>34</v>
      </c>
      <c r="G1250" s="59">
        <v>941</v>
      </c>
    </row>
    <row r="1251" spans="1:7" x14ac:dyDescent="0.25">
      <c r="A1251" s="59">
        <v>39</v>
      </c>
      <c r="B1251" s="59">
        <v>68</v>
      </c>
      <c r="C1251" s="59">
        <v>120</v>
      </c>
      <c r="D1251" s="59">
        <v>52</v>
      </c>
      <c r="E1251" s="59">
        <v>29</v>
      </c>
      <c r="F1251" s="59">
        <v>17</v>
      </c>
      <c r="G1251" s="59">
        <v>554</v>
      </c>
    </row>
    <row r="1252" spans="1:7" x14ac:dyDescent="0.25">
      <c r="A1252" s="59">
        <v>132</v>
      </c>
      <c r="B1252" s="59">
        <v>178</v>
      </c>
      <c r="C1252" s="59">
        <v>301</v>
      </c>
      <c r="D1252" s="59">
        <v>160</v>
      </c>
      <c r="E1252" s="59">
        <v>46</v>
      </c>
      <c r="F1252" s="59">
        <v>34</v>
      </c>
      <c r="G1252" s="59">
        <v>941</v>
      </c>
    </row>
    <row r="1253" spans="1:7" x14ac:dyDescent="0.25">
      <c r="A1253" s="59">
        <v>39</v>
      </c>
      <c r="B1253" s="59">
        <v>68</v>
      </c>
      <c r="C1253" s="59">
        <v>120</v>
      </c>
      <c r="D1253" s="59">
        <v>52</v>
      </c>
      <c r="E1253" s="59">
        <v>29</v>
      </c>
      <c r="F1253" s="59">
        <v>17</v>
      </c>
      <c r="G1253" s="59">
        <v>554</v>
      </c>
    </row>
    <row r="1254" spans="1:7" x14ac:dyDescent="0.25">
      <c r="A1254" s="59">
        <v>143</v>
      </c>
      <c r="B1254" s="59">
        <v>191</v>
      </c>
      <c r="C1254" s="59">
        <v>323</v>
      </c>
      <c r="D1254" s="59">
        <v>113</v>
      </c>
      <c r="E1254" s="59">
        <v>48</v>
      </c>
      <c r="F1254" s="59">
        <v>36</v>
      </c>
      <c r="G1254" s="59">
        <v>994</v>
      </c>
    </row>
    <row r="1255" spans="1:7" x14ac:dyDescent="0.25">
      <c r="A1255" s="59">
        <v>105</v>
      </c>
      <c r="B1255" s="59">
        <v>145</v>
      </c>
      <c r="C1255" s="59">
        <v>245</v>
      </c>
      <c r="D1255" s="59">
        <v>139</v>
      </c>
      <c r="E1255" s="59">
        <v>40</v>
      </c>
      <c r="F1255" s="59">
        <v>28</v>
      </c>
      <c r="G1255" s="59">
        <v>598</v>
      </c>
    </row>
    <row r="1256" spans="1:7" x14ac:dyDescent="0.25">
      <c r="A1256" s="59">
        <v>30</v>
      </c>
      <c r="B1256" s="59">
        <v>79</v>
      </c>
      <c r="C1256" s="59">
        <v>131</v>
      </c>
      <c r="D1256" s="59">
        <v>52</v>
      </c>
      <c r="E1256" s="59">
        <v>49</v>
      </c>
      <c r="F1256" s="59">
        <v>17</v>
      </c>
      <c r="G1256" s="59">
        <v>662</v>
      </c>
    </row>
    <row r="1257" spans="1:7" x14ac:dyDescent="0.25">
      <c r="A1257" s="59">
        <v>262</v>
      </c>
      <c r="B1257" s="59">
        <v>392</v>
      </c>
      <c r="C1257" s="59">
        <v>687</v>
      </c>
      <c r="D1257" s="59">
        <v>358</v>
      </c>
      <c r="E1257" s="59">
        <v>130</v>
      </c>
      <c r="F1257" s="59">
        <v>97</v>
      </c>
      <c r="G1257" s="59">
        <v>1714</v>
      </c>
    </row>
    <row r="1258" spans="1:7" x14ac:dyDescent="0.25">
      <c r="A1258" s="59">
        <v>167</v>
      </c>
      <c r="B1258" s="59">
        <v>266</v>
      </c>
      <c r="C1258" s="59">
        <v>532</v>
      </c>
      <c r="D1258" s="59">
        <v>292</v>
      </c>
      <c r="E1258" s="59">
        <v>99</v>
      </c>
      <c r="F1258" s="59">
        <v>74</v>
      </c>
      <c r="G1258" s="59">
        <v>1797</v>
      </c>
    </row>
    <row r="1259" spans="1:7" x14ac:dyDescent="0.25">
      <c r="A1259" s="59">
        <v>150</v>
      </c>
      <c r="B1259" s="59">
        <v>222</v>
      </c>
      <c r="C1259" s="59">
        <v>376</v>
      </c>
      <c r="D1259" s="59">
        <v>165</v>
      </c>
      <c r="E1259" s="59">
        <v>72</v>
      </c>
      <c r="F1259" s="59">
        <v>49</v>
      </c>
      <c r="G1259" s="59">
        <v>817</v>
      </c>
    </row>
    <row r="1260" spans="1:7" x14ac:dyDescent="0.25">
      <c r="A1260" s="59">
        <v>163</v>
      </c>
      <c r="B1260" s="59">
        <v>271</v>
      </c>
      <c r="C1260" s="59">
        <v>467</v>
      </c>
      <c r="D1260" s="59">
        <v>199</v>
      </c>
      <c r="E1260" s="59">
        <v>108</v>
      </c>
      <c r="F1260" s="59">
        <v>64</v>
      </c>
      <c r="G1260" s="59">
        <v>1167</v>
      </c>
    </row>
    <row r="1261" spans="1:7" x14ac:dyDescent="0.25">
      <c r="A1261" s="59">
        <v>262</v>
      </c>
      <c r="B1261" s="59">
        <v>392</v>
      </c>
      <c r="C1261" s="59">
        <v>687</v>
      </c>
      <c r="D1261" s="59">
        <v>277</v>
      </c>
      <c r="E1261" s="59">
        <v>130</v>
      </c>
      <c r="F1261" s="59">
        <v>97</v>
      </c>
      <c r="G1261" s="59">
        <v>1714</v>
      </c>
    </row>
    <row r="1262" spans="1:7" x14ac:dyDescent="0.25">
      <c r="A1262" s="59">
        <v>151</v>
      </c>
      <c r="B1262" s="59">
        <v>222</v>
      </c>
      <c r="C1262" s="59">
        <v>376</v>
      </c>
      <c r="D1262" s="59">
        <v>131</v>
      </c>
      <c r="E1262" s="59">
        <v>71</v>
      </c>
      <c r="F1262" s="59">
        <v>49</v>
      </c>
      <c r="G1262" s="59">
        <v>817</v>
      </c>
    </row>
    <row r="1263" spans="1:7" x14ac:dyDescent="0.25">
      <c r="A1263" s="59">
        <v>167</v>
      </c>
      <c r="B1263" s="59">
        <v>266</v>
      </c>
      <c r="C1263" s="59">
        <v>532</v>
      </c>
      <c r="D1263" s="59">
        <v>241</v>
      </c>
      <c r="E1263" s="59">
        <v>99</v>
      </c>
      <c r="F1263" s="59">
        <v>74</v>
      </c>
      <c r="G1263" s="59">
        <v>1797</v>
      </c>
    </row>
    <row r="1264" spans="1:7" x14ac:dyDescent="0.25">
      <c r="A1264" s="59">
        <v>207</v>
      </c>
      <c r="B1264" s="59">
        <v>348</v>
      </c>
      <c r="C1264" s="59">
        <v>632</v>
      </c>
      <c r="D1264" s="59">
        <v>305</v>
      </c>
      <c r="E1264" s="59">
        <v>141</v>
      </c>
      <c r="F1264" s="59">
        <v>107</v>
      </c>
      <c r="G1264" s="59">
        <v>1809</v>
      </c>
    </row>
    <row r="1265" spans="1:7" x14ac:dyDescent="0.25">
      <c r="A1265" s="59">
        <v>18</v>
      </c>
      <c r="B1265" s="59">
        <v>35</v>
      </c>
      <c r="C1265" s="59">
        <v>58</v>
      </c>
      <c r="D1265" s="59">
        <v>23</v>
      </c>
      <c r="E1265" s="59">
        <v>17</v>
      </c>
      <c r="F1265" s="59">
        <v>6</v>
      </c>
      <c r="G1265" s="59">
        <v>806</v>
      </c>
    </row>
    <row r="1266" spans="1:7" x14ac:dyDescent="0.25">
      <c r="A1266" s="59">
        <v>31</v>
      </c>
      <c r="B1266" s="59">
        <v>43</v>
      </c>
      <c r="C1266" s="59">
        <v>43</v>
      </c>
      <c r="D1266" s="59">
        <v>0</v>
      </c>
      <c r="E1266" s="59">
        <v>12</v>
      </c>
      <c r="F1266" s="59">
        <v>0</v>
      </c>
      <c r="G1266" s="59">
        <v>516</v>
      </c>
    </row>
    <row r="1267" spans="1:7" x14ac:dyDescent="0.25">
      <c r="A1267" s="59">
        <v>15</v>
      </c>
      <c r="B1267" s="59">
        <v>49</v>
      </c>
      <c r="C1267" s="59">
        <v>90</v>
      </c>
      <c r="D1267" s="59">
        <v>41</v>
      </c>
      <c r="E1267" s="59">
        <v>34</v>
      </c>
      <c r="F1267" s="59">
        <v>12</v>
      </c>
      <c r="G1267" s="59">
        <v>1007</v>
      </c>
    </row>
    <row r="1268" spans="1:7" x14ac:dyDescent="0.25">
      <c r="A1268" s="59">
        <v>1</v>
      </c>
      <c r="B1268" s="59">
        <v>18</v>
      </c>
      <c r="C1268" s="59">
        <v>32</v>
      </c>
      <c r="D1268" s="59">
        <v>14</v>
      </c>
      <c r="E1268" s="59">
        <v>17</v>
      </c>
      <c r="F1268" s="59">
        <v>4</v>
      </c>
      <c r="G1268" s="59">
        <v>602</v>
      </c>
    </row>
    <row r="1269" spans="1:7" x14ac:dyDescent="0.25">
      <c r="A1269" s="59">
        <v>19</v>
      </c>
      <c r="B1269" s="59">
        <v>38</v>
      </c>
      <c r="C1269" s="59">
        <v>63</v>
      </c>
      <c r="D1269" s="59">
        <v>25</v>
      </c>
      <c r="E1269" s="59">
        <v>19</v>
      </c>
      <c r="F1269" s="59">
        <v>7</v>
      </c>
      <c r="G1269" s="59">
        <v>851</v>
      </c>
    </row>
    <row r="1270" spans="1:7" x14ac:dyDescent="0.25">
      <c r="A1270" s="59">
        <v>2</v>
      </c>
      <c r="B1270" s="59">
        <v>88</v>
      </c>
      <c r="C1270" s="59">
        <v>151</v>
      </c>
      <c r="D1270" s="59">
        <v>63</v>
      </c>
      <c r="E1270" s="59">
        <v>86</v>
      </c>
      <c r="F1270" s="59">
        <v>57</v>
      </c>
      <c r="G1270" s="59">
        <v>332</v>
      </c>
    </row>
    <row r="1271" spans="1:7" x14ac:dyDescent="0.25">
      <c r="A1271" s="59">
        <v>-41</v>
      </c>
      <c r="B1271" s="59">
        <v>19</v>
      </c>
      <c r="C1271" s="59">
        <v>139</v>
      </c>
      <c r="D1271" s="59">
        <v>59</v>
      </c>
      <c r="E1271" s="59">
        <v>60</v>
      </c>
      <c r="F1271" s="59">
        <v>37</v>
      </c>
      <c r="G1271" s="59">
        <v>1439</v>
      </c>
    </row>
    <row r="1272" spans="1:7" x14ac:dyDescent="0.25">
      <c r="A1272" s="59">
        <v>19</v>
      </c>
      <c r="B1272" s="59">
        <v>60</v>
      </c>
      <c r="C1272" s="59">
        <v>105</v>
      </c>
      <c r="D1272" s="59">
        <v>45</v>
      </c>
      <c r="E1272" s="59">
        <v>41</v>
      </c>
      <c r="F1272" s="59">
        <v>14</v>
      </c>
      <c r="G1272" s="59">
        <v>253</v>
      </c>
    </row>
    <row r="1273" spans="1:7" x14ac:dyDescent="0.25">
      <c r="A1273" s="59">
        <v>-9</v>
      </c>
      <c r="B1273" s="59">
        <v>36</v>
      </c>
      <c r="C1273" s="59">
        <v>65</v>
      </c>
      <c r="D1273" s="59">
        <v>29</v>
      </c>
      <c r="E1273" s="59">
        <v>45</v>
      </c>
      <c r="F1273" s="59">
        <v>11</v>
      </c>
      <c r="G1273" s="59">
        <v>215</v>
      </c>
    </row>
    <row r="1274" spans="1:7" x14ac:dyDescent="0.25">
      <c r="A1274" s="59">
        <v>1</v>
      </c>
      <c r="B1274" s="59">
        <v>48</v>
      </c>
      <c r="C1274" s="59">
        <v>86</v>
      </c>
      <c r="D1274" s="59">
        <v>38</v>
      </c>
      <c r="E1274" s="59">
        <v>47</v>
      </c>
      <c r="F1274" s="59">
        <v>14</v>
      </c>
      <c r="G1274" s="59">
        <v>248</v>
      </c>
    </row>
    <row r="1275" spans="1:7" x14ac:dyDescent="0.25">
      <c r="A1275" s="59">
        <v>29</v>
      </c>
      <c r="B1275" s="59">
        <v>49</v>
      </c>
      <c r="C1275" s="59">
        <v>83</v>
      </c>
      <c r="D1275" s="59">
        <v>34</v>
      </c>
      <c r="E1275" s="59">
        <v>20</v>
      </c>
      <c r="F1275" s="59">
        <v>9</v>
      </c>
      <c r="G1275" s="59">
        <v>890</v>
      </c>
    </row>
    <row r="1276" spans="1:7" x14ac:dyDescent="0.25">
      <c r="A1276" s="59">
        <v>28</v>
      </c>
      <c r="B1276" s="59">
        <v>48</v>
      </c>
      <c r="C1276" s="59">
        <v>80</v>
      </c>
      <c r="D1276" s="59">
        <v>32</v>
      </c>
      <c r="E1276" s="59">
        <v>20</v>
      </c>
      <c r="F1276" s="59">
        <v>8</v>
      </c>
      <c r="G1276" s="59">
        <v>841</v>
      </c>
    </row>
    <row r="1277" spans="1:7" x14ac:dyDescent="0.25">
      <c r="A1277" s="59">
        <v>27</v>
      </c>
      <c r="B1277" s="59">
        <v>88</v>
      </c>
      <c r="C1277" s="59">
        <v>160</v>
      </c>
      <c r="D1277" s="59">
        <v>72</v>
      </c>
      <c r="E1277" s="59">
        <v>61</v>
      </c>
      <c r="F1277" s="59">
        <v>27</v>
      </c>
      <c r="G1277" s="59">
        <v>606</v>
      </c>
    </row>
    <row r="1278" spans="1:7" x14ac:dyDescent="0.25">
      <c r="A1278" s="59">
        <v>24</v>
      </c>
      <c r="B1278" s="59">
        <v>60</v>
      </c>
      <c r="C1278" s="59">
        <v>110</v>
      </c>
      <c r="D1278" s="59">
        <v>50</v>
      </c>
      <c r="E1278" s="59">
        <v>36</v>
      </c>
      <c r="F1278" s="59">
        <v>15</v>
      </c>
      <c r="G1278" s="59">
        <v>1064</v>
      </c>
    </row>
    <row r="1279" spans="1:7" x14ac:dyDescent="0.25">
      <c r="A1279" s="59">
        <v>9</v>
      </c>
      <c r="B1279" s="59">
        <v>25</v>
      </c>
      <c r="C1279" s="59">
        <v>41</v>
      </c>
      <c r="D1279" s="59">
        <v>16</v>
      </c>
      <c r="E1279" s="59">
        <v>16</v>
      </c>
      <c r="F1279" s="59">
        <v>4</v>
      </c>
      <c r="G1279" s="59">
        <v>484</v>
      </c>
    </row>
    <row r="1280" spans="1:7" x14ac:dyDescent="0.25">
      <c r="A1280" s="59">
        <v>16</v>
      </c>
      <c r="B1280" s="59">
        <v>33</v>
      </c>
      <c r="C1280" s="59">
        <v>55</v>
      </c>
      <c r="D1280" s="59">
        <v>22</v>
      </c>
      <c r="E1280" s="59">
        <v>17</v>
      </c>
      <c r="F1280" s="59">
        <v>6</v>
      </c>
      <c r="G1280" s="59">
        <v>865</v>
      </c>
    </row>
    <row r="1281" spans="1:7" x14ac:dyDescent="0.25">
      <c r="A1281" s="59">
        <v>103</v>
      </c>
      <c r="B1281" s="59">
        <v>172</v>
      </c>
      <c r="C1281" s="59">
        <v>286</v>
      </c>
      <c r="D1281" s="59">
        <v>153</v>
      </c>
      <c r="E1281" s="59">
        <v>69</v>
      </c>
      <c r="F1281" s="59">
        <v>37</v>
      </c>
      <c r="G1281" s="59">
        <v>810</v>
      </c>
    </row>
    <row r="1282" spans="1:7" x14ac:dyDescent="0.25">
      <c r="A1282" s="59">
        <v>103</v>
      </c>
      <c r="B1282" s="59">
        <v>161</v>
      </c>
      <c r="C1282" s="59">
        <v>277</v>
      </c>
      <c r="D1282" s="59">
        <v>85</v>
      </c>
      <c r="E1282" s="59">
        <v>58</v>
      </c>
      <c r="F1282" s="59">
        <v>35</v>
      </c>
      <c r="G1282" s="59">
        <v>678</v>
      </c>
    </row>
    <row r="1283" spans="1:7" x14ac:dyDescent="0.25">
      <c r="A1283" s="59">
        <v>81</v>
      </c>
      <c r="B1283" s="59">
        <v>146</v>
      </c>
      <c r="C1283" s="59">
        <v>291</v>
      </c>
      <c r="D1283" s="59">
        <v>95</v>
      </c>
      <c r="E1283" s="59">
        <v>65</v>
      </c>
      <c r="F1283" s="59">
        <v>40</v>
      </c>
      <c r="G1283" s="59">
        <v>1292</v>
      </c>
    </row>
    <row r="1284" spans="1:7" x14ac:dyDescent="0.25">
      <c r="A1284" s="59">
        <v>8</v>
      </c>
      <c r="B1284" s="59">
        <v>60</v>
      </c>
      <c r="C1284" s="59">
        <v>109</v>
      </c>
      <c r="D1284" s="59">
        <v>49</v>
      </c>
      <c r="E1284" s="59">
        <v>52</v>
      </c>
      <c r="F1284" s="59">
        <v>18</v>
      </c>
      <c r="G1284" s="59">
        <v>414</v>
      </c>
    </row>
    <row r="1285" spans="1:7" x14ac:dyDescent="0.25">
      <c r="A1285" s="59">
        <v>19</v>
      </c>
      <c r="B1285" s="59">
        <v>62</v>
      </c>
      <c r="C1285" s="59">
        <v>108</v>
      </c>
      <c r="D1285" s="59">
        <v>46</v>
      </c>
      <c r="E1285" s="59">
        <v>43</v>
      </c>
      <c r="F1285" s="59">
        <v>15</v>
      </c>
      <c r="G1285" s="59">
        <v>415</v>
      </c>
    </row>
    <row r="1286" spans="1:7" x14ac:dyDescent="0.25">
      <c r="A1286" s="59">
        <v>19</v>
      </c>
      <c r="B1286" s="59">
        <v>51</v>
      </c>
      <c r="C1286" s="59">
        <v>85</v>
      </c>
      <c r="D1286" s="59">
        <v>34</v>
      </c>
      <c r="E1286" s="59">
        <v>32</v>
      </c>
      <c r="F1286" s="59">
        <v>10</v>
      </c>
      <c r="G1286" s="59">
        <v>428</v>
      </c>
    </row>
    <row r="1287" spans="1:7" x14ac:dyDescent="0.25">
      <c r="A1287" s="59">
        <v>-11</v>
      </c>
      <c r="B1287" s="59">
        <v>52</v>
      </c>
      <c r="C1287" s="59">
        <v>89</v>
      </c>
      <c r="D1287" s="59">
        <v>37</v>
      </c>
      <c r="E1287" s="59">
        <v>63</v>
      </c>
      <c r="F1287" s="59">
        <v>33</v>
      </c>
      <c r="G1287" s="59">
        <v>513</v>
      </c>
    </row>
    <row r="1288" spans="1:7" x14ac:dyDescent="0.25">
      <c r="A1288" s="59">
        <v>41</v>
      </c>
      <c r="B1288" s="59">
        <v>79</v>
      </c>
      <c r="C1288" s="59">
        <v>126</v>
      </c>
      <c r="D1288" s="59">
        <v>47</v>
      </c>
      <c r="E1288" s="59">
        <v>38</v>
      </c>
      <c r="F1288" s="59">
        <v>14</v>
      </c>
      <c r="G1288" s="59">
        <v>366</v>
      </c>
    </row>
    <row r="1289" spans="1:7" x14ac:dyDescent="0.25">
      <c r="A1289" s="59">
        <v>63</v>
      </c>
      <c r="B1289" s="59">
        <v>91</v>
      </c>
      <c r="C1289" s="59">
        <v>154</v>
      </c>
      <c r="D1289" s="59">
        <v>63</v>
      </c>
      <c r="E1289" s="59">
        <v>28</v>
      </c>
      <c r="F1289" s="59">
        <v>17</v>
      </c>
      <c r="G1289" s="59">
        <v>864</v>
      </c>
    </row>
    <row r="1290" spans="1:7" x14ac:dyDescent="0.25">
      <c r="A1290" s="59">
        <v>20</v>
      </c>
      <c r="B1290" s="59">
        <v>54</v>
      </c>
      <c r="C1290" s="59">
        <v>90</v>
      </c>
      <c r="D1290" s="59">
        <v>36</v>
      </c>
      <c r="E1290" s="59">
        <v>34</v>
      </c>
      <c r="F1290" s="59">
        <v>11</v>
      </c>
      <c r="G1290" s="59">
        <v>458</v>
      </c>
    </row>
    <row r="1291" spans="1:7" x14ac:dyDescent="0.25">
      <c r="A1291" s="59">
        <v>-7</v>
      </c>
      <c r="B1291" s="59">
        <v>61</v>
      </c>
      <c r="C1291" s="59">
        <v>105</v>
      </c>
      <c r="D1291" s="59">
        <v>44</v>
      </c>
      <c r="E1291" s="59">
        <v>68</v>
      </c>
      <c r="F1291" s="59">
        <v>39</v>
      </c>
      <c r="G1291" s="59">
        <v>617</v>
      </c>
    </row>
    <row r="1292" spans="1:7" x14ac:dyDescent="0.25">
      <c r="A1292" s="59">
        <v>70</v>
      </c>
      <c r="B1292" s="59">
        <v>123</v>
      </c>
      <c r="C1292" s="59">
        <v>226</v>
      </c>
      <c r="D1292" s="59">
        <v>87</v>
      </c>
      <c r="E1292" s="59">
        <v>53</v>
      </c>
      <c r="F1292" s="59">
        <v>31</v>
      </c>
      <c r="G1292" s="59">
        <v>1073</v>
      </c>
    </row>
    <row r="1293" spans="1:7" x14ac:dyDescent="0.25">
      <c r="A1293" s="59">
        <v>18</v>
      </c>
      <c r="B1293" s="59">
        <v>39</v>
      </c>
      <c r="C1293" s="59">
        <v>69</v>
      </c>
      <c r="D1293" s="59">
        <v>30</v>
      </c>
      <c r="E1293" s="59">
        <v>21</v>
      </c>
      <c r="F1293" s="59">
        <v>9</v>
      </c>
      <c r="G1293" s="59">
        <v>581</v>
      </c>
    </row>
    <row r="1294" spans="1:7" x14ac:dyDescent="0.25">
      <c r="A1294" s="59">
        <v>21</v>
      </c>
      <c r="B1294" s="59">
        <v>77</v>
      </c>
      <c r="C1294" s="59">
        <v>140</v>
      </c>
      <c r="D1294" s="59">
        <v>63</v>
      </c>
      <c r="E1294" s="59">
        <v>56</v>
      </c>
      <c r="F1294" s="59">
        <v>23</v>
      </c>
      <c r="G1294" s="59">
        <v>397</v>
      </c>
    </row>
    <row r="1295" spans="1:7" x14ac:dyDescent="0.25">
      <c r="A1295" s="59">
        <v>35</v>
      </c>
      <c r="B1295" s="59">
        <v>184</v>
      </c>
      <c r="C1295" s="59">
        <v>317</v>
      </c>
      <c r="D1295" s="59">
        <v>146</v>
      </c>
      <c r="E1295" s="59">
        <v>149</v>
      </c>
      <c r="F1295" s="59">
        <v>120</v>
      </c>
      <c r="G1295" s="59">
        <v>705</v>
      </c>
    </row>
    <row r="1296" spans="1:7" x14ac:dyDescent="0.25">
      <c r="A1296" s="59">
        <v>73</v>
      </c>
      <c r="B1296" s="59">
        <v>132</v>
      </c>
      <c r="C1296" s="59">
        <v>231</v>
      </c>
      <c r="D1296" s="59">
        <v>99</v>
      </c>
      <c r="E1296" s="59">
        <v>59</v>
      </c>
      <c r="F1296" s="59">
        <v>32</v>
      </c>
      <c r="G1296" s="59">
        <v>565</v>
      </c>
    </row>
    <row r="1297" spans="1:7" x14ac:dyDescent="0.25">
      <c r="A1297" s="59">
        <v>28</v>
      </c>
      <c r="B1297" s="59">
        <v>49</v>
      </c>
      <c r="C1297" s="59">
        <v>83</v>
      </c>
      <c r="D1297" s="59">
        <v>34</v>
      </c>
      <c r="E1297" s="59">
        <v>21</v>
      </c>
      <c r="F1297" s="59">
        <v>9</v>
      </c>
      <c r="G1297" s="59">
        <v>890</v>
      </c>
    </row>
    <row r="1298" spans="1:7" x14ac:dyDescent="0.25">
      <c r="A1298" s="59">
        <v>12</v>
      </c>
      <c r="B1298" s="59">
        <v>28</v>
      </c>
      <c r="C1298" s="59">
        <v>47</v>
      </c>
      <c r="D1298" s="59">
        <v>19</v>
      </c>
      <c r="E1298" s="59">
        <v>16</v>
      </c>
      <c r="F1298" s="59">
        <v>5</v>
      </c>
      <c r="G1298" s="59">
        <v>811</v>
      </c>
    </row>
    <row r="1299" spans="1:7" x14ac:dyDescent="0.25">
      <c r="A1299" s="59">
        <v>28</v>
      </c>
      <c r="B1299" s="59">
        <v>88</v>
      </c>
      <c r="C1299" s="59">
        <v>160</v>
      </c>
      <c r="D1299" s="59">
        <v>72</v>
      </c>
      <c r="E1299" s="59">
        <v>60</v>
      </c>
      <c r="F1299" s="59">
        <v>27</v>
      </c>
      <c r="G1299" s="59">
        <v>606</v>
      </c>
    </row>
    <row r="1300" spans="1:7" x14ac:dyDescent="0.25">
      <c r="A1300" s="59">
        <v>24</v>
      </c>
      <c r="B1300" s="59">
        <v>60</v>
      </c>
      <c r="C1300" s="59">
        <v>110</v>
      </c>
      <c r="D1300" s="59">
        <v>50</v>
      </c>
      <c r="E1300" s="59">
        <v>36</v>
      </c>
      <c r="F1300" s="59">
        <v>15</v>
      </c>
      <c r="G1300" s="59">
        <v>1064</v>
      </c>
    </row>
    <row r="1301" spans="1:7" x14ac:dyDescent="0.25">
      <c r="A1301" s="59">
        <v>-8</v>
      </c>
      <c r="B1301" s="59">
        <v>61</v>
      </c>
      <c r="C1301" s="59">
        <v>105</v>
      </c>
      <c r="D1301" s="59">
        <v>44</v>
      </c>
      <c r="E1301" s="59">
        <v>69</v>
      </c>
      <c r="F1301" s="59">
        <v>39</v>
      </c>
      <c r="G1301" s="59">
        <v>617</v>
      </c>
    </row>
    <row r="1302" spans="1:7" x14ac:dyDescent="0.25">
      <c r="A1302" s="59">
        <v>16</v>
      </c>
      <c r="B1302" s="59">
        <v>56</v>
      </c>
      <c r="C1302" s="59">
        <v>98</v>
      </c>
      <c r="D1302" s="59">
        <v>42</v>
      </c>
      <c r="E1302" s="59">
        <v>40</v>
      </c>
      <c r="F1302" s="59">
        <v>13</v>
      </c>
      <c r="G1302" s="59">
        <v>384</v>
      </c>
    </row>
    <row r="1303" spans="1:7" x14ac:dyDescent="0.25">
      <c r="A1303" s="59">
        <v>75</v>
      </c>
      <c r="B1303" s="59">
        <v>135</v>
      </c>
      <c r="C1303" s="59">
        <v>225</v>
      </c>
      <c r="D1303" s="59">
        <v>90</v>
      </c>
      <c r="E1303" s="59">
        <v>60</v>
      </c>
      <c r="F1303" s="59">
        <v>29</v>
      </c>
      <c r="G1303" s="59">
        <v>1139</v>
      </c>
    </row>
    <row r="1304" spans="1:7" x14ac:dyDescent="0.25">
      <c r="A1304" s="59">
        <v>44</v>
      </c>
      <c r="B1304" s="59">
        <v>68</v>
      </c>
      <c r="C1304" s="59">
        <v>114</v>
      </c>
      <c r="D1304" s="59">
        <v>46</v>
      </c>
      <c r="E1304" s="59">
        <v>24</v>
      </c>
      <c r="F1304" s="59">
        <v>12</v>
      </c>
      <c r="G1304" s="59">
        <v>880</v>
      </c>
    </row>
    <row r="1305" spans="1:7" x14ac:dyDescent="0.25">
      <c r="A1305" s="59">
        <v>63</v>
      </c>
      <c r="B1305" s="59">
        <v>91</v>
      </c>
      <c r="C1305" s="59">
        <v>154</v>
      </c>
      <c r="D1305" s="59">
        <v>63</v>
      </c>
      <c r="E1305" s="59">
        <v>28</v>
      </c>
      <c r="F1305" s="59">
        <v>17</v>
      </c>
      <c r="G1305" s="59">
        <v>864</v>
      </c>
    </row>
    <row r="1306" spans="1:7" x14ac:dyDescent="0.25">
      <c r="A1306" s="59">
        <v>18</v>
      </c>
      <c r="B1306" s="59">
        <v>39</v>
      </c>
      <c r="C1306" s="59">
        <v>69</v>
      </c>
      <c r="D1306" s="59">
        <v>30</v>
      </c>
      <c r="E1306" s="59">
        <v>21</v>
      </c>
      <c r="F1306" s="59">
        <v>9</v>
      </c>
      <c r="G1306" s="59">
        <v>581</v>
      </c>
    </row>
    <row r="1307" spans="1:7" x14ac:dyDescent="0.25">
      <c r="A1307" s="59">
        <v>20</v>
      </c>
      <c r="B1307" s="59">
        <v>77</v>
      </c>
      <c r="C1307" s="59">
        <v>140</v>
      </c>
      <c r="D1307" s="59">
        <v>63</v>
      </c>
      <c r="E1307" s="59">
        <v>57</v>
      </c>
      <c r="F1307" s="59">
        <v>23</v>
      </c>
      <c r="G1307" s="59">
        <v>397</v>
      </c>
    </row>
    <row r="1308" spans="1:7" x14ac:dyDescent="0.25">
      <c r="A1308" s="59">
        <v>70</v>
      </c>
      <c r="B1308" s="59">
        <v>123</v>
      </c>
      <c r="C1308" s="59">
        <v>226</v>
      </c>
      <c r="D1308" s="59">
        <v>88</v>
      </c>
      <c r="E1308" s="59">
        <v>53</v>
      </c>
      <c r="F1308" s="59">
        <v>31</v>
      </c>
      <c r="G1308" s="59">
        <v>1073</v>
      </c>
    </row>
    <row r="1309" spans="1:7" x14ac:dyDescent="0.25">
      <c r="A1309" s="59">
        <v>35</v>
      </c>
      <c r="B1309" s="59">
        <v>184</v>
      </c>
      <c r="C1309" s="59">
        <v>317</v>
      </c>
      <c r="D1309" s="59">
        <v>151</v>
      </c>
      <c r="E1309" s="59">
        <v>149</v>
      </c>
      <c r="F1309" s="59">
        <v>120</v>
      </c>
      <c r="G1309" s="59">
        <v>705</v>
      </c>
    </row>
    <row r="1310" spans="1:7" x14ac:dyDescent="0.25">
      <c r="A1310" s="59">
        <v>73</v>
      </c>
      <c r="B1310" s="59">
        <v>132</v>
      </c>
      <c r="C1310" s="59">
        <v>231</v>
      </c>
      <c r="D1310" s="59">
        <v>99</v>
      </c>
      <c r="E1310" s="59">
        <v>59</v>
      </c>
      <c r="F1310" s="59">
        <v>32</v>
      </c>
      <c r="G1310" s="59">
        <v>565</v>
      </c>
    </row>
    <row r="1311" spans="1:7" x14ac:dyDescent="0.25">
      <c r="A1311" s="59">
        <v>104</v>
      </c>
      <c r="B1311" s="59">
        <v>172</v>
      </c>
      <c r="C1311" s="59">
        <v>286</v>
      </c>
      <c r="D1311" s="59">
        <v>87</v>
      </c>
      <c r="E1311" s="59">
        <v>68</v>
      </c>
      <c r="F1311" s="59">
        <v>37</v>
      </c>
      <c r="G1311" s="59">
        <v>810</v>
      </c>
    </row>
    <row r="1312" spans="1:7" x14ac:dyDescent="0.25">
      <c r="A1312" s="59">
        <v>102</v>
      </c>
      <c r="B1312" s="59">
        <v>161</v>
      </c>
      <c r="C1312" s="59">
        <v>277</v>
      </c>
      <c r="D1312" s="59">
        <v>57</v>
      </c>
      <c r="E1312" s="59">
        <v>59</v>
      </c>
      <c r="F1312" s="59">
        <v>35</v>
      </c>
      <c r="G1312" s="59">
        <v>678</v>
      </c>
    </row>
    <row r="1313" spans="1:7" x14ac:dyDescent="0.25">
      <c r="A1313" s="59">
        <v>16</v>
      </c>
      <c r="B1313" s="59">
        <v>33</v>
      </c>
      <c r="C1313" s="59">
        <v>55</v>
      </c>
      <c r="D1313" s="59">
        <v>22</v>
      </c>
      <c r="E1313" s="59">
        <v>17</v>
      </c>
      <c r="F1313" s="59">
        <v>6</v>
      </c>
      <c r="G1313" s="59">
        <v>865</v>
      </c>
    </row>
    <row r="1314" spans="1:7" x14ac:dyDescent="0.25">
      <c r="A1314" s="59">
        <v>9</v>
      </c>
      <c r="B1314" s="59">
        <v>25</v>
      </c>
      <c r="C1314" s="59">
        <v>41</v>
      </c>
      <c r="D1314" s="59">
        <v>16</v>
      </c>
      <c r="E1314" s="59">
        <v>16</v>
      </c>
      <c r="F1314" s="59">
        <v>4</v>
      </c>
      <c r="G1314" s="59">
        <v>484</v>
      </c>
    </row>
    <row r="1315" spans="1:7" x14ac:dyDescent="0.25">
      <c r="A1315" s="59">
        <v>9</v>
      </c>
      <c r="B1315" s="59">
        <v>60</v>
      </c>
      <c r="C1315" s="59">
        <v>109</v>
      </c>
      <c r="D1315" s="59">
        <v>49</v>
      </c>
      <c r="E1315" s="59">
        <v>51</v>
      </c>
      <c r="F1315" s="59">
        <v>18</v>
      </c>
      <c r="G1315" s="59">
        <v>414</v>
      </c>
    </row>
    <row r="1316" spans="1:7" x14ac:dyDescent="0.25">
      <c r="A1316" s="59">
        <v>6</v>
      </c>
      <c r="B1316" s="59">
        <v>68</v>
      </c>
      <c r="C1316" s="59">
        <v>105</v>
      </c>
      <c r="D1316" s="59">
        <v>37</v>
      </c>
      <c r="E1316" s="59">
        <v>62</v>
      </c>
      <c r="F1316" s="59">
        <v>33</v>
      </c>
      <c r="G1316" s="59">
        <v>540</v>
      </c>
    </row>
    <row r="1317" spans="1:7" x14ac:dyDescent="0.25">
      <c r="A1317" s="59">
        <v>82</v>
      </c>
      <c r="B1317" s="59">
        <v>146</v>
      </c>
      <c r="C1317" s="59">
        <v>291</v>
      </c>
      <c r="D1317" s="59">
        <v>88</v>
      </c>
      <c r="E1317" s="59">
        <v>64</v>
      </c>
      <c r="F1317" s="59">
        <v>40</v>
      </c>
      <c r="G1317" s="59">
        <v>1292</v>
      </c>
    </row>
    <row r="1318" spans="1:7" x14ac:dyDescent="0.25">
      <c r="A1318" s="59">
        <v>563</v>
      </c>
      <c r="B1318" s="59">
        <v>612</v>
      </c>
      <c r="C1318" s="59">
        <v>664</v>
      </c>
      <c r="D1318" s="59">
        <v>52</v>
      </c>
      <c r="E1318" s="59">
        <v>49</v>
      </c>
      <c r="F1318" s="59">
        <v>17</v>
      </c>
      <c r="G1318" s="59">
        <v>-2033</v>
      </c>
    </row>
    <row r="1319" spans="1:7" x14ac:dyDescent="0.25">
      <c r="A1319" s="59">
        <v>20</v>
      </c>
      <c r="B1319" s="59">
        <v>38</v>
      </c>
      <c r="C1319" s="59">
        <v>63</v>
      </c>
      <c r="D1319" s="59">
        <v>25</v>
      </c>
      <c r="E1319" s="59">
        <v>18</v>
      </c>
      <c r="F1319" s="59">
        <v>7</v>
      </c>
      <c r="G1319" s="59">
        <v>851</v>
      </c>
    </row>
    <row r="1320" spans="1:7" x14ac:dyDescent="0.25">
      <c r="A1320" s="59">
        <v>31</v>
      </c>
      <c r="B1320" s="59">
        <v>43</v>
      </c>
      <c r="C1320" s="59">
        <v>43</v>
      </c>
      <c r="D1320" s="59">
        <v>0</v>
      </c>
      <c r="E1320" s="59">
        <v>12</v>
      </c>
      <c r="F1320" s="59">
        <v>0</v>
      </c>
      <c r="G1320" s="59">
        <v>516</v>
      </c>
    </row>
    <row r="1321" spans="1:7" x14ac:dyDescent="0.25">
      <c r="A1321" s="59">
        <v>1</v>
      </c>
      <c r="B1321" s="59">
        <v>48</v>
      </c>
      <c r="C1321" s="59">
        <v>86</v>
      </c>
      <c r="D1321" s="59">
        <v>38</v>
      </c>
      <c r="E1321" s="59">
        <v>47</v>
      </c>
      <c r="F1321" s="59">
        <v>14</v>
      </c>
      <c r="G1321" s="59">
        <v>248</v>
      </c>
    </row>
    <row r="1322" spans="1:7" x14ac:dyDescent="0.25">
      <c r="A1322" s="59">
        <v>1</v>
      </c>
      <c r="B1322" s="59">
        <v>88</v>
      </c>
      <c r="C1322" s="59">
        <v>151</v>
      </c>
      <c r="D1322" s="59">
        <v>63</v>
      </c>
      <c r="E1322" s="59">
        <v>87</v>
      </c>
      <c r="F1322" s="59">
        <v>57</v>
      </c>
      <c r="G1322" s="59">
        <v>332</v>
      </c>
    </row>
    <row r="1323" spans="1:7" x14ac:dyDescent="0.25">
      <c r="A1323" s="59">
        <v>-9</v>
      </c>
      <c r="B1323" s="59">
        <v>36</v>
      </c>
      <c r="C1323" s="59">
        <v>65</v>
      </c>
      <c r="D1323" s="59">
        <v>29</v>
      </c>
      <c r="E1323" s="59">
        <v>45</v>
      </c>
      <c r="F1323" s="59">
        <v>11</v>
      </c>
      <c r="G1323" s="59">
        <v>215</v>
      </c>
    </row>
    <row r="1324" spans="1:7" x14ac:dyDescent="0.25">
      <c r="A1324" s="59">
        <v>48</v>
      </c>
      <c r="B1324" s="59">
        <v>90</v>
      </c>
      <c r="C1324" s="59">
        <v>151</v>
      </c>
      <c r="D1324" s="59">
        <v>61</v>
      </c>
      <c r="E1324" s="59">
        <v>42</v>
      </c>
      <c r="F1324" s="59">
        <v>19</v>
      </c>
      <c r="G1324" s="59">
        <v>322</v>
      </c>
    </row>
    <row r="1325" spans="1:7" x14ac:dyDescent="0.25">
      <c r="A1325" s="59">
        <v>44</v>
      </c>
      <c r="B1325" s="59">
        <v>96</v>
      </c>
      <c r="C1325" s="59">
        <v>160</v>
      </c>
      <c r="D1325" s="59">
        <v>64</v>
      </c>
      <c r="E1325" s="59">
        <v>52</v>
      </c>
      <c r="F1325" s="59">
        <v>21</v>
      </c>
      <c r="G1325" s="59">
        <v>460</v>
      </c>
    </row>
    <row r="1326" spans="1:7" x14ac:dyDescent="0.25">
      <c r="A1326" s="59">
        <v>144</v>
      </c>
      <c r="B1326" s="59">
        <v>191</v>
      </c>
      <c r="C1326" s="59">
        <v>323</v>
      </c>
      <c r="D1326" s="59">
        <v>174</v>
      </c>
      <c r="E1326" s="59">
        <v>47</v>
      </c>
      <c r="F1326" s="59">
        <v>36</v>
      </c>
      <c r="G1326" s="59">
        <v>994</v>
      </c>
    </row>
    <row r="1327" spans="1:7" x14ac:dyDescent="0.25">
      <c r="A1327" s="59">
        <v>133</v>
      </c>
      <c r="B1327" s="59">
        <v>178</v>
      </c>
      <c r="C1327" s="59">
        <v>301</v>
      </c>
      <c r="D1327" s="59">
        <v>171</v>
      </c>
      <c r="E1327" s="59">
        <v>45</v>
      </c>
      <c r="F1327" s="59">
        <v>34</v>
      </c>
      <c r="G1327" s="59">
        <v>941</v>
      </c>
    </row>
    <row r="1328" spans="1:7" x14ac:dyDescent="0.25">
      <c r="A1328" s="59">
        <v>105</v>
      </c>
      <c r="B1328" s="59">
        <v>145</v>
      </c>
      <c r="C1328" s="59">
        <v>245</v>
      </c>
      <c r="D1328" s="59">
        <v>84</v>
      </c>
      <c r="E1328" s="59">
        <v>40</v>
      </c>
      <c r="F1328" s="59">
        <v>28</v>
      </c>
      <c r="G1328" s="59">
        <v>598</v>
      </c>
    </row>
    <row r="1329" spans="1:7" x14ac:dyDescent="0.25">
      <c r="A1329" s="59">
        <v>229</v>
      </c>
      <c r="B1329" s="59">
        <v>369</v>
      </c>
      <c r="C1329" s="59">
        <v>653</v>
      </c>
      <c r="D1329" s="59">
        <v>316</v>
      </c>
      <c r="E1329" s="59">
        <v>140</v>
      </c>
      <c r="F1329" s="59">
        <v>107</v>
      </c>
      <c r="G1329" s="59">
        <v>1565</v>
      </c>
    </row>
    <row r="1330" spans="1:7" x14ac:dyDescent="0.25">
      <c r="A1330" s="59">
        <v>-304</v>
      </c>
      <c r="B1330" s="59">
        <v>-187</v>
      </c>
      <c r="C1330" s="59">
        <v>124</v>
      </c>
      <c r="D1330" s="59">
        <v>331</v>
      </c>
      <c r="E1330" s="59">
        <v>117</v>
      </c>
      <c r="F1330" s="59">
        <v>96</v>
      </c>
      <c r="G1330" s="59">
        <v>3422</v>
      </c>
    </row>
    <row r="1331" spans="1:7" x14ac:dyDescent="0.25">
      <c r="A1331" s="59">
        <v>179</v>
      </c>
      <c r="B1331" s="59">
        <v>277</v>
      </c>
      <c r="C1331" s="59">
        <v>543</v>
      </c>
      <c r="D1331" s="59">
        <v>258</v>
      </c>
      <c r="E1331" s="59">
        <v>98</v>
      </c>
      <c r="F1331" s="59">
        <v>74</v>
      </c>
      <c r="G1331" s="59">
        <v>1319</v>
      </c>
    </row>
    <row r="1332" spans="1:7" x14ac:dyDescent="0.25">
      <c r="A1332" s="59">
        <v>-284</v>
      </c>
      <c r="B1332" s="59">
        <v>-95</v>
      </c>
      <c r="C1332" s="59">
        <v>78</v>
      </c>
      <c r="D1332" s="59">
        <v>130</v>
      </c>
      <c r="E1332" s="59">
        <v>189</v>
      </c>
      <c r="F1332" s="59">
        <v>156</v>
      </c>
      <c r="G1332" s="59">
        <v>2615</v>
      </c>
    </row>
    <row r="1333" spans="1:7" x14ac:dyDescent="0.25">
      <c r="A1333" s="59">
        <v>368</v>
      </c>
      <c r="B1333" s="59">
        <v>546</v>
      </c>
      <c r="C1333" s="59">
        <v>910</v>
      </c>
      <c r="D1333" s="59">
        <v>259</v>
      </c>
      <c r="E1333" s="59">
        <v>178</v>
      </c>
      <c r="F1333" s="59">
        <v>127</v>
      </c>
      <c r="G1333" s="59">
        <v>2617</v>
      </c>
    </row>
    <row r="1334" spans="1:7" x14ac:dyDescent="0.25">
      <c r="A1334" s="59">
        <v>63</v>
      </c>
      <c r="B1334" s="59">
        <v>91</v>
      </c>
      <c r="C1334" s="59">
        <v>154</v>
      </c>
      <c r="D1334" s="59">
        <v>63</v>
      </c>
      <c r="E1334" s="59">
        <v>28</v>
      </c>
      <c r="F1334" s="59">
        <v>17</v>
      </c>
      <c r="G1334" s="59">
        <v>864</v>
      </c>
    </row>
    <row r="1335" spans="1:7" x14ac:dyDescent="0.25">
      <c r="A1335" s="59">
        <v>46</v>
      </c>
      <c r="B1335" s="59">
        <v>70</v>
      </c>
      <c r="C1335" s="59">
        <v>118</v>
      </c>
      <c r="D1335" s="59">
        <v>48</v>
      </c>
      <c r="E1335" s="59">
        <v>24</v>
      </c>
      <c r="F1335" s="59">
        <v>13</v>
      </c>
      <c r="G1335" s="59">
        <v>839</v>
      </c>
    </row>
    <row r="1336" spans="1:7" x14ac:dyDescent="0.25">
      <c r="A1336" s="59">
        <v>61</v>
      </c>
      <c r="B1336" s="59">
        <v>99</v>
      </c>
      <c r="C1336" s="59">
        <v>176</v>
      </c>
      <c r="D1336" s="59">
        <v>77</v>
      </c>
      <c r="E1336" s="59">
        <v>38</v>
      </c>
      <c r="F1336" s="59">
        <v>25</v>
      </c>
      <c r="G1336" s="59">
        <v>581</v>
      </c>
    </row>
    <row r="1337" spans="1:7" x14ac:dyDescent="0.25">
      <c r="A1337" s="59">
        <v>28</v>
      </c>
      <c r="B1337" s="59">
        <v>88</v>
      </c>
      <c r="C1337" s="59">
        <v>160</v>
      </c>
      <c r="D1337" s="59">
        <v>72</v>
      </c>
      <c r="E1337" s="59">
        <v>60</v>
      </c>
      <c r="F1337" s="59">
        <v>27</v>
      </c>
      <c r="G1337" s="59">
        <v>606</v>
      </c>
    </row>
    <row r="1338" spans="1:7" x14ac:dyDescent="0.25">
      <c r="A1338" s="59">
        <v>-7</v>
      </c>
      <c r="B1338" s="59">
        <v>61</v>
      </c>
      <c r="C1338" s="59">
        <v>105</v>
      </c>
      <c r="D1338" s="59">
        <v>44</v>
      </c>
      <c r="E1338" s="59">
        <v>68</v>
      </c>
      <c r="F1338" s="59">
        <v>39</v>
      </c>
      <c r="G1338" s="59">
        <v>-508</v>
      </c>
    </row>
    <row r="1339" spans="1:7" x14ac:dyDescent="0.25">
      <c r="A1339" s="59">
        <v>41</v>
      </c>
      <c r="B1339" s="59">
        <v>79</v>
      </c>
      <c r="C1339" s="59">
        <v>126</v>
      </c>
      <c r="D1339" s="59">
        <v>47</v>
      </c>
      <c r="E1339" s="59">
        <v>38</v>
      </c>
      <c r="F1339" s="59">
        <v>14</v>
      </c>
      <c r="G1339" s="59">
        <v>366</v>
      </c>
    </row>
    <row r="1340" spans="1:7" x14ac:dyDescent="0.25">
      <c r="A1340" s="59">
        <v>21</v>
      </c>
      <c r="B1340" s="59">
        <v>54</v>
      </c>
      <c r="C1340" s="59">
        <v>90</v>
      </c>
      <c r="D1340" s="59">
        <v>36</v>
      </c>
      <c r="E1340" s="59">
        <v>33</v>
      </c>
      <c r="F1340" s="59">
        <v>11</v>
      </c>
      <c r="G1340" s="59">
        <v>458</v>
      </c>
    </row>
    <row r="1341" spans="1:7" x14ac:dyDescent="0.25">
      <c r="A1341" s="59">
        <v>-42</v>
      </c>
      <c r="B1341" s="59">
        <v>19</v>
      </c>
      <c r="C1341" s="59">
        <v>139</v>
      </c>
      <c r="D1341" s="59">
        <v>144</v>
      </c>
      <c r="E1341" s="59">
        <v>61</v>
      </c>
      <c r="F1341" s="59">
        <v>37</v>
      </c>
      <c r="G1341" s="59">
        <v>1439</v>
      </c>
    </row>
    <row r="1342" spans="1:7" x14ac:dyDescent="0.25">
      <c r="A1342" s="59">
        <v>44</v>
      </c>
      <c r="B1342" s="59">
        <v>96</v>
      </c>
      <c r="C1342" s="59">
        <v>160</v>
      </c>
      <c r="D1342" s="59">
        <v>64</v>
      </c>
      <c r="E1342" s="59">
        <v>52</v>
      </c>
      <c r="F1342" s="59">
        <v>21</v>
      </c>
      <c r="G1342" s="59">
        <v>460</v>
      </c>
    </row>
    <row r="1343" spans="1:7" x14ac:dyDescent="0.25">
      <c r="A1343" s="59">
        <v>19</v>
      </c>
      <c r="B1343" s="59">
        <v>38</v>
      </c>
      <c r="C1343" s="59">
        <v>63</v>
      </c>
      <c r="D1343" s="59">
        <v>25</v>
      </c>
      <c r="E1343" s="59">
        <v>19</v>
      </c>
      <c r="F1343" s="59">
        <v>7</v>
      </c>
      <c r="G1343" s="59">
        <v>851</v>
      </c>
    </row>
    <row r="1344" spans="1:7" x14ac:dyDescent="0.25">
      <c r="A1344" s="59">
        <v>15</v>
      </c>
      <c r="B1344" s="59">
        <v>49</v>
      </c>
      <c r="C1344" s="59">
        <v>90</v>
      </c>
      <c r="D1344" s="59">
        <v>41</v>
      </c>
      <c r="E1344" s="59">
        <v>34</v>
      </c>
      <c r="F1344" s="59">
        <v>12</v>
      </c>
      <c r="G1344" s="59">
        <v>1007</v>
      </c>
    </row>
    <row r="1345" spans="1:7" x14ac:dyDescent="0.25">
      <c r="A1345" s="59">
        <v>-8</v>
      </c>
      <c r="B1345" s="59">
        <v>36</v>
      </c>
      <c r="C1345" s="59">
        <v>65</v>
      </c>
      <c r="D1345" s="59">
        <v>29</v>
      </c>
      <c r="E1345" s="59">
        <v>44</v>
      </c>
      <c r="F1345" s="59">
        <v>11</v>
      </c>
      <c r="G1345" s="59">
        <v>-347</v>
      </c>
    </row>
    <row r="1346" spans="1:7" x14ac:dyDescent="0.25">
      <c r="A1346" s="59">
        <v>2</v>
      </c>
      <c r="B1346" s="59">
        <v>88</v>
      </c>
      <c r="C1346" s="59">
        <v>151</v>
      </c>
      <c r="D1346" s="59">
        <v>63</v>
      </c>
      <c r="E1346" s="59">
        <v>86</v>
      </c>
      <c r="F1346" s="59">
        <v>57</v>
      </c>
      <c r="G1346" s="59">
        <v>332</v>
      </c>
    </row>
    <row r="1347" spans="1:7" x14ac:dyDescent="0.25">
      <c r="A1347" s="59">
        <v>18</v>
      </c>
      <c r="B1347" s="59">
        <v>60</v>
      </c>
      <c r="C1347" s="59">
        <v>105</v>
      </c>
      <c r="D1347" s="59">
        <v>45</v>
      </c>
      <c r="E1347" s="59">
        <v>42</v>
      </c>
      <c r="F1347" s="59">
        <v>14</v>
      </c>
      <c r="G1347" s="59">
        <v>253</v>
      </c>
    </row>
    <row r="1348" spans="1:7" x14ac:dyDescent="0.25">
      <c r="A1348" s="59">
        <v>16</v>
      </c>
      <c r="B1348" s="59">
        <v>33</v>
      </c>
      <c r="C1348" s="59">
        <v>55</v>
      </c>
      <c r="D1348" s="59">
        <v>22</v>
      </c>
      <c r="E1348" s="59">
        <v>17</v>
      </c>
      <c r="F1348" s="59">
        <v>6</v>
      </c>
      <c r="G1348" s="59">
        <v>865</v>
      </c>
    </row>
    <row r="1349" spans="1:7" x14ac:dyDescent="0.25">
      <c r="A1349" s="59">
        <v>53</v>
      </c>
      <c r="B1349" s="59">
        <v>87</v>
      </c>
      <c r="C1349" s="59">
        <v>155</v>
      </c>
      <c r="D1349" s="59">
        <v>68</v>
      </c>
      <c r="E1349" s="59">
        <v>34</v>
      </c>
      <c r="F1349" s="59">
        <v>22</v>
      </c>
      <c r="G1349" s="59">
        <v>587</v>
      </c>
    </row>
    <row r="1350" spans="1:7" x14ac:dyDescent="0.25">
      <c r="A1350" s="59">
        <v>34</v>
      </c>
      <c r="B1350" s="59">
        <v>184</v>
      </c>
      <c r="C1350" s="59">
        <v>317</v>
      </c>
      <c r="D1350" s="59">
        <v>196</v>
      </c>
      <c r="E1350" s="59">
        <v>150</v>
      </c>
      <c r="F1350" s="59">
        <v>120</v>
      </c>
      <c r="G1350" s="59">
        <v>705</v>
      </c>
    </row>
    <row r="1351" spans="1:7" x14ac:dyDescent="0.25">
      <c r="A1351" s="59">
        <v>20</v>
      </c>
      <c r="B1351" s="59">
        <v>77</v>
      </c>
      <c r="C1351" s="59">
        <v>140</v>
      </c>
      <c r="D1351" s="59">
        <v>63</v>
      </c>
      <c r="E1351" s="59">
        <v>57</v>
      </c>
      <c r="F1351" s="59">
        <v>23</v>
      </c>
      <c r="G1351" s="59">
        <v>397</v>
      </c>
    </row>
    <row r="1352" spans="1:7" x14ac:dyDescent="0.25">
      <c r="A1352" s="59">
        <v>102</v>
      </c>
      <c r="B1352" s="59">
        <v>161</v>
      </c>
      <c r="C1352" s="59">
        <v>277</v>
      </c>
      <c r="D1352" s="59">
        <v>99</v>
      </c>
      <c r="E1352" s="59">
        <v>59</v>
      </c>
      <c r="F1352" s="59">
        <v>35</v>
      </c>
      <c r="G1352" s="59">
        <v>-1278</v>
      </c>
    </row>
    <row r="1353" spans="1:7" x14ac:dyDescent="0.25">
      <c r="A1353" s="59">
        <v>10</v>
      </c>
      <c r="B1353" s="59">
        <v>25</v>
      </c>
      <c r="C1353" s="59">
        <v>41</v>
      </c>
      <c r="D1353" s="59">
        <v>16</v>
      </c>
      <c r="E1353" s="59">
        <v>15</v>
      </c>
      <c r="F1353" s="59">
        <v>4</v>
      </c>
      <c r="G1353" s="59">
        <v>484</v>
      </c>
    </row>
    <row r="1354" spans="1:7" x14ac:dyDescent="0.25">
      <c r="A1354" s="59">
        <v>103</v>
      </c>
      <c r="B1354" s="59">
        <v>172</v>
      </c>
      <c r="C1354" s="59">
        <v>286</v>
      </c>
      <c r="D1354" s="59">
        <v>130</v>
      </c>
      <c r="E1354" s="59">
        <v>69</v>
      </c>
      <c r="F1354" s="59">
        <v>37</v>
      </c>
      <c r="G1354" s="59">
        <v>810</v>
      </c>
    </row>
    <row r="1355" spans="1:7" x14ac:dyDescent="0.25">
      <c r="A1355" s="59">
        <v>39</v>
      </c>
      <c r="B1355" s="59">
        <v>68</v>
      </c>
      <c r="C1355" s="59">
        <v>120</v>
      </c>
      <c r="D1355" s="59">
        <v>52</v>
      </c>
      <c r="E1355" s="59">
        <v>29</v>
      </c>
      <c r="F1355" s="59">
        <v>17</v>
      </c>
      <c r="G1355" s="59">
        <v>554</v>
      </c>
    </row>
    <row r="1356" spans="1:7" x14ac:dyDescent="0.25">
      <c r="A1356" s="59">
        <v>250</v>
      </c>
      <c r="B1356" s="59">
        <v>367</v>
      </c>
      <c r="C1356" s="59">
        <v>678</v>
      </c>
      <c r="D1356" s="59">
        <v>225</v>
      </c>
      <c r="E1356" s="59">
        <v>117</v>
      </c>
      <c r="F1356" s="59">
        <v>96</v>
      </c>
      <c r="G1356" s="59">
        <v>1296</v>
      </c>
    </row>
    <row r="1357" spans="1:7" x14ac:dyDescent="0.25">
      <c r="A1357" s="59">
        <v>19</v>
      </c>
      <c r="B1357" s="59">
        <v>51</v>
      </c>
      <c r="C1357" s="59">
        <v>85</v>
      </c>
      <c r="D1357" s="59">
        <v>34</v>
      </c>
      <c r="E1357" s="59">
        <v>32</v>
      </c>
      <c r="F1357" s="59">
        <v>10</v>
      </c>
      <c r="G1357" s="59">
        <v>428</v>
      </c>
    </row>
    <row r="1358" spans="1:7" x14ac:dyDescent="0.25">
      <c r="A1358" s="59">
        <v>19</v>
      </c>
      <c r="B1358" s="59">
        <v>62</v>
      </c>
      <c r="C1358" s="59">
        <v>108</v>
      </c>
      <c r="D1358" s="59">
        <v>46</v>
      </c>
      <c r="E1358" s="59">
        <v>43</v>
      </c>
      <c r="F1358" s="59">
        <v>15</v>
      </c>
      <c r="G1358" s="59">
        <v>415</v>
      </c>
    </row>
    <row r="1359" spans="1:7" x14ac:dyDescent="0.25">
      <c r="A1359" s="59">
        <v>30</v>
      </c>
      <c r="B1359" s="59">
        <v>79</v>
      </c>
      <c r="C1359" s="59">
        <v>131</v>
      </c>
      <c r="D1359" s="59">
        <v>52</v>
      </c>
      <c r="E1359" s="59">
        <v>49</v>
      </c>
      <c r="F1359" s="59">
        <v>17</v>
      </c>
      <c r="G1359" s="59">
        <v>-587</v>
      </c>
    </row>
    <row r="1360" spans="1:7" x14ac:dyDescent="0.25">
      <c r="A1360" s="59">
        <v>133</v>
      </c>
      <c r="B1360" s="59">
        <v>178</v>
      </c>
      <c r="C1360" s="59">
        <v>301</v>
      </c>
      <c r="D1360" s="59">
        <v>67</v>
      </c>
      <c r="E1360" s="59">
        <v>45</v>
      </c>
      <c r="F1360" s="59">
        <v>34</v>
      </c>
      <c r="G1360" s="59">
        <v>941</v>
      </c>
    </row>
    <row r="1361" spans="1:7" x14ac:dyDescent="0.25">
      <c r="A1361" s="59">
        <v>105</v>
      </c>
      <c r="B1361" s="59">
        <v>145</v>
      </c>
      <c r="C1361" s="59">
        <v>245</v>
      </c>
      <c r="D1361" s="59">
        <v>153</v>
      </c>
      <c r="E1361" s="59">
        <v>40</v>
      </c>
      <c r="F1361" s="59">
        <v>28</v>
      </c>
      <c r="G1361" s="59">
        <v>598</v>
      </c>
    </row>
    <row r="1362" spans="1:7" x14ac:dyDescent="0.25">
      <c r="A1362" s="59">
        <v>24</v>
      </c>
      <c r="B1362" s="59">
        <v>60</v>
      </c>
      <c r="C1362" s="59">
        <v>110</v>
      </c>
      <c r="D1362" s="59">
        <v>50</v>
      </c>
      <c r="E1362" s="59">
        <v>36</v>
      </c>
      <c r="F1362" s="59">
        <v>15</v>
      </c>
      <c r="G1362" s="59">
        <v>1064</v>
      </c>
    </row>
    <row r="1363" spans="1:7" x14ac:dyDescent="0.25">
      <c r="A1363" s="59">
        <v>15</v>
      </c>
      <c r="B1363" s="59">
        <v>56</v>
      </c>
      <c r="C1363" s="59">
        <v>98</v>
      </c>
      <c r="D1363" s="59">
        <v>42</v>
      </c>
      <c r="E1363" s="59">
        <v>41</v>
      </c>
      <c r="F1363" s="59">
        <v>13</v>
      </c>
      <c r="G1363" s="59">
        <v>384</v>
      </c>
    </row>
    <row r="1364" spans="1:7" x14ac:dyDescent="0.25">
      <c r="A1364" s="59">
        <v>49</v>
      </c>
      <c r="B1364" s="59">
        <v>90</v>
      </c>
      <c r="C1364" s="59">
        <v>151</v>
      </c>
      <c r="D1364" s="59">
        <v>61</v>
      </c>
      <c r="E1364" s="59">
        <v>41</v>
      </c>
      <c r="F1364" s="59">
        <v>19</v>
      </c>
      <c r="G1364" s="59">
        <v>322</v>
      </c>
    </row>
    <row r="1365" spans="1:7" x14ac:dyDescent="0.25">
      <c r="A1365" s="59">
        <v>44</v>
      </c>
      <c r="B1365" s="59">
        <v>96</v>
      </c>
      <c r="C1365" s="59">
        <v>160</v>
      </c>
      <c r="D1365" s="59">
        <v>64</v>
      </c>
      <c r="E1365" s="59">
        <v>52</v>
      </c>
      <c r="F1365" s="59">
        <v>21</v>
      </c>
      <c r="G1365" s="59">
        <v>460</v>
      </c>
    </row>
    <row r="1366" spans="1:7" x14ac:dyDescent="0.25">
      <c r="A1366" s="59">
        <v>-41</v>
      </c>
      <c r="B1366" s="59">
        <v>19</v>
      </c>
      <c r="C1366" s="59">
        <v>139</v>
      </c>
      <c r="D1366" s="59">
        <v>96</v>
      </c>
      <c r="E1366" s="59">
        <v>60</v>
      </c>
      <c r="F1366" s="59">
        <v>37</v>
      </c>
      <c r="G1366" s="59">
        <v>1439</v>
      </c>
    </row>
    <row r="1367" spans="1:7" x14ac:dyDescent="0.25">
      <c r="A1367" s="59">
        <v>2</v>
      </c>
      <c r="B1367" s="59">
        <v>88</v>
      </c>
      <c r="C1367" s="59">
        <v>151</v>
      </c>
      <c r="D1367" s="59">
        <v>63</v>
      </c>
      <c r="E1367" s="59">
        <v>86</v>
      </c>
      <c r="F1367" s="59">
        <v>57</v>
      </c>
      <c r="G1367" s="59">
        <v>332</v>
      </c>
    </row>
    <row r="1368" spans="1:7" x14ac:dyDescent="0.25">
      <c r="A1368" s="59">
        <v>19</v>
      </c>
      <c r="B1368" s="59">
        <v>60</v>
      </c>
      <c r="C1368" s="59">
        <v>105</v>
      </c>
      <c r="D1368" s="59">
        <v>45</v>
      </c>
      <c r="E1368" s="59">
        <v>41</v>
      </c>
      <c r="F1368" s="59">
        <v>14</v>
      </c>
      <c r="G1368" s="59">
        <v>253</v>
      </c>
    </row>
    <row r="1369" spans="1:7" x14ac:dyDescent="0.25">
      <c r="A1369" s="59">
        <v>-9</v>
      </c>
      <c r="B1369" s="59">
        <v>36</v>
      </c>
      <c r="C1369" s="59">
        <v>65</v>
      </c>
      <c r="D1369" s="59">
        <v>29</v>
      </c>
      <c r="E1369" s="59">
        <v>45</v>
      </c>
      <c r="F1369" s="59">
        <v>11</v>
      </c>
      <c r="G1369" s="59">
        <v>215</v>
      </c>
    </row>
    <row r="1370" spans="1:7" x14ac:dyDescent="0.25">
      <c r="A1370" s="59">
        <v>27</v>
      </c>
      <c r="B1370" s="59">
        <v>88</v>
      </c>
      <c r="C1370" s="59">
        <v>160</v>
      </c>
      <c r="D1370" s="59">
        <v>72</v>
      </c>
      <c r="E1370" s="59">
        <v>61</v>
      </c>
      <c r="F1370" s="59">
        <v>27</v>
      </c>
      <c r="G1370" s="59">
        <v>606</v>
      </c>
    </row>
    <row r="1371" spans="1:7" x14ac:dyDescent="0.25">
      <c r="A1371" s="59">
        <v>28</v>
      </c>
      <c r="B1371" s="59">
        <v>48</v>
      </c>
      <c r="C1371" s="59">
        <v>80</v>
      </c>
      <c r="D1371" s="59">
        <v>32</v>
      </c>
      <c r="E1371" s="59">
        <v>20</v>
      </c>
      <c r="F1371" s="59">
        <v>8</v>
      </c>
      <c r="G1371" s="59">
        <v>841</v>
      </c>
    </row>
    <row r="1372" spans="1:7" x14ac:dyDescent="0.25">
      <c r="A1372" s="59">
        <v>62</v>
      </c>
      <c r="B1372" s="59">
        <v>99</v>
      </c>
      <c r="C1372" s="59">
        <v>176</v>
      </c>
      <c r="D1372" s="59">
        <v>77</v>
      </c>
      <c r="E1372" s="59">
        <v>37</v>
      </c>
      <c r="F1372" s="59">
        <v>25</v>
      </c>
      <c r="G1372" s="59">
        <v>581</v>
      </c>
    </row>
    <row r="1373" spans="1:7" x14ac:dyDescent="0.25">
      <c r="A1373" s="59">
        <v>28</v>
      </c>
      <c r="B1373" s="59">
        <v>49</v>
      </c>
      <c r="C1373" s="59">
        <v>83</v>
      </c>
      <c r="D1373" s="59">
        <v>34</v>
      </c>
      <c r="E1373" s="59">
        <v>21</v>
      </c>
      <c r="F1373" s="59">
        <v>9</v>
      </c>
      <c r="G1373" s="59">
        <v>890</v>
      </c>
    </row>
    <row r="1374" spans="1:7" x14ac:dyDescent="0.25">
      <c r="A1374" s="59">
        <v>-139</v>
      </c>
      <c r="B1374" s="59">
        <v>-67</v>
      </c>
      <c r="C1374" s="59">
        <v>87</v>
      </c>
      <c r="D1374" s="59">
        <v>178</v>
      </c>
      <c r="E1374" s="59">
        <v>72</v>
      </c>
      <c r="F1374" s="59">
        <v>49</v>
      </c>
      <c r="G1374" s="59">
        <v>2105</v>
      </c>
    </row>
    <row r="1375" spans="1:7" x14ac:dyDescent="0.25">
      <c r="A1375" s="59">
        <v>368</v>
      </c>
      <c r="B1375" s="59">
        <v>546</v>
      </c>
      <c r="C1375" s="59">
        <v>910</v>
      </c>
      <c r="D1375" s="59">
        <v>405</v>
      </c>
      <c r="E1375" s="59">
        <v>178</v>
      </c>
      <c r="F1375" s="59">
        <v>127</v>
      </c>
      <c r="G1375" s="59">
        <v>2617</v>
      </c>
    </row>
    <row r="1376" spans="1:7" x14ac:dyDescent="0.25">
      <c r="A1376" s="59">
        <v>143</v>
      </c>
      <c r="B1376" s="59">
        <v>191</v>
      </c>
      <c r="C1376" s="59">
        <v>323</v>
      </c>
      <c r="D1376" s="59">
        <v>147</v>
      </c>
      <c r="E1376" s="59">
        <v>48</v>
      </c>
      <c r="F1376" s="59">
        <v>36</v>
      </c>
      <c r="G1376" s="59">
        <v>994</v>
      </c>
    </row>
    <row r="1377" spans="1:7" x14ac:dyDescent="0.25">
      <c r="A1377" s="59">
        <v>249</v>
      </c>
      <c r="B1377" s="59">
        <v>367</v>
      </c>
      <c r="C1377" s="59">
        <v>678</v>
      </c>
      <c r="D1377" s="59">
        <v>332</v>
      </c>
      <c r="E1377" s="59">
        <v>118</v>
      </c>
      <c r="F1377" s="59">
        <v>96</v>
      </c>
      <c r="G1377" s="59">
        <v>1296</v>
      </c>
    </row>
    <row r="1378" spans="1:7" x14ac:dyDescent="0.25">
      <c r="A1378" s="59">
        <v>38</v>
      </c>
      <c r="B1378" s="59">
        <v>68</v>
      </c>
      <c r="C1378" s="59">
        <v>120</v>
      </c>
      <c r="D1378" s="59">
        <v>52</v>
      </c>
      <c r="E1378" s="59">
        <v>30</v>
      </c>
      <c r="F1378" s="59">
        <v>17</v>
      </c>
      <c r="G1378" s="59">
        <v>554</v>
      </c>
    </row>
    <row r="1379" spans="1:7" x14ac:dyDescent="0.25">
      <c r="A1379" s="59">
        <v>133</v>
      </c>
      <c r="B1379" s="59">
        <v>178</v>
      </c>
      <c r="C1379" s="59">
        <v>301</v>
      </c>
      <c r="D1379" s="59">
        <v>96</v>
      </c>
      <c r="E1379" s="59">
        <v>45</v>
      </c>
      <c r="F1379" s="59">
        <v>34</v>
      </c>
      <c r="G1379" s="59">
        <v>941</v>
      </c>
    </row>
    <row r="1380" spans="1:7" x14ac:dyDescent="0.25">
      <c r="A1380" s="59">
        <v>105</v>
      </c>
      <c r="B1380" s="59">
        <v>145</v>
      </c>
      <c r="C1380" s="59">
        <v>245</v>
      </c>
      <c r="D1380" s="59">
        <v>97</v>
      </c>
      <c r="E1380" s="59">
        <v>40</v>
      </c>
      <c r="F1380" s="59">
        <v>28</v>
      </c>
      <c r="G1380" s="59">
        <v>598</v>
      </c>
    </row>
    <row r="1381" spans="1:7" x14ac:dyDescent="0.25">
      <c r="A1381" s="59">
        <v>30</v>
      </c>
      <c r="B1381" s="59">
        <v>79</v>
      </c>
      <c r="C1381" s="59">
        <v>131</v>
      </c>
      <c r="D1381" s="59">
        <v>52</v>
      </c>
      <c r="E1381" s="59">
        <v>49</v>
      </c>
      <c r="F1381" s="59">
        <v>17</v>
      </c>
      <c r="G1381" s="59">
        <v>662</v>
      </c>
    </row>
    <row r="1382" spans="1:7" x14ac:dyDescent="0.25">
      <c r="A1382" s="59">
        <v>-137</v>
      </c>
      <c r="B1382" s="59">
        <v>-30</v>
      </c>
      <c r="C1382" s="59">
        <v>166</v>
      </c>
      <c r="D1382" s="59">
        <v>156</v>
      </c>
      <c r="E1382" s="59">
        <v>107</v>
      </c>
      <c r="F1382" s="59">
        <v>64</v>
      </c>
      <c r="G1382" s="59">
        <v>3139</v>
      </c>
    </row>
    <row r="1383" spans="1:7" x14ac:dyDescent="0.25">
      <c r="A1383" s="59">
        <v>167</v>
      </c>
      <c r="B1383" s="59">
        <v>266</v>
      </c>
      <c r="C1383" s="59">
        <v>532</v>
      </c>
      <c r="D1383" s="59">
        <v>305</v>
      </c>
      <c r="E1383" s="59">
        <v>99</v>
      </c>
      <c r="F1383" s="59">
        <v>74</v>
      </c>
      <c r="G1383" s="59">
        <v>1797</v>
      </c>
    </row>
    <row r="1384" spans="1:7" x14ac:dyDescent="0.25">
      <c r="A1384" s="59">
        <v>50</v>
      </c>
      <c r="B1384" s="59">
        <v>239</v>
      </c>
      <c r="C1384" s="59">
        <v>412</v>
      </c>
      <c r="D1384" s="59">
        <v>218</v>
      </c>
      <c r="E1384" s="59">
        <v>189</v>
      </c>
      <c r="F1384" s="59">
        <v>156</v>
      </c>
      <c r="G1384" s="59">
        <v>927</v>
      </c>
    </row>
    <row r="1385" spans="1:7" x14ac:dyDescent="0.25">
      <c r="A1385" s="59">
        <v>262</v>
      </c>
      <c r="B1385" s="59">
        <v>392</v>
      </c>
      <c r="C1385" s="59">
        <v>687</v>
      </c>
      <c r="D1385" s="59">
        <v>281</v>
      </c>
      <c r="E1385" s="59">
        <v>130</v>
      </c>
      <c r="F1385" s="59">
        <v>97</v>
      </c>
      <c r="G1385" s="59">
        <v>1714</v>
      </c>
    </row>
    <row r="1386" spans="1:7" x14ac:dyDescent="0.25">
      <c r="A1386" s="59">
        <v>1</v>
      </c>
      <c r="B1386" s="59">
        <v>48</v>
      </c>
      <c r="C1386" s="59">
        <v>86</v>
      </c>
      <c r="D1386" s="59">
        <v>38</v>
      </c>
      <c r="E1386" s="59">
        <v>47</v>
      </c>
      <c r="F1386" s="59">
        <v>14</v>
      </c>
      <c r="G1386" s="59">
        <v>248</v>
      </c>
    </row>
    <row r="1387" spans="1:7" x14ac:dyDescent="0.25">
      <c r="A1387" s="59">
        <v>49</v>
      </c>
      <c r="B1387" s="59">
        <v>239</v>
      </c>
      <c r="C1387" s="59">
        <v>412</v>
      </c>
      <c r="D1387" s="59">
        <v>247</v>
      </c>
      <c r="E1387" s="59">
        <v>190</v>
      </c>
      <c r="F1387" s="59">
        <v>156</v>
      </c>
      <c r="G1387" s="59">
        <v>927</v>
      </c>
    </row>
    <row r="1388" spans="1:7" x14ac:dyDescent="0.25">
      <c r="A1388" s="59">
        <v>163</v>
      </c>
      <c r="B1388" s="59">
        <v>271</v>
      </c>
      <c r="C1388" s="59">
        <v>467</v>
      </c>
      <c r="D1388" s="59">
        <v>217</v>
      </c>
      <c r="E1388" s="59">
        <v>108</v>
      </c>
      <c r="F1388" s="59">
        <v>64</v>
      </c>
      <c r="G1388" s="59">
        <v>1167</v>
      </c>
    </row>
    <row r="1389" spans="1:7" x14ac:dyDescent="0.25">
      <c r="A1389" s="59">
        <v>150</v>
      </c>
      <c r="B1389" s="59">
        <v>222</v>
      </c>
      <c r="C1389" s="59">
        <v>376</v>
      </c>
      <c r="D1389" s="59">
        <v>168</v>
      </c>
      <c r="E1389" s="59">
        <v>72</v>
      </c>
      <c r="F1389" s="59">
        <v>49</v>
      </c>
      <c r="G1389" s="59">
        <v>817</v>
      </c>
    </row>
    <row r="1390" spans="1:7" x14ac:dyDescent="0.25">
      <c r="A1390" s="59">
        <v>262</v>
      </c>
      <c r="B1390" s="59">
        <v>392</v>
      </c>
      <c r="C1390" s="59">
        <v>687</v>
      </c>
      <c r="D1390" s="59">
        <v>345</v>
      </c>
      <c r="E1390" s="59">
        <v>130</v>
      </c>
      <c r="F1390" s="59">
        <v>97</v>
      </c>
      <c r="G1390" s="59">
        <v>1714</v>
      </c>
    </row>
    <row r="1391" spans="1:7" x14ac:dyDescent="0.25">
      <c r="A1391" s="59">
        <v>167</v>
      </c>
      <c r="B1391" s="59">
        <v>266</v>
      </c>
      <c r="C1391" s="59">
        <v>532</v>
      </c>
      <c r="D1391" s="59">
        <v>250</v>
      </c>
      <c r="E1391" s="59">
        <v>99</v>
      </c>
      <c r="F1391" s="59">
        <v>74</v>
      </c>
      <c r="G1391" s="59">
        <v>1797</v>
      </c>
    </row>
    <row r="1392" spans="1:7" x14ac:dyDescent="0.25">
      <c r="A1392" s="59">
        <v>-404</v>
      </c>
      <c r="B1392" s="59">
        <v>-284</v>
      </c>
      <c r="C1392" s="59">
        <v>21</v>
      </c>
      <c r="D1392" s="59">
        <v>259</v>
      </c>
      <c r="E1392" s="59">
        <v>141</v>
      </c>
      <c r="F1392" s="59">
        <v>107</v>
      </c>
      <c r="G1392" s="59">
        <v>5807</v>
      </c>
    </row>
    <row r="1393" spans="1:7" x14ac:dyDescent="0.25">
      <c r="A1393" s="59">
        <v>16</v>
      </c>
      <c r="B1393" s="59">
        <v>49</v>
      </c>
      <c r="C1393" s="59">
        <v>90</v>
      </c>
      <c r="D1393" s="59">
        <v>41</v>
      </c>
      <c r="E1393" s="59">
        <v>33</v>
      </c>
      <c r="F1393" s="59">
        <v>12</v>
      </c>
      <c r="G1393" s="59">
        <v>1007</v>
      </c>
    </row>
    <row r="1394" spans="1:7" x14ac:dyDescent="0.25">
      <c r="A1394" s="59">
        <v>32</v>
      </c>
      <c r="B1394" s="59">
        <v>43</v>
      </c>
      <c r="C1394" s="59">
        <v>43</v>
      </c>
      <c r="D1394" s="59">
        <v>0</v>
      </c>
      <c r="E1394" s="59">
        <v>11</v>
      </c>
      <c r="F1394" s="59">
        <v>0</v>
      </c>
      <c r="G1394" s="59">
        <v>516</v>
      </c>
    </row>
    <row r="1395" spans="1:7" x14ac:dyDescent="0.25">
      <c r="A1395" s="59">
        <v>19</v>
      </c>
      <c r="B1395" s="59">
        <v>38</v>
      </c>
      <c r="C1395" s="59">
        <v>63</v>
      </c>
      <c r="D1395" s="59">
        <v>25</v>
      </c>
      <c r="E1395" s="59">
        <v>19</v>
      </c>
      <c r="F1395" s="59">
        <v>7</v>
      </c>
      <c r="G1395" s="59">
        <v>851</v>
      </c>
    </row>
    <row r="1396" spans="1:7" x14ac:dyDescent="0.25">
      <c r="A1396" s="59">
        <v>17</v>
      </c>
      <c r="B1396" s="59">
        <v>35</v>
      </c>
      <c r="C1396" s="59">
        <v>58</v>
      </c>
      <c r="D1396" s="59">
        <v>23</v>
      </c>
      <c r="E1396" s="59">
        <v>18</v>
      </c>
      <c r="F1396" s="59">
        <v>6</v>
      </c>
      <c r="G1396" s="59">
        <v>806</v>
      </c>
    </row>
    <row r="1397" spans="1:7" x14ac:dyDescent="0.25">
      <c r="A1397" s="59">
        <v>-11</v>
      </c>
      <c r="B1397" s="59">
        <v>52</v>
      </c>
      <c r="C1397" s="59">
        <v>89</v>
      </c>
      <c r="D1397" s="59">
        <v>37</v>
      </c>
      <c r="E1397" s="59">
        <v>63</v>
      </c>
      <c r="F1397" s="59">
        <v>33</v>
      </c>
      <c r="G1397" s="59">
        <v>513</v>
      </c>
    </row>
    <row r="1398" spans="1:7" x14ac:dyDescent="0.25">
      <c r="A1398" s="59">
        <v>8</v>
      </c>
      <c r="B1398" s="59">
        <v>67</v>
      </c>
      <c r="C1398" s="59">
        <v>114</v>
      </c>
      <c r="D1398" s="59">
        <v>47</v>
      </c>
      <c r="E1398" s="59">
        <v>59</v>
      </c>
      <c r="F1398" s="59">
        <v>15</v>
      </c>
      <c r="G1398" s="59">
        <v>474</v>
      </c>
    </row>
    <row r="1399" spans="1:7" x14ac:dyDescent="0.25">
      <c r="A1399" s="59">
        <v>19</v>
      </c>
      <c r="B1399" s="59">
        <v>37</v>
      </c>
      <c r="C1399" s="59">
        <v>62</v>
      </c>
      <c r="D1399" s="59">
        <v>25</v>
      </c>
      <c r="E1399" s="59">
        <v>18</v>
      </c>
      <c r="F1399" s="59">
        <v>7</v>
      </c>
      <c r="G1399" s="59">
        <v>826</v>
      </c>
    </row>
    <row r="1400" spans="1:7" x14ac:dyDescent="0.25">
      <c r="A1400" s="59">
        <v>53</v>
      </c>
      <c r="B1400" s="59">
        <v>87</v>
      </c>
      <c r="C1400" s="59">
        <v>155</v>
      </c>
      <c r="D1400" s="59">
        <v>68</v>
      </c>
      <c r="E1400" s="59">
        <v>34</v>
      </c>
      <c r="F1400" s="59">
        <v>22</v>
      </c>
      <c r="G1400" s="59">
        <v>587</v>
      </c>
    </row>
    <row r="1401" spans="1:7" x14ac:dyDescent="0.25">
      <c r="A1401" s="59">
        <v>9</v>
      </c>
      <c r="B1401" s="59">
        <v>25</v>
      </c>
      <c r="C1401" s="59">
        <v>41</v>
      </c>
      <c r="D1401" s="59">
        <v>16</v>
      </c>
      <c r="E1401" s="59">
        <v>16</v>
      </c>
      <c r="F1401" s="59">
        <v>4</v>
      </c>
      <c r="G1401" s="59">
        <v>484</v>
      </c>
    </row>
    <row r="1402" spans="1:7" x14ac:dyDescent="0.25">
      <c r="A1402" s="59">
        <v>104</v>
      </c>
      <c r="B1402" s="59">
        <v>172</v>
      </c>
      <c r="C1402" s="59">
        <v>286</v>
      </c>
      <c r="D1402" s="59">
        <v>78</v>
      </c>
      <c r="E1402" s="59">
        <v>68</v>
      </c>
      <c r="F1402" s="59">
        <v>37</v>
      </c>
      <c r="G1402" s="59">
        <v>810</v>
      </c>
    </row>
    <row r="1403" spans="1:7" x14ac:dyDescent="0.25">
      <c r="A1403" s="59">
        <v>102</v>
      </c>
      <c r="B1403" s="59">
        <v>161</v>
      </c>
      <c r="C1403" s="59">
        <v>277</v>
      </c>
      <c r="D1403" s="59">
        <v>109</v>
      </c>
      <c r="E1403" s="59">
        <v>59</v>
      </c>
      <c r="F1403" s="59">
        <v>35</v>
      </c>
      <c r="G1403" s="59">
        <v>678</v>
      </c>
    </row>
    <row r="1404" spans="1:7" x14ac:dyDescent="0.25">
      <c r="A1404" s="59">
        <v>19</v>
      </c>
      <c r="B1404" s="59">
        <v>51</v>
      </c>
      <c r="C1404" s="59">
        <v>85</v>
      </c>
      <c r="D1404" s="59">
        <v>34</v>
      </c>
      <c r="E1404" s="59">
        <v>32</v>
      </c>
      <c r="F1404" s="59">
        <v>10</v>
      </c>
      <c r="G1404" s="59">
        <v>428</v>
      </c>
    </row>
    <row r="1405" spans="1:7" x14ac:dyDescent="0.25">
      <c r="A1405" s="59">
        <v>9</v>
      </c>
      <c r="B1405" s="59">
        <v>60</v>
      </c>
      <c r="C1405" s="59">
        <v>109</v>
      </c>
      <c r="D1405" s="59">
        <v>49</v>
      </c>
      <c r="E1405" s="59">
        <v>51</v>
      </c>
      <c r="F1405" s="59">
        <v>18</v>
      </c>
      <c r="G1405" s="59">
        <v>414</v>
      </c>
    </row>
    <row r="1406" spans="1:7" x14ac:dyDescent="0.25">
      <c r="A1406" s="59">
        <v>19</v>
      </c>
      <c r="B1406" s="59">
        <v>62</v>
      </c>
      <c r="C1406" s="59">
        <v>108</v>
      </c>
      <c r="D1406" s="59">
        <v>46</v>
      </c>
      <c r="E1406" s="59">
        <v>43</v>
      </c>
      <c r="F1406" s="59">
        <v>15</v>
      </c>
      <c r="G1406" s="59">
        <v>415</v>
      </c>
    </row>
    <row r="1407" spans="1:7" x14ac:dyDescent="0.25">
      <c r="A1407" s="59">
        <v>81</v>
      </c>
      <c r="B1407" s="59">
        <v>146</v>
      </c>
      <c r="C1407" s="59">
        <v>291</v>
      </c>
      <c r="D1407" s="59">
        <v>153</v>
      </c>
      <c r="E1407" s="59">
        <v>65</v>
      </c>
      <c r="F1407" s="59">
        <v>40</v>
      </c>
      <c r="G1407" s="59">
        <v>1292</v>
      </c>
    </row>
    <row r="1408" spans="1:7" x14ac:dyDescent="0.25">
      <c r="A1408" s="59">
        <v>75</v>
      </c>
      <c r="B1408" s="59">
        <v>135</v>
      </c>
      <c r="C1408" s="59">
        <v>225</v>
      </c>
      <c r="D1408" s="59">
        <v>90</v>
      </c>
      <c r="E1408" s="59">
        <v>60</v>
      </c>
      <c r="F1408" s="59">
        <v>29</v>
      </c>
      <c r="G1408" s="59">
        <v>1139</v>
      </c>
    </row>
    <row r="1409" spans="1:7" x14ac:dyDescent="0.25">
      <c r="A1409" s="59">
        <v>45</v>
      </c>
      <c r="B1409" s="59">
        <v>70</v>
      </c>
      <c r="C1409" s="59">
        <v>118</v>
      </c>
      <c r="D1409" s="59">
        <v>48</v>
      </c>
      <c r="E1409" s="59">
        <v>25</v>
      </c>
      <c r="F1409" s="59">
        <v>13</v>
      </c>
      <c r="G1409" s="59">
        <v>839</v>
      </c>
    </row>
    <row r="1410" spans="1:7" x14ac:dyDescent="0.25">
      <c r="A1410" s="59">
        <v>42</v>
      </c>
      <c r="B1410" s="59">
        <v>79</v>
      </c>
      <c r="C1410" s="59">
        <v>126</v>
      </c>
      <c r="D1410" s="59">
        <v>47</v>
      </c>
      <c r="E1410" s="59">
        <v>37</v>
      </c>
      <c r="F1410" s="59">
        <v>14</v>
      </c>
      <c r="G1410" s="59">
        <v>366</v>
      </c>
    </row>
    <row r="1411" spans="1:7" x14ac:dyDescent="0.25">
      <c r="A1411" s="59">
        <v>20</v>
      </c>
      <c r="B1411" s="59">
        <v>54</v>
      </c>
      <c r="C1411" s="59">
        <v>90</v>
      </c>
      <c r="D1411" s="59">
        <v>36</v>
      </c>
      <c r="E1411" s="59">
        <v>34</v>
      </c>
      <c r="F1411" s="59">
        <v>11</v>
      </c>
      <c r="G1411" s="59">
        <v>458</v>
      </c>
    </row>
    <row r="1412" spans="1:7" x14ac:dyDescent="0.25">
      <c r="A1412" s="59">
        <v>-8</v>
      </c>
      <c r="B1412" s="59">
        <v>61</v>
      </c>
      <c r="C1412" s="59">
        <v>105</v>
      </c>
      <c r="D1412" s="59">
        <v>44</v>
      </c>
      <c r="E1412" s="59">
        <v>69</v>
      </c>
      <c r="F1412" s="59">
        <v>39</v>
      </c>
      <c r="G1412" s="59">
        <v>617</v>
      </c>
    </row>
    <row r="1413" spans="1:7" x14ac:dyDescent="0.25">
      <c r="A1413" s="59">
        <v>76</v>
      </c>
      <c r="B1413" s="59">
        <v>125</v>
      </c>
      <c r="C1413" s="59">
        <v>211</v>
      </c>
      <c r="D1413" s="59">
        <v>86</v>
      </c>
      <c r="E1413" s="59">
        <v>49</v>
      </c>
      <c r="F1413" s="59">
        <v>27</v>
      </c>
      <c r="G1413" s="59">
        <v>454</v>
      </c>
    </row>
    <row r="1414" spans="1:7" x14ac:dyDescent="0.25">
      <c r="A1414" s="59">
        <v>34</v>
      </c>
      <c r="B1414" s="59">
        <v>184</v>
      </c>
      <c r="C1414" s="59">
        <v>317</v>
      </c>
      <c r="D1414" s="59">
        <v>117</v>
      </c>
      <c r="E1414" s="59">
        <v>150</v>
      </c>
      <c r="F1414" s="59">
        <v>120</v>
      </c>
      <c r="G1414" s="59">
        <v>705</v>
      </c>
    </row>
    <row r="1415" spans="1:7" x14ac:dyDescent="0.25">
      <c r="A1415" s="59">
        <v>17</v>
      </c>
      <c r="B1415" s="59">
        <v>39</v>
      </c>
      <c r="C1415" s="59">
        <v>69</v>
      </c>
      <c r="D1415" s="59">
        <v>30</v>
      </c>
      <c r="E1415" s="59">
        <v>22</v>
      </c>
      <c r="F1415" s="59">
        <v>9</v>
      </c>
      <c r="G1415" s="59">
        <v>581</v>
      </c>
    </row>
    <row r="1416" spans="1:7" x14ac:dyDescent="0.25">
      <c r="A1416" s="59">
        <v>20</v>
      </c>
      <c r="B1416" s="59">
        <v>77</v>
      </c>
      <c r="C1416" s="59">
        <v>140</v>
      </c>
      <c r="D1416" s="59">
        <v>63</v>
      </c>
      <c r="E1416" s="59">
        <v>57</v>
      </c>
      <c r="F1416" s="59">
        <v>23</v>
      </c>
      <c r="G1416" s="59">
        <v>397</v>
      </c>
    </row>
    <row r="1417" spans="1:7" x14ac:dyDescent="0.25">
      <c r="A1417" s="59">
        <v>71</v>
      </c>
      <c r="B1417" s="59">
        <v>123</v>
      </c>
      <c r="C1417" s="59">
        <v>226</v>
      </c>
      <c r="D1417" s="59">
        <v>86</v>
      </c>
      <c r="E1417" s="59">
        <v>52</v>
      </c>
      <c r="F1417" s="59">
        <v>31</v>
      </c>
      <c r="G1417" s="59">
        <v>1073</v>
      </c>
    </row>
    <row r="1418" spans="1:7" x14ac:dyDescent="0.25">
      <c r="A1418" s="59">
        <v>87</v>
      </c>
      <c r="B1418" s="59">
        <v>155</v>
      </c>
      <c r="C1418" s="59">
        <v>310</v>
      </c>
      <c r="D1418" s="59">
        <v>114</v>
      </c>
      <c r="E1418" s="59">
        <v>68</v>
      </c>
      <c r="F1418" s="59">
        <v>43</v>
      </c>
      <c r="G1418" s="59">
        <v>1280</v>
      </c>
    </row>
    <row r="1419" spans="1:7" x14ac:dyDescent="0.25">
      <c r="A1419" s="59">
        <v>-2</v>
      </c>
      <c r="B1419" s="59">
        <v>74</v>
      </c>
      <c r="C1419" s="59">
        <v>126</v>
      </c>
      <c r="D1419" s="59">
        <v>52</v>
      </c>
      <c r="E1419" s="59">
        <v>76</v>
      </c>
      <c r="F1419" s="59">
        <v>47</v>
      </c>
      <c r="G1419" s="59">
        <v>509</v>
      </c>
    </row>
    <row r="1420" spans="1:7" x14ac:dyDescent="0.25">
      <c r="A1420" s="59">
        <v>27</v>
      </c>
      <c r="B1420" s="59">
        <v>72</v>
      </c>
      <c r="C1420" s="59">
        <v>125</v>
      </c>
      <c r="D1420" s="59">
        <v>53</v>
      </c>
      <c r="E1420" s="59">
        <v>45</v>
      </c>
      <c r="F1420" s="59">
        <v>17</v>
      </c>
      <c r="G1420" s="59">
        <v>410</v>
      </c>
    </row>
    <row r="1421" spans="1:7" x14ac:dyDescent="0.25">
      <c r="A1421" s="59">
        <v>7</v>
      </c>
      <c r="B1421" s="59">
        <v>57</v>
      </c>
      <c r="C1421" s="59">
        <v>102</v>
      </c>
      <c r="D1421" s="59">
        <v>45</v>
      </c>
      <c r="E1421" s="59">
        <v>50</v>
      </c>
      <c r="F1421" s="59">
        <v>17</v>
      </c>
      <c r="G1421" s="59">
        <v>409</v>
      </c>
    </row>
    <row r="1422" spans="1:7" x14ac:dyDescent="0.25">
      <c r="A1422" s="59">
        <v>25</v>
      </c>
      <c r="B1422" s="59">
        <v>62</v>
      </c>
      <c r="C1422" s="59">
        <v>113</v>
      </c>
      <c r="D1422" s="59">
        <v>51</v>
      </c>
      <c r="E1422" s="59">
        <v>37</v>
      </c>
      <c r="F1422" s="59">
        <v>15</v>
      </c>
      <c r="G1422" s="59">
        <v>1042</v>
      </c>
    </row>
    <row r="1423" spans="1:7" x14ac:dyDescent="0.25">
      <c r="A1423" s="59">
        <v>47</v>
      </c>
      <c r="B1423" s="59">
        <v>79</v>
      </c>
      <c r="C1423" s="59">
        <v>140</v>
      </c>
      <c r="D1423" s="59">
        <v>61</v>
      </c>
      <c r="E1423" s="59">
        <v>32</v>
      </c>
      <c r="F1423" s="59">
        <v>20</v>
      </c>
      <c r="G1423" s="59">
        <v>579</v>
      </c>
    </row>
    <row r="1424" spans="1:7" x14ac:dyDescent="0.25">
      <c r="A1424" s="59">
        <v>84</v>
      </c>
      <c r="B1424" s="59">
        <v>118</v>
      </c>
      <c r="C1424" s="59">
        <v>199</v>
      </c>
      <c r="D1424" s="59">
        <v>81</v>
      </c>
      <c r="E1424" s="59">
        <v>34</v>
      </c>
      <c r="F1424" s="59">
        <v>22</v>
      </c>
      <c r="G1424" s="59">
        <v>588</v>
      </c>
    </row>
    <row r="1425" spans="1:7" x14ac:dyDescent="0.25">
      <c r="A1425" s="59">
        <v>39</v>
      </c>
      <c r="B1425" s="59">
        <v>90</v>
      </c>
      <c r="C1425" s="59">
        <v>150</v>
      </c>
      <c r="D1425" s="59">
        <v>60</v>
      </c>
      <c r="E1425" s="59">
        <v>51</v>
      </c>
      <c r="F1425" s="59">
        <v>19</v>
      </c>
      <c r="G1425" s="59">
        <v>656</v>
      </c>
    </row>
    <row r="1426" spans="1:7" x14ac:dyDescent="0.25">
      <c r="A1426" s="59">
        <v>134</v>
      </c>
      <c r="B1426" s="59">
        <v>179</v>
      </c>
      <c r="C1426" s="59">
        <v>302</v>
      </c>
      <c r="D1426" s="59">
        <v>114</v>
      </c>
      <c r="E1426" s="59">
        <v>45</v>
      </c>
      <c r="F1426" s="59">
        <v>34</v>
      </c>
      <c r="G1426" s="59">
        <v>928</v>
      </c>
    </row>
    <row r="1427" spans="1:7" x14ac:dyDescent="0.25">
      <c r="A1427" s="59">
        <v>42</v>
      </c>
      <c r="B1427" s="59">
        <v>74</v>
      </c>
      <c r="C1427" s="59">
        <v>132</v>
      </c>
      <c r="D1427" s="59">
        <v>58</v>
      </c>
      <c r="E1427" s="59">
        <v>32</v>
      </c>
      <c r="F1427" s="59">
        <v>19</v>
      </c>
      <c r="G1427" s="59">
        <v>548</v>
      </c>
    </row>
    <row r="1428" spans="1:7" x14ac:dyDescent="0.25">
      <c r="A1428" s="59">
        <v>106</v>
      </c>
      <c r="B1428" s="59">
        <v>145</v>
      </c>
      <c r="C1428" s="59">
        <v>245</v>
      </c>
      <c r="D1428" s="59">
        <v>83</v>
      </c>
      <c r="E1428" s="59">
        <v>39</v>
      </c>
      <c r="F1428" s="59">
        <v>28</v>
      </c>
      <c r="G1428" s="59">
        <v>981</v>
      </c>
    </row>
    <row r="1429" spans="1:7" x14ac:dyDescent="0.25">
      <c r="A1429" s="59">
        <v>133</v>
      </c>
      <c r="B1429" s="59">
        <v>179</v>
      </c>
      <c r="C1429" s="59">
        <v>302</v>
      </c>
      <c r="D1429" s="59">
        <v>187</v>
      </c>
      <c r="E1429" s="59">
        <v>46</v>
      </c>
      <c r="F1429" s="59">
        <v>34</v>
      </c>
      <c r="G1429" s="59">
        <v>928</v>
      </c>
    </row>
    <row r="1430" spans="1:7" x14ac:dyDescent="0.25">
      <c r="A1430" s="59">
        <v>43</v>
      </c>
      <c r="B1430" s="59">
        <v>74</v>
      </c>
      <c r="C1430" s="59">
        <v>132</v>
      </c>
      <c r="D1430" s="59">
        <v>58</v>
      </c>
      <c r="E1430" s="59">
        <v>31</v>
      </c>
      <c r="F1430" s="59">
        <v>19</v>
      </c>
      <c r="G1430" s="59">
        <v>548</v>
      </c>
    </row>
    <row r="1431" spans="1:7" x14ac:dyDescent="0.25">
      <c r="A1431" s="59">
        <v>106</v>
      </c>
      <c r="B1431" s="59">
        <v>145</v>
      </c>
      <c r="C1431" s="59">
        <v>245</v>
      </c>
      <c r="D1431" s="59">
        <v>62</v>
      </c>
      <c r="E1431" s="59">
        <v>39</v>
      </c>
      <c r="F1431" s="59">
        <v>28</v>
      </c>
      <c r="G1431" s="59">
        <v>981</v>
      </c>
    </row>
    <row r="1432" spans="1:7" x14ac:dyDescent="0.25">
      <c r="A1432" s="59">
        <v>84</v>
      </c>
      <c r="B1432" s="59">
        <v>118</v>
      </c>
      <c r="C1432" s="59">
        <v>199</v>
      </c>
      <c r="D1432" s="59">
        <v>81</v>
      </c>
      <c r="E1432" s="59">
        <v>34</v>
      </c>
      <c r="F1432" s="59">
        <v>22</v>
      </c>
      <c r="G1432" s="59">
        <v>588</v>
      </c>
    </row>
    <row r="1433" spans="1:7" x14ac:dyDescent="0.25">
      <c r="A1433" s="59">
        <v>40</v>
      </c>
      <c r="B1433" s="59">
        <v>90</v>
      </c>
      <c r="C1433" s="59">
        <v>150</v>
      </c>
      <c r="D1433" s="59">
        <v>60</v>
      </c>
      <c r="E1433" s="59">
        <v>50</v>
      </c>
      <c r="F1433" s="59">
        <v>19</v>
      </c>
      <c r="G1433" s="59">
        <v>656</v>
      </c>
    </row>
    <row r="1434" spans="1:7" x14ac:dyDescent="0.25">
      <c r="A1434" s="59">
        <v>220</v>
      </c>
      <c r="B1434" s="59">
        <v>336</v>
      </c>
      <c r="C1434" s="59">
        <v>589</v>
      </c>
      <c r="D1434" s="59">
        <v>255</v>
      </c>
      <c r="E1434" s="59">
        <v>116</v>
      </c>
      <c r="F1434" s="59">
        <v>83</v>
      </c>
      <c r="G1434" s="59">
        <v>1686</v>
      </c>
    </row>
    <row r="1435" spans="1:7" x14ac:dyDescent="0.25">
      <c r="A1435" s="59">
        <v>155</v>
      </c>
      <c r="B1435" s="59">
        <v>249</v>
      </c>
      <c r="C1435" s="59">
        <v>498</v>
      </c>
      <c r="D1435" s="59">
        <v>292</v>
      </c>
      <c r="E1435" s="59">
        <v>94</v>
      </c>
      <c r="F1435" s="59">
        <v>69</v>
      </c>
      <c r="G1435" s="59">
        <v>1775</v>
      </c>
    </row>
    <row r="1436" spans="1:7" x14ac:dyDescent="0.25">
      <c r="A1436" s="59">
        <v>129</v>
      </c>
      <c r="B1436" s="59">
        <v>225</v>
      </c>
      <c r="C1436" s="59">
        <v>387</v>
      </c>
      <c r="D1436" s="59">
        <v>118</v>
      </c>
      <c r="E1436" s="59">
        <v>96</v>
      </c>
      <c r="F1436" s="59">
        <v>53</v>
      </c>
      <c r="G1436" s="59">
        <v>1148</v>
      </c>
    </row>
    <row r="1437" spans="1:7" x14ac:dyDescent="0.25">
      <c r="A1437" s="59">
        <v>115</v>
      </c>
      <c r="B1437" s="59">
        <v>176</v>
      </c>
      <c r="C1437" s="59">
        <v>298</v>
      </c>
      <c r="D1437" s="59">
        <v>112</v>
      </c>
      <c r="E1437" s="59">
        <v>61</v>
      </c>
      <c r="F1437" s="59">
        <v>39</v>
      </c>
      <c r="G1437" s="59">
        <v>801</v>
      </c>
    </row>
    <row r="1438" spans="1:7" x14ac:dyDescent="0.25">
      <c r="A1438" s="59">
        <v>220</v>
      </c>
      <c r="B1438" s="59">
        <v>336</v>
      </c>
      <c r="C1438" s="59">
        <v>589</v>
      </c>
      <c r="D1438" s="59">
        <v>329</v>
      </c>
      <c r="E1438" s="59">
        <v>116</v>
      </c>
      <c r="F1438" s="59">
        <v>83</v>
      </c>
      <c r="G1438" s="59">
        <v>1686</v>
      </c>
    </row>
    <row r="1439" spans="1:7" x14ac:dyDescent="0.25">
      <c r="A1439" s="59">
        <v>115</v>
      </c>
      <c r="B1439" s="59">
        <v>176</v>
      </c>
      <c r="C1439" s="59">
        <v>298</v>
      </c>
      <c r="D1439" s="59">
        <v>147</v>
      </c>
      <c r="E1439" s="59">
        <v>61</v>
      </c>
      <c r="F1439" s="59">
        <v>39</v>
      </c>
      <c r="G1439" s="59">
        <v>801</v>
      </c>
    </row>
    <row r="1440" spans="1:7" x14ac:dyDescent="0.25">
      <c r="A1440" s="59">
        <v>155</v>
      </c>
      <c r="B1440" s="59">
        <v>249</v>
      </c>
      <c r="C1440" s="59">
        <v>498</v>
      </c>
      <c r="D1440" s="59">
        <v>215</v>
      </c>
      <c r="E1440" s="59">
        <v>94</v>
      </c>
      <c r="F1440" s="59">
        <v>69</v>
      </c>
      <c r="G1440" s="59">
        <v>1775</v>
      </c>
    </row>
    <row r="1441" spans="1:7" x14ac:dyDescent="0.25">
      <c r="A1441" s="59">
        <v>223</v>
      </c>
      <c r="B1441" s="59">
        <v>370</v>
      </c>
      <c r="C1441" s="59">
        <v>672</v>
      </c>
      <c r="D1441" s="59">
        <v>271</v>
      </c>
      <c r="E1441" s="59">
        <v>147</v>
      </c>
      <c r="F1441" s="59">
        <v>114</v>
      </c>
      <c r="G1441" s="59">
        <v>1783</v>
      </c>
    </row>
    <row r="1442" spans="1:7" x14ac:dyDescent="0.25">
      <c r="A1442" s="59">
        <v>18</v>
      </c>
      <c r="B1442" s="59">
        <v>35</v>
      </c>
      <c r="C1442" s="59">
        <v>58</v>
      </c>
      <c r="D1442" s="59">
        <v>23</v>
      </c>
      <c r="E1442" s="59">
        <v>17</v>
      </c>
      <c r="F1442" s="59">
        <v>6</v>
      </c>
      <c r="G1442" s="59">
        <v>803</v>
      </c>
    </row>
    <row r="1443" spans="1:7" x14ac:dyDescent="0.25">
      <c r="A1443" s="59">
        <v>32</v>
      </c>
      <c r="B1443" s="59">
        <v>43</v>
      </c>
      <c r="C1443" s="59">
        <v>43</v>
      </c>
      <c r="D1443" s="59">
        <v>0</v>
      </c>
      <c r="E1443" s="59">
        <v>11</v>
      </c>
      <c r="F1443" s="59">
        <v>0</v>
      </c>
      <c r="G1443" s="59">
        <v>473</v>
      </c>
    </row>
    <row r="1444" spans="1:7" x14ac:dyDescent="0.25">
      <c r="A1444" s="59">
        <v>13</v>
      </c>
      <c r="B1444" s="59">
        <v>29</v>
      </c>
      <c r="C1444" s="59">
        <v>48</v>
      </c>
      <c r="D1444" s="59">
        <v>19</v>
      </c>
      <c r="E1444" s="59">
        <v>16</v>
      </c>
      <c r="F1444" s="59">
        <v>5</v>
      </c>
      <c r="G1444" s="59">
        <v>848</v>
      </c>
    </row>
    <row r="1445" spans="1:7" x14ac:dyDescent="0.25">
      <c r="A1445" s="59">
        <v>7</v>
      </c>
      <c r="B1445" s="59">
        <v>39</v>
      </c>
      <c r="C1445" s="59">
        <v>72</v>
      </c>
      <c r="D1445" s="59">
        <v>33</v>
      </c>
      <c r="E1445" s="59">
        <v>32</v>
      </c>
      <c r="F1445" s="59">
        <v>10</v>
      </c>
      <c r="G1445" s="59">
        <v>1003</v>
      </c>
    </row>
    <row r="1446" spans="1:7" x14ac:dyDescent="0.25">
      <c r="A1446" s="59">
        <v>3</v>
      </c>
      <c r="B1446" s="59">
        <v>20</v>
      </c>
      <c r="C1446" s="59">
        <v>35</v>
      </c>
      <c r="D1446" s="59">
        <v>15</v>
      </c>
      <c r="E1446" s="59">
        <v>17</v>
      </c>
      <c r="F1446" s="59">
        <v>4</v>
      </c>
      <c r="G1446" s="59">
        <v>600</v>
      </c>
    </row>
    <row r="1447" spans="1:7" x14ac:dyDescent="0.25">
      <c r="A1447" s="59">
        <v>-7</v>
      </c>
      <c r="B1447" s="59">
        <v>62</v>
      </c>
      <c r="C1447" s="59">
        <v>106</v>
      </c>
      <c r="D1447" s="59">
        <v>44</v>
      </c>
      <c r="E1447" s="59">
        <v>69</v>
      </c>
      <c r="F1447" s="59">
        <v>40</v>
      </c>
      <c r="G1447" s="59">
        <v>325</v>
      </c>
    </row>
    <row r="1448" spans="1:7" x14ac:dyDescent="0.25">
      <c r="A1448" s="59">
        <v>-44</v>
      </c>
      <c r="B1448" s="59">
        <v>11</v>
      </c>
      <c r="C1448" s="59">
        <v>115</v>
      </c>
      <c r="D1448" s="59">
        <v>91</v>
      </c>
      <c r="E1448" s="59">
        <v>55</v>
      </c>
      <c r="F1448" s="59">
        <v>32</v>
      </c>
      <c r="G1448" s="59">
        <v>1574</v>
      </c>
    </row>
    <row r="1449" spans="1:7" x14ac:dyDescent="0.25">
      <c r="A1449" s="59">
        <v>13</v>
      </c>
      <c r="B1449" s="59">
        <v>52</v>
      </c>
      <c r="C1449" s="59">
        <v>91</v>
      </c>
      <c r="D1449" s="59">
        <v>39</v>
      </c>
      <c r="E1449" s="59">
        <v>39</v>
      </c>
      <c r="F1449" s="59">
        <v>12</v>
      </c>
      <c r="G1449" s="59">
        <v>248</v>
      </c>
    </row>
    <row r="1450" spans="1:7" x14ac:dyDescent="0.25">
      <c r="A1450" s="59">
        <v>-12</v>
      </c>
      <c r="B1450" s="59">
        <v>30</v>
      </c>
      <c r="C1450" s="59">
        <v>54</v>
      </c>
      <c r="D1450" s="59">
        <v>24</v>
      </c>
      <c r="E1450" s="59">
        <v>42</v>
      </c>
      <c r="F1450" s="59">
        <v>9</v>
      </c>
      <c r="G1450" s="59">
        <v>212</v>
      </c>
    </row>
    <row r="1451" spans="1:7" x14ac:dyDescent="0.25">
      <c r="A1451" s="59">
        <v>2</v>
      </c>
      <c r="B1451" s="59">
        <v>51</v>
      </c>
      <c r="C1451" s="59">
        <v>91</v>
      </c>
      <c r="D1451" s="59">
        <v>40</v>
      </c>
      <c r="E1451" s="59">
        <v>49</v>
      </c>
      <c r="F1451" s="59">
        <v>15</v>
      </c>
      <c r="G1451" s="59">
        <v>244</v>
      </c>
    </row>
    <row r="1452" spans="1:7" x14ac:dyDescent="0.25">
      <c r="A1452" s="59">
        <v>41</v>
      </c>
      <c r="B1452" s="59">
        <v>64</v>
      </c>
      <c r="C1452" s="59">
        <v>108</v>
      </c>
      <c r="D1452" s="59">
        <v>44</v>
      </c>
      <c r="E1452" s="59">
        <v>23</v>
      </c>
      <c r="F1452" s="59">
        <v>12</v>
      </c>
      <c r="G1452" s="59">
        <v>886</v>
      </c>
    </row>
    <row r="1453" spans="1:7" x14ac:dyDescent="0.25">
      <c r="A1453" s="59">
        <v>27</v>
      </c>
      <c r="B1453" s="59">
        <v>47</v>
      </c>
      <c r="C1453" s="59">
        <v>79</v>
      </c>
      <c r="D1453" s="59">
        <v>32</v>
      </c>
      <c r="E1453" s="59">
        <v>20</v>
      </c>
      <c r="F1453" s="59">
        <v>8</v>
      </c>
      <c r="G1453" s="59">
        <v>837</v>
      </c>
    </row>
    <row r="1454" spans="1:7" x14ac:dyDescent="0.25">
      <c r="A1454" s="59">
        <v>25</v>
      </c>
      <c r="B1454" s="59">
        <v>83</v>
      </c>
      <c r="C1454" s="59">
        <v>150</v>
      </c>
      <c r="D1454" s="59">
        <v>67</v>
      </c>
      <c r="E1454" s="59">
        <v>58</v>
      </c>
      <c r="F1454" s="59">
        <v>25</v>
      </c>
      <c r="G1454" s="59">
        <v>599</v>
      </c>
    </row>
    <row r="1455" spans="1:7" x14ac:dyDescent="0.25">
      <c r="A1455" s="59">
        <v>34</v>
      </c>
      <c r="B1455" s="59">
        <v>74</v>
      </c>
      <c r="C1455" s="59">
        <v>136</v>
      </c>
      <c r="D1455" s="59">
        <v>62</v>
      </c>
      <c r="E1455" s="59">
        <v>40</v>
      </c>
      <c r="F1455" s="59">
        <v>19</v>
      </c>
      <c r="G1455" s="59">
        <v>1059</v>
      </c>
    </row>
    <row r="1456" spans="1:7" x14ac:dyDescent="0.25">
      <c r="A1456" s="59">
        <v>14</v>
      </c>
      <c r="B1456" s="59">
        <v>30</v>
      </c>
      <c r="C1456" s="59">
        <v>50</v>
      </c>
      <c r="D1456" s="59">
        <v>20</v>
      </c>
      <c r="E1456" s="59">
        <v>16</v>
      </c>
      <c r="F1456" s="59">
        <v>5</v>
      </c>
      <c r="G1456" s="59">
        <v>482</v>
      </c>
    </row>
    <row r="1457" spans="1:7" x14ac:dyDescent="0.25">
      <c r="A1457" s="59">
        <v>23</v>
      </c>
      <c r="B1457" s="59">
        <v>43</v>
      </c>
      <c r="C1457" s="59">
        <v>72</v>
      </c>
      <c r="D1457" s="59">
        <v>29</v>
      </c>
      <c r="E1457" s="59">
        <v>20</v>
      </c>
      <c r="F1457" s="59">
        <v>8</v>
      </c>
      <c r="G1457" s="59">
        <v>862</v>
      </c>
    </row>
    <row r="1458" spans="1:7" x14ac:dyDescent="0.25">
      <c r="A1458" s="59">
        <v>87</v>
      </c>
      <c r="B1458" s="59">
        <v>150</v>
      </c>
      <c r="C1458" s="59">
        <v>249</v>
      </c>
      <c r="D1458" s="59">
        <v>99</v>
      </c>
      <c r="E1458" s="59">
        <v>63</v>
      </c>
      <c r="F1458" s="59">
        <v>32</v>
      </c>
      <c r="G1458" s="59">
        <v>798</v>
      </c>
    </row>
    <row r="1459" spans="1:7" x14ac:dyDescent="0.25">
      <c r="A1459" s="59">
        <v>81</v>
      </c>
      <c r="B1459" s="59">
        <v>134</v>
      </c>
      <c r="C1459" s="59">
        <v>230</v>
      </c>
      <c r="D1459" s="59">
        <v>96</v>
      </c>
      <c r="E1459" s="59">
        <v>53</v>
      </c>
      <c r="F1459" s="59">
        <v>29</v>
      </c>
      <c r="G1459" s="59">
        <v>666</v>
      </c>
    </row>
    <row r="1460" spans="1:7" x14ac:dyDescent="0.25">
      <c r="A1460" s="59">
        <v>87</v>
      </c>
      <c r="B1460" s="59">
        <v>155</v>
      </c>
      <c r="C1460" s="59">
        <v>310</v>
      </c>
      <c r="D1460" s="59">
        <v>244</v>
      </c>
      <c r="E1460" s="59">
        <v>68</v>
      </c>
      <c r="F1460" s="59">
        <v>43</v>
      </c>
      <c r="G1460" s="59">
        <v>1280</v>
      </c>
    </row>
    <row r="1461" spans="1:7" x14ac:dyDescent="0.25">
      <c r="A1461" s="59">
        <v>6</v>
      </c>
      <c r="B1461" s="59">
        <v>57</v>
      </c>
      <c r="C1461" s="59">
        <v>102</v>
      </c>
      <c r="D1461" s="59">
        <v>45</v>
      </c>
      <c r="E1461" s="59">
        <v>51</v>
      </c>
      <c r="F1461" s="59">
        <v>17</v>
      </c>
      <c r="G1461" s="59">
        <v>409</v>
      </c>
    </row>
    <row r="1462" spans="1:7" x14ac:dyDescent="0.25">
      <c r="A1462" s="59">
        <v>28</v>
      </c>
      <c r="B1462" s="59">
        <v>72</v>
      </c>
      <c r="C1462" s="59">
        <v>125</v>
      </c>
      <c r="D1462" s="59">
        <v>53</v>
      </c>
      <c r="E1462" s="59">
        <v>44</v>
      </c>
      <c r="F1462" s="59">
        <v>17</v>
      </c>
      <c r="G1462" s="59">
        <v>410</v>
      </c>
    </row>
    <row r="1463" spans="1:7" x14ac:dyDescent="0.25">
      <c r="A1463" s="59">
        <v>29</v>
      </c>
      <c r="B1463" s="59">
        <v>64</v>
      </c>
      <c r="C1463" s="59">
        <v>107</v>
      </c>
      <c r="D1463" s="59">
        <v>43</v>
      </c>
      <c r="E1463" s="59">
        <v>35</v>
      </c>
      <c r="F1463" s="59">
        <v>13</v>
      </c>
      <c r="G1463" s="59">
        <v>424</v>
      </c>
    </row>
    <row r="1464" spans="1:7" x14ac:dyDescent="0.25">
      <c r="A1464" s="59">
        <v>-3</v>
      </c>
      <c r="B1464" s="59">
        <v>74</v>
      </c>
      <c r="C1464" s="59">
        <v>126</v>
      </c>
      <c r="D1464" s="59">
        <v>52</v>
      </c>
      <c r="E1464" s="59">
        <v>77</v>
      </c>
      <c r="F1464" s="59">
        <v>47</v>
      </c>
      <c r="G1464" s="59">
        <v>509</v>
      </c>
    </row>
    <row r="1465" spans="1:7" x14ac:dyDescent="0.25">
      <c r="A1465" s="59">
        <v>53</v>
      </c>
      <c r="B1465" s="59">
        <v>94</v>
      </c>
      <c r="C1465" s="59">
        <v>151</v>
      </c>
      <c r="D1465" s="59">
        <v>57</v>
      </c>
      <c r="E1465" s="59">
        <v>41</v>
      </c>
      <c r="F1465" s="59">
        <v>17</v>
      </c>
      <c r="G1465" s="59">
        <v>349</v>
      </c>
    </row>
    <row r="1466" spans="1:7" x14ac:dyDescent="0.25">
      <c r="A1466" s="59">
        <v>50</v>
      </c>
      <c r="B1466" s="59">
        <v>75</v>
      </c>
      <c r="C1466" s="59">
        <v>126</v>
      </c>
      <c r="D1466" s="59">
        <v>51</v>
      </c>
      <c r="E1466" s="59">
        <v>25</v>
      </c>
      <c r="F1466" s="59">
        <v>14</v>
      </c>
      <c r="G1466" s="59">
        <v>857</v>
      </c>
    </row>
    <row r="1467" spans="1:7" x14ac:dyDescent="0.25">
      <c r="A1467" s="59">
        <v>31</v>
      </c>
      <c r="B1467" s="59">
        <v>67</v>
      </c>
      <c r="C1467" s="59">
        <v>113</v>
      </c>
      <c r="D1467" s="59">
        <v>46</v>
      </c>
      <c r="E1467" s="59">
        <v>36</v>
      </c>
      <c r="F1467" s="59">
        <v>14</v>
      </c>
      <c r="G1467" s="59">
        <v>454</v>
      </c>
    </row>
    <row r="1468" spans="1:7" x14ac:dyDescent="0.25">
      <c r="A1468" s="59">
        <v>2</v>
      </c>
      <c r="B1468" s="59">
        <v>87</v>
      </c>
      <c r="C1468" s="59">
        <v>149</v>
      </c>
      <c r="D1468" s="59">
        <v>62</v>
      </c>
      <c r="E1468" s="59">
        <v>85</v>
      </c>
      <c r="F1468" s="59">
        <v>56</v>
      </c>
      <c r="G1468" s="59">
        <v>612</v>
      </c>
    </row>
    <row r="1469" spans="1:7" x14ac:dyDescent="0.25">
      <c r="A1469" s="59">
        <v>53</v>
      </c>
      <c r="B1469" s="59">
        <v>99</v>
      </c>
      <c r="C1469" s="59">
        <v>182</v>
      </c>
      <c r="D1469" s="59">
        <v>83</v>
      </c>
      <c r="E1469" s="59">
        <v>46</v>
      </c>
      <c r="F1469" s="59">
        <v>25</v>
      </c>
      <c r="G1469" s="59">
        <v>1063</v>
      </c>
    </row>
    <row r="1470" spans="1:7" x14ac:dyDescent="0.25">
      <c r="A1470" s="59">
        <v>21</v>
      </c>
      <c r="B1470" s="59">
        <v>43</v>
      </c>
      <c r="C1470" s="59">
        <v>76</v>
      </c>
      <c r="D1470" s="59">
        <v>33</v>
      </c>
      <c r="E1470" s="59">
        <v>22</v>
      </c>
      <c r="F1470" s="59">
        <v>10</v>
      </c>
      <c r="G1470" s="59">
        <v>577</v>
      </c>
    </row>
    <row r="1471" spans="1:7" x14ac:dyDescent="0.25">
      <c r="A1471" s="59">
        <v>23</v>
      </c>
      <c r="B1471" s="59">
        <v>82</v>
      </c>
      <c r="C1471" s="59">
        <v>149</v>
      </c>
      <c r="D1471" s="59">
        <v>67</v>
      </c>
      <c r="E1471" s="59">
        <v>59</v>
      </c>
      <c r="F1471" s="59">
        <v>25</v>
      </c>
      <c r="G1471" s="59">
        <v>391</v>
      </c>
    </row>
    <row r="1472" spans="1:7" x14ac:dyDescent="0.25">
      <c r="A1472" s="59">
        <v>16</v>
      </c>
      <c r="B1472" s="59">
        <v>130</v>
      </c>
      <c r="C1472" s="59">
        <v>223</v>
      </c>
      <c r="D1472" s="59">
        <v>93</v>
      </c>
      <c r="E1472" s="59">
        <v>114</v>
      </c>
      <c r="F1472" s="59">
        <v>84</v>
      </c>
      <c r="G1472" s="59">
        <v>692</v>
      </c>
    </row>
    <row r="1473" spans="1:7" x14ac:dyDescent="0.25">
      <c r="A1473" s="59">
        <v>58</v>
      </c>
      <c r="B1473" s="59">
        <v>114</v>
      </c>
      <c r="C1473" s="59">
        <v>199</v>
      </c>
      <c r="D1473" s="59">
        <v>85</v>
      </c>
      <c r="E1473" s="59">
        <v>56</v>
      </c>
      <c r="F1473" s="59">
        <v>28</v>
      </c>
      <c r="G1473" s="59">
        <v>555</v>
      </c>
    </row>
    <row r="1474" spans="1:7" x14ac:dyDescent="0.25">
      <c r="A1474" s="59">
        <v>41</v>
      </c>
      <c r="B1474" s="59">
        <v>64</v>
      </c>
      <c r="C1474" s="59">
        <v>108</v>
      </c>
      <c r="D1474" s="59">
        <v>44</v>
      </c>
      <c r="E1474" s="59">
        <v>23</v>
      </c>
      <c r="F1474" s="59">
        <v>12</v>
      </c>
      <c r="G1474" s="59">
        <v>886</v>
      </c>
    </row>
    <row r="1475" spans="1:7" x14ac:dyDescent="0.25">
      <c r="A1475" s="59">
        <v>17</v>
      </c>
      <c r="B1475" s="59">
        <v>34</v>
      </c>
      <c r="C1475" s="59">
        <v>57</v>
      </c>
      <c r="D1475" s="59">
        <v>23</v>
      </c>
      <c r="E1475" s="59">
        <v>17</v>
      </c>
      <c r="F1475" s="59">
        <v>6</v>
      </c>
      <c r="G1475" s="59">
        <v>809</v>
      </c>
    </row>
    <row r="1476" spans="1:7" x14ac:dyDescent="0.25">
      <c r="A1476" s="59">
        <v>24</v>
      </c>
      <c r="B1476" s="59">
        <v>83</v>
      </c>
      <c r="C1476" s="59">
        <v>150</v>
      </c>
      <c r="D1476" s="59">
        <v>67</v>
      </c>
      <c r="E1476" s="59">
        <v>59</v>
      </c>
      <c r="F1476" s="59">
        <v>25</v>
      </c>
      <c r="G1476" s="59">
        <v>599</v>
      </c>
    </row>
    <row r="1477" spans="1:7" x14ac:dyDescent="0.25">
      <c r="A1477" s="59">
        <v>33</v>
      </c>
      <c r="B1477" s="59">
        <v>74</v>
      </c>
      <c r="C1477" s="59">
        <v>136</v>
      </c>
      <c r="D1477" s="59">
        <v>62</v>
      </c>
      <c r="E1477" s="59">
        <v>41</v>
      </c>
      <c r="F1477" s="59">
        <v>19</v>
      </c>
      <c r="G1477" s="59">
        <v>1059</v>
      </c>
    </row>
    <row r="1478" spans="1:7" x14ac:dyDescent="0.25">
      <c r="A1478" s="59">
        <v>2</v>
      </c>
      <c r="B1478" s="59">
        <v>87</v>
      </c>
      <c r="C1478" s="59">
        <v>149</v>
      </c>
      <c r="D1478" s="59">
        <v>62</v>
      </c>
      <c r="E1478" s="59">
        <v>85</v>
      </c>
      <c r="F1478" s="59">
        <v>56</v>
      </c>
      <c r="G1478" s="59">
        <v>612</v>
      </c>
    </row>
    <row r="1479" spans="1:7" x14ac:dyDescent="0.25">
      <c r="A1479" s="59">
        <v>23</v>
      </c>
      <c r="B1479" s="59">
        <v>65</v>
      </c>
      <c r="C1479" s="59">
        <v>113</v>
      </c>
      <c r="D1479" s="59">
        <v>48</v>
      </c>
      <c r="E1479" s="59">
        <v>42</v>
      </c>
      <c r="F1479" s="59">
        <v>15</v>
      </c>
      <c r="G1479" s="59">
        <v>380</v>
      </c>
    </row>
    <row r="1480" spans="1:7" x14ac:dyDescent="0.25">
      <c r="A1480" s="59">
        <v>91</v>
      </c>
      <c r="B1480" s="59">
        <v>155</v>
      </c>
      <c r="C1480" s="59">
        <v>258</v>
      </c>
      <c r="D1480" s="59">
        <v>93</v>
      </c>
      <c r="E1480" s="59">
        <v>64</v>
      </c>
      <c r="F1480" s="59">
        <v>33</v>
      </c>
      <c r="G1480" s="59">
        <v>1130</v>
      </c>
    </row>
    <row r="1481" spans="1:7" x14ac:dyDescent="0.25">
      <c r="A1481" s="59">
        <v>32</v>
      </c>
      <c r="B1481" s="59">
        <v>52</v>
      </c>
      <c r="C1481" s="59">
        <v>87</v>
      </c>
      <c r="D1481" s="59">
        <v>35</v>
      </c>
      <c r="E1481" s="59">
        <v>20</v>
      </c>
      <c r="F1481" s="59">
        <v>9</v>
      </c>
      <c r="G1481" s="59">
        <v>875</v>
      </c>
    </row>
    <row r="1482" spans="1:7" x14ac:dyDescent="0.25">
      <c r="A1482" s="59">
        <v>49</v>
      </c>
      <c r="B1482" s="59">
        <v>75</v>
      </c>
      <c r="C1482" s="59">
        <v>126</v>
      </c>
      <c r="D1482" s="59">
        <v>51</v>
      </c>
      <c r="E1482" s="59">
        <v>26</v>
      </c>
      <c r="F1482" s="59">
        <v>14</v>
      </c>
      <c r="G1482" s="59">
        <v>857</v>
      </c>
    </row>
    <row r="1483" spans="1:7" x14ac:dyDescent="0.25">
      <c r="A1483" s="59">
        <v>21</v>
      </c>
      <c r="B1483" s="59">
        <v>43</v>
      </c>
      <c r="C1483" s="59">
        <v>76</v>
      </c>
      <c r="D1483" s="59">
        <v>33</v>
      </c>
      <c r="E1483" s="59">
        <v>22</v>
      </c>
      <c r="F1483" s="59">
        <v>10</v>
      </c>
      <c r="G1483" s="59">
        <v>577</v>
      </c>
    </row>
    <row r="1484" spans="1:7" x14ac:dyDescent="0.25">
      <c r="A1484" s="59">
        <v>24</v>
      </c>
      <c r="B1484" s="59">
        <v>82</v>
      </c>
      <c r="C1484" s="59">
        <v>149</v>
      </c>
      <c r="D1484" s="59">
        <v>67</v>
      </c>
      <c r="E1484" s="59">
        <v>58</v>
      </c>
      <c r="F1484" s="59">
        <v>25</v>
      </c>
      <c r="G1484" s="59">
        <v>391</v>
      </c>
    </row>
    <row r="1485" spans="1:7" x14ac:dyDescent="0.25">
      <c r="A1485" s="59">
        <v>53</v>
      </c>
      <c r="B1485" s="59">
        <v>99</v>
      </c>
      <c r="C1485" s="59">
        <v>182</v>
      </c>
      <c r="D1485" s="59">
        <v>83</v>
      </c>
      <c r="E1485" s="59">
        <v>46</v>
      </c>
      <c r="F1485" s="59">
        <v>25</v>
      </c>
      <c r="G1485" s="59">
        <v>1063</v>
      </c>
    </row>
    <row r="1486" spans="1:7" x14ac:dyDescent="0.25">
      <c r="A1486" s="59">
        <v>58</v>
      </c>
      <c r="B1486" s="59">
        <v>114</v>
      </c>
      <c r="C1486" s="59">
        <v>199</v>
      </c>
      <c r="D1486" s="59">
        <v>85</v>
      </c>
      <c r="E1486" s="59">
        <v>56</v>
      </c>
      <c r="F1486" s="59">
        <v>28</v>
      </c>
      <c r="G1486" s="59">
        <v>555</v>
      </c>
    </row>
    <row r="1487" spans="1:7" x14ac:dyDescent="0.25">
      <c r="A1487" s="59">
        <v>17</v>
      </c>
      <c r="B1487" s="59">
        <v>130</v>
      </c>
      <c r="C1487" s="59">
        <v>223</v>
      </c>
      <c r="D1487" s="59">
        <v>93</v>
      </c>
      <c r="E1487" s="59">
        <v>113</v>
      </c>
      <c r="F1487" s="59">
        <v>84</v>
      </c>
      <c r="G1487" s="59">
        <v>692</v>
      </c>
    </row>
    <row r="1488" spans="1:7" x14ac:dyDescent="0.25">
      <c r="A1488" s="59">
        <v>86</v>
      </c>
      <c r="B1488" s="59">
        <v>150</v>
      </c>
      <c r="C1488" s="59">
        <v>249</v>
      </c>
      <c r="D1488" s="59">
        <v>99</v>
      </c>
      <c r="E1488" s="59">
        <v>64</v>
      </c>
      <c r="F1488" s="59">
        <v>32</v>
      </c>
      <c r="G1488" s="59">
        <v>798</v>
      </c>
    </row>
    <row r="1489" spans="1:7" x14ac:dyDescent="0.25">
      <c r="A1489" s="59">
        <v>81</v>
      </c>
      <c r="B1489" s="59">
        <v>134</v>
      </c>
      <c r="C1489" s="59">
        <v>230</v>
      </c>
      <c r="D1489" s="59">
        <v>96</v>
      </c>
      <c r="E1489" s="59">
        <v>53</v>
      </c>
      <c r="F1489" s="59">
        <v>29</v>
      </c>
      <c r="G1489" s="59">
        <v>666</v>
      </c>
    </row>
    <row r="1490" spans="1:7" x14ac:dyDescent="0.25">
      <c r="A1490" s="59">
        <v>23</v>
      </c>
      <c r="B1490" s="59">
        <v>43</v>
      </c>
      <c r="C1490" s="59">
        <v>72</v>
      </c>
      <c r="D1490" s="59">
        <v>29</v>
      </c>
      <c r="E1490" s="59">
        <v>20</v>
      </c>
      <c r="F1490" s="59">
        <v>8</v>
      </c>
      <c r="G1490" s="59">
        <v>862</v>
      </c>
    </row>
    <row r="1491" spans="1:7" x14ac:dyDescent="0.25">
      <c r="A1491" s="59">
        <v>13</v>
      </c>
      <c r="B1491" s="59">
        <v>30</v>
      </c>
      <c r="C1491" s="59">
        <v>50</v>
      </c>
      <c r="D1491" s="59">
        <v>20</v>
      </c>
      <c r="E1491" s="59">
        <v>17</v>
      </c>
      <c r="F1491" s="59">
        <v>5</v>
      </c>
      <c r="G1491" s="59">
        <v>482</v>
      </c>
    </row>
    <row r="1492" spans="1:7" x14ac:dyDescent="0.25">
      <c r="A1492" s="59">
        <v>6</v>
      </c>
      <c r="B1492" s="59">
        <v>57</v>
      </c>
      <c r="C1492" s="59">
        <v>102</v>
      </c>
      <c r="D1492" s="59">
        <v>45</v>
      </c>
      <c r="E1492" s="59">
        <v>51</v>
      </c>
      <c r="F1492" s="59">
        <v>17</v>
      </c>
      <c r="G1492" s="59">
        <v>409</v>
      </c>
    </row>
    <row r="1493" spans="1:7" x14ac:dyDescent="0.25">
      <c r="A1493" s="59">
        <v>87</v>
      </c>
      <c r="B1493" s="59">
        <v>155</v>
      </c>
      <c r="C1493" s="59">
        <v>310</v>
      </c>
      <c r="D1493" s="59">
        <v>215</v>
      </c>
      <c r="E1493" s="59">
        <v>68</v>
      </c>
      <c r="F1493" s="59">
        <v>43</v>
      </c>
      <c r="G1493" s="59">
        <v>1280</v>
      </c>
    </row>
    <row r="1494" spans="1:7" x14ac:dyDescent="0.25">
      <c r="A1494" s="59">
        <v>-31</v>
      </c>
      <c r="B1494" s="59">
        <v>46</v>
      </c>
      <c r="C1494" s="59">
        <v>98</v>
      </c>
      <c r="D1494" s="59">
        <v>52</v>
      </c>
      <c r="E1494" s="59">
        <v>77</v>
      </c>
      <c r="F1494" s="59">
        <v>47</v>
      </c>
      <c r="G1494" s="59">
        <v>520</v>
      </c>
    </row>
    <row r="1495" spans="1:7" x14ac:dyDescent="0.25">
      <c r="A1495" s="59">
        <v>465</v>
      </c>
      <c r="B1495" s="59">
        <v>516</v>
      </c>
      <c r="C1495" s="59">
        <v>576</v>
      </c>
      <c r="D1495" s="59">
        <v>60</v>
      </c>
      <c r="E1495" s="59">
        <v>51</v>
      </c>
      <c r="F1495" s="59">
        <v>19</v>
      </c>
      <c r="G1495" s="59">
        <v>-2572</v>
      </c>
    </row>
    <row r="1496" spans="1:7" x14ac:dyDescent="0.25">
      <c r="A1496" s="59">
        <v>12</v>
      </c>
      <c r="B1496" s="59">
        <v>29</v>
      </c>
      <c r="C1496" s="59">
        <v>48</v>
      </c>
      <c r="D1496" s="59">
        <v>19</v>
      </c>
      <c r="E1496" s="59">
        <v>17</v>
      </c>
      <c r="F1496" s="59">
        <v>5</v>
      </c>
      <c r="G1496" s="59">
        <v>848</v>
      </c>
    </row>
    <row r="1497" spans="1:7" x14ac:dyDescent="0.25">
      <c r="A1497" s="59">
        <v>31</v>
      </c>
      <c r="B1497" s="59">
        <v>43</v>
      </c>
      <c r="C1497" s="59">
        <v>43</v>
      </c>
      <c r="D1497" s="59">
        <v>0</v>
      </c>
      <c r="E1497" s="59">
        <v>12</v>
      </c>
      <c r="F1497" s="59">
        <v>0</v>
      </c>
      <c r="G1497" s="59">
        <v>473</v>
      </c>
    </row>
    <row r="1498" spans="1:7" x14ac:dyDescent="0.25">
      <c r="A1498" s="59">
        <v>2</v>
      </c>
      <c r="B1498" s="59">
        <v>51</v>
      </c>
      <c r="C1498" s="59">
        <v>91</v>
      </c>
      <c r="D1498" s="59">
        <v>40</v>
      </c>
      <c r="E1498" s="59">
        <v>49</v>
      </c>
      <c r="F1498" s="59">
        <v>15</v>
      </c>
      <c r="G1498" s="59">
        <v>244</v>
      </c>
    </row>
    <row r="1499" spans="1:7" x14ac:dyDescent="0.25">
      <c r="A1499" s="59">
        <v>-12</v>
      </c>
      <c r="B1499" s="59">
        <v>30</v>
      </c>
      <c r="C1499" s="59">
        <v>54</v>
      </c>
      <c r="D1499" s="59">
        <v>24</v>
      </c>
      <c r="E1499" s="59">
        <v>42</v>
      </c>
      <c r="F1499" s="59">
        <v>9</v>
      </c>
      <c r="G1499" s="59">
        <v>212</v>
      </c>
    </row>
    <row r="1500" spans="1:7" x14ac:dyDescent="0.25">
      <c r="A1500" s="59">
        <v>-7</v>
      </c>
      <c r="B1500" s="59">
        <v>62</v>
      </c>
      <c r="C1500" s="59">
        <v>106</v>
      </c>
      <c r="D1500" s="59">
        <v>44</v>
      </c>
      <c r="E1500" s="59">
        <v>69</v>
      </c>
      <c r="F1500" s="59">
        <v>40</v>
      </c>
      <c r="G1500" s="59">
        <v>325</v>
      </c>
    </row>
    <row r="1501" spans="1:7" x14ac:dyDescent="0.25">
      <c r="A1501" s="59">
        <v>33</v>
      </c>
      <c r="B1501" s="59">
        <v>71</v>
      </c>
      <c r="C1501" s="59">
        <v>120</v>
      </c>
      <c r="D1501" s="59">
        <v>49</v>
      </c>
      <c r="E1501" s="59">
        <v>38</v>
      </c>
      <c r="F1501" s="59">
        <v>15</v>
      </c>
      <c r="G1501" s="59">
        <v>315</v>
      </c>
    </row>
    <row r="1502" spans="1:7" x14ac:dyDescent="0.25">
      <c r="A1502" s="59">
        <v>34</v>
      </c>
      <c r="B1502" s="59">
        <v>84</v>
      </c>
      <c r="C1502" s="59">
        <v>139</v>
      </c>
      <c r="D1502" s="59">
        <v>55</v>
      </c>
      <c r="E1502" s="59">
        <v>50</v>
      </c>
      <c r="F1502" s="59">
        <v>18</v>
      </c>
      <c r="G1502" s="59">
        <v>453</v>
      </c>
    </row>
    <row r="1503" spans="1:7" x14ac:dyDescent="0.25">
      <c r="A1503" s="59">
        <v>106</v>
      </c>
      <c r="B1503" s="59">
        <v>145</v>
      </c>
      <c r="C1503" s="59">
        <v>245</v>
      </c>
      <c r="D1503" s="59">
        <v>95</v>
      </c>
      <c r="E1503" s="59">
        <v>39</v>
      </c>
      <c r="F1503" s="59">
        <v>28</v>
      </c>
      <c r="G1503" s="59">
        <v>981</v>
      </c>
    </row>
    <row r="1504" spans="1:7" x14ac:dyDescent="0.25">
      <c r="A1504" s="59">
        <v>133</v>
      </c>
      <c r="B1504" s="59">
        <v>179</v>
      </c>
      <c r="C1504" s="59">
        <v>302</v>
      </c>
      <c r="D1504" s="59">
        <v>145</v>
      </c>
      <c r="E1504" s="59">
        <v>46</v>
      </c>
      <c r="F1504" s="59">
        <v>34</v>
      </c>
      <c r="G1504" s="59">
        <v>928</v>
      </c>
    </row>
    <row r="1505" spans="1:7" x14ac:dyDescent="0.25">
      <c r="A1505" s="59">
        <v>84</v>
      </c>
      <c r="B1505" s="59">
        <v>118</v>
      </c>
      <c r="C1505" s="59">
        <v>199</v>
      </c>
      <c r="D1505" s="59">
        <v>81</v>
      </c>
      <c r="E1505" s="59">
        <v>34</v>
      </c>
      <c r="F1505" s="59">
        <v>22</v>
      </c>
      <c r="G1505" s="59">
        <v>588</v>
      </c>
    </row>
    <row r="1506" spans="1:7" x14ac:dyDescent="0.25">
      <c r="A1506" s="59">
        <v>92</v>
      </c>
      <c r="B1506" s="59">
        <v>239</v>
      </c>
      <c r="C1506" s="59">
        <v>541</v>
      </c>
      <c r="D1506" s="59">
        <v>309</v>
      </c>
      <c r="E1506" s="59">
        <v>147</v>
      </c>
      <c r="F1506" s="59">
        <v>114</v>
      </c>
      <c r="G1506" s="59">
        <v>1518</v>
      </c>
    </row>
    <row r="1507" spans="1:7" x14ac:dyDescent="0.25">
      <c r="A1507" s="59">
        <v>-238</v>
      </c>
      <c r="B1507" s="59">
        <v>-139</v>
      </c>
      <c r="C1507" s="59">
        <v>112</v>
      </c>
      <c r="D1507" s="59">
        <v>306</v>
      </c>
      <c r="E1507" s="59">
        <v>99</v>
      </c>
      <c r="F1507" s="59">
        <v>77</v>
      </c>
      <c r="G1507" s="59">
        <v>3948</v>
      </c>
    </row>
    <row r="1508" spans="1:7" x14ac:dyDescent="0.25">
      <c r="A1508" s="59">
        <v>224</v>
      </c>
      <c r="B1508" s="59">
        <v>318</v>
      </c>
      <c r="C1508" s="59">
        <v>567</v>
      </c>
      <c r="D1508" s="59">
        <v>242</v>
      </c>
      <c r="E1508" s="59">
        <v>94</v>
      </c>
      <c r="F1508" s="59">
        <v>69</v>
      </c>
      <c r="G1508" s="59">
        <v>1286</v>
      </c>
    </row>
    <row r="1509" spans="1:7" x14ac:dyDescent="0.25">
      <c r="A1509" s="59">
        <v>-197</v>
      </c>
      <c r="B1509" s="59">
        <v>-53</v>
      </c>
      <c r="C1509" s="59">
        <v>68</v>
      </c>
      <c r="D1509" s="59">
        <v>84</v>
      </c>
      <c r="E1509" s="59">
        <v>144</v>
      </c>
      <c r="F1509" s="59">
        <v>110</v>
      </c>
      <c r="G1509" s="59">
        <v>2932</v>
      </c>
    </row>
    <row r="1510" spans="1:7" x14ac:dyDescent="0.25">
      <c r="A1510" s="59">
        <v>312</v>
      </c>
      <c r="B1510" s="59">
        <v>474</v>
      </c>
      <c r="C1510" s="59">
        <v>790</v>
      </c>
      <c r="D1510" s="59">
        <v>278</v>
      </c>
      <c r="E1510" s="59">
        <v>162</v>
      </c>
      <c r="F1510" s="59">
        <v>110</v>
      </c>
      <c r="G1510" s="59">
        <v>2580</v>
      </c>
    </row>
    <row r="1511" spans="1:7" x14ac:dyDescent="0.25">
      <c r="A1511" s="59">
        <v>50</v>
      </c>
      <c r="B1511" s="59">
        <v>75</v>
      </c>
      <c r="C1511" s="59">
        <v>126</v>
      </c>
      <c r="D1511" s="59">
        <v>51</v>
      </c>
      <c r="E1511" s="59">
        <v>25</v>
      </c>
      <c r="F1511" s="59">
        <v>14</v>
      </c>
      <c r="G1511" s="59">
        <v>857</v>
      </c>
    </row>
    <row r="1512" spans="1:7" x14ac:dyDescent="0.25">
      <c r="A1512" s="59">
        <v>46</v>
      </c>
      <c r="B1512" s="59">
        <v>71</v>
      </c>
      <c r="C1512" s="59">
        <v>119</v>
      </c>
      <c r="D1512" s="59">
        <v>48</v>
      </c>
      <c r="E1512" s="59">
        <v>25</v>
      </c>
      <c r="F1512" s="59">
        <v>13</v>
      </c>
      <c r="G1512" s="59">
        <v>834</v>
      </c>
    </row>
    <row r="1513" spans="1:7" x14ac:dyDescent="0.25">
      <c r="A1513" s="59">
        <v>55</v>
      </c>
      <c r="B1513" s="59">
        <v>90</v>
      </c>
      <c r="C1513" s="59">
        <v>159</v>
      </c>
      <c r="D1513" s="59">
        <v>69</v>
      </c>
      <c r="E1513" s="59">
        <v>35</v>
      </c>
      <c r="F1513" s="59">
        <v>22</v>
      </c>
      <c r="G1513" s="59">
        <v>572</v>
      </c>
    </row>
    <row r="1514" spans="1:7" x14ac:dyDescent="0.25">
      <c r="A1514" s="59">
        <v>25</v>
      </c>
      <c r="B1514" s="59">
        <v>83</v>
      </c>
      <c r="C1514" s="59">
        <v>150</v>
      </c>
      <c r="D1514" s="59">
        <v>67</v>
      </c>
      <c r="E1514" s="59">
        <v>58</v>
      </c>
      <c r="F1514" s="59">
        <v>25</v>
      </c>
      <c r="G1514" s="59">
        <v>599</v>
      </c>
    </row>
    <row r="1515" spans="1:7" x14ac:dyDescent="0.25">
      <c r="A1515" s="59">
        <v>2</v>
      </c>
      <c r="B1515" s="59">
        <v>87</v>
      </c>
      <c r="C1515" s="59">
        <v>149</v>
      </c>
      <c r="D1515" s="59">
        <v>62</v>
      </c>
      <c r="E1515" s="59">
        <v>85</v>
      </c>
      <c r="F1515" s="59">
        <v>56</v>
      </c>
      <c r="G1515" s="59">
        <v>-613</v>
      </c>
    </row>
    <row r="1516" spans="1:7" x14ac:dyDescent="0.25">
      <c r="A1516" s="59">
        <v>53</v>
      </c>
      <c r="B1516" s="59">
        <v>94</v>
      </c>
      <c r="C1516" s="59">
        <v>151</v>
      </c>
      <c r="D1516" s="59">
        <v>57</v>
      </c>
      <c r="E1516" s="59">
        <v>41</v>
      </c>
      <c r="F1516" s="59">
        <v>17</v>
      </c>
      <c r="G1516" s="59">
        <v>349</v>
      </c>
    </row>
    <row r="1517" spans="1:7" x14ac:dyDescent="0.25">
      <c r="A1517" s="59">
        <v>31</v>
      </c>
      <c r="B1517" s="59">
        <v>67</v>
      </c>
      <c r="C1517" s="59">
        <v>113</v>
      </c>
      <c r="D1517" s="59">
        <v>46</v>
      </c>
      <c r="E1517" s="59">
        <v>36</v>
      </c>
      <c r="F1517" s="59">
        <v>14</v>
      </c>
      <c r="G1517" s="59">
        <v>454</v>
      </c>
    </row>
    <row r="1518" spans="1:7" x14ac:dyDescent="0.25">
      <c r="A1518" s="59">
        <v>-44</v>
      </c>
      <c r="B1518" s="59">
        <v>11</v>
      </c>
      <c r="C1518" s="59">
        <v>115</v>
      </c>
      <c r="D1518" s="59">
        <v>76</v>
      </c>
      <c r="E1518" s="59">
        <v>55</v>
      </c>
      <c r="F1518" s="59">
        <v>32</v>
      </c>
      <c r="G1518" s="59">
        <v>1574</v>
      </c>
    </row>
    <row r="1519" spans="1:7" x14ac:dyDescent="0.25">
      <c r="A1519" s="59">
        <v>34</v>
      </c>
      <c r="B1519" s="59">
        <v>84</v>
      </c>
      <c r="C1519" s="59">
        <v>139</v>
      </c>
      <c r="D1519" s="59">
        <v>55</v>
      </c>
      <c r="E1519" s="59">
        <v>50</v>
      </c>
      <c r="F1519" s="59">
        <v>18</v>
      </c>
      <c r="G1519" s="59">
        <v>453</v>
      </c>
    </row>
    <row r="1520" spans="1:7" x14ac:dyDescent="0.25">
      <c r="A1520" s="59">
        <v>13</v>
      </c>
      <c r="B1520" s="59">
        <v>29</v>
      </c>
      <c r="C1520" s="59">
        <v>48</v>
      </c>
      <c r="D1520" s="59">
        <v>19</v>
      </c>
      <c r="E1520" s="59">
        <v>16</v>
      </c>
      <c r="F1520" s="59">
        <v>5</v>
      </c>
      <c r="G1520" s="59">
        <v>848</v>
      </c>
    </row>
    <row r="1521" spans="1:7" x14ac:dyDescent="0.25">
      <c r="A1521" s="59">
        <v>8</v>
      </c>
      <c r="B1521" s="59">
        <v>39</v>
      </c>
      <c r="C1521" s="59">
        <v>72</v>
      </c>
      <c r="D1521" s="59">
        <v>33</v>
      </c>
      <c r="E1521" s="59">
        <v>31</v>
      </c>
      <c r="F1521" s="59">
        <v>10</v>
      </c>
      <c r="G1521" s="59">
        <v>1003</v>
      </c>
    </row>
    <row r="1522" spans="1:7" x14ac:dyDescent="0.25">
      <c r="A1522" s="59">
        <v>-12</v>
      </c>
      <c r="B1522" s="59">
        <v>30</v>
      </c>
      <c r="C1522" s="59">
        <v>54</v>
      </c>
      <c r="D1522" s="59">
        <v>24</v>
      </c>
      <c r="E1522" s="59">
        <v>42</v>
      </c>
      <c r="F1522" s="59">
        <v>9</v>
      </c>
      <c r="G1522" s="59">
        <v>-412</v>
      </c>
    </row>
    <row r="1523" spans="1:7" x14ac:dyDescent="0.25">
      <c r="A1523" s="59">
        <v>-8</v>
      </c>
      <c r="B1523" s="59">
        <v>62</v>
      </c>
      <c r="C1523" s="59">
        <v>106</v>
      </c>
      <c r="D1523" s="59">
        <v>44</v>
      </c>
      <c r="E1523" s="59">
        <v>70</v>
      </c>
      <c r="F1523" s="59">
        <v>40</v>
      </c>
      <c r="G1523" s="59">
        <v>325</v>
      </c>
    </row>
    <row r="1524" spans="1:7" x14ac:dyDescent="0.25">
      <c r="A1524" s="59">
        <v>13</v>
      </c>
      <c r="B1524" s="59">
        <v>52</v>
      </c>
      <c r="C1524" s="59">
        <v>91</v>
      </c>
      <c r="D1524" s="59">
        <v>39</v>
      </c>
      <c r="E1524" s="59">
        <v>39</v>
      </c>
      <c r="F1524" s="59">
        <v>12</v>
      </c>
      <c r="G1524" s="59">
        <v>248</v>
      </c>
    </row>
    <row r="1525" spans="1:7" x14ac:dyDescent="0.25">
      <c r="A1525" s="59">
        <v>23</v>
      </c>
      <c r="B1525" s="59">
        <v>43</v>
      </c>
      <c r="C1525" s="59">
        <v>72</v>
      </c>
      <c r="D1525" s="59">
        <v>29</v>
      </c>
      <c r="E1525" s="59">
        <v>20</v>
      </c>
      <c r="F1525" s="59">
        <v>8</v>
      </c>
      <c r="G1525" s="59">
        <v>862</v>
      </c>
    </row>
    <row r="1526" spans="1:7" x14ac:dyDescent="0.25">
      <c r="A1526" s="59">
        <v>47</v>
      </c>
      <c r="B1526" s="59">
        <v>79</v>
      </c>
      <c r="C1526" s="59">
        <v>140</v>
      </c>
      <c r="D1526" s="59">
        <v>61</v>
      </c>
      <c r="E1526" s="59">
        <v>32</v>
      </c>
      <c r="F1526" s="59">
        <v>20</v>
      </c>
      <c r="G1526" s="59">
        <v>579</v>
      </c>
    </row>
    <row r="1527" spans="1:7" x14ac:dyDescent="0.25">
      <c r="A1527" s="59">
        <v>24</v>
      </c>
      <c r="B1527" s="59">
        <v>82</v>
      </c>
      <c r="C1527" s="59">
        <v>149</v>
      </c>
      <c r="D1527" s="59">
        <v>67</v>
      </c>
      <c r="E1527" s="59">
        <v>58</v>
      </c>
      <c r="F1527" s="59">
        <v>25</v>
      </c>
      <c r="G1527" s="59">
        <v>391</v>
      </c>
    </row>
    <row r="1528" spans="1:7" x14ac:dyDescent="0.25">
      <c r="A1528" s="59">
        <v>16</v>
      </c>
      <c r="B1528" s="59">
        <v>130</v>
      </c>
      <c r="C1528" s="59">
        <v>223</v>
      </c>
      <c r="D1528" s="59">
        <v>93</v>
      </c>
      <c r="E1528" s="59">
        <v>114</v>
      </c>
      <c r="F1528" s="59">
        <v>84</v>
      </c>
      <c r="G1528" s="59">
        <v>692</v>
      </c>
    </row>
    <row r="1529" spans="1:7" x14ac:dyDescent="0.25">
      <c r="A1529" s="59">
        <v>82</v>
      </c>
      <c r="B1529" s="59">
        <v>134</v>
      </c>
      <c r="C1529" s="59">
        <v>230</v>
      </c>
      <c r="D1529" s="59">
        <v>96</v>
      </c>
      <c r="E1529" s="59">
        <v>52</v>
      </c>
      <c r="F1529" s="59">
        <v>29</v>
      </c>
      <c r="G1529" s="59">
        <v>-1555</v>
      </c>
    </row>
    <row r="1530" spans="1:7" x14ac:dyDescent="0.25">
      <c r="A1530" s="59">
        <v>13</v>
      </c>
      <c r="B1530" s="59">
        <v>30</v>
      </c>
      <c r="C1530" s="59">
        <v>50</v>
      </c>
      <c r="D1530" s="59">
        <v>20</v>
      </c>
      <c r="E1530" s="59">
        <v>17</v>
      </c>
      <c r="F1530" s="59">
        <v>5</v>
      </c>
      <c r="G1530" s="59">
        <v>482</v>
      </c>
    </row>
    <row r="1531" spans="1:7" x14ac:dyDescent="0.25">
      <c r="A1531" s="59">
        <v>87</v>
      </c>
      <c r="B1531" s="59">
        <v>150</v>
      </c>
      <c r="C1531" s="59">
        <v>249</v>
      </c>
      <c r="D1531" s="59">
        <v>99</v>
      </c>
      <c r="E1531" s="59">
        <v>63</v>
      </c>
      <c r="F1531" s="59">
        <v>32</v>
      </c>
      <c r="G1531" s="59">
        <v>798</v>
      </c>
    </row>
    <row r="1532" spans="1:7" x14ac:dyDescent="0.25">
      <c r="A1532" s="59">
        <v>42</v>
      </c>
      <c r="B1532" s="59">
        <v>74</v>
      </c>
      <c r="C1532" s="59">
        <v>132</v>
      </c>
      <c r="D1532" s="59">
        <v>58</v>
      </c>
      <c r="E1532" s="59">
        <v>32</v>
      </c>
      <c r="F1532" s="59">
        <v>19</v>
      </c>
      <c r="G1532" s="59">
        <v>548</v>
      </c>
    </row>
    <row r="1533" spans="1:7" x14ac:dyDescent="0.25">
      <c r="A1533" s="59">
        <v>197</v>
      </c>
      <c r="B1533" s="59">
        <v>295</v>
      </c>
      <c r="C1533" s="59">
        <v>546</v>
      </c>
      <c r="D1533" s="59">
        <v>278</v>
      </c>
      <c r="E1533" s="59">
        <v>98</v>
      </c>
      <c r="F1533" s="59">
        <v>77</v>
      </c>
      <c r="G1533" s="59">
        <v>1268</v>
      </c>
    </row>
    <row r="1534" spans="1:7" x14ac:dyDescent="0.25">
      <c r="A1534" s="59">
        <v>27</v>
      </c>
      <c r="B1534" s="59">
        <v>72</v>
      </c>
      <c r="C1534" s="59">
        <v>125</v>
      </c>
      <c r="D1534" s="59">
        <v>53</v>
      </c>
      <c r="E1534" s="59">
        <v>45</v>
      </c>
      <c r="F1534" s="59">
        <v>17</v>
      </c>
      <c r="G1534" s="59">
        <v>410</v>
      </c>
    </row>
    <row r="1535" spans="1:7" x14ac:dyDescent="0.25">
      <c r="A1535" s="59">
        <v>28</v>
      </c>
      <c r="B1535" s="59">
        <v>64</v>
      </c>
      <c r="C1535" s="59">
        <v>107</v>
      </c>
      <c r="D1535" s="59">
        <v>43</v>
      </c>
      <c r="E1535" s="59">
        <v>36</v>
      </c>
      <c r="F1535" s="59">
        <v>13</v>
      </c>
      <c r="G1535" s="59">
        <v>424</v>
      </c>
    </row>
    <row r="1536" spans="1:7" x14ac:dyDescent="0.25">
      <c r="A1536" s="59">
        <v>39</v>
      </c>
      <c r="B1536" s="59">
        <v>90</v>
      </c>
      <c r="C1536" s="59">
        <v>150</v>
      </c>
      <c r="D1536" s="59">
        <v>60</v>
      </c>
      <c r="E1536" s="59">
        <v>51</v>
      </c>
      <c r="F1536" s="59">
        <v>19</v>
      </c>
      <c r="G1536" s="59">
        <v>-718</v>
      </c>
    </row>
    <row r="1537" spans="1:7" x14ac:dyDescent="0.25">
      <c r="A1537" s="59">
        <v>134</v>
      </c>
      <c r="B1537" s="59">
        <v>179</v>
      </c>
      <c r="C1537" s="59">
        <v>302</v>
      </c>
      <c r="D1537" s="59">
        <v>146</v>
      </c>
      <c r="E1537" s="59">
        <v>45</v>
      </c>
      <c r="F1537" s="59">
        <v>34</v>
      </c>
      <c r="G1537" s="59">
        <v>928</v>
      </c>
    </row>
    <row r="1538" spans="1:7" x14ac:dyDescent="0.25">
      <c r="A1538" s="59">
        <v>85</v>
      </c>
      <c r="B1538" s="59">
        <v>118</v>
      </c>
      <c r="C1538" s="59">
        <v>199</v>
      </c>
      <c r="D1538" s="59">
        <v>81</v>
      </c>
      <c r="E1538" s="59">
        <v>33</v>
      </c>
      <c r="F1538" s="59">
        <v>22</v>
      </c>
      <c r="G1538" s="59">
        <v>588</v>
      </c>
    </row>
    <row r="1539" spans="1:7" x14ac:dyDescent="0.25">
      <c r="A1539" s="59">
        <v>33</v>
      </c>
      <c r="B1539" s="59">
        <v>74</v>
      </c>
      <c r="C1539" s="59">
        <v>136</v>
      </c>
      <c r="D1539" s="59">
        <v>62</v>
      </c>
      <c r="E1539" s="59">
        <v>41</v>
      </c>
      <c r="F1539" s="59">
        <v>19</v>
      </c>
      <c r="G1539" s="59">
        <v>1059</v>
      </c>
    </row>
    <row r="1540" spans="1:7" x14ac:dyDescent="0.25">
      <c r="A1540" s="59">
        <v>22</v>
      </c>
      <c r="B1540" s="59">
        <v>65</v>
      </c>
      <c r="C1540" s="59">
        <v>113</v>
      </c>
      <c r="D1540" s="59">
        <v>48</v>
      </c>
      <c r="E1540" s="59">
        <v>43</v>
      </c>
      <c r="F1540" s="59">
        <v>15</v>
      </c>
      <c r="G1540" s="59">
        <v>380</v>
      </c>
    </row>
    <row r="1541" spans="1:7" x14ac:dyDescent="0.25">
      <c r="A1541" s="59">
        <v>34</v>
      </c>
      <c r="B1541" s="59">
        <v>71</v>
      </c>
      <c r="C1541" s="59">
        <v>120</v>
      </c>
      <c r="D1541" s="59">
        <v>49</v>
      </c>
      <c r="E1541" s="59">
        <v>37</v>
      </c>
      <c r="F1541" s="59">
        <v>15</v>
      </c>
      <c r="G1541" s="59">
        <v>315</v>
      </c>
    </row>
    <row r="1542" spans="1:7" x14ac:dyDescent="0.25">
      <c r="A1542" s="59">
        <v>34</v>
      </c>
      <c r="B1542" s="59">
        <v>84</v>
      </c>
      <c r="C1542" s="59">
        <v>139</v>
      </c>
      <c r="D1542" s="59">
        <v>55</v>
      </c>
      <c r="E1542" s="59">
        <v>50</v>
      </c>
      <c r="F1542" s="59">
        <v>18</v>
      </c>
      <c r="G1542" s="59">
        <v>453</v>
      </c>
    </row>
    <row r="1543" spans="1:7" x14ac:dyDescent="0.25">
      <c r="A1543" s="59">
        <v>-45</v>
      </c>
      <c r="B1543" s="59">
        <v>11</v>
      </c>
      <c r="C1543" s="59">
        <v>115</v>
      </c>
      <c r="D1543" s="59">
        <v>157</v>
      </c>
      <c r="E1543" s="59">
        <v>56</v>
      </c>
      <c r="F1543" s="59">
        <v>32</v>
      </c>
      <c r="G1543" s="59">
        <v>1574</v>
      </c>
    </row>
    <row r="1544" spans="1:7" x14ac:dyDescent="0.25">
      <c r="A1544" s="59">
        <v>-7</v>
      </c>
      <c r="B1544" s="59">
        <v>62</v>
      </c>
      <c r="C1544" s="59">
        <v>106</v>
      </c>
      <c r="D1544" s="59">
        <v>44</v>
      </c>
      <c r="E1544" s="59">
        <v>69</v>
      </c>
      <c r="F1544" s="59">
        <v>40</v>
      </c>
      <c r="G1544" s="59">
        <v>325</v>
      </c>
    </row>
    <row r="1545" spans="1:7" x14ac:dyDescent="0.25">
      <c r="A1545" s="59">
        <v>12</v>
      </c>
      <c r="B1545" s="59">
        <v>52</v>
      </c>
      <c r="C1545" s="59">
        <v>91</v>
      </c>
      <c r="D1545" s="59">
        <v>39</v>
      </c>
      <c r="E1545" s="59">
        <v>40</v>
      </c>
      <c r="F1545" s="59">
        <v>12</v>
      </c>
      <c r="G1545" s="59">
        <v>248</v>
      </c>
    </row>
    <row r="1546" spans="1:7" x14ac:dyDescent="0.25">
      <c r="A1546" s="59">
        <v>-13</v>
      </c>
      <c r="B1546" s="59">
        <v>30</v>
      </c>
      <c r="C1546" s="59">
        <v>54</v>
      </c>
      <c r="D1546" s="59">
        <v>24</v>
      </c>
      <c r="E1546" s="59">
        <v>43</v>
      </c>
      <c r="F1546" s="59">
        <v>9</v>
      </c>
      <c r="G1546" s="59">
        <v>212</v>
      </c>
    </row>
    <row r="1547" spans="1:7" x14ac:dyDescent="0.25">
      <c r="A1547" s="59">
        <v>24</v>
      </c>
      <c r="B1547" s="59">
        <v>83</v>
      </c>
      <c r="C1547" s="59">
        <v>150</v>
      </c>
      <c r="D1547" s="59">
        <v>67</v>
      </c>
      <c r="E1547" s="59">
        <v>59</v>
      </c>
      <c r="F1547" s="59">
        <v>25</v>
      </c>
      <c r="G1547" s="59">
        <v>599</v>
      </c>
    </row>
    <row r="1548" spans="1:7" x14ac:dyDescent="0.25">
      <c r="A1548" s="59">
        <v>27</v>
      </c>
      <c r="B1548" s="59">
        <v>47</v>
      </c>
      <c r="C1548" s="59">
        <v>79</v>
      </c>
      <c r="D1548" s="59">
        <v>32</v>
      </c>
      <c r="E1548" s="59">
        <v>20</v>
      </c>
      <c r="F1548" s="59">
        <v>8</v>
      </c>
      <c r="G1548" s="59">
        <v>837</v>
      </c>
    </row>
    <row r="1549" spans="1:7" x14ac:dyDescent="0.25">
      <c r="A1549" s="59">
        <v>56</v>
      </c>
      <c r="B1549" s="59">
        <v>90</v>
      </c>
      <c r="C1549" s="59">
        <v>159</v>
      </c>
      <c r="D1549" s="59">
        <v>69</v>
      </c>
      <c r="E1549" s="59">
        <v>34</v>
      </c>
      <c r="F1549" s="59">
        <v>22</v>
      </c>
      <c r="G1549" s="59">
        <v>572</v>
      </c>
    </row>
    <row r="1550" spans="1:7" x14ac:dyDescent="0.25">
      <c r="A1550" s="59">
        <v>40</v>
      </c>
      <c r="B1550" s="59">
        <v>64</v>
      </c>
      <c r="C1550" s="59">
        <v>108</v>
      </c>
      <c r="D1550" s="59">
        <v>44</v>
      </c>
      <c r="E1550" s="59">
        <v>24</v>
      </c>
      <c r="F1550" s="59">
        <v>12</v>
      </c>
      <c r="G1550" s="59">
        <v>886</v>
      </c>
    </row>
    <row r="1551" spans="1:7" x14ac:dyDescent="0.25">
      <c r="A1551" s="59">
        <v>-74</v>
      </c>
      <c r="B1551" s="59">
        <v>-13</v>
      </c>
      <c r="C1551" s="59">
        <v>109</v>
      </c>
      <c r="D1551" s="59">
        <v>108</v>
      </c>
      <c r="E1551" s="59">
        <v>61</v>
      </c>
      <c r="F1551" s="59">
        <v>39</v>
      </c>
      <c r="G1551" s="59">
        <v>2378</v>
      </c>
    </row>
    <row r="1552" spans="1:7" x14ac:dyDescent="0.25">
      <c r="A1552" s="59">
        <v>313</v>
      </c>
      <c r="B1552" s="59">
        <v>474</v>
      </c>
      <c r="C1552" s="59">
        <v>790</v>
      </c>
      <c r="D1552" s="59">
        <v>380</v>
      </c>
      <c r="E1552" s="59">
        <v>161</v>
      </c>
      <c r="F1552" s="59">
        <v>110</v>
      </c>
      <c r="G1552" s="59">
        <v>2580</v>
      </c>
    </row>
    <row r="1553" spans="1:7" x14ac:dyDescent="0.25">
      <c r="A1553" s="59">
        <v>105</v>
      </c>
      <c r="B1553" s="59">
        <v>145</v>
      </c>
      <c r="C1553" s="59">
        <v>245</v>
      </c>
      <c r="D1553" s="59">
        <v>64</v>
      </c>
      <c r="E1553" s="59">
        <v>40</v>
      </c>
      <c r="F1553" s="59">
        <v>28</v>
      </c>
      <c r="G1553" s="59">
        <v>981</v>
      </c>
    </row>
    <row r="1554" spans="1:7" x14ac:dyDescent="0.25">
      <c r="A1554" s="59">
        <v>196</v>
      </c>
      <c r="B1554" s="59">
        <v>295</v>
      </c>
      <c r="C1554" s="59">
        <v>546</v>
      </c>
      <c r="D1554" s="59">
        <v>258</v>
      </c>
      <c r="E1554" s="59">
        <v>99</v>
      </c>
      <c r="F1554" s="59">
        <v>77</v>
      </c>
      <c r="G1554" s="59">
        <v>1268</v>
      </c>
    </row>
    <row r="1555" spans="1:7" x14ac:dyDescent="0.25">
      <c r="A1555" s="59">
        <v>43</v>
      </c>
      <c r="B1555" s="59">
        <v>74</v>
      </c>
      <c r="C1555" s="59">
        <v>132</v>
      </c>
      <c r="D1555" s="59">
        <v>58</v>
      </c>
      <c r="E1555" s="59">
        <v>31</v>
      </c>
      <c r="F1555" s="59">
        <v>19</v>
      </c>
      <c r="G1555" s="59">
        <v>548</v>
      </c>
    </row>
    <row r="1556" spans="1:7" x14ac:dyDescent="0.25">
      <c r="A1556" s="59">
        <v>134</v>
      </c>
      <c r="B1556" s="59">
        <v>179</v>
      </c>
      <c r="C1556" s="59">
        <v>302</v>
      </c>
      <c r="D1556" s="59">
        <v>79</v>
      </c>
      <c r="E1556" s="59">
        <v>45</v>
      </c>
      <c r="F1556" s="59">
        <v>34</v>
      </c>
      <c r="G1556" s="59">
        <v>928</v>
      </c>
    </row>
    <row r="1557" spans="1:7" x14ac:dyDescent="0.25">
      <c r="A1557" s="59">
        <v>84</v>
      </c>
      <c r="B1557" s="59">
        <v>118</v>
      </c>
      <c r="C1557" s="59">
        <v>199</v>
      </c>
      <c r="D1557" s="59">
        <v>81</v>
      </c>
      <c r="E1557" s="59">
        <v>34</v>
      </c>
      <c r="F1557" s="59">
        <v>22</v>
      </c>
      <c r="G1557" s="59">
        <v>588</v>
      </c>
    </row>
    <row r="1558" spans="1:7" x14ac:dyDescent="0.25">
      <c r="A1558" s="59">
        <v>39</v>
      </c>
      <c r="B1558" s="59">
        <v>90</v>
      </c>
      <c r="C1558" s="59">
        <v>150</v>
      </c>
      <c r="D1558" s="59">
        <v>60</v>
      </c>
      <c r="E1558" s="59">
        <v>51</v>
      </c>
      <c r="F1558" s="59">
        <v>19</v>
      </c>
      <c r="G1558" s="59">
        <v>656</v>
      </c>
    </row>
    <row r="1559" spans="1:7" x14ac:dyDescent="0.25">
      <c r="A1559" s="59">
        <v>-120</v>
      </c>
      <c r="B1559" s="59">
        <v>-24</v>
      </c>
      <c r="C1559" s="59">
        <v>138</v>
      </c>
      <c r="D1559" s="59">
        <v>250</v>
      </c>
      <c r="E1559" s="59">
        <v>96</v>
      </c>
      <c r="F1559" s="59">
        <v>53</v>
      </c>
      <c r="G1559" s="59">
        <v>3421</v>
      </c>
    </row>
    <row r="1560" spans="1:7" x14ac:dyDescent="0.25">
      <c r="A1560" s="59">
        <v>156</v>
      </c>
      <c r="B1560" s="59">
        <v>249</v>
      </c>
      <c r="C1560" s="59">
        <v>498</v>
      </c>
      <c r="D1560" s="59">
        <v>266</v>
      </c>
      <c r="E1560" s="59">
        <v>93</v>
      </c>
      <c r="F1560" s="59">
        <v>69</v>
      </c>
      <c r="G1560" s="59">
        <v>1775</v>
      </c>
    </row>
    <row r="1561" spans="1:7" x14ac:dyDescent="0.25">
      <c r="A1561" s="59">
        <v>26</v>
      </c>
      <c r="B1561" s="59">
        <v>169</v>
      </c>
      <c r="C1561" s="59">
        <v>290</v>
      </c>
      <c r="D1561" s="59">
        <v>89</v>
      </c>
      <c r="E1561" s="59">
        <v>143</v>
      </c>
      <c r="F1561" s="59">
        <v>110</v>
      </c>
      <c r="G1561" s="59">
        <v>910</v>
      </c>
    </row>
    <row r="1562" spans="1:7" x14ac:dyDescent="0.25">
      <c r="A1562" s="59">
        <v>220</v>
      </c>
      <c r="B1562" s="59">
        <v>336</v>
      </c>
      <c r="C1562" s="59">
        <v>589</v>
      </c>
      <c r="D1562" s="59">
        <v>189</v>
      </c>
      <c r="E1562" s="59">
        <v>116</v>
      </c>
      <c r="F1562" s="59">
        <v>83</v>
      </c>
      <c r="G1562" s="59">
        <v>1686</v>
      </c>
    </row>
    <row r="1563" spans="1:7" x14ac:dyDescent="0.25">
      <c r="A1563" s="59">
        <v>2</v>
      </c>
      <c r="B1563" s="59">
        <v>51</v>
      </c>
      <c r="C1563" s="59">
        <v>91</v>
      </c>
      <c r="D1563" s="59">
        <v>40</v>
      </c>
      <c r="E1563" s="59">
        <v>49</v>
      </c>
      <c r="F1563" s="59">
        <v>15</v>
      </c>
      <c r="G1563" s="59">
        <v>244</v>
      </c>
    </row>
    <row r="1564" spans="1:7" x14ac:dyDescent="0.25">
      <c r="A1564" s="59">
        <v>26</v>
      </c>
      <c r="B1564" s="59">
        <v>169</v>
      </c>
      <c r="C1564" s="59">
        <v>290</v>
      </c>
      <c r="D1564" s="59">
        <v>127</v>
      </c>
      <c r="E1564" s="59">
        <v>143</v>
      </c>
      <c r="F1564" s="59">
        <v>110</v>
      </c>
      <c r="G1564" s="59">
        <v>910</v>
      </c>
    </row>
    <row r="1565" spans="1:7" x14ac:dyDescent="0.25">
      <c r="A1565" s="59">
        <v>129</v>
      </c>
      <c r="B1565" s="59">
        <v>225</v>
      </c>
      <c r="C1565" s="59">
        <v>387</v>
      </c>
      <c r="D1565" s="59">
        <v>170</v>
      </c>
      <c r="E1565" s="59">
        <v>96</v>
      </c>
      <c r="F1565" s="59">
        <v>53</v>
      </c>
      <c r="G1565" s="59">
        <v>1148</v>
      </c>
    </row>
    <row r="1566" spans="1:7" x14ac:dyDescent="0.25">
      <c r="A1566" s="59">
        <v>115</v>
      </c>
      <c r="B1566" s="59">
        <v>176</v>
      </c>
      <c r="C1566" s="59">
        <v>298</v>
      </c>
      <c r="D1566" s="59">
        <v>129</v>
      </c>
      <c r="E1566" s="59">
        <v>61</v>
      </c>
      <c r="F1566" s="59">
        <v>39</v>
      </c>
      <c r="G1566" s="59">
        <v>801</v>
      </c>
    </row>
    <row r="1567" spans="1:7" x14ac:dyDescent="0.25">
      <c r="A1567" s="59">
        <v>221</v>
      </c>
      <c r="B1567" s="59">
        <v>336</v>
      </c>
      <c r="C1567" s="59">
        <v>589</v>
      </c>
      <c r="D1567" s="59">
        <v>282</v>
      </c>
      <c r="E1567" s="59">
        <v>115</v>
      </c>
      <c r="F1567" s="59">
        <v>83</v>
      </c>
      <c r="G1567" s="59">
        <v>1686</v>
      </c>
    </row>
    <row r="1568" spans="1:7" x14ac:dyDescent="0.25">
      <c r="A1568" s="59">
        <v>156</v>
      </c>
      <c r="B1568" s="59">
        <v>249</v>
      </c>
      <c r="C1568" s="59">
        <v>498</v>
      </c>
      <c r="D1568" s="59">
        <v>270</v>
      </c>
      <c r="E1568" s="59">
        <v>93</v>
      </c>
      <c r="F1568" s="59">
        <v>69</v>
      </c>
      <c r="G1568" s="59">
        <v>1775</v>
      </c>
    </row>
    <row r="1569" spans="1:7" x14ac:dyDescent="0.25">
      <c r="A1569" s="59">
        <v>-430</v>
      </c>
      <c r="B1569" s="59">
        <v>-302</v>
      </c>
      <c r="C1569" s="59">
        <v>19</v>
      </c>
      <c r="D1569" s="59">
        <v>294</v>
      </c>
      <c r="E1569" s="59">
        <v>147</v>
      </c>
      <c r="F1569" s="59">
        <v>114</v>
      </c>
      <c r="G1569" s="59">
        <v>6413</v>
      </c>
    </row>
    <row r="1570" spans="1:7" x14ac:dyDescent="0.25">
      <c r="A1570" s="59">
        <v>7</v>
      </c>
      <c r="B1570" s="59">
        <v>39</v>
      </c>
      <c r="C1570" s="59">
        <v>72</v>
      </c>
      <c r="D1570" s="59">
        <v>33</v>
      </c>
      <c r="E1570" s="59">
        <v>32</v>
      </c>
      <c r="F1570" s="59">
        <v>10</v>
      </c>
      <c r="G1570" s="59">
        <v>1003</v>
      </c>
    </row>
    <row r="1571" spans="1:7" x14ac:dyDescent="0.25">
      <c r="A1571" s="59">
        <v>32</v>
      </c>
      <c r="B1571" s="59">
        <v>43</v>
      </c>
      <c r="C1571" s="59">
        <v>43</v>
      </c>
      <c r="D1571" s="59">
        <v>0</v>
      </c>
      <c r="E1571" s="59">
        <v>11</v>
      </c>
      <c r="F1571" s="59">
        <v>0</v>
      </c>
      <c r="G1571" s="59">
        <v>473</v>
      </c>
    </row>
    <row r="1572" spans="1:7" x14ac:dyDescent="0.25">
      <c r="A1572" s="59">
        <v>12</v>
      </c>
      <c r="B1572" s="59">
        <v>29</v>
      </c>
      <c r="C1572" s="59">
        <v>48</v>
      </c>
      <c r="D1572" s="59">
        <v>19</v>
      </c>
      <c r="E1572" s="59">
        <v>17</v>
      </c>
      <c r="F1572" s="59">
        <v>5</v>
      </c>
      <c r="G1572" s="59">
        <v>848</v>
      </c>
    </row>
    <row r="1573" spans="1:7" x14ac:dyDescent="0.25">
      <c r="A1573" s="59">
        <v>17</v>
      </c>
      <c r="B1573" s="59">
        <v>35</v>
      </c>
      <c r="C1573" s="59">
        <v>58</v>
      </c>
      <c r="D1573" s="59">
        <v>23</v>
      </c>
      <c r="E1573" s="59">
        <v>18</v>
      </c>
      <c r="F1573" s="59">
        <v>6</v>
      </c>
      <c r="G1573" s="59">
        <v>803</v>
      </c>
    </row>
    <row r="1574" spans="1:7" x14ac:dyDescent="0.25">
      <c r="A1574" s="59">
        <v>-3</v>
      </c>
      <c r="B1574" s="59">
        <v>74</v>
      </c>
      <c r="C1574" s="59">
        <v>126</v>
      </c>
      <c r="D1574" s="59">
        <v>52</v>
      </c>
      <c r="E1574" s="59">
        <v>77</v>
      </c>
      <c r="F1574" s="59">
        <v>47</v>
      </c>
      <c r="G1574" s="59">
        <v>509</v>
      </c>
    </row>
    <row r="1575" spans="1:7" x14ac:dyDescent="0.25">
      <c r="A1575" s="59">
        <v>17</v>
      </c>
      <c r="B1575" s="59">
        <v>36</v>
      </c>
      <c r="C1575" s="59">
        <v>61</v>
      </c>
      <c r="D1575" s="59">
        <v>25</v>
      </c>
      <c r="E1575" s="59">
        <v>19</v>
      </c>
      <c r="F1575" s="59">
        <v>7</v>
      </c>
      <c r="G1575" s="59">
        <v>823</v>
      </c>
    </row>
    <row r="1576" spans="1:7" x14ac:dyDescent="0.25">
      <c r="A1576" s="59">
        <v>47</v>
      </c>
      <c r="B1576" s="59">
        <v>79</v>
      </c>
      <c r="C1576" s="59">
        <v>140</v>
      </c>
      <c r="D1576" s="59">
        <v>61</v>
      </c>
      <c r="E1576" s="59">
        <v>32</v>
      </c>
      <c r="F1576" s="59">
        <v>20</v>
      </c>
      <c r="G1576" s="59">
        <v>579</v>
      </c>
    </row>
    <row r="1577" spans="1:7" x14ac:dyDescent="0.25">
      <c r="A1577" s="59">
        <v>13</v>
      </c>
      <c r="B1577" s="59">
        <v>30</v>
      </c>
      <c r="C1577" s="59">
        <v>50</v>
      </c>
      <c r="D1577" s="59">
        <v>20</v>
      </c>
      <c r="E1577" s="59">
        <v>17</v>
      </c>
      <c r="F1577" s="59">
        <v>5</v>
      </c>
      <c r="G1577" s="59">
        <v>482</v>
      </c>
    </row>
    <row r="1578" spans="1:7" x14ac:dyDescent="0.25">
      <c r="A1578" s="59">
        <v>87</v>
      </c>
      <c r="B1578" s="59">
        <v>150</v>
      </c>
      <c r="C1578" s="59">
        <v>249</v>
      </c>
      <c r="D1578" s="59">
        <v>99</v>
      </c>
      <c r="E1578" s="59">
        <v>63</v>
      </c>
      <c r="F1578" s="59">
        <v>32</v>
      </c>
      <c r="G1578" s="59">
        <v>798</v>
      </c>
    </row>
    <row r="1579" spans="1:7" x14ac:dyDescent="0.25">
      <c r="A1579" s="59">
        <v>81</v>
      </c>
      <c r="B1579" s="59">
        <v>134</v>
      </c>
      <c r="C1579" s="59">
        <v>230</v>
      </c>
      <c r="D1579" s="59">
        <v>96</v>
      </c>
      <c r="E1579" s="59">
        <v>53</v>
      </c>
      <c r="F1579" s="59">
        <v>29</v>
      </c>
      <c r="G1579" s="59">
        <v>666</v>
      </c>
    </row>
    <row r="1580" spans="1:7" x14ac:dyDescent="0.25">
      <c r="A1580" s="59">
        <v>18</v>
      </c>
      <c r="B1580" s="59">
        <v>80</v>
      </c>
      <c r="C1580" s="59">
        <v>137</v>
      </c>
      <c r="D1580" s="59">
        <v>57</v>
      </c>
      <c r="E1580" s="59">
        <v>62</v>
      </c>
      <c r="F1580" s="59">
        <v>18</v>
      </c>
      <c r="G1580" s="59">
        <v>469</v>
      </c>
    </row>
    <row r="1581" spans="1:7" x14ac:dyDescent="0.25">
      <c r="A1581" s="59">
        <v>28</v>
      </c>
      <c r="B1581" s="59">
        <v>64</v>
      </c>
      <c r="C1581" s="59">
        <v>107</v>
      </c>
      <c r="D1581" s="59">
        <v>43</v>
      </c>
      <c r="E1581" s="59">
        <v>36</v>
      </c>
      <c r="F1581" s="59">
        <v>13</v>
      </c>
      <c r="G1581" s="59">
        <v>424</v>
      </c>
    </row>
    <row r="1582" spans="1:7" x14ac:dyDescent="0.25">
      <c r="A1582" s="59">
        <v>6</v>
      </c>
      <c r="B1582" s="59">
        <v>57</v>
      </c>
      <c r="C1582" s="59">
        <v>102</v>
      </c>
      <c r="D1582" s="59">
        <v>45</v>
      </c>
      <c r="E1582" s="59">
        <v>51</v>
      </c>
      <c r="F1582" s="59">
        <v>17</v>
      </c>
      <c r="G1582" s="59">
        <v>409</v>
      </c>
    </row>
    <row r="1583" spans="1:7" x14ac:dyDescent="0.25">
      <c r="A1583" s="59">
        <v>28</v>
      </c>
      <c r="B1583" s="59">
        <v>72</v>
      </c>
      <c r="C1583" s="59">
        <v>125</v>
      </c>
      <c r="D1583" s="59">
        <v>53</v>
      </c>
      <c r="E1583" s="59">
        <v>44</v>
      </c>
      <c r="F1583" s="59">
        <v>17</v>
      </c>
      <c r="G1583" s="59">
        <v>410</v>
      </c>
    </row>
    <row r="1584" spans="1:7" x14ac:dyDescent="0.25">
      <c r="A1584" s="59">
        <v>87</v>
      </c>
      <c r="B1584" s="59">
        <v>155</v>
      </c>
      <c r="C1584" s="59">
        <v>310</v>
      </c>
      <c r="D1584" s="59">
        <v>202</v>
      </c>
      <c r="E1584" s="59">
        <v>68</v>
      </c>
      <c r="F1584" s="59">
        <v>43</v>
      </c>
      <c r="G1584" s="59">
        <v>1280</v>
      </c>
    </row>
    <row r="1585" spans="1:7" x14ac:dyDescent="0.25">
      <c r="A1585" s="59">
        <v>91</v>
      </c>
      <c r="B1585" s="59">
        <v>155</v>
      </c>
      <c r="C1585" s="59">
        <v>258</v>
      </c>
      <c r="D1585" s="59">
        <v>84</v>
      </c>
      <c r="E1585" s="59">
        <v>64</v>
      </c>
      <c r="F1585" s="59">
        <v>33</v>
      </c>
      <c r="G1585" s="59">
        <v>1130</v>
      </c>
    </row>
    <row r="1586" spans="1:7" x14ac:dyDescent="0.25">
      <c r="A1586" s="59">
        <v>47</v>
      </c>
      <c r="B1586" s="59">
        <v>71</v>
      </c>
      <c r="C1586" s="59">
        <v>119</v>
      </c>
      <c r="D1586" s="59">
        <v>48</v>
      </c>
      <c r="E1586" s="59">
        <v>24</v>
      </c>
      <c r="F1586" s="59">
        <v>13</v>
      </c>
      <c r="G1586" s="59">
        <v>834</v>
      </c>
    </row>
    <row r="1587" spans="1:7" x14ac:dyDescent="0.25">
      <c r="A1587" s="59">
        <v>54</v>
      </c>
      <c r="B1587" s="59">
        <v>94</v>
      </c>
      <c r="C1587" s="59">
        <v>151</v>
      </c>
      <c r="D1587" s="59">
        <v>57</v>
      </c>
      <c r="E1587" s="59">
        <v>40</v>
      </c>
      <c r="F1587" s="59">
        <v>17</v>
      </c>
      <c r="G1587" s="59">
        <v>349</v>
      </c>
    </row>
    <row r="1588" spans="1:7" x14ac:dyDescent="0.25">
      <c r="A1588" s="59">
        <v>31</v>
      </c>
      <c r="B1588" s="59">
        <v>67</v>
      </c>
      <c r="C1588" s="59">
        <v>113</v>
      </c>
      <c r="D1588" s="59">
        <v>46</v>
      </c>
      <c r="E1588" s="59">
        <v>36</v>
      </c>
      <c r="F1588" s="59">
        <v>14</v>
      </c>
      <c r="G1588" s="59">
        <v>454</v>
      </c>
    </row>
    <row r="1589" spans="1:7" x14ac:dyDescent="0.25">
      <c r="A1589" s="59">
        <v>2</v>
      </c>
      <c r="B1589" s="59">
        <v>87</v>
      </c>
      <c r="C1589" s="59">
        <v>149</v>
      </c>
      <c r="D1589" s="59">
        <v>62</v>
      </c>
      <c r="E1589" s="59">
        <v>85</v>
      </c>
      <c r="F1589" s="59">
        <v>56</v>
      </c>
      <c r="G1589" s="59">
        <v>612</v>
      </c>
    </row>
    <row r="1590" spans="1:7" x14ac:dyDescent="0.25">
      <c r="A1590" s="59">
        <v>56</v>
      </c>
      <c r="B1590" s="59">
        <v>99</v>
      </c>
      <c r="C1590" s="59">
        <v>167</v>
      </c>
      <c r="D1590" s="59">
        <v>68</v>
      </c>
      <c r="E1590" s="59">
        <v>43</v>
      </c>
      <c r="F1590" s="59">
        <v>21</v>
      </c>
      <c r="G1590" s="59">
        <v>445</v>
      </c>
    </row>
    <row r="1591" spans="1:7" x14ac:dyDescent="0.25">
      <c r="A1591" s="59">
        <v>16</v>
      </c>
      <c r="B1591" s="59">
        <v>130</v>
      </c>
      <c r="C1591" s="59">
        <v>223</v>
      </c>
      <c r="D1591" s="59">
        <v>93</v>
      </c>
      <c r="E1591" s="59">
        <v>114</v>
      </c>
      <c r="F1591" s="59">
        <v>84</v>
      </c>
      <c r="G1591" s="59">
        <v>692</v>
      </c>
    </row>
    <row r="1592" spans="1:7" x14ac:dyDescent="0.25">
      <c r="A1592" s="59">
        <v>21</v>
      </c>
      <c r="B1592" s="59">
        <v>43</v>
      </c>
      <c r="C1592" s="59">
        <v>76</v>
      </c>
      <c r="D1592" s="59">
        <v>33</v>
      </c>
      <c r="E1592" s="59">
        <v>22</v>
      </c>
      <c r="F1592" s="59">
        <v>10</v>
      </c>
      <c r="G1592" s="59">
        <v>577</v>
      </c>
    </row>
    <row r="1593" spans="1:7" x14ac:dyDescent="0.25">
      <c r="A1593" s="59">
        <v>23</v>
      </c>
      <c r="B1593" s="59">
        <v>82</v>
      </c>
      <c r="C1593" s="59">
        <v>149</v>
      </c>
      <c r="D1593" s="59">
        <v>67</v>
      </c>
      <c r="E1593" s="59">
        <v>59</v>
      </c>
      <c r="F1593" s="59">
        <v>25</v>
      </c>
      <c r="G1593" s="59">
        <v>391</v>
      </c>
    </row>
    <row r="1594" spans="1:7" x14ac:dyDescent="0.25">
      <c r="A1594" s="59">
        <v>53</v>
      </c>
      <c r="B1594" s="59">
        <v>99</v>
      </c>
      <c r="C1594" s="59">
        <v>182</v>
      </c>
      <c r="D1594" s="59">
        <v>83</v>
      </c>
      <c r="E1594" s="59">
        <v>46</v>
      </c>
      <c r="F1594" s="59">
        <v>25</v>
      </c>
      <c r="G1594" s="59">
        <v>1063</v>
      </c>
    </row>
    <row r="1595" spans="1:7" x14ac:dyDescent="0.25">
      <c r="A1595" s="59">
        <v>74</v>
      </c>
      <c r="B1595" s="59">
        <v>115</v>
      </c>
      <c r="C1595" s="59">
        <v>205</v>
      </c>
      <c r="D1595" s="59">
        <v>90</v>
      </c>
      <c r="E1595" s="59">
        <v>41</v>
      </c>
      <c r="F1595" s="59">
        <v>29</v>
      </c>
      <c r="G1595" s="59">
        <v>572</v>
      </c>
    </row>
    <row r="1596" spans="1:7" x14ac:dyDescent="0.25">
      <c r="A1596" s="59">
        <v>92</v>
      </c>
      <c r="B1596" s="59">
        <v>161</v>
      </c>
      <c r="C1596" s="59">
        <v>322</v>
      </c>
      <c r="D1596" s="59">
        <v>196</v>
      </c>
      <c r="E1596" s="59">
        <v>69</v>
      </c>
      <c r="F1596" s="59">
        <v>45</v>
      </c>
      <c r="G1596" s="59">
        <v>1267</v>
      </c>
    </row>
    <row r="1597" spans="1:7" x14ac:dyDescent="0.25">
      <c r="A1597" s="59">
        <v>-5</v>
      </c>
      <c r="B1597" s="59">
        <v>71</v>
      </c>
      <c r="C1597" s="59">
        <v>122</v>
      </c>
      <c r="D1597" s="59">
        <v>51</v>
      </c>
      <c r="E1597" s="59">
        <v>76</v>
      </c>
      <c r="F1597" s="59">
        <v>46</v>
      </c>
      <c r="G1597" s="59">
        <v>503</v>
      </c>
    </row>
    <row r="1598" spans="1:7" x14ac:dyDescent="0.25">
      <c r="A1598" s="59">
        <v>26</v>
      </c>
      <c r="B1598" s="59">
        <v>71</v>
      </c>
      <c r="C1598" s="59">
        <v>123</v>
      </c>
      <c r="D1598" s="59">
        <v>52</v>
      </c>
      <c r="E1598" s="59">
        <v>45</v>
      </c>
      <c r="F1598" s="59">
        <v>17</v>
      </c>
      <c r="G1598" s="59">
        <v>405</v>
      </c>
    </row>
    <row r="1599" spans="1:7" x14ac:dyDescent="0.25">
      <c r="A1599" s="59">
        <v>13</v>
      </c>
      <c r="B1599" s="59">
        <v>66</v>
      </c>
      <c r="C1599" s="59">
        <v>120</v>
      </c>
      <c r="D1599" s="59">
        <v>54</v>
      </c>
      <c r="E1599" s="59">
        <v>53</v>
      </c>
      <c r="F1599" s="59">
        <v>20</v>
      </c>
      <c r="G1599" s="59">
        <v>404</v>
      </c>
    </row>
    <row r="1600" spans="1:7" x14ac:dyDescent="0.25">
      <c r="A1600" s="59">
        <v>27</v>
      </c>
      <c r="B1600" s="59">
        <v>64</v>
      </c>
      <c r="C1600" s="59">
        <v>118</v>
      </c>
      <c r="D1600" s="59">
        <v>54</v>
      </c>
      <c r="E1600" s="59">
        <v>37</v>
      </c>
      <c r="F1600" s="59">
        <v>16</v>
      </c>
      <c r="G1600" s="59">
        <v>1037</v>
      </c>
    </row>
    <row r="1601" spans="1:7" x14ac:dyDescent="0.25">
      <c r="A1601" s="59">
        <v>56</v>
      </c>
      <c r="B1601" s="59">
        <v>110</v>
      </c>
      <c r="C1601" s="59">
        <v>182</v>
      </c>
      <c r="D1601" s="59">
        <v>72</v>
      </c>
      <c r="E1601" s="59">
        <v>54</v>
      </c>
      <c r="F1601" s="59">
        <v>23</v>
      </c>
      <c r="G1601" s="59">
        <v>650</v>
      </c>
    </row>
    <row r="1602" spans="1:7" x14ac:dyDescent="0.25">
      <c r="A1602" s="59">
        <v>79</v>
      </c>
      <c r="B1602" s="59">
        <v>111</v>
      </c>
      <c r="C1602" s="59">
        <v>187</v>
      </c>
      <c r="D1602" s="59">
        <v>76</v>
      </c>
      <c r="E1602" s="59">
        <v>32</v>
      </c>
      <c r="F1602" s="59">
        <v>21</v>
      </c>
      <c r="G1602" s="59">
        <v>580</v>
      </c>
    </row>
    <row r="1603" spans="1:7" x14ac:dyDescent="0.25">
      <c r="A1603" s="59">
        <v>116</v>
      </c>
      <c r="B1603" s="59">
        <v>157</v>
      </c>
      <c r="C1603" s="59">
        <v>265</v>
      </c>
      <c r="D1603" s="59">
        <v>91</v>
      </c>
      <c r="E1603" s="59">
        <v>41</v>
      </c>
      <c r="F1603" s="59">
        <v>30</v>
      </c>
      <c r="G1603" s="59">
        <v>971</v>
      </c>
    </row>
    <row r="1604" spans="1:7" x14ac:dyDescent="0.25">
      <c r="A1604" s="59">
        <v>133</v>
      </c>
      <c r="B1604" s="59">
        <v>179</v>
      </c>
      <c r="C1604" s="59">
        <v>302</v>
      </c>
      <c r="D1604" s="59">
        <v>115</v>
      </c>
      <c r="E1604" s="59">
        <v>46</v>
      </c>
      <c r="F1604" s="59">
        <v>34</v>
      </c>
      <c r="G1604" s="59">
        <v>915</v>
      </c>
    </row>
    <row r="1605" spans="1:7" x14ac:dyDescent="0.25">
      <c r="A1605" s="59">
        <v>27</v>
      </c>
      <c r="B1605" s="59">
        <v>51</v>
      </c>
      <c r="C1605" s="59">
        <v>90</v>
      </c>
      <c r="D1605" s="59">
        <v>39</v>
      </c>
      <c r="E1605" s="59">
        <v>24</v>
      </c>
      <c r="F1605" s="59">
        <v>12</v>
      </c>
      <c r="G1605" s="59">
        <v>541</v>
      </c>
    </row>
    <row r="1606" spans="1:7" x14ac:dyDescent="0.25">
      <c r="A1606" s="59">
        <v>133</v>
      </c>
      <c r="B1606" s="59">
        <v>179</v>
      </c>
      <c r="C1606" s="59">
        <v>302</v>
      </c>
      <c r="D1606" s="59">
        <v>73</v>
      </c>
      <c r="E1606" s="59">
        <v>46</v>
      </c>
      <c r="F1606" s="59">
        <v>34</v>
      </c>
      <c r="G1606" s="59">
        <v>915</v>
      </c>
    </row>
    <row r="1607" spans="1:7" x14ac:dyDescent="0.25">
      <c r="A1607" s="59">
        <v>27</v>
      </c>
      <c r="B1607" s="59">
        <v>51</v>
      </c>
      <c r="C1607" s="59">
        <v>90</v>
      </c>
      <c r="D1607" s="59">
        <v>39</v>
      </c>
      <c r="E1607" s="59">
        <v>24</v>
      </c>
      <c r="F1607" s="59">
        <v>12</v>
      </c>
      <c r="G1607" s="59">
        <v>541</v>
      </c>
    </row>
    <row r="1608" spans="1:7" x14ac:dyDescent="0.25">
      <c r="A1608" s="59">
        <v>116</v>
      </c>
      <c r="B1608" s="59">
        <v>157</v>
      </c>
      <c r="C1608" s="59">
        <v>265</v>
      </c>
      <c r="D1608" s="59">
        <v>77</v>
      </c>
      <c r="E1608" s="59">
        <v>41</v>
      </c>
      <c r="F1608" s="59">
        <v>30</v>
      </c>
      <c r="G1608" s="59">
        <v>971</v>
      </c>
    </row>
    <row r="1609" spans="1:7" x14ac:dyDescent="0.25">
      <c r="A1609" s="59">
        <v>78</v>
      </c>
      <c r="B1609" s="59">
        <v>111</v>
      </c>
      <c r="C1609" s="59">
        <v>187</v>
      </c>
      <c r="D1609" s="59">
        <v>76</v>
      </c>
      <c r="E1609" s="59">
        <v>33</v>
      </c>
      <c r="F1609" s="59">
        <v>21</v>
      </c>
      <c r="G1609" s="59">
        <v>580</v>
      </c>
    </row>
    <row r="1610" spans="1:7" x14ac:dyDescent="0.25">
      <c r="A1610" s="59">
        <v>55</v>
      </c>
      <c r="B1610" s="59">
        <v>110</v>
      </c>
      <c r="C1610" s="59">
        <v>182</v>
      </c>
      <c r="D1610" s="59">
        <v>72</v>
      </c>
      <c r="E1610" s="59">
        <v>55</v>
      </c>
      <c r="F1610" s="59">
        <v>23</v>
      </c>
      <c r="G1610" s="59">
        <v>650</v>
      </c>
    </row>
    <row r="1611" spans="1:7" x14ac:dyDescent="0.25">
      <c r="A1611" s="59">
        <v>149</v>
      </c>
      <c r="B1611" s="59">
        <v>239</v>
      </c>
      <c r="C1611" s="59">
        <v>478</v>
      </c>
      <c r="D1611" s="59">
        <v>216</v>
      </c>
      <c r="E1611" s="59">
        <v>90</v>
      </c>
      <c r="F1611" s="59">
        <v>66</v>
      </c>
      <c r="G1611" s="59">
        <v>1755</v>
      </c>
    </row>
    <row r="1612" spans="1:7" x14ac:dyDescent="0.25">
      <c r="A1612" s="59">
        <v>224</v>
      </c>
      <c r="B1612" s="59">
        <v>341</v>
      </c>
      <c r="C1612" s="59">
        <v>598</v>
      </c>
      <c r="D1612" s="59">
        <v>246</v>
      </c>
      <c r="E1612" s="59">
        <v>117</v>
      </c>
      <c r="F1612" s="59">
        <v>84</v>
      </c>
      <c r="G1612" s="59">
        <v>1662</v>
      </c>
    </row>
    <row r="1613" spans="1:7" x14ac:dyDescent="0.25">
      <c r="A1613" s="59">
        <v>115</v>
      </c>
      <c r="B1613" s="59">
        <v>176</v>
      </c>
      <c r="C1613" s="59">
        <v>298</v>
      </c>
      <c r="D1613" s="59">
        <v>84</v>
      </c>
      <c r="E1613" s="59">
        <v>61</v>
      </c>
      <c r="F1613" s="59">
        <v>39</v>
      </c>
      <c r="G1613" s="59">
        <v>789</v>
      </c>
    </row>
    <row r="1614" spans="1:7" x14ac:dyDescent="0.25">
      <c r="A1614" s="59">
        <v>120</v>
      </c>
      <c r="B1614" s="59">
        <v>213</v>
      </c>
      <c r="C1614" s="59">
        <v>367</v>
      </c>
      <c r="D1614" s="59">
        <v>83</v>
      </c>
      <c r="E1614" s="59">
        <v>93</v>
      </c>
      <c r="F1614" s="59">
        <v>50</v>
      </c>
      <c r="G1614" s="59">
        <v>1132</v>
      </c>
    </row>
    <row r="1615" spans="1:7" x14ac:dyDescent="0.25">
      <c r="A1615" s="59">
        <v>224</v>
      </c>
      <c r="B1615" s="59">
        <v>341</v>
      </c>
      <c r="C1615" s="59">
        <v>598</v>
      </c>
      <c r="D1615" s="59">
        <v>197</v>
      </c>
      <c r="E1615" s="59">
        <v>117</v>
      </c>
      <c r="F1615" s="59">
        <v>84</v>
      </c>
      <c r="G1615" s="59">
        <v>1662</v>
      </c>
    </row>
    <row r="1616" spans="1:7" x14ac:dyDescent="0.25">
      <c r="A1616" s="59">
        <v>114</v>
      </c>
      <c r="B1616" s="59">
        <v>176</v>
      </c>
      <c r="C1616" s="59">
        <v>298</v>
      </c>
      <c r="D1616" s="59">
        <v>146</v>
      </c>
      <c r="E1616" s="59">
        <v>62</v>
      </c>
      <c r="F1616" s="59">
        <v>39</v>
      </c>
      <c r="G1616" s="59">
        <v>789</v>
      </c>
    </row>
    <row r="1617" spans="1:7" x14ac:dyDescent="0.25">
      <c r="A1617" s="59">
        <v>149</v>
      </c>
      <c r="B1617" s="59">
        <v>239</v>
      </c>
      <c r="C1617" s="59">
        <v>478</v>
      </c>
      <c r="D1617" s="59">
        <v>255</v>
      </c>
      <c r="E1617" s="59">
        <v>90</v>
      </c>
      <c r="F1617" s="59">
        <v>66</v>
      </c>
      <c r="G1617" s="59">
        <v>1755</v>
      </c>
    </row>
    <row r="1618" spans="1:7" x14ac:dyDescent="0.25">
      <c r="A1618" s="59">
        <v>183</v>
      </c>
      <c r="B1618" s="59">
        <v>312</v>
      </c>
      <c r="C1618" s="59">
        <v>567</v>
      </c>
      <c r="D1618" s="59">
        <v>169</v>
      </c>
      <c r="E1618" s="59">
        <v>129</v>
      </c>
      <c r="F1618" s="59">
        <v>96</v>
      </c>
      <c r="G1618" s="59">
        <v>1756</v>
      </c>
    </row>
    <row r="1619" spans="1:7" x14ac:dyDescent="0.25">
      <c r="A1619" s="59">
        <v>18</v>
      </c>
      <c r="B1619" s="59">
        <v>35</v>
      </c>
      <c r="C1619" s="59">
        <v>58</v>
      </c>
      <c r="D1619" s="59">
        <v>23</v>
      </c>
      <c r="E1619" s="59">
        <v>17</v>
      </c>
      <c r="F1619" s="59">
        <v>6</v>
      </c>
      <c r="G1619" s="59">
        <v>800</v>
      </c>
    </row>
    <row r="1620" spans="1:7" x14ac:dyDescent="0.25">
      <c r="A1620" s="59">
        <v>31</v>
      </c>
      <c r="B1620" s="59">
        <v>43</v>
      </c>
      <c r="C1620" s="59">
        <v>43</v>
      </c>
      <c r="D1620" s="59">
        <v>0</v>
      </c>
      <c r="E1620" s="59">
        <v>12</v>
      </c>
      <c r="F1620" s="59">
        <v>0</v>
      </c>
      <c r="G1620" s="59">
        <v>430</v>
      </c>
    </row>
    <row r="1621" spans="1:7" x14ac:dyDescent="0.25">
      <c r="A1621" s="59">
        <v>-2</v>
      </c>
      <c r="B1621" s="59">
        <v>13</v>
      </c>
      <c r="C1621" s="59">
        <v>23</v>
      </c>
      <c r="D1621" s="59">
        <v>10</v>
      </c>
      <c r="E1621" s="59">
        <v>15</v>
      </c>
      <c r="F1621" s="59">
        <v>3</v>
      </c>
      <c r="G1621" s="59">
        <v>598</v>
      </c>
    </row>
    <row r="1622" spans="1:7" x14ac:dyDescent="0.25">
      <c r="A1622" s="59">
        <v>15</v>
      </c>
      <c r="B1622" s="59">
        <v>31</v>
      </c>
      <c r="C1622" s="59">
        <v>52</v>
      </c>
      <c r="D1622" s="59">
        <v>21</v>
      </c>
      <c r="E1622" s="59">
        <v>16</v>
      </c>
      <c r="F1622" s="59">
        <v>5</v>
      </c>
      <c r="G1622" s="59">
        <v>846</v>
      </c>
    </row>
    <row r="1623" spans="1:7" x14ac:dyDescent="0.25">
      <c r="A1623" s="59">
        <v>7</v>
      </c>
      <c r="B1623" s="59">
        <v>37</v>
      </c>
      <c r="C1623" s="59">
        <v>68</v>
      </c>
      <c r="D1623" s="59">
        <v>31</v>
      </c>
      <c r="E1623" s="59">
        <v>30</v>
      </c>
      <c r="F1623" s="59">
        <v>9</v>
      </c>
      <c r="G1623" s="59">
        <v>1000</v>
      </c>
    </row>
    <row r="1624" spans="1:7" x14ac:dyDescent="0.25">
      <c r="A1624" s="59">
        <v>-3</v>
      </c>
      <c r="B1624" s="59">
        <v>43</v>
      </c>
      <c r="C1624" s="59">
        <v>77</v>
      </c>
      <c r="D1624" s="59">
        <v>34</v>
      </c>
      <c r="E1624" s="59">
        <v>46</v>
      </c>
      <c r="F1624" s="59">
        <v>12</v>
      </c>
      <c r="G1624" s="59">
        <v>240</v>
      </c>
    </row>
    <row r="1625" spans="1:7" x14ac:dyDescent="0.25">
      <c r="A1625" s="59">
        <v>-6</v>
      </c>
      <c r="B1625" s="59">
        <v>64</v>
      </c>
      <c r="C1625" s="59">
        <v>109</v>
      </c>
      <c r="D1625" s="59">
        <v>45</v>
      </c>
      <c r="E1625" s="59">
        <v>70</v>
      </c>
      <c r="F1625" s="59">
        <v>41</v>
      </c>
      <c r="G1625" s="59">
        <v>320</v>
      </c>
    </row>
    <row r="1626" spans="1:7" x14ac:dyDescent="0.25">
      <c r="A1626" s="59">
        <v>-26</v>
      </c>
      <c r="B1626" s="59">
        <v>23</v>
      </c>
      <c r="C1626" s="59">
        <v>109</v>
      </c>
      <c r="D1626" s="59">
        <v>86</v>
      </c>
      <c r="E1626" s="59">
        <v>49</v>
      </c>
      <c r="F1626" s="59">
        <v>26</v>
      </c>
      <c r="G1626" s="59">
        <v>1698</v>
      </c>
    </row>
    <row r="1627" spans="1:7" x14ac:dyDescent="0.25">
      <c r="A1627" s="59">
        <v>13</v>
      </c>
      <c r="B1627" s="59">
        <v>53</v>
      </c>
      <c r="C1627" s="59">
        <v>92</v>
      </c>
      <c r="D1627" s="59">
        <v>39</v>
      </c>
      <c r="E1627" s="59">
        <v>40</v>
      </c>
      <c r="F1627" s="59">
        <v>12</v>
      </c>
      <c r="G1627" s="59">
        <v>244</v>
      </c>
    </row>
    <row r="1628" spans="1:7" x14ac:dyDescent="0.25">
      <c r="A1628" s="59">
        <v>-11</v>
      </c>
      <c r="B1628" s="59">
        <v>31</v>
      </c>
      <c r="C1628" s="59">
        <v>56</v>
      </c>
      <c r="D1628" s="59">
        <v>25</v>
      </c>
      <c r="E1628" s="59">
        <v>42</v>
      </c>
      <c r="F1628" s="59">
        <v>9</v>
      </c>
      <c r="G1628" s="59">
        <v>209</v>
      </c>
    </row>
    <row r="1629" spans="1:7" x14ac:dyDescent="0.25">
      <c r="A1629" s="59">
        <v>36</v>
      </c>
      <c r="B1629" s="59">
        <v>59</v>
      </c>
      <c r="C1629" s="59">
        <v>99</v>
      </c>
      <c r="D1629" s="59">
        <v>40</v>
      </c>
      <c r="E1629" s="59">
        <v>23</v>
      </c>
      <c r="F1629" s="59">
        <v>11</v>
      </c>
      <c r="G1629" s="59">
        <v>881</v>
      </c>
    </row>
    <row r="1630" spans="1:7" x14ac:dyDescent="0.25">
      <c r="A1630" s="59">
        <v>28</v>
      </c>
      <c r="B1630" s="59">
        <v>47</v>
      </c>
      <c r="C1630" s="59">
        <v>79</v>
      </c>
      <c r="D1630" s="59">
        <v>32</v>
      </c>
      <c r="E1630" s="59">
        <v>19</v>
      </c>
      <c r="F1630" s="59">
        <v>8</v>
      </c>
      <c r="G1630" s="59">
        <v>833</v>
      </c>
    </row>
    <row r="1631" spans="1:7" x14ac:dyDescent="0.25">
      <c r="A1631" s="59">
        <v>35</v>
      </c>
      <c r="B1631" s="59">
        <v>77</v>
      </c>
      <c r="C1631" s="59">
        <v>142</v>
      </c>
      <c r="D1631" s="59">
        <v>65</v>
      </c>
      <c r="E1631" s="59">
        <v>42</v>
      </c>
      <c r="F1631" s="59">
        <v>20</v>
      </c>
      <c r="G1631" s="59">
        <v>1053</v>
      </c>
    </row>
    <row r="1632" spans="1:7" x14ac:dyDescent="0.25">
      <c r="A1632" s="59">
        <v>35</v>
      </c>
      <c r="B1632" s="59">
        <v>98</v>
      </c>
      <c r="C1632" s="59">
        <v>177</v>
      </c>
      <c r="D1632" s="59">
        <v>79</v>
      </c>
      <c r="E1632" s="59">
        <v>63</v>
      </c>
      <c r="F1632" s="59">
        <v>30</v>
      </c>
      <c r="G1632" s="59">
        <v>593</v>
      </c>
    </row>
    <row r="1633" spans="1:7" x14ac:dyDescent="0.25">
      <c r="A1633" s="59">
        <v>65</v>
      </c>
      <c r="B1633" s="59">
        <v>123</v>
      </c>
      <c r="C1633" s="59">
        <v>205</v>
      </c>
      <c r="D1633" s="59">
        <v>82</v>
      </c>
      <c r="E1633" s="59">
        <v>58</v>
      </c>
      <c r="F1633" s="59">
        <v>27</v>
      </c>
      <c r="G1633" s="59">
        <v>788</v>
      </c>
    </row>
    <row r="1634" spans="1:7" x14ac:dyDescent="0.25">
      <c r="A1634" s="59">
        <v>76</v>
      </c>
      <c r="B1634" s="59">
        <v>127</v>
      </c>
      <c r="C1634" s="59">
        <v>218</v>
      </c>
      <c r="D1634" s="59">
        <v>91</v>
      </c>
      <c r="E1634" s="59">
        <v>51</v>
      </c>
      <c r="F1634" s="59">
        <v>28</v>
      </c>
      <c r="G1634" s="59">
        <v>656</v>
      </c>
    </row>
    <row r="1635" spans="1:7" x14ac:dyDescent="0.25">
      <c r="A1635" s="59">
        <v>16</v>
      </c>
      <c r="B1635" s="59">
        <v>32</v>
      </c>
      <c r="C1635" s="59">
        <v>53</v>
      </c>
      <c r="D1635" s="59">
        <v>21</v>
      </c>
      <c r="E1635" s="59">
        <v>16</v>
      </c>
      <c r="F1635" s="59">
        <v>5</v>
      </c>
      <c r="G1635" s="59">
        <v>480</v>
      </c>
    </row>
    <row r="1636" spans="1:7" x14ac:dyDescent="0.25">
      <c r="A1636" s="59">
        <v>20</v>
      </c>
      <c r="B1636" s="59">
        <v>39</v>
      </c>
      <c r="C1636" s="59">
        <v>66</v>
      </c>
      <c r="D1636" s="59">
        <v>27</v>
      </c>
      <c r="E1636" s="59">
        <v>19</v>
      </c>
      <c r="F1636" s="59">
        <v>7</v>
      </c>
      <c r="G1636" s="59">
        <v>859</v>
      </c>
    </row>
    <row r="1637" spans="1:7" x14ac:dyDescent="0.25">
      <c r="A1637" s="59">
        <v>92</v>
      </c>
      <c r="B1637" s="59">
        <v>161</v>
      </c>
      <c r="C1637" s="59">
        <v>322</v>
      </c>
      <c r="D1637" s="59">
        <v>167</v>
      </c>
      <c r="E1637" s="59">
        <v>69</v>
      </c>
      <c r="F1637" s="59">
        <v>45</v>
      </c>
      <c r="G1637" s="59">
        <v>1267</v>
      </c>
    </row>
    <row r="1638" spans="1:7" x14ac:dyDescent="0.25">
      <c r="A1638" s="59">
        <v>12</v>
      </c>
      <c r="B1638" s="59">
        <v>66</v>
      </c>
      <c r="C1638" s="59">
        <v>120</v>
      </c>
      <c r="D1638" s="59">
        <v>54</v>
      </c>
      <c r="E1638" s="59">
        <v>54</v>
      </c>
      <c r="F1638" s="59">
        <v>20</v>
      </c>
      <c r="G1638" s="59">
        <v>404</v>
      </c>
    </row>
    <row r="1639" spans="1:7" x14ac:dyDescent="0.25">
      <c r="A1639" s="59">
        <v>26</v>
      </c>
      <c r="B1639" s="59">
        <v>71</v>
      </c>
      <c r="C1639" s="59">
        <v>123</v>
      </c>
      <c r="D1639" s="59">
        <v>52</v>
      </c>
      <c r="E1639" s="59">
        <v>45</v>
      </c>
      <c r="F1639" s="59">
        <v>17</v>
      </c>
      <c r="G1639" s="59">
        <v>405</v>
      </c>
    </row>
    <row r="1640" spans="1:7" x14ac:dyDescent="0.25">
      <c r="A1640" s="59">
        <v>28</v>
      </c>
      <c r="B1640" s="59">
        <v>64</v>
      </c>
      <c r="C1640" s="59">
        <v>107</v>
      </c>
      <c r="D1640" s="59">
        <v>43</v>
      </c>
      <c r="E1640" s="59">
        <v>36</v>
      </c>
      <c r="F1640" s="59">
        <v>13</v>
      </c>
      <c r="G1640" s="59">
        <v>419</v>
      </c>
    </row>
    <row r="1641" spans="1:7" x14ac:dyDescent="0.25">
      <c r="A1641" s="59">
        <v>-5</v>
      </c>
      <c r="B1641" s="59">
        <v>71</v>
      </c>
      <c r="C1641" s="59">
        <v>122</v>
      </c>
      <c r="D1641" s="59">
        <v>51</v>
      </c>
      <c r="E1641" s="59">
        <v>76</v>
      </c>
      <c r="F1641" s="59">
        <v>46</v>
      </c>
      <c r="G1641" s="59">
        <v>503</v>
      </c>
    </row>
    <row r="1642" spans="1:7" x14ac:dyDescent="0.25">
      <c r="A1642" s="59">
        <v>30</v>
      </c>
      <c r="B1642" s="59">
        <v>67</v>
      </c>
      <c r="C1642" s="59">
        <v>113</v>
      </c>
      <c r="D1642" s="59">
        <v>46</v>
      </c>
      <c r="E1642" s="59">
        <v>37</v>
      </c>
      <c r="F1642" s="59">
        <v>14</v>
      </c>
      <c r="G1642" s="59">
        <v>449</v>
      </c>
    </row>
    <row r="1643" spans="1:7" x14ac:dyDescent="0.25">
      <c r="A1643" s="59">
        <v>0</v>
      </c>
      <c r="B1643" s="59">
        <v>84</v>
      </c>
      <c r="C1643" s="59">
        <v>144</v>
      </c>
      <c r="D1643" s="59">
        <v>60</v>
      </c>
      <c r="E1643" s="59">
        <v>84</v>
      </c>
      <c r="F1643" s="59">
        <v>54</v>
      </c>
      <c r="G1643" s="59">
        <v>606</v>
      </c>
    </row>
    <row r="1644" spans="1:7" x14ac:dyDescent="0.25">
      <c r="A1644" s="59">
        <v>57</v>
      </c>
      <c r="B1644" s="59">
        <v>99</v>
      </c>
      <c r="C1644" s="59">
        <v>159</v>
      </c>
      <c r="D1644" s="59">
        <v>60</v>
      </c>
      <c r="E1644" s="59">
        <v>42</v>
      </c>
      <c r="F1644" s="59">
        <v>18</v>
      </c>
      <c r="G1644" s="59">
        <v>329</v>
      </c>
    </row>
    <row r="1645" spans="1:7" x14ac:dyDescent="0.25">
      <c r="A1645" s="59">
        <v>45</v>
      </c>
      <c r="B1645" s="59">
        <v>70</v>
      </c>
      <c r="C1645" s="59">
        <v>118</v>
      </c>
      <c r="D1645" s="59">
        <v>48</v>
      </c>
      <c r="E1645" s="59">
        <v>25</v>
      </c>
      <c r="F1645" s="59">
        <v>13</v>
      </c>
      <c r="G1645" s="59">
        <v>851</v>
      </c>
    </row>
    <row r="1646" spans="1:7" x14ac:dyDescent="0.25">
      <c r="A1646" s="59">
        <v>48</v>
      </c>
      <c r="B1646" s="59">
        <v>94</v>
      </c>
      <c r="C1646" s="59">
        <v>174</v>
      </c>
      <c r="D1646" s="59">
        <v>80</v>
      </c>
      <c r="E1646" s="59">
        <v>46</v>
      </c>
      <c r="F1646" s="59">
        <v>24</v>
      </c>
      <c r="G1646" s="59">
        <v>1055</v>
      </c>
    </row>
    <row r="1647" spans="1:7" x14ac:dyDescent="0.25">
      <c r="A1647" s="59">
        <v>10</v>
      </c>
      <c r="B1647" s="59">
        <v>29</v>
      </c>
      <c r="C1647" s="59">
        <v>51</v>
      </c>
      <c r="D1647" s="59">
        <v>22</v>
      </c>
      <c r="E1647" s="59">
        <v>19</v>
      </c>
      <c r="F1647" s="59">
        <v>7</v>
      </c>
      <c r="G1647" s="59">
        <v>573</v>
      </c>
    </row>
    <row r="1648" spans="1:7" x14ac:dyDescent="0.25">
      <c r="A1648" s="59">
        <v>15</v>
      </c>
      <c r="B1648" s="59">
        <v>70</v>
      </c>
      <c r="C1648" s="59">
        <v>126</v>
      </c>
      <c r="D1648" s="59">
        <v>56</v>
      </c>
      <c r="E1648" s="59">
        <v>55</v>
      </c>
      <c r="F1648" s="59">
        <v>21</v>
      </c>
      <c r="G1648" s="59">
        <v>385</v>
      </c>
    </row>
    <row r="1649" spans="1:7" x14ac:dyDescent="0.25">
      <c r="A1649" s="59">
        <v>18</v>
      </c>
      <c r="B1649" s="59">
        <v>134</v>
      </c>
      <c r="C1649" s="59">
        <v>230</v>
      </c>
      <c r="D1649" s="59">
        <v>96</v>
      </c>
      <c r="E1649" s="59">
        <v>116</v>
      </c>
      <c r="F1649" s="59">
        <v>87</v>
      </c>
      <c r="G1649" s="59">
        <v>683</v>
      </c>
    </row>
    <row r="1650" spans="1:7" x14ac:dyDescent="0.25">
      <c r="A1650" s="59">
        <v>61</v>
      </c>
      <c r="B1650" s="59">
        <v>116</v>
      </c>
      <c r="C1650" s="59">
        <v>202</v>
      </c>
      <c r="D1650" s="59">
        <v>86</v>
      </c>
      <c r="E1650" s="59">
        <v>55</v>
      </c>
      <c r="F1650" s="59">
        <v>28</v>
      </c>
      <c r="G1650" s="59">
        <v>547</v>
      </c>
    </row>
    <row r="1651" spans="1:7" x14ac:dyDescent="0.25">
      <c r="A1651" s="59">
        <v>36</v>
      </c>
      <c r="B1651" s="59">
        <v>59</v>
      </c>
      <c r="C1651" s="59">
        <v>99</v>
      </c>
      <c r="D1651" s="59">
        <v>40</v>
      </c>
      <c r="E1651" s="59">
        <v>23</v>
      </c>
      <c r="F1651" s="59">
        <v>11</v>
      </c>
      <c r="G1651" s="59">
        <v>881</v>
      </c>
    </row>
    <row r="1652" spans="1:7" x14ac:dyDescent="0.25">
      <c r="A1652" s="59">
        <v>18</v>
      </c>
      <c r="B1652" s="59">
        <v>36</v>
      </c>
      <c r="C1652" s="59">
        <v>60</v>
      </c>
      <c r="D1652" s="59">
        <v>24</v>
      </c>
      <c r="E1652" s="59">
        <v>18</v>
      </c>
      <c r="F1652" s="59">
        <v>6</v>
      </c>
      <c r="G1652" s="59">
        <v>806</v>
      </c>
    </row>
    <row r="1653" spans="1:7" x14ac:dyDescent="0.25">
      <c r="A1653" s="59">
        <v>34</v>
      </c>
      <c r="B1653" s="59">
        <v>98</v>
      </c>
      <c r="C1653" s="59">
        <v>177</v>
      </c>
      <c r="D1653" s="59">
        <v>79</v>
      </c>
      <c r="E1653" s="59">
        <v>64</v>
      </c>
      <c r="F1653" s="59">
        <v>30</v>
      </c>
      <c r="G1653" s="59">
        <v>593</v>
      </c>
    </row>
    <row r="1654" spans="1:7" x14ac:dyDescent="0.25">
      <c r="A1654" s="59">
        <v>35</v>
      </c>
      <c r="B1654" s="59">
        <v>77</v>
      </c>
      <c r="C1654" s="59">
        <v>142</v>
      </c>
      <c r="D1654" s="59">
        <v>65</v>
      </c>
      <c r="E1654" s="59">
        <v>42</v>
      </c>
      <c r="F1654" s="59">
        <v>20</v>
      </c>
      <c r="G1654" s="59">
        <v>1053</v>
      </c>
    </row>
    <row r="1655" spans="1:7" x14ac:dyDescent="0.25">
      <c r="A1655" s="59">
        <v>1</v>
      </c>
      <c r="B1655" s="59">
        <v>84</v>
      </c>
      <c r="C1655" s="59">
        <v>144</v>
      </c>
      <c r="D1655" s="59">
        <v>60</v>
      </c>
      <c r="E1655" s="59">
        <v>83</v>
      </c>
      <c r="F1655" s="59">
        <v>54</v>
      </c>
      <c r="G1655" s="59">
        <v>606</v>
      </c>
    </row>
    <row r="1656" spans="1:7" x14ac:dyDescent="0.25">
      <c r="A1656" s="59">
        <v>21</v>
      </c>
      <c r="B1656" s="59">
        <v>64</v>
      </c>
      <c r="C1656" s="59">
        <v>111</v>
      </c>
      <c r="D1656" s="59">
        <v>47</v>
      </c>
      <c r="E1656" s="59">
        <v>43</v>
      </c>
      <c r="F1656" s="59">
        <v>15</v>
      </c>
      <c r="G1656" s="59">
        <v>375</v>
      </c>
    </row>
    <row r="1657" spans="1:7" x14ac:dyDescent="0.25">
      <c r="A1657" s="59">
        <v>115</v>
      </c>
      <c r="B1657" s="59">
        <v>188</v>
      </c>
      <c r="C1657" s="59">
        <v>313</v>
      </c>
      <c r="D1657" s="59">
        <v>148</v>
      </c>
      <c r="E1657" s="59">
        <v>73</v>
      </c>
      <c r="F1657" s="59">
        <v>41</v>
      </c>
      <c r="G1657" s="59">
        <v>1119</v>
      </c>
    </row>
    <row r="1658" spans="1:7" x14ac:dyDescent="0.25">
      <c r="A1658" s="59">
        <v>35</v>
      </c>
      <c r="B1658" s="59">
        <v>56</v>
      </c>
      <c r="C1658" s="59">
        <v>94</v>
      </c>
      <c r="D1658" s="59">
        <v>38</v>
      </c>
      <c r="E1658" s="59">
        <v>21</v>
      </c>
      <c r="F1658" s="59">
        <v>10</v>
      </c>
      <c r="G1658" s="59">
        <v>871</v>
      </c>
    </row>
    <row r="1659" spans="1:7" x14ac:dyDescent="0.25">
      <c r="A1659" s="59">
        <v>46</v>
      </c>
      <c r="B1659" s="59">
        <v>70</v>
      </c>
      <c r="C1659" s="59">
        <v>118</v>
      </c>
      <c r="D1659" s="59">
        <v>48</v>
      </c>
      <c r="E1659" s="59">
        <v>24</v>
      </c>
      <c r="F1659" s="59">
        <v>13</v>
      </c>
      <c r="G1659" s="59">
        <v>851</v>
      </c>
    </row>
    <row r="1660" spans="1:7" x14ac:dyDescent="0.25">
      <c r="A1660" s="59">
        <v>10</v>
      </c>
      <c r="B1660" s="59">
        <v>29</v>
      </c>
      <c r="C1660" s="59">
        <v>51</v>
      </c>
      <c r="D1660" s="59">
        <v>22</v>
      </c>
      <c r="E1660" s="59">
        <v>19</v>
      </c>
      <c r="F1660" s="59">
        <v>7</v>
      </c>
      <c r="G1660" s="59">
        <v>573</v>
      </c>
    </row>
    <row r="1661" spans="1:7" x14ac:dyDescent="0.25">
      <c r="A1661" s="59">
        <v>16</v>
      </c>
      <c r="B1661" s="59">
        <v>70</v>
      </c>
      <c r="C1661" s="59">
        <v>126</v>
      </c>
      <c r="D1661" s="59">
        <v>56</v>
      </c>
      <c r="E1661" s="59">
        <v>54</v>
      </c>
      <c r="F1661" s="59">
        <v>21</v>
      </c>
      <c r="G1661" s="59">
        <v>385</v>
      </c>
    </row>
    <row r="1662" spans="1:7" x14ac:dyDescent="0.25">
      <c r="A1662" s="59">
        <v>48</v>
      </c>
      <c r="B1662" s="59">
        <v>94</v>
      </c>
      <c r="C1662" s="59">
        <v>174</v>
      </c>
      <c r="D1662" s="59">
        <v>80</v>
      </c>
      <c r="E1662" s="59">
        <v>46</v>
      </c>
      <c r="F1662" s="59">
        <v>24</v>
      </c>
      <c r="G1662" s="59">
        <v>1055</v>
      </c>
    </row>
    <row r="1663" spans="1:7" x14ac:dyDescent="0.25">
      <c r="A1663" s="59">
        <v>18</v>
      </c>
      <c r="B1663" s="59">
        <v>134</v>
      </c>
      <c r="C1663" s="59">
        <v>230</v>
      </c>
      <c r="D1663" s="59">
        <v>96</v>
      </c>
      <c r="E1663" s="59">
        <v>116</v>
      </c>
      <c r="F1663" s="59">
        <v>87</v>
      </c>
      <c r="G1663" s="59">
        <v>683</v>
      </c>
    </row>
    <row r="1664" spans="1:7" x14ac:dyDescent="0.25">
      <c r="A1664" s="59">
        <v>60</v>
      </c>
      <c r="B1664" s="59">
        <v>116</v>
      </c>
      <c r="C1664" s="59">
        <v>202</v>
      </c>
      <c r="D1664" s="59">
        <v>86</v>
      </c>
      <c r="E1664" s="59">
        <v>56</v>
      </c>
      <c r="F1664" s="59">
        <v>28</v>
      </c>
      <c r="G1664" s="59">
        <v>547</v>
      </c>
    </row>
    <row r="1665" spans="1:7" x14ac:dyDescent="0.25">
      <c r="A1665" s="59">
        <v>76</v>
      </c>
      <c r="B1665" s="59">
        <v>127</v>
      </c>
      <c r="C1665" s="59">
        <v>218</v>
      </c>
      <c r="D1665" s="59">
        <v>91</v>
      </c>
      <c r="E1665" s="59">
        <v>51</v>
      </c>
      <c r="F1665" s="59">
        <v>28</v>
      </c>
      <c r="G1665" s="59">
        <v>656</v>
      </c>
    </row>
    <row r="1666" spans="1:7" x14ac:dyDescent="0.25">
      <c r="A1666" s="59">
        <v>64</v>
      </c>
      <c r="B1666" s="59">
        <v>123</v>
      </c>
      <c r="C1666" s="59">
        <v>205</v>
      </c>
      <c r="D1666" s="59">
        <v>82</v>
      </c>
      <c r="E1666" s="59">
        <v>59</v>
      </c>
      <c r="F1666" s="59">
        <v>27</v>
      </c>
      <c r="G1666" s="59">
        <v>788</v>
      </c>
    </row>
    <row r="1667" spans="1:7" x14ac:dyDescent="0.25">
      <c r="A1667" s="59">
        <v>20</v>
      </c>
      <c r="B1667" s="59">
        <v>39</v>
      </c>
      <c r="C1667" s="59">
        <v>66</v>
      </c>
      <c r="D1667" s="59">
        <v>27</v>
      </c>
      <c r="E1667" s="59">
        <v>19</v>
      </c>
      <c r="F1667" s="59">
        <v>7</v>
      </c>
      <c r="G1667" s="59">
        <v>859</v>
      </c>
    </row>
    <row r="1668" spans="1:7" x14ac:dyDescent="0.25">
      <c r="A1668" s="59">
        <v>15</v>
      </c>
      <c r="B1668" s="59">
        <v>32</v>
      </c>
      <c r="C1668" s="59">
        <v>53</v>
      </c>
      <c r="D1668" s="59">
        <v>21</v>
      </c>
      <c r="E1668" s="59">
        <v>17</v>
      </c>
      <c r="F1668" s="59">
        <v>5</v>
      </c>
      <c r="G1668" s="59">
        <v>480</v>
      </c>
    </row>
    <row r="1669" spans="1:7" x14ac:dyDescent="0.25">
      <c r="A1669" s="59">
        <v>13</v>
      </c>
      <c r="B1669" s="59">
        <v>66</v>
      </c>
      <c r="C1669" s="59">
        <v>120</v>
      </c>
      <c r="D1669" s="59">
        <v>54</v>
      </c>
      <c r="E1669" s="59">
        <v>53</v>
      </c>
      <c r="F1669" s="59">
        <v>20</v>
      </c>
      <c r="G1669" s="59">
        <v>404</v>
      </c>
    </row>
    <row r="1670" spans="1:7" x14ac:dyDescent="0.25">
      <c r="A1670" s="59">
        <v>-11</v>
      </c>
      <c r="B1670" s="59">
        <v>65</v>
      </c>
      <c r="C1670" s="59">
        <v>116</v>
      </c>
      <c r="D1670" s="59">
        <v>51</v>
      </c>
      <c r="E1670" s="59">
        <v>76</v>
      </c>
      <c r="F1670" s="59">
        <v>46</v>
      </c>
      <c r="G1670" s="59">
        <v>542</v>
      </c>
    </row>
    <row r="1671" spans="1:7" x14ac:dyDescent="0.25">
      <c r="A1671" s="59">
        <v>92</v>
      </c>
      <c r="B1671" s="59">
        <v>161</v>
      </c>
      <c r="C1671" s="59">
        <v>322</v>
      </c>
      <c r="D1671" s="59">
        <v>138</v>
      </c>
      <c r="E1671" s="59">
        <v>69</v>
      </c>
      <c r="F1671" s="59">
        <v>45</v>
      </c>
      <c r="G1671" s="59">
        <v>1267</v>
      </c>
    </row>
    <row r="1672" spans="1:7" x14ac:dyDescent="0.25">
      <c r="A1672" s="59">
        <v>348</v>
      </c>
      <c r="B1672" s="59">
        <v>402</v>
      </c>
      <c r="C1672" s="59">
        <v>474</v>
      </c>
      <c r="D1672" s="59">
        <v>72</v>
      </c>
      <c r="E1672" s="59">
        <v>54</v>
      </c>
      <c r="F1672" s="59">
        <v>23</v>
      </c>
      <c r="G1672" s="59">
        <v>-3004</v>
      </c>
    </row>
    <row r="1673" spans="1:7" x14ac:dyDescent="0.25">
      <c r="A1673" s="59">
        <v>14</v>
      </c>
      <c r="B1673" s="59">
        <v>31</v>
      </c>
      <c r="C1673" s="59">
        <v>52</v>
      </c>
      <c r="D1673" s="59">
        <v>21</v>
      </c>
      <c r="E1673" s="59">
        <v>17</v>
      </c>
      <c r="F1673" s="59">
        <v>5</v>
      </c>
      <c r="G1673" s="59">
        <v>846</v>
      </c>
    </row>
    <row r="1674" spans="1:7" x14ac:dyDescent="0.25">
      <c r="A1674" s="59">
        <v>32</v>
      </c>
      <c r="B1674" s="59">
        <v>43</v>
      </c>
      <c r="C1674" s="59">
        <v>43</v>
      </c>
      <c r="D1674" s="59">
        <v>0</v>
      </c>
      <c r="E1674" s="59">
        <v>11</v>
      </c>
      <c r="F1674" s="59">
        <v>0</v>
      </c>
      <c r="G1674" s="59">
        <v>430</v>
      </c>
    </row>
    <row r="1675" spans="1:7" x14ac:dyDescent="0.25">
      <c r="A1675" s="59">
        <v>-3</v>
      </c>
      <c r="B1675" s="59">
        <v>43</v>
      </c>
      <c r="C1675" s="59">
        <v>77</v>
      </c>
      <c r="D1675" s="59">
        <v>34</v>
      </c>
      <c r="E1675" s="59">
        <v>46</v>
      </c>
      <c r="F1675" s="59">
        <v>12</v>
      </c>
      <c r="G1675" s="59">
        <v>240</v>
      </c>
    </row>
    <row r="1676" spans="1:7" x14ac:dyDescent="0.25">
      <c r="A1676" s="59">
        <v>-7</v>
      </c>
      <c r="B1676" s="59">
        <v>64</v>
      </c>
      <c r="C1676" s="59">
        <v>109</v>
      </c>
      <c r="D1676" s="59">
        <v>45</v>
      </c>
      <c r="E1676" s="59">
        <v>71</v>
      </c>
      <c r="F1676" s="59">
        <v>41</v>
      </c>
      <c r="G1676" s="59">
        <v>320</v>
      </c>
    </row>
    <row r="1677" spans="1:7" x14ac:dyDescent="0.25">
      <c r="A1677" s="59">
        <v>-12</v>
      </c>
      <c r="B1677" s="59">
        <v>31</v>
      </c>
      <c r="C1677" s="59">
        <v>56</v>
      </c>
      <c r="D1677" s="59">
        <v>25</v>
      </c>
      <c r="E1677" s="59">
        <v>43</v>
      </c>
      <c r="F1677" s="59">
        <v>9</v>
      </c>
      <c r="G1677" s="59">
        <v>209</v>
      </c>
    </row>
    <row r="1678" spans="1:7" x14ac:dyDescent="0.25">
      <c r="A1678" s="59">
        <v>24</v>
      </c>
      <c r="B1678" s="59">
        <v>69</v>
      </c>
      <c r="C1678" s="59">
        <v>114</v>
      </c>
      <c r="D1678" s="59">
        <v>45</v>
      </c>
      <c r="E1678" s="59">
        <v>45</v>
      </c>
      <c r="F1678" s="59">
        <v>14</v>
      </c>
      <c r="G1678" s="59">
        <v>447</v>
      </c>
    </row>
    <row r="1679" spans="1:7" x14ac:dyDescent="0.25">
      <c r="A1679" s="59">
        <v>33</v>
      </c>
      <c r="B1679" s="59">
        <v>71</v>
      </c>
      <c r="C1679" s="59">
        <v>120</v>
      </c>
      <c r="D1679" s="59">
        <v>49</v>
      </c>
      <c r="E1679" s="59">
        <v>38</v>
      </c>
      <c r="F1679" s="59">
        <v>15</v>
      </c>
      <c r="G1679" s="59">
        <v>310</v>
      </c>
    </row>
    <row r="1680" spans="1:7" x14ac:dyDescent="0.25">
      <c r="A1680" s="59">
        <v>115</v>
      </c>
      <c r="B1680" s="59">
        <v>157</v>
      </c>
      <c r="C1680" s="59">
        <v>265</v>
      </c>
      <c r="D1680" s="59">
        <v>82</v>
      </c>
      <c r="E1680" s="59">
        <v>42</v>
      </c>
      <c r="F1680" s="59">
        <v>30</v>
      </c>
      <c r="G1680" s="59">
        <v>971</v>
      </c>
    </row>
    <row r="1681" spans="1:7" x14ac:dyDescent="0.25">
      <c r="A1681" s="59">
        <v>134</v>
      </c>
      <c r="B1681" s="59">
        <v>179</v>
      </c>
      <c r="C1681" s="59">
        <v>302</v>
      </c>
      <c r="D1681" s="59">
        <v>148</v>
      </c>
      <c r="E1681" s="59">
        <v>45</v>
      </c>
      <c r="F1681" s="59">
        <v>34</v>
      </c>
      <c r="G1681" s="59">
        <v>915</v>
      </c>
    </row>
    <row r="1682" spans="1:7" x14ac:dyDescent="0.25">
      <c r="A1682" s="59">
        <v>78</v>
      </c>
      <c r="B1682" s="59">
        <v>111</v>
      </c>
      <c r="C1682" s="59">
        <v>187</v>
      </c>
      <c r="D1682" s="59">
        <v>76</v>
      </c>
      <c r="E1682" s="59">
        <v>33</v>
      </c>
      <c r="F1682" s="59">
        <v>21</v>
      </c>
      <c r="G1682" s="59">
        <v>580</v>
      </c>
    </row>
    <row r="1683" spans="1:7" x14ac:dyDescent="0.25">
      <c r="A1683" s="59">
        <v>129</v>
      </c>
      <c r="B1683" s="59">
        <v>258</v>
      </c>
      <c r="C1683" s="59">
        <v>513</v>
      </c>
      <c r="D1683" s="59">
        <v>286</v>
      </c>
      <c r="E1683" s="59">
        <v>129</v>
      </c>
      <c r="F1683" s="59">
        <v>96</v>
      </c>
      <c r="G1683" s="59">
        <v>1622</v>
      </c>
    </row>
    <row r="1684" spans="1:7" x14ac:dyDescent="0.25">
      <c r="A1684" s="59">
        <v>-170</v>
      </c>
      <c r="B1684" s="59">
        <v>-75</v>
      </c>
      <c r="C1684" s="59">
        <v>164</v>
      </c>
      <c r="D1684" s="59">
        <v>171</v>
      </c>
      <c r="E1684" s="59">
        <v>95</v>
      </c>
      <c r="F1684" s="59">
        <v>74</v>
      </c>
      <c r="G1684" s="59">
        <v>4360</v>
      </c>
    </row>
    <row r="1685" spans="1:7" x14ac:dyDescent="0.25">
      <c r="A1685" s="59">
        <v>-202</v>
      </c>
      <c r="B1685" s="59">
        <v>-56</v>
      </c>
      <c r="C1685" s="59">
        <v>69</v>
      </c>
      <c r="D1685" s="59">
        <v>93</v>
      </c>
      <c r="E1685" s="59">
        <v>146</v>
      </c>
      <c r="F1685" s="59">
        <v>113</v>
      </c>
      <c r="G1685" s="59">
        <v>3142</v>
      </c>
    </row>
    <row r="1686" spans="1:7" x14ac:dyDescent="0.25">
      <c r="A1686" s="59">
        <v>435</v>
      </c>
      <c r="B1686" s="59">
        <v>526</v>
      </c>
      <c r="C1686" s="59">
        <v>765</v>
      </c>
      <c r="D1686" s="59">
        <v>200</v>
      </c>
      <c r="E1686" s="59">
        <v>91</v>
      </c>
      <c r="F1686" s="59">
        <v>66</v>
      </c>
      <c r="G1686" s="59">
        <v>1197</v>
      </c>
    </row>
    <row r="1687" spans="1:7" x14ac:dyDescent="0.25">
      <c r="A1687" s="59">
        <v>247</v>
      </c>
      <c r="B1687" s="59">
        <v>390</v>
      </c>
      <c r="C1687" s="59">
        <v>650</v>
      </c>
      <c r="D1687" s="59">
        <v>287</v>
      </c>
      <c r="E1687" s="59">
        <v>143</v>
      </c>
      <c r="F1687" s="59">
        <v>91</v>
      </c>
      <c r="G1687" s="59">
        <v>2548</v>
      </c>
    </row>
    <row r="1688" spans="1:7" x14ac:dyDescent="0.25">
      <c r="A1688" s="59">
        <v>47</v>
      </c>
      <c r="B1688" s="59">
        <v>71</v>
      </c>
      <c r="C1688" s="59">
        <v>119</v>
      </c>
      <c r="D1688" s="59">
        <v>48</v>
      </c>
      <c r="E1688" s="59">
        <v>24</v>
      </c>
      <c r="F1688" s="59">
        <v>13</v>
      </c>
      <c r="G1688" s="59">
        <v>829</v>
      </c>
    </row>
    <row r="1689" spans="1:7" x14ac:dyDescent="0.25">
      <c r="A1689" s="59">
        <v>45</v>
      </c>
      <c r="B1689" s="59">
        <v>70</v>
      </c>
      <c r="C1689" s="59">
        <v>118</v>
      </c>
      <c r="D1689" s="59">
        <v>48</v>
      </c>
      <c r="E1689" s="59">
        <v>25</v>
      </c>
      <c r="F1689" s="59">
        <v>13</v>
      </c>
      <c r="G1689" s="59">
        <v>851</v>
      </c>
    </row>
    <row r="1690" spans="1:7" x14ac:dyDescent="0.25">
      <c r="A1690" s="59">
        <v>87</v>
      </c>
      <c r="B1690" s="59">
        <v>133</v>
      </c>
      <c r="C1690" s="59">
        <v>236</v>
      </c>
      <c r="D1690" s="59">
        <v>128</v>
      </c>
      <c r="E1690" s="59">
        <v>46</v>
      </c>
      <c r="F1690" s="59">
        <v>33</v>
      </c>
      <c r="G1690" s="59">
        <v>564</v>
      </c>
    </row>
    <row r="1691" spans="1:7" x14ac:dyDescent="0.25">
      <c r="A1691" s="59">
        <v>34</v>
      </c>
      <c r="B1691" s="59">
        <v>98</v>
      </c>
      <c r="C1691" s="59">
        <v>177</v>
      </c>
      <c r="D1691" s="59">
        <v>79</v>
      </c>
      <c r="E1691" s="59">
        <v>64</v>
      </c>
      <c r="F1691" s="59">
        <v>30</v>
      </c>
      <c r="G1691" s="59">
        <v>593</v>
      </c>
    </row>
    <row r="1692" spans="1:7" x14ac:dyDescent="0.25">
      <c r="A1692" s="59">
        <v>1</v>
      </c>
      <c r="B1692" s="59">
        <v>84</v>
      </c>
      <c r="C1692" s="59">
        <v>144</v>
      </c>
      <c r="D1692" s="59">
        <v>60</v>
      </c>
      <c r="E1692" s="59">
        <v>83</v>
      </c>
      <c r="F1692" s="59">
        <v>54</v>
      </c>
      <c r="G1692" s="59">
        <v>-762</v>
      </c>
    </row>
    <row r="1693" spans="1:7" x14ac:dyDescent="0.25">
      <c r="A1693" s="59">
        <v>58</v>
      </c>
      <c r="B1693" s="59">
        <v>99</v>
      </c>
      <c r="C1693" s="59">
        <v>159</v>
      </c>
      <c r="D1693" s="59">
        <v>60</v>
      </c>
      <c r="E1693" s="59">
        <v>41</v>
      </c>
      <c r="F1693" s="59">
        <v>18</v>
      </c>
      <c r="G1693" s="59">
        <v>329</v>
      </c>
    </row>
    <row r="1694" spans="1:7" x14ac:dyDescent="0.25">
      <c r="A1694" s="59">
        <v>30</v>
      </c>
      <c r="B1694" s="59">
        <v>67</v>
      </c>
      <c r="C1694" s="59">
        <v>113</v>
      </c>
      <c r="D1694" s="59">
        <v>46</v>
      </c>
      <c r="E1694" s="59">
        <v>37</v>
      </c>
      <c r="F1694" s="59">
        <v>14</v>
      </c>
      <c r="G1694" s="59">
        <v>449</v>
      </c>
    </row>
    <row r="1695" spans="1:7" x14ac:dyDescent="0.25">
      <c r="A1695" s="59">
        <v>23</v>
      </c>
      <c r="B1695" s="59">
        <v>69</v>
      </c>
      <c r="C1695" s="59">
        <v>114</v>
      </c>
      <c r="D1695" s="59">
        <v>45</v>
      </c>
      <c r="E1695" s="59">
        <v>46</v>
      </c>
      <c r="F1695" s="59">
        <v>14</v>
      </c>
      <c r="G1695" s="59">
        <v>447</v>
      </c>
    </row>
    <row r="1696" spans="1:7" x14ac:dyDescent="0.25">
      <c r="A1696" s="59">
        <v>-26</v>
      </c>
      <c r="B1696" s="59">
        <v>23</v>
      </c>
      <c r="C1696" s="59">
        <v>109</v>
      </c>
      <c r="D1696" s="59">
        <v>86</v>
      </c>
      <c r="E1696" s="59">
        <v>49</v>
      </c>
      <c r="F1696" s="59">
        <v>26</v>
      </c>
      <c r="G1696" s="59">
        <v>1698</v>
      </c>
    </row>
    <row r="1697" spans="1:7" x14ac:dyDescent="0.25">
      <c r="A1697" s="59">
        <v>14</v>
      </c>
      <c r="B1697" s="59">
        <v>31</v>
      </c>
      <c r="C1697" s="59">
        <v>52</v>
      </c>
      <c r="D1697" s="59">
        <v>21</v>
      </c>
      <c r="E1697" s="59">
        <v>17</v>
      </c>
      <c r="F1697" s="59">
        <v>5</v>
      </c>
      <c r="G1697" s="59">
        <v>846</v>
      </c>
    </row>
    <row r="1698" spans="1:7" x14ac:dyDescent="0.25">
      <c r="A1698" s="59">
        <v>6</v>
      </c>
      <c r="B1698" s="59">
        <v>37</v>
      </c>
      <c r="C1698" s="59">
        <v>68</v>
      </c>
      <c r="D1698" s="59">
        <v>31</v>
      </c>
      <c r="E1698" s="59">
        <v>31</v>
      </c>
      <c r="F1698" s="59">
        <v>9</v>
      </c>
      <c r="G1698" s="59">
        <v>1000</v>
      </c>
    </row>
    <row r="1699" spans="1:7" x14ac:dyDescent="0.25">
      <c r="A1699" s="59">
        <v>-12</v>
      </c>
      <c r="B1699" s="59">
        <v>31</v>
      </c>
      <c r="C1699" s="59">
        <v>56</v>
      </c>
      <c r="D1699" s="59">
        <v>25</v>
      </c>
      <c r="E1699" s="59">
        <v>43</v>
      </c>
      <c r="F1699" s="59">
        <v>9</v>
      </c>
      <c r="G1699" s="59">
        <v>-466</v>
      </c>
    </row>
    <row r="1700" spans="1:7" x14ac:dyDescent="0.25">
      <c r="A1700" s="59">
        <v>-6</v>
      </c>
      <c r="B1700" s="59">
        <v>64</v>
      </c>
      <c r="C1700" s="59">
        <v>109</v>
      </c>
      <c r="D1700" s="59">
        <v>45</v>
      </c>
      <c r="E1700" s="59">
        <v>70</v>
      </c>
      <c r="F1700" s="59">
        <v>41</v>
      </c>
      <c r="G1700" s="59">
        <v>320</v>
      </c>
    </row>
    <row r="1701" spans="1:7" x14ac:dyDescent="0.25">
      <c r="A1701" s="59">
        <v>14</v>
      </c>
      <c r="B1701" s="59">
        <v>53</v>
      </c>
      <c r="C1701" s="59">
        <v>92</v>
      </c>
      <c r="D1701" s="59">
        <v>39</v>
      </c>
      <c r="E1701" s="59">
        <v>39</v>
      </c>
      <c r="F1701" s="59">
        <v>12</v>
      </c>
      <c r="G1701" s="59">
        <v>244</v>
      </c>
    </row>
    <row r="1702" spans="1:7" x14ac:dyDescent="0.25">
      <c r="A1702" s="59">
        <v>74</v>
      </c>
      <c r="B1702" s="59">
        <v>115</v>
      </c>
      <c r="C1702" s="59">
        <v>205</v>
      </c>
      <c r="D1702" s="59">
        <v>90</v>
      </c>
      <c r="E1702" s="59">
        <v>41</v>
      </c>
      <c r="F1702" s="59">
        <v>29</v>
      </c>
      <c r="G1702" s="59">
        <v>572</v>
      </c>
    </row>
    <row r="1703" spans="1:7" x14ac:dyDescent="0.25">
      <c r="A1703" s="59">
        <v>21</v>
      </c>
      <c r="B1703" s="59">
        <v>39</v>
      </c>
      <c r="C1703" s="59">
        <v>66</v>
      </c>
      <c r="D1703" s="59">
        <v>27</v>
      </c>
      <c r="E1703" s="59">
        <v>18</v>
      </c>
      <c r="F1703" s="59">
        <v>7</v>
      </c>
      <c r="G1703" s="59">
        <v>859</v>
      </c>
    </row>
    <row r="1704" spans="1:7" x14ac:dyDescent="0.25">
      <c r="A1704" s="59">
        <v>16</v>
      </c>
      <c r="B1704" s="59">
        <v>70</v>
      </c>
      <c r="C1704" s="59">
        <v>126</v>
      </c>
      <c r="D1704" s="59">
        <v>56</v>
      </c>
      <c r="E1704" s="59">
        <v>54</v>
      </c>
      <c r="F1704" s="59">
        <v>21</v>
      </c>
      <c r="G1704" s="59">
        <v>385</v>
      </c>
    </row>
    <row r="1705" spans="1:7" x14ac:dyDescent="0.25">
      <c r="A1705" s="59">
        <v>17</v>
      </c>
      <c r="B1705" s="59">
        <v>134</v>
      </c>
      <c r="C1705" s="59">
        <v>230</v>
      </c>
      <c r="D1705" s="59">
        <v>96</v>
      </c>
      <c r="E1705" s="59">
        <v>117</v>
      </c>
      <c r="F1705" s="59">
        <v>87</v>
      </c>
      <c r="G1705" s="59">
        <v>683</v>
      </c>
    </row>
    <row r="1706" spans="1:7" x14ac:dyDescent="0.25">
      <c r="A1706" s="59">
        <v>76</v>
      </c>
      <c r="B1706" s="59">
        <v>127</v>
      </c>
      <c r="C1706" s="59">
        <v>218</v>
      </c>
      <c r="D1706" s="59">
        <v>91</v>
      </c>
      <c r="E1706" s="59">
        <v>51</v>
      </c>
      <c r="F1706" s="59">
        <v>28</v>
      </c>
      <c r="G1706" s="59">
        <v>-1785</v>
      </c>
    </row>
    <row r="1707" spans="1:7" x14ac:dyDescent="0.25">
      <c r="A1707" s="59">
        <v>15</v>
      </c>
      <c r="B1707" s="59">
        <v>32</v>
      </c>
      <c r="C1707" s="59">
        <v>53</v>
      </c>
      <c r="D1707" s="59">
        <v>21</v>
      </c>
      <c r="E1707" s="59">
        <v>17</v>
      </c>
      <c r="F1707" s="59">
        <v>5</v>
      </c>
      <c r="G1707" s="59">
        <v>480</v>
      </c>
    </row>
    <row r="1708" spans="1:7" x14ac:dyDescent="0.25">
      <c r="A1708" s="59">
        <v>65</v>
      </c>
      <c r="B1708" s="59">
        <v>123</v>
      </c>
      <c r="C1708" s="59">
        <v>205</v>
      </c>
      <c r="D1708" s="59">
        <v>82</v>
      </c>
      <c r="E1708" s="59">
        <v>58</v>
      </c>
      <c r="F1708" s="59">
        <v>27</v>
      </c>
      <c r="G1708" s="59">
        <v>788</v>
      </c>
    </row>
    <row r="1709" spans="1:7" x14ac:dyDescent="0.25">
      <c r="A1709" s="59">
        <v>185</v>
      </c>
      <c r="B1709" s="59">
        <v>281</v>
      </c>
      <c r="C1709" s="59">
        <v>520</v>
      </c>
      <c r="D1709" s="59">
        <v>268</v>
      </c>
      <c r="E1709" s="59">
        <v>96</v>
      </c>
      <c r="F1709" s="59">
        <v>74</v>
      </c>
      <c r="G1709" s="59">
        <v>1246</v>
      </c>
    </row>
    <row r="1710" spans="1:7" x14ac:dyDescent="0.25">
      <c r="A1710" s="59">
        <v>26</v>
      </c>
      <c r="B1710" s="59">
        <v>51</v>
      </c>
      <c r="C1710" s="59">
        <v>90</v>
      </c>
      <c r="D1710" s="59">
        <v>39</v>
      </c>
      <c r="E1710" s="59">
        <v>25</v>
      </c>
      <c r="F1710" s="59">
        <v>12</v>
      </c>
      <c r="G1710" s="59">
        <v>541</v>
      </c>
    </row>
    <row r="1711" spans="1:7" x14ac:dyDescent="0.25">
      <c r="A1711" s="59">
        <v>26</v>
      </c>
      <c r="B1711" s="59">
        <v>71</v>
      </c>
      <c r="C1711" s="59">
        <v>123</v>
      </c>
      <c r="D1711" s="59">
        <v>52</v>
      </c>
      <c r="E1711" s="59">
        <v>45</v>
      </c>
      <c r="F1711" s="59">
        <v>17</v>
      </c>
      <c r="G1711" s="59">
        <v>405</v>
      </c>
    </row>
    <row r="1712" spans="1:7" x14ac:dyDescent="0.25">
      <c r="A1712" s="59">
        <v>28</v>
      </c>
      <c r="B1712" s="59">
        <v>64</v>
      </c>
      <c r="C1712" s="59">
        <v>107</v>
      </c>
      <c r="D1712" s="59">
        <v>43</v>
      </c>
      <c r="E1712" s="59">
        <v>36</v>
      </c>
      <c r="F1712" s="59">
        <v>13</v>
      </c>
      <c r="G1712" s="59">
        <v>419</v>
      </c>
    </row>
    <row r="1713" spans="1:7" x14ac:dyDescent="0.25">
      <c r="A1713" s="59">
        <v>55</v>
      </c>
      <c r="B1713" s="59">
        <v>110</v>
      </c>
      <c r="C1713" s="59">
        <v>182</v>
      </c>
      <c r="D1713" s="59">
        <v>72</v>
      </c>
      <c r="E1713" s="59">
        <v>55</v>
      </c>
      <c r="F1713" s="59">
        <v>23</v>
      </c>
      <c r="G1713" s="59">
        <v>-868</v>
      </c>
    </row>
    <row r="1714" spans="1:7" x14ac:dyDescent="0.25">
      <c r="A1714" s="59">
        <v>133</v>
      </c>
      <c r="B1714" s="59">
        <v>179</v>
      </c>
      <c r="C1714" s="59">
        <v>302</v>
      </c>
      <c r="D1714" s="59">
        <v>149</v>
      </c>
      <c r="E1714" s="59">
        <v>46</v>
      </c>
      <c r="F1714" s="59">
        <v>34</v>
      </c>
      <c r="G1714" s="59">
        <v>915</v>
      </c>
    </row>
    <row r="1715" spans="1:7" x14ac:dyDescent="0.25">
      <c r="A1715" s="59">
        <v>78</v>
      </c>
      <c r="B1715" s="59">
        <v>111</v>
      </c>
      <c r="C1715" s="59">
        <v>187</v>
      </c>
      <c r="D1715" s="59">
        <v>76</v>
      </c>
      <c r="E1715" s="59">
        <v>33</v>
      </c>
      <c r="F1715" s="59">
        <v>21</v>
      </c>
      <c r="G1715" s="59">
        <v>580</v>
      </c>
    </row>
    <row r="1716" spans="1:7" x14ac:dyDescent="0.25">
      <c r="A1716" s="59">
        <v>33</v>
      </c>
      <c r="B1716" s="59">
        <v>71</v>
      </c>
      <c r="C1716" s="59">
        <v>120</v>
      </c>
      <c r="D1716" s="59">
        <v>49</v>
      </c>
      <c r="E1716" s="59">
        <v>38</v>
      </c>
      <c r="F1716" s="59">
        <v>15</v>
      </c>
      <c r="G1716" s="59">
        <v>310</v>
      </c>
    </row>
    <row r="1717" spans="1:7" x14ac:dyDescent="0.25">
      <c r="A1717" s="59">
        <v>23</v>
      </c>
      <c r="B1717" s="59">
        <v>69</v>
      </c>
      <c r="C1717" s="59">
        <v>114</v>
      </c>
      <c r="D1717" s="59">
        <v>45</v>
      </c>
      <c r="E1717" s="59">
        <v>46</v>
      </c>
      <c r="F1717" s="59">
        <v>14</v>
      </c>
      <c r="G1717" s="59">
        <v>447</v>
      </c>
    </row>
    <row r="1718" spans="1:7" x14ac:dyDescent="0.25">
      <c r="A1718" s="59">
        <v>-27</v>
      </c>
      <c r="B1718" s="59">
        <v>23</v>
      </c>
      <c r="C1718" s="59">
        <v>109</v>
      </c>
      <c r="D1718" s="59">
        <v>86</v>
      </c>
      <c r="E1718" s="59">
        <v>50</v>
      </c>
      <c r="F1718" s="59">
        <v>26</v>
      </c>
      <c r="G1718" s="59">
        <v>1698</v>
      </c>
    </row>
    <row r="1719" spans="1:7" x14ac:dyDescent="0.25">
      <c r="A1719" s="59">
        <v>-6</v>
      </c>
      <c r="B1719" s="59">
        <v>64</v>
      </c>
      <c r="C1719" s="59">
        <v>109</v>
      </c>
      <c r="D1719" s="59">
        <v>45</v>
      </c>
      <c r="E1719" s="59">
        <v>70</v>
      </c>
      <c r="F1719" s="59">
        <v>41</v>
      </c>
      <c r="G1719" s="59">
        <v>320</v>
      </c>
    </row>
    <row r="1720" spans="1:7" x14ac:dyDescent="0.25">
      <c r="A1720" s="59">
        <v>14</v>
      </c>
      <c r="B1720" s="59">
        <v>53</v>
      </c>
      <c r="C1720" s="59">
        <v>92</v>
      </c>
      <c r="D1720" s="59">
        <v>39</v>
      </c>
      <c r="E1720" s="59">
        <v>39</v>
      </c>
      <c r="F1720" s="59">
        <v>12</v>
      </c>
      <c r="G1720" s="59">
        <v>244</v>
      </c>
    </row>
    <row r="1721" spans="1:7" x14ac:dyDescent="0.25">
      <c r="A1721" s="59">
        <v>-12</v>
      </c>
      <c r="B1721" s="59">
        <v>31</v>
      </c>
      <c r="C1721" s="59">
        <v>56</v>
      </c>
      <c r="D1721" s="59">
        <v>25</v>
      </c>
      <c r="E1721" s="59">
        <v>43</v>
      </c>
      <c r="F1721" s="59">
        <v>9</v>
      </c>
      <c r="G1721" s="59">
        <v>209</v>
      </c>
    </row>
    <row r="1722" spans="1:7" x14ac:dyDescent="0.25">
      <c r="A1722" s="59">
        <v>36</v>
      </c>
      <c r="B1722" s="59">
        <v>77</v>
      </c>
      <c r="C1722" s="59">
        <v>142</v>
      </c>
      <c r="D1722" s="59">
        <v>65</v>
      </c>
      <c r="E1722" s="59">
        <v>41</v>
      </c>
      <c r="F1722" s="59">
        <v>20</v>
      </c>
      <c r="G1722" s="59">
        <v>1053</v>
      </c>
    </row>
    <row r="1723" spans="1:7" x14ac:dyDescent="0.25">
      <c r="A1723" s="59">
        <v>22</v>
      </c>
      <c r="B1723" s="59">
        <v>64</v>
      </c>
      <c r="C1723" s="59">
        <v>111</v>
      </c>
      <c r="D1723" s="59">
        <v>47</v>
      </c>
      <c r="E1723" s="59">
        <v>42</v>
      </c>
      <c r="F1723" s="59">
        <v>15</v>
      </c>
      <c r="G1723" s="59">
        <v>375</v>
      </c>
    </row>
    <row r="1724" spans="1:7" x14ac:dyDescent="0.25">
      <c r="A1724" s="59">
        <v>34</v>
      </c>
      <c r="B1724" s="59">
        <v>98</v>
      </c>
      <c r="C1724" s="59">
        <v>177</v>
      </c>
      <c r="D1724" s="59">
        <v>79</v>
      </c>
      <c r="E1724" s="59">
        <v>64</v>
      </c>
      <c r="F1724" s="59">
        <v>30</v>
      </c>
      <c r="G1724" s="59">
        <v>593</v>
      </c>
    </row>
    <row r="1725" spans="1:7" x14ac:dyDescent="0.25">
      <c r="A1725" s="59">
        <v>28</v>
      </c>
      <c r="B1725" s="59">
        <v>47</v>
      </c>
      <c r="C1725" s="59">
        <v>79</v>
      </c>
      <c r="D1725" s="59">
        <v>32</v>
      </c>
      <c r="E1725" s="59">
        <v>19</v>
      </c>
      <c r="F1725" s="59">
        <v>8</v>
      </c>
      <c r="G1725" s="59">
        <v>833</v>
      </c>
    </row>
    <row r="1726" spans="1:7" x14ac:dyDescent="0.25">
      <c r="A1726" s="59">
        <v>87</v>
      </c>
      <c r="B1726" s="59">
        <v>133</v>
      </c>
      <c r="C1726" s="59">
        <v>236</v>
      </c>
      <c r="D1726" s="59">
        <v>83</v>
      </c>
      <c r="E1726" s="59">
        <v>46</v>
      </c>
      <c r="F1726" s="59">
        <v>33</v>
      </c>
      <c r="G1726" s="59">
        <v>564</v>
      </c>
    </row>
    <row r="1727" spans="1:7" x14ac:dyDescent="0.25">
      <c r="A1727" s="59">
        <v>37</v>
      </c>
      <c r="B1727" s="59">
        <v>59</v>
      </c>
      <c r="C1727" s="59">
        <v>99</v>
      </c>
      <c r="D1727" s="59">
        <v>40</v>
      </c>
      <c r="E1727" s="59">
        <v>22</v>
      </c>
      <c r="F1727" s="59">
        <v>11</v>
      </c>
      <c r="G1727" s="59">
        <v>881</v>
      </c>
    </row>
    <row r="1728" spans="1:7" x14ac:dyDescent="0.25">
      <c r="A1728" s="59">
        <v>115</v>
      </c>
      <c r="B1728" s="59">
        <v>157</v>
      </c>
      <c r="C1728" s="59">
        <v>265</v>
      </c>
      <c r="D1728" s="59">
        <v>181</v>
      </c>
      <c r="E1728" s="59">
        <v>42</v>
      </c>
      <c r="F1728" s="59">
        <v>30</v>
      </c>
      <c r="G1728" s="59">
        <v>971</v>
      </c>
    </row>
    <row r="1729" spans="1:7" x14ac:dyDescent="0.25">
      <c r="A1729" s="59">
        <v>186</v>
      </c>
      <c r="B1729" s="59">
        <v>281</v>
      </c>
      <c r="C1729" s="59">
        <v>520</v>
      </c>
      <c r="D1729" s="59">
        <v>226</v>
      </c>
      <c r="E1729" s="59">
        <v>95</v>
      </c>
      <c r="F1729" s="59">
        <v>74</v>
      </c>
      <c r="G1729" s="59">
        <v>1246</v>
      </c>
    </row>
    <row r="1730" spans="1:7" x14ac:dyDescent="0.25">
      <c r="A1730" s="59">
        <v>26</v>
      </c>
      <c r="B1730" s="59">
        <v>51</v>
      </c>
      <c r="C1730" s="59">
        <v>90</v>
      </c>
      <c r="D1730" s="59">
        <v>39</v>
      </c>
      <c r="E1730" s="59">
        <v>25</v>
      </c>
      <c r="F1730" s="59">
        <v>12</v>
      </c>
      <c r="G1730" s="59">
        <v>541</v>
      </c>
    </row>
    <row r="1731" spans="1:7" x14ac:dyDescent="0.25">
      <c r="A1731" s="59">
        <v>134</v>
      </c>
      <c r="B1731" s="59">
        <v>179</v>
      </c>
      <c r="C1731" s="59">
        <v>302</v>
      </c>
      <c r="D1731" s="59">
        <v>92</v>
      </c>
      <c r="E1731" s="59">
        <v>45</v>
      </c>
      <c r="F1731" s="59">
        <v>34</v>
      </c>
      <c r="G1731" s="59">
        <v>915</v>
      </c>
    </row>
    <row r="1732" spans="1:7" x14ac:dyDescent="0.25">
      <c r="A1732" s="59">
        <v>79</v>
      </c>
      <c r="B1732" s="59">
        <v>111</v>
      </c>
      <c r="C1732" s="59">
        <v>187</v>
      </c>
      <c r="D1732" s="59">
        <v>76</v>
      </c>
      <c r="E1732" s="59">
        <v>32</v>
      </c>
      <c r="F1732" s="59">
        <v>21</v>
      </c>
      <c r="G1732" s="59">
        <v>580</v>
      </c>
    </row>
    <row r="1733" spans="1:7" x14ac:dyDescent="0.25">
      <c r="A1733" s="59">
        <v>56</v>
      </c>
      <c r="B1733" s="59">
        <v>110</v>
      </c>
      <c r="C1733" s="59">
        <v>182</v>
      </c>
      <c r="D1733" s="59">
        <v>72</v>
      </c>
      <c r="E1733" s="59">
        <v>54</v>
      </c>
      <c r="F1733" s="59">
        <v>23</v>
      </c>
      <c r="G1733" s="59">
        <v>650</v>
      </c>
    </row>
    <row r="1734" spans="1:7" x14ac:dyDescent="0.25">
      <c r="A1734" s="59">
        <v>-74</v>
      </c>
      <c r="B1734" s="59">
        <v>-13</v>
      </c>
      <c r="C1734" s="59">
        <v>109</v>
      </c>
      <c r="D1734" s="59">
        <v>147</v>
      </c>
      <c r="E1734" s="59">
        <v>61</v>
      </c>
      <c r="F1734" s="59">
        <v>39</v>
      </c>
      <c r="G1734" s="59">
        <v>2555</v>
      </c>
    </row>
    <row r="1735" spans="1:7" x14ac:dyDescent="0.25">
      <c r="A1735" s="59">
        <v>247</v>
      </c>
      <c r="B1735" s="59">
        <v>390</v>
      </c>
      <c r="C1735" s="59">
        <v>650</v>
      </c>
      <c r="D1735" s="59">
        <v>327</v>
      </c>
      <c r="E1735" s="59">
        <v>143</v>
      </c>
      <c r="F1735" s="59">
        <v>91</v>
      </c>
      <c r="G1735" s="59">
        <v>2548</v>
      </c>
    </row>
    <row r="1736" spans="1:7" x14ac:dyDescent="0.25">
      <c r="A1736" s="59">
        <v>-117</v>
      </c>
      <c r="B1736" s="59">
        <v>-24</v>
      </c>
      <c r="C1736" s="59">
        <v>130</v>
      </c>
      <c r="D1736" s="59">
        <v>121</v>
      </c>
      <c r="E1736" s="59">
        <v>93</v>
      </c>
      <c r="F1736" s="59">
        <v>50</v>
      </c>
      <c r="G1736" s="59">
        <v>3654</v>
      </c>
    </row>
    <row r="1737" spans="1:7" x14ac:dyDescent="0.25">
      <c r="A1737" s="59">
        <v>149</v>
      </c>
      <c r="B1737" s="59">
        <v>239</v>
      </c>
      <c r="C1737" s="59">
        <v>478</v>
      </c>
      <c r="D1737" s="59">
        <v>279</v>
      </c>
      <c r="E1737" s="59">
        <v>90</v>
      </c>
      <c r="F1737" s="59">
        <v>66</v>
      </c>
      <c r="G1737" s="59">
        <v>1755</v>
      </c>
    </row>
    <row r="1738" spans="1:7" x14ac:dyDescent="0.25">
      <c r="A1738" s="59">
        <v>27</v>
      </c>
      <c r="B1738" s="59">
        <v>173</v>
      </c>
      <c r="C1738" s="59">
        <v>298</v>
      </c>
      <c r="D1738" s="59">
        <v>180</v>
      </c>
      <c r="E1738" s="59">
        <v>146</v>
      </c>
      <c r="F1738" s="59">
        <v>113</v>
      </c>
      <c r="G1738" s="59">
        <v>898</v>
      </c>
    </row>
    <row r="1739" spans="1:7" x14ac:dyDescent="0.25">
      <c r="A1739" s="59">
        <v>225</v>
      </c>
      <c r="B1739" s="59">
        <v>341</v>
      </c>
      <c r="C1739" s="59">
        <v>598</v>
      </c>
      <c r="D1739" s="59">
        <v>203</v>
      </c>
      <c r="E1739" s="59">
        <v>116</v>
      </c>
      <c r="F1739" s="59">
        <v>84</v>
      </c>
      <c r="G1739" s="59">
        <v>1662</v>
      </c>
    </row>
    <row r="1740" spans="1:7" x14ac:dyDescent="0.25">
      <c r="A1740" s="59">
        <v>26</v>
      </c>
      <c r="B1740" s="59">
        <v>173</v>
      </c>
      <c r="C1740" s="59">
        <v>298</v>
      </c>
      <c r="D1740" s="59">
        <v>66</v>
      </c>
      <c r="E1740" s="59">
        <v>147</v>
      </c>
      <c r="F1740" s="59">
        <v>113</v>
      </c>
      <c r="G1740" s="59">
        <v>898</v>
      </c>
    </row>
    <row r="1741" spans="1:7" x14ac:dyDescent="0.25">
      <c r="A1741" s="59">
        <v>120</v>
      </c>
      <c r="B1741" s="59">
        <v>213</v>
      </c>
      <c r="C1741" s="59">
        <v>367</v>
      </c>
      <c r="D1741" s="59">
        <v>184</v>
      </c>
      <c r="E1741" s="59">
        <v>93</v>
      </c>
      <c r="F1741" s="59">
        <v>50</v>
      </c>
      <c r="G1741" s="59">
        <v>1132</v>
      </c>
    </row>
    <row r="1742" spans="1:7" x14ac:dyDescent="0.25">
      <c r="A1742" s="59">
        <v>114</v>
      </c>
      <c r="B1742" s="59">
        <v>176</v>
      </c>
      <c r="C1742" s="59">
        <v>298</v>
      </c>
      <c r="D1742" s="59">
        <v>141</v>
      </c>
      <c r="E1742" s="59">
        <v>62</v>
      </c>
      <c r="F1742" s="59">
        <v>39</v>
      </c>
      <c r="G1742" s="59">
        <v>789</v>
      </c>
    </row>
    <row r="1743" spans="1:7" x14ac:dyDescent="0.25">
      <c r="A1743" s="59">
        <v>224</v>
      </c>
      <c r="B1743" s="59">
        <v>341</v>
      </c>
      <c r="C1743" s="59">
        <v>598</v>
      </c>
      <c r="D1743" s="59">
        <v>248</v>
      </c>
      <c r="E1743" s="59">
        <v>117</v>
      </c>
      <c r="F1743" s="59">
        <v>84</v>
      </c>
      <c r="G1743" s="59">
        <v>1662</v>
      </c>
    </row>
    <row r="1744" spans="1:7" x14ac:dyDescent="0.25">
      <c r="A1744" s="59">
        <v>149</v>
      </c>
      <c r="B1744" s="59">
        <v>239</v>
      </c>
      <c r="C1744" s="59">
        <v>478</v>
      </c>
      <c r="D1744" s="59">
        <v>250</v>
      </c>
      <c r="E1744" s="59">
        <v>90</v>
      </c>
      <c r="F1744" s="59">
        <v>66</v>
      </c>
      <c r="G1744" s="59">
        <v>1755</v>
      </c>
    </row>
    <row r="1745" spans="1:7" x14ac:dyDescent="0.25">
      <c r="A1745" s="59">
        <v>-363</v>
      </c>
      <c r="B1745" s="59">
        <v>-255</v>
      </c>
      <c r="C1745" s="59">
        <v>21</v>
      </c>
      <c r="D1745" s="59">
        <v>194</v>
      </c>
      <c r="E1745" s="59">
        <v>129</v>
      </c>
      <c r="F1745" s="59">
        <v>96</v>
      </c>
      <c r="G1745" s="59">
        <v>7058</v>
      </c>
    </row>
    <row r="1746" spans="1:7" x14ac:dyDescent="0.25">
      <c r="A1746" s="59">
        <v>-2</v>
      </c>
      <c r="B1746" s="59">
        <v>43</v>
      </c>
      <c r="C1746" s="59">
        <v>77</v>
      </c>
      <c r="D1746" s="59">
        <v>34</v>
      </c>
      <c r="E1746" s="59">
        <v>45</v>
      </c>
      <c r="F1746" s="59">
        <v>12</v>
      </c>
      <c r="G1746" s="59">
        <v>240</v>
      </c>
    </row>
    <row r="1747" spans="1:7" x14ac:dyDescent="0.25">
      <c r="A1747" s="59">
        <v>7</v>
      </c>
      <c r="B1747" s="59">
        <v>37</v>
      </c>
      <c r="C1747" s="59">
        <v>68</v>
      </c>
      <c r="D1747" s="59">
        <v>31</v>
      </c>
      <c r="E1747" s="59">
        <v>30</v>
      </c>
      <c r="F1747" s="59">
        <v>9</v>
      </c>
      <c r="G1747" s="59">
        <v>1000</v>
      </c>
    </row>
    <row r="1748" spans="1:7" x14ac:dyDescent="0.25">
      <c r="A1748" s="59">
        <v>32</v>
      </c>
      <c r="B1748" s="59">
        <v>43</v>
      </c>
      <c r="C1748" s="59">
        <v>43</v>
      </c>
      <c r="D1748" s="59">
        <v>0</v>
      </c>
      <c r="E1748" s="59">
        <v>11</v>
      </c>
      <c r="F1748" s="59">
        <v>0</v>
      </c>
      <c r="G1748" s="59">
        <v>430</v>
      </c>
    </row>
    <row r="1749" spans="1:7" x14ac:dyDescent="0.25">
      <c r="A1749" s="59">
        <v>14</v>
      </c>
      <c r="B1749" s="59">
        <v>31</v>
      </c>
      <c r="C1749" s="59">
        <v>52</v>
      </c>
      <c r="D1749" s="59">
        <v>21</v>
      </c>
      <c r="E1749" s="59">
        <v>17</v>
      </c>
      <c r="F1749" s="59">
        <v>5</v>
      </c>
      <c r="G1749" s="59">
        <v>846</v>
      </c>
    </row>
    <row r="1750" spans="1:7" x14ac:dyDescent="0.25">
      <c r="A1750" s="59">
        <v>17</v>
      </c>
      <c r="B1750" s="59">
        <v>35</v>
      </c>
      <c r="C1750" s="59">
        <v>58</v>
      </c>
      <c r="D1750" s="59">
        <v>23</v>
      </c>
      <c r="E1750" s="59">
        <v>18</v>
      </c>
      <c r="F1750" s="59">
        <v>6</v>
      </c>
      <c r="G1750" s="59">
        <v>800</v>
      </c>
    </row>
    <row r="1751" spans="1:7" x14ac:dyDescent="0.25">
      <c r="A1751" s="59">
        <v>17</v>
      </c>
      <c r="B1751" s="59">
        <v>36</v>
      </c>
      <c r="C1751" s="59">
        <v>61</v>
      </c>
      <c r="D1751" s="59">
        <v>25</v>
      </c>
      <c r="E1751" s="59">
        <v>19</v>
      </c>
      <c r="F1751" s="59">
        <v>7</v>
      </c>
      <c r="G1751" s="59">
        <v>820</v>
      </c>
    </row>
    <row r="1752" spans="1:7" x14ac:dyDescent="0.25">
      <c r="A1752" s="59">
        <v>73</v>
      </c>
      <c r="B1752" s="59">
        <v>115</v>
      </c>
      <c r="C1752" s="59">
        <v>205</v>
      </c>
      <c r="D1752" s="59">
        <v>90</v>
      </c>
      <c r="E1752" s="59">
        <v>42</v>
      </c>
      <c r="F1752" s="59">
        <v>29</v>
      </c>
      <c r="G1752" s="59">
        <v>572</v>
      </c>
    </row>
    <row r="1753" spans="1:7" x14ac:dyDescent="0.25">
      <c r="A1753" s="59">
        <v>16</v>
      </c>
      <c r="B1753" s="59">
        <v>32</v>
      </c>
      <c r="C1753" s="59">
        <v>53</v>
      </c>
      <c r="D1753" s="59">
        <v>21</v>
      </c>
      <c r="E1753" s="59">
        <v>16</v>
      </c>
      <c r="F1753" s="59">
        <v>5</v>
      </c>
      <c r="G1753" s="59">
        <v>480</v>
      </c>
    </row>
    <row r="1754" spans="1:7" x14ac:dyDescent="0.25">
      <c r="A1754" s="59">
        <v>64</v>
      </c>
      <c r="B1754" s="59">
        <v>123</v>
      </c>
      <c r="C1754" s="59">
        <v>205</v>
      </c>
      <c r="D1754" s="59">
        <v>82</v>
      </c>
      <c r="E1754" s="59">
        <v>59</v>
      </c>
      <c r="F1754" s="59">
        <v>27</v>
      </c>
      <c r="G1754" s="59">
        <v>788</v>
      </c>
    </row>
    <row r="1755" spans="1:7" x14ac:dyDescent="0.25">
      <c r="A1755" s="59">
        <v>76</v>
      </c>
      <c r="B1755" s="59">
        <v>127</v>
      </c>
      <c r="C1755" s="59">
        <v>218</v>
      </c>
      <c r="D1755" s="59">
        <v>91</v>
      </c>
      <c r="E1755" s="59">
        <v>51</v>
      </c>
      <c r="F1755" s="59">
        <v>28</v>
      </c>
      <c r="G1755" s="59">
        <v>656</v>
      </c>
    </row>
    <row r="1756" spans="1:7" x14ac:dyDescent="0.25">
      <c r="A1756" s="59">
        <v>-5</v>
      </c>
      <c r="B1756" s="59">
        <v>71</v>
      </c>
      <c r="C1756" s="59">
        <v>122</v>
      </c>
      <c r="D1756" s="59">
        <v>51</v>
      </c>
      <c r="E1756" s="59">
        <v>76</v>
      </c>
      <c r="F1756" s="59">
        <v>46</v>
      </c>
      <c r="G1756" s="59">
        <v>503</v>
      </c>
    </row>
    <row r="1757" spans="1:7" x14ac:dyDescent="0.25">
      <c r="A1757" s="59">
        <v>21</v>
      </c>
      <c r="B1757" s="59">
        <v>84</v>
      </c>
      <c r="C1757" s="59">
        <v>144</v>
      </c>
      <c r="D1757" s="59">
        <v>60</v>
      </c>
      <c r="E1757" s="59">
        <v>63</v>
      </c>
      <c r="F1757" s="59">
        <v>19</v>
      </c>
      <c r="G1757" s="59">
        <v>463</v>
      </c>
    </row>
    <row r="1758" spans="1:7" x14ac:dyDescent="0.25">
      <c r="A1758" s="59">
        <v>29</v>
      </c>
      <c r="B1758" s="59">
        <v>64</v>
      </c>
      <c r="C1758" s="59">
        <v>107</v>
      </c>
      <c r="D1758" s="59">
        <v>43</v>
      </c>
      <c r="E1758" s="59">
        <v>35</v>
      </c>
      <c r="F1758" s="59">
        <v>13</v>
      </c>
      <c r="G1758" s="59">
        <v>419</v>
      </c>
    </row>
    <row r="1759" spans="1:7" x14ac:dyDescent="0.25">
      <c r="A1759" s="59">
        <v>12</v>
      </c>
      <c r="B1759" s="59">
        <v>66</v>
      </c>
      <c r="C1759" s="59">
        <v>120</v>
      </c>
      <c r="D1759" s="59">
        <v>54</v>
      </c>
      <c r="E1759" s="59">
        <v>54</v>
      </c>
      <c r="F1759" s="59">
        <v>20</v>
      </c>
      <c r="G1759" s="59">
        <v>404</v>
      </c>
    </row>
    <row r="1760" spans="1:7" x14ac:dyDescent="0.25">
      <c r="A1760" s="59">
        <v>27</v>
      </c>
      <c r="B1760" s="59">
        <v>71</v>
      </c>
      <c r="C1760" s="59">
        <v>123</v>
      </c>
      <c r="D1760" s="59">
        <v>52</v>
      </c>
      <c r="E1760" s="59">
        <v>44</v>
      </c>
      <c r="F1760" s="59">
        <v>17</v>
      </c>
      <c r="G1760" s="59">
        <v>405</v>
      </c>
    </row>
    <row r="1761" spans="1:7" x14ac:dyDescent="0.25">
      <c r="A1761" s="59">
        <v>91</v>
      </c>
      <c r="B1761" s="59">
        <v>161</v>
      </c>
      <c r="C1761" s="59">
        <v>322</v>
      </c>
      <c r="D1761" s="59">
        <v>110</v>
      </c>
      <c r="E1761" s="59">
        <v>70</v>
      </c>
      <c r="F1761" s="59">
        <v>45</v>
      </c>
      <c r="G1761" s="59">
        <v>1267</v>
      </c>
    </row>
    <row r="1762" spans="1:7" x14ac:dyDescent="0.25">
      <c r="A1762" s="59">
        <v>115</v>
      </c>
      <c r="B1762" s="59">
        <v>188</v>
      </c>
      <c r="C1762" s="59">
        <v>313</v>
      </c>
      <c r="D1762" s="59">
        <v>142</v>
      </c>
      <c r="E1762" s="59">
        <v>73</v>
      </c>
      <c r="F1762" s="59">
        <v>41</v>
      </c>
      <c r="G1762" s="59">
        <v>1119</v>
      </c>
    </row>
    <row r="1763" spans="1:7" x14ac:dyDescent="0.25">
      <c r="A1763" s="59">
        <v>47</v>
      </c>
      <c r="B1763" s="59">
        <v>71</v>
      </c>
      <c r="C1763" s="59">
        <v>119</v>
      </c>
      <c r="D1763" s="59">
        <v>48</v>
      </c>
      <c r="E1763" s="59">
        <v>24</v>
      </c>
      <c r="F1763" s="59">
        <v>13</v>
      </c>
      <c r="G1763" s="59">
        <v>829</v>
      </c>
    </row>
    <row r="1764" spans="1:7" x14ac:dyDescent="0.25">
      <c r="A1764" s="59">
        <v>57</v>
      </c>
      <c r="B1764" s="59">
        <v>99</v>
      </c>
      <c r="C1764" s="59">
        <v>159</v>
      </c>
      <c r="D1764" s="59">
        <v>60</v>
      </c>
      <c r="E1764" s="59">
        <v>42</v>
      </c>
      <c r="F1764" s="59">
        <v>18</v>
      </c>
      <c r="G1764" s="59">
        <v>329</v>
      </c>
    </row>
    <row r="1765" spans="1:7" x14ac:dyDescent="0.25">
      <c r="A1765" s="59">
        <v>31</v>
      </c>
      <c r="B1765" s="59">
        <v>67</v>
      </c>
      <c r="C1765" s="59">
        <v>113</v>
      </c>
      <c r="D1765" s="59">
        <v>46</v>
      </c>
      <c r="E1765" s="59">
        <v>36</v>
      </c>
      <c r="F1765" s="59">
        <v>14</v>
      </c>
      <c r="G1765" s="59">
        <v>449</v>
      </c>
    </row>
    <row r="1766" spans="1:7" x14ac:dyDescent="0.25">
      <c r="A1766" s="59">
        <v>0</v>
      </c>
      <c r="B1766" s="59">
        <v>84</v>
      </c>
      <c r="C1766" s="59">
        <v>144</v>
      </c>
      <c r="D1766" s="59">
        <v>60</v>
      </c>
      <c r="E1766" s="59">
        <v>84</v>
      </c>
      <c r="F1766" s="59">
        <v>54</v>
      </c>
      <c r="G1766" s="59">
        <v>606</v>
      </c>
    </row>
    <row r="1767" spans="1:7" x14ac:dyDescent="0.25">
      <c r="A1767" s="59">
        <v>56</v>
      </c>
      <c r="B1767" s="59">
        <v>99</v>
      </c>
      <c r="C1767" s="59">
        <v>167</v>
      </c>
      <c r="D1767" s="59">
        <v>68</v>
      </c>
      <c r="E1767" s="59">
        <v>43</v>
      </c>
      <c r="F1767" s="59">
        <v>21</v>
      </c>
      <c r="G1767" s="59">
        <v>438</v>
      </c>
    </row>
    <row r="1768" spans="1:7" x14ac:dyDescent="0.25">
      <c r="A1768" s="59">
        <v>17</v>
      </c>
      <c r="B1768" s="59">
        <v>134</v>
      </c>
      <c r="C1768" s="59">
        <v>230</v>
      </c>
      <c r="D1768" s="59">
        <v>96</v>
      </c>
      <c r="E1768" s="59">
        <v>117</v>
      </c>
      <c r="F1768" s="59">
        <v>87</v>
      </c>
      <c r="G1768" s="59">
        <v>683</v>
      </c>
    </row>
    <row r="1769" spans="1:7" x14ac:dyDescent="0.25">
      <c r="A1769" s="59">
        <v>10</v>
      </c>
      <c r="B1769" s="59">
        <v>29</v>
      </c>
      <c r="C1769" s="59">
        <v>51</v>
      </c>
      <c r="D1769" s="59">
        <v>22</v>
      </c>
      <c r="E1769" s="59">
        <v>19</v>
      </c>
      <c r="F1769" s="59">
        <v>7</v>
      </c>
      <c r="G1769" s="59">
        <v>573</v>
      </c>
    </row>
    <row r="1770" spans="1:7" x14ac:dyDescent="0.25">
      <c r="A1770" s="59">
        <v>16</v>
      </c>
      <c r="B1770" s="59">
        <v>70</v>
      </c>
      <c r="C1770" s="59">
        <v>126</v>
      </c>
      <c r="D1770" s="59">
        <v>56</v>
      </c>
      <c r="E1770" s="59">
        <v>54</v>
      </c>
      <c r="F1770" s="59">
        <v>21</v>
      </c>
      <c r="G1770" s="59">
        <v>385</v>
      </c>
    </row>
    <row r="1771" spans="1:7" x14ac:dyDescent="0.25">
      <c r="A1771" s="59">
        <v>48</v>
      </c>
      <c r="B1771" s="59">
        <v>94</v>
      </c>
      <c r="C1771" s="59">
        <v>174</v>
      </c>
      <c r="D1771" s="59">
        <v>80</v>
      </c>
      <c r="E1771" s="59">
        <v>46</v>
      </c>
      <c r="F1771" s="59">
        <v>24</v>
      </c>
      <c r="G1771" s="59">
        <v>1055</v>
      </c>
    </row>
    <row r="1772" spans="1:7" x14ac:dyDescent="0.25">
      <c r="A1772" s="59">
        <v>70</v>
      </c>
      <c r="B1772" s="59">
        <v>112</v>
      </c>
      <c r="C1772" s="59">
        <v>200</v>
      </c>
      <c r="D1772" s="59">
        <v>88</v>
      </c>
      <c r="E1772" s="59">
        <v>42</v>
      </c>
      <c r="F1772" s="59">
        <v>29</v>
      </c>
      <c r="G1772" s="59">
        <v>561</v>
      </c>
    </row>
    <row r="1773" spans="1:7" x14ac:dyDescent="0.25">
      <c r="A1773" s="59">
        <v>107</v>
      </c>
      <c r="B1773" s="59">
        <v>182</v>
      </c>
      <c r="C1773" s="59">
        <v>363</v>
      </c>
      <c r="D1773" s="59">
        <v>225</v>
      </c>
      <c r="E1773" s="59">
        <v>75</v>
      </c>
      <c r="F1773" s="59">
        <v>50</v>
      </c>
      <c r="G1773" s="59">
        <v>1283</v>
      </c>
    </row>
    <row r="1774" spans="1:7" x14ac:dyDescent="0.25">
      <c r="A1774" s="59">
        <v>-4</v>
      </c>
      <c r="B1774" s="59">
        <v>73</v>
      </c>
      <c r="C1774" s="59">
        <v>125</v>
      </c>
      <c r="D1774" s="59">
        <v>52</v>
      </c>
      <c r="E1774" s="59">
        <v>77</v>
      </c>
      <c r="F1774" s="59">
        <v>47</v>
      </c>
      <c r="G1774" s="59">
        <v>509</v>
      </c>
    </row>
    <row r="1775" spans="1:7" x14ac:dyDescent="0.25">
      <c r="A1775" s="59">
        <v>32</v>
      </c>
      <c r="B1775" s="59">
        <v>79</v>
      </c>
      <c r="C1775" s="59">
        <v>138</v>
      </c>
      <c r="D1775" s="59">
        <v>59</v>
      </c>
      <c r="E1775" s="59">
        <v>47</v>
      </c>
      <c r="F1775" s="59">
        <v>19</v>
      </c>
      <c r="G1775" s="59">
        <v>411</v>
      </c>
    </row>
    <row r="1776" spans="1:7" x14ac:dyDescent="0.25">
      <c r="A1776" s="59">
        <v>15</v>
      </c>
      <c r="B1776" s="59">
        <v>69</v>
      </c>
      <c r="C1776" s="59">
        <v>124</v>
      </c>
      <c r="D1776" s="59">
        <v>55</v>
      </c>
      <c r="E1776" s="59">
        <v>54</v>
      </c>
      <c r="F1776" s="59">
        <v>20</v>
      </c>
      <c r="G1776" s="59">
        <v>410</v>
      </c>
    </row>
    <row r="1777" spans="1:7" x14ac:dyDescent="0.25">
      <c r="A1777" s="59">
        <v>29</v>
      </c>
      <c r="B1777" s="59">
        <v>68</v>
      </c>
      <c r="C1777" s="59">
        <v>125</v>
      </c>
      <c r="D1777" s="59">
        <v>57</v>
      </c>
      <c r="E1777" s="59">
        <v>39</v>
      </c>
      <c r="F1777" s="59">
        <v>17</v>
      </c>
      <c r="G1777" s="59">
        <v>1042</v>
      </c>
    </row>
    <row r="1778" spans="1:7" x14ac:dyDescent="0.25">
      <c r="A1778" s="59">
        <v>58</v>
      </c>
      <c r="B1778" s="59">
        <v>114</v>
      </c>
      <c r="C1778" s="59">
        <v>189</v>
      </c>
      <c r="D1778" s="59">
        <v>75</v>
      </c>
      <c r="E1778" s="59">
        <v>56</v>
      </c>
      <c r="F1778" s="59">
        <v>24</v>
      </c>
      <c r="G1778" s="59">
        <v>659</v>
      </c>
    </row>
    <row r="1779" spans="1:7" x14ac:dyDescent="0.25">
      <c r="A1779" s="59">
        <v>48</v>
      </c>
      <c r="B1779" s="59">
        <v>73</v>
      </c>
      <c r="C1779" s="59">
        <v>123</v>
      </c>
      <c r="D1779" s="59">
        <v>50</v>
      </c>
      <c r="E1779" s="59">
        <v>25</v>
      </c>
      <c r="F1779" s="59">
        <v>14</v>
      </c>
      <c r="G1779" s="59">
        <v>589</v>
      </c>
    </row>
    <row r="1780" spans="1:7" x14ac:dyDescent="0.25">
      <c r="A1780" s="59">
        <v>84</v>
      </c>
      <c r="B1780" s="59">
        <v>117</v>
      </c>
      <c r="C1780" s="59">
        <v>198</v>
      </c>
      <c r="D1780" s="59">
        <v>81</v>
      </c>
      <c r="E1780" s="59">
        <v>33</v>
      </c>
      <c r="F1780" s="59">
        <v>22</v>
      </c>
      <c r="G1780" s="59">
        <v>984</v>
      </c>
    </row>
    <row r="1781" spans="1:7" x14ac:dyDescent="0.25">
      <c r="A1781" s="59">
        <v>128</v>
      </c>
      <c r="B1781" s="59">
        <v>172</v>
      </c>
      <c r="C1781" s="59">
        <v>290</v>
      </c>
      <c r="D1781" s="59">
        <v>62</v>
      </c>
      <c r="E1781" s="59">
        <v>44</v>
      </c>
      <c r="F1781" s="59">
        <v>33</v>
      </c>
      <c r="G1781" s="59">
        <v>930</v>
      </c>
    </row>
    <row r="1782" spans="1:7" x14ac:dyDescent="0.25">
      <c r="A1782" s="59">
        <v>27</v>
      </c>
      <c r="B1782" s="59">
        <v>52</v>
      </c>
      <c r="C1782" s="59">
        <v>92</v>
      </c>
      <c r="D1782" s="59">
        <v>40</v>
      </c>
      <c r="E1782" s="59">
        <v>25</v>
      </c>
      <c r="F1782" s="59">
        <v>13</v>
      </c>
      <c r="G1782" s="59">
        <v>536</v>
      </c>
    </row>
    <row r="1783" spans="1:7" x14ac:dyDescent="0.25">
      <c r="A1783" s="59">
        <v>127</v>
      </c>
      <c r="B1783" s="59">
        <v>172</v>
      </c>
      <c r="C1783" s="59">
        <v>290</v>
      </c>
      <c r="D1783" s="59">
        <v>103</v>
      </c>
      <c r="E1783" s="59">
        <v>45</v>
      </c>
      <c r="F1783" s="59">
        <v>33</v>
      </c>
      <c r="G1783" s="59">
        <v>930</v>
      </c>
    </row>
    <row r="1784" spans="1:7" x14ac:dyDescent="0.25">
      <c r="A1784" s="59">
        <v>27</v>
      </c>
      <c r="B1784" s="59">
        <v>52</v>
      </c>
      <c r="C1784" s="59">
        <v>92</v>
      </c>
      <c r="D1784" s="59">
        <v>40</v>
      </c>
      <c r="E1784" s="59">
        <v>25</v>
      </c>
      <c r="F1784" s="59">
        <v>13</v>
      </c>
      <c r="G1784" s="59">
        <v>536</v>
      </c>
    </row>
    <row r="1785" spans="1:7" x14ac:dyDescent="0.25">
      <c r="A1785" s="59">
        <v>84</v>
      </c>
      <c r="B1785" s="59">
        <v>117</v>
      </c>
      <c r="C1785" s="59">
        <v>198</v>
      </c>
      <c r="D1785" s="59">
        <v>81</v>
      </c>
      <c r="E1785" s="59">
        <v>33</v>
      </c>
      <c r="F1785" s="59">
        <v>22</v>
      </c>
      <c r="G1785" s="59">
        <v>984</v>
      </c>
    </row>
    <row r="1786" spans="1:7" x14ac:dyDescent="0.25">
      <c r="A1786" s="59">
        <v>48</v>
      </c>
      <c r="B1786" s="59">
        <v>73</v>
      </c>
      <c r="C1786" s="59">
        <v>123</v>
      </c>
      <c r="D1786" s="59">
        <v>50</v>
      </c>
      <c r="E1786" s="59">
        <v>25</v>
      </c>
      <c r="F1786" s="59">
        <v>14</v>
      </c>
      <c r="G1786" s="59">
        <v>589</v>
      </c>
    </row>
    <row r="1787" spans="1:7" x14ac:dyDescent="0.25">
      <c r="A1787" s="59">
        <v>59</v>
      </c>
      <c r="B1787" s="59">
        <v>114</v>
      </c>
      <c r="C1787" s="59">
        <v>189</v>
      </c>
      <c r="D1787" s="59">
        <v>75</v>
      </c>
      <c r="E1787" s="59">
        <v>55</v>
      </c>
      <c r="F1787" s="59">
        <v>24</v>
      </c>
      <c r="G1787" s="59">
        <v>659</v>
      </c>
    </row>
    <row r="1788" spans="1:7" x14ac:dyDescent="0.25">
      <c r="A1788" s="59">
        <v>129</v>
      </c>
      <c r="B1788" s="59">
        <v>212</v>
      </c>
      <c r="C1788" s="59">
        <v>423</v>
      </c>
      <c r="D1788" s="59">
        <v>221</v>
      </c>
      <c r="E1788" s="59">
        <v>83</v>
      </c>
      <c r="F1788" s="59">
        <v>59</v>
      </c>
      <c r="G1788" s="59">
        <v>1778</v>
      </c>
    </row>
    <row r="1789" spans="1:7" x14ac:dyDescent="0.25">
      <c r="A1789" s="59">
        <v>196</v>
      </c>
      <c r="B1789" s="59">
        <v>304</v>
      </c>
      <c r="C1789" s="59">
        <v>532</v>
      </c>
      <c r="D1789" s="59">
        <v>237</v>
      </c>
      <c r="E1789" s="59">
        <v>108</v>
      </c>
      <c r="F1789" s="59">
        <v>75</v>
      </c>
      <c r="G1789" s="59">
        <v>1691</v>
      </c>
    </row>
    <row r="1790" spans="1:7" x14ac:dyDescent="0.25">
      <c r="A1790" s="59">
        <v>106</v>
      </c>
      <c r="B1790" s="59">
        <v>165</v>
      </c>
      <c r="C1790" s="59">
        <v>278</v>
      </c>
      <c r="D1790" s="59">
        <v>64</v>
      </c>
      <c r="E1790" s="59">
        <v>59</v>
      </c>
      <c r="F1790" s="59">
        <v>36</v>
      </c>
      <c r="G1790" s="59">
        <v>803</v>
      </c>
    </row>
    <row r="1791" spans="1:7" x14ac:dyDescent="0.25">
      <c r="A1791" s="59">
        <v>139</v>
      </c>
      <c r="B1791" s="59">
        <v>239</v>
      </c>
      <c r="C1791" s="59">
        <v>412</v>
      </c>
      <c r="D1791" s="59">
        <v>205</v>
      </c>
      <c r="E1791" s="59">
        <v>100</v>
      </c>
      <c r="F1791" s="59">
        <v>57</v>
      </c>
      <c r="G1791" s="59">
        <v>1150</v>
      </c>
    </row>
    <row r="1792" spans="1:7" x14ac:dyDescent="0.25">
      <c r="A1792" s="59">
        <v>196</v>
      </c>
      <c r="B1792" s="59">
        <v>304</v>
      </c>
      <c r="C1792" s="59">
        <v>532</v>
      </c>
      <c r="D1792" s="59">
        <v>162</v>
      </c>
      <c r="E1792" s="59">
        <v>108</v>
      </c>
      <c r="F1792" s="59">
        <v>75</v>
      </c>
      <c r="G1792" s="59">
        <v>1691</v>
      </c>
    </row>
    <row r="1793" spans="1:7" x14ac:dyDescent="0.25">
      <c r="A1793" s="59">
        <v>107</v>
      </c>
      <c r="B1793" s="59">
        <v>165</v>
      </c>
      <c r="C1793" s="59">
        <v>278</v>
      </c>
      <c r="D1793" s="59">
        <v>95</v>
      </c>
      <c r="E1793" s="59">
        <v>58</v>
      </c>
      <c r="F1793" s="59">
        <v>36</v>
      </c>
      <c r="G1793" s="59">
        <v>803</v>
      </c>
    </row>
    <row r="1794" spans="1:7" x14ac:dyDescent="0.25">
      <c r="A1794" s="59">
        <v>129</v>
      </c>
      <c r="B1794" s="59">
        <v>212</v>
      </c>
      <c r="C1794" s="59">
        <v>423</v>
      </c>
      <c r="D1794" s="59">
        <v>183</v>
      </c>
      <c r="E1794" s="59">
        <v>83</v>
      </c>
      <c r="F1794" s="59">
        <v>59</v>
      </c>
      <c r="G1794" s="59">
        <v>1778</v>
      </c>
    </row>
    <row r="1795" spans="1:7" x14ac:dyDescent="0.25">
      <c r="A1795" s="59">
        <v>173</v>
      </c>
      <c r="B1795" s="59">
        <v>300</v>
      </c>
      <c r="C1795" s="59">
        <v>545</v>
      </c>
      <c r="D1795" s="59">
        <v>252</v>
      </c>
      <c r="E1795" s="59">
        <v>127</v>
      </c>
      <c r="F1795" s="59">
        <v>93</v>
      </c>
      <c r="G1795" s="59">
        <v>1784</v>
      </c>
    </row>
    <row r="1796" spans="1:7" x14ac:dyDescent="0.25">
      <c r="A1796" s="59">
        <v>16</v>
      </c>
      <c r="B1796" s="59">
        <v>34</v>
      </c>
      <c r="C1796" s="59">
        <v>56</v>
      </c>
      <c r="D1796" s="59">
        <v>22</v>
      </c>
      <c r="E1796" s="59">
        <v>18</v>
      </c>
      <c r="F1796" s="59">
        <v>6</v>
      </c>
      <c r="G1796" s="59">
        <v>802</v>
      </c>
    </row>
    <row r="1797" spans="1:7" x14ac:dyDescent="0.25">
      <c r="A1797" s="59">
        <v>31</v>
      </c>
      <c r="B1797" s="59">
        <v>43</v>
      </c>
      <c r="C1797" s="59">
        <v>43</v>
      </c>
      <c r="D1797" s="59">
        <v>0</v>
      </c>
      <c r="E1797" s="59">
        <v>12</v>
      </c>
      <c r="F1797" s="59">
        <v>0</v>
      </c>
      <c r="G1797" s="59">
        <v>387</v>
      </c>
    </row>
    <row r="1798" spans="1:7" x14ac:dyDescent="0.25">
      <c r="A1798" s="59">
        <v>-3</v>
      </c>
      <c r="B1798" s="59">
        <v>13</v>
      </c>
      <c r="C1798" s="59">
        <v>23</v>
      </c>
      <c r="D1798" s="59">
        <v>10</v>
      </c>
      <c r="E1798" s="59">
        <v>16</v>
      </c>
      <c r="F1798" s="59">
        <v>3</v>
      </c>
      <c r="G1798" s="59">
        <v>596</v>
      </c>
    </row>
    <row r="1799" spans="1:7" x14ac:dyDescent="0.25">
      <c r="A1799" s="59">
        <v>8</v>
      </c>
      <c r="B1799" s="59">
        <v>24</v>
      </c>
      <c r="C1799" s="59">
        <v>39</v>
      </c>
      <c r="D1799" s="59">
        <v>15</v>
      </c>
      <c r="E1799" s="59">
        <v>16</v>
      </c>
      <c r="F1799" s="59">
        <v>4</v>
      </c>
      <c r="G1799" s="59">
        <v>848</v>
      </c>
    </row>
    <row r="1800" spans="1:7" x14ac:dyDescent="0.25">
      <c r="A1800" s="59">
        <v>5</v>
      </c>
      <c r="B1800" s="59">
        <v>35</v>
      </c>
      <c r="C1800" s="59">
        <v>64</v>
      </c>
      <c r="D1800" s="59">
        <v>29</v>
      </c>
      <c r="E1800" s="59">
        <v>30</v>
      </c>
      <c r="F1800" s="59">
        <v>8</v>
      </c>
      <c r="G1800" s="59">
        <v>1003</v>
      </c>
    </row>
    <row r="1801" spans="1:7" x14ac:dyDescent="0.25">
      <c r="A1801" s="59">
        <v>-4</v>
      </c>
      <c r="B1801" s="59">
        <v>41</v>
      </c>
      <c r="C1801" s="59">
        <v>74</v>
      </c>
      <c r="D1801" s="59">
        <v>33</v>
      </c>
      <c r="E1801" s="59">
        <v>45</v>
      </c>
      <c r="F1801" s="59">
        <v>12</v>
      </c>
      <c r="G1801" s="59">
        <v>243</v>
      </c>
    </row>
    <row r="1802" spans="1:7" x14ac:dyDescent="0.25">
      <c r="A1802" s="59">
        <v>-8</v>
      </c>
      <c r="B1802" s="59">
        <v>62</v>
      </c>
      <c r="C1802" s="59">
        <v>106</v>
      </c>
      <c r="D1802" s="59">
        <v>44</v>
      </c>
      <c r="E1802" s="59">
        <v>70</v>
      </c>
      <c r="F1802" s="59">
        <v>40</v>
      </c>
      <c r="G1802" s="59">
        <v>325</v>
      </c>
    </row>
    <row r="1803" spans="1:7" x14ac:dyDescent="0.25">
      <c r="A1803" s="59">
        <v>-9</v>
      </c>
      <c r="B1803" s="59">
        <v>40</v>
      </c>
      <c r="C1803" s="59">
        <v>122</v>
      </c>
      <c r="D1803" s="59">
        <v>82</v>
      </c>
      <c r="E1803" s="59">
        <v>49</v>
      </c>
      <c r="F1803" s="59">
        <v>25</v>
      </c>
      <c r="G1803" s="59">
        <v>1804</v>
      </c>
    </row>
    <row r="1804" spans="1:7" x14ac:dyDescent="0.25">
      <c r="A1804" s="59">
        <v>9</v>
      </c>
      <c r="B1804" s="59">
        <v>47</v>
      </c>
      <c r="C1804" s="59">
        <v>82</v>
      </c>
      <c r="D1804" s="59">
        <v>35</v>
      </c>
      <c r="E1804" s="59">
        <v>38</v>
      </c>
      <c r="F1804" s="59">
        <v>11</v>
      </c>
      <c r="G1804" s="59">
        <v>248</v>
      </c>
    </row>
    <row r="1805" spans="1:7" x14ac:dyDescent="0.25">
      <c r="A1805" s="59">
        <v>-3</v>
      </c>
      <c r="B1805" s="59">
        <v>42</v>
      </c>
      <c r="C1805" s="59">
        <v>76</v>
      </c>
      <c r="D1805" s="59">
        <v>34</v>
      </c>
      <c r="E1805" s="59">
        <v>45</v>
      </c>
      <c r="F1805" s="59">
        <v>12</v>
      </c>
      <c r="G1805" s="59">
        <v>211</v>
      </c>
    </row>
    <row r="1806" spans="1:7" x14ac:dyDescent="0.25">
      <c r="A1806" s="59">
        <v>51</v>
      </c>
      <c r="B1806" s="59">
        <v>78</v>
      </c>
      <c r="C1806" s="59">
        <v>132</v>
      </c>
      <c r="D1806" s="59">
        <v>54</v>
      </c>
      <c r="E1806" s="59">
        <v>27</v>
      </c>
      <c r="F1806" s="59">
        <v>15</v>
      </c>
      <c r="G1806" s="59">
        <v>885</v>
      </c>
    </row>
    <row r="1807" spans="1:7" x14ac:dyDescent="0.25">
      <c r="A1807" s="59">
        <v>27</v>
      </c>
      <c r="B1807" s="59">
        <v>48</v>
      </c>
      <c r="C1807" s="59">
        <v>81</v>
      </c>
      <c r="D1807" s="59">
        <v>33</v>
      </c>
      <c r="E1807" s="59">
        <v>21</v>
      </c>
      <c r="F1807" s="59">
        <v>9</v>
      </c>
      <c r="G1807" s="59">
        <v>836</v>
      </c>
    </row>
    <row r="1808" spans="1:7" x14ac:dyDescent="0.25">
      <c r="A1808" s="59">
        <v>38</v>
      </c>
      <c r="B1808" s="59">
        <v>81</v>
      </c>
      <c r="C1808" s="59">
        <v>150</v>
      </c>
      <c r="D1808" s="59">
        <v>69</v>
      </c>
      <c r="E1808" s="59">
        <v>43</v>
      </c>
      <c r="F1808" s="59">
        <v>21</v>
      </c>
      <c r="G1808" s="59">
        <v>1060</v>
      </c>
    </row>
    <row r="1809" spans="1:7" x14ac:dyDescent="0.25">
      <c r="A1809" s="59">
        <v>38</v>
      </c>
      <c r="B1809" s="59">
        <v>102</v>
      </c>
      <c r="C1809" s="59">
        <v>184</v>
      </c>
      <c r="D1809" s="59">
        <v>82</v>
      </c>
      <c r="E1809" s="59">
        <v>64</v>
      </c>
      <c r="F1809" s="59">
        <v>31</v>
      </c>
      <c r="G1809" s="59">
        <v>601</v>
      </c>
    </row>
    <row r="1810" spans="1:7" x14ac:dyDescent="0.25">
      <c r="A1810" s="59">
        <v>62</v>
      </c>
      <c r="B1810" s="59">
        <v>119</v>
      </c>
      <c r="C1810" s="59">
        <v>197</v>
      </c>
      <c r="D1810" s="59">
        <v>78</v>
      </c>
      <c r="E1810" s="59">
        <v>57</v>
      </c>
      <c r="F1810" s="59">
        <v>25</v>
      </c>
      <c r="G1810" s="59">
        <v>798</v>
      </c>
    </row>
    <row r="1811" spans="1:7" x14ac:dyDescent="0.25">
      <c r="A1811" s="59">
        <v>89</v>
      </c>
      <c r="B1811" s="59">
        <v>143</v>
      </c>
      <c r="C1811" s="59">
        <v>245</v>
      </c>
      <c r="D1811" s="59">
        <v>75</v>
      </c>
      <c r="E1811" s="59">
        <v>54</v>
      </c>
      <c r="F1811" s="59">
        <v>31</v>
      </c>
      <c r="G1811" s="59">
        <v>666</v>
      </c>
    </row>
    <row r="1812" spans="1:7" x14ac:dyDescent="0.25">
      <c r="A1812" s="59">
        <v>29</v>
      </c>
      <c r="B1812" s="59">
        <v>48</v>
      </c>
      <c r="C1812" s="59">
        <v>80</v>
      </c>
      <c r="D1812" s="59">
        <v>32</v>
      </c>
      <c r="E1812" s="59">
        <v>19</v>
      </c>
      <c r="F1812" s="59">
        <v>8</v>
      </c>
      <c r="G1812" s="59">
        <v>482</v>
      </c>
    </row>
    <row r="1813" spans="1:7" x14ac:dyDescent="0.25">
      <c r="A1813" s="59">
        <v>30</v>
      </c>
      <c r="B1813" s="59">
        <v>52</v>
      </c>
      <c r="C1813" s="59">
        <v>88</v>
      </c>
      <c r="D1813" s="59">
        <v>36</v>
      </c>
      <c r="E1813" s="59">
        <v>22</v>
      </c>
      <c r="F1813" s="59">
        <v>10</v>
      </c>
      <c r="G1813" s="59">
        <v>862</v>
      </c>
    </row>
    <row r="1814" spans="1:7" x14ac:dyDescent="0.25">
      <c r="A1814" s="59">
        <v>107</v>
      </c>
      <c r="B1814" s="59">
        <v>182</v>
      </c>
      <c r="C1814" s="59">
        <v>363</v>
      </c>
      <c r="D1814" s="59">
        <v>204</v>
      </c>
      <c r="E1814" s="59">
        <v>75</v>
      </c>
      <c r="F1814" s="59">
        <v>50</v>
      </c>
      <c r="G1814" s="59">
        <v>1283</v>
      </c>
    </row>
    <row r="1815" spans="1:7" x14ac:dyDescent="0.25">
      <c r="A1815" s="59">
        <v>16</v>
      </c>
      <c r="B1815" s="59">
        <v>69</v>
      </c>
      <c r="C1815" s="59">
        <v>124</v>
      </c>
      <c r="D1815" s="59">
        <v>55</v>
      </c>
      <c r="E1815" s="59">
        <v>53</v>
      </c>
      <c r="F1815" s="59">
        <v>20</v>
      </c>
      <c r="G1815" s="59">
        <v>410</v>
      </c>
    </row>
    <row r="1816" spans="1:7" x14ac:dyDescent="0.25">
      <c r="A1816" s="59">
        <v>33</v>
      </c>
      <c r="B1816" s="59">
        <v>79</v>
      </c>
      <c r="C1816" s="59">
        <v>138</v>
      </c>
      <c r="D1816" s="59">
        <v>59</v>
      </c>
      <c r="E1816" s="59">
        <v>46</v>
      </c>
      <c r="F1816" s="59">
        <v>19</v>
      </c>
      <c r="G1816" s="59">
        <v>411</v>
      </c>
    </row>
    <row r="1817" spans="1:7" x14ac:dyDescent="0.25">
      <c r="A1817" s="59">
        <v>32</v>
      </c>
      <c r="B1817" s="59">
        <v>68</v>
      </c>
      <c r="C1817" s="59">
        <v>114</v>
      </c>
      <c r="D1817" s="59">
        <v>46</v>
      </c>
      <c r="E1817" s="59">
        <v>36</v>
      </c>
      <c r="F1817" s="59">
        <v>14</v>
      </c>
      <c r="G1817" s="59">
        <v>424</v>
      </c>
    </row>
    <row r="1818" spans="1:7" x14ac:dyDescent="0.25">
      <c r="A1818" s="59">
        <v>-3</v>
      </c>
      <c r="B1818" s="59">
        <v>73</v>
      </c>
      <c r="C1818" s="59">
        <v>125</v>
      </c>
      <c r="D1818" s="59">
        <v>52</v>
      </c>
      <c r="E1818" s="59">
        <v>76</v>
      </c>
      <c r="F1818" s="59">
        <v>47</v>
      </c>
      <c r="G1818" s="59">
        <v>509</v>
      </c>
    </row>
    <row r="1819" spans="1:7" x14ac:dyDescent="0.25">
      <c r="A1819" s="59">
        <v>33</v>
      </c>
      <c r="B1819" s="59">
        <v>71</v>
      </c>
      <c r="C1819" s="59">
        <v>120</v>
      </c>
      <c r="D1819" s="59">
        <v>49</v>
      </c>
      <c r="E1819" s="59">
        <v>38</v>
      </c>
      <c r="F1819" s="59">
        <v>15</v>
      </c>
      <c r="G1819" s="59">
        <v>454</v>
      </c>
    </row>
    <row r="1820" spans="1:7" x14ac:dyDescent="0.25">
      <c r="A1820" s="59">
        <v>2</v>
      </c>
      <c r="B1820" s="59">
        <v>86</v>
      </c>
      <c r="C1820" s="59">
        <v>147</v>
      </c>
      <c r="D1820" s="59">
        <v>61</v>
      </c>
      <c r="E1820" s="59">
        <v>84</v>
      </c>
      <c r="F1820" s="59">
        <v>55</v>
      </c>
      <c r="G1820" s="59">
        <v>613</v>
      </c>
    </row>
    <row r="1821" spans="1:7" x14ac:dyDescent="0.25">
      <c r="A1821" s="59">
        <v>48</v>
      </c>
      <c r="B1821" s="59">
        <v>88</v>
      </c>
      <c r="C1821" s="59">
        <v>141</v>
      </c>
      <c r="D1821" s="59">
        <v>53</v>
      </c>
      <c r="E1821" s="59">
        <v>40</v>
      </c>
      <c r="F1821" s="59">
        <v>16</v>
      </c>
      <c r="G1821" s="59">
        <v>321</v>
      </c>
    </row>
    <row r="1822" spans="1:7" x14ac:dyDescent="0.25">
      <c r="A1822" s="59">
        <v>27</v>
      </c>
      <c r="B1822" s="59">
        <v>47</v>
      </c>
      <c r="C1822" s="59">
        <v>78</v>
      </c>
      <c r="D1822" s="59">
        <v>31</v>
      </c>
      <c r="E1822" s="59">
        <v>20</v>
      </c>
      <c r="F1822" s="59">
        <v>8</v>
      </c>
      <c r="G1822" s="59">
        <v>856</v>
      </c>
    </row>
    <row r="1823" spans="1:7" x14ac:dyDescent="0.25">
      <c r="A1823" s="59">
        <v>45</v>
      </c>
      <c r="B1823" s="59">
        <v>89</v>
      </c>
      <c r="C1823" s="59">
        <v>164</v>
      </c>
      <c r="D1823" s="59">
        <v>75</v>
      </c>
      <c r="E1823" s="59">
        <v>44</v>
      </c>
      <c r="F1823" s="59">
        <v>23</v>
      </c>
      <c r="G1823" s="59">
        <v>1063</v>
      </c>
    </row>
    <row r="1824" spans="1:7" x14ac:dyDescent="0.25">
      <c r="A1824" s="59">
        <v>11</v>
      </c>
      <c r="B1824" s="59">
        <v>30</v>
      </c>
      <c r="C1824" s="59">
        <v>52</v>
      </c>
      <c r="D1824" s="59">
        <v>22</v>
      </c>
      <c r="E1824" s="59">
        <v>19</v>
      </c>
      <c r="F1824" s="59">
        <v>7</v>
      </c>
      <c r="G1824" s="59">
        <v>570</v>
      </c>
    </row>
    <row r="1825" spans="1:7" x14ac:dyDescent="0.25">
      <c r="A1825" s="59">
        <v>14</v>
      </c>
      <c r="B1825" s="59">
        <v>67</v>
      </c>
      <c r="C1825" s="59">
        <v>121</v>
      </c>
      <c r="D1825" s="59">
        <v>54</v>
      </c>
      <c r="E1825" s="59">
        <v>53</v>
      </c>
      <c r="F1825" s="59">
        <v>20</v>
      </c>
      <c r="G1825" s="59">
        <v>391</v>
      </c>
    </row>
    <row r="1826" spans="1:7" x14ac:dyDescent="0.25">
      <c r="A1826" s="59">
        <v>16</v>
      </c>
      <c r="B1826" s="59">
        <v>130</v>
      </c>
      <c r="C1826" s="59">
        <v>224</v>
      </c>
      <c r="D1826" s="59">
        <v>94</v>
      </c>
      <c r="E1826" s="59">
        <v>114</v>
      </c>
      <c r="F1826" s="59">
        <v>85</v>
      </c>
      <c r="G1826" s="59">
        <v>694</v>
      </c>
    </row>
    <row r="1827" spans="1:7" x14ac:dyDescent="0.25">
      <c r="A1827" s="59">
        <v>51</v>
      </c>
      <c r="B1827" s="59">
        <v>103</v>
      </c>
      <c r="C1827" s="59">
        <v>180</v>
      </c>
      <c r="D1827" s="59">
        <v>77</v>
      </c>
      <c r="E1827" s="59">
        <v>52</v>
      </c>
      <c r="F1827" s="59">
        <v>25</v>
      </c>
      <c r="G1827" s="59">
        <v>557</v>
      </c>
    </row>
    <row r="1828" spans="1:7" x14ac:dyDescent="0.25">
      <c r="A1828" s="59">
        <v>51</v>
      </c>
      <c r="B1828" s="59">
        <v>78</v>
      </c>
      <c r="C1828" s="59">
        <v>132</v>
      </c>
      <c r="D1828" s="59">
        <v>54</v>
      </c>
      <c r="E1828" s="59">
        <v>27</v>
      </c>
      <c r="F1828" s="59">
        <v>15</v>
      </c>
      <c r="G1828" s="59">
        <v>885</v>
      </c>
    </row>
    <row r="1829" spans="1:7" x14ac:dyDescent="0.25">
      <c r="A1829" s="59">
        <v>33</v>
      </c>
      <c r="B1829" s="59">
        <v>54</v>
      </c>
      <c r="C1829" s="59">
        <v>90</v>
      </c>
      <c r="D1829" s="59">
        <v>36</v>
      </c>
      <c r="E1829" s="59">
        <v>21</v>
      </c>
      <c r="F1829" s="59">
        <v>10</v>
      </c>
      <c r="G1829" s="59">
        <v>809</v>
      </c>
    </row>
    <row r="1830" spans="1:7" x14ac:dyDescent="0.25">
      <c r="A1830" s="59">
        <v>38</v>
      </c>
      <c r="B1830" s="59">
        <v>102</v>
      </c>
      <c r="C1830" s="59">
        <v>184</v>
      </c>
      <c r="D1830" s="59">
        <v>82</v>
      </c>
      <c r="E1830" s="59">
        <v>64</v>
      </c>
      <c r="F1830" s="59">
        <v>31</v>
      </c>
      <c r="G1830" s="59">
        <v>601</v>
      </c>
    </row>
    <row r="1831" spans="1:7" x14ac:dyDescent="0.25">
      <c r="A1831" s="59">
        <v>38</v>
      </c>
      <c r="B1831" s="59">
        <v>81</v>
      </c>
      <c r="C1831" s="59">
        <v>150</v>
      </c>
      <c r="D1831" s="59">
        <v>69</v>
      </c>
      <c r="E1831" s="59">
        <v>43</v>
      </c>
      <c r="F1831" s="59">
        <v>21</v>
      </c>
      <c r="G1831" s="59">
        <v>1060</v>
      </c>
    </row>
    <row r="1832" spans="1:7" x14ac:dyDescent="0.25">
      <c r="A1832" s="59">
        <v>2</v>
      </c>
      <c r="B1832" s="59">
        <v>86</v>
      </c>
      <c r="C1832" s="59">
        <v>147</v>
      </c>
      <c r="D1832" s="59">
        <v>61</v>
      </c>
      <c r="E1832" s="59">
        <v>84</v>
      </c>
      <c r="F1832" s="59">
        <v>55</v>
      </c>
      <c r="G1832" s="59">
        <v>613</v>
      </c>
    </row>
    <row r="1833" spans="1:7" x14ac:dyDescent="0.25">
      <c r="A1833" s="59">
        <v>26</v>
      </c>
      <c r="B1833" s="59">
        <v>71</v>
      </c>
      <c r="C1833" s="59">
        <v>124</v>
      </c>
      <c r="D1833" s="59">
        <v>53</v>
      </c>
      <c r="E1833" s="59">
        <v>45</v>
      </c>
      <c r="F1833" s="59">
        <v>17</v>
      </c>
      <c r="G1833" s="59">
        <v>380</v>
      </c>
    </row>
    <row r="1834" spans="1:7" x14ac:dyDescent="0.25">
      <c r="A1834" s="59">
        <v>122</v>
      </c>
      <c r="B1834" s="59">
        <v>195</v>
      </c>
      <c r="C1834" s="59">
        <v>325</v>
      </c>
      <c r="D1834" s="59">
        <v>148</v>
      </c>
      <c r="E1834" s="59">
        <v>73</v>
      </c>
      <c r="F1834" s="59">
        <v>42</v>
      </c>
      <c r="G1834" s="59">
        <v>1134</v>
      </c>
    </row>
    <row r="1835" spans="1:7" x14ac:dyDescent="0.25">
      <c r="A1835" s="59">
        <v>23</v>
      </c>
      <c r="B1835" s="59">
        <v>42</v>
      </c>
      <c r="C1835" s="59">
        <v>70</v>
      </c>
      <c r="D1835" s="59">
        <v>28</v>
      </c>
      <c r="E1835" s="59">
        <v>19</v>
      </c>
      <c r="F1835" s="59">
        <v>7</v>
      </c>
      <c r="G1835" s="59">
        <v>875</v>
      </c>
    </row>
    <row r="1836" spans="1:7" x14ac:dyDescent="0.25">
      <c r="A1836" s="59">
        <v>28</v>
      </c>
      <c r="B1836" s="59">
        <v>47</v>
      </c>
      <c r="C1836" s="59">
        <v>78</v>
      </c>
      <c r="D1836" s="59">
        <v>31</v>
      </c>
      <c r="E1836" s="59">
        <v>19</v>
      </c>
      <c r="F1836" s="59">
        <v>8</v>
      </c>
      <c r="G1836" s="59">
        <v>856</v>
      </c>
    </row>
    <row r="1837" spans="1:7" x14ac:dyDescent="0.25">
      <c r="A1837" s="59">
        <v>11</v>
      </c>
      <c r="B1837" s="59">
        <v>30</v>
      </c>
      <c r="C1837" s="59">
        <v>52</v>
      </c>
      <c r="D1837" s="59">
        <v>22</v>
      </c>
      <c r="E1837" s="59">
        <v>19</v>
      </c>
      <c r="F1837" s="59">
        <v>7</v>
      </c>
      <c r="G1837" s="59">
        <v>570</v>
      </c>
    </row>
    <row r="1838" spans="1:7" x14ac:dyDescent="0.25">
      <c r="A1838" s="59">
        <v>13</v>
      </c>
      <c r="B1838" s="59">
        <v>67</v>
      </c>
      <c r="C1838" s="59">
        <v>121</v>
      </c>
      <c r="D1838" s="59">
        <v>54</v>
      </c>
      <c r="E1838" s="59">
        <v>54</v>
      </c>
      <c r="F1838" s="59">
        <v>20</v>
      </c>
      <c r="G1838" s="59">
        <v>391</v>
      </c>
    </row>
    <row r="1839" spans="1:7" x14ac:dyDescent="0.25">
      <c r="A1839" s="59">
        <v>44</v>
      </c>
      <c r="B1839" s="59">
        <v>89</v>
      </c>
      <c r="C1839" s="59">
        <v>164</v>
      </c>
      <c r="D1839" s="59">
        <v>75</v>
      </c>
      <c r="E1839" s="59">
        <v>45</v>
      </c>
      <c r="F1839" s="59">
        <v>23</v>
      </c>
      <c r="G1839" s="59">
        <v>1063</v>
      </c>
    </row>
    <row r="1840" spans="1:7" x14ac:dyDescent="0.25">
      <c r="A1840" s="59">
        <v>15</v>
      </c>
      <c r="B1840" s="59">
        <v>130</v>
      </c>
      <c r="C1840" s="59">
        <v>224</v>
      </c>
      <c r="D1840" s="59">
        <v>94</v>
      </c>
      <c r="E1840" s="59">
        <v>115</v>
      </c>
      <c r="F1840" s="59">
        <v>85</v>
      </c>
      <c r="G1840" s="59">
        <v>694</v>
      </c>
    </row>
    <row r="1841" spans="1:7" x14ac:dyDescent="0.25">
      <c r="A1841" s="59">
        <v>51</v>
      </c>
      <c r="B1841" s="59">
        <v>103</v>
      </c>
      <c r="C1841" s="59">
        <v>180</v>
      </c>
      <c r="D1841" s="59">
        <v>77</v>
      </c>
      <c r="E1841" s="59">
        <v>52</v>
      </c>
      <c r="F1841" s="59">
        <v>25</v>
      </c>
      <c r="G1841" s="59">
        <v>557</v>
      </c>
    </row>
    <row r="1842" spans="1:7" x14ac:dyDescent="0.25">
      <c r="A1842" s="59">
        <v>63</v>
      </c>
      <c r="B1842" s="59">
        <v>119</v>
      </c>
      <c r="C1842" s="59">
        <v>197</v>
      </c>
      <c r="D1842" s="59">
        <v>78</v>
      </c>
      <c r="E1842" s="59">
        <v>56</v>
      </c>
      <c r="F1842" s="59">
        <v>25</v>
      </c>
      <c r="G1842" s="59">
        <v>798</v>
      </c>
    </row>
    <row r="1843" spans="1:7" x14ac:dyDescent="0.25">
      <c r="A1843" s="59">
        <v>89</v>
      </c>
      <c r="B1843" s="59">
        <v>143</v>
      </c>
      <c r="C1843" s="59">
        <v>245</v>
      </c>
      <c r="D1843" s="59">
        <v>98</v>
      </c>
      <c r="E1843" s="59">
        <v>54</v>
      </c>
      <c r="F1843" s="59">
        <v>31</v>
      </c>
      <c r="G1843" s="59">
        <v>666</v>
      </c>
    </row>
    <row r="1844" spans="1:7" x14ac:dyDescent="0.25">
      <c r="A1844" s="59">
        <v>31</v>
      </c>
      <c r="B1844" s="59">
        <v>52</v>
      </c>
      <c r="C1844" s="59">
        <v>88</v>
      </c>
      <c r="D1844" s="59">
        <v>36</v>
      </c>
      <c r="E1844" s="59">
        <v>21</v>
      </c>
      <c r="F1844" s="59">
        <v>10</v>
      </c>
      <c r="G1844" s="59">
        <v>862</v>
      </c>
    </row>
    <row r="1845" spans="1:7" x14ac:dyDescent="0.25">
      <c r="A1845" s="59">
        <v>29</v>
      </c>
      <c r="B1845" s="59">
        <v>48</v>
      </c>
      <c r="C1845" s="59">
        <v>80</v>
      </c>
      <c r="D1845" s="59">
        <v>32</v>
      </c>
      <c r="E1845" s="59">
        <v>19</v>
      </c>
      <c r="F1845" s="59">
        <v>8</v>
      </c>
      <c r="G1845" s="59">
        <v>482</v>
      </c>
    </row>
    <row r="1846" spans="1:7" x14ac:dyDescent="0.25">
      <c r="A1846" s="59">
        <v>15</v>
      </c>
      <c r="B1846" s="59">
        <v>69</v>
      </c>
      <c r="C1846" s="59">
        <v>124</v>
      </c>
      <c r="D1846" s="59">
        <v>55</v>
      </c>
      <c r="E1846" s="59">
        <v>54</v>
      </c>
      <c r="F1846" s="59">
        <v>20</v>
      </c>
      <c r="G1846" s="59">
        <v>410</v>
      </c>
    </row>
    <row r="1847" spans="1:7" x14ac:dyDescent="0.25">
      <c r="A1847" s="59">
        <v>-8</v>
      </c>
      <c r="B1847" s="59">
        <v>68</v>
      </c>
      <c r="C1847" s="59">
        <v>120</v>
      </c>
      <c r="D1847" s="59">
        <v>52</v>
      </c>
      <c r="E1847" s="59">
        <v>76</v>
      </c>
      <c r="F1847" s="59">
        <v>47</v>
      </c>
      <c r="G1847" s="59">
        <v>554</v>
      </c>
    </row>
    <row r="1848" spans="1:7" x14ac:dyDescent="0.25">
      <c r="A1848" s="59">
        <v>108</v>
      </c>
      <c r="B1848" s="59">
        <v>182</v>
      </c>
      <c r="C1848" s="59">
        <v>363</v>
      </c>
      <c r="D1848" s="59">
        <v>272</v>
      </c>
      <c r="E1848" s="59">
        <v>74</v>
      </c>
      <c r="F1848" s="59">
        <v>50</v>
      </c>
      <c r="G1848" s="59">
        <v>1283</v>
      </c>
    </row>
    <row r="1849" spans="1:7" x14ac:dyDescent="0.25">
      <c r="A1849" s="59">
        <v>324</v>
      </c>
      <c r="B1849" s="59">
        <v>379</v>
      </c>
      <c r="C1849" s="59">
        <v>454</v>
      </c>
      <c r="D1849" s="59">
        <v>75</v>
      </c>
      <c r="E1849" s="59">
        <v>55</v>
      </c>
      <c r="F1849" s="59">
        <v>24</v>
      </c>
      <c r="G1849" s="59">
        <v>-3287</v>
      </c>
    </row>
    <row r="1850" spans="1:7" x14ac:dyDescent="0.25">
      <c r="A1850" s="59">
        <v>8</v>
      </c>
      <c r="B1850" s="59">
        <v>24</v>
      </c>
      <c r="C1850" s="59">
        <v>39</v>
      </c>
      <c r="D1850" s="59">
        <v>15</v>
      </c>
      <c r="E1850" s="59">
        <v>16</v>
      </c>
      <c r="F1850" s="59">
        <v>4</v>
      </c>
      <c r="G1850" s="59">
        <v>848</v>
      </c>
    </row>
    <row r="1851" spans="1:7" x14ac:dyDescent="0.25">
      <c r="A1851" s="59">
        <v>32</v>
      </c>
      <c r="B1851" s="59">
        <v>43</v>
      </c>
      <c r="C1851" s="59">
        <v>43</v>
      </c>
      <c r="D1851" s="59">
        <v>0</v>
      </c>
      <c r="E1851" s="59">
        <v>11</v>
      </c>
      <c r="F1851" s="59">
        <v>0</v>
      </c>
      <c r="G1851" s="59">
        <v>387</v>
      </c>
    </row>
    <row r="1852" spans="1:7" x14ac:dyDescent="0.25">
      <c r="A1852" s="59">
        <v>-4</v>
      </c>
      <c r="B1852" s="59">
        <v>41</v>
      </c>
      <c r="C1852" s="59">
        <v>74</v>
      </c>
      <c r="D1852" s="59">
        <v>33</v>
      </c>
      <c r="E1852" s="59">
        <v>45</v>
      </c>
      <c r="F1852" s="59">
        <v>12</v>
      </c>
      <c r="G1852" s="59">
        <v>243</v>
      </c>
    </row>
    <row r="1853" spans="1:7" x14ac:dyDescent="0.25">
      <c r="A1853" s="59">
        <v>-8</v>
      </c>
      <c r="B1853" s="59">
        <v>62</v>
      </c>
      <c r="C1853" s="59">
        <v>106</v>
      </c>
      <c r="D1853" s="59">
        <v>44</v>
      </c>
      <c r="E1853" s="59">
        <v>70</v>
      </c>
      <c r="F1853" s="59">
        <v>40</v>
      </c>
      <c r="G1853" s="59">
        <v>325</v>
      </c>
    </row>
    <row r="1854" spans="1:7" x14ac:dyDescent="0.25">
      <c r="A1854" s="59">
        <v>-3</v>
      </c>
      <c r="B1854" s="59">
        <v>42</v>
      </c>
      <c r="C1854" s="59">
        <v>76</v>
      </c>
      <c r="D1854" s="59">
        <v>34</v>
      </c>
      <c r="E1854" s="59">
        <v>45</v>
      </c>
      <c r="F1854" s="59">
        <v>12</v>
      </c>
      <c r="G1854" s="59">
        <v>211</v>
      </c>
    </row>
    <row r="1855" spans="1:7" x14ac:dyDescent="0.25">
      <c r="A1855" s="59">
        <v>20</v>
      </c>
      <c r="B1855" s="59">
        <v>66</v>
      </c>
      <c r="C1855" s="59">
        <v>109</v>
      </c>
      <c r="D1855" s="59">
        <v>43</v>
      </c>
      <c r="E1855" s="59">
        <v>46</v>
      </c>
      <c r="F1855" s="59">
        <v>14</v>
      </c>
      <c r="G1855" s="59">
        <v>452</v>
      </c>
    </row>
    <row r="1856" spans="1:7" x14ac:dyDescent="0.25">
      <c r="A1856" s="59">
        <v>30</v>
      </c>
      <c r="B1856" s="59">
        <v>67</v>
      </c>
      <c r="C1856" s="59">
        <v>113</v>
      </c>
      <c r="D1856" s="59">
        <v>46</v>
      </c>
      <c r="E1856" s="59">
        <v>37</v>
      </c>
      <c r="F1856" s="59">
        <v>14</v>
      </c>
      <c r="G1856" s="59">
        <v>316</v>
      </c>
    </row>
    <row r="1857" spans="1:7" x14ac:dyDescent="0.25">
      <c r="A1857" s="59">
        <v>84</v>
      </c>
      <c r="B1857" s="59">
        <v>117</v>
      </c>
      <c r="C1857" s="59">
        <v>198</v>
      </c>
      <c r="D1857" s="59">
        <v>81</v>
      </c>
      <c r="E1857" s="59">
        <v>33</v>
      </c>
      <c r="F1857" s="59">
        <v>22</v>
      </c>
      <c r="G1857" s="59">
        <v>984</v>
      </c>
    </row>
    <row r="1858" spans="1:7" x14ac:dyDescent="0.25">
      <c r="A1858" s="59">
        <v>127</v>
      </c>
      <c r="B1858" s="59">
        <v>172</v>
      </c>
      <c r="C1858" s="59">
        <v>290</v>
      </c>
      <c r="D1858" s="59">
        <v>90</v>
      </c>
      <c r="E1858" s="59">
        <v>45</v>
      </c>
      <c r="F1858" s="59">
        <v>33</v>
      </c>
      <c r="G1858" s="59">
        <v>930</v>
      </c>
    </row>
    <row r="1859" spans="1:7" x14ac:dyDescent="0.25">
      <c r="A1859" s="59">
        <v>47</v>
      </c>
      <c r="B1859" s="59">
        <v>73</v>
      </c>
      <c r="C1859" s="59">
        <v>123</v>
      </c>
      <c r="D1859" s="59">
        <v>50</v>
      </c>
      <c r="E1859" s="59">
        <v>26</v>
      </c>
      <c r="F1859" s="59">
        <v>14</v>
      </c>
      <c r="G1859" s="59">
        <v>589</v>
      </c>
    </row>
    <row r="1860" spans="1:7" x14ac:dyDescent="0.25">
      <c r="A1860" s="59">
        <v>204</v>
      </c>
      <c r="B1860" s="59">
        <v>331</v>
      </c>
      <c r="C1860" s="59">
        <v>576</v>
      </c>
      <c r="D1860" s="59">
        <v>275</v>
      </c>
      <c r="E1860" s="59">
        <v>127</v>
      </c>
      <c r="F1860" s="59">
        <v>93</v>
      </c>
      <c r="G1860" s="59">
        <v>1704</v>
      </c>
    </row>
    <row r="1861" spans="1:7" x14ac:dyDescent="0.25">
      <c r="A1861" s="59">
        <v>-156</v>
      </c>
      <c r="B1861" s="59">
        <v>-65</v>
      </c>
      <c r="C1861" s="59">
        <v>160</v>
      </c>
      <c r="D1861" s="59">
        <v>264</v>
      </c>
      <c r="E1861" s="59">
        <v>91</v>
      </c>
      <c r="F1861" s="59">
        <v>69</v>
      </c>
      <c r="G1861" s="59">
        <v>4742</v>
      </c>
    </row>
    <row r="1862" spans="1:7" x14ac:dyDescent="0.25">
      <c r="A1862" s="59">
        <v>-202</v>
      </c>
      <c r="B1862" s="59">
        <v>-60</v>
      </c>
      <c r="C1862" s="59">
        <v>61</v>
      </c>
      <c r="D1862" s="59">
        <v>83</v>
      </c>
      <c r="E1862" s="59">
        <v>142</v>
      </c>
      <c r="F1862" s="59">
        <v>109</v>
      </c>
      <c r="G1862" s="59">
        <v>3385</v>
      </c>
    </row>
    <row r="1863" spans="1:7" x14ac:dyDescent="0.25">
      <c r="A1863" s="59">
        <v>381</v>
      </c>
      <c r="B1863" s="59">
        <v>464</v>
      </c>
      <c r="C1863" s="59">
        <v>675</v>
      </c>
      <c r="D1863" s="59">
        <v>121</v>
      </c>
      <c r="E1863" s="59">
        <v>83</v>
      </c>
      <c r="F1863" s="59">
        <v>59</v>
      </c>
      <c r="G1863" s="59">
        <v>933</v>
      </c>
    </row>
    <row r="1864" spans="1:7" x14ac:dyDescent="0.25">
      <c r="A1864" s="59">
        <v>236</v>
      </c>
      <c r="B1864" s="59">
        <v>374</v>
      </c>
      <c r="C1864" s="59">
        <v>623</v>
      </c>
      <c r="D1864" s="59">
        <v>284</v>
      </c>
      <c r="E1864" s="59">
        <v>138</v>
      </c>
      <c r="F1864" s="59">
        <v>87</v>
      </c>
      <c r="G1864" s="59">
        <v>2580</v>
      </c>
    </row>
    <row r="1865" spans="1:7" x14ac:dyDescent="0.25">
      <c r="A1865" s="59">
        <v>44</v>
      </c>
      <c r="B1865" s="59">
        <v>68</v>
      </c>
      <c r="C1865" s="59">
        <v>115</v>
      </c>
      <c r="D1865" s="59">
        <v>47</v>
      </c>
      <c r="E1865" s="59">
        <v>24</v>
      </c>
      <c r="F1865" s="59">
        <v>13</v>
      </c>
      <c r="G1865" s="59">
        <v>834</v>
      </c>
    </row>
    <row r="1866" spans="1:7" x14ac:dyDescent="0.25">
      <c r="A1866" s="59">
        <v>28</v>
      </c>
      <c r="B1866" s="59">
        <v>47</v>
      </c>
      <c r="C1866" s="59">
        <v>78</v>
      </c>
      <c r="D1866" s="59">
        <v>31</v>
      </c>
      <c r="E1866" s="59">
        <v>19</v>
      </c>
      <c r="F1866" s="59">
        <v>8</v>
      </c>
      <c r="G1866" s="59">
        <v>856</v>
      </c>
    </row>
    <row r="1867" spans="1:7" x14ac:dyDescent="0.25">
      <c r="A1867" s="59">
        <v>85</v>
      </c>
      <c r="B1867" s="59">
        <v>130</v>
      </c>
      <c r="C1867" s="59">
        <v>231</v>
      </c>
      <c r="D1867" s="59">
        <v>99</v>
      </c>
      <c r="E1867" s="59">
        <v>45</v>
      </c>
      <c r="F1867" s="59">
        <v>33</v>
      </c>
      <c r="G1867" s="59">
        <v>552</v>
      </c>
    </row>
    <row r="1868" spans="1:7" x14ac:dyDescent="0.25">
      <c r="A1868" s="59">
        <v>38</v>
      </c>
      <c r="B1868" s="59">
        <v>102</v>
      </c>
      <c r="C1868" s="59">
        <v>184</v>
      </c>
      <c r="D1868" s="59">
        <v>82</v>
      </c>
      <c r="E1868" s="59">
        <v>64</v>
      </c>
      <c r="F1868" s="59">
        <v>31</v>
      </c>
      <c r="G1868" s="59">
        <v>601</v>
      </c>
    </row>
    <row r="1869" spans="1:7" x14ac:dyDescent="0.25">
      <c r="A1869" s="59">
        <v>1</v>
      </c>
      <c r="B1869" s="59">
        <v>86</v>
      </c>
      <c r="C1869" s="59">
        <v>147</v>
      </c>
      <c r="D1869" s="59">
        <v>61</v>
      </c>
      <c r="E1869" s="59">
        <v>85</v>
      </c>
      <c r="F1869" s="59">
        <v>55</v>
      </c>
      <c r="G1869" s="59">
        <v>-906</v>
      </c>
    </row>
    <row r="1870" spans="1:7" x14ac:dyDescent="0.25">
      <c r="A1870" s="59">
        <v>49</v>
      </c>
      <c r="B1870" s="59">
        <v>88</v>
      </c>
      <c r="C1870" s="59">
        <v>141</v>
      </c>
      <c r="D1870" s="59">
        <v>53</v>
      </c>
      <c r="E1870" s="59">
        <v>39</v>
      </c>
      <c r="F1870" s="59">
        <v>16</v>
      </c>
      <c r="G1870" s="59">
        <v>321</v>
      </c>
    </row>
    <row r="1871" spans="1:7" x14ac:dyDescent="0.25">
      <c r="A1871" s="59">
        <v>34</v>
      </c>
      <c r="B1871" s="59">
        <v>71</v>
      </c>
      <c r="C1871" s="59">
        <v>120</v>
      </c>
      <c r="D1871" s="59">
        <v>49</v>
      </c>
      <c r="E1871" s="59">
        <v>37</v>
      </c>
      <c r="F1871" s="59">
        <v>15</v>
      </c>
      <c r="G1871" s="59">
        <v>454</v>
      </c>
    </row>
    <row r="1872" spans="1:7" x14ac:dyDescent="0.25">
      <c r="A1872" s="59">
        <v>20</v>
      </c>
      <c r="B1872" s="59">
        <v>66</v>
      </c>
      <c r="C1872" s="59">
        <v>109</v>
      </c>
      <c r="D1872" s="59">
        <v>43</v>
      </c>
      <c r="E1872" s="59">
        <v>46</v>
      </c>
      <c r="F1872" s="59">
        <v>14</v>
      </c>
      <c r="G1872" s="59">
        <v>452</v>
      </c>
    </row>
    <row r="1873" spans="1:7" x14ac:dyDescent="0.25">
      <c r="A1873" s="59">
        <v>-8</v>
      </c>
      <c r="B1873" s="59">
        <v>40</v>
      </c>
      <c r="C1873" s="59">
        <v>122</v>
      </c>
      <c r="D1873" s="59">
        <v>82</v>
      </c>
      <c r="E1873" s="59">
        <v>48</v>
      </c>
      <c r="F1873" s="59">
        <v>25</v>
      </c>
      <c r="G1873" s="59">
        <v>1804</v>
      </c>
    </row>
    <row r="1874" spans="1:7" x14ac:dyDescent="0.25">
      <c r="A1874" s="59">
        <v>9</v>
      </c>
      <c r="B1874" s="59">
        <v>24</v>
      </c>
      <c r="C1874" s="59">
        <v>39</v>
      </c>
      <c r="D1874" s="59">
        <v>15</v>
      </c>
      <c r="E1874" s="59">
        <v>15</v>
      </c>
      <c r="F1874" s="59">
        <v>4</v>
      </c>
      <c r="G1874" s="59">
        <v>848</v>
      </c>
    </row>
    <row r="1875" spans="1:7" x14ac:dyDescent="0.25">
      <c r="A1875" s="59">
        <v>5</v>
      </c>
      <c r="B1875" s="59">
        <v>35</v>
      </c>
      <c r="C1875" s="59">
        <v>64</v>
      </c>
      <c r="D1875" s="59">
        <v>29</v>
      </c>
      <c r="E1875" s="59">
        <v>30</v>
      </c>
      <c r="F1875" s="59">
        <v>8</v>
      </c>
      <c r="G1875" s="59">
        <v>1003</v>
      </c>
    </row>
    <row r="1876" spans="1:7" x14ac:dyDescent="0.25">
      <c r="A1876" s="59">
        <v>-4</v>
      </c>
      <c r="B1876" s="59">
        <v>42</v>
      </c>
      <c r="C1876" s="59">
        <v>76</v>
      </c>
      <c r="D1876" s="59">
        <v>34</v>
      </c>
      <c r="E1876" s="59">
        <v>46</v>
      </c>
      <c r="F1876" s="59">
        <v>12</v>
      </c>
      <c r="G1876" s="59">
        <v>-522</v>
      </c>
    </row>
    <row r="1877" spans="1:7" x14ac:dyDescent="0.25">
      <c r="A1877" s="59">
        <v>-7</v>
      </c>
      <c r="B1877" s="59">
        <v>62</v>
      </c>
      <c r="C1877" s="59">
        <v>106</v>
      </c>
      <c r="D1877" s="59">
        <v>44</v>
      </c>
      <c r="E1877" s="59">
        <v>69</v>
      </c>
      <c r="F1877" s="59">
        <v>40</v>
      </c>
      <c r="G1877" s="59">
        <v>325</v>
      </c>
    </row>
    <row r="1878" spans="1:7" x14ac:dyDescent="0.25">
      <c r="A1878" s="59">
        <v>8</v>
      </c>
      <c r="B1878" s="59">
        <v>47</v>
      </c>
      <c r="C1878" s="59">
        <v>82</v>
      </c>
      <c r="D1878" s="59">
        <v>35</v>
      </c>
      <c r="E1878" s="59">
        <v>39</v>
      </c>
      <c r="F1878" s="59">
        <v>11</v>
      </c>
      <c r="G1878" s="59">
        <v>248</v>
      </c>
    </row>
    <row r="1879" spans="1:7" x14ac:dyDescent="0.25">
      <c r="A1879" s="59">
        <v>71</v>
      </c>
      <c r="B1879" s="59">
        <v>112</v>
      </c>
      <c r="C1879" s="59">
        <v>200</v>
      </c>
      <c r="D1879" s="59">
        <v>88</v>
      </c>
      <c r="E1879" s="59">
        <v>41</v>
      </c>
      <c r="F1879" s="59">
        <v>29</v>
      </c>
      <c r="G1879" s="59">
        <v>561</v>
      </c>
    </row>
    <row r="1880" spans="1:7" x14ac:dyDescent="0.25">
      <c r="A1880" s="59">
        <v>30</v>
      </c>
      <c r="B1880" s="59">
        <v>52</v>
      </c>
      <c r="C1880" s="59">
        <v>88</v>
      </c>
      <c r="D1880" s="59">
        <v>36</v>
      </c>
      <c r="E1880" s="59">
        <v>22</v>
      </c>
      <c r="F1880" s="59">
        <v>10</v>
      </c>
      <c r="G1880" s="59">
        <v>862</v>
      </c>
    </row>
    <row r="1881" spans="1:7" x14ac:dyDescent="0.25">
      <c r="A1881" s="59">
        <v>13</v>
      </c>
      <c r="B1881" s="59">
        <v>67</v>
      </c>
      <c r="C1881" s="59">
        <v>121</v>
      </c>
      <c r="D1881" s="59">
        <v>54</v>
      </c>
      <c r="E1881" s="59">
        <v>54</v>
      </c>
      <c r="F1881" s="59">
        <v>20</v>
      </c>
      <c r="G1881" s="59">
        <v>391</v>
      </c>
    </row>
    <row r="1882" spans="1:7" x14ac:dyDescent="0.25">
      <c r="A1882" s="59">
        <v>15</v>
      </c>
      <c r="B1882" s="59">
        <v>130</v>
      </c>
      <c r="C1882" s="59">
        <v>224</v>
      </c>
      <c r="D1882" s="59">
        <v>94</v>
      </c>
      <c r="E1882" s="59">
        <v>115</v>
      </c>
      <c r="F1882" s="59">
        <v>85</v>
      </c>
      <c r="G1882" s="59">
        <v>694</v>
      </c>
    </row>
    <row r="1883" spans="1:7" x14ac:dyDescent="0.25">
      <c r="A1883" s="59">
        <v>89</v>
      </c>
      <c r="B1883" s="59">
        <v>143</v>
      </c>
      <c r="C1883" s="59">
        <v>245</v>
      </c>
      <c r="D1883" s="59">
        <v>142</v>
      </c>
      <c r="E1883" s="59">
        <v>54</v>
      </c>
      <c r="F1883" s="59">
        <v>31</v>
      </c>
      <c r="G1883" s="59">
        <v>-2003</v>
      </c>
    </row>
    <row r="1884" spans="1:7" x14ac:dyDescent="0.25">
      <c r="A1884" s="59">
        <v>29</v>
      </c>
      <c r="B1884" s="59">
        <v>48</v>
      </c>
      <c r="C1884" s="59">
        <v>80</v>
      </c>
      <c r="D1884" s="59">
        <v>32</v>
      </c>
      <c r="E1884" s="59">
        <v>19</v>
      </c>
      <c r="F1884" s="59">
        <v>8</v>
      </c>
      <c r="G1884" s="59">
        <v>482</v>
      </c>
    </row>
    <row r="1885" spans="1:7" x14ac:dyDescent="0.25">
      <c r="A1885" s="59">
        <v>62</v>
      </c>
      <c r="B1885" s="59">
        <v>119</v>
      </c>
      <c r="C1885" s="59">
        <v>197</v>
      </c>
      <c r="D1885" s="59">
        <v>78</v>
      </c>
      <c r="E1885" s="59">
        <v>57</v>
      </c>
      <c r="F1885" s="59">
        <v>25</v>
      </c>
      <c r="G1885" s="59">
        <v>798</v>
      </c>
    </row>
    <row r="1886" spans="1:7" x14ac:dyDescent="0.25">
      <c r="A1886" s="59">
        <v>174</v>
      </c>
      <c r="B1886" s="59">
        <v>265</v>
      </c>
      <c r="C1886" s="59">
        <v>490</v>
      </c>
      <c r="D1886" s="59">
        <v>179</v>
      </c>
      <c r="E1886" s="59">
        <v>91</v>
      </c>
      <c r="F1886" s="59">
        <v>69</v>
      </c>
      <c r="G1886" s="59">
        <v>1272</v>
      </c>
    </row>
    <row r="1887" spans="1:7" x14ac:dyDescent="0.25">
      <c r="A1887" s="59">
        <v>26</v>
      </c>
      <c r="B1887" s="59">
        <v>52</v>
      </c>
      <c r="C1887" s="59">
        <v>92</v>
      </c>
      <c r="D1887" s="59">
        <v>40</v>
      </c>
      <c r="E1887" s="59">
        <v>26</v>
      </c>
      <c r="F1887" s="59">
        <v>13</v>
      </c>
      <c r="G1887" s="59">
        <v>536</v>
      </c>
    </row>
    <row r="1888" spans="1:7" x14ac:dyDescent="0.25">
      <c r="A1888" s="59">
        <v>32</v>
      </c>
      <c r="B1888" s="59">
        <v>79</v>
      </c>
      <c r="C1888" s="59">
        <v>138</v>
      </c>
      <c r="D1888" s="59">
        <v>59</v>
      </c>
      <c r="E1888" s="59">
        <v>47</v>
      </c>
      <c r="F1888" s="59">
        <v>19</v>
      </c>
      <c r="G1888" s="59">
        <v>411</v>
      </c>
    </row>
    <row r="1889" spans="1:7" x14ac:dyDescent="0.25">
      <c r="A1889" s="59">
        <v>31</v>
      </c>
      <c r="B1889" s="59">
        <v>68</v>
      </c>
      <c r="C1889" s="59">
        <v>114</v>
      </c>
      <c r="D1889" s="59">
        <v>46</v>
      </c>
      <c r="E1889" s="59">
        <v>37</v>
      </c>
      <c r="F1889" s="59">
        <v>14</v>
      </c>
      <c r="G1889" s="59">
        <v>424</v>
      </c>
    </row>
    <row r="1890" spans="1:7" x14ac:dyDescent="0.25">
      <c r="A1890" s="59">
        <v>59</v>
      </c>
      <c r="B1890" s="59">
        <v>114</v>
      </c>
      <c r="C1890" s="59">
        <v>189</v>
      </c>
      <c r="D1890" s="59">
        <v>75</v>
      </c>
      <c r="E1890" s="59">
        <v>55</v>
      </c>
      <c r="F1890" s="59">
        <v>24</v>
      </c>
      <c r="G1890" s="59">
        <v>-1050</v>
      </c>
    </row>
    <row r="1891" spans="1:7" x14ac:dyDescent="0.25">
      <c r="A1891" s="59">
        <v>127</v>
      </c>
      <c r="B1891" s="59">
        <v>172</v>
      </c>
      <c r="C1891" s="59">
        <v>290</v>
      </c>
      <c r="D1891" s="59">
        <v>99</v>
      </c>
      <c r="E1891" s="59">
        <v>45</v>
      </c>
      <c r="F1891" s="59">
        <v>33</v>
      </c>
      <c r="G1891" s="59">
        <v>930</v>
      </c>
    </row>
    <row r="1892" spans="1:7" x14ac:dyDescent="0.25">
      <c r="A1892" s="59">
        <v>48</v>
      </c>
      <c r="B1892" s="59">
        <v>73</v>
      </c>
      <c r="C1892" s="59">
        <v>123</v>
      </c>
      <c r="D1892" s="59">
        <v>50</v>
      </c>
      <c r="E1892" s="59">
        <v>25</v>
      </c>
      <c r="F1892" s="59">
        <v>14</v>
      </c>
      <c r="G1892" s="59">
        <v>589</v>
      </c>
    </row>
    <row r="1893" spans="1:7" x14ac:dyDescent="0.25">
      <c r="A1893" s="59">
        <v>30</v>
      </c>
      <c r="B1893" s="59">
        <v>67</v>
      </c>
      <c r="C1893" s="59">
        <v>113</v>
      </c>
      <c r="D1893" s="59">
        <v>46</v>
      </c>
      <c r="E1893" s="59">
        <v>37</v>
      </c>
      <c r="F1893" s="59">
        <v>14</v>
      </c>
      <c r="G1893" s="59">
        <v>316</v>
      </c>
    </row>
    <row r="1894" spans="1:7" x14ac:dyDescent="0.25">
      <c r="A1894" s="59">
        <v>20</v>
      </c>
      <c r="B1894" s="59">
        <v>66</v>
      </c>
      <c r="C1894" s="59">
        <v>109</v>
      </c>
      <c r="D1894" s="59">
        <v>43</v>
      </c>
      <c r="E1894" s="59">
        <v>46</v>
      </c>
      <c r="F1894" s="59">
        <v>14</v>
      </c>
      <c r="G1894" s="59">
        <v>452</v>
      </c>
    </row>
    <row r="1895" spans="1:7" x14ac:dyDescent="0.25">
      <c r="A1895" s="59">
        <v>-8</v>
      </c>
      <c r="B1895" s="59">
        <v>40</v>
      </c>
      <c r="C1895" s="59">
        <v>122</v>
      </c>
      <c r="D1895" s="59">
        <v>82</v>
      </c>
      <c r="E1895" s="59">
        <v>48</v>
      </c>
      <c r="F1895" s="59">
        <v>25</v>
      </c>
      <c r="G1895" s="59">
        <v>1804</v>
      </c>
    </row>
    <row r="1896" spans="1:7" x14ac:dyDescent="0.25">
      <c r="A1896" s="59">
        <v>-7</v>
      </c>
      <c r="B1896" s="59">
        <v>62</v>
      </c>
      <c r="C1896" s="59">
        <v>106</v>
      </c>
      <c r="D1896" s="59">
        <v>44</v>
      </c>
      <c r="E1896" s="59">
        <v>69</v>
      </c>
      <c r="F1896" s="59">
        <v>40</v>
      </c>
      <c r="G1896" s="59">
        <v>325</v>
      </c>
    </row>
    <row r="1897" spans="1:7" x14ac:dyDescent="0.25">
      <c r="A1897" s="59">
        <v>9</v>
      </c>
      <c r="B1897" s="59">
        <v>47</v>
      </c>
      <c r="C1897" s="59">
        <v>82</v>
      </c>
      <c r="D1897" s="59">
        <v>35</v>
      </c>
      <c r="E1897" s="59">
        <v>38</v>
      </c>
      <c r="F1897" s="59">
        <v>11</v>
      </c>
      <c r="G1897" s="59">
        <v>248</v>
      </c>
    </row>
    <row r="1898" spans="1:7" x14ac:dyDescent="0.25">
      <c r="A1898" s="59">
        <v>-3</v>
      </c>
      <c r="B1898" s="59">
        <v>42</v>
      </c>
      <c r="C1898" s="59">
        <v>76</v>
      </c>
      <c r="D1898" s="59">
        <v>34</v>
      </c>
      <c r="E1898" s="59">
        <v>45</v>
      </c>
      <c r="F1898" s="59">
        <v>12</v>
      </c>
      <c r="G1898" s="59">
        <v>211</v>
      </c>
    </row>
    <row r="1899" spans="1:7" x14ac:dyDescent="0.25">
      <c r="A1899" s="59">
        <v>39</v>
      </c>
      <c r="B1899" s="59">
        <v>81</v>
      </c>
      <c r="C1899" s="59">
        <v>150</v>
      </c>
      <c r="D1899" s="59">
        <v>69</v>
      </c>
      <c r="E1899" s="59">
        <v>42</v>
      </c>
      <c r="F1899" s="59">
        <v>21</v>
      </c>
      <c r="G1899" s="59">
        <v>1060</v>
      </c>
    </row>
    <row r="1900" spans="1:7" x14ac:dyDescent="0.25">
      <c r="A1900" s="59">
        <v>27</v>
      </c>
      <c r="B1900" s="59">
        <v>71</v>
      </c>
      <c r="C1900" s="59">
        <v>124</v>
      </c>
      <c r="D1900" s="59">
        <v>53</v>
      </c>
      <c r="E1900" s="59">
        <v>44</v>
      </c>
      <c r="F1900" s="59">
        <v>17</v>
      </c>
      <c r="G1900" s="59">
        <v>380</v>
      </c>
    </row>
    <row r="1901" spans="1:7" x14ac:dyDescent="0.25">
      <c r="A1901" s="59">
        <v>38</v>
      </c>
      <c r="B1901" s="59">
        <v>102</v>
      </c>
      <c r="C1901" s="59">
        <v>184</v>
      </c>
      <c r="D1901" s="59">
        <v>82</v>
      </c>
      <c r="E1901" s="59">
        <v>64</v>
      </c>
      <c r="F1901" s="59">
        <v>31</v>
      </c>
      <c r="G1901" s="59">
        <v>601</v>
      </c>
    </row>
    <row r="1902" spans="1:7" x14ac:dyDescent="0.25">
      <c r="A1902" s="59">
        <v>27</v>
      </c>
      <c r="B1902" s="59">
        <v>48</v>
      </c>
      <c r="C1902" s="59">
        <v>81</v>
      </c>
      <c r="D1902" s="59">
        <v>33</v>
      </c>
      <c r="E1902" s="59">
        <v>21</v>
      </c>
      <c r="F1902" s="59">
        <v>9</v>
      </c>
      <c r="G1902" s="59">
        <v>836</v>
      </c>
    </row>
    <row r="1903" spans="1:7" x14ac:dyDescent="0.25">
      <c r="A1903" s="59">
        <v>85</v>
      </c>
      <c r="B1903" s="59">
        <v>130</v>
      </c>
      <c r="C1903" s="59">
        <v>231</v>
      </c>
      <c r="D1903" s="59">
        <v>96</v>
      </c>
      <c r="E1903" s="59">
        <v>45</v>
      </c>
      <c r="F1903" s="59">
        <v>33</v>
      </c>
      <c r="G1903" s="59">
        <v>552</v>
      </c>
    </row>
    <row r="1904" spans="1:7" x14ac:dyDescent="0.25">
      <c r="A1904" s="59">
        <v>52</v>
      </c>
      <c r="B1904" s="59">
        <v>78</v>
      </c>
      <c r="C1904" s="59">
        <v>132</v>
      </c>
      <c r="D1904" s="59">
        <v>54</v>
      </c>
      <c r="E1904" s="59">
        <v>26</v>
      </c>
      <c r="F1904" s="59">
        <v>15</v>
      </c>
      <c r="G1904" s="59">
        <v>885</v>
      </c>
    </row>
    <row r="1905" spans="1:7" x14ac:dyDescent="0.25">
      <c r="A1905" s="59">
        <v>84</v>
      </c>
      <c r="B1905" s="59">
        <v>117</v>
      </c>
      <c r="C1905" s="59">
        <v>198</v>
      </c>
      <c r="D1905" s="59">
        <v>81</v>
      </c>
      <c r="E1905" s="59">
        <v>33</v>
      </c>
      <c r="F1905" s="59">
        <v>22</v>
      </c>
      <c r="G1905" s="59">
        <v>984</v>
      </c>
    </row>
    <row r="1906" spans="1:7" x14ac:dyDescent="0.25">
      <c r="A1906" s="59">
        <v>174</v>
      </c>
      <c r="B1906" s="59">
        <v>265</v>
      </c>
      <c r="C1906" s="59">
        <v>490</v>
      </c>
      <c r="D1906" s="59">
        <v>192</v>
      </c>
      <c r="E1906" s="59">
        <v>91</v>
      </c>
      <c r="F1906" s="59">
        <v>69</v>
      </c>
      <c r="G1906" s="59">
        <v>1272</v>
      </c>
    </row>
    <row r="1907" spans="1:7" x14ac:dyDescent="0.25">
      <c r="A1907" s="59">
        <v>27</v>
      </c>
      <c r="B1907" s="59">
        <v>52</v>
      </c>
      <c r="C1907" s="59">
        <v>92</v>
      </c>
      <c r="D1907" s="59">
        <v>40</v>
      </c>
      <c r="E1907" s="59">
        <v>25</v>
      </c>
      <c r="F1907" s="59">
        <v>13</v>
      </c>
      <c r="G1907" s="59">
        <v>536</v>
      </c>
    </row>
    <row r="1908" spans="1:7" x14ac:dyDescent="0.25">
      <c r="A1908" s="59">
        <v>128</v>
      </c>
      <c r="B1908" s="59">
        <v>172</v>
      </c>
      <c r="C1908" s="59">
        <v>290</v>
      </c>
      <c r="D1908" s="59">
        <v>200</v>
      </c>
      <c r="E1908" s="59">
        <v>44</v>
      </c>
      <c r="F1908" s="59">
        <v>33</v>
      </c>
      <c r="G1908" s="59">
        <v>930</v>
      </c>
    </row>
    <row r="1909" spans="1:7" x14ac:dyDescent="0.25">
      <c r="A1909" s="59">
        <v>47</v>
      </c>
      <c r="B1909" s="59">
        <v>73</v>
      </c>
      <c r="C1909" s="59">
        <v>123</v>
      </c>
      <c r="D1909" s="59">
        <v>50</v>
      </c>
      <c r="E1909" s="59">
        <v>26</v>
      </c>
      <c r="F1909" s="59">
        <v>14</v>
      </c>
      <c r="G1909" s="59">
        <v>589</v>
      </c>
    </row>
    <row r="1910" spans="1:7" x14ac:dyDescent="0.25">
      <c r="A1910" s="59">
        <v>59</v>
      </c>
      <c r="B1910" s="59">
        <v>114</v>
      </c>
      <c r="C1910" s="59">
        <v>189</v>
      </c>
      <c r="D1910" s="59">
        <v>75</v>
      </c>
      <c r="E1910" s="59">
        <v>55</v>
      </c>
      <c r="F1910" s="59">
        <v>24</v>
      </c>
      <c r="G1910" s="59">
        <v>659</v>
      </c>
    </row>
    <row r="1911" spans="1:7" x14ac:dyDescent="0.25">
      <c r="A1911" s="59">
        <v>-56</v>
      </c>
      <c r="B1911" s="59">
        <v>3</v>
      </c>
      <c r="C1911" s="59">
        <v>116</v>
      </c>
      <c r="D1911" s="59">
        <v>104</v>
      </c>
      <c r="E1911" s="59">
        <v>59</v>
      </c>
      <c r="F1911" s="59">
        <v>36</v>
      </c>
      <c r="G1911" s="59">
        <v>2758</v>
      </c>
    </row>
    <row r="1912" spans="1:7" x14ac:dyDescent="0.25">
      <c r="A1912" s="59">
        <v>235</v>
      </c>
      <c r="B1912" s="59">
        <v>374</v>
      </c>
      <c r="C1912" s="59">
        <v>623</v>
      </c>
      <c r="D1912" s="59">
        <v>247</v>
      </c>
      <c r="E1912" s="59">
        <v>139</v>
      </c>
      <c r="F1912" s="59">
        <v>87</v>
      </c>
      <c r="G1912" s="59">
        <v>2580</v>
      </c>
    </row>
    <row r="1913" spans="1:7" x14ac:dyDescent="0.25">
      <c r="A1913" s="59">
        <v>-127</v>
      </c>
      <c r="B1913" s="59">
        <v>-27</v>
      </c>
      <c r="C1913" s="59">
        <v>146</v>
      </c>
      <c r="D1913" s="59">
        <v>168</v>
      </c>
      <c r="E1913" s="59">
        <v>100</v>
      </c>
      <c r="F1913" s="59">
        <v>57</v>
      </c>
      <c r="G1913" s="59">
        <v>3909</v>
      </c>
    </row>
    <row r="1914" spans="1:7" x14ac:dyDescent="0.25">
      <c r="A1914" s="59">
        <v>129</v>
      </c>
      <c r="B1914" s="59">
        <v>212</v>
      </c>
      <c r="C1914" s="59">
        <v>423</v>
      </c>
      <c r="D1914" s="59">
        <v>259</v>
      </c>
      <c r="E1914" s="59">
        <v>83</v>
      </c>
      <c r="F1914" s="59">
        <v>59</v>
      </c>
      <c r="G1914" s="59">
        <v>1778</v>
      </c>
    </row>
    <row r="1915" spans="1:7" x14ac:dyDescent="0.25">
      <c r="A1915" s="59">
        <v>26</v>
      </c>
      <c r="B1915" s="59">
        <v>168</v>
      </c>
      <c r="C1915" s="59">
        <v>289</v>
      </c>
      <c r="D1915" s="59">
        <v>112</v>
      </c>
      <c r="E1915" s="59">
        <v>142</v>
      </c>
      <c r="F1915" s="59">
        <v>109</v>
      </c>
      <c r="G1915" s="59">
        <v>912</v>
      </c>
    </row>
    <row r="1916" spans="1:7" x14ac:dyDescent="0.25">
      <c r="A1916" s="59">
        <v>197</v>
      </c>
      <c r="B1916" s="59">
        <v>304</v>
      </c>
      <c r="C1916" s="59">
        <v>532</v>
      </c>
      <c r="D1916" s="59">
        <v>190</v>
      </c>
      <c r="E1916" s="59">
        <v>107</v>
      </c>
      <c r="F1916" s="59">
        <v>75</v>
      </c>
      <c r="G1916" s="59">
        <v>1691</v>
      </c>
    </row>
    <row r="1917" spans="1:7" x14ac:dyDescent="0.25">
      <c r="A1917" s="59">
        <v>26</v>
      </c>
      <c r="B1917" s="59">
        <v>168</v>
      </c>
      <c r="C1917" s="59">
        <v>289</v>
      </c>
      <c r="D1917" s="59">
        <v>85</v>
      </c>
      <c r="E1917" s="59">
        <v>142</v>
      </c>
      <c r="F1917" s="59">
        <v>109</v>
      </c>
      <c r="G1917" s="59">
        <v>912</v>
      </c>
    </row>
    <row r="1918" spans="1:7" x14ac:dyDescent="0.25">
      <c r="A1918" s="59">
        <v>138</v>
      </c>
      <c r="B1918" s="59">
        <v>239</v>
      </c>
      <c r="C1918" s="59">
        <v>412</v>
      </c>
      <c r="D1918" s="59">
        <v>235</v>
      </c>
      <c r="E1918" s="59">
        <v>101</v>
      </c>
      <c r="F1918" s="59">
        <v>57</v>
      </c>
      <c r="G1918" s="59">
        <v>1150</v>
      </c>
    </row>
    <row r="1919" spans="1:7" x14ac:dyDescent="0.25">
      <c r="A1919" s="59">
        <v>107</v>
      </c>
      <c r="B1919" s="59">
        <v>165</v>
      </c>
      <c r="C1919" s="59">
        <v>278</v>
      </c>
      <c r="D1919" s="59">
        <v>98</v>
      </c>
      <c r="E1919" s="59">
        <v>58</v>
      </c>
      <c r="F1919" s="59">
        <v>36</v>
      </c>
      <c r="G1919" s="59">
        <v>803</v>
      </c>
    </row>
    <row r="1920" spans="1:7" x14ac:dyDescent="0.25">
      <c r="A1920" s="59">
        <v>196</v>
      </c>
      <c r="B1920" s="59">
        <v>304</v>
      </c>
      <c r="C1920" s="59">
        <v>532</v>
      </c>
      <c r="D1920" s="59">
        <v>206</v>
      </c>
      <c r="E1920" s="59">
        <v>108</v>
      </c>
      <c r="F1920" s="59">
        <v>75</v>
      </c>
      <c r="G1920" s="59">
        <v>1691</v>
      </c>
    </row>
    <row r="1921" spans="1:7" x14ac:dyDescent="0.25">
      <c r="A1921" s="59">
        <v>128</v>
      </c>
      <c r="B1921" s="59">
        <v>212</v>
      </c>
      <c r="C1921" s="59">
        <v>423</v>
      </c>
      <c r="D1921" s="59">
        <v>203</v>
      </c>
      <c r="E1921" s="59">
        <v>84</v>
      </c>
      <c r="F1921" s="59">
        <v>59</v>
      </c>
      <c r="G1921" s="59">
        <v>1778</v>
      </c>
    </row>
    <row r="1922" spans="1:7" x14ac:dyDescent="0.25">
      <c r="A1922" s="59">
        <v>-340</v>
      </c>
      <c r="B1922" s="59">
        <v>-245</v>
      </c>
      <c r="C1922" s="59">
        <v>32</v>
      </c>
      <c r="D1922" s="59">
        <v>249</v>
      </c>
      <c r="E1922" s="59">
        <v>127</v>
      </c>
      <c r="F1922" s="59">
        <v>93</v>
      </c>
      <c r="G1922" s="59">
        <v>7653</v>
      </c>
    </row>
    <row r="1923" spans="1:7" x14ac:dyDescent="0.25">
      <c r="A1923" s="59">
        <v>-4</v>
      </c>
      <c r="B1923" s="59">
        <v>41</v>
      </c>
      <c r="C1923" s="59">
        <v>74</v>
      </c>
      <c r="D1923" s="59">
        <v>33</v>
      </c>
      <c r="E1923" s="59">
        <v>45</v>
      </c>
      <c r="F1923" s="59">
        <v>12</v>
      </c>
      <c r="G1923" s="59">
        <v>243</v>
      </c>
    </row>
    <row r="1924" spans="1:7" x14ac:dyDescent="0.25">
      <c r="A1924" s="59">
        <v>5</v>
      </c>
      <c r="B1924" s="59">
        <v>35</v>
      </c>
      <c r="C1924" s="59">
        <v>64</v>
      </c>
      <c r="D1924" s="59">
        <v>29</v>
      </c>
      <c r="E1924" s="59">
        <v>30</v>
      </c>
      <c r="F1924" s="59">
        <v>8</v>
      </c>
      <c r="G1924" s="59">
        <v>1003</v>
      </c>
    </row>
    <row r="1925" spans="1:7" x14ac:dyDescent="0.25">
      <c r="A1925" s="59">
        <v>31</v>
      </c>
      <c r="B1925" s="59">
        <v>43</v>
      </c>
      <c r="C1925" s="59">
        <v>43</v>
      </c>
      <c r="D1925" s="59">
        <v>0</v>
      </c>
      <c r="E1925" s="59">
        <v>12</v>
      </c>
      <c r="F1925" s="59">
        <v>0</v>
      </c>
      <c r="G1925" s="59">
        <v>387</v>
      </c>
    </row>
    <row r="1926" spans="1:7" x14ac:dyDescent="0.25">
      <c r="A1926" s="59">
        <v>9</v>
      </c>
      <c r="B1926" s="59">
        <v>24</v>
      </c>
      <c r="C1926" s="59">
        <v>39</v>
      </c>
      <c r="D1926" s="59">
        <v>15</v>
      </c>
      <c r="E1926" s="59">
        <v>15</v>
      </c>
      <c r="F1926" s="59">
        <v>4</v>
      </c>
      <c r="G1926" s="59">
        <v>848</v>
      </c>
    </row>
    <row r="1927" spans="1:7" x14ac:dyDescent="0.25">
      <c r="A1927" s="59">
        <v>17</v>
      </c>
      <c r="B1927" s="59">
        <v>34</v>
      </c>
      <c r="C1927" s="59">
        <v>56</v>
      </c>
      <c r="D1927" s="59">
        <v>22</v>
      </c>
      <c r="E1927" s="59">
        <v>17</v>
      </c>
      <c r="F1927" s="59">
        <v>6</v>
      </c>
      <c r="G1927" s="59">
        <v>802</v>
      </c>
    </row>
    <row r="1928" spans="1:7" x14ac:dyDescent="0.25">
      <c r="A1928" s="59">
        <v>19</v>
      </c>
      <c r="B1928" s="59">
        <v>38</v>
      </c>
      <c r="C1928" s="59">
        <v>63</v>
      </c>
      <c r="D1928" s="59">
        <v>25</v>
      </c>
      <c r="E1928" s="59">
        <v>19</v>
      </c>
      <c r="F1928" s="59">
        <v>7</v>
      </c>
      <c r="G1928" s="59">
        <v>823</v>
      </c>
    </row>
    <row r="1929" spans="1:7" x14ac:dyDescent="0.25">
      <c r="A1929" s="59">
        <v>70</v>
      </c>
      <c r="B1929" s="59">
        <v>112</v>
      </c>
      <c r="C1929" s="59">
        <v>200</v>
      </c>
      <c r="D1929" s="59">
        <v>88</v>
      </c>
      <c r="E1929" s="59">
        <v>42</v>
      </c>
      <c r="F1929" s="59">
        <v>29</v>
      </c>
      <c r="G1929" s="59">
        <v>561</v>
      </c>
    </row>
    <row r="1930" spans="1:7" x14ac:dyDescent="0.25">
      <c r="A1930" s="59">
        <v>28</v>
      </c>
      <c r="B1930" s="59">
        <v>48</v>
      </c>
      <c r="C1930" s="59">
        <v>80</v>
      </c>
      <c r="D1930" s="59">
        <v>32</v>
      </c>
      <c r="E1930" s="59">
        <v>20</v>
      </c>
      <c r="F1930" s="59">
        <v>8</v>
      </c>
      <c r="G1930" s="59">
        <v>482</v>
      </c>
    </row>
    <row r="1931" spans="1:7" x14ac:dyDescent="0.25">
      <c r="A1931" s="59">
        <v>62</v>
      </c>
      <c r="B1931" s="59">
        <v>119</v>
      </c>
      <c r="C1931" s="59">
        <v>197</v>
      </c>
      <c r="D1931" s="59">
        <v>78</v>
      </c>
      <c r="E1931" s="59">
        <v>57</v>
      </c>
      <c r="F1931" s="59">
        <v>25</v>
      </c>
      <c r="G1931" s="59">
        <v>798</v>
      </c>
    </row>
    <row r="1932" spans="1:7" x14ac:dyDescent="0.25">
      <c r="A1932" s="59">
        <v>89</v>
      </c>
      <c r="B1932" s="59">
        <v>143</v>
      </c>
      <c r="C1932" s="59">
        <v>245</v>
      </c>
      <c r="D1932" s="59">
        <v>87</v>
      </c>
      <c r="E1932" s="59">
        <v>54</v>
      </c>
      <c r="F1932" s="59">
        <v>31</v>
      </c>
      <c r="G1932" s="59">
        <v>666</v>
      </c>
    </row>
    <row r="1933" spans="1:7" x14ac:dyDescent="0.25">
      <c r="A1933" s="59">
        <v>-4</v>
      </c>
      <c r="B1933" s="59">
        <v>73</v>
      </c>
      <c r="C1933" s="59">
        <v>125</v>
      </c>
      <c r="D1933" s="59">
        <v>52</v>
      </c>
      <c r="E1933" s="59">
        <v>77</v>
      </c>
      <c r="F1933" s="59">
        <v>47</v>
      </c>
      <c r="G1933" s="59">
        <v>509</v>
      </c>
    </row>
    <row r="1934" spans="1:7" x14ac:dyDescent="0.25">
      <c r="A1934" s="59">
        <v>14</v>
      </c>
      <c r="B1934" s="59">
        <v>75</v>
      </c>
      <c r="C1934" s="59">
        <v>128</v>
      </c>
      <c r="D1934" s="59">
        <v>53</v>
      </c>
      <c r="E1934" s="59">
        <v>61</v>
      </c>
      <c r="F1934" s="59">
        <v>17</v>
      </c>
      <c r="G1934" s="59">
        <v>470</v>
      </c>
    </row>
    <row r="1935" spans="1:7" x14ac:dyDescent="0.25">
      <c r="A1935" s="59">
        <v>32</v>
      </c>
      <c r="B1935" s="59">
        <v>68</v>
      </c>
      <c r="C1935" s="59">
        <v>114</v>
      </c>
      <c r="D1935" s="59">
        <v>46</v>
      </c>
      <c r="E1935" s="59">
        <v>36</v>
      </c>
      <c r="F1935" s="59">
        <v>14</v>
      </c>
      <c r="G1935" s="59">
        <v>424</v>
      </c>
    </row>
    <row r="1936" spans="1:7" x14ac:dyDescent="0.25">
      <c r="A1936" s="59">
        <v>16</v>
      </c>
      <c r="B1936" s="59">
        <v>69</v>
      </c>
      <c r="C1936" s="59">
        <v>124</v>
      </c>
      <c r="D1936" s="59">
        <v>55</v>
      </c>
      <c r="E1936" s="59">
        <v>53</v>
      </c>
      <c r="F1936" s="59">
        <v>20</v>
      </c>
      <c r="G1936" s="59">
        <v>410</v>
      </c>
    </row>
    <row r="1937" spans="1:7" x14ac:dyDescent="0.25">
      <c r="A1937" s="59">
        <v>33</v>
      </c>
      <c r="B1937" s="59">
        <v>79</v>
      </c>
      <c r="C1937" s="59">
        <v>138</v>
      </c>
      <c r="D1937" s="59">
        <v>59</v>
      </c>
      <c r="E1937" s="59">
        <v>46</v>
      </c>
      <c r="F1937" s="59">
        <v>19</v>
      </c>
      <c r="G1937" s="59">
        <v>411</v>
      </c>
    </row>
    <row r="1938" spans="1:7" x14ac:dyDescent="0.25">
      <c r="A1938" s="59">
        <v>108</v>
      </c>
      <c r="B1938" s="59">
        <v>182</v>
      </c>
      <c r="C1938" s="59">
        <v>363</v>
      </c>
      <c r="D1938" s="59">
        <v>202</v>
      </c>
      <c r="E1938" s="59">
        <v>74</v>
      </c>
      <c r="F1938" s="59">
        <v>50</v>
      </c>
      <c r="G1938" s="59">
        <v>1283</v>
      </c>
    </row>
    <row r="1939" spans="1:7" x14ac:dyDescent="0.25">
      <c r="A1939" s="59">
        <v>122</v>
      </c>
      <c r="B1939" s="59">
        <v>195</v>
      </c>
      <c r="C1939" s="59">
        <v>325</v>
      </c>
      <c r="D1939" s="59">
        <v>129</v>
      </c>
      <c r="E1939" s="59">
        <v>73</v>
      </c>
      <c r="F1939" s="59">
        <v>42</v>
      </c>
      <c r="G1939" s="59">
        <v>1134</v>
      </c>
    </row>
    <row r="1940" spans="1:7" x14ac:dyDescent="0.25">
      <c r="A1940" s="59">
        <v>44</v>
      </c>
      <c r="B1940" s="59">
        <v>68</v>
      </c>
      <c r="C1940" s="59">
        <v>115</v>
      </c>
      <c r="D1940" s="59">
        <v>47</v>
      </c>
      <c r="E1940" s="59">
        <v>24</v>
      </c>
      <c r="F1940" s="59">
        <v>13</v>
      </c>
      <c r="G1940" s="59">
        <v>834</v>
      </c>
    </row>
    <row r="1941" spans="1:7" x14ac:dyDescent="0.25">
      <c r="A1941" s="59">
        <v>49</v>
      </c>
      <c r="B1941" s="59">
        <v>88</v>
      </c>
      <c r="C1941" s="59">
        <v>141</v>
      </c>
      <c r="D1941" s="59">
        <v>53</v>
      </c>
      <c r="E1941" s="59">
        <v>39</v>
      </c>
      <c r="F1941" s="59">
        <v>16</v>
      </c>
      <c r="G1941" s="59">
        <v>321</v>
      </c>
    </row>
    <row r="1942" spans="1:7" x14ac:dyDescent="0.25">
      <c r="A1942" s="59">
        <v>34</v>
      </c>
      <c r="B1942" s="59">
        <v>71</v>
      </c>
      <c r="C1942" s="59">
        <v>120</v>
      </c>
      <c r="D1942" s="59">
        <v>49</v>
      </c>
      <c r="E1942" s="59">
        <v>37</v>
      </c>
      <c r="F1942" s="59">
        <v>15</v>
      </c>
      <c r="G1942" s="59">
        <v>454</v>
      </c>
    </row>
    <row r="1943" spans="1:7" x14ac:dyDescent="0.25">
      <c r="A1943" s="59">
        <v>1</v>
      </c>
      <c r="B1943" s="59">
        <v>86</v>
      </c>
      <c r="C1943" s="59">
        <v>147</v>
      </c>
      <c r="D1943" s="59">
        <v>61</v>
      </c>
      <c r="E1943" s="59">
        <v>85</v>
      </c>
      <c r="F1943" s="59">
        <v>55</v>
      </c>
      <c r="G1943" s="59">
        <v>613</v>
      </c>
    </row>
    <row r="1944" spans="1:7" x14ac:dyDescent="0.25">
      <c r="A1944" s="59">
        <v>50</v>
      </c>
      <c r="B1944" s="59">
        <v>93</v>
      </c>
      <c r="C1944" s="59">
        <v>156</v>
      </c>
      <c r="D1944" s="59">
        <v>63</v>
      </c>
      <c r="E1944" s="59">
        <v>43</v>
      </c>
      <c r="F1944" s="59">
        <v>20</v>
      </c>
      <c r="G1944" s="59">
        <v>446</v>
      </c>
    </row>
    <row r="1945" spans="1:7" x14ac:dyDescent="0.25">
      <c r="A1945" s="59">
        <v>16</v>
      </c>
      <c r="B1945" s="59">
        <v>130</v>
      </c>
      <c r="C1945" s="59">
        <v>224</v>
      </c>
      <c r="D1945" s="59">
        <v>94</v>
      </c>
      <c r="E1945" s="59">
        <v>114</v>
      </c>
      <c r="F1945" s="59">
        <v>85</v>
      </c>
      <c r="G1945" s="59">
        <v>694</v>
      </c>
    </row>
    <row r="1946" spans="1:7" x14ac:dyDescent="0.25">
      <c r="A1946" s="59">
        <v>11</v>
      </c>
      <c r="B1946" s="59">
        <v>30</v>
      </c>
      <c r="C1946" s="59">
        <v>52</v>
      </c>
      <c r="D1946" s="59">
        <v>22</v>
      </c>
      <c r="E1946" s="59">
        <v>19</v>
      </c>
      <c r="F1946" s="59">
        <v>7</v>
      </c>
      <c r="G1946" s="59">
        <v>570</v>
      </c>
    </row>
    <row r="1947" spans="1:7" x14ac:dyDescent="0.25">
      <c r="A1947" s="59">
        <v>13</v>
      </c>
      <c r="B1947" s="59">
        <v>67</v>
      </c>
      <c r="C1947" s="59">
        <v>121</v>
      </c>
      <c r="D1947" s="59">
        <v>54</v>
      </c>
      <c r="E1947" s="59">
        <v>54</v>
      </c>
      <c r="F1947" s="59">
        <v>20</v>
      </c>
      <c r="G1947" s="59">
        <v>391</v>
      </c>
    </row>
    <row r="1948" spans="1:7" x14ac:dyDescent="0.25">
      <c r="A1948" s="59">
        <v>45</v>
      </c>
      <c r="B1948" s="59">
        <v>89</v>
      </c>
      <c r="C1948" s="59">
        <v>164</v>
      </c>
      <c r="D1948" s="59">
        <v>75</v>
      </c>
      <c r="E1948" s="59">
        <v>44</v>
      </c>
      <c r="F1948" s="59">
        <v>23</v>
      </c>
      <c r="G1948" s="59">
        <v>1063</v>
      </c>
    </row>
    <row r="1949" spans="1:7" x14ac:dyDescent="0.25">
      <c r="A1949" s="59">
        <v>6</v>
      </c>
      <c r="B1949" s="59">
        <v>57</v>
      </c>
      <c r="C1949" s="59">
        <v>103</v>
      </c>
      <c r="D1949" s="59">
        <v>46</v>
      </c>
      <c r="E1949" s="59">
        <v>51</v>
      </c>
      <c r="F1949" s="59">
        <v>17</v>
      </c>
      <c r="G1949" s="59">
        <v>422</v>
      </c>
    </row>
    <row r="1950" spans="1:7" x14ac:dyDescent="0.25">
      <c r="A1950" s="59">
        <v>26</v>
      </c>
      <c r="B1950" s="59">
        <v>63</v>
      </c>
      <c r="C1950" s="59">
        <v>116</v>
      </c>
      <c r="D1950" s="59">
        <v>53</v>
      </c>
      <c r="E1950" s="59">
        <v>37</v>
      </c>
      <c r="F1950" s="59">
        <v>16</v>
      </c>
      <c r="G1950" s="59">
        <v>1054</v>
      </c>
    </row>
    <row r="1951" spans="1:7" x14ac:dyDescent="0.25">
      <c r="A1951" s="59">
        <v>66</v>
      </c>
      <c r="B1951" s="59">
        <v>104</v>
      </c>
      <c r="C1951" s="59">
        <v>185</v>
      </c>
      <c r="D1951" s="59">
        <v>81</v>
      </c>
      <c r="E1951" s="59">
        <v>38</v>
      </c>
      <c r="F1951" s="59">
        <v>26</v>
      </c>
      <c r="G1951" s="59">
        <v>551</v>
      </c>
    </row>
    <row r="1952" spans="1:7" x14ac:dyDescent="0.25">
      <c r="A1952" s="59">
        <v>87</v>
      </c>
      <c r="B1952" s="59">
        <v>153</v>
      </c>
      <c r="C1952" s="59">
        <v>306</v>
      </c>
      <c r="D1952" s="59">
        <v>160</v>
      </c>
      <c r="E1952" s="59">
        <v>66</v>
      </c>
      <c r="F1952" s="59">
        <v>42</v>
      </c>
      <c r="G1952" s="59">
        <v>1319</v>
      </c>
    </row>
    <row r="1953" spans="1:7" x14ac:dyDescent="0.25">
      <c r="A1953" s="59">
        <v>-6</v>
      </c>
      <c r="B1953" s="59">
        <v>65</v>
      </c>
      <c r="C1953" s="59">
        <v>112</v>
      </c>
      <c r="D1953" s="59">
        <v>47</v>
      </c>
      <c r="E1953" s="59">
        <v>71</v>
      </c>
      <c r="F1953" s="59">
        <v>42</v>
      </c>
      <c r="G1953" s="59">
        <v>521</v>
      </c>
    </row>
    <row r="1954" spans="1:7" x14ac:dyDescent="0.25">
      <c r="A1954" s="59">
        <v>29</v>
      </c>
      <c r="B1954" s="59">
        <v>73</v>
      </c>
      <c r="C1954" s="59">
        <v>127</v>
      </c>
      <c r="D1954" s="59">
        <v>54</v>
      </c>
      <c r="E1954" s="59">
        <v>44</v>
      </c>
      <c r="F1954" s="59">
        <v>17</v>
      </c>
      <c r="G1954" s="59">
        <v>424</v>
      </c>
    </row>
    <row r="1955" spans="1:7" x14ac:dyDescent="0.25">
      <c r="A1955" s="59">
        <v>53</v>
      </c>
      <c r="B1955" s="59">
        <v>79</v>
      </c>
      <c r="C1955" s="59">
        <v>133</v>
      </c>
      <c r="D1955" s="59">
        <v>54</v>
      </c>
      <c r="E1955" s="59">
        <v>26</v>
      </c>
      <c r="F1955" s="59">
        <v>15</v>
      </c>
      <c r="G1955" s="59">
        <v>601</v>
      </c>
    </row>
    <row r="1956" spans="1:7" x14ac:dyDescent="0.25">
      <c r="A1956" s="59">
        <v>47</v>
      </c>
      <c r="B1956" s="59">
        <v>101</v>
      </c>
      <c r="C1956" s="59">
        <v>168</v>
      </c>
      <c r="D1956" s="59">
        <v>67</v>
      </c>
      <c r="E1956" s="59">
        <v>54</v>
      </c>
      <c r="F1956" s="59">
        <v>22</v>
      </c>
      <c r="G1956" s="59">
        <v>677</v>
      </c>
    </row>
    <row r="1957" spans="1:7" x14ac:dyDescent="0.25">
      <c r="A1957" s="59">
        <v>88</v>
      </c>
      <c r="B1957" s="59">
        <v>124</v>
      </c>
      <c r="C1957" s="59">
        <v>210</v>
      </c>
      <c r="D1957" s="59">
        <v>86</v>
      </c>
      <c r="E1957" s="59">
        <v>36</v>
      </c>
      <c r="F1957" s="59">
        <v>24</v>
      </c>
      <c r="G1957" s="59">
        <v>1003</v>
      </c>
    </row>
    <row r="1958" spans="1:7" x14ac:dyDescent="0.25">
      <c r="A1958" s="59">
        <v>134</v>
      </c>
      <c r="B1958" s="59">
        <v>179</v>
      </c>
      <c r="C1958" s="59">
        <v>302</v>
      </c>
      <c r="D1958" s="59">
        <v>90</v>
      </c>
      <c r="E1958" s="59">
        <v>45</v>
      </c>
      <c r="F1958" s="59">
        <v>34</v>
      </c>
      <c r="G1958" s="59">
        <v>959</v>
      </c>
    </row>
    <row r="1959" spans="1:7" x14ac:dyDescent="0.25">
      <c r="A1959" s="59">
        <v>29</v>
      </c>
      <c r="B1959" s="59">
        <v>56</v>
      </c>
      <c r="C1959" s="59">
        <v>99</v>
      </c>
      <c r="D1959" s="59">
        <v>43</v>
      </c>
      <c r="E1959" s="59">
        <v>27</v>
      </c>
      <c r="F1959" s="59">
        <v>14</v>
      </c>
      <c r="G1959" s="59">
        <v>531</v>
      </c>
    </row>
    <row r="1960" spans="1:7" x14ac:dyDescent="0.25">
      <c r="A1960" s="59">
        <v>53</v>
      </c>
      <c r="B1960" s="59">
        <v>79</v>
      </c>
      <c r="C1960" s="59">
        <v>133</v>
      </c>
      <c r="D1960" s="59">
        <v>54</v>
      </c>
      <c r="E1960" s="59">
        <v>26</v>
      </c>
      <c r="F1960" s="59">
        <v>15</v>
      </c>
      <c r="G1960" s="59">
        <v>601</v>
      </c>
    </row>
    <row r="1961" spans="1:7" x14ac:dyDescent="0.25">
      <c r="A1961" s="59">
        <v>47</v>
      </c>
      <c r="B1961" s="59">
        <v>101</v>
      </c>
      <c r="C1961" s="59">
        <v>168</v>
      </c>
      <c r="D1961" s="59">
        <v>67</v>
      </c>
      <c r="E1961" s="59">
        <v>54</v>
      </c>
      <c r="F1961" s="59">
        <v>22</v>
      </c>
      <c r="G1961" s="59">
        <v>677</v>
      </c>
    </row>
    <row r="1962" spans="1:7" x14ac:dyDescent="0.25">
      <c r="A1962" s="59">
        <v>133</v>
      </c>
      <c r="B1962" s="59">
        <v>179</v>
      </c>
      <c r="C1962" s="59">
        <v>302</v>
      </c>
      <c r="D1962" s="59">
        <v>107</v>
      </c>
      <c r="E1962" s="59">
        <v>46</v>
      </c>
      <c r="F1962" s="59">
        <v>34</v>
      </c>
      <c r="G1962" s="59">
        <v>959</v>
      </c>
    </row>
    <row r="1963" spans="1:7" x14ac:dyDescent="0.25">
      <c r="A1963" s="59">
        <v>29</v>
      </c>
      <c r="B1963" s="59">
        <v>56</v>
      </c>
      <c r="C1963" s="59">
        <v>99</v>
      </c>
      <c r="D1963" s="59">
        <v>43</v>
      </c>
      <c r="E1963" s="59">
        <v>27</v>
      </c>
      <c r="F1963" s="59">
        <v>14</v>
      </c>
      <c r="G1963" s="59">
        <v>531</v>
      </c>
    </row>
    <row r="1964" spans="1:7" x14ac:dyDescent="0.25">
      <c r="A1964" s="59">
        <v>88</v>
      </c>
      <c r="B1964" s="59">
        <v>124</v>
      </c>
      <c r="C1964" s="59">
        <v>210</v>
      </c>
      <c r="D1964" s="59">
        <v>86</v>
      </c>
      <c r="E1964" s="59">
        <v>36</v>
      </c>
      <c r="F1964" s="59">
        <v>24</v>
      </c>
      <c r="G1964" s="59">
        <v>1003</v>
      </c>
    </row>
    <row r="1965" spans="1:7" x14ac:dyDescent="0.25">
      <c r="A1965" s="59">
        <v>216</v>
      </c>
      <c r="B1965" s="59">
        <v>329</v>
      </c>
      <c r="C1965" s="59">
        <v>576</v>
      </c>
      <c r="D1965" s="59">
        <v>212</v>
      </c>
      <c r="E1965" s="59">
        <v>113</v>
      </c>
      <c r="F1965" s="59">
        <v>81</v>
      </c>
      <c r="G1965" s="59">
        <v>1744</v>
      </c>
    </row>
    <row r="1966" spans="1:7" x14ac:dyDescent="0.25">
      <c r="A1966" s="59">
        <v>157</v>
      </c>
      <c r="B1966" s="59">
        <v>251</v>
      </c>
      <c r="C1966" s="59">
        <v>501</v>
      </c>
      <c r="D1966" s="59">
        <v>153</v>
      </c>
      <c r="E1966" s="59">
        <v>94</v>
      </c>
      <c r="F1966" s="59">
        <v>70</v>
      </c>
      <c r="G1966" s="59">
        <v>1820</v>
      </c>
    </row>
    <row r="1967" spans="1:7" x14ac:dyDescent="0.25">
      <c r="A1967" s="59">
        <v>122</v>
      </c>
      <c r="B1967" s="59">
        <v>185</v>
      </c>
      <c r="C1967" s="59">
        <v>312</v>
      </c>
      <c r="D1967" s="59">
        <v>129</v>
      </c>
      <c r="E1967" s="59">
        <v>63</v>
      </c>
      <c r="F1967" s="59">
        <v>40</v>
      </c>
      <c r="G1967" s="59">
        <v>830</v>
      </c>
    </row>
    <row r="1968" spans="1:7" x14ac:dyDescent="0.25">
      <c r="A1968" s="59">
        <v>194</v>
      </c>
      <c r="B1968" s="59">
        <v>310</v>
      </c>
      <c r="C1968" s="59">
        <v>534</v>
      </c>
      <c r="D1968" s="59">
        <v>202</v>
      </c>
      <c r="E1968" s="59">
        <v>116</v>
      </c>
      <c r="F1968" s="59">
        <v>73</v>
      </c>
      <c r="G1968" s="59">
        <v>1191</v>
      </c>
    </row>
    <row r="1969" spans="1:7" x14ac:dyDescent="0.25">
      <c r="A1969" s="59">
        <v>156</v>
      </c>
      <c r="B1969" s="59">
        <v>251</v>
      </c>
      <c r="C1969" s="59">
        <v>501</v>
      </c>
      <c r="D1969" s="59">
        <v>274</v>
      </c>
      <c r="E1969" s="59">
        <v>95</v>
      </c>
      <c r="F1969" s="59">
        <v>70</v>
      </c>
      <c r="G1969" s="59">
        <v>1820</v>
      </c>
    </row>
    <row r="1970" spans="1:7" x14ac:dyDescent="0.25">
      <c r="A1970" s="59">
        <v>216</v>
      </c>
      <c r="B1970" s="59">
        <v>360</v>
      </c>
      <c r="C1970" s="59">
        <v>654</v>
      </c>
      <c r="D1970" s="59">
        <v>268</v>
      </c>
      <c r="E1970" s="59">
        <v>144</v>
      </c>
      <c r="F1970" s="59">
        <v>111</v>
      </c>
      <c r="G1970" s="59">
        <v>1838</v>
      </c>
    </row>
    <row r="1971" spans="1:7" x14ac:dyDescent="0.25">
      <c r="A1971" s="59">
        <v>216</v>
      </c>
      <c r="B1971" s="59">
        <v>329</v>
      </c>
      <c r="C1971" s="59">
        <v>576</v>
      </c>
      <c r="D1971" s="59">
        <v>167</v>
      </c>
      <c r="E1971" s="59">
        <v>113</v>
      </c>
      <c r="F1971" s="59">
        <v>81</v>
      </c>
      <c r="G1971" s="59">
        <v>1744</v>
      </c>
    </row>
    <row r="1972" spans="1:7" x14ac:dyDescent="0.25">
      <c r="A1972" s="59">
        <v>123</v>
      </c>
      <c r="B1972" s="59">
        <v>185</v>
      </c>
      <c r="C1972" s="59">
        <v>312</v>
      </c>
      <c r="D1972" s="59">
        <v>79</v>
      </c>
      <c r="E1972" s="59">
        <v>62</v>
      </c>
      <c r="F1972" s="59">
        <v>40</v>
      </c>
      <c r="G1972" s="59">
        <v>830</v>
      </c>
    </row>
    <row r="1973" spans="1:7" x14ac:dyDescent="0.25">
      <c r="A1973" s="59">
        <v>17</v>
      </c>
      <c r="B1973" s="59">
        <v>35</v>
      </c>
      <c r="C1973" s="59">
        <v>58</v>
      </c>
      <c r="D1973" s="59">
        <v>23</v>
      </c>
      <c r="E1973" s="59">
        <v>18</v>
      </c>
      <c r="F1973" s="59">
        <v>6</v>
      </c>
      <c r="G1973" s="59">
        <v>807</v>
      </c>
    </row>
    <row r="1974" spans="1:7" x14ac:dyDescent="0.25">
      <c r="A1974" s="59">
        <v>32</v>
      </c>
      <c r="B1974" s="59">
        <v>43</v>
      </c>
      <c r="C1974" s="59">
        <v>43</v>
      </c>
      <c r="D1974" s="59">
        <v>0</v>
      </c>
      <c r="E1974" s="59">
        <v>11</v>
      </c>
      <c r="F1974" s="59">
        <v>0</v>
      </c>
      <c r="G1974" s="59">
        <v>344</v>
      </c>
    </row>
    <row r="1975" spans="1:7" x14ac:dyDescent="0.25">
      <c r="A1975" s="59">
        <v>-1</v>
      </c>
      <c r="B1975" s="59">
        <v>14</v>
      </c>
      <c r="C1975" s="59">
        <v>24</v>
      </c>
      <c r="D1975" s="59">
        <v>10</v>
      </c>
      <c r="E1975" s="59">
        <v>15</v>
      </c>
      <c r="F1975" s="59">
        <v>3</v>
      </c>
      <c r="G1975" s="59">
        <v>594</v>
      </c>
    </row>
    <row r="1976" spans="1:7" x14ac:dyDescent="0.25">
      <c r="A1976" s="59">
        <v>10</v>
      </c>
      <c r="B1976" s="59">
        <v>25</v>
      </c>
      <c r="C1976" s="59">
        <v>41</v>
      </c>
      <c r="D1976" s="59">
        <v>16</v>
      </c>
      <c r="E1976" s="59">
        <v>15</v>
      </c>
      <c r="F1976" s="59">
        <v>4</v>
      </c>
      <c r="G1976" s="59">
        <v>851</v>
      </c>
    </row>
    <row r="1977" spans="1:7" x14ac:dyDescent="0.25">
      <c r="A1977" s="59">
        <v>8</v>
      </c>
      <c r="B1977" s="59">
        <v>38</v>
      </c>
      <c r="C1977" s="59">
        <v>69</v>
      </c>
      <c r="D1977" s="59">
        <v>31</v>
      </c>
      <c r="E1977" s="59">
        <v>30</v>
      </c>
      <c r="F1977" s="59">
        <v>9</v>
      </c>
      <c r="G1977" s="59">
        <v>1009</v>
      </c>
    </row>
    <row r="1978" spans="1:7" x14ac:dyDescent="0.25">
      <c r="A1978" s="59">
        <v>11</v>
      </c>
      <c r="B1978" s="59">
        <v>51</v>
      </c>
      <c r="C1978" s="59">
        <v>89</v>
      </c>
      <c r="D1978" s="59">
        <v>38</v>
      </c>
      <c r="E1978" s="59">
        <v>40</v>
      </c>
      <c r="F1978" s="59">
        <v>12</v>
      </c>
      <c r="G1978" s="59">
        <v>256</v>
      </c>
    </row>
    <row r="1979" spans="1:7" x14ac:dyDescent="0.25">
      <c r="A1979" s="59">
        <v>-16</v>
      </c>
      <c r="B1979" s="59">
        <v>25</v>
      </c>
      <c r="C1979" s="59">
        <v>45</v>
      </c>
      <c r="D1979" s="59">
        <v>20</v>
      </c>
      <c r="E1979" s="59">
        <v>41</v>
      </c>
      <c r="F1979" s="59">
        <v>7</v>
      </c>
      <c r="G1979" s="59">
        <v>218</v>
      </c>
    </row>
    <row r="1980" spans="1:7" x14ac:dyDescent="0.25">
      <c r="A1980" s="59">
        <v>2</v>
      </c>
      <c r="B1980" s="59">
        <v>49</v>
      </c>
      <c r="C1980" s="59">
        <v>88</v>
      </c>
      <c r="D1980" s="59">
        <v>39</v>
      </c>
      <c r="E1980" s="59">
        <v>47</v>
      </c>
      <c r="F1980" s="59">
        <v>14</v>
      </c>
      <c r="G1980" s="59">
        <v>250</v>
      </c>
    </row>
    <row r="1981" spans="1:7" x14ac:dyDescent="0.25">
      <c r="A1981" s="59">
        <v>-5</v>
      </c>
      <c r="B1981" s="59">
        <v>69</v>
      </c>
      <c r="C1981" s="59">
        <v>118</v>
      </c>
      <c r="D1981" s="59">
        <v>49</v>
      </c>
      <c r="E1981" s="59">
        <v>74</v>
      </c>
      <c r="F1981" s="59">
        <v>44</v>
      </c>
      <c r="G1981" s="59">
        <v>335</v>
      </c>
    </row>
    <row r="1982" spans="1:7" x14ac:dyDescent="0.25">
      <c r="A1982" s="59">
        <v>16</v>
      </c>
      <c r="B1982" s="59">
        <v>68</v>
      </c>
      <c r="C1982" s="59">
        <v>160</v>
      </c>
      <c r="D1982" s="59">
        <v>92</v>
      </c>
      <c r="E1982" s="59">
        <v>52</v>
      </c>
      <c r="F1982" s="59">
        <v>28</v>
      </c>
      <c r="G1982" s="59">
        <v>1898</v>
      </c>
    </row>
    <row r="1983" spans="1:7" x14ac:dyDescent="0.25">
      <c r="A1983" s="59">
        <v>48</v>
      </c>
      <c r="B1983" s="59">
        <v>73</v>
      </c>
      <c r="C1983" s="59">
        <v>123</v>
      </c>
      <c r="D1983" s="59">
        <v>50</v>
      </c>
      <c r="E1983" s="59">
        <v>25</v>
      </c>
      <c r="F1983" s="59">
        <v>14</v>
      </c>
      <c r="G1983" s="59">
        <v>898</v>
      </c>
    </row>
    <row r="1984" spans="1:7" x14ac:dyDescent="0.25">
      <c r="A1984" s="59">
        <v>27</v>
      </c>
      <c r="B1984" s="59">
        <v>46</v>
      </c>
      <c r="C1984" s="59">
        <v>77</v>
      </c>
      <c r="D1984" s="59">
        <v>31</v>
      </c>
      <c r="E1984" s="59">
        <v>19</v>
      </c>
      <c r="F1984" s="59">
        <v>8</v>
      </c>
      <c r="G1984" s="59">
        <v>844</v>
      </c>
    </row>
    <row r="1985" spans="1:7" x14ac:dyDescent="0.25">
      <c r="A1985" s="59">
        <v>36</v>
      </c>
      <c r="B1985" s="59">
        <v>76</v>
      </c>
      <c r="C1985" s="59">
        <v>139</v>
      </c>
      <c r="D1985" s="59">
        <v>63</v>
      </c>
      <c r="E1985" s="59">
        <v>40</v>
      </c>
      <c r="F1985" s="59">
        <v>19</v>
      </c>
      <c r="G1985" s="59">
        <v>1075</v>
      </c>
    </row>
    <row r="1986" spans="1:7" x14ac:dyDescent="0.25">
      <c r="A1986" s="59">
        <v>26</v>
      </c>
      <c r="B1986" s="59">
        <v>85</v>
      </c>
      <c r="C1986" s="59">
        <v>153</v>
      </c>
      <c r="D1986" s="59">
        <v>68</v>
      </c>
      <c r="E1986" s="59">
        <v>59</v>
      </c>
      <c r="F1986" s="59">
        <v>25</v>
      </c>
      <c r="G1986" s="59">
        <v>619</v>
      </c>
    </row>
    <row r="1987" spans="1:7" x14ac:dyDescent="0.25">
      <c r="A1987" s="59">
        <v>72</v>
      </c>
      <c r="B1987" s="59">
        <v>133</v>
      </c>
      <c r="C1987" s="59">
        <v>221</v>
      </c>
      <c r="D1987" s="59">
        <v>88</v>
      </c>
      <c r="E1987" s="59">
        <v>61</v>
      </c>
      <c r="F1987" s="59">
        <v>29</v>
      </c>
      <c r="G1987" s="59">
        <v>817</v>
      </c>
    </row>
    <row r="1988" spans="1:7" x14ac:dyDescent="0.25">
      <c r="A1988" s="59">
        <v>121</v>
      </c>
      <c r="B1988" s="59">
        <v>186</v>
      </c>
      <c r="C1988" s="59">
        <v>320</v>
      </c>
      <c r="D1988" s="59">
        <v>136</v>
      </c>
      <c r="E1988" s="59">
        <v>65</v>
      </c>
      <c r="F1988" s="59">
        <v>41</v>
      </c>
      <c r="G1988" s="59">
        <v>690</v>
      </c>
    </row>
    <row r="1989" spans="1:7" x14ac:dyDescent="0.25">
      <c r="A1989" s="59">
        <v>25</v>
      </c>
      <c r="B1989" s="59">
        <v>44</v>
      </c>
      <c r="C1989" s="59">
        <v>73</v>
      </c>
      <c r="D1989" s="59">
        <v>29</v>
      </c>
      <c r="E1989" s="59">
        <v>19</v>
      </c>
      <c r="F1989" s="59">
        <v>8</v>
      </c>
      <c r="G1989" s="59">
        <v>490</v>
      </c>
    </row>
    <row r="1990" spans="1:7" x14ac:dyDescent="0.25">
      <c r="A1990" s="59">
        <v>29</v>
      </c>
      <c r="B1990" s="59">
        <v>49</v>
      </c>
      <c r="C1990" s="59">
        <v>82</v>
      </c>
      <c r="D1990" s="59">
        <v>33</v>
      </c>
      <c r="E1990" s="59">
        <v>20</v>
      </c>
      <c r="F1990" s="59">
        <v>9</v>
      </c>
      <c r="G1990" s="59">
        <v>870</v>
      </c>
    </row>
    <row r="1991" spans="1:7" x14ac:dyDescent="0.25">
      <c r="A1991" s="59">
        <v>87</v>
      </c>
      <c r="B1991" s="59">
        <v>153</v>
      </c>
      <c r="C1991" s="59">
        <v>306</v>
      </c>
      <c r="D1991" s="59">
        <v>103</v>
      </c>
      <c r="E1991" s="59">
        <v>66</v>
      </c>
      <c r="F1991" s="59">
        <v>42</v>
      </c>
      <c r="G1991" s="59">
        <v>1319</v>
      </c>
    </row>
    <row r="1992" spans="1:7" x14ac:dyDescent="0.25">
      <c r="A1992" s="59">
        <v>6</v>
      </c>
      <c r="B1992" s="59">
        <v>57</v>
      </c>
      <c r="C1992" s="59">
        <v>103</v>
      </c>
      <c r="D1992" s="59">
        <v>46</v>
      </c>
      <c r="E1992" s="59">
        <v>51</v>
      </c>
      <c r="F1992" s="59">
        <v>17</v>
      </c>
      <c r="G1992" s="59">
        <v>422</v>
      </c>
    </row>
    <row r="1993" spans="1:7" x14ac:dyDescent="0.25">
      <c r="A1993" s="59">
        <v>29</v>
      </c>
      <c r="B1993" s="59">
        <v>73</v>
      </c>
      <c r="C1993" s="59">
        <v>127</v>
      </c>
      <c r="D1993" s="59">
        <v>54</v>
      </c>
      <c r="E1993" s="59">
        <v>44</v>
      </c>
      <c r="F1993" s="59">
        <v>17</v>
      </c>
      <c r="G1993" s="59">
        <v>424</v>
      </c>
    </row>
    <row r="1994" spans="1:7" x14ac:dyDescent="0.25">
      <c r="A1994" s="59">
        <v>24</v>
      </c>
      <c r="B1994" s="59">
        <v>60</v>
      </c>
      <c r="C1994" s="59">
        <v>101</v>
      </c>
      <c r="D1994" s="59">
        <v>41</v>
      </c>
      <c r="E1994" s="59">
        <v>36</v>
      </c>
      <c r="F1994" s="59">
        <v>13</v>
      </c>
      <c r="G1994" s="59">
        <v>435</v>
      </c>
    </row>
    <row r="1995" spans="1:7" x14ac:dyDescent="0.25">
      <c r="A1995" s="59">
        <v>-6</v>
      </c>
      <c r="B1995" s="59">
        <v>65</v>
      </c>
      <c r="C1995" s="59">
        <v>112</v>
      </c>
      <c r="D1995" s="59">
        <v>47</v>
      </c>
      <c r="E1995" s="59">
        <v>71</v>
      </c>
      <c r="F1995" s="59">
        <v>42</v>
      </c>
      <c r="G1995" s="59">
        <v>521</v>
      </c>
    </row>
    <row r="1996" spans="1:7" x14ac:dyDescent="0.25">
      <c r="A1996" s="59">
        <v>28</v>
      </c>
      <c r="B1996" s="59">
        <v>63</v>
      </c>
      <c r="C1996" s="59">
        <v>106</v>
      </c>
      <c r="D1996" s="59">
        <v>43</v>
      </c>
      <c r="E1996" s="59">
        <v>35</v>
      </c>
      <c r="F1996" s="59">
        <v>13</v>
      </c>
      <c r="G1996" s="59">
        <v>466</v>
      </c>
    </row>
    <row r="1997" spans="1:7" x14ac:dyDescent="0.25">
      <c r="A1997" s="59">
        <v>-3</v>
      </c>
      <c r="B1997" s="59">
        <v>76</v>
      </c>
      <c r="C1997" s="59">
        <v>131</v>
      </c>
      <c r="D1997" s="59">
        <v>55</v>
      </c>
      <c r="E1997" s="59">
        <v>79</v>
      </c>
      <c r="F1997" s="59">
        <v>49</v>
      </c>
      <c r="G1997" s="59">
        <v>627</v>
      </c>
    </row>
    <row r="1998" spans="1:7" x14ac:dyDescent="0.25">
      <c r="A1998" s="59">
        <v>30</v>
      </c>
      <c r="B1998" s="59">
        <v>66</v>
      </c>
      <c r="C1998" s="59">
        <v>107</v>
      </c>
      <c r="D1998" s="59">
        <v>41</v>
      </c>
      <c r="E1998" s="59">
        <v>36</v>
      </c>
      <c r="F1998" s="59">
        <v>12</v>
      </c>
      <c r="G1998" s="59">
        <v>320</v>
      </c>
    </row>
    <row r="1999" spans="1:7" x14ac:dyDescent="0.25">
      <c r="A1999" s="59">
        <v>30</v>
      </c>
      <c r="B1999" s="59">
        <v>51</v>
      </c>
      <c r="C1999" s="59">
        <v>85</v>
      </c>
      <c r="D1999" s="59">
        <v>34</v>
      </c>
      <c r="E1999" s="59">
        <v>21</v>
      </c>
      <c r="F1999" s="59">
        <v>9</v>
      </c>
      <c r="G1999" s="59">
        <v>863</v>
      </c>
    </row>
    <row r="2000" spans="1:7" x14ac:dyDescent="0.25">
      <c r="A2000" s="59">
        <v>50</v>
      </c>
      <c r="B2000" s="59">
        <v>96</v>
      </c>
      <c r="C2000" s="59">
        <v>176</v>
      </c>
      <c r="D2000" s="59">
        <v>80</v>
      </c>
      <c r="E2000" s="59">
        <v>46</v>
      </c>
      <c r="F2000" s="59">
        <v>24</v>
      </c>
      <c r="G2000" s="59">
        <v>1079</v>
      </c>
    </row>
    <row r="2001" spans="1:7" x14ac:dyDescent="0.25">
      <c r="A2001" s="59">
        <v>13</v>
      </c>
      <c r="B2001" s="59">
        <v>32</v>
      </c>
      <c r="C2001" s="59">
        <v>56</v>
      </c>
      <c r="D2001" s="59">
        <v>24</v>
      </c>
      <c r="E2001" s="59">
        <v>19</v>
      </c>
      <c r="F2001" s="59">
        <v>7</v>
      </c>
      <c r="G2001" s="59">
        <v>567</v>
      </c>
    </row>
    <row r="2002" spans="1:7" x14ac:dyDescent="0.25">
      <c r="A2002" s="59">
        <v>22</v>
      </c>
      <c r="B2002" s="59">
        <v>80</v>
      </c>
      <c r="C2002" s="59">
        <v>145</v>
      </c>
      <c r="D2002" s="59">
        <v>65</v>
      </c>
      <c r="E2002" s="59">
        <v>58</v>
      </c>
      <c r="F2002" s="59">
        <v>24</v>
      </c>
      <c r="G2002" s="59">
        <v>403</v>
      </c>
    </row>
    <row r="2003" spans="1:7" x14ac:dyDescent="0.25">
      <c r="A2003" s="59">
        <v>20</v>
      </c>
      <c r="B2003" s="59">
        <v>145</v>
      </c>
      <c r="C2003" s="59">
        <v>250</v>
      </c>
      <c r="D2003" s="59">
        <v>88</v>
      </c>
      <c r="E2003" s="59">
        <v>125</v>
      </c>
      <c r="F2003" s="59">
        <v>95</v>
      </c>
      <c r="G2003" s="59">
        <v>716</v>
      </c>
    </row>
    <row r="2004" spans="1:7" x14ac:dyDescent="0.25">
      <c r="A2004" s="59">
        <v>57</v>
      </c>
      <c r="B2004" s="59">
        <v>112</v>
      </c>
      <c r="C2004" s="59">
        <v>195</v>
      </c>
      <c r="D2004" s="59">
        <v>83</v>
      </c>
      <c r="E2004" s="59">
        <v>55</v>
      </c>
      <c r="F2004" s="59">
        <v>27</v>
      </c>
      <c r="G2004" s="59">
        <v>575</v>
      </c>
    </row>
    <row r="2005" spans="1:7" x14ac:dyDescent="0.25">
      <c r="A2005" s="59">
        <v>47</v>
      </c>
      <c r="B2005" s="59">
        <v>73</v>
      </c>
      <c r="C2005" s="59">
        <v>123</v>
      </c>
      <c r="D2005" s="59">
        <v>50</v>
      </c>
      <c r="E2005" s="59">
        <v>26</v>
      </c>
      <c r="F2005" s="59">
        <v>14</v>
      </c>
      <c r="G2005" s="59">
        <v>898</v>
      </c>
    </row>
    <row r="2006" spans="1:7" x14ac:dyDescent="0.25">
      <c r="A2006" s="59">
        <v>28</v>
      </c>
      <c r="B2006" s="59">
        <v>49</v>
      </c>
      <c r="C2006" s="59">
        <v>82</v>
      </c>
      <c r="D2006" s="59">
        <v>33</v>
      </c>
      <c r="E2006" s="59">
        <v>21</v>
      </c>
      <c r="F2006" s="59">
        <v>9</v>
      </c>
      <c r="G2006" s="59">
        <v>818</v>
      </c>
    </row>
    <row r="2007" spans="1:7" x14ac:dyDescent="0.25">
      <c r="A2007" s="59">
        <v>27</v>
      </c>
      <c r="B2007" s="59">
        <v>85</v>
      </c>
      <c r="C2007" s="59">
        <v>153</v>
      </c>
      <c r="D2007" s="59">
        <v>68</v>
      </c>
      <c r="E2007" s="59">
        <v>58</v>
      </c>
      <c r="F2007" s="59">
        <v>25</v>
      </c>
      <c r="G2007" s="59">
        <v>619</v>
      </c>
    </row>
    <row r="2008" spans="1:7" x14ac:dyDescent="0.25">
      <c r="A2008" s="59">
        <v>36</v>
      </c>
      <c r="B2008" s="59">
        <v>76</v>
      </c>
      <c r="C2008" s="59">
        <v>139</v>
      </c>
      <c r="D2008" s="59">
        <v>63</v>
      </c>
      <c r="E2008" s="59">
        <v>40</v>
      </c>
      <c r="F2008" s="59">
        <v>19</v>
      </c>
      <c r="G2008" s="59">
        <v>1075</v>
      </c>
    </row>
    <row r="2009" spans="1:7" x14ac:dyDescent="0.25">
      <c r="A2009" s="59">
        <v>-2</v>
      </c>
      <c r="B2009" s="59">
        <v>76</v>
      </c>
      <c r="C2009" s="59">
        <v>131</v>
      </c>
      <c r="D2009" s="59">
        <v>55</v>
      </c>
      <c r="E2009" s="59">
        <v>78</v>
      </c>
      <c r="F2009" s="59">
        <v>49</v>
      </c>
      <c r="G2009" s="59">
        <v>627</v>
      </c>
    </row>
    <row r="2010" spans="1:7" x14ac:dyDescent="0.25">
      <c r="A2010" s="59">
        <v>21</v>
      </c>
      <c r="B2010" s="59">
        <v>65</v>
      </c>
      <c r="C2010" s="59">
        <v>114</v>
      </c>
      <c r="D2010" s="59">
        <v>49</v>
      </c>
      <c r="E2010" s="59">
        <v>44</v>
      </c>
      <c r="F2010" s="59">
        <v>16</v>
      </c>
      <c r="G2010" s="59">
        <v>392</v>
      </c>
    </row>
    <row r="2011" spans="1:7" x14ac:dyDescent="0.25">
      <c r="A2011" s="59">
        <v>105</v>
      </c>
      <c r="B2011" s="59">
        <v>174</v>
      </c>
      <c r="C2011" s="59">
        <v>289</v>
      </c>
      <c r="D2011" s="59">
        <v>167</v>
      </c>
      <c r="E2011" s="59">
        <v>69</v>
      </c>
      <c r="F2011" s="59">
        <v>37</v>
      </c>
      <c r="G2011" s="59">
        <v>1166</v>
      </c>
    </row>
    <row r="2012" spans="1:7" x14ac:dyDescent="0.25">
      <c r="A2012" s="59">
        <v>26</v>
      </c>
      <c r="B2012" s="59">
        <v>45</v>
      </c>
      <c r="C2012" s="59">
        <v>75</v>
      </c>
      <c r="D2012" s="59">
        <v>30</v>
      </c>
      <c r="E2012" s="59">
        <v>19</v>
      </c>
      <c r="F2012" s="59">
        <v>8</v>
      </c>
      <c r="G2012" s="59">
        <v>882</v>
      </c>
    </row>
    <row r="2013" spans="1:7" x14ac:dyDescent="0.25">
      <c r="A2013" s="59">
        <v>30</v>
      </c>
      <c r="B2013" s="59">
        <v>51</v>
      </c>
      <c r="C2013" s="59">
        <v>85</v>
      </c>
      <c r="D2013" s="59">
        <v>34</v>
      </c>
      <c r="E2013" s="59">
        <v>21</v>
      </c>
      <c r="F2013" s="59">
        <v>9</v>
      </c>
      <c r="G2013" s="59">
        <v>863</v>
      </c>
    </row>
    <row r="2014" spans="1:7" x14ac:dyDescent="0.25">
      <c r="A2014" s="59">
        <v>12</v>
      </c>
      <c r="B2014" s="59">
        <v>32</v>
      </c>
      <c r="C2014" s="59">
        <v>56</v>
      </c>
      <c r="D2014" s="59">
        <v>24</v>
      </c>
      <c r="E2014" s="59">
        <v>20</v>
      </c>
      <c r="F2014" s="59">
        <v>7</v>
      </c>
      <c r="G2014" s="59">
        <v>567</v>
      </c>
    </row>
    <row r="2015" spans="1:7" x14ac:dyDescent="0.25">
      <c r="A2015" s="59">
        <v>23</v>
      </c>
      <c r="B2015" s="59">
        <v>80</v>
      </c>
      <c r="C2015" s="59">
        <v>145</v>
      </c>
      <c r="D2015" s="59">
        <v>65</v>
      </c>
      <c r="E2015" s="59">
        <v>57</v>
      </c>
      <c r="F2015" s="59">
        <v>24</v>
      </c>
      <c r="G2015" s="59">
        <v>403</v>
      </c>
    </row>
    <row r="2016" spans="1:7" x14ac:dyDescent="0.25">
      <c r="A2016" s="59">
        <v>50</v>
      </c>
      <c r="B2016" s="59">
        <v>96</v>
      </c>
      <c r="C2016" s="59">
        <v>176</v>
      </c>
      <c r="D2016" s="59">
        <v>80</v>
      </c>
      <c r="E2016" s="59">
        <v>46</v>
      </c>
      <c r="F2016" s="59">
        <v>24</v>
      </c>
      <c r="G2016" s="59">
        <v>1079</v>
      </c>
    </row>
    <row r="2017" spans="1:7" x14ac:dyDescent="0.25">
      <c r="A2017" s="59">
        <v>21</v>
      </c>
      <c r="B2017" s="59">
        <v>145</v>
      </c>
      <c r="C2017" s="59">
        <v>250</v>
      </c>
      <c r="D2017" s="59">
        <v>147</v>
      </c>
      <c r="E2017" s="59">
        <v>124</v>
      </c>
      <c r="F2017" s="59">
        <v>95</v>
      </c>
      <c r="G2017" s="59">
        <v>716</v>
      </c>
    </row>
    <row r="2018" spans="1:7" x14ac:dyDescent="0.25">
      <c r="A2018" s="59">
        <v>58</v>
      </c>
      <c r="B2018" s="59">
        <v>112</v>
      </c>
      <c r="C2018" s="59">
        <v>195</v>
      </c>
      <c r="D2018" s="59">
        <v>83</v>
      </c>
      <c r="E2018" s="59">
        <v>54</v>
      </c>
      <c r="F2018" s="59">
        <v>27</v>
      </c>
      <c r="G2018" s="59">
        <v>575</v>
      </c>
    </row>
    <row r="2019" spans="1:7" x14ac:dyDescent="0.25">
      <c r="A2019" s="59">
        <v>73</v>
      </c>
      <c r="B2019" s="59">
        <v>133</v>
      </c>
      <c r="C2019" s="59">
        <v>221</v>
      </c>
      <c r="D2019" s="59">
        <v>88</v>
      </c>
      <c r="E2019" s="59">
        <v>60</v>
      </c>
      <c r="F2019" s="59">
        <v>29</v>
      </c>
      <c r="G2019" s="59">
        <v>817</v>
      </c>
    </row>
    <row r="2020" spans="1:7" x14ac:dyDescent="0.25">
      <c r="A2020" s="59">
        <v>122</v>
      </c>
      <c r="B2020" s="59">
        <v>186</v>
      </c>
      <c r="C2020" s="59">
        <v>320</v>
      </c>
      <c r="D2020" s="59">
        <v>163</v>
      </c>
      <c r="E2020" s="59">
        <v>64</v>
      </c>
      <c r="F2020" s="59">
        <v>41</v>
      </c>
      <c r="G2020" s="59">
        <v>690</v>
      </c>
    </row>
    <row r="2021" spans="1:7" x14ac:dyDescent="0.25">
      <c r="A2021" s="59">
        <v>29</v>
      </c>
      <c r="B2021" s="59">
        <v>49</v>
      </c>
      <c r="C2021" s="59">
        <v>82</v>
      </c>
      <c r="D2021" s="59">
        <v>33</v>
      </c>
      <c r="E2021" s="59">
        <v>20</v>
      </c>
      <c r="F2021" s="59">
        <v>9</v>
      </c>
      <c r="G2021" s="59">
        <v>870</v>
      </c>
    </row>
    <row r="2022" spans="1:7" x14ac:dyDescent="0.25">
      <c r="A2022" s="59">
        <v>25</v>
      </c>
      <c r="B2022" s="59">
        <v>44</v>
      </c>
      <c r="C2022" s="59">
        <v>73</v>
      </c>
      <c r="D2022" s="59">
        <v>29</v>
      </c>
      <c r="E2022" s="59">
        <v>19</v>
      </c>
      <c r="F2022" s="59">
        <v>8</v>
      </c>
      <c r="G2022" s="59">
        <v>490</v>
      </c>
    </row>
    <row r="2023" spans="1:7" x14ac:dyDescent="0.25">
      <c r="A2023" s="59">
        <v>7</v>
      </c>
      <c r="B2023" s="59">
        <v>57</v>
      </c>
      <c r="C2023" s="59">
        <v>103</v>
      </c>
      <c r="D2023" s="59">
        <v>46</v>
      </c>
      <c r="E2023" s="59">
        <v>50</v>
      </c>
      <c r="F2023" s="59">
        <v>17</v>
      </c>
      <c r="G2023" s="59">
        <v>422</v>
      </c>
    </row>
    <row r="2024" spans="1:7" x14ac:dyDescent="0.25">
      <c r="A2024" s="59">
        <v>-20</v>
      </c>
      <c r="B2024" s="59">
        <v>52</v>
      </c>
      <c r="C2024" s="59">
        <v>99</v>
      </c>
      <c r="D2024" s="59">
        <v>47</v>
      </c>
      <c r="E2024" s="59">
        <v>72</v>
      </c>
      <c r="F2024" s="59">
        <v>42</v>
      </c>
      <c r="G2024" s="59">
        <v>571</v>
      </c>
    </row>
    <row r="2025" spans="1:7" x14ac:dyDescent="0.25">
      <c r="A2025" s="59">
        <v>87</v>
      </c>
      <c r="B2025" s="59">
        <v>153</v>
      </c>
      <c r="C2025" s="59">
        <v>306</v>
      </c>
      <c r="D2025" s="59">
        <v>140</v>
      </c>
      <c r="E2025" s="59">
        <v>66</v>
      </c>
      <c r="F2025" s="59">
        <v>42</v>
      </c>
      <c r="G2025" s="59">
        <v>1319</v>
      </c>
    </row>
    <row r="2026" spans="1:7" x14ac:dyDescent="0.25">
      <c r="A2026" s="59">
        <v>390</v>
      </c>
      <c r="B2026" s="59">
        <v>443</v>
      </c>
      <c r="C2026" s="59">
        <v>510</v>
      </c>
      <c r="D2026" s="59">
        <v>67</v>
      </c>
      <c r="E2026" s="59">
        <v>53</v>
      </c>
      <c r="F2026" s="59">
        <v>22</v>
      </c>
      <c r="G2026" s="59">
        <v>-3534</v>
      </c>
    </row>
    <row r="2027" spans="1:7" x14ac:dyDescent="0.25">
      <c r="A2027" s="59">
        <v>10</v>
      </c>
      <c r="B2027" s="59">
        <v>25</v>
      </c>
      <c r="C2027" s="59">
        <v>41</v>
      </c>
      <c r="D2027" s="59">
        <v>16</v>
      </c>
      <c r="E2027" s="59">
        <v>15</v>
      </c>
      <c r="F2027" s="59">
        <v>4</v>
      </c>
      <c r="G2027" s="59">
        <v>851</v>
      </c>
    </row>
    <row r="2028" spans="1:7" x14ac:dyDescent="0.25">
      <c r="A2028" s="59">
        <v>32</v>
      </c>
      <c r="B2028" s="59">
        <v>43</v>
      </c>
      <c r="C2028" s="59">
        <v>43</v>
      </c>
      <c r="D2028" s="59">
        <v>0</v>
      </c>
      <c r="E2028" s="59">
        <v>11</v>
      </c>
      <c r="F2028" s="59">
        <v>0</v>
      </c>
      <c r="G2028" s="59">
        <v>344</v>
      </c>
    </row>
    <row r="2029" spans="1:7" x14ac:dyDescent="0.25">
      <c r="A2029" s="59">
        <v>2</v>
      </c>
      <c r="B2029" s="59">
        <v>49</v>
      </c>
      <c r="C2029" s="59">
        <v>88</v>
      </c>
      <c r="D2029" s="59">
        <v>39</v>
      </c>
      <c r="E2029" s="59">
        <v>47</v>
      </c>
      <c r="F2029" s="59">
        <v>14</v>
      </c>
      <c r="G2029" s="59">
        <v>250</v>
      </c>
    </row>
    <row r="2030" spans="1:7" x14ac:dyDescent="0.25">
      <c r="A2030" s="59">
        <v>-4</v>
      </c>
      <c r="B2030" s="59">
        <v>69</v>
      </c>
      <c r="C2030" s="59">
        <v>118</v>
      </c>
      <c r="D2030" s="59">
        <v>49</v>
      </c>
      <c r="E2030" s="59">
        <v>73</v>
      </c>
      <c r="F2030" s="59">
        <v>44</v>
      </c>
      <c r="G2030" s="59">
        <v>335</v>
      </c>
    </row>
    <row r="2031" spans="1:7" x14ac:dyDescent="0.25">
      <c r="A2031" s="59">
        <v>-16</v>
      </c>
      <c r="B2031" s="59">
        <v>25</v>
      </c>
      <c r="C2031" s="59">
        <v>45</v>
      </c>
      <c r="D2031" s="59">
        <v>20</v>
      </c>
      <c r="E2031" s="59">
        <v>41</v>
      </c>
      <c r="F2031" s="59">
        <v>7</v>
      </c>
      <c r="G2031" s="59">
        <v>218</v>
      </c>
    </row>
    <row r="2032" spans="1:7" x14ac:dyDescent="0.25">
      <c r="A2032" s="59">
        <v>37</v>
      </c>
      <c r="B2032" s="59">
        <v>75</v>
      </c>
      <c r="C2032" s="59">
        <v>127</v>
      </c>
      <c r="D2032" s="59">
        <v>52</v>
      </c>
      <c r="E2032" s="59">
        <v>38</v>
      </c>
      <c r="F2032" s="59">
        <v>16</v>
      </c>
      <c r="G2032" s="59">
        <v>327</v>
      </c>
    </row>
    <row r="2033" spans="1:7" x14ac:dyDescent="0.25">
      <c r="A2033" s="59">
        <v>28</v>
      </c>
      <c r="B2033" s="59">
        <v>74</v>
      </c>
      <c r="C2033" s="59">
        <v>122</v>
      </c>
      <c r="D2033" s="59">
        <v>48</v>
      </c>
      <c r="E2033" s="59">
        <v>46</v>
      </c>
      <c r="F2033" s="59">
        <v>15</v>
      </c>
      <c r="G2033" s="59">
        <v>462</v>
      </c>
    </row>
    <row r="2034" spans="1:7" x14ac:dyDescent="0.25">
      <c r="A2034" s="59">
        <v>89</v>
      </c>
      <c r="B2034" s="59">
        <v>124</v>
      </c>
      <c r="C2034" s="59">
        <v>210</v>
      </c>
      <c r="D2034" s="59">
        <v>86</v>
      </c>
      <c r="E2034" s="59">
        <v>35</v>
      </c>
      <c r="F2034" s="59">
        <v>24</v>
      </c>
      <c r="G2034" s="59">
        <v>1003</v>
      </c>
    </row>
    <row r="2035" spans="1:7" x14ac:dyDescent="0.25">
      <c r="A2035" s="59">
        <v>133</v>
      </c>
      <c r="B2035" s="59">
        <v>179</v>
      </c>
      <c r="C2035" s="59">
        <v>302</v>
      </c>
      <c r="D2035" s="59">
        <v>203</v>
      </c>
      <c r="E2035" s="59">
        <v>46</v>
      </c>
      <c r="F2035" s="59">
        <v>34</v>
      </c>
      <c r="G2035" s="59">
        <v>959</v>
      </c>
    </row>
    <row r="2036" spans="1:7" x14ac:dyDescent="0.25">
      <c r="A2036" s="59">
        <v>52</v>
      </c>
      <c r="B2036" s="59">
        <v>79</v>
      </c>
      <c r="C2036" s="59">
        <v>133</v>
      </c>
      <c r="D2036" s="59">
        <v>54</v>
      </c>
      <c r="E2036" s="59">
        <v>27</v>
      </c>
      <c r="F2036" s="59">
        <v>15</v>
      </c>
      <c r="G2036" s="59">
        <v>601</v>
      </c>
    </row>
    <row r="2037" spans="1:7" x14ac:dyDescent="0.25">
      <c r="A2037" s="59">
        <v>309</v>
      </c>
      <c r="B2037" s="59">
        <v>453</v>
      </c>
      <c r="C2037" s="59">
        <v>747</v>
      </c>
      <c r="D2037" s="59">
        <v>295</v>
      </c>
      <c r="E2037" s="59">
        <v>144</v>
      </c>
      <c r="F2037" s="59">
        <v>111</v>
      </c>
      <c r="G2037" s="59">
        <v>1727</v>
      </c>
    </row>
    <row r="2038" spans="1:7" x14ac:dyDescent="0.25">
      <c r="A2038" s="59">
        <v>-189</v>
      </c>
      <c r="B2038" s="59">
        <v>-93</v>
      </c>
      <c r="C2038" s="59">
        <v>148</v>
      </c>
      <c r="D2038" s="59">
        <v>263</v>
      </c>
      <c r="E2038" s="59">
        <v>96</v>
      </c>
      <c r="F2038" s="59">
        <v>74</v>
      </c>
      <c r="G2038" s="59">
        <v>5121</v>
      </c>
    </row>
    <row r="2039" spans="1:7" x14ac:dyDescent="0.25">
      <c r="A2039" s="59">
        <v>-224</v>
      </c>
      <c r="B2039" s="59">
        <v>-69</v>
      </c>
      <c r="C2039" s="59">
        <v>66</v>
      </c>
      <c r="D2039" s="59">
        <v>210</v>
      </c>
      <c r="E2039" s="59">
        <v>155</v>
      </c>
      <c r="F2039" s="59">
        <v>122</v>
      </c>
      <c r="G2039" s="59">
        <v>3641</v>
      </c>
    </row>
    <row r="2040" spans="1:7" x14ac:dyDescent="0.25">
      <c r="A2040" s="59">
        <v>312</v>
      </c>
      <c r="B2040" s="59">
        <v>407</v>
      </c>
      <c r="C2040" s="59">
        <v>657</v>
      </c>
      <c r="D2040" s="59">
        <v>163</v>
      </c>
      <c r="E2040" s="59">
        <v>95</v>
      </c>
      <c r="F2040" s="59">
        <v>70</v>
      </c>
      <c r="G2040" s="59">
        <v>723</v>
      </c>
    </row>
    <row r="2041" spans="1:7" x14ac:dyDescent="0.25">
      <c r="A2041" s="59">
        <v>271</v>
      </c>
      <c r="B2041" s="59">
        <v>420</v>
      </c>
      <c r="C2041" s="59">
        <v>699</v>
      </c>
      <c r="D2041" s="59">
        <v>352</v>
      </c>
      <c r="E2041" s="59">
        <v>149</v>
      </c>
      <c r="F2041" s="59">
        <v>97</v>
      </c>
      <c r="G2041" s="59">
        <v>2642</v>
      </c>
    </row>
    <row r="2042" spans="1:7" x14ac:dyDescent="0.25">
      <c r="A2042" s="59">
        <v>46</v>
      </c>
      <c r="B2042" s="59">
        <v>71</v>
      </c>
      <c r="C2042" s="59">
        <v>120</v>
      </c>
      <c r="D2042" s="59">
        <v>49</v>
      </c>
      <c r="E2042" s="59">
        <v>25</v>
      </c>
      <c r="F2042" s="59">
        <v>13</v>
      </c>
      <c r="G2042" s="59">
        <v>845</v>
      </c>
    </row>
    <row r="2043" spans="1:7" x14ac:dyDescent="0.25">
      <c r="A2043" s="59">
        <v>31</v>
      </c>
      <c r="B2043" s="59">
        <v>51</v>
      </c>
      <c r="C2043" s="59">
        <v>85</v>
      </c>
      <c r="D2043" s="59">
        <v>34</v>
      </c>
      <c r="E2043" s="59">
        <v>20</v>
      </c>
      <c r="F2043" s="59">
        <v>9</v>
      </c>
      <c r="G2043" s="59">
        <v>863</v>
      </c>
    </row>
    <row r="2044" spans="1:7" x14ac:dyDescent="0.25">
      <c r="A2044" s="59">
        <v>77</v>
      </c>
      <c r="B2044" s="59">
        <v>120</v>
      </c>
      <c r="C2044" s="59">
        <v>214</v>
      </c>
      <c r="D2044" s="59">
        <v>94</v>
      </c>
      <c r="E2044" s="59">
        <v>43</v>
      </c>
      <c r="F2044" s="59">
        <v>31</v>
      </c>
      <c r="G2044" s="59">
        <v>540</v>
      </c>
    </row>
    <row r="2045" spans="1:7" x14ac:dyDescent="0.25">
      <c r="A2045" s="59">
        <v>26</v>
      </c>
      <c r="B2045" s="59">
        <v>85</v>
      </c>
      <c r="C2045" s="59">
        <v>153</v>
      </c>
      <c r="D2045" s="59">
        <v>68</v>
      </c>
      <c r="E2045" s="59">
        <v>59</v>
      </c>
      <c r="F2045" s="59">
        <v>25</v>
      </c>
      <c r="G2045" s="59">
        <v>619</v>
      </c>
    </row>
    <row r="2046" spans="1:7" x14ac:dyDescent="0.25">
      <c r="A2046" s="59">
        <v>-3</v>
      </c>
      <c r="B2046" s="59">
        <v>76</v>
      </c>
      <c r="C2046" s="59">
        <v>131</v>
      </c>
      <c r="D2046" s="59">
        <v>55</v>
      </c>
      <c r="E2046" s="59">
        <v>79</v>
      </c>
      <c r="F2046" s="59">
        <v>49</v>
      </c>
      <c r="G2046" s="59">
        <v>-1053</v>
      </c>
    </row>
    <row r="2047" spans="1:7" x14ac:dyDescent="0.25">
      <c r="A2047" s="59">
        <v>31</v>
      </c>
      <c r="B2047" s="59">
        <v>66</v>
      </c>
      <c r="C2047" s="59">
        <v>107</v>
      </c>
      <c r="D2047" s="59">
        <v>41</v>
      </c>
      <c r="E2047" s="59">
        <v>35</v>
      </c>
      <c r="F2047" s="59">
        <v>12</v>
      </c>
      <c r="G2047" s="59">
        <v>320</v>
      </c>
    </row>
    <row r="2048" spans="1:7" x14ac:dyDescent="0.25">
      <c r="A2048" s="59">
        <v>27</v>
      </c>
      <c r="B2048" s="59">
        <v>63</v>
      </c>
      <c r="C2048" s="59">
        <v>106</v>
      </c>
      <c r="D2048" s="59">
        <v>43</v>
      </c>
      <c r="E2048" s="59">
        <v>36</v>
      </c>
      <c r="F2048" s="59">
        <v>13</v>
      </c>
      <c r="G2048" s="59">
        <v>466</v>
      </c>
    </row>
    <row r="2049" spans="1:7" x14ac:dyDescent="0.25">
      <c r="A2049" s="59">
        <v>27</v>
      </c>
      <c r="B2049" s="59">
        <v>74</v>
      </c>
      <c r="C2049" s="59">
        <v>122</v>
      </c>
      <c r="D2049" s="59">
        <v>48</v>
      </c>
      <c r="E2049" s="59">
        <v>47</v>
      </c>
      <c r="F2049" s="59">
        <v>15</v>
      </c>
      <c r="G2049" s="59">
        <v>462</v>
      </c>
    </row>
    <row r="2050" spans="1:7" x14ac:dyDescent="0.25">
      <c r="A2050" s="59">
        <v>16</v>
      </c>
      <c r="B2050" s="59">
        <v>68</v>
      </c>
      <c r="C2050" s="59">
        <v>160</v>
      </c>
      <c r="D2050" s="59">
        <v>92</v>
      </c>
      <c r="E2050" s="59">
        <v>52</v>
      </c>
      <c r="F2050" s="59">
        <v>28</v>
      </c>
      <c r="G2050" s="59">
        <v>1898</v>
      </c>
    </row>
    <row r="2051" spans="1:7" x14ac:dyDescent="0.25">
      <c r="A2051" s="59">
        <v>9</v>
      </c>
      <c r="B2051" s="59">
        <v>25</v>
      </c>
      <c r="C2051" s="59">
        <v>41</v>
      </c>
      <c r="D2051" s="59">
        <v>16</v>
      </c>
      <c r="E2051" s="59">
        <v>16</v>
      </c>
      <c r="F2051" s="59">
        <v>4</v>
      </c>
      <c r="G2051" s="59">
        <v>851</v>
      </c>
    </row>
    <row r="2052" spans="1:7" x14ac:dyDescent="0.25">
      <c r="A2052" s="59">
        <v>7</v>
      </c>
      <c r="B2052" s="59">
        <v>38</v>
      </c>
      <c r="C2052" s="59">
        <v>69</v>
      </c>
      <c r="D2052" s="59">
        <v>31</v>
      </c>
      <c r="E2052" s="59">
        <v>31</v>
      </c>
      <c r="F2052" s="59">
        <v>9</v>
      </c>
      <c r="G2052" s="59">
        <v>1009</v>
      </c>
    </row>
    <row r="2053" spans="1:7" x14ac:dyDescent="0.25">
      <c r="A2053" s="59">
        <v>-15</v>
      </c>
      <c r="B2053" s="59">
        <v>25</v>
      </c>
      <c r="C2053" s="59">
        <v>45</v>
      </c>
      <c r="D2053" s="59">
        <v>20</v>
      </c>
      <c r="E2053" s="59">
        <v>40</v>
      </c>
      <c r="F2053" s="59">
        <v>7</v>
      </c>
      <c r="G2053" s="59">
        <v>-598</v>
      </c>
    </row>
    <row r="2054" spans="1:7" x14ac:dyDescent="0.25">
      <c r="A2054" s="59">
        <v>-5</v>
      </c>
      <c r="B2054" s="59">
        <v>69</v>
      </c>
      <c r="C2054" s="59">
        <v>118</v>
      </c>
      <c r="D2054" s="59">
        <v>49</v>
      </c>
      <c r="E2054" s="59">
        <v>74</v>
      </c>
      <c r="F2054" s="59">
        <v>44</v>
      </c>
      <c r="G2054" s="59">
        <v>335</v>
      </c>
    </row>
    <row r="2055" spans="1:7" x14ac:dyDescent="0.25">
      <c r="A2055" s="59">
        <v>12</v>
      </c>
      <c r="B2055" s="59">
        <v>51</v>
      </c>
      <c r="C2055" s="59">
        <v>89</v>
      </c>
      <c r="D2055" s="59">
        <v>38</v>
      </c>
      <c r="E2055" s="59">
        <v>39</v>
      </c>
      <c r="F2055" s="59">
        <v>12</v>
      </c>
      <c r="G2055" s="59">
        <v>256</v>
      </c>
    </row>
    <row r="2056" spans="1:7" x14ac:dyDescent="0.25">
      <c r="A2056" s="59">
        <v>66</v>
      </c>
      <c r="B2056" s="59">
        <v>104</v>
      </c>
      <c r="C2056" s="59">
        <v>185</v>
      </c>
      <c r="D2056" s="59">
        <v>81</v>
      </c>
      <c r="E2056" s="59">
        <v>38</v>
      </c>
      <c r="F2056" s="59">
        <v>26</v>
      </c>
      <c r="G2056" s="59">
        <v>551</v>
      </c>
    </row>
    <row r="2057" spans="1:7" x14ac:dyDescent="0.25">
      <c r="A2057" s="59">
        <v>28</v>
      </c>
      <c r="B2057" s="59">
        <v>49</v>
      </c>
      <c r="C2057" s="59">
        <v>82</v>
      </c>
      <c r="D2057" s="59">
        <v>33</v>
      </c>
      <c r="E2057" s="59">
        <v>21</v>
      </c>
      <c r="F2057" s="59">
        <v>9</v>
      </c>
      <c r="G2057" s="59">
        <v>870</v>
      </c>
    </row>
    <row r="2058" spans="1:7" x14ac:dyDescent="0.25">
      <c r="A2058" s="59">
        <v>22</v>
      </c>
      <c r="B2058" s="59">
        <v>80</v>
      </c>
      <c r="C2058" s="59">
        <v>145</v>
      </c>
      <c r="D2058" s="59">
        <v>65</v>
      </c>
      <c r="E2058" s="59">
        <v>58</v>
      </c>
      <c r="F2058" s="59">
        <v>24</v>
      </c>
      <c r="G2058" s="59">
        <v>403</v>
      </c>
    </row>
    <row r="2059" spans="1:7" x14ac:dyDescent="0.25">
      <c r="A2059" s="59">
        <v>20</v>
      </c>
      <c r="B2059" s="59">
        <v>145</v>
      </c>
      <c r="C2059" s="59">
        <v>250</v>
      </c>
      <c r="D2059" s="59">
        <v>94</v>
      </c>
      <c r="E2059" s="59">
        <v>125</v>
      </c>
      <c r="F2059" s="59">
        <v>95</v>
      </c>
      <c r="G2059" s="59">
        <v>716</v>
      </c>
    </row>
    <row r="2060" spans="1:7" x14ac:dyDescent="0.25">
      <c r="A2060" s="59">
        <v>121</v>
      </c>
      <c r="B2060" s="59">
        <v>186</v>
      </c>
      <c r="C2060" s="59">
        <v>320</v>
      </c>
      <c r="D2060" s="59">
        <v>67</v>
      </c>
      <c r="E2060" s="59">
        <v>65</v>
      </c>
      <c r="F2060" s="59">
        <v>41</v>
      </c>
      <c r="G2060" s="59">
        <v>-2248</v>
      </c>
    </row>
    <row r="2061" spans="1:7" x14ac:dyDescent="0.25">
      <c r="A2061" s="59">
        <v>24</v>
      </c>
      <c r="B2061" s="59">
        <v>44</v>
      </c>
      <c r="C2061" s="59">
        <v>73</v>
      </c>
      <c r="D2061" s="59">
        <v>29</v>
      </c>
      <c r="E2061" s="59">
        <v>20</v>
      </c>
      <c r="F2061" s="59">
        <v>8</v>
      </c>
      <c r="G2061" s="59">
        <v>490</v>
      </c>
    </row>
    <row r="2062" spans="1:7" x14ac:dyDescent="0.25">
      <c r="A2062" s="59">
        <v>72</v>
      </c>
      <c r="B2062" s="59">
        <v>133</v>
      </c>
      <c r="C2062" s="59">
        <v>221</v>
      </c>
      <c r="D2062" s="59">
        <v>88</v>
      </c>
      <c r="E2062" s="59">
        <v>61</v>
      </c>
      <c r="F2062" s="59">
        <v>29</v>
      </c>
      <c r="G2062" s="59">
        <v>817</v>
      </c>
    </row>
    <row r="2063" spans="1:7" x14ac:dyDescent="0.25">
      <c r="A2063" s="59">
        <v>188</v>
      </c>
      <c r="B2063" s="59">
        <v>284</v>
      </c>
      <c r="C2063" s="59">
        <v>525</v>
      </c>
      <c r="D2063" s="59">
        <v>276</v>
      </c>
      <c r="E2063" s="59">
        <v>96</v>
      </c>
      <c r="F2063" s="59">
        <v>74</v>
      </c>
      <c r="G2063" s="59">
        <v>1321</v>
      </c>
    </row>
    <row r="2064" spans="1:7" x14ac:dyDescent="0.25">
      <c r="A2064" s="59">
        <v>30</v>
      </c>
      <c r="B2064" s="59">
        <v>56</v>
      </c>
      <c r="C2064" s="59">
        <v>99</v>
      </c>
      <c r="D2064" s="59">
        <v>43</v>
      </c>
      <c r="E2064" s="59">
        <v>26</v>
      </c>
      <c r="F2064" s="59">
        <v>14</v>
      </c>
      <c r="G2064" s="59">
        <v>531</v>
      </c>
    </row>
    <row r="2065" spans="1:7" x14ac:dyDescent="0.25">
      <c r="A2065" s="59">
        <v>28</v>
      </c>
      <c r="B2065" s="59">
        <v>73</v>
      </c>
      <c r="C2065" s="59">
        <v>127</v>
      </c>
      <c r="D2065" s="59">
        <v>54</v>
      </c>
      <c r="E2065" s="59">
        <v>45</v>
      </c>
      <c r="F2065" s="59">
        <v>17</v>
      </c>
      <c r="G2065" s="59">
        <v>424</v>
      </c>
    </row>
    <row r="2066" spans="1:7" x14ac:dyDescent="0.25">
      <c r="A2066" s="59">
        <v>24</v>
      </c>
      <c r="B2066" s="59">
        <v>60</v>
      </c>
      <c r="C2066" s="59">
        <v>101</v>
      </c>
      <c r="D2066" s="59">
        <v>41</v>
      </c>
      <c r="E2066" s="59">
        <v>36</v>
      </c>
      <c r="F2066" s="59">
        <v>13</v>
      </c>
      <c r="G2066" s="59">
        <v>435</v>
      </c>
    </row>
    <row r="2067" spans="1:7" x14ac:dyDescent="0.25">
      <c r="A2067" s="59">
        <v>47</v>
      </c>
      <c r="B2067" s="59">
        <v>101</v>
      </c>
      <c r="C2067" s="59">
        <v>168</v>
      </c>
      <c r="D2067" s="59">
        <v>67</v>
      </c>
      <c r="E2067" s="59">
        <v>54</v>
      </c>
      <c r="F2067" s="59">
        <v>22</v>
      </c>
      <c r="G2067" s="59">
        <v>-1239</v>
      </c>
    </row>
    <row r="2068" spans="1:7" x14ac:dyDescent="0.25">
      <c r="A2068" s="59">
        <v>133</v>
      </c>
      <c r="B2068" s="59">
        <v>179</v>
      </c>
      <c r="C2068" s="59">
        <v>302</v>
      </c>
      <c r="D2068" s="59">
        <v>150</v>
      </c>
      <c r="E2068" s="59">
        <v>46</v>
      </c>
      <c r="F2068" s="59">
        <v>34</v>
      </c>
      <c r="G2068" s="59">
        <v>959</v>
      </c>
    </row>
    <row r="2069" spans="1:7" x14ac:dyDescent="0.25">
      <c r="A2069" s="59">
        <v>52</v>
      </c>
      <c r="B2069" s="59">
        <v>79</v>
      </c>
      <c r="C2069" s="59">
        <v>133</v>
      </c>
      <c r="D2069" s="59">
        <v>54</v>
      </c>
      <c r="E2069" s="59">
        <v>27</v>
      </c>
      <c r="F2069" s="59">
        <v>15</v>
      </c>
      <c r="G2069" s="59">
        <v>601</v>
      </c>
    </row>
    <row r="2070" spans="1:7" x14ac:dyDescent="0.25">
      <c r="A2070" s="59">
        <v>36</v>
      </c>
      <c r="B2070" s="59">
        <v>75</v>
      </c>
      <c r="C2070" s="59">
        <v>127</v>
      </c>
      <c r="D2070" s="59">
        <v>52</v>
      </c>
      <c r="E2070" s="59">
        <v>39</v>
      </c>
      <c r="F2070" s="59">
        <v>16</v>
      </c>
      <c r="G2070" s="59">
        <v>327</v>
      </c>
    </row>
    <row r="2071" spans="1:7" x14ac:dyDescent="0.25">
      <c r="A2071" s="59">
        <v>28</v>
      </c>
      <c r="B2071" s="59">
        <v>74</v>
      </c>
      <c r="C2071" s="59">
        <v>122</v>
      </c>
      <c r="D2071" s="59">
        <v>48</v>
      </c>
      <c r="E2071" s="59">
        <v>46</v>
      </c>
      <c r="F2071" s="59">
        <v>15</v>
      </c>
      <c r="G2071" s="59">
        <v>462</v>
      </c>
    </row>
    <row r="2072" spans="1:7" x14ac:dyDescent="0.25">
      <c r="A2072" s="59">
        <v>17</v>
      </c>
      <c r="B2072" s="59">
        <v>68</v>
      </c>
      <c r="C2072" s="59">
        <v>160</v>
      </c>
      <c r="D2072" s="59">
        <v>92</v>
      </c>
      <c r="E2072" s="59">
        <v>51</v>
      </c>
      <c r="F2072" s="59">
        <v>28</v>
      </c>
      <c r="G2072" s="59">
        <v>1898</v>
      </c>
    </row>
    <row r="2073" spans="1:7" x14ac:dyDescent="0.25">
      <c r="A2073" s="59">
        <v>-4</v>
      </c>
      <c r="B2073" s="59">
        <v>69</v>
      </c>
      <c r="C2073" s="59">
        <v>118</v>
      </c>
      <c r="D2073" s="59">
        <v>49</v>
      </c>
      <c r="E2073" s="59">
        <v>73</v>
      </c>
      <c r="F2073" s="59">
        <v>44</v>
      </c>
      <c r="G2073" s="59">
        <v>335</v>
      </c>
    </row>
    <row r="2074" spans="1:7" x14ac:dyDescent="0.25">
      <c r="A2074" s="59">
        <v>12</v>
      </c>
      <c r="B2074" s="59">
        <v>51</v>
      </c>
      <c r="C2074" s="59">
        <v>89</v>
      </c>
      <c r="D2074" s="59">
        <v>38</v>
      </c>
      <c r="E2074" s="59">
        <v>39</v>
      </c>
      <c r="F2074" s="59">
        <v>12</v>
      </c>
      <c r="G2074" s="59">
        <v>256</v>
      </c>
    </row>
    <row r="2075" spans="1:7" x14ac:dyDescent="0.25">
      <c r="A2075" s="59">
        <v>-15</v>
      </c>
      <c r="B2075" s="59">
        <v>25</v>
      </c>
      <c r="C2075" s="59">
        <v>45</v>
      </c>
      <c r="D2075" s="59">
        <v>20</v>
      </c>
      <c r="E2075" s="59">
        <v>40</v>
      </c>
      <c r="F2075" s="59">
        <v>7</v>
      </c>
      <c r="G2075" s="59">
        <v>218</v>
      </c>
    </row>
    <row r="2076" spans="1:7" x14ac:dyDescent="0.25">
      <c r="A2076" s="59">
        <v>36</v>
      </c>
      <c r="B2076" s="59">
        <v>76</v>
      </c>
      <c r="C2076" s="59">
        <v>139</v>
      </c>
      <c r="D2076" s="59">
        <v>63</v>
      </c>
      <c r="E2076" s="59">
        <v>40</v>
      </c>
      <c r="F2076" s="59">
        <v>19</v>
      </c>
      <c r="G2076" s="59">
        <v>1075</v>
      </c>
    </row>
    <row r="2077" spans="1:7" x14ac:dyDescent="0.25">
      <c r="A2077" s="59">
        <v>21</v>
      </c>
      <c r="B2077" s="59">
        <v>65</v>
      </c>
      <c r="C2077" s="59">
        <v>114</v>
      </c>
      <c r="D2077" s="59">
        <v>49</v>
      </c>
      <c r="E2077" s="59">
        <v>44</v>
      </c>
      <c r="F2077" s="59">
        <v>16</v>
      </c>
      <c r="G2077" s="59">
        <v>392</v>
      </c>
    </row>
    <row r="2078" spans="1:7" x14ac:dyDescent="0.25">
      <c r="A2078" s="59">
        <v>26</v>
      </c>
      <c r="B2078" s="59">
        <v>85</v>
      </c>
      <c r="C2078" s="59">
        <v>153</v>
      </c>
      <c r="D2078" s="59">
        <v>68</v>
      </c>
      <c r="E2078" s="59">
        <v>59</v>
      </c>
      <c r="F2078" s="59">
        <v>25</v>
      </c>
      <c r="G2078" s="59">
        <v>619</v>
      </c>
    </row>
    <row r="2079" spans="1:7" x14ac:dyDescent="0.25">
      <c r="A2079" s="59">
        <v>26</v>
      </c>
      <c r="B2079" s="59">
        <v>46</v>
      </c>
      <c r="C2079" s="59">
        <v>77</v>
      </c>
      <c r="D2079" s="59">
        <v>31</v>
      </c>
      <c r="E2079" s="59">
        <v>20</v>
      </c>
      <c r="F2079" s="59">
        <v>8</v>
      </c>
      <c r="G2079" s="59">
        <v>844</v>
      </c>
    </row>
    <row r="2080" spans="1:7" x14ac:dyDescent="0.25">
      <c r="A2080" s="59">
        <v>77</v>
      </c>
      <c r="B2080" s="59">
        <v>120</v>
      </c>
      <c r="C2080" s="59">
        <v>214</v>
      </c>
      <c r="D2080" s="59">
        <v>94</v>
      </c>
      <c r="E2080" s="59">
        <v>43</v>
      </c>
      <c r="F2080" s="59">
        <v>31</v>
      </c>
      <c r="G2080" s="59">
        <v>540</v>
      </c>
    </row>
    <row r="2081" spans="1:7" x14ac:dyDescent="0.25">
      <c r="A2081" s="59">
        <v>47</v>
      </c>
      <c r="B2081" s="59">
        <v>73</v>
      </c>
      <c r="C2081" s="59">
        <v>123</v>
      </c>
      <c r="D2081" s="59">
        <v>50</v>
      </c>
      <c r="E2081" s="59">
        <v>26</v>
      </c>
      <c r="F2081" s="59">
        <v>14</v>
      </c>
      <c r="G2081" s="59">
        <v>898</v>
      </c>
    </row>
    <row r="2082" spans="1:7" x14ac:dyDescent="0.25">
      <c r="A2082" s="59">
        <v>89</v>
      </c>
      <c r="B2082" s="59">
        <v>124</v>
      </c>
      <c r="C2082" s="59">
        <v>210</v>
      </c>
      <c r="D2082" s="59">
        <v>86</v>
      </c>
      <c r="E2082" s="59">
        <v>35</v>
      </c>
      <c r="F2082" s="59">
        <v>24</v>
      </c>
      <c r="G2082" s="59">
        <v>1003</v>
      </c>
    </row>
    <row r="2083" spans="1:7" x14ac:dyDescent="0.25">
      <c r="A2083" s="59">
        <v>188</v>
      </c>
      <c r="B2083" s="59">
        <v>284</v>
      </c>
      <c r="C2083" s="59">
        <v>525</v>
      </c>
      <c r="D2083" s="59">
        <v>207</v>
      </c>
      <c r="E2083" s="59">
        <v>96</v>
      </c>
      <c r="F2083" s="59">
        <v>74</v>
      </c>
      <c r="G2083" s="59">
        <v>1321</v>
      </c>
    </row>
    <row r="2084" spans="1:7" x14ac:dyDescent="0.25">
      <c r="A2084" s="59">
        <v>29</v>
      </c>
      <c r="B2084" s="59">
        <v>56</v>
      </c>
      <c r="C2084" s="59">
        <v>99</v>
      </c>
      <c r="D2084" s="59">
        <v>43</v>
      </c>
      <c r="E2084" s="59">
        <v>27</v>
      </c>
      <c r="F2084" s="59">
        <v>14</v>
      </c>
      <c r="G2084" s="59">
        <v>531</v>
      </c>
    </row>
    <row r="2085" spans="1:7" x14ac:dyDescent="0.25">
      <c r="A2085" s="59">
        <v>134</v>
      </c>
      <c r="B2085" s="59">
        <v>179</v>
      </c>
      <c r="C2085" s="59">
        <v>302</v>
      </c>
      <c r="D2085" s="59">
        <v>123</v>
      </c>
      <c r="E2085" s="59">
        <v>45</v>
      </c>
      <c r="F2085" s="59">
        <v>34</v>
      </c>
      <c r="G2085" s="59">
        <v>959</v>
      </c>
    </row>
    <row r="2086" spans="1:7" x14ac:dyDescent="0.25">
      <c r="A2086" s="59">
        <v>53</v>
      </c>
      <c r="B2086" s="59">
        <v>79</v>
      </c>
      <c r="C2086" s="59">
        <v>133</v>
      </c>
      <c r="D2086" s="59">
        <v>54</v>
      </c>
      <c r="E2086" s="59">
        <v>26</v>
      </c>
      <c r="F2086" s="59">
        <v>15</v>
      </c>
      <c r="G2086" s="59">
        <v>601</v>
      </c>
    </row>
    <row r="2087" spans="1:7" x14ac:dyDescent="0.25">
      <c r="A2087" s="59">
        <v>47</v>
      </c>
      <c r="B2087" s="59">
        <v>101</v>
      </c>
      <c r="C2087" s="59">
        <v>168</v>
      </c>
      <c r="D2087" s="59">
        <v>67</v>
      </c>
      <c r="E2087" s="59">
        <v>54</v>
      </c>
      <c r="F2087" s="59">
        <v>22</v>
      </c>
      <c r="G2087" s="59">
        <v>677</v>
      </c>
    </row>
    <row r="2088" spans="1:7" x14ac:dyDescent="0.25">
      <c r="A2088" s="59">
        <v>-88</v>
      </c>
      <c r="B2088" s="59">
        <v>-25</v>
      </c>
      <c r="C2088" s="59">
        <v>102</v>
      </c>
      <c r="D2088" s="59">
        <v>88</v>
      </c>
      <c r="E2088" s="59">
        <v>63</v>
      </c>
      <c r="F2088" s="59">
        <v>40</v>
      </c>
      <c r="G2088" s="59">
        <v>2947</v>
      </c>
    </row>
    <row r="2089" spans="1:7" x14ac:dyDescent="0.25">
      <c r="A2089" s="59">
        <v>271</v>
      </c>
      <c r="B2089" s="59">
        <v>420</v>
      </c>
      <c r="C2089" s="59">
        <v>699</v>
      </c>
      <c r="D2089" s="59">
        <v>278</v>
      </c>
      <c r="E2089" s="59">
        <v>149</v>
      </c>
      <c r="F2089" s="59">
        <v>97</v>
      </c>
      <c r="G2089" s="59">
        <v>2642</v>
      </c>
    </row>
    <row r="2090" spans="1:7" x14ac:dyDescent="0.25">
      <c r="A2090" s="59">
        <v>-149</v>
      </c>
      <c r="B2090" s="59">
        <v>-32</v>
      </c>
      <c r="C2090" s="59">
        <v>192</v>
      </c>
      <c r="D2090" s="59">
        <v>200</v>
      </c>
      <c r="E2090" s="59">
        <v>117</v>
      </c>
      <c r="F2090" s="59">
        <v>73</v>
      </c>
      <c r="G2090" s="59">
        <v>4216</v>
      </c>
    </row>
    <row r="2091" spans="1:7" x14ac:dyDescent="0.25">
      <c r="A2091" s="59">
        <v>157</v>
      </c>
      <c r="B2091" s="59">
        <v>251</v>
      </c>
      <c r="C2091" s="59">
        <v>501</v>
      </c>
      <c r="D2091" s="59">
        <v>305</v>
      </c>
      <c r="E2091" s="59">
        <v>94</v>
      </c>
      <c r="F2091" s="59">
        <v>70</v>
      </c>
      <c r="G2091" s="59">
        <v>1820</v>
      </c>
    </row>
    <row r="2092" spans="1:7" x14ac:dyDescent="0.25">
      <c r="A2092" s="59">
        <v>31</v>
      </c>
      <c r="B2092" s="59">
        <v>187</v>
      </c>
      <c r="C2092" s="59">
        <v>322</v>
      </c>
      <c r="D2092" s="59">
        <v>128</v>
      </c>
      <c r="E2092" s="59">
        <v>156</v>
      </c>
      <c r="F2092" s="59">
        <v>122</v>
      </c>
      <c r="G2092" s="59">
        <v>940</v>
      </c>
    </row>
    <row r="2093" spans="1:7" x14ac:dyDescent="0.25">
      <c r="A2093" s="59">
        <v>216</v>
      </c>
      <c r="B2093" s="59">
        <v>329</v>
      </c>
      <c r="C2093" s="59">
        <v>576</v>
      </c>
      <c r="D2093" s="59">
        <v>209</v>
      </c>
      <c r="E2093" s="59">
        <v>113</v>
      </c>
      <c r="F2093" s="59">
        <v>81</v>
      </c>
      <c r="G2093" s="59">
        <v>1744</v>
      </c>
    </row>
    <row r="2094" spans="1:7" x14ac:dyDescent="0.25">
      <c r="A2094" s="59">
        <v>32</v>
      </c>
      <c r="B2094" s="59">
        <v>187</v>
      </c>
      <c r="C2094" s="59">
        <v>322</v>
      </c>
      <c r="D2094" s="59">
        <v>181</v>
      </c>
      <c r="E2094" s="59">
        <v>155</v>
      </c>
      <c r="F2094" s="59">
        <v>122</v>
      </c>
      <c r="G2094" s="59">
        <v>940</v>
      </c>
    </row>
    <row r="2095" spans="1:7" x14ac:dyDescent="0.25">
      <c r="A2095" s="59">
        <v>194</v>
      </c>
      <c r="B2095" s="59">
        <v>310</v>
      </c>
      <c r="C2095" s="59">
        <v>534</v>
      </c>
      <c r="D2095" s="59">
        <v>195</v>
      </c>
      <c r="E2095" s="59">
        <v>116</v>
      </c>
      <c r="F2095" s="59">
        <v>73</v>
      </c>
      <c r="G2095" s="59">
        <v>1191</v>
      </c>
    </row>
    <row r="2096" spans="1:7" x14ac:dyDescent="0.25">
      <c r="A2096" s="59">
        <v>122</v>
      </c>
      <c r="B2096" s="59">
        <v>185</v>
      </c>
      <c r="C2096" s="59">
        <v>312</v>
      </c>
      <c r="D2096" s="59">
        <v>96</v>
      </c>
      <c r="E2096" s="59">
        <v>63</v>
      </c>
      <c r="F2096" s="59">
        <v>40</v>
      </c>
      <c r="G2096" s="59">
        <v>830</v>
      </c>
    </row>
    <row r="2097" spans="1:7" x14ac:dyDescent="0.25">
      <c r="A2097" s="59">
        <v>215</v>
      </c>
      <c r="B2097" s="59">
        <v>329</v>
      </c>
      <c r="C2097" s="59">
        <v>576</v>
      </c>
      <c r="D2097" s="59">
        <v>275</v>
      </c>
      <c r="E2097" s="59">
        <v>114</v>
      </c>
      <c r="F2097" s="59">
        <v>81</v>
      </c>
      <c r="G2097" s="59">
        <v>1744</v>
      </c>
    </row>
    <row r="2098" spans="1:7" x14ac:dyDescent="0.25">
      <c r="A2098" s="59">
        <v>157</v>
      </c>
      <c r="B2098" s="59">
        <v>251</v>
      </c>
      <c r="C2098" s="59">
        <v>501</v>
      </c>
      <c r="D2098" s="59">
        <v>313</v>
      </c>
      <c r="E2098" s="59">
        <v>94</v>
      </c>
      <c r="F2098" s="59">
        <v>70</v>
      </c>
      <c r="G2098" s="59">
        <v>1820</v>
      </c>
    </row>
    <row r="2099" spans="1:7" x14ac:dyDescent="0.25">
      <c r="A2099" s="59">
        <v>-408</v>
      </c>
      <c r="B2099" s="59">
        <v>-294</v>
      </c>
      <c r="C2099" s="59">
        <v>31</v>
      </c>
      <c r="D2099" s="59">
        <v>294</v>
      </c>
      <c r="E2099" s="59">
        <v>145</v>
      </c>
      <c r="F2099" s="59">
        <v>111</v>
      </c>
      <c r="G2099" s="59">
        <v>8252</v>
      </c>
    </row>
    <row r="2100" spans="1:7" x14ac:dyDescent="0.25">
      <c r="A2100" s="59">
        <v>1</v>
      </c>
      <c r="B2100" s="59">
        <v>49</v>
      </c>
      <c r="C2100" s="59">
        <v>88</v>
      </c>
      <c r="D2100" s="59">
        <v>39</v>
      </c>
      <c r="E2100" s="59">
        <v>48</v>
      </c>
      <c r="F2100" s="59">
        <v>14</v>
      </c>
      <c r="G2100" s="59">
        <v>250</v>
      </c>
    </row>
    <row r="2101" spans="1:7" x14ac:dyDescent="0.25">
      <c r="A2101" s="59">
        <v>8</v>
      </c>
      <c r="B2101" s="59">
        <v>38</v>
      </c>
      <c r="C2101" s="59">
        <v>69</v>
      </c>
      <c r="D2101" s="59">
        <v>31</v>
      </c>
      <c r="E2101" s="59">
        <v>30</v>
      </c>
      <c r="F2101" s="59">
        <v>9</v>
      </c>
      <c r="G2101" s="59">
        <v>1009</v>
      </c>
    </row>
    <row r="2102" spans="1:7" x14ac:dyDescent="0.25">
      <c r="A2102" s="59">
        <v>31</v>
      </c>
      <c r="B2102" s="59">
        <v>43</v>
      </c>
      <c r="C2102" s="59">
        <v>43</v>
      </c>
      <c r="D2102" s="59">
        <v>0</v>
      </c>
      <c r="E2102" s="59">
        <v>12</v>
      </c>
      <c r="F2102" s="59">
        <v>0</v>
      </c>
      <c r="G2102" s="59">
        <v>344</v>
      </c>
    </row>
    <row r="2103" spans="1:7" x14ac:dyDescent="0.25">
      <c r="A2103" s="59">
        <v>10</v>
      </c>
      <c r="B2103" s="59">
        <v>25</v>
      </c>
      <c r="C2103" s="59">
        <v>41</v>
      </c>
      <c r="D2103" s="59">
        <v>16</v>
      </c>
      <c r="E2103" s="59">
        <v>15</v>
      </c>
      <c r="F2103" s="59">
        <v>4</v>
      </c>
      <c r="G2103" s="59">
        <v>851</v>
      </c>
    </row>
    <row r="2104" spans="1:7" x14ac:dyDescent="0.25">
      <c r="A2104" s="59">
        <v>17</v>
      </c>
      <c r="B2104" s="59">
        <v>35</v>
      </c>
      <c r="C2104" s="59">
        <v>58</v>
      </c>
      <c r="D2104" s="59">
        <v>23</v>
      </c>
      <c r="E2104" s="59">
        <v>18</v>
      </c>
      <c r="F2104" s="59">
        <v>6</v>
      </c>
      <c r="G2104" s="59">
        <v>807</v>
      </c>
    </row>
    <row r="2105" spans="1:7" x14ac:dyDescent="0.25">
      <c r="A2105" s="59">
        <v>19</v>
      </c>
      <c r="B2105" s="59">
        <v>36</v>
      </c>
      <c r="C2105" s="59">
        <v>60</v>
      </c>
      <c r="D2105" s="59">
        <v>24</v>
      </c>
      <c r="E2105" s="59">
        <v>17</v>
      </c>
      <c r="F2105" s="59">
        <v>6</v>
      </c>
      <c r="G2105" s="59">
        <v>829</v>
      </c>
    </row>
    <row r="2106" spans="1:7" x14ac:dyDescent="0.25">
      <c r="A2106" s="59">
        <v>66</v>
      </c>
      <c r="B2106" s="59">
        <v>104</v>
      </c>
      <c r="C2106" s="59">
        <v>185</v>
      </c>
      <c r="D2106" s="59">
        <v>81</v>
      </c>
      <c r="E2106" s="59">
        <v>38</v>
      </c>
      <c r="F2106" s="59">
        <v>26</v>
      </c>
      <c r="G2106" s="59">
        <v>551</v>
      </c>
    </row>
    <row r="2107" spans="1:7" x14ac:dyDescent="0.25">
      <c r="A2107" s="59">
        <v>25</v>
      </c>
      <c r="B2107" s="59">
        <v>44</v>
      </c>
      <c r="C2107" s="59">
        <v>73</v>
      </c>
      <c r="D2107" s="59">
        <v>29</v>
      </c>
      <c r="E2107" s="59">
        <v>19</v>
      </c>
      <c r="F2107" s="59">
        <v>8</v>
      </c>
      <c r="G2107" s="59">
        <v>490</v>
      </c>
    </row>
    <row r="2108" spans="1:7" x14ac:dyDescent="0.25">
      <c r="A2108" s="59">
        <v>73</v>
      </c>
      <c r="B2108" s="59">
        <v>133</v>
      </c>
      <c r="C2108" s="59">
        <v>221</v>
      </c>
      <c r="D2108" s="59">
        <v>88</v>
      </c>
      <c r="E2108" s="59">
        <v>60</v>
      </c>
      <c r="F2108" s="59">
        <v>29</v>
      </c>
      <c r="G2108" s="59">
        <v>817</v>
      </c>
    </row>
    <row r="2109" spans="1:7" x14ac:dyDescent="0.25">
      <c r="A2109" s="59">
        <v>121</v>
      </c>
      <c r="B2109" s="59">
        <v>186</v>
      </c>
      <c r="C2109" s="59">
        <v>320</v>
      </c>
      <c r="D2109" s="59">
        <v>119</v>
      </c>
      <c r="E2109" s="59">
        <v>65</v>
      </c>
      <c r="F2109" s="59">
        <v>41</v>
      </c>
      <c r="G2109" s="59">
        <v>690</v>
      </c>
    </row>
    <row r="2110" spans="1:7" x14ac:dyDescent="0.25">
      <c r="A2110" s="59">
        <v>-7</v>
      </c>
      <c r="B2110" s="59">
        <v>65</v>
      </c>
      <c r="C2110" s="59">
        <v>112</v>
      </c>
      <c r="D2110" s="59">
        <v>47</v>
      </c>
      <c r="E2110" s="59">
        <v>72</v>
      </c>
      <c r="F2110" s="59">
        <v>42</v>
      </c>
      <c r="G2110" s="59">
        <v>521</v>
      </c>
    </row>
    <row r="2111" spans="1:7" x14ac:dyDescent="0.25">
      <c r="A2111" s="59">
        <v>1</v>
      </c>
      <c r="B2111" s="59">
        <v>57</v>
      </c>
      <c r="C2111" s="59">
        <v>98</v>
      </c>
      <c r="D2111" s="59">
        <v>41</v>
      </c>
      <c r="E2111" s="59">
        <v>56</v>
      </c>
      <c r="F2111" s="59">
        <v>13</v>
      </c>
      <c r="G2111" s="59">
        <v>482</v>
      </c>
    </row>
    <row r="2112" spans="1:7" x14ac:dyDescent="0.25">
      <c r="A2112" s="59">
        <v>25</v>
      </c>
      <c r="B2112" s="59">
        <v>60</v>
      </c>
      <c r="C2112" s="59">
        <v>101</v>
      </c>
      <c r="D2112" s="59">
        <v>41</v>
      </c>
      <c r="E2112" s="59">
        <v>35</v>
      </c>
      <c r="F2112" s="59">
        <v>13</v>
      </c>
      <c r="G2112" s="59">
        <v>435</v>
      </c>
    </row>
    <row r="2113" spans="1:7" x14ac:dyDescent="0.25">
      <c r="A2113" s="59">
        <v>6</v>
      </c>
      <c r="B2113" s="59">
        <v>57</v>
      </c>
      <c r="C2113" s="59">
        <v>103</v>
      </c>
      <c r="D2113" s="59">
        <v>46</v>
      </c>
      <c r="E2113" s="59">
        <v>51</v>
      </c>
      <c r="F2113" s="59">
        <v>17</v>
      </c>
      <c r="G2113" s="59">
        <v>422</v>
      </c>
    </row>
    <row r="2114" spans="1:7" x14ac:dyDescent="0.25">
      <c r="A2114" s="59">
        <v>28</v>
      </c>
      <c r="B2114" s="59">
        <v>73</v>
      </c>
      <c r="C2114" s="59">
        <v>127</v>
      </c>
      <c r="D2114" s="59">
        <v>54</v>
      </c>
      <c r="E2114" s="59">
        <v>45</v>
      </c>
      <c r="F2114" s="59">
        <v>17</v>
      </c>
      <c r="G2114" s="59">
        <v>424</v>
      </c>
    </row>
    <row r="2115" spans="1:7" x14ac:dyDescent="0.25">
      <c r="A2115" s="59">
        <v>87</v>
      </c>
      <c r="B2115" s="59">
        <v>153</v>
      </c>
      <c r="C2115" s="59">
        <v>306</v>
      </c>
      <c r="D2115" s="59">
        <v>219</v>
      </c>
      <c r="E2115" s="59">
        <v>66</v>
      </c>
      <c r="F2115" s="59">
        <v>42</v>
      </c>
      <c r="G2115" s="59">
        <v>1319</v>
      </c>
    </row>
    <row r="2116" spans="1:7" x14ac:dyDescent="0.25">
      <c r="A2116" s="59">
        <v>105</v>
      </c>
      <c r="B2116" s="59">
        <v>174</v>
      </c>
      <c r="C2116" s="59">
        <v>289</v>
      </c>
      <c r="D2116" s="59">
        <v>131</v>
      </c>
      <c r="E2116" s="59">
        <v>69</v>
      </c>
      <c r="F2116" s="59">
        <v>37</v>
      </c>
      <c r="G2116" s="59">
        <v>1166</v>
      </c>
    </row>
    <row r="2117" spans="1:7" x14ac:dyDescent="0.25">
      <c r="A2117" s="59">
        <v>46</v>
      </c>
      <c r="B2117" s="59">
        <v>71</v>
      </c>
      <c r="C2117" s="59">
        <v>120</v>
      </c>
      <c r="D2117" s="59">
        <v>49</v>
      </c>
      <c r="E2117" s="59">
        <v>25</v>
      </c>
      <c r="F2117" s="59">
        <v>13</v>
      </c>
      <c r="G2117" s="59">
        <v>845</v>
      </c>
    </row>
    <row r="2118" spans="1:7" x14ac:dyDescent="0.25">
      <c r="A2118" s="59">
        <v>30</v>
      </c>
      <c r="B2118" s="59">
        <v>66</v>
      </c>
      <c r="C2118" s="59">
        <v>107</v>
      </c>
      <c r="D2118" s="59">
        <v>41</v>
      </c>
      <c r="E2118" s="59">
        <v>36</v>
      </c>
      <c r="F2118" s="59">
        <v>12</v>
      </c>
      <c r="G2118" s="59">
        <v>320</v>
      </c>
    </row>
    <row r="2119" spans="1:7" x14ac:dyDescent="0.25">
      <c r="A2119" s="59">
        <v>28</v>
      </c>
      <c r="B2119" s="59">
        <v>63</v>
      </c>
      <c r="C2119" s="59">
        <v>106</v>
      </c>
      <c r="D2119" s="59">
        <v>43</v>
      </c>
      <c r="E2119" s="59">
        <v>35</v>
      </c>
      <c r="F2119" s="59">
        <v>13</v>
      </c>
      <c r="G2119" s="59">
        <v>466</v>
      </c>
    </row>
    <row r="2120" spans="1:7" x14ac:dyDescent="0.25">
      <c r="A2120" s="59">
        <v>-3</v>
      </c>
      <c r="B2120" s="59">
        <v>76</v>
      </c>
      <c r="C2120" s="59">
        <v>131</v>
      </c>
      <c r="D2120" s="59">
        <v>55</v>
      </c>
      <c r="E2120" s="59">
        <v>79</v>
      </c>
      <c r="F2120" s="59">
        <v>49</v>
      </c>
      <c r="G2120" s="59">
        <v>627</v>
      </c>
    </row>
    <row r="2121" spans="1:7" x14ac:dyDescent="0.25">
      <c r="A2121" s="59">
        <v>58</v>
      </c>
      <c r="B2121" s="59">
        <v>104</v>
      </c>
      <c r="C2121" s="59">
        <v>176</v>
      </c>
      <c r="D2121" s="59">
        <v>72</v>
      </c>
      <c r="E2121" s="59">
        <v>46</v>
      </c>
      <c r="F2121" s="59">
        <v>23</v>
      </c>
      <c r="G2121" s="59">
        <v>461</v>
      </c>
    </row>
    <row r="2122" spans="1:7" x14ac:dyDescent="0.25">
      <c r="A2122" s="59">
        <v>20</v>
      </c>
      <c r="B2122" s="59">
        <v>145</v>
      </c>
      <c r="C2122" s="59">
        <v>250</v>
      </c>
      <c r="D2122" s="59">
        <v>90</v>
      </c>
      <c r="E2122" s="59">
        <v>125</v>
      </c>
      <c r="F2122" s="59">
        <v>95</v>
      </c>
      <c r="G2122" s="59">
        <v>716</v>
      </c>
    </row>
    <row r="2123" spans="1:7" x14ac:dyDescent="0.25">
      <c r="A2123" s="59">
        <v>13</v>
      </c>
      <c r="B2123" s="59">
        <v>32</v>
      </c>
      <c r="C2123" s="59">
        <v>56</v>
      </c>
      <c r="D2123" s="59">
        <v>24</v>
      </c>
      <c r="E2123" s="59">
        <v>19</v>
      </c>
      <c r="F2123" s="59">
        <v>7</v>
      </c>
      <c r="G2123" s="59">
        <v>567</v>
      </c>
    </row>
    <row r="2124" spans="1:7" x14ac:dyDescent="0.25">
      <c r="A2124" s="59">
        <v>23</v>
      </c>
      <c r="B2124" s="59">
        <v>80</v>
      </c>
      <c r="C2124" s="59">
        <v>145</v>
      </c>
      <c r="D2124" s="59">
        <v>65</v>
      </c>
      <c r="E2124" s="59">
        <v>57</v>
      </c>
      <c r="F2124" s="59">
        <v>24</v>
      </c>
      <c r="G2124" s="59">
        <v>403</v>
      </c>
    </row>
    <row r="2125" spans="1:7" x14ac:dyDescent="0.25">
      <c r="A2125" s="59">
        <v>51</v>
      </c>
      <c r="B2125" s="59">
        <v>96</v>
      </c>
      <c r="C2125" s="59">
        <v>176</v>
      </c>
      <c r="D2125" s="59">
        <v>80</v>
      </c>
      <c r="E2125" s="59">
        <v>45</v>
      </c>
      <c r="F2125" s="59">
        <v>24</v>
      </c>
      <c r="G2125" s="59">
        <v>1079</v>
      </c>
    </row>
    <row r="2126" spans="1:7" x14ac:dyDescent="0.25">
      <c r="A2126" s="59">
        <v>154</v>
      </c>
      <c r="B2126" s="59">
        <v>171</v>
      </c>
      <c r="C2126" s="59">
        <v>382</v>
      </c>
      <c r="D2126" s="59">
        <v>232</v>
      </c>
      <c r="E2126" s="59">
        <v>76</v>
      </c>
      <c r="F2126" s="59">
        <v>47</v>
      </c>
      <c r="G2126" s="59">
        <v>1091</v>
      </c>
    </row>
    <row r="2127" spans="1:7" x14ac:dyDescent="0.25">
      <c r="A2127" s="59">
        <v>0</v>
      </c>
      <c r="B2127" s="59">
        <v>87</v>
      </c>
      <c r="C2127" s="59">
        <v>168</v>
      </c>
      <c r="D2127" s="59">
        <v>63</v>
      </c>
      <c r="E2127" s="59">
        <v>91</v>
      </c>
      <c r="F2127" s="59">
        <v>57</v>
      </c>
      <c r="G2127" s="59">
        <v>435</v>
      </c>
    </row>
    <row r="2128" spans="1:7" x14ac:dyDescent="0.25">
      <c r="A2128" s="59">
        <v>51</v>
      </c>
      <c r="B2128" s="59">
        <v>80</v>
      </c>
      <c r="C2128" s="59">
        <v>157</v>
      </c>
      <c r="D2128" s="59">
        <v>60</v>
      </c>
      <c r="E2128" s="59">
        <v>49</v>
      </c>
      <c r="F2128" s="59">
        <v>19</v>
      </c>
      <c r="G2128" s="59">
        <v>336</v>
      </c>
    </row>
    <row r="2129" spans="1:7" x14ac:dyDescent="0.25">
      <c r="A2129" s="59">
        <v>26</v>
      </c>
      <c r="B2129" s="59">
        <v>72</v>
      </c>
      <c r="C2129" s="59">
        <v>145</v>
      </c>
      <c r="D2129" s="59">
        <v>58</v>
      </c>
      <c r="E2129" s="59">
        <v>58</v>
      </c>
      <c r="F2129" s="59">
        <v>22</v>
      </c>
      <c r="G2129" s="59">
        <v>338</v>
      </c>
    </row>
    <row r="2130" spans="1:7" x14ac:dyDescent="0.25">
      <c r="A2130" s="59">
        <v>56</v>
      </c>
      <c r="B2130" s="59">
        <v>76</v>
      </c>
      <c r="C2130" s="59">
        <v>157</v>
      </c>
      <c r="D2130" s="59">
        <v>64</v>
      </c>
      <c r="E2130" s="59">
        <v>42</v>
      </c>
      <c r="F2130" s="59">
        <v>19</v>
      </c>
      <c r="G2130" s="59">
        <v>965</v>
      </c>
    </row>
    <row r="2131" spans="1:7" x14ac:dyDescent="0.25">
      <c r="A2131" s="59">
        <v>47</v>
      </c>
      <c r="B2131" s="59">
        <v>56</v>
      </c>
      <c r="C2131" s="59">
        <v>112</v>
      </c>
      <c r="D2131" s="59">
        <v>44</v>
      </c>
      <c r="E2131" s="59">
        <v>27</v>
      </c>
      <c r="F2131" s="59">
        <v>14</v>
      </c>
      <c r="G2131" s="59">
        <v>623</v>
      </c>
    </row>
    <row r="2132" spans="1:7" x14ac:dyDescent="0.25">
      <c r="A2132" s="59">
        <v>84</v>
      </c>
      <c r="B2132" s="59">
        <v>80</v>
      </c>
      <c r="C2132" s="59">
        <v>150</v>
      </c>
      <c r="D2132" s="59">
        <v>54</v>
      </c>
      <c r="E2132" s="59">
        <v>27</v>
      </c>
      <c r="F2132" s="59">
        <v>15</v>
      </c>
      <c r="G2132" s="59">
        <v>456</v>
      </c>
    </row>
    <row r="2133" spans="1:7" x14ac:dyDescent="0.25">
      <c r="A2133" s="59">
        <v>83</v>
      </c>
      <c r="B2133" s="59">
        <v>108</v>
      </c>
      <c r="C2133" s="59">
        <v>201</v>
      </c>
      <c r="D2133" s="59">
        <v>72</v>
      </c>
      <c r="E2133" s="59">
        <v>58</v>
      </c>
      <c r="F2133" s="59">
        <v>23</v>
      </c>
      <c r="G2133" s="59">
        <v>558</v>
      </c>
    </row>
    <row r="2134" spans="1:7" x14ac:dyDescent="0.25">
      <c r="A2134" s="59">
        <v>146</v>
      </c>
      <c r="B2134" s="59">
        <v>130</v>
      </c>
      <c r="C2134" s="59">
        <v>245</v>
      </c>
      <c r="D2134" s="59">
        <v>89</v>
      </c>
      <c r="E2134" s="59">
        <v>38</v>
      </c>
      <c r="F2134" s="59">
        <v>24</v>
      </c>
      <c r="G2134" s="59">
        <v>777</v>
      </c>
    </row>
    <row r="2135" spans="1:7" x14ac:dyDescent="0.25">
      <c r="A2135" s="59">
        <v>106</v>
      </c>
      <c r="B2135" s="59">
        <v>107</v>
      </c>
      <c r="C2135" s="59">
        <v>213</v>
      </c>
      <c r="D2135" s="59">
        <v>83</v>
      </c>
      <c r="E2135" s="59">
        <v>41</v>
      </c>
      <c r="F2135" s="59">
        <v>27</v>
      </c>
      <c r="G2135" s="59">
        <v>623</v>
      </c>
    </row>
    <row r="2136" spans="1:7" x14ac:dyDescent="0.25">
      <c r="A2136" s="59">
        <v>157</v>
      </c>
      <c r="B2136" s="59">
        <v>139</v>
      </c>
      <c r="C2136" s="59">
        <v>262</v>
      </c>
      <c r="D2136" s="59">
        <v>95</v>
      </c>
      <c r="E2136" s="59">
        <v>40</v>
      </c>
      <c r="F2136" s="59">
        <v>26</v>
      </c>
      <c r="G2136" s="59">
        <v>821</v>
      </c>
    </row>
    <row r="2137" spans="1:7" x14ac:dyDescent="0.25">
      <c r="A2137" s="59">
        <v>148</v>
      </c>
      <c r="B2137" s="59">
        <v>130</v>
      </c>
      <c r="C2137" s="59">
        <v>245</v>
      </c>
      <c r="D2137" s="59">
        <v>89</v>
      </c>
      <c r="E2137" s="59">
        <v>37</v>
      </c>
      <c r="F2137" s="59">
        <v>24</v>
      </c>
      <c r="G2137" s="59">
        <v>777</v>
      </c>
    </row>
    <row r="2138" spans="1:7" x14ac:dyDescent="0.25">
      <c r="A2138" s="59">
        <v>106</v>
      </c>
      <c r="B2138" s="59">
        <v>107</v>
      </c>
      <c r="C2138" s="59">
        <v>213</v>
      </c>
      <c r="D2138" s="59">
        <v>83</v>
      </c>
      <c r="E2138" s="59">
        <v>41</v>
      </c>
      <c r="F2138" s="59">
        <v>27</v>
      </c>
      <c r="G2138" s="59">
        <v>623</v>
      </c>
    </row>
    <row r="2139" spans="1:7" x14ac:dyDescent="0.25">
      <c r="A2139" s="59">
        <v>157</v>
      </c>
      <c r="B2139" s="59">
        <v>139</v>
      </c>
      <c r="C2139" s="59">
        <v>262</v>
      </c>
      <c r="D2139" s="59">
        <v>95</v>
      </c>
      <c r="E2139" s="59">
        <v>40</v>
      </c>
      <c r="F2139" s="59">
        <v>26</v>
      </c>
      <c r="G2139" s="59">
        <v>821</v>
      </c>
    </row>
    <row r="2140" spans="1:7" x14ac:dyDescent="0.25">
      <c r="A2140" s="59">
        <v>83</v>
      </c>
      <c r="B2140" s="59">
        <v>80</v>
      </c>
      <c r="C2140" s="59">
        <v>150</v>
      </c>
      <c r="D2140" s="59">
        <v>54</v>
      </c>
      <c r="E2140" s="59">
        <v>28</v>
      </c>
      <c r="F2140" s="59">
        <v>15</v>
      </c>
      <c r="G2140" s="59">
        <v>456</v>
      </c>
    </row>
    <row r="2141" spans="1:7" x14ac:dyDescent="0.25">
      <c r="A2141" s="59">
        <v>84</v>
      </c>
      <c r="B2141" s="59">
        <v>108</v>
      </c>
      <c r="C2141" s="59">
        <v>201</v>
      </c>
      <c r="D2141" s="59">
        <v>72</v>
      </c>
      <c r="E2141" s="59">
        <v>57</v>
      </c>
      <c r="F2141" s="59">
        <v>23</v>
      </c>
      <c r="G2141" s="59">
        <v>558</v>
      </c>
    </row>
    <row r="2142" spans="1:7" x14ac:dyDescent="0.25">
      <c r="A2142" s="59">
        <v>316</v>
      </c>
      <c r="B2142" s="59">
        <v>312</v>
      </c>
      <c r="C2142" s="59">
        <v>611</v>
      </c>
      <c r="D2142" s="59">
        <v>201</v>
      </c>
      <c r="E2142" s="59">
        <v>114</v>
      </c>
      <c r="F2142" s="59">
        <v>77</v>
      </c>
      <c r="G2142" s="59">
        <v>1310</v>
      </c>
    </row>
    <row r="2143" spans="1:7" x14ac:dyDescent="0.25">
      <c r="A2143" s="59">
        <v>218</v>
      </c>
      <c r="B2143" s="59">
        <v>228</v>
      </c>
      <c r="C2143" s="59">
        <v>510</v>
      </c>
      <c r="D2143" s="59">
        <v>202</v>
      </c>
      <c r="E2143" s="59">
        <v>92</v>
      </c>
      <c r="F2143" s="59">
        <v>63</v>
      </c>
      <c r="G2143" s="59">
        <v>1459</v>
      </c>
    </row>
    <row r="2144" spans="1:7" x14ac:dyDescent="0.25">
      <c r="A2144" s="59">
        <v>173</v>
      </c>
      <c r="B2144" s="59">
        <v>201</v>
      </c>
      <c r="C2144" s="59">
        <v>386</v>
      </c>
      <c r="D2144" s="59">
        <v>77</v>
      </c>
      <c r="E2144" s="59">
        <v>94</v>
      </c>
      <c r="F2144" s="59">
        <v>47</v>
      </c>
      <c r="G2144" s="59">
        <v>862</v>
      </c>
    </row>
    <row r="2145" spans="1:7" x14ac:dyDescent="0.25">
      <c r="A2145" s="59">
        <v>136</v>
      </c>
      <c r="B2145" s="59">
        <v>139</v>
      </c>
      <c r="C2145" s="59">
        <v>262</v>
      </c>
      <c r="D2145" s="59">
        <v>95</v>
      </c>
      <c r="E2145" s="59">
        <v>55</v>
      </c>
      <c r="F2145" s="59">
        <v>30</v>
      </c>
      <c r="G2145" s="59">
        <v>608</v>
      </c>
    </row>
    <row r="2146" spans="1:7" x14ac:dyDescent="0.25">
      <c r="A2146" s="59">
        <v>315</v>
      </c>
      <c r="B2146" s="59">
        <v>312</v>
      </c>
      <c r="C2146" s="59">
        <v>611</v>
      </c>
      <c r="D2146" s="59">
        <v>260</v>
      </c>
      <c r="E2146" s="59">
        <v>116</v>
      </c>
      <c r="F2146" s="59">
        <v>77</v>
      </c>
      <c r="G2146" s="59">
        <v>1310</v>
      </c>
    </row>
    <row r="2147" spans="1:7" x14ac:dyDescent="0.25">
      <c r="A2147" s="59">
        <v>134</v>
      </c>
      <c r="B2147" s="59">
        <v>139</v>
      </c>
      <c r="C2147" s="59">
        <v>262</v>
      </c>
      <c r="D2147" s="59">
        <v>95</v>
      </c>
      <c r="E2147" s="59">
        <v>56</v>
      </c>
      <c r="F2147" s="59">
        <v>30</v>
      </c>
      <c r="G2147" s="59">
        <v>608</v>
      </c>
    </row>
    <row r="2148" spans="1:7" x14ac:dyDescent="0.25">
      <c r="A2148" s="59">
        <v>220</v>
      </c>
      <c r="B2148" s="59">
        <v>228</v>
      </c>
      <c r="C2148" s="59">
        <v>510</v>
      </c>
      <c r="D2148" s="59">
        <v>216</v>
      </c>
      <c r="E2148" s="59">
        <v>91</v>
      </c>
      <c r="F2148" s="59">
        <v>63</v>
      </c>
      <c r="G2148" s="59">
        <v>1459</v>
      </c>
    </row>
    <row r="2149" spans="1:7" x14ac:dyDescent="0.25">
      <c r="A2149" s="59">
        <v>273</v>
      </c>
      <c r="B2149" s="59">
        <v>301</v>
      </c>
      <c r="C2149" s="59">
        <v>611</v>
      </c>
      <c r="D2149" s="59">
        <v>236</v>
      </c>
      <c r="E2149" s="59">
        <v>132</v>
      </c>
      <c r="F2149" s="59">
        <v>93</v>
      </c>
      <c r="G2149" s="59">
        <v>1419</v>
      </c>
    </row>
    <row r="2150" spans="1:7" x14ac:dyDescent="0.25">
      <c r="A2150" s="59">
        <v>17</v>
      </c>
      <c r="B2150" s="59">
        <v>26</v>
      </c>
      <c r="C2150" s="59">
        <v>48</v>
      </c>
      <c r="D2150" s="59">
        <v>17</v>
      </c>
      <c r="E2150" s="59">
        <v>16</v>
      </c>
      <c r="F2150" s="59">
        <v>4</v>
      </c>
      <c r="G2150" s="59">
        <v>777</v>
      </c>
    </row>
    <row r="2151" spans="1:7" x14ac:dyDescent="0.25">
      <c r="A2151" s="59">
        <v>16</v>
      </c>
      <c r="B2151" s="59">
        <v>26</v>
      </c>
      <c r="C2151" s="59">
        <v>48</v>
      </c>
      <c r="D2151" s="59">
        <v>17</v>
      </c>
      <c r="E2151" s="59">
        <v>17</v>
      </c>
      <c r="F2151" s="59">
        <v>4</v>
      </c>
      <c r="G2151" s="59">
        <v>777</v>
      </c>
    </row>
    <row r="2152" spans="1:7" x14ac:dyDescent="0.25">
      <c r="A2152" s="59">
        <v>17</v>
      </c>
      <c r="B2152" s="59">
        <v>27</v>
      </c>
      <c r="C2152" s="59">
        <v>50</v>
      </c>
      <c r="D2152" s="59">
        <v>18</v>
      </c>
      <c r="E2152" s="59">
        <v>17</v>
      </c>
      <c r="F2152" s="59">
        <v>5</v>
      </c>
      <c r="G2152" s="59">
        <v>821</v>
      </c>
    </row>
    <row r="2153" spans="1:7" x14ac:dyDescent="0.25">
      <c r="A2153" s="59">
        <v>8</v>
      </c>
      <c r="B2153" s="59">
        <v>34</v>
      </c>
      <c r="C2153" s="59">
        <v>69</v>
      </c>
      <c r="D2153" s="59">
        <v>28</v>
      </c>
      <c r="E2153" s="59">
        <v>30</v>
      </c>
      <c r="F2153" s="59">
        <v>8</v>
      </c>
      <c r="G2153" s="59">
        <v>965</v>
      </c>
    </row>
    <row r="2154" spans="1:7" x14ac:dyDescent="0.25">
      <c r="A2154" s="59">
        <v>19</v>
      </c>
      <c r="B2154" s="59">
        <v>31</v>
      </c>
      <c r="C2154" s="59">
        <v>60</v>
      </c>
      <c r="D2154" s="59">
        <v>23</v>
      </c>
      <c r="E2154" s="59">
        <v>20</v>
      </c>
      <c r="F2154" s="59">
        <v>7</v>
      </c>
      <c r="G2154" s="59">
        <v>623</v>
      </c>
    </row>
    <row r="2155" spans="1:7" x14ac:dyDescent="0.25">
      <c r="A2155" s="59">
        <v>-17</v>
      </c>
      <c r="B2155" s="59">
        <v>53</v>
      </c>
      <c r="C2155" s="59">
        <v>101</v>
      </c>
      <c r="D2155" s="59">
        <v>37</v>
      </c>
      <c r="E2155" s="59">
        <v>67</v>
      </c>
      <c r="F2155" s="59">
        <v>34</v>
      </c>
      <c r="G2155" s="59">
        <v>261</v>
      </c>
    </row>
    <row r="2156" spans="1:7" x14ac:dyDescent="0.25">
      <c r="A2156" s="59">
        <v>-61</v>
      </c>
      <c r="B2156" s="59">
        <v>11</v>
      </c>
      <c r="C2156" s="59">
        <v>111</v>
      </c>
      <c r="D2156" s="59">
        <v>88</v>
      </c>
      <c r="E2156" s="59">
        <v>52</v>
      </c>
      <c r="F2156" s="59">
        <v>27</v>
      </c>
      <c r="G2156" s="59">
        <v>525</v>
      </c>
    </row>
    <row r="2157" spans="1:7" x14ac:dyDescent="0.25">
      <c r="A2157" s="59">
        <v>14</v>
      </c>
      <c r="B2157" s="59">
        <v>47</v>
      </c>
      <c r="C2157" s="59">
        <v>92</v>
      </c>
      <c r="D2157" s="59">
        <v>35</v>
      </c>
      <c r="E2157" s="59">
        <v>40</v>
      </c>
      <c r="F2157" s="59">
        <v>11</v>
      </c>
      <c r="G2157" s="59">
        <v>196</v>
      </c>
    </row>
    <row r="2158" spans="1:7" x14ac:dyDescent="0.25">
      <c r="A2158" s="59">
        <v>-14</v>
      </c>
      <c r="B2158" s="59">
        <v>36</v>
      </c>
      <c r="C2158" s="59">
        <v>73</v>
      </c>
      <c r="D2158" s="59">
        <v>29</v>
      </c>
      <c r="E2158" s="59">
        <v>47</v>
      </c>
      <c r="F2158" s="59">
        <v>11</v>
      </c>
      <c r="G2158" s="59">
        <v>169</v>
      </c>
    </row>
    <row r="2159" spans="1:7" x14ac:dyDescent="0.25">
      <c r="A2159" s="59">
        <v>-6</v>
      </c>
      <c r="B2159" s="59">
        <v>42</v>
      </c>
      <c r="C2159" s="59">
        <v>85</v>
      </c>
      <c r="D2159" s="59">
        <v>34</v>
      </c>
      <c r="E2159" s="59">
        <v>48</v>
      </c>
      <c r="F2159" s="59">
        <v>12</v>
      </c>
      <c r="G2159" s="59">
        <v>197</v>
      </c>
    </row>
    <row r="2160" spans="1:7" x14ac:dyDescent="0.25">
      <c r="A2160" s="59">
        <v>75</v>
      </c>
      <c r="B2160" s="59">
        <v>73</v>
      </c>
      <c r="C2160" s="59">
        <v>138</v>
      </c>
      <c r="D2160" s="59">
        <v>50</v>
      </c>
      <c r="E2160" s="59">
        <v>26</v>
      </c>
      <c r="F2160" s="59">
        <v>14</v>
      </c>
      <c r="G2160" s="59">
        <v>821</v>
      </c>
    </row>
    <row r="2161" spans="1:7" x14ac:dyDescent="0.25">
      <c r="A2161" s="59">
        <v>70</v>
      </c>
      <c r="B2161" s="59">
        <v>68</v>
      </c>
      <c r="C2161" s="59">
        <v>128</v>
      </c>
      <c r="D2161" s="59">
        <v>46</v>
      </c>
      <c r="E2161" s="59">
        <v>24</v>
      </c>
      <c r="F2161" s="59">
        <v>12</v>
      </c>
      <c r="G2161" s="59">
        <v>777</v>
      </c>
    </row>
    <row r="2162" spans="1:7" x14ac:dyDescent="0.25">
      <c r="A2162" s="59">
        <v>61</v>
      </c>
      <c r="B2162" s="59">
        <v>105</v>
      </c>
      <c r="C2162" s="59">
        <v>213</v>
      </c>
      <c r="D2162" s="59">
        <v>85</v>
      </c>
      <c r="E2162" s="59">
        <v>69</v>
      </c>
      <c r="F2162" s="59">
        <v>32</v>
      </c>
      <c r="G2162" s="59">
        <v>494</v>
      </c>
    </row>
    <row r="2163" spans="1:7" x14ac:dyDescent="0.25">
      <c r="A2163" s="59">
        <v>73</v>
      </c>
      <c r="B2163" s="59">
        <v>92</v>
      </c>
      <c r="C2163" s="59">
        <v>190</v>
      </c>
      <c r="D2163" s="59">
        <v>78</v>
      </c>
      <c r="E2163" s="59">
        <v>47</v>
      </c>
      <c r="F2163" s="59">
        <v>24</v>
      </c>
      <c r="G2163" s="59">
        <v>965</v>
      </c>
    </row>
    <row r="2164" spans="1:7" x14ac:dyDescent="0.25">
      <c r="A2164" s="59">
        <v>45</v>
      </c>
      <c r="B2164" s="59">
        <v>48</v>
      </c>
      <c r="C2164" s="59">
        <v>90</v>
      </c>
      <c r="D2164" s="59">
        <v>32</v>
      </c>
      <c r="E2164" s="59">
        <v>20</v>
      </c>
      <c r="F2164" s="59">
        <v>8</v>
      </c>
      <c r="G2164" s="59">
        <v>456</v>
      </c>
    </row>
    <row r="2165" spans="1:7" x14ac:dyDescent="0.25">
      <c r="A2165" s="59">
        <v>45</v>
      </c>
      <c r="B2165" s="59">
        <v>48</v>
      </c>
      <c r="C2165" s="59">
        <v>90</v>
      </c>
      <c r="D2165" s="59">
        <v>32</v>
      </c>
      <c r="E2165" s="59">
        <v>20</v>
      </c>
      <c r="F2165" s="59">
        <v>8</v>
      </c>
      <c r="G2165" s="59">
        <v>821</v>
      </c>
    </row>
    <row r="2166" spans="1:7" x14ac:dyDescent="0.25">
      <c r="A2166" s="59">
        <v>106</v>
      </c>
      <c r="B2166" s="59">
        <v>126</v>
      </c>
      <c r="C2166" s="59">
        <v>235</v>
      </c>
      <c r="D2166" s="59">
        <v>84</v>
      </c>
      <c r="E2166" s="59">
        <v>61</v>
      </c>
      <c r="F2166" s="59">
        <v>27</v>
      </c>
      <c r="G2166" s="59">
        <v>651</v>
      </c>
    </row>
    <row r="2167" spans="1:7" x14ac:dyDescent="0.25">
      <c r="A2167" s="59">
        <v>104</v>
      </c>
      <c r="B2167" s="59">
        <v>116</v>
      </c>
      <c r="C2167" s="59">
        <v>224</v>
      </c>
      <c r="D2167" s="59">
        <v>84</v>
      </c>
      <c r="E2167" s="59">
        <v>51</v>
      </c>
      <c r="F2167" s="59">
        <v>26</v>
      </c>
      <c r="G2167" s="59">
        <v>500</v>
      </c>
    </row>
    <row r="2168" spans="1:7" x14ac:dyDescent="0.25">
      <c r="A2168" s="59">
        <v>154</v>
      </c>
      <c r="B2168" s="59">
        <v>171</v>
      </c>
      <c r="C2168" s="59">
        <v>382</v>
      </c>
      <c r="D2168" s="59">
        <v>209</v>
      </c>
      <c r="E2168" s="59">
        <v>76</v>
      </c>
      <c r="F2168" s="59">
        <v>47</v>
      </c>
      <c r="G2168" s="59">
        <v>1091</v>
      </c>
    </row>
    <row r="2169" spans="1:7" x14ac:dyDescent="0.25">
      <c r="A2169" s="59">
        <v>25</v>
      </c>
      <c r="B2169" s="59">
        <v>72</v>
      </c>
      <c r="C2169" s="59">
        <v>145</v>
      </c>
      <c r="D2169" s="59">
        <v>58</v>
      </c>
      <c r="E2169" s="59">
        <v>59</v>
      </c>
      <c r="F2169" s="59">
        <v>22</v>
      </c>
      <c r="G2169" s="59">
        <v>338</v>
      </c>
    </row>
    <row r="2170" spans="1:7" x14ac:dyDescent="0.25">
      <c r="A2170" s="59">
        <v>53</v>
      </c>
      <c r="B2170" s="59">
        <v>80</v>
      </c>
      <c r="C2170" s="59">
        <v>157</v>
      </c>
      <c r="D2170" s="59">
        <v>60</v>
      </c>
      <c r="E2170" s="59">
        <v>48</v>
      </c>
      <c r="F2170" s="59">
        <v>19</v>
      </c>
      <c r="G2170" s="59">
        <v>336</v>
      </c>
    </row>
    <row r="2171" spans="1:7" x14ac:dyDescent="0.25">
      <c r="A2171" s="59">
        <v>65</v>
      </c>
      <c r="B2171" s="59">
        <v>83</v>
      </c>
      <c r="C2171" s="59">
        <v>157</v>
      </c>
      <c r="D2171" s="59">
        <v>57</v>
      </c>
      <c r="E2171" s="59">
        <v>43</v>
      </c>
      <c r="F2171" s="59">
        <v>18</v>
      </c>
      <c r="G2171" s="59">
        <v>364</v>
      </c>
    </row>
    <row r="2172" spans="1:7" x14ac:dyDescent="0.25">
      <c r="A2172" s="59">
        <v>0</v>
      </c>
      <c r="B2172" s="59">
        <v>87</v>
      </c>
      <c r="C2172" s="59">
        <v>168</v>
      </c>
      <c r="D2172" s="59">
        <v>63</v>
      </c>
      <c r="E2172" s="59">
        <v>91</v>
      </c>
      <c r="F2172" s="59">
        <v>57</v>
      </c>
      <c r="G2172" s="59">
        <v>435</v>
      </c>
    </row>
    <row r="2173" spans="1:7" x14ac:dyDescent="0.25">
      <c r="A2173" s="59">
        <v>109</v>
      </c>
      <c r="B2173" s="59">
        <v>113</v>
      </c>
      <c r="C2173" s="59">
        <v>201</v>
      </c>
      <c r="D2173" s="59">
        <v>67</v>
      </c>
      <c r="E2173" s="59">
        <v>45</v>
      </c>
      <c r="F2173" s="59">
        <v>20</v>
      </c>
      <c r="G2173" s="59">
        <v>400</v>
      </c>
    </row>
    <row r="2174" spans="1:7" x14ac:dyDescent="0.25">
      <c r="A2174" s="59">
        <v>44</v>
      </c>
      <c r="B2174" s="59">
        <v>48</v>
      </c>
      <c r="C2174" s="59">
        <v>91</v>
      </c>
      <c r="D2174" s="59">
        <v>33</v>
      </c>
      <c r="E2174" s="59">
        <v>21</v>
      </c>
      <c r="F2174" s="59">
        <v>9</v>
      </c>
      <c r="G2174" s="59">
        <v>777</v>
      </c>
    </row>
    <row r="2175" spans="1:7" x14ac:dyDescent="0.25">
      <c r="A2175" s="59">
        <v>73</v>
      </c>
      <c r="B2175" s="59">
        <v>89</v>
      </c>
      <c r="C2175" s="59">
        <v>168</v>
      </c>
      <c r="D2175" s="59">
        <v>61</v>
      </c>
      <c r="E2175" s="59">
        <v>44</v>
      </c>
      <c r="F2175" s="59">
        <v>19</v>
      </c>
      <c r="G2175" s="59">
        <v>390</v>
      </c>
    </row>
    <row r="2176" spans="1:7" x14ac:dyDescent="0.25">
      <c r="A2176" s="59">
        <v>11</v>
      </c>
      <c r="B2176" s="59">
        <v>105</v>
      </c>
      <c r="C2176" s="59">
        <v>201</v>
      </c>
      <c r="D2176" s="59">
        <v>75</v>
      </c>
      <c r="E2176" s="59">
        <v>103</v>
      </c>
      <c r="F2176" s="59">
        <v>68</v>
      </c>
      <c r="G2176" s="59">
        <v>522</v>
      </c>
    </row>
    <row r="2177" spans="1:7" x14ac:dyDescent="0.25">
      <c r="A2177" s="59">
        <v>59</v>
      </c>
      <c r="B2177" s="59">
        <v>81</v>
      </c>
      <c r="C2177" s="59">
        <v>168</v>
      </c>
      <c r="D2177" s="59">
        <v>69</v>
      </c>
      <c r="E2177" s="59">
        <v>45</v>
      </c>
      <c r="F2177" s="59">
        <v>21</v>
      </c>
      <c r="G2177" s="59">
        <v>965</v>
      </c>
    </row>
    <row r="2178" spans="1:7" x14ac:dyDescent="0.25">
      <c r="A2178" s="59">
        <v>53</v>
      </c>
      <c r="B2178" s="59">
        <v>62</v>
      </c>
      <c r="C2178" s="59">
        <v>123</v>
      </c>
      <c r="D2178" s="59">
        <v>48</v>
      </c>
      <c r="E2178" s="59">
        <v>29</v>
      </c>
      <c r="F2178" s="59">
        <v>15</v>
      </c>
      <c r="G2178" s="59">
        <v>623</v>
      </c>
    </row>
    <row r="2179" spans="1:7" x14ac:dyDescent="0.25">
      <c r="A2179" s="59">
        <v>20</v>
      </c>
      <c r="B2179" s="59">
        <v>66</v>
      </c>
      <c r="C2179" s="59">
        <v>134</v>
      </c>
      <c r="D2179" s="59">
        <v>54</v>
      </c>
      <c r="E2179" s="59">
        <v>56</v>
      </c>
      <c r="F2179" s="59">
        <v>20</v>
      </c>
      <c r="G2179" s="59">
        <v>312</v>
      </c>
    </row>
    <row r="2180" spans="1:7" x14ac:dyDescent="0.25">
      <c r="A2180" s="59">
        <v>14</v>
      </c>
      <c r="B2180" s="59">
        <v>111</v>
      </c>
      <c r="C2180" s="59">
        <v>213</v>
      </c>
      <c r="D2180" s="59">
        <v>79</v>
      </c>
      <c r="E2180" s="59">
        <v>107</v>
      </c>
      <c r="F2180" s="59">
        <v>72</v>
      </c>
      <c r="G2180" s="59">
        <v>551</v>
      </c>
    </row>
    <row r="2181" spans="1:7" x14ac:dyDescent="0.25">
      <c r="A2181" s="59">
        <v>79</v>
      </c>
      <c r="B2181" s="59">
        <v>103</v>
      </c>
      <c r="C2181" s="59">
        <v>201</v>
      </c>
      <c r="D2181" s="59">
        <v>77</v>
      </c>
      <c r="E2181" s="59">
        <v>55</v>
      </c>
      <c r="F2181" s="59">
        <v>25</v>
      </c>
      <c r="G2181" s="59">
        <v>432</v>
      </c>
    </row>
    <row r="2182" spans="1:7" x14ac:dyDescent="0.25">
      <c r="A2182" s="59">
        <v>62</v>
      </c>
      <c r="B2182" s="59">
        <v>105</v>
      </c>
      <c r="C2182" s="59">
        <v>213</v>
      </c>
      <c r="D2182" s="59">
        <v>85</v>
      </c>
      <c r="E2182" s="59">
        <v>68</v>
      </c>
      <c r="F2182" s="59">
        <v>32</v>
      </c>
      <c r="G2182" s="59">
        <v>494</v>
      </c>
    </row>
    <row r="2183" spans="1:7" x14ac:dyDescent="0.25">
      <c r="A2183" s="59">
        <v>73</v>
      </c>
      <c r="B2183" s="59">
        <v>92</v>
      </c>
      <c r="C2183" s="59">
        <v>190</v>
      </c>
      <c r="D2183" s="59">
        <v>78</v>
      </c>
      <c r="E2183" s="59">
        <v>47</v>
      </c>
      <c r="F2183" s="59">
        <v>24</v>
      </c>
      <c r="G2183" s="59">
        <v>965</v>
      </c>
    </row>
    <row r="2184" spans="1:7" x14ac:dyDescent="0.25">
      <c r="A2184" s="59">
        <v>73</v>
      </c>
      <c r="B2184" s="59">
        <v>73</v>
      </c>
      <c r="C2184" s="59">
        <v>138</v>
      </c>
      <c r="D2184" s="59">
        <v>50</v>
      </c>
      <c r="E2184" s="59">
        <v>27</v>
      </c>
      <c r="F2184" s="59">
        <v>14</v>
      </c>
      <c r="G2184" s="59">
        <v>821</v>
      </c>
    </row>
    <row r="2185" spans="1:7" x14ac:dyDescent="0.25">
      <c r="A2185" s="59">
        <v>55</v>
      </c>
      <c r="B2185" s="59">
        <v>56</v>
      </c>
      <c r="C2185" s="59">
        <v>105</v>
      </c>
      <c r="D2185" s="59">
        <v>38</v>
      </c>
      <c r="E2185" s="59">
        <v>22</v>
      </c>
      <c r="F2185" s="59">
        <v>10</v>
      </c>
      <c r="G2185" s="59">
        <v>777</v>
      </c>
    </row>
    <row r="2186" spans="1:7" x14ac:dyDescent="0.25">
      <c r="A2186" s="59">
        <v>11</v>
      </c>
      <c r="B2186" s="59">
        <v>105</v>
      </c>
      <c r="C2186" s="59">
        <v>201</v>
      </c>
      <c r="D2186" s="59">
        <v>75</v>
      </c>
      <c r="E2186" s="59">
        <v>103</v>
      </c>
      <c r="F2186" s="59">
        <v>68</v>
      </c>
      <c r="G2186" s="59">
        <v>522</v>
      </c>
    </row>
    <row r="2187" spans="1:7" x14ac:dyDescent="0.25">
      <c r="A2187" s="59">
        <v>47</v>
      </c>
      <c r="B2187" s="59">
        <v>75</v>
      </c>
      <c r="C2187" s="59">
        <v>145</v>
      </c>
      <c r="D2187" s="59">
        <v>55</v>
      </c>
      <c r="E2187" s="59">
        <v>47</v>
      </c>
      <c r="F2187" s="59">
        <v>18</v>
      </c>
      <c r="G2187" s="59">
        <v>312</v>
      </c>
    </row>
    <row r="2188" spans="1:7" x14ac:dyDescent="0.25">
      <c r="A2188" s="59">
        <v>179</v>
      </c>
      <c r="B2188" s="59">
        <v>186</v>
      </c>
      <c r="C2188" s="59">
        <v>347</v>
      </c>
      <c r="D2188" s="59">
        <v>150</v>
      </c>
      <c r="E2188" s="59">
        <v>75</v>
      </c>
      <c r="F2188" s="59">
        <v>40</v>
      </c>
      <c r="G2188" s="59">
        <v>961</v>
      </c>
    </row>
    <row r="2189" spans="1:7" x14ac:dyDescent="0.25">
      <c r="A2189" s="59">
        <v>53</v>
      </c>
      <c r="B2189" s="59">
        <v>62</v>
      </c>
      <c r="C2189" s="59">
        <v>123</v>
      </c>
      <c r="D2189" s="59">
        <v>48</v>
      </c>
      <c r="E2189" s="59">
        <v>29</v>
      </c>
      <c r="F2189" s="59">
        <v>15</v>
      </c>
      <c r="G2189" s="59">
        <v>623</v>
      </c>
    </row>
    <row r="2190" spans="1:7" x14ac:dyDescent="0.25">
      <c r="A2190" s="59">
        <v>20</v>
      </c>
      <c r="B2190" s="59">
        <v>66</v>
      </c>
      <c r="C2190" s="59">
        <v>134</v>
      </c>
      <c r="D2190" s="59">
        <v>54</v>
      </c>
      <c r="E2190" s="59">
        <v>56</v>
      </c>
      <c r="F2190" s="59">
        <v>20</v>
      </c>
      <c r="G2190" s="59">
        <v>312</v>
      </c>
    </row>
    <row r="2191" spans="1:7" x14ac:dyDescent="0.25">
      <c r="A2191" s="59">
        <v>61</v>
      </c>
      <c r="B2191" s="59">
        <v>81</v>
      </c>
      <c r="C2191" s="59">
        <v>168</v>
      </c>
      <c r="D2191" s="59">
        <v>69</v>
      </c>
      <c r="E2191" s="59">
        <v>44</v>
      </c>
      <c r="F2191" s="59">
        <v>21</v>
      </c>
      <c r="G2191" s="59">
        <v>965</v>
      </c>
    </row>
    <row r="2192" spans="1:7" x14ac:dyDescent="0.25">
      <c r="A2192" s="59">
        <v>44</v>
      </c>
      <c r="B2192" s="59">
        <v>48</v>
      </c>
      <c r="C2192" s="59">
        <v>90</v>
      </c>
      <c r="D2192" s="59">
        <v>32</v>
      </c>
      <c r="E2192" s="59">
        <v>21</v>
      </c>
      <c r="F2192" s="59">
        <v>8</v>
      </c>
      <c r="G2192" s="59">
        <v>821</v>
      </c>
    </row>
    <row r="2193" spans="1:7" x14ac:dyDescent="0.25">
      <c r="A2193" s="59">
        <v>44</v>
      </c>
      <c r="B2193" s="59">
        <v>48</v>
      </c>
      <c r="C2193" s="59">
        <v>91</v>
      </c>
      <c r="D2193" s="59">
        <v>33</v>
      </c>
      <c r="E2193" s="59">
        <v>21</v>
      </c>
      <c r="F2193" s="59">
        <v>9</v>
      </c>
      <c r="G2193" s="59">
        <v>777</v>
      </c>
    </row>
    <row r="2194" spans="1:7" x14ac:dyDescent="0.25">
      <c r="A2194" s="59">
        <v>14</v>
      </c>
      <c r="B2194" s="59">
        <v>111</v>
      </c>
      <c r="C2194" s="59">
        <v>213</v>
      </c>
      <c r="D2194" s="59">
        <v>79</v>
      </c>
      <c r="E2194" s="59">
        <v>107</v>
      </c>
      <c r="F2194" s="59">
        <v>72</v>
      </c>
      <c r="G2194" s="59">
        <v>551</v>
      </c>
    </row>
    <row r="2195" spans="1:7" x14ac:dyDescent="0.25">
      <c r="A2195" s="59">
        <v>78</v>
      </c>
      <c r="B2195" s="59">
        <v>103</v>
      </c>
      <c r="C2195" s="59">
        <v>201</v>
      </c>
      <c r="D2195" s="59">
        <v>77</v>
      </c>
      <c r="E2195" s="59">
        <v>56</v>
      </c>
      <c r="F2195" s="59">
        <v>25</v>
      </c>
      <c r="G2195" s="59">
        <v>432</v>
      </c>
    </row>
    <row r="2196" spans="1:7" x14ac:dyDescent="0.25">
      <c r="A2196" s="59">
        <v>106</v>
      </c>
      <c r="B2196" s="59">
        <v>126</v>
      </c>
      <c r="C2196" s="59">
        <v>235</v>
      </c>
      <c r="D2196" s="59">
        <v>84</v>
      </c>
      <c r="E2196" s="59">
        <v>61</v>
      </c>
      <c r="F2196" s="59">
        <v>27</v>
      </c>
      <c r="G2196" s="59">
        <v>651</v>
      </c>
    </row>
    <row r="2197" spans="1:7" x14ac:dyDescent="0.25">
      <c r="A2197" s="59">
        <v>104</v>
      </c>
      <c r="B2197" s="59">
        <v>116</v>
      </c>
      <c r="C2197" s="59">
        <v>224</v>
      </c>
      <c r="D2197" s="59">
        <v>84</v>
      </c>
      <c r="E2197" s="59">
        <v>51</v>
      </c>
      <c r="F2197" s="59">
        <v>26</v>
      </c>
      <c r="G2197" s="59">
        <v>500</v>
      </c>
    </row>
    <row r="2198" spans="1:7" x14ac:dyDescent="0.25">
      <c r="A2198" s="59">
        <v>26</v>
      </c>
      <c r="B2198" s="59">
        <v>72</v>
      </c>
      <c r="C2198" s="59">
        <v>145</v>
      </c>
      <c r="D2198" s="59">
        <v>58</v>
      </c>
      <c r="E2198" s="59">
        <v>58</v>
      </c>
      <c r="F2198" s="59">
        <v>22</v>
      </c>
      <c r="G2198" s="59">
        <v>338</v>
      </c>
    </row>
    <row r="2199" spans="1:7" x14ac:dyDescent="0.25">
      <c r="A2199" s="59">
        <v>45</v>
      </c>
      <c r="B2199" s="59">
        <v>48</v>
      </c>
      <c r="C2199" s="59">
        <v>90</v>
      </c>
      <c r="D2199" s="59">
        <v>32</v>
      </c>
      <c r="E2199" s="59">
        <v>20</v>
      </c>
      <c r="F2199" s="59">
        <v>8</v>
      </c>
      <c r="G2199" s="59">
        <v>821</v>
      </c>
    </row>
    <row r="2200" spans="1:7" x14ac:dyDescent="0.25">
      <c r="A2200" s="59">
        <v>45</v>
      </c>
      <c r="B2200" s="59">
        <v>48</v>
      </c>
      <c r="C2200" s="59">
        <v>90</v>
      </c>
      <c r="D2200" s="59">
        <v>32</v>
      </c>
      <c r="E2200" s="59">
        <v>20</v>
      </c>
      <c r="F2200" s="59">
        <v>8</v>
      </c>
      <c r="G2200" s="59">
        <v>456</v>
      </c>
    </row>
    <row r="2201" spans="1:7" x14ac:dyDescent="0.25">
      <c r="A2201" s="59">
        <v>-36</v>
      </c>
      <c r="B2201" s="59">
        <v>63</v>
      </c>
      <c r="C2201" s="59">
        <v>141</v>
      </c>
      <c r="D2201" s="59">
        <v>63</v>
      </c>
      <c r="E2201" s="59">
        <v>90</v>
      </c>
      <c r="F2201" s="59">
        <v>57</v>
      </c>
      <c r="G2201" s="59">
        <v>435</v>
      </c>
    </row>
    <row r="2202" spans="1:7" x14ac:dyDescent="0.25">
      <c r="A2202" s="59">
        <v>156</v>
      </c>
      <c r="B2202" s="59">
        <v>171</v>
      </c>
      <c r="C2202" s="59">
        <v>382</v>
      </c>
      <c r="D2202" s="59">
        <v>151</v>
      </c>
      <c r="E2202" s="59">
        <v>75</v>
      </c>
      <c r="F2202" s="59">
        <v>47</v>
      </c>
      <c r="G2202" s="59">
        <v>1091</v>
      </c>
    </row>
    <row r="2203" spans="1:7" x14ac:dyDescent="0.25">
      <c r="A2203" s="59">
        <v>572</v>
      </c>
      <c r="B2203" s="59">
        <v>422</v>
      </c>
      <c r="C2203" s="59">
        <v>553</v>
      </c>
      <c r="D2203" s="59">
        <v>72</v>
      </c>
      <c r="E2203" s="59">
        <v>58</v>
      </c>
      <c r="F2203" s="59">
        <v>23</v>
      </c>
      <c r="G2203" s="59">
        <v>558</v>
      </c>
    </row>
    <row r="2204" spans="1:7" x14ac:dyDescent="0.25">
      <c r="A2204" s="59">
        <v>-6</v>
      </c>
      <c r="B2204" s="59">
        <v>42</v>
      </c>
      <c r="C2204" s="59">
        <v>85</v>
      </c>
      <c r="D2204" s="59">
        <v>34</v>
      </c>
      <c r="E2204" s="59">
        <v>48</v>
      </c>
      <c r="F2204" s="59">
        <v>12</v>
      </c>
      <c r="G2204" s="59">
        <v>197</v>
      </c>
    </row>
    <row r="2205" spans="1:7" x14ac:dyDescent="0.25">
      <c r="A2205" s="59">
        <v>16</v>
      </c>
      <c r="B2205" s="59">
        <v>27</v>
      </c>
      <c r="C2205" s="59">
        <v>50</v>
      </c>
      <c r="D2205" s="59">
        <v>18</v>
      </c>
      <c r="E2205" s="59">
        <v>18</v>
      </c>
      <c r="F2205" s="59">
        <v>5</v>
      </c>
      <c r="G2205" s="59">
        <v>821</v>
      </c>
    </row>
    <row r="2206" spans="1:7" x14ac:dyDescent="0.25">
      <c r="A2206" s="59">
        <v>17</v>
      </c>
      <c r="B2206" s="59">
        <v>26</v>
      </c>
      <c r="C2206" s="59">
        <v>48</v>
      </c>
      <c r="D2206" s="59">
        <v>17</v>
      </c>
      <c r="E2206" s="59">
        <v>16</v>
      </c>
      <c r="F2206" s="59">
        <v>4</v>
      </c>
      <c r="G2206" s="59">
        <v>777</v>
      </c>
    </row>
    <row r="2207" spans="1:7" x14ac:dyDescent="0.25">
      <c r="A2207" s="59">
        <v>-16</v>
      </c>
      <c r="B2207" s="59">
        <v>53</v>
      </c>
      <c r="C2207" s="59">
        <v>101</v>
      </c>
      <c r="D2207" s="59">
        <v>37</v>
      </c>
      <c r="E2207" s="59">
        <v>66</v>
      </c>
      <c r="F2207" s="59">
        <v>34</v>
      </c>
      <c r="G2207" s="59">
        <v>261</v>
      </c>
    </row>
    <row r="2208" spans="1:7" x14ac:dyDescent="0.25">
      <c r="A2208" s="59">
        <v>-12</v>
      </c>
      <c r="B2208" s="59">
        <v>36</v>
      </c>
      <c r="C2208" s="59">
        <v>73</v>
      </c>
      <c r="D2208" s="59">
        <v>29</v>
      </c>
      <c r="E2208" s="59">
        <v>46</v>
      </c>
      <c r="F2208" s="59">
        <v>11</v>
      </c>
      <c r="G2208" s="59">
        <v>169</v>
      </c>
    </row>
    <row r="2209" spans="1:7" x14ac:dyDescent="0.25">
      <c r="A2209" s="59">
        <v>31</v>
      </c>
      <c r="B2209" s="59">
        <v>55</v>
      </c>
      <c r="C2209" s="59">
        <v>104</v>
      </c>
      <c r="D2209" s="59">
        <v>38</v>
      </c>
      <c r="E2209" s="59">
        <v>37</v>
      </c>
      <c r="F2209" s="59">
        <v>12</v>
      </c>
      <c r="G2209" s="59">
        <v>241</v>
      </c>
    </row>
    <row r="2210" spans="1:7" x14ac:dyDescent="0.25">
      <c r="A2210" s="59">
        <v>39</v>
      </c>
      <c r="B2210" s="59">
        <v>72</v>
      </c>
      <c r="C2210" s="59">
        <v>134</v>
      </c>
      <c r="D2210" s="59">
        <v>48</v>
      </c>
      <c r="E2210" s="59">
        <v>49</v>
      </c>
      <c r="F2210" s="59">
        <v>15</v>
      </c>
      <c r="G2210" s="59">
        <v>372</v>
      </c>
    </row>
    <row r="2211" spans="1:7" x14ac:dyDescent="0.25">
      <c r="A2211" s="59">
        <v>173</v>
      </c>
      <c r="B2211" s="59">
        <v>238</v>
      </c>
      <c r="C2211" s="59">
        <v>540</v>
      </c>
      <c r="D2211" s="59">
        <v>231</v>
      </c>
      <c r="E2211" s="59">
        <v>133</v>
      </c>
      <c r="F2211" s="59">
        <v>93</v>
      </c>
      <c r="G2211" s="59">
        <v>1419</v>
      </c>
    </row>
    <row r="2212" spans="1:7" x14ac:dyDescent="0.25">
      <c r="A2212" s="59">
        <v>-176</v>
      </c>
      <c r="B2212" s="59">
        <v>-27</v>
      </c>
      <c r="C2212" s="59">
        <v>201</v>
      </c>
      <c r="D2212" s="59">
        <v>235</v>
      </c>
      <c r="E2212" s="59">
        <v>90</v>
      </c>
      <c r="F2212" s="59">
        <v>64</v>
      </c>
      <c r="G2212" s="59">
        <v>965</v>
      </c>
    </row>
    <row r="2213" spans="1:7" x14ac:dyDescent="0.25">
      <c r="A2213" s="59">
        <v>157</v>
      </c>
      <c r="B2213" s="59">
        <v>139</v>
      </c>
      <c r="C2213" s="59">
        <v>262</v>
      </c>
      <c r="D2213" s="59">
        <v>95</v>
      </c>
      <c r="E2213" s="59">
        <v>40</v>
      </c>
      <c r="F2213" s="59">
        <v>26</v>
      </c>
      <c r="G2213" s="59">
        <v>821</v>
      </c>
    </row>
    <row r="2214" spans="1:7" x14ac:dyDescent="0.25">
      <c r="A2214" s="59">
        <v>146</v>
      </c>
      <c r="B2214" s="59">
        <v>130</v>
      </c>
      <c r="C2214" s="59">
        <v>245</v>
      </c>
      <c r="D2214" s="59">
        <v>89</v>
      </c>
      <c r="E2214" s="59">
        <v>38</v>
      </c>
      <c r="F2214" s="59">
        <v>24</v>
      </c>
      <c r="G2214" s="59">
        <v>777</v>
      </c>
    </row>
    <row r="2215" spans="1:7" x14ac:dyDescent="0.25">
      <c r="A2215" s="59">
        <v>84</v>
      </c>
      <c r="B2215" s="59">
        <v>80</v>
      </c>
      <c r="C2215" s="59">
        <v>150</v>
      </c>
      <c r="D2215" s="59">
        <v>54</v>
      </c>
      <c r="E2215" s="59">
        <v>27</v>
      </c>
      <c r="F2215" s="59">
        <v>15</v>
      </c>
      <c r="G2215" s="59">
        <v>456</v>
      </c>
    </row>
    <row r="2216" spans="1:7" x14ac:dyDescent="0.25">
      <c r="A2216" s="59">
        <v>-268</v>
      </c>
      <c r="B2216" s="59">
        <v>-44</v>
      </c>
      <c r="C2216" s="59">
        <v>68</v>
      </c>
      <c r="D2216" s="59">
        <v>138</v>
      </c>
      <c r="E2216" s="59">
        <v>134</v>
      </c>
      <c r="F2216" s="59">
        <v>95</v>
      </c>
      <c r="G2216" s="59">
        <v>725</v>
      </c>
    </row>
    <row r="2217" spans="1:7" x14ac:dyDescent="0.25">
      <c r="A2217" s="59">
        <v>273</v>
      </c>
      <c r="B2217" s="59">
        <v>262</v>
      </c>
      <c r="C2217" s="59">
        <v>548</v>
      </c>
      <c r="D2217" s="59">
        <v>245</v>
      </c>
      <c r="E2217" s="59">
        <v>91</v>
      </c>
      <c r="F2217" s="59">
        <v>63</v>
      </c>
      <c r="G2217" s="59">
        <v>1459</v>
      </c>
    </row>
    <row r="2218" spans="1:7" x14ac:dyDescent="0.25">
      <c r="A2218" s="59">
        <v>408</v>
      </c>
      <c r="B2218" s="59">
        <v>407</v>
      </c>
      <c r="C2218" s="59">
        <v>759</v>
      </c>
      <c r="D2218" s="59">
        <v>265</v>
      </c>
      <c r="E2218" s="59">
        <v>152</v>
      </c>
      <c r="F2218" s="59">
        <v>94</v>
      </c>
      <c r="G2218" s="59">
        <v>2101</v>
      </c>
    </row>
    <row r="2219" spans="1:7" x14ac:dyDescent="0.25">
      <c r="A2219" s="59">
        <v>55</v>
      </c>
      <c r="B2219" s="59">
        <v>63</v>
      </c>
      <c r="C2219" s="59">
        <v>125</v>
      </c>
      <c r="D2219" s="59">
        <v>49</v>
      </c>
      <c r="E2219" s="59">
        <v>29</v>
      </c>
      <c r="F2219" s="59">
        <v>16</v>
      </c>
      <c r="G2219" s="59">
        <v>623</v>
      </c>
    </row>
    <row r="2220" spans="1:7" x14ac:dyDescent="0.25">
      <c r="A2220" s="59">
        <v>62</v>
      </c>
      <c r="B2220" s="59">
        <v>105</v>
      </c>
      <c r="C2220" s="59">
        <v>213</v>
      </c>
      <c r="D2220" s="59">
        <v>85</v>
      </c>
      <c r="E2220" s="59">
        <v>68</v>
      </c>
      <c r="F2220" s="59">
        <v>32</v>
      </c>
      <c r="G2220" s="59">
        <v>494</v>
      </c>
    </row>
    <row r="2221" spans="1:7" x14ac:dyDescent="0.25">
      <c r="A2221" s="59">
        <v>47</v>
      </c>
      <c r="B2221" s="59">
        <v>51</v>
      </c>
      <c r="C2221" s="59">
        <v>95</v>
      </c>
      <c r="D2221" s="59">
        <v>34</v>
      </c>
      <c r="E2221" s="59">
        <v>22</v>
      </c>
      <c r="F2221" s="59">
        <v>9</v>
      </c>
      <c r="G2221" s="59">
        <v>777</v>
      </c>
    </row>
    <row r="2222" spans="1:7" x14ac:dyDescent="0.25">
      <c r="A2222" s="59">
        <v>44</v>
      </c>
      <c r="B2222" s="59">
        <v>48</v>
      </c>
      <c r="C2222" s="59">
        <v>91</v>
      </c>
      <c r="D2222" s="59">
        <v>33</v>
      </c>
      <c r="E2222" s="59">
        <v>21</v>
      </c>
      <c r="F2222" s="59">
        <v>9</v>
      </c>
      <c r="G2222" s="59">
        <v>777</v>
      </c>
    </row>
    <row r="2223" spans="1:7" x14ac:dyDescent="0.25">
      <c r="A2223" s="59">
        <v>12</v>
      </c>
      <c r="B2223" s="59">
        <v>105</v>
      </c>
      <c r="C2223" s="59">
        <v>201</v>
      </c>
      <c r="D2223" s="59">
        <v>75</v>
      </c>
      <c r="E2223" s="59">
        <v>102</v>
      </c>
      <c r="F2223" s="59">
        <v>68</v>
      </c>
      <c r="G2223" s="59">
        <v>522</v>
      </c>
    </row>
    <row r="2224" spans="1:7" x14ac:dyDescent="0.25">
      <c r="A2224" s="59">
        <v>109</v>
      </c>
      <c r="B2224" s="59">
        <v>113</v>
      </c>
      <c r="C2224" s="59">
        <v>201</v>
      </c>
      <c r="D2224" s="59">
        <v>67</v>
      </c>
      <c r="E2224" s="59">
        <v>45</v>
      </c>
      <c r="F2224" s="59">
        <v>20</v>
      </c>
      <c r="G2224" s="59">
        <v>400</v>
      </c>
    </row>
    <row r="2225" spans="1:7" x14ac:dyDescent="0.25">
      <c r="A2225" s="59">
        <v>75</v>
      </c>
      <c r="B2225" s="59">
        <v>89</v>
      </c>
      <c r="C2225" s="59">
        <v>168</v>
      </c>
      <c r="D2225" s="59">
        <v>61</v>
      </c>
      <c r="E2225" s="59">
        <v>43</v>
      </c>
      <c r="F2225" s="59">
        <v>19</v>
      </c>
      <c r="G2225" s="59">
        <v>390</v>
      </c>
    </row>
    <row r="2226" spans="1:7" x14ac:dyDescent="0.25">
      <c r="A2226" s="59">
        <v>17</v>
      </c>
      <c r="B2226" s="59">
        <v>27</v>
      </c>
      <c r="C2226" s="59">
        <v>50</v>
      </c>
      <c r="D2226" s="59">
        <v>18</v>
      </c>
      <c r="E2226" s="59">
        <v>17</v>
      </c>
      <c r="F2226" s="59">
        <v>5</v>
      </c>
      <c r="G2226" s="59">
        <v>821</v>
      </c>
    </row>
    <row r="2227" spans="1:7" x14ac:dyDescent="0.25">
      <c r="A2227" s="59">
        <v>6</v>
      </c>
      <c r="B2227" s="59">
        <v>34</v>
      </c>
      <c r="C2227" s="59">
        <v>69</v>
      </c>
      <c r="D2227" s="59">
        <v>28</v>
      </c>
      <c r="E2227" s="59">
        <v>32</v>
      </c>
      <c r="F2227" s="59">
        <v>8</v>
      </c>
      <c r="G2227" s="59">
        <v>965</v>
      </c>
    </row>
    <row r="2228" spans="1:7" x14ac:dyDescent="0.25">
      <c r="A2228" s="59">
        <v>41</v>
      </c>
      <c r="B2228" s="59">
        <v>72</v>
      </c>
      <c r="C2228" s="59">
        <v>134</v>
      </c>
      <c r="D2228" s="59">
        <v>48</v>
      </c>
      <c r="E2228" s="59">
        <v>48</v>
      </c>
      <c r="F2228" s="59">
        <v>15</v>
      </c>
      <c r="G2228" s="59">
        <v>372</v>
      </c>
    </row>
    <row r="2229" spans="1:7" x14ac:dyDescent="0.25">
      <c r="A2229" s="59">
        <v>-61</v>
      </c>
      <c r="B2229" s="59">
        <v>11</v>
      </c>
      <c r="C2229" s="59">
        <v>111</v>
      </c>
      <c r="D2229" s="59">
        <v>88</v>
      </c>
      <c r="E2229" s="59">
        <v>52</v>
      </c>
      <c r="F2229" s="59">
        <v>27</v>
      </c>
      <c r="G2229" s="59">
        <v>525</v>
      </c>
    </row>
    <row r="2230" spans="1:7" x14ac:dyDescent="0.25">
      <c r="A2230" s="59">
        <v>-12</v>
      </c>
      <c r="B2230" s="59">
        <v>36</v>
      </c>
      <c r="C2230" s="59">
        <v>73</v>
      </c>
      <c r="D2230" s="59">
        <v>29</v>
      </c>
      <c r="E2230" s="59">
        <v>46</v>
      </c>
      <c r="F2230" s="59">
        <v>11</v>
      </c>
      <c r="G2230" s="59">
        <v>169</v>
      </c>
    </row>
    <row r="2231" spans="1:7" x14ac:dyDescent="0.25">
      <c r="A2231" s="59">
        <v>-16</v>
      </c>
      <c r="B2231" s="59">
        <v>53</v>
      </c>
      <c r="C2231" s="59">
        <v>101</v>
      </c>
      <c r="D2231" s="59">
        <v>37</v>
      </c>
      <c r="E2231" s="59">
        <v>66</v>
      </c>
      <c r="F2231" s="59">
        <v>34</v>
      </c>
      <c r="G2231" s="59">
        <v>261</v>
      </c>
    </row>
    <row r="2232" spans="1:7" x14ac:dyDescent="0.25">
      <c r="A2232" s="59">
        <v>14</v>
      </c>
      <c r="B2232" s="59">
        <v>47</v>
      </c>
      <c r="C2232" s="59">
        <v>92</v>
      </c>
      <c r="D2232" s="59">
        <v>35</v>
      </c>
      <c r="E2232" s="59">
        <v>40</v>
      </c>
      <c r="F2232" s="59">
        <v>11</v>
      </c>
      <c r="G2232" s="59">
        <v>196</v>
      </c>
    </row>
    <row r="2233" spans="1:7" x14ac:dyDescent="0.25">
      <c r="A2233" s="59">
        <v>20</v>
      </c>
      <c r="B2233" s="59">
        <v>66</v>
      </c>
      <c r="C2233" s="59">
        <v>134</v>
      </c>
      <c r="D2233" s="59">
        <v>54</v>
      </c>
      <c r="E2233" s="59">
        <v>56</v>
      </c>
      <c r="F2233" s="59">
        <v>20</v>
      </c>
      <c r="G2233" s="59">
        <v>312</v>
      </c>
    </row>
    <row r="2234" spans="1:7" x14ac:dyDescent="0.25">
      <c r="A2234" s="59">
        <v>16</v>
      </c>
      <c r="B2234" s="59">
        <v>111</v>
      </c>
      <c r="C2234" s="59">
        <v>213</v>
      </c>
      <c r="D2234" s="59">
        <v>79</v>
      </c>
      <c r="E2234" s="59">
        <v>106</v>
      </c>
      <c r="F2234" s="59">
        <v>72</v>
      </c>
      <c r="G2234" s="59">
        <v>551</v>
      </c>
    </row>
    <row r="2235" spans="1:7" x14ac:dyDescent="0.25">
      <c r="A2235" s="59">
        <v>45</v>
      </c>
      <c r="B2235" s="59">
        <v>56</v>
      </c>
      <c r="C2235" s="59">
        <v>112</v>
      </c>
      <c r="D2235" s="59">
        <v>44</v>
      </c>
      <c r="E2235" s="59">
        <v>28</v>
      </c>
      <c r="F2235" s="59">
        <v>14</v>
      </c>
      <c r="G2235" s="59">
        <v>623</v>
      </c>
    </row>
    <row r="2236" spans="1:7" x14ac:dyDescent="0.25">
      <c r="A2236" s="59">
        <v>44</v>
      </c>
      <c r="B2236" s="59">
        <v>48</v>
      </c>
      <c r="C2236" s="59">
        <v>90</v>
      </c>
      <c r="D2236" s="59">
        <v>32</v>
      </c>
      <c r="E2236" s="59">
        <v>21</v>
      </c>
      <c r="F2236" s="59">
        <v>8</v>
      </c>
      <c r="G2236" s="59">
        <v>821</v>
      </c>
    </row>
    <row r="2237" spans="1:7" x14ac:dyDescent="0.25">
      <c r="A2237" s="59">
        <v>103</v>
      </c>
      <c r="B2237" s="59">
        <v>116</v>
      </c>
      <c r="C2237" s="59">
        <v>224</v>
      </c>
      <c r="D2237" s="59">
        <v>84</v>
      </c>
      <c r="E2237" s="59">
        <v>52</v>
      </c>
      <c r="F2237" s="59">
        <v>26</v>
      </c>
      <c r="G2237" s="59">
        <v>500</v>
      </c>
    </row>
    <row r="2238" spans="1:7" x14ac:dyDescent="0.25">
      <c r="A2238" s="59">
        <v>44</v>
      </c>
      <c r="B2238" s="59">
        <v>48</v>
      </c>
      <c r="C2238" s="59">
        <v>90</v>
      </c>
      <c r="D2238" s="59">
        <v>32</v>
      </c>
      <c r="E2238" s="59">
        <v>21</v>
      </c>
      <c r="F2238" s="59">
        <v>8</v>
      </c>
      <c r="G2238" s="59">
        <v>456</v>
      </c>
    </row>
    <row r="2239" spans="1:7" x14ac:dyDescent="0.25">
      <c r="A2239" s="59">
        <v>104</v>
      </c>
      <c r="B2239" s="59">
        <v>126</v>
      </c>
      <c r="C2239" s="59">
        <v>235</v>
      </c>
      <c r="D2239" s="59">
        <v>84</v>
      </c>
      <c r="E2239" s="59">
        <v>62</v>
      </c>
      <c r="F2239" s="59">
        <v>27</v>
      </c>
      <c r="G2239" s="59">
        <v>651</v>
      </c>
    </row>
    <row r="2240" spans="1:7" x14ac:dyDescent="0.25">
      <c r="A2240" s="59">
        <v>51</v>
      </c>
      <c r="B2240" s="59">
        <v>80</v>
      </c>
      <c r="C2240" s="59">
        <v>157</v>
      </c>
      <c r="D2240" s="59">
        <v>60</v>
      </c>
      <c r="E2240" s="59">
        <v>49</v>
      </c>
      <c r="F2240" s="59">
        <v>19</v>
      </c>
      <c r="G2240" s="59">
        <v>336</v>
      </c>
    </row>
    <row r="2241" spans="1:7" x14ac:dyDescent="0.25">
      <c r="A2241" s="59">
        <v>65</v>
      </c>
      <c r="B2241" s="59">
        <v>83</v>
      </c>
      <c r="C2241" s="59">
        <v>157</v>
      </c>
      <c r="D2241" s="59">
        <v>57</v>
      </c>
      <c r="E2241" s="59">
        <v>43</v>
      </c>
      <c r="F2241" s="59">
        <v>18</v>
      </c>
      <c r="G2241" s="59">
        <v>364</v>
      </c>
    </row>
    <row r="2242" spans="1:7" x14ac:dyDescent="0.25">
      <c r="A2242" s="59">
        <v>248</v>
      </c>
      <c r="B2242" s="59">
        <v>245</v>
      </c>
      <c r="C2242" s="59">
        <v>506</v>
      </c>
      <c r="D2242" s="59">
        <v>243</v>
      </c>
      <c r="E2242" s="59">
        <v>90</v>
      </c>
      <c r="F2242" s="59">
        <v>64</v>
      </c>
      <c r="G2242" s="59">
        <v>965</v>
      </c>
    </row>
    <row r="2243" spans="1:7" x14ac:dyDescent="0.25">
      <c r="A2243" s="59">
        <v>106</v>
      </c>
      <c r="B2243" s="59">
        <v>107</v>
      </c>
      <c r="C2243" s="59">
        <v>213</v>
      </c>
      <c r="D2243" s="59">
        <v>83</v>
      </c>
      <c r="E2243" s="59">
        <v>41</v>
      </c>
      <c r="F2243" s="59">
        <v>27</v>
      </c>
      <c r="G2243" s="59">
        <v>623</v>
      </c>
    </row>
    <row r="2244" spans="1:7" x14ac:dyDescent="0.25">
      <c r="A2244" s="59">
        <v>83</v>
      </c>
      <c r="B2244" s="59">
        <v>108</v>
      </c>
      <c r="C2244" s="59">
        <v>201</v>
      </c>
      <c r="D2244" s="59">
        <v>72</v>
      </c>
      <c r="E2244" s="59">
        <v>58</v>
      </c>
      <c r="F2244" s="59">
        <v>23</v>
      </c>
      <c r="G2244" s="59">
        <v>558</v>
      </c>
    </row>
    <row r="2245" spans="1:7" x14ac:dyDescent="0.25">
      <c r="A2245" s="59">
        <v>148</v>
      </c>
      <c r="B2245" s="59">
        <v>130</v>
      </c>
      <c r="C2245" s="59">
        <v>245</v>
      </c>
      <c r="D2245" s="59">
        <v>89</v>
      </c>
      <c r="E2245" s="59">
        <v>37</v>
      </c>
      <c r="F2245" s="59">
        <v>24</v>
      </c>
      <c r="G2245" s="59">
        <v>777</v>
      </c>
    </row>
    <row r="2246" spans="1:7" x14ac:dyDescent="0.25">
      <c r="A2246" s="59">
        <v>84</v>
      </c>
      <c r="B2246" s="59">
        <v>80</v>
      </c>
      <c r="C2246" s="59">
        <v>150</v>
      </c>
      <c r="D2246" s="59">
        <v>54</v>
      </c>
      <c r="E2246" s="59">
        <v>27</v>
      </c>
      <c r="F2246" s="59">
        <v>15</v>
      </c>
      <c r="G2246" s="59">
        <v>456</v>
      </c>
    </row>
    <row r="2247" spans="1:7" x14ac:dyDescent="0.25">
      <c r="A2247" s="59">
        <v>33</v>
      </c>
      <c r="B2247" s="59">
        <v>55</v>
      </c>
      <c r="C2247" s="59">
        <v>104</v>
      </c>
      <c r="D2247" s="59">
        <v>38</v>
      </c>
      <c r="E2247" s="59">
        <v>36</v>
      </c>
      <c r="F2247" s="59">
        <v>12</v>
      </c>
      <c r="G2247" s="59">
        <v>241</v>
      </c>
    </row>
    <row r="2248" spans="1:7" x14ac:dyDescent="0.25">
      <c r="A2248" s="59">
        <v>39</v>
      </c>
      <c r="B2248" s="59">
        <v>72</v>
      </c>
      <c r="C2248" s="59">
        <v>134</v>
      </c>
      <c r="D2248" s="59">
        <v>48</v>
      </c>
      <c r="E2248" s="59">
        <v>49</v>
      </c>
      <c r="F2248" s="59">
        <v>15</v>
      </c>
      <c r="G2248" s="59">
        <v>372</v>
      </c>
    </row>
    <row r="2249" spans="1:7" x14ac:dyDescent="0.25">
      <c r="A2249" s="59">
        <v>-62</v>
      </c>
      <c r="B2249" s="59">
        <v>11</v>
      </c>
      <c r="C2249" s="59">
        <v>111</v>
      </c>
      <c r="D2249" s="59">
        <v>88</v>
      </c>
      <c r="E2249" s="59">
        <v>54</v>
      </c>
      <c r="F2249" s="59">
        <v>27</v>
      </c>
      <c r="G2249" s="59">
        <v>525</v>
      </c>
    </row>
    <row r="2250" spans="1:7" x14ac:dyDescent="0.25">
      <c r="A2250" s="59">
        <v>-16</v>
      </c>
      <c r="B2250" s="59">
        <v>53</v>
      </c>
      <c r="C2250" s="59">
        <v>101</v>
      </c>
      <c r="D2250" s="59">
        <v>37</v>
      </c>
      <c r="E2250" s="59">
        <v>66</v>
      </c>
      <c r="F2250" s="59">
        <v>34</v>
      </c>
      <c r="G2250" s="59">
        <v>261</v>
      </c>
    </row>
    <row r="2251" spans="1:7" x14ac:dyDescent="0.25">
      <c r="A2251" s="59">
        <v>14</v>
      </c>
      <c r="B2251" s="59">
        <v>47</v>
      </c>
      <c r="C2251" s="59">
        <v>92</v>
      </c>
      <c r="D2251" s="59">
        <v>35</v>
      </c>
      <c r="E2251" s="59">
        <v>40</v>
      </c>
      <c r="F2251" s="59">
        <v>11</v>
      </c>
      <c r="G2251" s="59">
        <v>196</v>
      </c>
    </row>
    <row r="2252" spans="1:7" x14ac:dyDescent="0.25">
      <c r="A2252" s="59">
        <v>-14</v>
      </c>
      <c r="B2252" s="59">
        <v>36</v>
      </c>
      <c r="C2252" s="59">
        <v>73</v>
      </c>
      <c r="D2252" s="59">
        <v>29</v>
      </c>
      <c r="E2252" s="59">
        <v>47</v>
      </c>
      <c r="F2252" s="59">
        <v>11</v>
      </c>
      <c r="G2252" s="59">
        <v>169</v>
      </c>
    </row>
    <row r="2253" spans="1:7" x14ac:dyDescent="0.25">
      <c r="A2253" s="59">
        <v>73</v>
      </c>
      <c r="B2253" s="59">
        <v>73</v>
      </c>
      <c r="C2253" s="59">
        <v>138</v>
      </c>
      <c r="D2253" s="59">
        <v>50</v>
      </c>
      <c r="E2253" s="59">
        <v>27</v>
      </c>
      <c r="F2253" s="59">
        <v>14</v>
      </c>
      <c r="G2253" s="59">
        <v>821</v>
      </c>
    </row>
    <row r="2254" spans="1:7" x14ac:dyDescent="0.25">
      <c r="A2254" s="59">
        <v>73</v>
      </c>
      <c r="B2254" s="59">
        <v>92</v>
      </c>
      <c r="C2254" s="59">
        <v>190</v>
      </c>
      <c r="D2254" s="59">
        <v>78</v>
      </c>
      <c r="E2254" s="59">
        <v>47</v>
      </c>
      <c r="F2254" s="59">
        <v>24</v>
      </c>
      <c r="G2254" s="59">
        <v>965</v>
      </c>
    </row>
    <row r="2255" spans="1:7" x14ac:dyDescent="0.25">
      <c r="A2255" s="59">
        <v>47</v>
      </c>
      <c r="B2255" s="59">
        <v>75</v>
      </c>
      <c r="C2255" s="59">
        <v>145</v>
      </c>
      <c r="D2255" s="59">
        <v>55</v>
      </c>
      <c r="E2255" s="59">
        <v>47</v>
      </c>
      <c r="F2255" s="59">
        <v>18</v>
      </c>
      <c r="G2255" s="59">
        <v>312</v>
      </c>
    </row>
    <row r="2256" spans="1:7" x14ac:dyDescent="0.25">
      <c r="A2256" s="59">
        <v>61</v>
      </c>
      <c r="B2256" s="59">
        <v>105</v>
      </c>
      <c r="C2256" s="59">
        <v>213</v>
      </c>
      <c r="D2256" s="59">
        <v>85</v>
      </c>
      <c r="E2256" s="59">
        <v>69</v>
      </c>
      <c r="F2256" s="59">
        <v>32</v>
      </c>
      <c r="G2256" s="59">
        <v>494</v>
      </c>
    </row>
    <row r="2257" spans="1:7" x14ac:dyDescent="0.25">
      <c r="A2257" s="59">
        <v>69</v>
      </c>
      <c r="B2257" s="59">
        <v>68</v>
      </c>
      <c r="C2257" s="59">
        <v>128</v>
      </c>
      <c r="D2257" s="59">
        <v>46</v>
      </c>
      <c r="E2257" s="59">
        <v>25</v>
      </c>
      <c r="F2257" s="59">
        <v>12</v>
      </c>
      <c r="G2257" s="59">
        <v>777</v>
      </c>
    </row>
    <row r="2258" spans="1:7" x14ac:dyDescent="0.25">
      <c r="A2258" s="59">
        <v>53</v>
      </c>
      <c r="B2258" s="59">
        <v>63</v>
      </c>
      <c r="C2258" s="59">
        <v>125</v>
      </c>
      <c r="D2258" s="59">
        <v>49</v>
      </c>
      <c r="E2258" s="59">
        <v>30</v>
      </c>
      <c r="F2258" s="59">
        <v>16</v>
      </c>
      <c r="G2258" s="59">
        <v>623</v>
      </c>
    </row>
    <row r="2259" spans="1:7" x14ac:dyDescent="0.25">
      <c r="A2259" s="59">
        <v>159</v>
      </c>
      <c r="B2259" s="59">
        <v>139</v>
      </c>
      <c r="C2259" s="59">
        <v>262</v>
      </c>
      <c r="D2259" s="59">
        <v>95</v>
      </c>
      <c r="E2259" s="59">
        <v>39</v>
      </c>
      <c r="F2259" s="59">
        <v>26</v>
      </c>
      <c r="G2259" s="59">
        <v>821</v>
      </c>
    </row>
    <row r="2260" spans="1:7" x14ac:dyDescent="0.25">
      <c r="A2260" s="59">
        <v>249</v>
      </c>
      <c r="B2260" s="59">
        <v>245</v>
      </c>
      <c r="C2260" s="59">
        <v>506</v>
      </c>
      <c r="D2260" s="59">
        <v>194</v>
      </c>
      <c r="E2260" s="59">
        <v>89</v>
      </c>
      <c r="F2260" s="59">
        <v>64</v>
      </c>
      <c r="G2260" s="59">
        <v>965</v>
      </c>
    </row>
    <row r="2261" spans="1:7" x14ac:dyDescent="0.25">
      <c r="A2261" s="59">
        <v>104</v>
      </c>
      <c r="B2261" s="59">
        <v>107</v>
      </c>
      <c r="C2261" s="59">
        <v>213</v>
      </c>
      <c r="D2261" s="59">
        <v>83</v>
      </c>
      <c r="E2261" s="59">
        <v>42</v>
      </c>
      <c r="F2261" s="59">
        <v>27</v>
      </c>
      <c r="G2261" s="59">
        <v>623</v>
      </c>
    </row>
    <row r="2262" spans="1:7" x14ac:dyDescent="0.25">
      <c r="A2262" s="59">
        <v>146</v>
      </c>
      <c r="B2262" s="59">
        <v>130</v>
      </c>
      <c r="C2262" s="59">
        <v>245</v>
      </c>
      <c r="D2262" s="59">
        <v>89</v>
      </c>
      <c r="E2262" s="59">
        <v>38</v>
      </c>
      <c r="F2262" s="59">
        <v>24</v>
      </c>
      <c r="G2262" s="59">
        <v>777</v>
      </c>
    </row>
    <row r="2263" spans="1:7" x14ac:dyDescent="0.25">
      <c r="A2263" s="59">
        <v>84</v>
      </c>
      <c r="B2263" s="59">
        <v>80</v>
      </c>
      <c r="C2263" s="59">
        <v>150</v>
      </c>
      <c r="D2263" s="59">
        <v>54</v>
      </c>
      <c r="E2263" s="59">
        <v>27</v>
      </c>
      <c r="F2263" s="59">
        <v>15</v>
      </c>
      <c r="G2263" s="59">
        <v>456</v>
      </c>
    </row>
    <row r="2264" spans="1:7" x14ac:dyDescent="0.25">
      <c r="A2264" s="59">
        <v>84</v>
      </c>
      <c r="B2264" s="59">
        <v>108</v>
      </c>
      <c r="C2264" s="59">
        <v>201</v>
      </c>
      <c r="D2264" s="59">
        <v>72</v>
      </c>
      <c r="E2264" s="59">
        <v>57</v>
      </c>
      <c r="F2264" s="59">
        <v>23</v>
      </c>
      <c r="G2264" s="59">
        <v>558</v>
      </c>
    </row>
    <row r="2265" spans="1:7" x14ac:dyDescent="0.25">
      <c r="A2265" s="59">
        <v>316</v>
      </c>
      <c r="B2265" s="59">
        <v>312</v>
      </c>
      <c r="C2265" s="59">
        <v>611</v>
      </c>
      <c r="D2265" s="59">
        <v>202</v>
      </c>
      <c r="E2265" s="59">
        <v>114</v>
      </c>
      <c r="F2265" s="59">
        <v>77</v>
      </c>
      <c r="G2265" s="59">
        <v>1310</v>
      </c>
    </row>
    <row r="2266" spans="1:7" x14ac:dyDescent="0.25">
      <c r="A2266" s="59">
        <v>-3</v>
      </c>
      <c r="B2266" s="59">
        <v>50</v>
      </c>
      <c r="C2266" s="59">
        <v>162</v>
      </c>
      <c r="D2266" s="59">
        <v>95</v>
      </c>
      <c r="E2266" s="59">
        <v>55</v>
      </c>
      <c r="F2266" s="59">
        <v>30</v>
      </c>
      <c r="G2266" s="59">
        <v>608</v>
      </c>
    </row>
    <row r="2267" spans="1:7" x14ac:dyDescent="0.25">
      <c r="A2267" s="59">
        <v>408</v>
      </c>
      <c r="B2267" s="59">
        <v>407</v>
      </c>
      <c r="C2267" s="59">
        <v>759</v>
      </c>
      <c r="D2267" s="59">
        <v>262</v>
      </c>
      <c r="E2267" s="59">
        <v>152</v>
      </c>
      <c r="F2267" s="59">
        <v>94</v>
      </c>
      <c r="G2267" s="59">
        <v>2101</v>
      </c>
    </row>
    <row r="2268" spans="1:7" x14ac:dyDescent="0.25">
      <c r="A2268" s="59">
        <v>-182</v>
      </c>
      <c r="B2268" s="59">
        <v>-26</v>
      </c>
      <c r="C2268" s="59">
        <v>132</v>
      </c>
      <c r="D2268" s="59">
        <v>172</v>
      </c>
      <c r="E2268" s="59">
        <v>96</v>
      </c>
      <c r="F2268" s="59">
        <v>47</v>
      </c>
      <c r="G2268" s="59">
        <v>862</v>
      </c>
    </row>
    <row r="2269" spans="1:7" x14ac:dyDescent="0.25">
      <c r="A2269" s="59">
        <v>218</v>
      </c>
      <c r="B2269" s="59">
        <v>228</v>
      </c>
      <c r="C2269" s="59">
        <v>510</v>
      </c>
      <c r="D2269" s="59">
        <v>272</v>
      </c>
      <c r="E2269" s="59">
        <v>92</v>
      </c>
      <c r="F2269" s="59">
        <v>63</v>
      </c>
      <c r="G2269" s="59">
        <v>1459</v>
      </c>
    </row>
    <row r="2270" spans="1:7" x14ac:dyDescent="0.25">
      <c r="A2270" s="59">
        <v>26</v>
      </c>
      <c r="B2270" s="59">
        <v>145</v>
      </c>
      <c r="C2270" s="59">
        <v>280</v>
      </c>
      <c r="D2270" s="59">
        <v>94</v>
      </c>
      <c r="E2270" s="59">
        <v>134</v>
      </c>
      <c r="F2270" s="59">
        <v>95</v>
      </c>
      <c r="G2270" s="59">
        <v>725</v>
      </c>
    </row>
    <row r="2271" spans="1:7" x14ac:dyDescent="0.25">
      <c r="A2271" s="59">
        <v>25</v>
      </c>
      <c r="B2271" s="59">
        <v>145</v>
      </c>
      <c r="C2271" s="59">
        <v>280</v>
      </c>
      <c r="D2271" s="59">
        <v>104</v>
      </c>
      <c r="E2271" s="59">
        <v>135</v>
      </c>
      <c r="F2271" s="59">
        <v>95</v>
      </c>
      <c r="G2271" s="59">
        <v>725</v>
      </c>
    </row>
    <row r="2272" spans="1:7" x14ac:dyDescent="0.25">
      <c r="A2272" s="59">
        <v>173</v>
      </c>
      <c r="B2272" s="59">
        <v>201</v>
      </c>
      <c r="C2272" s="59">
        <v>386</v>
      </c>
      <c r="D2272" s="59">
        <v>143</v>
      </c>
      <c r="E2272" s="59">
        <v>94</v>
      </c>
      <c r="F2272" s="59">
        <v>47</v>
      </c>
      <c r="G2272" s="59">
        <v>862</v>
      </c>
    </row>
    <row r="2273" spans="1:7" x14ac:dyDescent="0.25">
      <c r="A2273" s="59">
        <v>134</v>
      </c>
      <c r="B2273" s="59">
        <v>139</v>
      </c>
      <c r="C2273" s="59">
        <v>262</v>
      </c>
      <c r="D2273" s="59">
        <v>95</v>
      </c>
      <c r="E2273" s="59">
        <v>56</v>
      </c>
      <c r="F2273" s="59">
        <v>30</v>
      </c>
      <c r="G2273" s="59">
        <v>608</v>
      </c>
    </row>
    <row r="2274" spans="1:7" x14ac:dyDescent="0.25">
      <c r="A2274" s="59">
        <v>316</v>
      </c>
      <c r="B2274" s="59">
        <v>312</v>
      </c>
      <c r="C2274" s="59">
        <v>611</v>
      </c>
      <c r="D2274" s="59">
        <v>270</v>
      </c>
      <c r="E2274" s="59">
        <v>114</v>
      </c>
      <c r="F2274" s="59">
        <v>77</v>
      </c>
      <c r="G2274" s="59">
        <v>1310</v>
      </c>
    </row>
    <row r="2275" spans="1:7" x14ac:dyDescent="0.25">
      <c r="A2275" s="59">
        <v>220</v>
      </c>
      <c r="B2275" s="59">
        <v>228</v>
      </c>
      <c r="C2275" s="59">
        <v>510</v>
      </c>
      <c r="D2275" s="59">
        <v>218</v>
      </c>
      <c r="E2275" s="59">
        <v>91</v>
      </c>
      <c r="F2275" s="59">
        <v>63</v>
      </c>
      <c r="G2275" s="59">
        <v>1459</v>
      </c>
    </row>
    <row r="2276" spans="1:7" x14ac:dyDescent="0.25">
      <c r="A2276" s="59">
        <v>-552</v>
      </c>
      <c r="B2276" s="59">
        <v>-245</v>
      </c>
      <c r="C2276" s="59">
        <v>19</v>
      </c>
      <c r="D2276" s="59">
        <v>248</v>
      </c>
      <c r="E2276" s="59">
        <v>132</v>
      </c>
      <c r="F2276" s="59">
        <v>93</v>
      </c>
      <c r="G2276" s="59">
        <v>1419</v>
      </c>
    </row>
    <row r="2277" spans="1:7" x14ac:dyDescent="0.25">
      <c r="A2277" s="59">
        <v>17</v>
      </c>
      <c r="B2277" s="59">
        <v>26</v>
      </c>
      <c r="C2277" s="59">
        <v>48</v>
      </c>
      <c r="D2277" s="59">
        <v>17</v>
      </c>
      <c r="E2277" s="59">
        <v>16</v>
      </c>
      <c r="F2277" s="59">
        <v>4</v>
      </c>
      <c r="G2277" s="59">
        <v>777</v>
      </c>
    </row>
    <row r="2278" spans="1:7" x14ac:dyDescent="0.25">
      <c r="A2278" s="59">
        <v>-5</v>
      </c>
      <c r="B2278" s="59">
        <v>42</v>
      </c>
      <c r="C2278" s="59">
        <v>85</v>
      </c>
      <c r="D2278" s="59">
        <v>34</v>
      </c>
      <c r="E2278" s="59">
        <v>47</v>
      </c>
      <c r="F2278" s="59">
        <v>12</v>
      </c>
      <c r="G2278" s="59">
        <v>197</v>
      </c>
    </row>
    <row r="2279" spans="1:7" x14ac:dyDescent="0.25">
      <c r="A2279" s="59">
        <v>6</v>
      </c>
      <c r="B2279" s="59">
        <v>34</v>
      </c>
      <c r="C2279" s="59">
        <v>69</v>
      </c>
      <c r="D2279" s="59">
        <v>28</v>
      </c>
      <c r="E2279" s="59">
        <v>32</v>
      </c>
      <c r="F2279" s="59">
        <v>8</v>
      </c>
      <c r="G2279" s="59">
        <v>965</v>
      </c>
    </row>
    <row r="2280" spans="1:7" x14ac:dyDescent="0.25">
      <c r="A2280" s="59">
        <v>17</v>
      </c>
      <c r="B2280" s="59">
        <v>26</v>
      </c>
      <c r="C2280" s="59">
        <v>48</v>
      </c>
      <c r="D2280" s="59">
        <v>17</v>
      </c>
      <c r="E2280" s="59">
        <v>16</v>
      </c>
      <c r="F2280" s="59">
        <v>4</v>
      </c>
      <c r="G2280" s="59">
        <v>777</v>
      </c>
    </row>
    <row r="2281" spans="1:7" x14ac:dyDescent="0.25">
      <c r="A2281" s="59">
        <v>16</v>
      </c>
      <c r="B2281" s="59">
        <v>27</v>
      </c>
      <c r="C2281" s="59">
        <v>50</v>
      </c>
      <c r="D2281" s="59">
        <v>18</v>
      </c>
      <c r="E2281" s="59">
        <v>18</v>
      </c>
      <c r="F2281" s="59">
        <v>5</v>
      </c>
      <c r="G2281" s="59">
        <v>821</v>
      </c>
    </row>
    <row r="2282" spans="1:7" x14ac:dyDescent="0.25">
      <c r="A2282" s="59">
        <v>51</v>
      </c>
      <c r="B2282" s="59">
        <v>54</v>
      </c>
      <c r="C2282" s="59">
        <v>101</v>
      </c>
      <c r="D2282" s="59">
        <v>36</v>
      </c>
      <c r="E2282" s="59">
        <v>22</v>
      </c>
      <c r="F2282" s="59">
        <v>10</v>
      </c>
      <c r="G2282" s="59">
        <v>777</v>
      </c>
    </row>
    <row r="2283" spans="1:7" x14ac:dyDescent="0.25">
      <c r="A2283" s="59">
        <v>45</v>
      </c>
      <c r="B2283" s="59">
        <v>56</v>
      </c>
      <c r="C2283" s="59">
        <v>112</v>
      </c>
      <c r="D2283" s="59">
        <v>44</v>
      </c>
      <c r="E2283" s="59">
        <v>28</v>
      </c>
      <c r="F2283" s="59">
        <v>14</v>
      </c>
      <c r="G2283" s="59">
        <v>623</v>
      </c>
    </row>
    <row r="2284" spans="1:7" x14ac:dyDescent="0.25">
      <c r="A2284" s="59">
        <v>44</v>
      </c>
      <c r="B2284" s="59">
        <v>48</v>
      </c>
      <c r="C2284" s="59">
        <v>90</v>
      </c>
      <c r="D2284" s="59">
        <v>32</v>
      </c>
      <c r="E2284" s="59">
        <v>21</v>
      </c>
      <c r="F2284" s="59">
        <v>8</v>
      </c>
      <c r="G2284" s="59">
        <v>456</v>
      </c>
    </row>
    <row r="2285" spans="1:7" x14ac:dyDescent="0.25">
      <c r="A2285" s="59">
        <v>106</v>
      </c>
      <c r="B2285" s="59">
        <v>126</v>
      </c>
      <c r="C2285" s="59">
        <v>235</v>
      </c>
      <c r="D2285" s="59">
        <v>84</v>
      </c>
      <c r="E2285" s="59">
        <v>61</v>
      </c>
      <c r="F2285" s="59">
        <v>27</v>
      </c>
      <c r="G2285" s="59">
        <v>651</v>
      </c>
    </row>
    <row r="2286" spans="1:7" x14ac:dyDescent="0.25">
      <c r="A2286" s="59">
        <v>104</v>
      </c>
      <c r="B2286" s="59">
        <v>116</v>
      </c>
      <c r="C2286" s="59">
        <v>224</v>
      </c>
      <c r="D2286" s="59">
        <v>84</v>
      </c>
      <c r="E2286" s="59">
        <v>51</v>
      </c>
      <c r="F2286" s="59">
        <v>26</v>
      </c>
      <c r="G2286" s="59">
        <v>500</v>
      </c>
    </row>
    <row r="2287" spans="1:7" x14ac:dyDescent="0.25">
      <c r="A2287" s="59">
        <v>154</v>
      </c>
      <c r="B2287" s="59">
        <v>171</v>
      </c>
      <c r="C2287" s="59">
        <v>382</v>
      </c>
      <c r="D2287" s="59">
        <v>183</v>
      </c>
      <c r="E2287" s="59">
        <v>76</v>
      </c>
      <c r="F2287" s="59">
        <v>47</v>
      </c>
      <c r="G2287" s="59">
        <v>1091</v>
      </c>
    </row>
    <row r="2288" spans="1:7" x14ac:dyDescent="0.25">
      <c r="A2288" s="59">
        <v>2</v>
      </c>
      <c r="B2288" s="59">
        <v>87</v>
      </c>
      <c r="C2288" s="59">
        <v>168</v>
      </c>
      <c r="D2288" s="59">
        <v>63</v>
      </c>
      <c r="E2288" s="59">
        <v>90</v>
      </c>
      <c r="F2288" s="59">
        <v>57</v>
      </c>
      <c r="G2288" s="59">
        <v>435</v>
      </c>
    </row>
    <row r="2289" spans="1:7" x14ac:dyDescent="0.25">
      <c r="A2289" s="59">
        <v>44</v>
      </c>
      <c r="B2289" s="59">
        <v>93</v>
      </c>
      <c r="C2289" s="59">
        <v>179</v>
      </c>
      <c r="D2289" s="59">
        <v>67</v>
      </c>
      <c r="E2289" s="59">
        <v>68</v>
      </c>
      <c r="F2289" s="59">
        <v>22</v>
      </c>
      <c r="G2289" s="59">
        <v>400</v>
      </c>
    </row>
    <row r="2290" spans="1:7" x14ac:dyDescent="0.25">
      <c r="A2290" s="59">
        <v>65</v>
      </c>
      <c r="B2290" s="59">
        <v>83</v>
      </c>
      <c r="C2290" s="59">
        <v>157</v>
      </c>
      <c r="D2290" s="59">
        <v>57</v>
      </c>
      <c r="E2290" s="59">
        <v>43</v>
      </c>
      <c r="F2290" s="59">
        <v>18</v>
      </c>
      <c r="G2290" s="59">
        <v>364</v>
      </c>
    </row>
    <row r="2291" spans="1:7" x14ac:dyDescent="0.25">
      <c r="A2291" s="59">
        <v>25</v>
      </c>
      <c r="B2291" s="59">
        <v>72</v>
      </c>
      <c r="C2291" s="59">
        <v>145</v>
      </c>
      <c r="D2291" s="59">
        <v>58</v>
      </c>
      <c r="E2291" s="59">
        <v>59</v>
      </c>
      <c r="F2291" s="59">
        <v>22</v>
      </c>
      <c r="G2291" s="59">
        <v>338</v>
      </c>
    </row>
    <row r="2292" spans="1:7" x14ac:dyDescent="0.25">
      <c r="A2292" s="59">
        <v>51</v>
      </c>
      <c r="B2292" s="59">
        <v>80</v>
      </c>
      <c r="C2292" s="59">
        <v>157</v>
      </c>
      <c r="D2292" s="59">
        <v>60</v>
      </c>
      <c r="E2292" s="59">
        <v>49</v>
      </c>
      <c r="F2292" s="59">
        <v>19</v>
      </c>
      <c r="G2292" s="59">
        <v>336</v>
      </c>
    </row>
    <row r="2293" spans="1:7" x14ac:dyDescent="0.25">
      <c r="A2293" s="59">
        <v>179</v>
      </c>
      <c r="B2293" s="59">
        <v>186</v>
      </c>
      <c r="C2293" s="59">
        <v>347</v>
      </c>
      <c r="D2293" s="59">
        <v>135</v>
      </c>
      <c r="E2293" s="59">
        <v>75</v>
      </c>
      <c r="F2293" s="59">
        <v>40</v>
      </c>
      <c r="G2293" s="59">
        <v>961</v>
      </c>
    </row>
    <row r="2294" spans="1:7" x14ac:dyDescent="0.25">
      <c r="A2294" s="59">
        <v>47</v>
      </c>
      <c r="B2294" s="59">
        <v>51</v>
      </c>
      <c r="C2294" s="59">
        <v>95</v>
      </c>
      <c r="D2294" s="59">
        <v>34</v>
      </c>
      <c r="E2294" s="59">
        <v>22</v>
      </c>
      <c r="F2294" s="59">
        <v>9</v>
      </c>
      <c r="G2294" s="59">
        <v>777</v>
      </c>
    </row>
    <row r="2295" spans="1:7" x14ac:dyDescent="0.25">
      <c r="A2295" s="59">
        <v>109</v>
      </c>
      <c r="B2295" s="59">
        <v>113</v>
      </c>
      <c r="C2295" s="59">
        <v>201</v>
      </c>
      <c r="D2295" s="59">
        <v>67</v>
      </c>
      <c r="E2295" s="59">
        <v>45</v>
      </c>
      <c r="F2295" s="59">
        <v>20</v>
      </c>
      <c r="G2295" s="59">
        <v>400</v>
      </c>
    </row>
    <row r="2296" spans="1:7" x14ac:dyDescent="0.25">
      <c r="A2296" s="59">
        <v>75</v>
      </c>
      <c r="B2296" s="59">
        <v>89</v>
      </c>
      <c r="C2296" s="59">
        <v>168</v>
      </c>
      <c r="D2296" s="59">
        <v>61</v>
      </c>
      <c r="E2296" s="59">
        <v>43</v>
      </c>
      <c r="F2296" s="59">
        <v>19</v>
      </c>
      <c r="G2296" s="59">
        <v>390</v>
      </c>
    </row>
    <row r="2297" spans="1:7" x14ac:dyDescent="0.25">
      <c r="A2297" s="59">
        <v>12</v>
      </c>
      <c r="B2297" s="59">
        <v>105</v>
      </c>
      <c r="C2297" s="59">
        <v>201</v>
      </c>
      <c r="D2297" s="59">
        <v>75</v>
      </c>
      <c r="E2297" s="59">
        <v>102</v>
      </c>
      <c r="F2297" s="59">
        <v>68</v>
      </c>
      <c r="G2297" s="59">
        <v>522</v>
      </c>
    </row>
    <row r="2298" spans="1:7" x14ac:dyDescent="0.25">
      <c r="A2298" s="59">
        <v>55</v>
      </c>
      <c r="B2298" s="59">
        <v>62</v>
      </c>
      <c r="C2298" s="59">
        <v>123</v>
      </c>
      <c r="D2298" s="59">
        <v>48</v>
      </c>
      <c r="E2298" s="59">
        <v>28</v>
      </c>
      <c r="F2298" s="59">
        <v>15</v>
      </c>
      <c r="G2298" s="59">
        <v>623</v>
      </c>
    </row>
    <row r="2299" spans="1:7" x14ac:dyDescent="0.25">
      <c r="A2299" s="59">
        <v>20</v>
      </c>
      <c r="B2299" s="59">
        <v>66</v>
      </c>
      <c r="C2299" s="59">
        <v>134</v>
      </c>
      <c r="D2299" s="59">
        <v>54</v>
      </c>
      <c r="E2299" s="59">
        <v>56</v>
      </c>
      <c r="F2299" s="59">
        <v>20</v>
      </c>
      <c r="G2299" s="59">
        <v>312</v>
      </c>
    </row>
    <row r="2300" spans="1:7" x14ac:dyDescent="0.25">
      <c r="A2300" s="59">
        <v>61</v>
      </c>
      <c r="B2300" s="59">
        <v>81</v>
      </c>
      <c r="C2300" s="59">
        <v>168</v>
      </c>
      <c r="D2300" s="59">
        <v>69</v>
      </c>
      <c r="E2300" s="59">
        <v>44</v>
      </c>
      <c r="F2300" s="59">
        <v>21</v>
      </c>
      <c r="G2300" s="59">
        <v>965</v>
      </c>
    </row>
    <row r="2301" spans="1:7" x14ac:dyDescent="0.25">
      <c r="A2301" s="59">
        <v>59</v>
      </c>
      <c r="B2301" s="59">
        <v>77</v>
      </c>
      <c r="C2301" s="59">
        <v>145</v>
      </c>
      <c r="D2301" s="59">
        <v>53</v>
      </c>
      <c r="E2301" s="59">
        <v>41</v>
      </c>
      <c r="F2301" s="59">
        <v>16</v>
      </c>
      <c r="G2301" s="59">
        <v>338</v>
      </c>
    </row>
    <row r="2302" spans="1:7" x14ac:dyDescent="0.25">
      <c r="A2302" s="59">
        <v>14</v>
      </c>
      <c r="B2302" s="59">
        <v>111</v>
      </c>
      <c r="C2302" s="59">
        <v>213</v>
      </c>
      <c r="D2302" s="59">
        <v>79</v>
      </c>
      <c r="E2302" s="59">
        <v>107</v>
      </c>
      <c r="F2302" s="59">
        <v>72</v>
      </c>
      <c r="G2302" s="59">
        <v>551</v>
      </c>
    </row>
    <row r="2303" spans="1:7" x14ac:dyDescent="0.25">
      <c r="A2303" s="59">
        <v>147</v>
      </c>
      <c r="B2303" s="59">
        <v>170</v>
      </c>
      <c r="C2303" s="59">
        <v>362</v>
      </c>
      <c r="D2303" s="59">
        <v>168</v>
      </c>
      <c r="E2303" s="59">
        <v>71</v>
      </c>
      <c r="F2303" s="59">
        <v>47</v>
      </c>
      <c r="G2303" s="59">
        <v>1073</v>
      </c>
    </row>
    <row r="2304" spans="1:7" x14ac:dyDescent="0.25">
      <c r="A2304" s="59">
        <v>-4</v>
      </c>
      <c r="B2304" s="59">
        <v>75</v>
      </c>
      <c r="C2304" s="59">
        <v>137</v>
      </c>
      <c r="D2304" s="59">
        <v>54</v>
      </c>
      <c r="E2304" s="59">
        <v>78</v>
      </c>
      <c r="F2304" s="59">
        <v>49</v>
      </c>
      <c r="G2304" s="59">
        <v>427</v>
      </c>
    </row>
    <row r="2305" spans="1:7" x14ac:dyDescent="0.25">
      <c r="A2305" s="59">
        <v>49</v>
      </c>
      <c r="B2305" s="59">
        <v>80</v>
      </c>
      <c r="C2305" s="59">
        <v>149</v>
      </c>
      <c r="D2305" s="59">
        <v>60</v>
      </c>
      <c r="E2305" s="59">
        <v>47</v>
      </c>
      <c r="F2305" s="59">
        <v>19</v>
      </c>
      <c r="G2305" s="59">
        <v>329</v>
      </c>
    </row>
    <row r="2306" spans="1:7" x14ac:dyDescent="0.25">
      <c r="A2306" s="59">
        <v>27</v>
      </c>
      <c r="B2306" s="59">
        <v>73</v>
      </c>
      <c r="C2306" s="59">
        <v>141</v>
      </c>
      <c r="D2306" s="59">
        <v>59</v>
      </c>
      <c r="E2306" s="59">
        <v>55</v>
      </c>
      <c r="F2306" s="59">
        <v>22</v>
      </c>
      <c r="G2306" s="59">
        <v>331</v>
      </c>
    </row>
    <row r="2307" spans="1:7" x14ac:dyDescent="0.25">
      <c r="A2307" s="59">
        <v>50</v>
      </c>
      <c r="B2307" s="59">
        <v>74</v>
      </c>
      <c r="C2307" s="59">
        <v>145</v>
      </c>
      <c r="D2307" s="59">
        <v>62</v>
      </c>
      <c r="E2307" s="59">
        <v>40</v>
      </c>
      <c r="F2307" s="59">
        <v>19</v>
      </c>
      <c r="G2307" s="59">
        <v>958</v>
      </c>
    </row>
    <row r="2308" spans="1:7" x14ac:dyDescent="0.25">
      <c r="A2308" s="59">
        <v>45</v>
      </c>
      <c r="B2308" s="59">
        <v>56</v>
      </c>
      <c r="C2308" s="59">
        <v>107</v>
      </c>
      <c r="D2308" s="59">
        <v>44</v>
      </c>
      <c r="E2308" s="59">
        <v>26</v>
      </c>
      <c r="F2308" s="59">
        <v>14</v>
      </c>
      <c r="G2308" s="59">
        <v>618</v>
      </c>
    </row>
    <row r="2309" spans="1:7" x14ac:dyDescent="0.25">
      <c r="A2309" s="59">
        <v>119</v>
      </c>
      <c r="B2309" s="59">
        <v>112</v>
      </c>
      <c r="C2309" s="59">
        <v>201</v>
      </c>
      <c r="D2309" s="59">
        <v>77</v>
      </c>
      <c r="E2309" s="59">
        <v>32</v>
      </c>
      <c r="F2309" s="59">
        <v>21</v>
      </c>
      <c r="G2309" s="59">
        <v>449</v>
      </c>
    </row>
    <row r="2310" spans="1:7" x14ac:dyDescent="0.25">
      <c r="A2310" s="59">
        <v>88</v>
      </c>
      <c r="B2310" s="59">
        <v>114</v>
      </c>
      <c r="C2310" s="59">
        <v>201</v>
      </c>
      <c r="D2310" s="59">
        <v>75</v>
      </c>
      <c r="E2310" s="59">
        <v>55</v>
      </c>
      <c r="F2310" s="59">
        <v>24</v>
      </c>
      <c r="G2310" s="59">
        <v>549</v>
      </c>
    </row>
    <row r="2311" spans="1:7" x14ac:dyDescent="0.25">
      <c r="A2311" s="59">
        <v>156</v>
      </c>
      <c r="B2311" s="59">
        <v>144</v>
      </c>
      <c r="C2311" s="59">
        <v>259</v>
      </c>
      <c r="D2311" s="59">
        <v>99</v>
      </c>
      <c r="E2311" s="59">
        <v>39</v>
      </c>
      <c r="F2311" s="59">
        <v>27</v>
      </c>
      <c r="G2311" s="59">
        <v>766</v>
      </c>
    </row>
    <row r="2312" spans="1:7" x14ac:dyDescent="0.25">
      <c r="A2312" s="59">
        <v>101</v>
      </c>
      <c r="B2312" s="59">
        <v>107</v>
      </c>
      <c r="C2312" s="59">
        <v>202</v>
      </c>
      <c r="D2312" s="59">
        <v>83</v>
      </c>
      <c r="E2312" s="59">
        <v>39</v>
      </c>
      <c r="F2312" s="59">
        <v>27</v>
      </c>
      <c r="G2312" s="59">
        <v>613</v>
      </c>
    </row>
    <row r="2313" spans="1:7" x14ac:dyDescent="0.25">
      <c r="A2313" s="59">
        <v>147</v>
      </c>
      <c r="B2313" s="59">
        <v>137</v>
      </c>
      <c r="C2313" s="59">
        <v>247</v>
      </c>
      <c r="D2313" s="59">
        <v>95</v>
      </c>
      <c r="E2313" s="59">
        <v>38</v>
      </c>
      <c r="F2313" s="59">
        <v>26</v>
      </c>
      <c r="G2313" s="59">
        <v>809</v>
      </c>
    </row>
    <row r="2314" spans="1:7" x14ac:dyDescent="0.25">
      <c r="A2314" s="59">
        <v>156</v>
      </c>
      <c r="B2314" s="59">
        <v>144</v>
      </c>
      <c r="C2314" s="59">
        <v>259</v>
      </c>
      <c r="D2314" s="59">
        <v>99</v>
      </c>
      <c r="E2314" s="59">
        <v>39</v>
      </c>
      <c r="F2314" s="59">
        <v>27</v>
      </c>
      <c r="G2314" s="59">
        <v>766</v>
      </c>
    </row>
    <row r="2315" spans="1:7" x14ac:dyDescent="0.25">
      <c r="A2315" s="59">
        <v>101</v>
      </c>
      <c r="B2315" s="59">
        <v>107</v>
      </c>
      <c r="C2315" s="59">
        <v>202</v>
      </c>
      <c r="D2315" s="59">
        <v>83</v>
      </c>
      <c r="E2315" s="59">
        <v>39</v>
      </c>
      <c r="F2315" s="59">
        <v>27</v>
      </c>
      <c r="G2315" s="59">
        <v>613</v>
      </c>
    </row>
    <row r="2316" spans="1:7" x14ac:dyDescent="0.25">
      <c r="A2316" s="59">
        <v>147</v>
      </c>
      <c r="B2316" s="59">
        <v>137</v>
      </c>
      <c r="C2316" s="59">
        <v>247</v>
      </c>
      <c r="D2316" s="59">
        <v>95</v>
      </c>
      <c r="E2316" s="59">
        <v>38</v>
      </c>
      <c r="F2316" s="59">
        <v>26</v>
      </c>
      <c r="G2316" s="59">
        <v>809</v>
      </c>
    </row>
    <row r="2317" spans="1:7" x14ac:dyDescent="0.25">
      <c r="A2317" s="59">
        <v>117</v>
      </c>
      <c r="B2317" s="59">
        <v>112</v>
      </c>
      <c r="C2317" s="59">
        <v>201</v>
      </c>
      <c r="D2317" s="59">
        <v>77</v>
      </c>
      <c r="E2317" s="59">
        <v>33</v>
      </c>
      <c r="F2317" s="59">
        <v>21</v>
      </c>
      <c r="G2317" s="59">
        <v>449</v>
      </c>
    </row>
    <row r="2318" spans="1:7" x14ac:dyDescent="0.25">
      <c r="A2318" s="59">
        <v>88</v>
      </c>
      <c r="B2318" s="59">
        <v>114</v>
      </c>
      <c r="C2318" s="59">
        <v>201</v>
      </c>
      <c r="D2318" s="59">
        <v>75</v>
      </c>
      <c r="E2318" s="59">
        <v>55</v>
      </c>
      <c r="F2318" s="59">
        <v>24</v>
      </c>
      <c r="G2318" s="59">
        <v>549</v>
      </c>
    </row>
    <row r="2319" spans="1:7" x14ac:dyDescent="0.25">
      <c r="A2319" s="59">
        <v>298</v>
      </c>
      <c r="B2319" s="59">
        <v>311</v>
      </c>
      <c r="C2319" s="59">
        <v>581</v>
      </c>
      <c r="D2319" s="59">
        <v>263</v>
      </c>
      <c r="E2319" s="59">
        <v>110</v>
      </c>
      <c r="F2319" s="59">
        <v>77</v>
      </c>
      <c r="G2319" s="59">
        <v>1282</v>
      </c>
    </row>
    <row r="2320" spans="1:7" x14ac:dyDescent="0.25">
      <c r="A2320" s="59">
        <v>211</v>
      </c>
      <c r="B2320" s="59">
        <v>229</v>
      </c>
      <c r="C2320" s="59">
        <v>487</v>
      </c>
      <c r="D2320" s="59">
        <v>200</v>
      </c>
      <c r="E2320" s="59">
        <v>87</v>
      </c>
      <c r="F2320" s="59">
        <v>63</v>
      </c>
      <c r="G2320" s="59">
        <v>1436</v>
      </c>
    </row>
    <row r="2321" spans="1:7" x14ac:dyDescent="0.25">
      <c r="A2321" s="59">
        <v>171</v>
      </c>
      <c r="B2321" s="59">
        <v>206</v>
      </c>
      <c r="C2321" s="59">
        <v>377</v>
      </c>
      <c r="D2321" s="59">
        <v>159</v>
      </c>
      <c r="E2321" s="59">
        <v>91</v>
      </c>
      <c r="F2321" s="59">
        <v>48</v>
      </c>
      <c r="G2321" s="59">
        <v>844</v>
      </c>
    </row>
    <row r="2322" spans="1:7" x14ac:dyDescent="0.25">
      <c r="A2322" s="59">
        <v>141</v>
      </c>
      <c r="B2322" s="59">
        <v>150</v>
      </c>
      <c r="C2322" s="59">
        <v>271</v>
      </c>
      <c r="D2322" s="59">
        <v>87</v>
      </c>
      <c r="E2322" s="59">
        <v>55</v>
      </c>
      <c r="F2322" s="59">
        <v>33</v>
      </c>
      <c r="G2322" s="59">
        <v>596</v>
      </c>
    </row>
    <row r="2323" spans="1:7" x14ac:dyDescent="0.25">
      <c r="A2323" s="59">
        <v>298</v>
      </c>
      <c r="B2323" s="59">
        <v>311</v>
      </c>
      <c r="C2323" s="59">
        <v>581</v>
      </c>
      <c r="D2323" s="59">
        <v>294</v>
      </c>
      <c r="E2323" s="59">
        <v>110</v>
      </c>
      <c r="F2323" s="59">
        <v>77</v>
      </c>
      <c r="G2323" s="59">
        <v>1282</v>
      </c>
    </row>
    <row r="2324" spans="1:7" x14ac:dyDescent="0.25">
      <c r="A2324" s="59">
        <v>141</v>
      </c>
      <c r="B2324" s="59">
        <v>150</v>
      </c>
      <c r="C2324" s="59">
        <v>271</v>
      </c>
      <c r="D2324" s="59">
        <v>95</v>
      </c>
      <c r="E2324" s="59">
        <v>55</v>
      </c>
      <c r="F2324" s="59">
        <v>33</v>
      </c>
      <c r="G2324" s="59">
        <v>596</v>
      </c>
    </row>
    <row r="2325" spans="1:7" x14ac:dyDescent="0.25">
      <c r="A2325" s="59">
        <v>209</v>
      </c>
      <c r="B2325" s="59">
        <v>229</v>
      </c>
      <c r="C2325" s="59">
        <v>487</v>
      </c>
      <c r="D2325" s="59">
        <v>224</v>
      </c>
      <c r="E2325" s="59">
        <v>88</v>
      </c>
      <c r="F2325" s="59">
        <v>63</v>
      </c>
      <c r="G2325" s="59">
        <v>1436</v>
      </c>
    </row>
    <row r="2326" spans="1:7" x14ac:dyDescent="0.25">
      <c r="A2326" s="59">
        <v>251</v>
      </c>
      <c r="B2326" s="59">
        <v>294</v>
      </c>
      <c r="C2326" s="59">
        <v>569</v>
      </c>
      <c r="D2326" s="59">
        <v>268</v>
      </c>
      <c r="E2326" s="59">
        <v>125</v>
      </c>
      <c r="F2326" s="59">
        <v>91</v>
      </c>
      <c r="G2326" s="59">
        <v>1391</v>
      </c>
    </row>
    <row r="2327" spans="1:7" x14ac:dyDescent="0.25">
      <c r="A2327" s="59">
        <v>16</v>
      </c>
      <c r="B2327" s="59">
        <v>28</v>
      </c>
      <c r="C2327" s="59">
        <v>50</v>
      </c>
      <c r="D2327" s="59">
        <v>19</v>
      </c>
      <c r="E2327" s="59">
        <v>17</v>
      </c>
      <c r="F2327" s="59">
        <v>5</v>
      </c>
      <c r="G2327" s="59">
        <v>774</v>
      </c>
    </row>
    <row r="2328" spans="1:7" x14ac:dyDescent="0.25">
      <c r="A2328" s="59">
        <v>47</v>
      </c>
      <c r="B2328" s="59">
        <v>43</v>
      </c>
      <c r="C2328" s="59">
        <v>46</v>
      </c>
      <c r="D2328" s="59">
        <v>0</v>
      </c>
      <c r="E2328" s="59">
        <v>11</v>
      </c>
      <c r="F2328" s="59">
        <v>0</v>
      </c>
      <c r="G2328" s="59">
        <v>774</v>
      </c>
    </row>
    <row r="2329" spans="1:7" x14ac:dyDescent="0.25">
      <c r="A2329" s="59">
        <v>15</v>
      </c>
      <c r="B2329" s="59">
        <v>27</v>
      </c>
      <c r="C2329" s="59">
        <v>48</v>
      </c>
      <c r="D2329" s="59">
        <v>18</v>
      </c>
      <c r="E2329" s="59">
        <v>17</v>
      </c>
      <c r="F2329" s="59">
        <v>5</v>
      </c>
      <c r="G2329" s="59">
        <v>818</v>
      </c>
    </row>
    <row r="2330" spans="1:7" x14ac:dyDescent="0.25">
      <c r="A2330" s="59">
        <v>9</v>
      </c>
      <c r="B2330" s="59">
        <v>35</v>
      </c>
      <c r="C2330" s="59">
        <v>67</v>
      </c>
      <c r="D2330" s="59">
        <v>28</v>
      </c>
      <c r="E2330" s="59">
        <v>29</v>
      </c>
      <c r="F2330" s="59">
        <v>8</v>
      </c>
      <c r="G2330" s="59">
        <v>961</v>
      </c>
    </row>
    <row r="2331" spans="1:7" x14ac:dyDescent="0.25">
      <c r="A2331" s="59">
        <v>18</v>
      </c>
      <c r="B2331" s="59">
        <v>31</v>
      </c>
      <c r="C2331" s="59">
        <v>58</v>
      </c>
      <c r="D2331" s="59">
        <v>23</v>
      </c>
      <c r="E2331" s="59">
        <v>19</v>
      </c>
      <c r="F2331" s="59">
        <v>7</v>
      </c>
      <c r="G2331" s="59">
        <v>620</v>
      </c>
    </row>
    <row r="2332" spans="1:7" x14ac:dyDescent="0.25">
      <c r="A2332" s="59">
        <v>-12</v>
      </c>
      <c r="B2332" s="59">
        <v>61</v>
      </c>
      <c r="C2332" s="59">
        <v>111</v>
      </c>
      <c r="D2332" s="59">
        <v>43</v>
      </c>
      <c r="E2332" s="59">
        <v>69</v>
      </c>
      <c r="F2332" s="59">
        <v>39</v>
      </c>
      <c r="G2332" s="59">
        <v>256</v>
      </c>
    </row>
    <row r="2333" spans="1:7" x14ac:dyDescent="0.25">
      <c r="A2333" s="59">
        <v>-47</v>
      </c>
      <c r="B2333" s="59">
        <v>18</v>
      </c>
      <c r="C2333" s="59">
        <v>109</v>
      </c>
      <c r="D2333" s="59">
        <v>84</v>
      </c>
      <c r="E2333" s="59">
        <v>50</v>
      </c>
      <c r="F2333" s="59">
        <v>26</v>
      </c>
      <c r="G2333" s="59">
        <v>625</v>
      </c>
    </row>
    <row r="2334" spans="1:7" x14ac:dyDescent="0.25">
      <c r="A2334" s="59">
        <v>13</v>
      </c>
      <c r="B2334" s="59">
        <v>47</v>
      </c>
      <c r="C2334" s="59">
        <v>87</v>
      </c>
      <c r="D2334" s="59">
        <v>35</v>
      </c>
      <c r="E2334" s="59">
        <v>38</v>
      </c>
      <c r="F2334" s="59">
        <v>11</v>
      </c>
      <c r="G2334" s="59">
        <v>191</v>
      </c>
    </row>
    <row r="2335" spans="1:7" x14ac:dyDescent="0.25">
      <c r="A2335" s="59">
        <v>-10</v>
      </c>
      <c r="B2335" s="59">
        <v>38</v>
      </c>
      <c r="C2335" s="59">
        <v>72</v>
      </c>
      <c r="D2335" s="59">
        <v>30</v>
      </c>
      <c r="E2335" s="59">
        <v>45</v>
      </c>
      <c r="F2335" s="59">
        <v>11</v>
      </c>
      <c r="G2335" s="59">
        <v>165</v>
      </c>
    </row>
    <row r="2336" spans="1:7" x14ac:dyDescent="0.25">
      <c r="A2336" s="59">
        <v>-6</v>
      </c>
      <c r="B2336" s="59">
        <v>41</v>
      </c>
      <c r="C2336" s="59">
        <v>79</v>
      </c>
      <c r="D2336" s="59">
        <v>33</v>
      </c>
      <c r="E2336" s="59">
        <v>45</v>
      </c>
      <c r="F2336" s="59">
        <v>12</v>
      </c>
      <c r="G2336" s="59">
        <v>193</v>
      </c>
    </row>
    <row r="2337" spans="1:7" x14ac:dyDescent="0.25">
      <c r="A2337" s="59">
        <v>71</v>
      </c>
      <c r="B2337" s="59">
        <v>73</v>
      </c>
      <c r="C2337" s="59">
        <v>131</v>
      </c>
      <c r="D2337" s="59">
        <v>50</v>
      </c>
      <c r="E2337" s="59">
        <v>25</v>
      </c>
      <c r="F2337" s="59">
        <v>14</v>
      </c>
      <c r="G2337" s="59">
        <v>814</v>
      </c>
    </row>
    <row r="2338" spans="1:7" x14ac:dyDescent="0.25">
      <c r="A2338" s="59">
        <v>56</v>
      </c>
      <c r="B2338" s="59">
        <v>61</v>
      </c>
      <c r="C2338" s="59">
        <v>110</v>
      </c>
      <c r="D2338" s="59">
        <v>42</v>
      </c>
      <c r="E2338" s="59">
        <v>23</v>
      </c>
      <c r="F2338" s="59">
        <v>11</v>
      </c>
      <c r="G2338" s="59">
        <v>771</v>
      </c>
    </row>
    <row r="2339" spans="1:7" x14ac:dyDescent="0.25">
      <c r="A2339" s="59">
        <v>62</v>
      </c>
      <c r="B2339" s="59">
        <v>107</v>
      </c>
      <c r="C2339" s="59">
        <v>206</v>
      </c>
      <c r="D2339" s="59">
        <v>86</v>
      </c>
      <c r="E2339" s="59">
        <v>65</v>
      </c>
      <c r="F2339" s="59">
        <v>32</v>
      </c>
      <c r="G2339" s="59">
        <v>484</v>
      </c>
    </row>
    <row r="2340" spans="1:7" x14ac:dyDescent="0.25">
      <c r="A2340" s="59">
        <v>68</v>
      </c>
      <c r="B2340" s="59">
        <v>90</v>
      </c>
      <c r="C2340" s="59">
        <v>176</v>
      </c>
      <c r="D2340" s="59">
        <v>75</v>
      </c>
      <c r="E2340" s="59">
        <v>44</v>
      </c>
      <c r="F2340" s="59">
        <v>23</v>
      </c>
      <c r="G2340" s="59">
        <v>956</v>
      </c>
    </row>
    <row r="2341" spans="1:7" x14ac:dyDescent="0.25">
      <c r="A2341" s="59">
        <v>25</v>
      </c>
      <c r="B2341" s="59">
        <v>34</v>
      </c>
      <c r="C2341" s="59">
        <v>60</v>
      </c>
      <c r="D2341" s="59">
        <v>22</v>
      </c>
      <c r="E2341" s="59">
        <v>17</v>
      </c>
      <c r="F2341" s="59">
        <v>6</v>
      </c>
      <c r="G2341" s="59">
        <v>452</v>
      </c>
    </row>
    <row r="2342" spans="1:7" x14ac:dyDescent="0.25">
      <c r="A2342" s="59">
        <v>42</v>
      </c>
      <c r="B2342" s="59">
        <v>48</v>
      </c>
      <c r="C2342" s="59">
        <v>85</v>
      </c>
      <c r="D2342" s="59">
        <v>32</v>
      </c>
      <c r="E2342" s="59">
        <v>20</v>
      </c>
      <c r="F2342" s="59">
        <v>8</v>
      </c>
      <c r="G2342" s="59">
        <v>817</v>
      </c>
    </row>
    <row r="2343" spans="1:7" x14ac:dyDescent="0.25">
      <c r="A2343" s="59">
        <v>92</v>
      </c>
      <c r="B2343" s="59">
        <v>120</v>
      </c>
      <c r="C2343" s="59">
        <v>213</v>
      </c>
      <c r="D2343" s="59">
        <v>80</v>
      </c>
      <c r="E2343" s="59">
        <v>58</v>
      </c>
      <c r="F2343" s="59">
        <v>26</v>
      </c>
      <c r="G2343" s="59">
        <v>640</v>
      </c>
    </row>
    <row r="2344" spans="1:7" x14ac:dyDescent="0.25">
      <c r="A2344" s="59">
        <v>105</v>
      </c>
      <c r="B2344" s="59">
        <v>120</v>
      </c>
      <c r="C2344" s="59">
        <v>220</v>
      </c>
      <c r="D2344" s="59">
        <v>86</v>
      </c>
      <c r="E2344" s="59">
        <v>49</v>
      </c>
      <c r="F2344" s="59">
        <v>26</v>
      </c>
      <c r="G2344" s="59">
        <v>490</v>
      </c>
    </row>
    <row r="2345" spans="1:7" x14ac:dyDescent="0.25">
      <c r="A2345" s="59">
        <v>145</v>
      </c>
      <c r="B2345" s="59">
        <v>170</v>
      </c>
      <c r="C2345" s="59">
        <v>362</v>
      </c>
      <c r="D2345" s="59">
        <v>142</v>
      </c>
      <c r="E2345" s="59">
        <v>72</v>
      </c>
      <c r="F2345" s="59">
        <v>47</v>
      </c>
      <c r="G2345" s="59">
        <v>1073</v>
      </c>
    </row>
    <row r="2346" spans="1:7" x14ac:dyDescent="0.25">
      <c r="A2346" s="59">
        <v>27</v>
      </c>
      <c r="B2346" s="59">
        <v>73</v>
      </c>
      <c r="C2346" s="59">
        <v>141</v>
      </c>
      <c r="D2346" s="59">
        <v>59</v>
      </c>
      <c r="E2346" s="59">
        <v>55</v>
      </c>
      <c r="F2346" s="59">
        <v>22</v>
      </c>
      <c r="G2346" s="59">
        <v>331</v>
      </c>
    </row>
    <row r="2347" spans="1:7" x14ac:dyDescent="0.25">
      <c r="A2347" s="59">
        <v>49</v>
      </c>
      <c r="B2347" s="59">
        <v>80</v>
      </c>
      <c r="C2347" s="59">
        <v>149</v>
      </c>
      <c r="D2347" s="59">
        <v>60</v>
      </c>
      <c r="E2347" s="59">
        <v>47</v>
      </c>
      <c r="F2347" s="59">
        <v>19</v>
      </c>
      <c r="G2347" s="59">
        <v>329</v>
      </c>
    </row>
    <row r="2348" spans="1:7" x14ac:dyDescent="0.25">
      <c r="A2348" s="59">
        <v>56</v>
      </c>
      <c r="B2348" s="59">
        <v>76</v>
      </c>
      <c r="C2348" s="59">
        <v>136</v>
      </c>
      <c r="D2348" s="59">
        <v>52</v>
      </c>
      <c r="E2348" s="59">
        <v>38</v>
      </c>
      <c r="F2348" s="59">
        <v>16</v>
      </c>
      <c r="G2348" s="59">
        <v>357</v>
      </c>
    </row>
    <row r="2349" spans="1:7" x14ac:dyDescent="0.25">
      <c r="A2349" s="59">
        <v>-4</v>
      </c>
      <c r="B2349" s="59">
        <v>75</v>
      </c>
      <c r="C2349" s="59">
        <v>137</v>
      </c>
      <c r="D2349" s="59">
        <v>54</v>
      </c>
      <c r="E2349" s="59">
        <v>78</v>
      </c>
      <c r="F2349" s="59">
        <v>49</v>
      </c>
      <c r="G2349" s="59">
        <v>427</v>
      </c>
    </row>
    <row r="2350" spans="1:7" x14ac:dyDescent="0.25">
      <c r="A2350" s="59">
        <v>98</v>
      </c>
      <c r="B2350" s="59">
        <v>109</v>
      </c>
      <c r="C2350" s="59">
        <v>185</v>
      </c>
      <c r="D2350" s="59">
        <v>65</v>
      </c>
      <c r="E2350" s="59">
        <v>43</v>
      </c>
      <c r="F2350" s="59">
        <v>20</v>
      </c>
      <c r="G2350" s="59">
        <v>372</v>
      </c>
    </row>
    <row r="2351" spans="1:7" x14ac:dyDescent="0.25">
      <c r="A2351" s="59">
        <v>64</v>
      </c>
      <c r="B2351" s="59">
        <v>68</v>
      </c>
      <c r="C2351" s="59">
        <v>123</v>
      </c>
      <c r="D2351" s="59">
        <v>47</v>
      </c>
      <c r="E2351" s="59">
        <v>25</v>
      </c>
      <c r="F2351" s="59">
        <v>13</v>
      </c>
      <c r="G2351" s="59">
        <v>772</v>
      </c>
    </row>
    <row r="2352" spans="1:7" x14ac:dyDescent="0.25">
      <c r="A2352" s="59">
        <v>61</v>
      </c>
      <c r="B2352" s="59">
        <v>81</v>
      </c>
      <c r="C2352" s="59">
        <v>146</v>
      </c>
      <c r="D2352" s="59">
        <v>56</v>
      </c>
      <c r="E2352" s="59">
        <v>40</v>
      </c>
      <c r="F2352" s="59">
        <v>17</v>
      </c>
      <c r="G2352" s="59">
        <v>382</v>
      </c>
    </row>
    <row r="2353" spans="1:7" x14ac:dyDescent="0.25">
      <c r="A2353" s="59">
        <v>4</v>
      </c>
      <c r="B2353" s="59">
        <v>90</v>
      </c>
      <c r="C2353" s="59">
        <v>165</v>
      </c>
      <c r="D2353" s="59">
        <v>65</v>
      </c>
      <c r="E2353" s="59">
        <v>87</v>
      </c>
      <c r="F2353" s="59">
        <v>58</v>
      </c>
      <c r="G2353" s="59">
        <v>513</v>
      </c>
    </row>
    <row r="2354" spans="1:7" x14ac:dyDescent="0.25">
      <c r="A2354" s="59">
        <v>62</v>
      </c>
      <c r="B2354" s="59">
        <v>84</v>
      </c>
      <c r="C2354" s="59">
        <v>164</v>
      </c>
      <c r="D2354" s="59">
        <v>70</v>
      </c>
      <c r="E2354" s="59">
        <v>42</v>
      </c>
      <c r="F2354" s="59">
        <v>21</v>
      </c>
      <c r="G2354" s="59">
        <v>957</v>
      </c>
    </row>
    <row r="2355" spans="1:7" x14ac:dyDescent="0.25">
      <c r="A2355" s="59">
        <v>52</v>
      </c>
      <c r="B2355" s="59">
        <v>62</v>
      </c>
      <c r="C2355" s="59">
        <v>117</v>
      </c>
      <c r="D2355" s="59">
        <v>48</v>
      </c>
      <c r="E2355" s="59">
        <v>27</v>
      </c>
      <c r="F2355" s="59">
        <v>15</v>
      </c>
      <c r="G2355" s="59">
        <v>617</v>
      </c>
    </row>
    <row r="2356" spans="1:7" x14ac:dyDescent="0.25">
      <c r="A2356" s="59">
        <v>18</v>
      </c>
      <c r="B2356" s="59">
        <v>65</v>
      </c>
      <c r="C2356" s="59">
        <v>126</v>
      </c>
      <c r="D2356" s="59">
        <v>53</v>
      </c>
      <c r="E2356" s="59">
        <v>53</v>
      </c>
      <c r="F2356" s="59">
        <v>20</v>
      </c>
      <c r="G2356" s="59">
        <v>306</v>
      </c>
    </row>
    <row r="2357" spans="1:7" x14ac:dyDescent="0.25">
      <c r="A2357" s="59">
        <v>22</v>
      </c>
      <c r="B2357" s="59">
        <v>128</v>
      </c>
      <c r="C2357" s="59">
        <v>234</v>
      </c>
      <c r="D2357" s="59">
        <v>92</v>
      </c>
      <c r="E2357" s="59">
        <v>113</v>
      </c>
      <c r="F2357" s="59">
        <v>83</v>
      </c>
      <c r="G2357" s="59">
        <v>541</v>
      </c>
    </row>
    <row r="2358" spans="1:7" x14ac:dyDescent="0.25">
      <c r="A2358" s="59">
        <v>74</v>
      </c>
      <c r="B2358" s="59">
        <v>103</v>
      </c>
      <c r="C2358" s="59">
        <v>192</v>
      </c>
      <c r="D2358" s="59">
        <v>77</v>
      </c>
      <c r="E2358" s="59">
        <v>53</v>
      </c>
      <c r="F2358" s="59">
        <v>25</v>
      </c>
      <c r="G2358" s="59">
        <v>423</v>
      </c>
    </row>
    <row r="2359" spans="1:7" x14ac:dyDescent="0.25">
      <c r="A2359" s="59">
        <v>61</v>
      </c>
      <c r="B2359" s="59">
        <v>107</v>
      </c>
      <c r="C2359" s="59">
        <v>206</v>
      </c>
      <c r="D2359" s="59">
        <v>86</v>
      </c>
      <c r="E2359" s="59">
        <v>66</v>
      </c>
      <c r="F2359" s="59">
        <v>32</v>
      </c>
      <c r="G2359" s="59">
        <v>484</v>
      </c>
    </row>
    <row r="2360" spans="1:7" x14ac:dyDescent="0.25">
      <c r="A2360" s="59">
        <v>68</v>
      </c>
      <c r="B2360" s="59">
        <v>90</v>
      </c>
      <c r="C2360" s="59">
        <v>176</v>
      </c>
      <c r="D2360" s="59">
        <v>75</v>
      </c>
      <c r="E2360" s="59">
        <v>44</v>
      </c>
      <c r="F2360" s="59">
        <v>23</v>
      </c>
      <c r="G2360" s="59">
        <v>956</v>
      </c>
    </row>
    <row r="2361" spans="1:7" x14ac:dyDescent="0.25">
      <c r="A2361" s="59">
        <v>71</v>
      </c>
      <c r="B2361" s="59">
        <v>73</v>
      </c>
      <c r="C2361" s="59">
        <v>131</v>
      </c>
      <c r="D2361" s="59">
        <v>50</v>
      </c>
      <c r="E2361" s="59">
        <v>25</v>
      </c>
      <c r="F2361" s="59">
        <v>14</v>
      </c>
      <c r="G2361" s="59">
        <v>814</v>
      </c>
    </row>
    <row r="2362" spans="1:7" x14ac:dyDescent="0.25">
      <c r="A2362" s="59">
        <v>31</v>
      </c>
      <c r="B2362" s="59">
        <v>39</v>
      </c>
      <c r="C2362" s="59">
        <v>70</v>
      </c>
      <c r="D2362" s="59">
        <v>27</v>
      </c>
      <c r="E2362" s="59">
        <v>18</v>
      </c>
      <c r="F2362" s="59">
        <v>7</v>
      </c>
      <c r="G2362" s="59">
        <v>772</v>
      </c>
    </row>
    <row r="2363" spans="1:7" x14ac:dyDescent="0.25">
      <c r="A2363" s="59">
        <v>4</v>
      </c>
      <c r="B2363" s="59">
        <v>90</v>
      </c>
      <c r="C2363" s="59">
        <v>165</v>
      </c>
      <c r="D2363" s="59">
        <v>65</v>
      </c>
      <c r="E2363" s="59">
        <v>87</v>
      </c>
      <c r="F2363" s="59">
        <v>58</v>
      </c>
      <c r="G2363" s="59">
        <v>513</v>
      </c>
    </row>
    <row r="2364" spans="1:7" x14ac:dyDescent="0.25">
      <c r="A2364" s="59">
        <v>43</v>
      </c>
      <c r="B2364" s="59">
        <v>75</v>
      </c>
      <c r="C2364" s="59">
        <v>139</v>
      </c>
      <c r="D2364" s="59">
        <v>55</v>
      </c>
      <c r="E2364" s="59">
        <v>46</v>
      </c>
      <c r="F2364" s="59">
        <v>18</v>
      </c>
      <c r="G2364" s="59">
        <v>305</v>
      </c>
    </row>
    <row r="2365" spans="1:7" x14ac:dyDescent="0.25">
      <c r="A2365" s="59">
        <v>180</v>
      </c>
      <c r="B2365" s="59">
        <v>195</v>
      </c>
      <c r="C2365" s="59">
        <v>346</v>
      </c>
      <c r="D2365" s="59">
        <v>149</v>
      </c>
      <c r="E2365" s="59">
        <v>74</v>
      </c>
      <c r="F2365" s="59">
        <v>42</v>
      </c>
      <c r="G2365" s="59">
        <v>945</v>
      </c>
    </row>
    <row r="2366" spans="1:7" x14ac:dyDescent="0.25">
      <c r="A2366" s="59">
        <v>50</v>
      </c>
      <c r="B2366" s="59">
        <v>62</v>
      </c>
      <c r="C2366" s="59">
        <v>117</v>
      </c>
      <c r="D2366" s="59">
        <v>48</v>
      </c>
      <c r="E2366" s="59">
        <v>28</v>
      </c>
      <c r="F2366" s="59">
        <v>15</v>
      </c>
      <c r="G2366" s="59">
        <v>617</v>
      </c>
    </row>
    <row r="2367" spans="1:7" x14ac:dyDescent="0.25">
      <c r="A2367" s="59">
        <v>18</v>
      </c>
      <c r="B2367" s="59">
        <v>65</v>
      </c>
      <c r="C2367" s="59">
        <v>126</v>
      </c>
      <c r="D2367" s="59">
        <v>53</v>
      </c>
      <c r="E2367" s="59">
        <v>53</v>
      </c>
      <c r="F2367" s="59">
        <v>20</v>
      </c>
      <c r="G2367" s="59">
        <v>306</v>
      </c>
    </row>
    <row r="2368" spans="1:7" x14ac:dyDescent="0.25">
      <c r="A2368" s="59">
        <v>62</v>
      </c>
      <c r="B2368" s="59">
        <v>84</v>
      </c>
      <c r="C2368" s="59">
        <v>164</v>
      </c>
      <c r="D2368" s="59">
        <v>70</v>
      </c>
      <c r="E2368" s="59">
        <v>42</v>
      </c>
      <c r="F2368" s="59">
        <v>21</v>
      </c>
      <c r="G2368" s="59">
        <v>957</v>
      </c>
    </row>
    <row r="2369" spans="1:7" x14ac:dyDescent="0.25">
      <c r="A2369" s="59">
        <v>42</v>
      </c>
      <c r="B2369" s="59">
        <v>48</v>
      </c>
      <c r="C2369" s="59">
        <v>85</v>
      </c>
      <c r="D2369" s="59">
        <v>32</v>
      </c>
      <c r="E2369" s="59">
        <v>20</v>
      </c>
      <c r="F2369" s="59">
        <v>8</v>
      </c>
      <c r="G2369" s="59">
        <v>817</v>
      </c>
    </row>
    <row r="2370" spans="1:7" x14ac:dyDescent="0.25">
      <c r="A2370" s="59">
        <v>65</v>
      </c>
      <c r="B2370" s="59">
        <v>68</v>
      </c>
      <c r="C2370" s="59">
        <v>123</v>
      </c>
      <c r="D2370" s="59">
        <v>47</v>
      </c>
      <c r="E2370" s="59">
        <v>24</v>
      </c>
      <c r="F2370" s="59">
        <v>13</v>
      </c>
      <c r="G2370" s="59">
        <v>772</v>
      </c>
    </row>
    <row r="2371" spans="1:7" x14ac:dyDescent="0.25">
      <c r="A2371" s="59">
        <v>24</v>
      </c>
      <c r="B2371" s="59">
        <v>128</v>
      </c>
      <c r="C2371" s="59">
        <v>234</v>
      </c>
      <c r="D2371" s="59">
        <v>92</v>
      </c>
      <c r="E2371" s="59">
        <v>112</v>
      </c>
      <c r="F2371" s="59">
        <v>83</v>
      </c>
      <c r="G2371" s="59">
        <v>541</v>
      </c>
    </row>
    <row r="2372" spans="1:7" x14ac:dyDescent="0.25">
      <c r="A2372" s="59">
        <v>76</v>
      </c>
      <c r="B2372" s="59">
        <v>103</v>
      </c>
      <c r="C2372" s="59">
        <v>192</v>
      </c>
      <c r="D2372" s="59">
        <v>77</v>
      </c>
      <c r="E2372" s="59">
        <v>52</v>
      </c>
      <c r="F2372" s="59">
        <v>25</v>
      </c>
      <c r="G2372" s="59">
        <v>423</v>
      </c>
    </row>
    <row r="2373" spans="1:7" x14ac:dyDescent="0.25">
      <c r="A2373" s="59">
        <v>93</v>
      </c>
      <c r="B2373" s="59">
        <v>120</v>
      </c>
      <c r="C2373" s="59">
        <v>213</v>
      </c>
      <c r="D2373" s="59">
        <v>80</v>
      </c>
      <c r="E2373" s="59">
        <v>57</v>
      </c>
      <c r="F2373" s="59">
        <v>26</v>
      </c>
      <c r="G2373" s="59">
        <v>640</v>
      </c>
    </row>
    <row r="2374" spans="1:7" x14ac:dyDescent="0.25">
      <c r="A2374" s="59">
        <v>105</v>
      </c>
      <c r="B2374" s="59">
        <v>120</v>
      </c>
      <c r="C2374" s="59">
        <v>220</v>
      </c>
      <c r="D2374" s="59">
        <v>86</v>
      </c>
      <c r="E2374" s="59">
        <v>49</v>
      </c>
      <c r="F2374" s="59">
        <v>26</v>
      </c>
      <c r="G2374" s="59">
        <v>490</v>
      </c>
    </row>
    <row r="2375" spans="1:7" x14ac:dyDescent="0.25">
      <c r="A2375" s="59">
        <v>27</v>
      </c>
      <c r="B2375" s="59">
        <v>73</v>
      </c>
      <c r="C2375" s="59">
        <v>141</v>
      </c>
      <c r="D2375" s="59">
        <v>59</v>
      </c>
      <c r="E2375" s="59">
        <v>55</v>
      </c>
      <c r="F2375" s="59">
        <v>22</v>
      </c>
      <c r="G2375" s="59">
        <v>331</v>
      </c>
    </row>
    <row r="2376" spans="1:7" x14ac:dyDescent="0.25">
      <c r="A2376" s="59">
        <v>42</v>
      </c>
      <c r="B2376" s="59">
        <v>48</v>
      </c>
      <c r="C2376" s="59">
        <v>85</v>
      </c>
      <c r="D2376" s="59">
        <v>32</v>
      </c>
      <c r="E2376" s="59">
        <v>20</v>
      </c>
      <c r="F2376" s="59">
        <v>8</v>
      </c>
      <c r="G2376" s="59">
        <v>817</v>
      </c>
    </row>
    <row r="2377" spans="1:7" x14ac:dyDescent="0.25">
      <c r="A2377" s="59">
        <v>25</v>
      </c>
      <c r="B2377" s="59">
        <v>34</v>
      </c>
      <c r="C2377" s="59">
        <v>60</v>
      </c>
      <c r="D2377" s="59">
        <v>22</v>
      </c>
      <c r="E2377" s="59">
        <v>17</v>
      </c>
      <c r="F2377" s="59">
        <v>6</v>
      </c>
      <c r="G2377" s="59">
        <v>452</v>
      </c>
    </row>
    <row r="2378" spans="1:7" x14ac:dyDescent="0.25">
      <c r="A2378" s="59">
        <v>-6</v>
      </c>
      <c r="B2378" s="59">
        <v>74</v>
      </c>
      <c r="C2378" s="59">
        <v>136</v>
      </c>
      <c r="D2378" s="59">
        <v>54</v>
      </c>
      <c r="E2378" s="59">
        <v>78</v>
      </c>
      <c r="F2378" s="59">
        <v>49</v>
      </c>
      <c r="G2378" s="59">
        <v>451</v>
      </c>
    </row>
    <row r="2379" spans="1:7" x14ac:dyDescent="0.25">
      <c r="A2379" s="59">
        <v>147</v>
      </c>
      <c r="B2379" s="59">
        <v>170</v>
      </c>
      <c r="C2379" s="59">
        <v>362</v>
      </c>
      <c r="D2379" s="59">
        <v>136</v>
      </c>
      <c r="E2379" s="59">
        <v>71</v>
      </c>
      <c r="F2379" s="59">
        <v>47</v>
      </c>
      <c r="G2379" s="59">
        <v>1073</v>
      </c>
    </row>
    <row r="2380" spans="1:7" x14ac:dyDescent="0.25">
      <c r="A2380" s="59">
        <v>505</v>
      </c>
      <c r="B2380" s="59">
        <v>395</v>
      </c>
      <c r="C2380" s="59">
        <v>501</v>
      </c>
      <c r="D2380" s="59">
        <v>75</v>
      </c>
      <c r="E2380" s="59">
        <v>55</v>
      </c>
      <c r="F2380" s="59">
        <v>24</v>
      </c>
      <c r="G2380" s="59">
        <v>235</v>
      </c>
    </row>
    <row r="2381" spans="1:7" x14ac:dyDescent="0.25">
      <c r="A2381" s="59">
        <v>-6</v>
      </c>
      <c r="B2381" s="59">
        <v>41</v>
      </c>
      <c r="C2381" s="59">
        <v>79</v>
      </c>
      <c r="D2381" s="59">
        <v>33</v>
      </c>
      <c r="E2381" s="59">
        <v>45</v>
      </c>
      <c r="F2381" s="59">
        <v>12</v>
      </c>
      <c r="G2381" s="59">
        <v>193</v>
      </c>
    </row>
    <row r="2382" spans="1:7" x14ac:dyDescent="0.25">
      <c r="A2382" s="59">
        <v>16</v>
      </c>
      <c r="B2382" s="59">
        <v>27</v>
      </c>
      <c r="C2382" s="59">
        <v>48</v>
      </c>
      <c r="D2382" s="59">
        <v>18</v>
      </c>
      <c r="E2382" s="59">
        <v>16</v>
      </c>
      <c r="F2382" s="59">
        <v>5</v>
      </c>
      <c r="G2382" s="59">
        <v>818</v>
      </c>
    </row>
    <row r="2383" spans="1:7" x14ac:dyDescent="0.25">
      <c r="A2383" s="59">
        <v>47</v>
      </c>
      <c r="B2383" s="59">
        <v>43</v>
      </c>
      <c r="C2383" s="59">
        <v>46</v>
      </c>
      <c r="D2383" s="59">
        <v>0</v>
      </c>
      <c r="E2383" s="59">
        <v>11</v>
      </c>
      <c r="F2383" s="59">
        <v>0</v>
      </c>
      <c r="G2383" s="59">
        <v>774</v>
      </c>
    </row>
    <row r="2384" spans="1:7" x14ac:dyDescent="0.25">
      <c r="A2384" s="59">
        <v>-10</v>
      </c>
      <c r="B2384" s="59">
        <v>61</v>
      </c>
      <c r="C2384" s="59">
        <v>111</v>
      </c>
      <c r="D2384" s="59">
        <v>43</v>
      </c>
      <c r="E2384" s="59">
        <v>68</v>
      </c>
      <c r="F2384" s="59">
        <v>39</v>
      </c>
      <c r="G2384" s="59">
        <v>256</v>
      </c>
    </row>
    <row r="2385" spans="1:7" x14ac:dyDescent="0.25">
      <c r="A2385" s="59">
        <v>-9</v>
      </c>
      <c r="B2385" s="59">
        <v>38</v>
      </c>
      <c r="C2385" s="59">
        <v>72</v>
      </c>
      <c r="D2385" s="59">
        <v>30</v>
      </c>
      <c r="E2385" s="59">
        <v>44</v>
      </c>
      <c r="F2385" s="59">
        <v>11</v>
      </c>
      <c r="G2385" s="59">
        <v>165</v>
      </c>
    </row>
    <row r="2386" spans="1:7" x14ac:dyDescent="0.25">
      <c r="A2386" s="59">
        <v>37</v>
      </c>
      <c r="B2386" s="59">
        <v>60</v>
      </c>
      <c r="C2386" s="59">
        <v>108</v>
      </c>
      <c r="D2386" s="59">
        <v>41</v>
      </c>
      <c r="E2386" s="59">
        <v>35</v>
      </c>
      <c r="F2386" s="59">
        <v>13</v>
      </c>
      <c r="G2386" s="59">
        <v>236</v>
      </c>
    </row>
    <row r="2387" spans="1:7" x14ac:dyDescent="0.25">
      <c r="A2387" s="59">
        <v>34</v>
      </c>
      <c r="B2387" s="59">
        <v>69</v>
      </c>
      <c r="C2387" s="59">
        <v>121</v>
      </c>
      <c r="D2387" s="59">
        <v>45</v>
      </c>
      <c r="E2387" s="59">
        <v>46</v>
      </c>
      <c r="F2387" s="59">
        <v>14</v>
      </c>
      <c r="G2387" s="59">
        <v>366</v>
      </c>
    </row>
    <row r="2388" spans="1:7" x14ac:dyDescent="0.25">
      <c r="A2388" s="59">
        <v>194</v>
      </c>
      <c r="B2388" s="59">
        <v>255</v>
      </c>
      <c r="C2388" s="59">
        <v>528</v>
      </c>
      <c r="D2388" s="59">
        <v>266</v>
      </c>
      <c r="E2388" s="59">
        <v>124</v>
      </c>
      <c r="F2388" s="59">
        <v>91</v>
      </c>
      <c r="G2388" s="59">
        <v>1454</v>
      </c>
    </row>
    <row r="2389" spans="1:7" x14ac:dyDescent="0.25">
      <c r="A2389" s="59">
        <v>-178</v>
      </c>
      <c r="B2389" s="59">
        <v>-33</v>
      </c>
      <c r="C2389" s="59">
        <v>192</v>
      </c>
      <c r="D2389" s="59">
        <v>258</v>
      </c>
      <c r="E2389" s="59">
        <v>87</v>
      </c>
      <c r="F2389" s="59">
        <v>66</v>
      </c>
      <c r="G2389" s="59">
        <v>1214</v>
      </c>
    </row>
    <row r="2390" spans="1:7" x14ac:dyDescent="0.25">
      <c r="A2390" s="59">
        <v>148</v>
      </c>
      <c r="B2390" s="59">
        <v>137</v>
      </c>
      <c r="C2390" s="59">
        <v>247</v>
      </c>
      <c r="D2390" s="59">
        <v>95</v>
      </c>
      <c r="E2390" s="59">
        <v>37</v>
      </c>
      <c r="F2390" s="59">
        <v>26</v>
      </c>
      <c r="G2390" s="59">
        <v>809</v>
      </c>
    </row>
    <row r="2391" spans="1:7" x14ac:dyDescent="0.25">
      <c r="A2391" s="59">
        <v>156</v>
      </c>
      <c r="B2391" s="59">
        <v>144</v>
      </c>
      <c r="C2391" s="59">
        <v>259</v>
      </c>
      <c r="D2391" s="59">
        <v>99</v>
      </c>
      <c r="E2391" s="59">
        <v>39</v>
      </c>
      <c r="F2391" s="59">
        <v>27</v>
      </c>
      <c r="G2391" s="59">
        <v>766</v>
      </c>
    </row>
    <row r="2392" spans="1:7" x14ac:dyDescent="0.25">
      <c r="A2392" s="59">
        <v>117</v>
      </c>
      <c r="B2392" s="59">
        <v>112</v>
      </c>
      <c r="C2392" s="59">
        <v>201</v>
      </c>
      <c r="D2392" s="59">
        <v>77</v>
      </c>
      <c r="E2392" s="59">
        <v>33</v>
      </c>
      <c r="F2392" s="59">
        <v>21</v>
      </c>
      <c r="G2392" s="59">
        <v>449</v>
      </c>
    </row>
    <row r="2393" spans="1:7" x14ac:dyDescent="0.25">
      <c r="A2393" s="59">
        <v>-301</v>
      </c>
      <c r="B2393" s="59">
        <v>-60</v>
      </c>
      <c r="C2393" s="59">
        <v>65</v>
      </c>
      <c r="D2393" s="59">
        <v>146</v>
      </c>
      <c r="E2393" s="59">
        <v>143</v>
      </c>
      <c r="F2393" s="59">
        <v>110</v>
      </c>
      <c r="G2393" s="59">
        <v>901</v>
      </c>
    </row>
    <row r="2394" spans="1:7" x14ac:dyDescent="0.25">
      <c r="A2394" s="59">
        <v>392</v>
      </c>
      <c r="B2394" s="59">
        <v>352</v>
      </c>
      <c r="C2394" s="59">
        <v>618</v>
      </c>
      <c r="D2394" s="59">
        <v>236</v>
      </c>
      <c r="E2394" s="59">
        <v>88</v>
      </c>
      <c r="F2394" s="59">
        <v>63</v>
      </c>
      <c r="G2394" s="59">
        <v>1402</v>
      </c>
    </row>
    <row r="2395" spans="1:7" x14ac:dyDescent="0.25">
      <c r="A2395" s="59">
        <v>364</v>
      </c>
      <c r="B2395" s="59">
        <v>387</v>
      </c>
      <c r="C2395" s="59">
        <v>687</v>
      </c>
      <c r="D2395" s="59">
        <v>306</v>
      </c>
      <c r="E2395" s="59">
        <v>142</v>
      </c>
      <c r="F2395" s="59">
        <v>90</v>
      </c>
      <c r="G2395" s="59">
        <v>2067</v>
      </c>
    </row>
    <row r="2396" spans="1:7" x14ac:dyDescent="0.25">
      <c r="A2396" s="59">
        <v>52</v>
      </c>
      <c r="B2396" s="59">
        <v>63</v>
      </c>
      <c r="C2396" s="59">
        <v>119</v>
      </c>
      <c r="D2396" s="59">
        <v>49</v>
      </c>
      <c r="E2396" s="59">
        <v>28</v>
      </c>
      <c r="F2396" s="59">
        <v>16</v>
      </c>
      <c r="G2396" s="59">
        <v>617</v>
      </c>
    </row>
    <row r="2397" spans="1:7" x14ac:dyDescent="0.25">
      <c r="A2397" s="59">
        <v>62</v>
      </c>
      <c r="B2397" s="59">
        <v>107</v>
      </c>
      <c r="C2397" s="59">
        <v>206</v>
      </c>
      <c r="D2397" s="59">
        <v>86</v>
      </c>
      <c r="E2397" s="59">
        <v>65</v>
      </c>
      <c r="F2397" s="59">
        <v>32</v>
      </c>
      <c r="G2397" s="59">
        <v>484</v>
      </c>
    </row>
    <row r="2398" spans="1:7" x14ac:dyDescent="0.25">
      <c r="A2398" s="59">
        <v>50</v>
      </c>
      <c r="B2398" s="59">
        <v>56</v>
      </c>
      <c r="C2398" s="59">
        <v>100</v>
      </c>
      <c r="D2398" s="59">
        <v>38</v>
      </c>
      <c r="E2398" s="59">
        <v>22</v>
      </c>
      <c r="F2398" s="59">
        <v>10</v>
      </c>
      <c r="G2398" s="59">
        <v>772</v>
      </c>
    </row>
    <row r="2399" spans="1:7" x14ac:dyDescent="0.25">
      <c r="A2399" s="59">
        <v>65</v>
      </c>
      <c r="B2399" s="59">
        <v>68</v>
      </c>
      <c r="C2399" s="59">
        <v>123</v>
      </c>
      <c r="D2399" s="59">
        <v>47</v>
      </c>
      <c r="E2399" s="59">
        <v>24</v>
      </c>
      <c r="F2399" s="59">
        <v>13</v>
      </c>
      <c r="G2399" s="59">
        <v>772</v>
      </c>
    </row>
    <row r="2400" spans="1:7" x14ac:dyDescent="0.25">
      <c r="A2400" s="59">
        <v>3</v>
      </c>
      <c r="B2400" s="59">
        <v>90</v>
      </c>
      <c r="C2400" s="59">
        <v>165</v>
      </c>
      <c r="D2400" s="59">
        <v>65</v>
      </c>
      <c r="E2400" s="59">
        <v>88</v>
      </c>
      <c r="F2400" s="59">
        <v>58</v>
      </c>
      <c r="G2400" s="59">
        <v>342</v>
      </c>
    </row>
    <row r="2401" spans="1:7" x14ac:dyDescent="0.25">
      <c r="A2401" s="59">
        <v>96</v>
      </c>
      <c r="B2401" s="59">
        <v>109</v>
      </c>
      <c r="C2401" s="59">
        <v>185</v>
      </c>
      <c r="D2401" s="59">
        <v>65</v>
      </c>
      <c r="E2401" s="59">
        <v>44</v>
      </c>
      <c r="F2401" s="59">
        <v>20</v>
      </c>
      <c r="G2401" s="59">
        <v>372</v>
      </c>
    </row>
    <row r="2402" spans="1:7" x14ac:dyDescent="0.25">
      <c r="A2402" s="59">
        <v>61</v>
      </c>
      <c r="B2402" s="59">
        <v>81</v>
      </c>
      <c r="C2402" s="59">
        <v>146</v>
      </c>
      <c r="D2402" s="59">
        <v>56</v>
      </c>
      <c r="E2402" s="59">
        <v>40</v>
      </c>
      <c r="F2402" s="59">
        <v>17</v>
      </c>
      <c r="G2402" s="59">
        <v>382</v>
      </c>
    </row>
    <row r="2403" spans="1:7" x14ac:dyDescent="0.25">
      <c r="A2403" s="59">
        <v>15</v>
      </c>
      <c r="B2403" s="59">
        <v>27</v>
      </c>
      <c r="C2403" s="59">
        <v>48</v>
      </c>
      <c r="D2403" s="59">
        <v>18</v>
      </c>
      <c r="E2403" s="59">
        <v>17</v>
      </c>
      <c r="F2403" s="59">
        <v>5</v>
      </c>
      <c r="G2403" s="59">
        <v>818</v>
      </c>
    </row>
    <row r="2404" spans="1:7" x14ac:dyDescent="0.25">
      <c r="A2404" s="59">
        <v>7</v>
      </c>
      <c r="B2404" s="59">
        <v>35</v>
      </c>
      <c r="C2404" s="59">
        <v>67</v>
      </c>
      <c r="D2404" s="59">
        <v>28</v>
      </c>
      <c r="E2404" s="59">
        <v>30</v>
      </c>
      <c r="F2404" s="59">
        <v>8</v>
      </c>
      <c r="G2404" s="59">
        <v>961</v>
      </c>
    </row>
    <row r="2405" spans="1:7" x14ac:dyDescent="0.25">
      <c r="A2405" s="59">
        <v>36</v>
      </c>
      <c r="B2405" s="59">
        <v>69</v>
      </c>
      <c r="C2405" s="59">
        <v>121</v>
      </c>
      <c r="D2405" s="59">
        <v>45</v>
      </c>
      <c r="E2405" s="59">
        <v>45</v>
      </c>
      <c r="F2405" s="59">
        <v>14</v>
      </c>
      <c r="G2405" s="59">
        <v>366</v>
      </c>
    </row>
    <row r="2406" spans="1:7" x14ac:dyDescent="0.25">
      <c r="A2406" s="59">
        <v>-46</v>
      </c>
      <c r="B2406" s="59">
        <v>18</v>
      </c>
      <c r="C2406" s="59">
        <v>109</v>
      </c>
      <c r="D2406" s="59">
        <v>84</v>
      </c>
      <c r="E2406" s="59">
        <v>49</v>
      </c>
      <c r="F2406" s="59">
        <v>26</v>
      </c>
      <c r="G2406" s="59">
        <v>625</v>
      </c>
    </row>
    <row r="2407" spans="1:7" x14ac:dyDescent="0.25">
      <c r="A2407" s="59">
        <v>-10</v>
      </c>
      <c r="B2407" s="59">
        <v>38</v>
      </c>
      <c r="C2407" s="59">
        <v>72</v>
      </c>
      <c r="D2407" s="59">
        <v>30</v>
      </c>
      <c r="E2407" s="59">
        <v>45</v>
      </c>
      <c r="F2407" s="59">
        <v>11</v>
      </c>
      <c r="G2407" s="59">
        <v>104</v>
      </c>
    </row>
    <row r="2408" spans="1:7" x14ac:dyDescent="0.25">
      <c r="A2408" s="59">
        <v>-10</v>
      </c>
      <c r="B2408" s="59">
        <v>61</v>
      </c>
      <c r="C2408" s="59">
        <v>111</v>
      </c>
      <c r="D2408" s="59">
        <v>43</v>
      </c>
      <c r="E2408" s="59">
        <v>68</v>
      </c>
      <c r="F2408" s="59">
        <v>39</v>
      </c>
      <c r="G2408" s="59">
        <v>256</v>
      </c>
    </row>
    <row r="2409" spans="1:7" x14ac:dyDescent="0.25">
      <c r="A2409" s="59">
        <v>12</v>
      </c>
      <c r="B2409" s="59">
        <v>47</v>
      </c>
      <c r="C2409" s="59">
        <v>87</v>
      </c>
      <c r="D2409" s="59">
        <v>35</v>
      </c>
      <c r="E2409" s="59">
        <v>39</v>
      </c>
      <c r="F2409" s="59">
        <v>11</v>
      </c>
      <c r="G2409" s="59">
        <v>191</v>
      </c>
    </row>
    <row r="2410" spans="1:7" x14ac:dyDescent="0.25">
      <c r="A2410" s="59">
        <v>16</v>
      </c>
      <c r="B2410" s="59">
        <v>65</v>
      </c>
      <c r="C2410" s="59">
        <v>126</v>
      </c>
      <c r="D2410" s="59">
        <v>53</v>
      </c>
      <c r="E2410" s="59">
        <v>54</v>
      </c>
      <c r="F2410" s="59">
        <v>20</v>
      </c>
      <c r="G2410" s="59">
        <v>306</v>
      </c>
    </row>
    <row r="2411" spans="1:7" x14ac:dyDescent="0.25">
      <c r="A2411" s="59">
        <v>22</v>
      </c>
      <c r="B2411" s="59">
        <v>128</v>
      </c>
      <c r="C2411" s="59">
        <v>234</v>
      </c>
      <c r="D2411" s="59">
        <v>92</v>
      </c>
      <c r="E2411" s="59">
        <v>113</v>
      </c>
      <c r="F2411" s="59">
        <v>83</v>
      </c>
      <c r="G2411" s="59">
        <v>541</v>
      </c>
    </row>
    <row r="2412" spans="1:7" x14ac:dyDescent="0.25">
      <c r="A2412" s="59">
        <v>43</v>
      </c>
      <c r="B2412" s="59">
        <v>56</v>
      </c>
      <c r="C2412" s="59">
        <v>107</v>
      </c>
      <c r="D2412" s="59">
        <v>44</v>
      </c>
      <c r="E2412" s="59">
        <v>27</v>
      </c>
      <c r="F2412" s="59">
        <v>14</v>
      </c>
      <c r="G2412" s="59">
        <v>618</v>
      </c>
    </row>
    <row r="2413" spans="1:7" x14ac:dyDescent="0.25">
      <c r="A2413" s="59">
        <v>43</v>
      </c>
      <c r="B2413" s="59">
        <v>48</v>
      </c>
      <c r="C2413" s="59">
        <v>85</v>
      </c>
      <c r="D2413" s="59">
        <v>32</v>
      </c>
      <c r="E2413" s="59">
        <v>19</v>
      </c>
      <c r="F2413" s="59">
        <v>8</v>
      </c>
      <c r="G2413" s="59">
        <v>817</v>
      </c>
    </row>
    <row r="2414" spans="1:7" x14ac:dyDescent="0.25">
      <c r="A2414" s="59">
        <v>104</v>
      </c>
      <c r="B2414" s="59">
        <v>120</v>
      </c>
      <c r="C2414" s="59">
        <v>220</v>
      </c>
      <c r="D2414" s="59">
        <v>86</v>
      </c>
      <c r="E2414" s="59">
        <v>50</v>
      </c>
      <c r="F2414" s="59">
        <v>26</v>
      </c>
      <c r="G2414" s="59">
        <v>300</v>
      </c>
    </row>
    <row r="2415" spans="1:7" x14ac:dyDescent="0.25">
      <c r="A2415" s="59">
        <v>25</v>
      </c>
      <c r="B2415" s="59">
        <v>34</v>
      </c>
      <c r="C2415" s="59">
        <v>60</v>
      </c>
      <c r="D2415" s="59">
        <v>22</v>
      </c>
      <c r="E2415" s="59">
        <v>17</v>
      </c>
      <c r="F2415" s="59">
        <v>6</v>
      </c>
      <c r="G2415" s="59">
        <v>452</v>
      </c>
    </row>
    <row r="2416" spans="1:7" x14ac:dyDescent="0.25">
      <c r="A2416" s="59">
        <v>93</v>
      </c>
      <c r="B2416" s="59">
        <v>120</v>
      </c>
      <c r="C2416" s="59">
        <v>213</v>
      </c>
      <c r="D2416" s="59">
        <v>80</v>
      </c>
      <c r="E2416" s="59">
        <v>57</v>
      </c>
      <c r="F2416" s="59">
        <v>26</v>
      </c>
      <c r="G2416" s="59">
        <v>640</v>
      </c>
    </row>
    <row r="2417" spans="1:7" x14ac:dyDescent="0.25">
      <c r="A2417" s="59">
        <v>49</v>
      </c>
      <c r="B2417" s="59">
        <v>80</v>
      </c>
      <c r="C2417" s="59">
        <v>149</v>
      </c>
      <c r="D2417" s="59">
        <v>60</v>
      </c>
      <c r="E2417" s="59">
        <v>47</v>
      </c>
      <c r="F2417" s="59">
        <v>19</v>
      </c>
      <c r="G2417" s="59">
        <v>329</v>
      </c>
    </row>
    <row r="2418" spans="1:7" x14ac:dyDescent="0.25">
      <c r="A2418" s="59">
        <v>56</v>
      </c>
      <c r="B2418" s="59">
        <v>76</v>
      </c>
      <c r="C2418" s="59">
        <v>136</v>
      </c>
      <c r="D2418" s="59">
        <v>52</v>
      </c>
      <c r="E2418" s="59">
        <v>38</v>
      </c>
      <c r="F2418" s="59">
        <v>16</v>
      </c>
      <c r="G2418" s="59">
        <v>357</v>
      </c>
    </row>
    <row r="2419" spans="1:7" x14ac:dyDescent="0.25">
      <c r="A2419" s="59">
        <v>243</v>
      </c>
      <c r="B2419" s="59">
        <v>252</v>
      </c>
      <c r="C2419" s="59">
        <v>496</v>
      </c>
      <c r="D2419" s="59">
        <v>180</v>
      </c>
      <c r="E2419" s="59">
        <v>88</v>
      </c>
      <c r="F2419" s="59">
        <v>66</v>
      </c>
      <c r="G2419" s="59">
        <v>942</v>
      </c>
    </row>
    <row r="2420" spans="1:7" x14ac:dyDescent="0.25">
      <c r="A2420" s="59">
        <v>101</v>
      </c>
      <c r="B2420" s="59">
        <v>107</v>
      </c>
      <c r="C2420" s="59">
        <v>202</v>
      </c>
      <c r="D2420" s="59">
        <v>83</v>
      </c>
      <c r="E2420" s="59">
        <v>39</v>
      </c>
      <c r="F2420" s="59">
        <v>27</v>
      </c>
      <c r="G2420" s="59">
        <v>613</v>
      </c>
    </row>
    <row r="2421" spans="1:7" x14ac:dyDescent="0.25">
      <c r="A2421" s="59">
        <v>86</v>
      </c>
      <c r="B2421" s="59">
        <v>114</v>
      </c>
      <c r="C2421" s="59">
        <v>201</v>
      </c>
      <c r="D2421" s="59">
        <v>75</v>
      </c>
      <c r="E2421" s="59">
        <v>56</v>
      </c>
      <c r="F2421" s="59">
        <v>24</v>
      </c>
      <c r="G2421" s="59">
        <v>378</v>
      </c>
    </row>
    <row r="2422" spans="1:7" x14ac:dyDescent="0.25">
      <c r="A2422" s="59">
        <v>157</v>
      </c>
      <c r="B2422" s="59">
        <v>144</v>
      </c>
      <c r="C2422" s="59">
        <v>259</v>
      </c>
      <c r="D2422" s="59">
        <v>99</v>
      </c>
      <c r="E2422" s="59">
        <v>38</v>
      </c>
      <c r="F2422" s="59">
        <v>27</v>
      </c>
      <c r="G2422" s="59">
        <v>766</v>
      </c>
    </row>
    <row r="2423" spans="1:7" x14ac:dyDescent="0.25">
      <c r="A2423" s="59">
        <v>119</v>
      </c>
      <c r="B2423" s="59">
        <v>112</v>
      </c>
      <c r="C2423" s="59">
        <v>201</v>
      </c>
      <c r="D2423" s="59">
        <v>77</v>
      </c>
      <c r="E2423" s="59">
        <v>32</v>
      </c>
      <c r="F2423" s="59">
        <v>21</v>
      </c>
      <c r="G2423" s="59">
        <v>449</v>
      </c>
    </row>
    <row r="2424" spans="1:7" x14ac:dyDescent="0.25">
      <c r="A2424" s="59">
        <v>36</v>
      </c>
      <c r="B2424" s="59">
        <v>60</v>
      </c>
      <c r="C2424" s="59">
        <v>108</v>
      </c>
      <c r="D2424" s="59">
        <v>41</v>
      </c>
      <c r="E2424" s="59">
        <v>36</v>
      </c>
      <c r="F2424" s="59">
        <v>13</v>
      </c>
      <c r="G2424" s="59">
        <v>236</v>
      </c>
    </row>
    <row r="2425" spans="1:7" x14ac:dyDescent="0.25">
      <c r="A2425" s="59">
        <v>36</v>
      </c>
      <c r="B2425" s="59">
        <v>69</v>
      </c>
      <c r="C2425" s="59">
        <v>121</v>
      </c>
      <c r="D2425" s="59">
        <v>45</v>
      </c>
      <c r="E2425" s="59">
        <v>45</v>
      </c>
      <c r="F2425" s="59">
        <v>14</v>
      </c>
      <c r="G2425" s="59">
        <v>366</v>
      </c>
    </row>
    <row r="2426" spans="1:7" x14ac:dyDescent="0.25">
      <c r="A2426" s="59">
        <v>-46</v>
      </c>
      <c r="B2426" s="59">
        <v>18</v>
      </c>
      <c r="C2426" s="59">
        <v>109</v>
      </c>
      <c r="D2426" s="59">
        <v>84</v>
      </c>
      <c r="E2426" s="59">
        <v>49</v>
      </c>
      <c r="F2426" s="59">
        <v>26</v>
      </c>
      <c r="G2426" s="59">
        <v>625</v>
      </c>
    </row>
    <row r="2427" spans="1:7" x14ac:dyDescent="0.25">
      <c r="A2427" s="59">
        <v>-10</v>
      </c>
      <c r="B2427" s="59">
        <v>61</v>
      </c>
      <c r="C2427" s="59">
        <v>111</v>
      </c>
      <c r="D2427" s="59">
        <v>43</v>
      </c>
      <c r="E2427" s="59">
        <v>68</v>
      </c>
      <c r="F2427" s="59">
        <v>39</v>
      </c>
      <c r="G2427" s="59">
        <v>256</v>
      </c>
    </row>
    <row r="2428" spans="1:7" x14ac:dyDescent="0.25">
      <c r="A2428" s="59">
        <v>13</v>
      </c>
      <c r="B2428" s="59">
        <v>47</v>
      </c>
      <c r="C2428" s="59">
        <v>87</v>
      </c>
      <c r="D2428" s="59">
        <v>35</v>
      </c>
      <c r="E2428" s="59">
        <v>38</v>
      </c>
      <c r="F2428" s="59">
        <v>11</v>
      </c>
      <c r="G2428" s="59">
        <v>191</v>
      </c>
    </row>
    <row r="2429" spans="1:7" x14ac:dyDescent="0.25">
      <c r="A2429" s="59">
        <v>-9</v>
      </c>
      <c r="B2429" s="59">
        <v>38</v>
      </c>
      <c r="C2429" s="59">
        <v>72</v>
      </c>
      <c r="D2429" s="59">
        <v>30</v>
      </c>
      <c r="E2429" s="59">
        <v>44</v>
      </c>
      <c r="F2429" s="59">
        <v>11</v>
      </c>
      <c r="G2429" s="59">
        <v>165</v>
      </c>
    </row>
    <row r="2430" spans="1:7" x14ac:dyDescent="0.25">
      <c r="A2430" s="59">
        <v>71</v>
      </c>
      <c r="B2430" s="59">
        <v>73</v>
      </c>
      <c r="C2430" s="59">
        <v>131</v>
      </c>
      <c r="D2430" s="59">
        <v>50</v>
      </c>
      <c r="E2430" s="59">
        <v>25</v>
      </c>
      <c r="F2430" s="59">
        <v>14</v>
      </c>
      <c r="G2430" s="59">
        <v>814</v>
      </c>
    </row>
    <row r="2431" spans="1:7" x14ac:dyDescent="0.25">
      <c r="A2431" s="59">
        <v>68</v>
      </c>
      <c r="B2431" s="59">
        <v>90</v>
      </c>
      <c r="C2431" s="59">
        <v>176</v>
      </c>
      <c r="D2431" s="59">
        <v>75</v>
      </c>
      <c r="E2431" s="59">
        <v>44</v>
      </c>
      <c r="F2431" s="59">
        <v>23</v>
      </c>
      <c r="G2431" s="59">
        <v>956</v>
      </c>
    </row>
    <row r="2432" spans="1:7" x14ac:dyDescent="0.25">
      <c r="A2432" s="59">
        <v>45</v>
      </c>
      <c r="B2432" s="59">
        <v>75</v>
      </c>
      <c r="C2432" s="59">
        <v>139</v>
      </c>
      <c r="D2432" s="59">
        <v>55</v>
      </c>
      <c r="E2432" s="59">
        <v>45</v>
      </c>
      <c r="F2432" s="59">
        <v>18</v>
      </c>
      <c r="G2432" s="59">
        <v>305</v>
      </c>
    </row>
    <row r="2433" spans="1:7" x14ac:dyDescent="0.25">
      <c r="A2433" s="59">
        <v>61</v>
      </c>
      <c r="B2433" s="59">
        <v>107</v>
      </c>
      <c r="C2433" s="59">
        <v>206</v>
      </c>
      <c r="D2433" s="59">
        <v>86</v>
      </c>
      <c r="E2433" s="59">
        <v>66</v>
      </c>
      <c r="F2433" s="59">
        <v>32</v>
      </c>
      <c r="G2433" s="59">
        <v>484</v>
      </c>
    </row>
    <row r="2434" spans="1:7" x14ac:dyDescent="0.25">
      <c r="A2434" s="59">
        <v>56</v>
      </c>
      <c r="B2434" s="59">
        <v>61</v>
      </c>
      <c r="C2434" s="59">
        <v>110</v>
      </c>
      <c r="D2434" s="59">
        <v>42</v>
      </c>
      <c r="E2434" s="59">
        <v>23</v>
      </c>
      <c r="F2434" s="59">
        <v>11</v>
      </c>
      <c r="G2434" s="59">
        <v>771</v>
      </c>
    </row>
    <row r="2435" spans="1:7" x14ac:dyDescent="0.25">
      <c r="A2435" s="59">
        <v>52</v>
      </c>
      <c r="B2435" s="59">
        <v>63</v>
      </c>
      <c r="C2435" s="59">
        <v>119</v>
      </c>
      <c r="D2435" s="59">
        <v>49</v>
      </c>
      <c r="E2435" s="59">
        <v>28</v>
      </c>
      <c r="F2435" s="59">
        <v>16</v>
      </c>
      <c r="G2435" s="59">
        <v>617</v>
      </c>
    </row>
    <row r="2436" spans="1:7" x14ac:dyDescent="0.25">
      <c r="A2436" s="59">
        <v>148</v>
      </c>
      <c r="B2436" s="59">
        <v>137</v>
      </c>
      <c r="C2436" s="59">
        <v>247</v>
      </c>
      <c r="D2436" s="59">
        <v>95</v>
      </c>
      <c r="E2436" s="59">
        <v>37</v>
      </c>
      <c r="F2436" s="59">
        <v>26</v>
      </c>
      <c r="G2436" s="59">
        <v>809</v>
      </c>
    </row>
    <row r="2437" spans="1:7" x14ac:dyDescent="0.25">
      <c r="A2437" s="59">
        <v>243</v>
      </c>
      <c r="B2437" s="59">
        <v>252</v>
      </c>
      <c r="C2437" s="59">
        <v>496</v>
      </c>
      <c r="D2437" s="59">
        <v>257</v>
      </c>
      <c r="E2437" s="59">
        <v>88</v>
      </c>
      <c r="F2437" s="59">
        <v>66</v>
      </c>
      <c r="G2437" s="59">
        <v>942</v>
      </c>
    </row>
    <row r="2438" spans="1:7" x14ac:dyDescent="0.25">
      <c r="A2438" s="59">
        <v>101</v>
      </c>
      <c r="B2438" s="59">
        <v>107</v>
      </c>
      <c r="C2438" s="59">
        <v>202</v>
      </c>
      <c r="D2438" s="59">
        <v>83</v>
      </c>
      <c r="E2438" s="59">
        <v>39</v>
      </c>
      <c r="F2438" s="59">
        <v>27</v>
      </c>
      <c r="G2438" s="59">
        <v>613</v>
      </c>
    </row>
    <row r="2439" spans="1:7" x14ac:dyDescent="0.25">
      <c r="A2439" s="59">
        <v>157</v>
      </c>
      <c r="B2439" s="59">
        <v>144</v>
      </c>
      <c r="C2439" s="59">
        <v>259</v>
      </c>
      <c r="D2439" s="59">
        <v>99</v>
      </c>
      <c r="E2439" s="59">
        <v>38</v>
      </c>
      <c r="F2439" s="59">
        <v>27</v>
      </c>
      <c r="G2439" s="59">
        <v>766</v>
      </c>
    </row>
    <row r="2440" spans="1:7" x14ac:dyDescent="0.25">
      <c r="A2440" s="59">
        <v>119</v>
      </c>
      <c r="B2440" s="59">
        <v>112</v>
      </c>
      <c r="C2440" s="59">
        <v>201</v>
      </c>
      <c r="D2440" s="59">
        <v>77</v>
      </c>
      <c r="E2440" s="59">
        <v>32</v>
      </c>
      <c r="F2440" s="59">
        <v>21</v>
      </c>
      <c r="G2440" s="59">
        <v>449</v>
      </c>
    </row>
    <row r="2441" spans="1:7" x14ac:dyDescent="0.25">
      <c r="A2441" s="59">
        <v>86</v>
      </c>
      <c r="B2441" s="59">
        <v>114</v>
      </c>
      <c r="C2441" s="59">
        <v>201</v>
      </c>
      <c r="D2441" s="59">
        <v>75</v>
      </c>
      <c r="E2441" s="59">
        <v>56</v>
      </c>
      <c r="F2441" s="59">
        <v>24</v>
      </c>
      <c r="G2441" s="59">
        <v>549</v>
      </c>
    </row>
    <row r="2442" spans="1:7" x14ac:dyDescent="0.25">
      <c r="A2442" s="59">
        <v>300</v>
      </c>
      <c r="B2442" s="59">
        <v>311</v>
      </c>
      <c r="C2442" s="59">
        <v>581</v>
      </c>
      <c r="D2442" s="59">
        <v>203</v>
      </c>
      <c r="E2442" s="59">
        <v>109</v>
      </c>
      <c r="F2442" s="59">
        <v>77</v>
      </c>
      <c r="G2442" s="59">
        <v>1282</v>
      </c>
    </row>
    <row r="2443" spans="1:7" x14ac:dyDescent="0.25">
      <c r="A2443" s="59">
        <v>-40</v>
      </c>
      <c r="B2443" s="59">
        <v>28</v>
      </c>
      <c r="C2443" s="59">
        <v>141</v>
      </c>
      <c r="D2443" s="59">
        <v>150</v>
      </c>
      <c r="E2443" s="59">
        <v>55</v>
      </c>
      <c r="F2443" s="59">
        <v>33</v>
      </c>
      <c r="G2443" s="59">
        <v>685</v>
      </c>
    </row>
    <row r="2444" spans="1:7" x14ac:dyDescent="0.25">
      <c r="A2444" s="59">
        <v>364</v>
      </c>
      <c r="B2444" s="59">
        <v>387</v>
      </c>
      <c r="C2444" s="59">
        <v>687</v>
      </c>
      <c r="D2444" s="59">
        <v>274</v>
      </c>
      <c r="E2444" s="59">
        <v>142</v>
      </c>
      <c r="F2444" s="59">
        <v>90</v>
      </c>
      <c r="G2444" s="59">
        <v>2067</v>
      </c>
    </row>
    <row r="2445" spans="1:7" x14ac:dyDescent="0.25">
      <c r="A2445" s="59">
        <v>-174</v>
      </c>
      <c r="B2445" s="59">
        <v>-26</v>
      </c>
      <c r="C2445" s="59">
        <v>130</v>
      </c>
      <c r="D2445" s="59">
        <v>109</v>
      </c>
      <c r="E2445" s="59">
        <v>91</v>
      </c>
      <c r="F2445" s="59">
        <v>48</v>
      </c>
      <c r="G2445" s="59">
        <v>1071</v>
      </c>
    </row>
    <row r="2446" spans="1:7" x14ac:dyDescent="0.25">
      <c r="A2446" s="59">
        <v>211</v>
      </c>
      <c r="B2446" s="59">
        <v>229</v>
      </c>
      <c r="C2446" s="59">
        <v>487</v>
      </c>
      <c r="D2446" s="59">
        <v>214</v>
      </c>
      <c r="E2446" s="59">
        <v>87</v>
      </c>
      <c r="F2446" s="59">
        <v>63</v>
      </c>
      <c r="G2446" s="59">
        <v>1436</v>
      </c>
    </row>
    <row r="2447" spans="1:7" x14ac:dyDescent="0.25">
      <c r="A2447" s="59">
        <v>39</v>
      </c>
      <c r="B2447" s="59">
        <v>169</v>
      </c>
      <c r="C2447" s="59">
        <v>309</v>
      </c>
      <c r="D2447" s="59">
        <v>155</v>
      </c>
      <c r="E2447" s="59">
        <v>143</v>
      </c>
      <c r="F2447" s="59">
        <v>110</v>
      </c>
      <c r="G2447" s="59">
        <v>712</v>
      </c>
    </row>
    <row r="2448" spans="1:7" x14ac:dyDescent="0.25">
      <c r="A2448" s="59">
        <v>39</v>
      </c>
      <c r="B2448" s="59">
        <v>169</v>
      </c>
      <c r="C2448" s="59">
        <v>309</v>
      </c>
      <c r="D2448" s="59">
        <v>99</v>
      </c>
      <c r="E2448" s="59">
        <v>143</v>
      </c>
      <c r="F2448" s="59">
        <v>110</v>
      </c>
      <c r="G2448" s="59">
        <v>712</v>
      </c>
    </row>
    <row r="2449" spans="1:7" x14ac:dyDescent="0.25">
      <c r="A2449" s="59">
        <v>171</v>
      </c>
      <c r="B2449" s="59">
        <v>206</v>
      </c>
      <c r="C2449" s="59">
        <v>377</v>
      </c>
      <c r="D2449" s="59">
        <v>119</v>
      </c>
      <c r="E2449" s="59">
        <v>91</v>
      </c>
      <c r="F2449" s="59">
        <v>48</v>
      </c>
      <c r="G2449" s="59">
        <v>844</v>
      </c>
    </row>
    <row r="2450" spans="1:7" x14ac:dyDescent="0.25">
      <c r="A2450" s="59">
        <v>140</v>
      </c>
      <c r="B2450" s="59">
        <v>150</v>
      </c>
      <c r="C2450" s="59">
        <v>271</v>
      </c>
      <c r="D2450" s="59">
        <v>95</v>
      </c>
      <c r="E2450" s="59">
        <v>56</v>
      </c>
      <c r="F2450" s="59">
        <v>33</v>
      </c>
      <c r="G2450" s="59">
        <v>596</v>
      </c>
    </row>
    <row r="2451" spans="1:7" x14ac:dyDescent="0.25">
      <c r="A2451" s="59">
        <v>300</v>
      </c>
      <c r="B2451" s="59">
        <v>311</v>
      </c>
      <c r="C2451" s="59">
        <v>581</v>
      </c>
      <c r="D2451" s="59">
        <v>247</v>
      </c>
      <c r="E2451" s="59">
        <v>109</v>
      </c>
      <c r="F2451" s="59">
        <v>77</v>
      </c>
      <c r="G2451" s="59">
        <v>1282</v>
      </c>
    </row>
    <row r="2452" spans="1:7" x14ac:dyDescent="0.25">
      <c r="A2452" s="59">
        <v>211</v>
      </c>
      <c r="B2452" s="59">
        <v>229</v>
      </c>
      <c r="C2452" s="59">
        <v>487</v>
      </c>
      <c r="D2452" s="59">
        <v>235</v>
      </c>
      <c r="E2452" s="59">
        <v>87</v>
      </c>
      <c r="F2452" s="59">
        <v>63</v>
      </c>
      <c r="G2452" s="59">
        <v>1436</v>
      </c>
    </row>
    <row r="2453" spans="1:7" x14ac:dyDescent="0.25">
      <c r="A2453" s="59">
        <v>-508</v>
      </c>
      <c r="B2453" s="59">
        <v>-240</v>
      </c>
      <c r="C2453" s="59">
        <v>25</v>
      </c>
      <c r="D2453" s="59">
        <v>208</v>
      </c>
      <c r="E2453" s="59">
        <v>125</v>
      </c>
      <c r="F2453" s="59">
        <v>91</v>
      </c>
      <c r="G2453" s="59">
        <v>1937</v>
      </c>
    </row>
    <row r="2454" spans="1:7" x14ac:dyDescent="0.25">
      <c r="A2454" s="59">
        <v>16</v>
      </c>
      <c r="B2454" s="59">
        <v>28</v>
      </c>
      <c r="C2454" s="59">
        <v>50</v>
      </c>
      <c r="D2454" s="59">
        <v>19</v>
      </c>
      <c r="E2454" s="59">
        <v>17</v>
      </c>
      <c r="F2454" s="59">
        <v>5</v>
      </c>
      <c r="G2454" s="59">
        <v>774</v>
      </c>
    </row>
    <row r="2455" spans="1:7" x14ac:dyDescent="0.25">
      <c r="A2455" s="59">
        <v>-7</v>
      </c>
      <c r="B2455" s="59">
        <v>41</v>
      </c>
      <c r="C2455" s="59">
        <v>79</v>
      </c>
      <c r="D2455" s="59">
        <v>33</v>
      </c>
      <c r="E2455" s="59">
        <v>46</v>
      </c>
      <c r="F2455" s="59">
        <v>12</v>
      </c>
      <c r="G2455" s="59">
        <v>193</v>
      </c>
    </row>
    <row r="2456" spans="1:7" x14ac:dyDescent="0.25">
      <c r="A2456" s="59">
        <v>9</v>
      </c>
      <c r="B2456" s="59">
        <v>35</v>
      </c>
      <c r="C2456" s="59">
        <v>67</v>
      </c>
      <c r="D2456" s="59">
        <v>28</v>
      </c>
      <c r="E2456" s="59">
        <v>29</v>
      </c>
      <c r="F2456" s="59">
        <v>8</v>
      </c>
      <c r="G2456" s="59">
        <v>961</v>
      </c>
    </row>
    <row r="2457" spans="1:7" x14ac:dyDescent="0.25">
      <c r="A2457" s="59">
        <v>46</v>
      </c>
      <c r="B2457" s="59">
        <v>43</v>
      </c>
      <c r="C2457" s="59">
        <v>46</v>
      </c>
      <c r="D2457" s="59">
        <v>0</v>
      </c>
      <c r="E2457" s="59">
        <v>12</v>
      </c>
      <c r="F2457" s="59">
        <v>0</v>
      </c>
      <c r="G2457" s="59">
        <v>774</v>
      </c>
    </row>
    <row r="2458" spans="1:7" x14ac:dyDescent="0.25">
      <c r="A2458" s="59">
        <v>15</v>
      </c>
      <c r="B2458" s="59">
        <v>27</v>
      </c>
      <c r="C2458" s="59">
        <v>48</v>
      </c>
      <c r="D2458" s="59">
        <v>18</v>
      </c>
      <c r="E2458" s="59">
        <v>17</v>
      </c>
      <c r="F2458" s="59">
        <v>5</v>
      </c>
      <c r="G2458" s="59">
        <v>818</v>
      </c>
    </row>
    <row r="2459" spans="1:7" x14ac:dyDescent="0.25">
      <c r="A2459" s="59">
        <v>42</v>
      </c>
      <c r="B2459" s="59">
        <v>48</v>
      </c>
      <c r="C2459" s="59">
        <v>86</v>
      </c>
      <c r="D2459" s="59">
        <v>33</v>
      </c>
      <c r="E2459" s="59">
        <v>20</v>
      </c>
      <c r="F2459" s="59">
        <v>9</v>
      </c>
      <c r="G2459" s="59">
        <v>772</v>
      </c>
    </row>
    <row r="2460" spans="1:7" x14ac:dyDescent="0.25">
      <c r="A2460" s="59">
        <v>45</v>
      </c>
      <c r="B2460" s="59">
        <v>56</v>
      </c>
      <c r="C2460" s="59">
        <v>107</v>
      </c>
      <c r="D2460" s="59">
        <v>44</v>
      </c>
      <c r="E2460" s="59">
        <v>26</v>
      </c>
      <c r="F2460" s="59">
        <v>14</v>
      </c>
      <c r="G2460" s="59">
        <v>618</v>
      </c>
    </row>
    <row r="2461" spans="1:7" x14ac:dyDescent="0.25">
      <c r="A2461" s="59">
        <v>25</v>
      </c>
      <c r="B2461" s="59">
        <v>34</v>
      </c>
      <c r="C2461" s="59">
        <v>60</v>
      </c>
      <c r="D2461" s="59">
        <v>22</v>
      </c>
      <c r="E2461" s="59">
        <v>17</v>
      </c>
      <c r="F2461" s="59">
        <v>6</v>
      </c>
      <c r="G2461" s="59">
        <v>452</v>
      </c>
    </row>
    <row r="2462" spans="1:7" x14ac:dyDescent="0.25">
      <c r="A2462" s="59">
        <v>92</v>
      </c>
      <c r="B2462" s="59">
        <v>120</v>
      </c>
      <c r="C2462" s="59">
        <v>213</v>
      </c>
      <c r="D2462" s="59">
        <v>80</v>
      </c>
      <c r="E2462" s="59">
        <v>58</v>
      </c>
      <c r="F2462" s="59">
        <v>26</v>
      </c>
      <c r="G2462" s="59">
        <v>640</v>
      </c>
    </row>
    <row r="2463" spans="1:7" x14ac:dyDescent="0.25">
      <c r="A2463" s="59">
        <v>105</v>
      </c>
      <c r="B2463" s="59">
        <v>120</v>
      </c>
      <c r="C2463" s="59">
        <v>220</v>
      </c>
      <c r="D2463" s="59">
        <v>86</v>
      </c>
      <c r="E2463" s="59">
        <v>49</v>
      </c>
      <c r="F2463" s="59">
        <v>26</v>
      </c>
      <c r="G2463" s="59">
        <v>490</v>
      </c>
    </row>
    <row r="2464" spans="1:7" x14ac:dyDescent="0.25">
      <c r="A2464" s="59">
        <v>147</v>
      </c>
      <c r="B2464" s="59">
        <v>170</v>
      </c>
      <c r="C2464" s="59">
        <v>362</v>
      </c>
      <c r="D2464" s="59">
        <v>148</v>
      </c>
      <c r="E2464" s="59">
        <v>71</v>
      </c>
      <c r="F2464" s="59">
        <v>47</v>
      </c>
      <c r="G2464" s="59">
        <v>1073</v>
      </c>
    </row>
    <row r="2465" spans="1:7" x14ac:dyDescent="0.25">
      <c r="A2465" s="59">
        <v>-6</v>
      </c>
      <c r="B2465" s="59">
        <v>75</v>
      </c>
      <c r="C2465" s="59">
        <v>137</v>
      </c>
      <c r="D2465" s="59">
        <v>54</v>
      </c>
      <c r="E2465" s="59">
        <v>79</v>
      </c>
      <c r="F2465" s="59">
        <v>49</v>
      </c>
      <c r="G2465" s="59">
        <v>427</v>
      </c>
    </row>
    <row r="2466" spans="1:7" x14ac:dyDescent="0.25">
      <c r="A2466" s="59">
        <v>37</v>
      </c>
      <c r="B2466" s="59">
        <v>90</v>
      </c>
      <c r="C2466" s="59">
        <v>165</v>
      </c>
      <c r="D2466" s="59">
        <v>65</v>
      </c>
      <c r="E2466" s="59">
        <v>65</v>
      </c>
      <c r="F2466" s="59">
        <v>21</v>
      </c>
      <c r="G2466" s="59">
        <v>392</v>
      </c>
    </row>
    <row r="2467" spans="1:7" x14ac:dyDescent="0.25">
      <c r="A2467" s="59">
        <v>56</v>
      </c>
      <c r="B2467" s="59">
        <v>76</v>
      </c>
      <c r="C2467" s="59">
        <v>136</v>
      </c>
      <c r="D2467" s="59">
        <v>52</v>
      </c>
      <c r="E2467" s="59">
        <v>38</v>
      </c>
      <c r="F2467" s="59">
        <v>16</v>
      </c>
      <c r="G2467" s="59">
        <v>357</v>
      </c>
    </row>
    <row r="2468" spans="1:7" x14ac:dyDescent="0.25">
      <c r="A2468" s="59">
        <v>27</v>
      </c>
      <c r="B2468" s="59">
        <v>73</v>
      </c>
      <c r="C2468" s="59">
        <v>141</v>
      </c>
      <c r="D2468" s="59">
        <v>59</v>
      </c>
      <c r="E2468" s="59">
        <v>55</v>
      </c>
      <c r="F2468" s="59">
        <v>22</v>
      </c>
      <c r="G2468" s="59">
        <v>331</v>
      </c>
    </row>
    <row r="2469" spans="1:7" x14ac:dyDescent="0.25">
      <c r="A2469" s="59">
        <v>49</v>
      </c>
      <c r="B2469" s="59">
        <v>80</v>
      </c>
      <c r="C2469" s="59">
        <v>149</v>
      </c>
      <c r="D2469" s="59">
        <v>60</v>
      </c>
      <c r="E2469" s="59">
        <v>47</v>
      </c>
      <c r="F2469" s="59">
        <v>19</v>
      </c>
      <c r="G2469" s="59">
        <v>329</v>
      </c>
    </row>
    <row r="2470" spans="1:7" x14ac:dyDescent="0.25">
      <c r="A2470" s="59">
        <v>180</v>
      </c>
      <c r="B2470" s="59">
        <v>195</v>
      </c>
      <c r="C2470" s="59">
        <v>346</v>
      </c>
      <c r="D2470" s="59">
        <v>82</v>
      </c>
      <c r="E2470" s="59">
        <v>74</v>
      </c>
      <c r="F2470" s="59">
        <v>42</v>
      </c>
      <c r="G2470" s="59">
        <v>945</v>
      </c>
    </row>
    <row r="2471" spans="1:7" x14ac:dyDescent="0.25">
      <c r="A2471" s="59">
        <v>50</v>
      </c>
      <c r="B2471" s="59">
        <v>56</v>
      </c>
      <c r="C2471" s="59">
        <v>100</v>
      </c>
      <c r="D2471" s="59">
        <v>38</v>
      </c>
      <c r="E2471" s="59">
        <v>22</v>
      </c>
      <c r="F2471" s="59">
        <v>10</v>
      </c>
      <c r="G2471" s="59">
        <v>772</v>
      </c>
    </row>
    <row r="2472" spans="1:7" x14ac:dyDescent="0.25">
      <c r="A2472" s="59">
        <v>98</v>
      </c>
      <c r="B2472" s="59">
        <v>109</v>
      </c>
      <c r="C2472" s="59">
        <v>185</v>
      </c>
      <c r="D2472" s="59">
        <v>65</v>
      </c>
      <c r="E2472" s="59">
        <v>43</v>
      </c>
      <c r="F2472" s="59">
        <v>20</v>
      </c>
      <c r="G2472" s="59">
        <v>372</v>
      </c>
    </row>
    <row r="2473" spans="1:7" x14ac:dyDescent="0.25">
      <c r="A2473" s="59">
        <v>61</v>
      </c>
      <c r="B2473" s="59">
        <v>81</v>
      </c>
      <c r="C2473" s="59">
        <v>146</v>
      </c>
      <c r="D2473" s="59">
        <v>56</v>
      </c>
      <c r="E2473" s="59">
        <v>40</v>
      </c>
      <c r="F2473" s="59">
        <v>17</v>
      </c>
      <c r="G2473" s="59">
        <v>382</v>
      </c>
    </row>
    <row r="2474" spans="1:7" x14ac:dyDescent="0.25">
      <c r="A2474" s="59">
        <v>4</v>
      </c>
      <c r="B2474" s="59">
        <v>90</v>
      </c>
      <c r="C2474" s="59">
        <v>165</v>
      </c>
      <c r="D2474" s="59">
        <v>65</v>
      </c>
      <c r="E2474" s="59">
        <v>87</v>
      </c>
      <c r="F2474" s="59">
        <v>58</v>
      </c>
      <c r="G2474" s="59">
        <v>513</v>
      </c>
    </row>
    <row r="2475" spans="1:7" x14ac:dyDescent="0.25">
      <c r="A2475" s="59">
        <v>52</v>
      </c>
      <c r="B2475" s="59">
        <v>62</v>
      </c>
      <c r="C2475" s="59">
        <v>117</v>
      </c>
      <c r="D2475" s="59">
        <v>48</v>
      </c>
      <c r="E2475" s="59">
        <v>27</v>
      </c>
      <c r="F2475" s="59">
        <v>15</v>
      </c>
      <c r="G2475" s="59">
        <v>617</v>
      </c>
    </row>
    <row r="2476" spans="1:7" x14ac:dyDescent="0.25">
      <c r="A2476" s="59">
        <v>18</v>
      </c>
      <c r="B2476" s="59">
        <v>65</v>
      </c>
      <c r="C2476" s="59">
        <v>126</v>
      </c>
      <c r="D2476" s="59">
        <v>53</v>
      </c>
      <c r="E2476" s="59">
        <v>53</v>
      </c>
      <c r="F2476" s="59">
        <v>20</v>
      </c>
      <c r="G2476" s="59">
        <v>306</v>
      </c>
    </row>
    <row r="2477" spans="1:7" x14ac:dyDescent="0.25">
      <c r="A2477" s="59">
        <v>61</v>
      </c>
      <c r="B2477" s="59">
        <v>84</v>
      </c>
      <c r="C2477" s="59">
        <v>164</v>
      </c>
      <c r="D2477" s="59">
        <v>70</v>
      </c>
      <c r="E2477" s="59">
        <v>43</v>
      </c>
      <c r="F2477" s="59">
        <v>21</v>
      </c>
      <c r="G2477" s="59">
        <v>957</v>
      </c>
    </row>
    <row r="2478" spans="1:7" x14ac:dyDescent="0.25">
      <c r="A2478" s="59">
        <v>65</v>
      </c>
      <c r="B2478" s="59">
        <v>84</v>
      </c>
      <c r="C2478" s="59">
        <v>151</v>
      </c>
      <c r="D2478" s="59">
        <v>58</v>
      </c>
      <c r="E2478" s="59">
        <v>40</v>
      </c>
      <c r="F2478" s="59">
        <v>18</v>
      </c>
      <c r="G2478" s="59">
        <v>331</v>
      </c>
    </row>
    <row r="2479" spans="1:7" x14ac:dyDescent="0.25">
      <c r="A2479" s="59">
        <v>22</v>
      </c>
      <c r="B2479" s="59">
        <v>128</v>
      </c>
      <c r="C2479" s="59">
        <v>234</v>
      </c>
      <c r="D2479" s="59">
        <v>92</v>
      </c>
      <c r="E2479" s="59">
        <v>113</v>
      </c>
      <c r="F2479" s="59">
        <v>83</v>
      </c>
      <c r="G2479" s="59">
        <v>541</v>
      </c>
    </row>
    <row r="2480" spans="1:7" x14ac:dyDescent="0.25">
      <c r="A2480" s="59">
        <v>140</v>
      </c>
      <c r="B2480" s="59">
        <v>163</v>
      </c>
      <c r="C2480" s="59">
        <v>346</v>
      </c>
      <c r="D2480" s="59">
        <v>191</v>
      </c>
      <c r="E2480" s="59">
        <v>69</v>
      </c>
      <c r="F2480" s="59">
        <v>45</v>
      </c>
      <c r="G2480" s="59">
        <v>1059</v>
      </c>
    </row>
    <row r="2481" spans="1:7" x14ac:dyDescent="0.25">
      <c r="A2481" s="59">
        <v>-6</v>
      </c>
      <c r="B2481" s="59">
        <v>73</v>
      </c>
      <c r="C2481" s="59">
        <v>133</v>
      </c>
      <c r="D2481" s="59">
        <v>52</v>
      </c>
      <c r="E2481" s="59">
        <v>77</v>
      </c>
      <c r="F2481" s="59">
        <v>47</v>
      </c>
      <c r="G2481" s="59">
        <v>421</v>
      </c>
    </row>
    <row r="2482" spans="1:7" x14ac:dyDescent="0.25">
      <c r="A2482" s="59">
        <v>46</v>
      </c>
      <c r="B2482" s="59">
        <v>77</v>
      </c>
      <c r="C2482" s="59">
        <v>143</v>
      </c>
      <c r="D2482" s="59">
        <v>57</v>
      </c>
      <c r="E2482" s="59">
        <v>46</v>
      </c>
      <c r="F2482" s="59">
        <v>18</v>
      </c>
      <c r="G2482" s="59">
        <v>323</v>
      </c>
    </row>
    <row r="2483" spans="1:7" x14ac:dyDescent="0.25">
      <c r="A2483" s="59">
        <v>24</v>
      </c>
      <c r="B2483" s="59">
        <v>71</v>
      </c>
      <c r="C2483" s="59">
        <v>137</v>
      </c>
      <c r="D2483" s="59">
        <v>58</v>
      </c>
      <c r="E2483" s="59">
        <v>55</v>
      </c>
      <c r="F2483" s="59">
        <v>22</v>
      </c>
      <c r="G2483" s="59">
        <v>325</v>
      </c>
    </row>
    <row r="2484" spans="1:7" x14ac:dyDescent="0.25">
      <c r="A2484" s="59">
        <v>47</v>
      </c>
      <c r="B2484" s="59">
        <v>73</v>
      </c>
      <c r="C2484" s="59">
        <v>144</v>
      </c>
      <c r="D2484" s="59">
        <v>62</v>
      </c>
      <c r="E2484" s="59">
        <v>41</v>
      </c>
      <c r="F2484" s="59">
        <v>19</v>
      </c>
      <c r="G2484" s="59">
        <v>952</v>
      </c>
    </row>
    <row r="2485" spans="1:7" x14ac:dyDescent="0.25">
      <c r="A2485" s="59">
        <v>43</v>
      </c>
      <c r="B2485" s="59">
        <v>55</v>
      </c>
      <c r="C2485" s="59">
        <v>104</v>
      </c>
      <c r="D2485" s="59">
        <v>43</v>
      </c>
      <c r="E2485" s="59">
        <v>26</v>
      </c>
      <c r="F2485" s="59">
        <v>14</v>
      </c>
      <c r="G2485" s="59">
        <v>613</v>
      </c>
    </row>
    <row r="2486" spans="1:7" x14ac:dyDescent="0.25">
      <c r="A2486" s="59">
        <v>125</v>
      </c>
      <c r="B2486" s="59">
        <v>117</v>
      </c>
      <c r="C2486" s="59">
        <v>211</v>
      </c>
      <c r="D2486" s="59">
        <v>81</v>
      </c>
      <c r="E2486" s="59">
        <v>33</v>
      </c>
      <c r="F2486" s="59">
        <v>22</v>
      </c>
      <c r="G2486" s="59">
        <v>441</v>
      </c>
    </row>
    <row r="2487" spans="1:7" x14ac:dyDescent="0.25">
      <c r="A2487" s="59">
        <v>80</v>
      </c>
      <c r="B2487" s="59">
        <v>108</v>
      </c>
      <c r="C2487" s="59">
        <v>192</v>
      </c>
      <c r="D2487" s="59">
        <v>72</v>
      </c>
      <c r="E2487" s="59">
        <v>54</v>
      </c>
      <c r="F2487" s="59">
        <v>23</v>
      </c>
      <c r="G2487" s="59">
        <v>541</v>
      </c>
    </row>
    <row r="2488" spans="1:7" x14ac:dyDescent="0.25">
      <c r="A2488" s="59">
        <v>134</v>
      </c>
      <c r="B2488" s="59">
        <v>126</v>
      </c>
      <c r="C2488" s="59">
        <v>227</v>
      </c>
      <c r="D2488" s="59">
        <v>87</v>
      </c>
      <c r="E2488" s="59">
        <v>36</v>
      </c>
      <c r="F2488" s="59">
        <v>24</v>
      </c>
      <c r="G2488" s="59">
        <v>756</v>
      </c>
    </row>
    <row r="2489" spans="1:7" x14ac:dyDescent="0.25">
      <c r="A2489" s="59">
        <v>102</v>
      </c>
      <c r="B2489" s="59">
        <v>109</v>
      </c>
      <c r="C2489" s="59">
        <v>206</v>
      </c>
      <c r="D2489" s="59">
        <v>84</v>
      </c>
      <c r="E2489" s="59">
        <v>40</v>
      </c>
      <c r="F2489" s="59">
        <v>27</v>
      </c>
      <c r="G2489" s="59">
        <v>603</v>
      </c>
    </row>
    <row r="2490" spans="1:7" x14ac:dyDescent="0.25">
      <c r="A2490" s="59">
        <v>150</v>
      </c>
      <c r="B2490" s="59">
        <v>139</v>
      </c>
      <c r="C2490" s="59">
        <v>249</v>
      </c>
      <c r="D2490" s="59">
        <v>95</v>
      </c>
      <c r="E2490" s="59">
        <v>38</v>
      </c>
      <c r="F2490" s="59">
        <v>26</v>
      </c>
      <c r="G2490" s="59">
        <v>799</v>
      </c>
    </row>
    <row r="2491" spans="1:7" x14ac:dyDescent="0.25">
      <c r="A2491" s="59">
        <v>135</v>
      </c>
      <c r="B2491" s="59">
        <v>126</v>
      </c>
      <c r="C2491" s="59">
        <v>227</v>
      </c>
      <c r="D2491" s="59">
        <v>87</v>
      </c>
      <c r="E2491" s="59">
        <v>35</v>
      </c>
      <c r="F2491" s="59">
        <v>24</v>
      </c>
      <c r="G2491" s="59">
        <v>756</v>
      </c>
    </row>
    <row r="2492" spans="1:7" x14ac:dyDescent="0.25">
      <c r="A2492" s="59">
        <v>104</v>
      </c>
      <c r="B2492" s="59">
        <v>109</v>
      </c>
      <c r="C2492" s="59">
        <v>206</v>
      </c>
      <c r="D2492" s="59">
        <v>84</v>
      </c>
      <c r="E2492" s="59">
        <v>39</v>
      </c>
      <c r="F2492" s="59">
        <v>27</v>
      </c>
      <c r="G2492" s="59">
        <v>603</v>
      </c>
    </row>
    <row r="2493" spans="1:7" x14ac:dyDescent="0.25">
      <c r="A2493" s="59">
        <v>151</v>
      </c>
      <c r="B2493" s="59">
        <v>139</v>
      </c>
      <c r="C2493" s="59">
        <v>249</v>
      </c>
      <c r="D2493" s="59">
        <v>95</v>
      </c>
      <c r="E2493" s="59">
        <v>37</v>
      </c>
      <c r="F2493" s="59">
        <v>26</v>
      </c>
      <c r="G2493" s="59">
        <v>799</v>
      </c>
    </row>
    <row r="2494" spans="1:7" x14ac:dyDescent="0.25">
      <c r="A2494" s="59">
        <v>125</v>
      </c>
      <c r="B2494" s="59">
        <v>117</v>
      </c>
      <c r="C2494" s="59">
        <v>211</v>
      </c>
      <c r="D2494" s="59">
        <v>81</v>
      </c>
      <c r="E2494" s="59">
        <v>33</v>
      </c>
      <c r="F2494" s="59">
        <v>22</v>
      </c>
      <c r="G2494" s="59">
        <v>441</v>
      </c>
    </row>
    <row r="2495" spans="1:7" x14ac:dyDescent="0.25">
      <c r="A2495" s="59">
        <v>79</v>
      </c>
      <c r="B2495" s="59">
        <v>108</v>
      </c>
      <c r="C2495" s="59">
        <v>192</v>
      </c>
      <c r="D2495" s="59">
        <v>72</v>
      </c>
      <c r="E2495" s="59">
        <v>55</v>
      </c>
      <c r="F2495" s="59">
        <v>23</v>
      </c>
      <c r="G2495" s="59">
        <v>541</v>
      </c>
    </row>
    <row r="2496" spans="1:7" x14ac:dyDescent="0.25">
      <c r="A2496" s="59">
        <v>313</v>
      </c>
      <c r="B2496" s="59">
        <v>324</v>
      </c>
      <c r="C2496" s="59">
        <v>604</v>
      </c>
      <c r="D2496" s="59">
        <v>214</v>
      </c>
      <c r="E2496" s="59">
        <v>113</v>
      </c>
      <c r="F2496" s="59">
        <v>80</v>
      </c>
      <c r="G2496" s="59">
        <v>1260</v>
      </c>
    </row>
    <row r="2497" spans="1:7" x14ac:dyDescent="0.25">
      <c r="A2497" s="59">
        <v>220</v>
      </c>
      <c r="B2497" s="59">
        <v>239</v>
      </c>
      <c r="C2497" s="59">
        <v>509</v>
      </c>
      <c r="D2497" s="59">
        <v>177</v>
      </c>
      <c r="E2497" s="59">
        <v>91</v>
      </c>
      <c r="F2497" s="59">
        <v>66</v>
      </c>
      <c r="G2497" s="59">
        <v>1417</v>
      </c>
    </row>
    <row r="2498" spans="1:7" x14ac:dyDescent="0.25">
      <c r="A2498" s="59">
        <v>177</v>
      </c>
      <c r="B2498" s="59">
        <v>213</v>
      </c>
      <c r="C2498" s="59">
        <v>391</v>
      </c>
      <c r="D2498" s="59">
        <v>154</v>
      </c>
      <c r="E2498" s="59">
        <v>94</v>
      </c>
      <c r="F2498" s="59">
        <v>50</v>
      </c>
      <c r="G2498" s="59">
        <v>829</v>
      </c>
    </row>
    <row r="2499" spans="1:7" x14ac:dyDescent="0.25">
      <c r="A2499" s="59">
        <v>151</v>
      </c>
      <c r="B2499" s="59">
        <v>158</v>
      </c>
      <c r="C2499" s="59">
        <v>285</v>
      </c>
      <c r="D2499" s="59">
        <v>119</v>
      </c>
      <c r="E2499" s="59">
        <v>56</v>
      </c>
      <c r="F2499" s="59">
        <v>34</v>
      </c>
      <c r="G2499" s="59">
        <v>585</v>
      </c>
    </row>
    <row r="2500" spans="1:7" x14ac:dyDescent="0.25">
      <c r="A2500" s="59">
        <v>315</v>
      </c>
      <c r="B2500" s="59">
        <v>324</v>
      </c>
      <c r="C2500" s="59">
        <v>604</v>
      </c>
      <c r="D2500" s="59">
        <v>249</v>
      </c>
      <c r="E2500" s="59">
        <v>112</v>
      </c>
      <c r="F2500" s="59">
        <v>80</v>
      </c>
      <c r="G2500" s="59">
        <v>1260</v>
      </c>
    </row>
    <row r="2501" spans="1:7" x14ac:dyDescent="0.25">
      <c r="A2501" s="59">
        <v>151</v>
      </c>
      <c r="B2501" s="59">
        <v>158</v>
      </c>
      <c r="C2501" s="59">
        <v>285</v>
      </c>
      <c r="D2501" s="59">
        <v>121</v>
      </c>
      <c r="E2501" s="59">
        <v>56</v>
      </c>
      <c r="F2501" s="59">
        <v>34</v>
      </c>
      <c r="G2501" s="59">
        <v>585</v>
      </c>
    </row>
    <row r="2502" spans="1:7" x14ac:dyDescent="0.25">
      <c r="A2502" s="59">
        <v>220</v>
      </c>
      <c r="B2502" s="59">
        <v>239</v>
      </c>
      <c r="C2502" s="59">
        <v>509</v>
      </c>
      <c r="D2502" s="59">
        <v>189</v>
      </c>
      <c r="E2502" s="59">
        <v>91</v>
      </c>
      <c r="F2502" s="59">
        <v>66</v>
      </c>
      <c r="G2502" s="59">
        <v>1417</v>
      </c>
    </row>
    <row r="2503" spans="1:7" x14ac:dyDescent="0.25">
      <c r="A2503" s="59">
        <v>260</v>
      </c>
      <c r="B2503" s="59">
        <v>301</v>
      </c>
      <c r="C2503" s="59">
        <v>582</v>
      </c>
      <c r="D2503" s="59">
        <v>307</v>
      </c>
      <c r="E2503" s="59">
        <v>126</v>
      </c>
      <c r="F2503" s="59">
        <v>93</v>
      </c>
      <c r="G2503" s="59">
        <v>1369</v>
      </c>
    </row>
    <row r="2504" spans="1:7" x14ac:dyDescent="0.25">
      <c r="A2504" s="59">
        <v>13</v>
      </c>
      <c r="B2504" s="59">
        <v>25</v>
      </c>
      <c r="C2504" s="59">
        <v>44</v>
      </c>
      <c r="D2504" s="59">
        <v>16</v>
      </c>
      <c r="E2504" s="59">
        <v>16</v>
      </c>
      <c r="F2504" s="59">
        <v>4</v>
      </c>
      <c r="G2504" s="59">
        <v>772</v>
      </c>
    </row>
    <row r="2505" spans="1:7" x14ac:dyDescent="0.25">
      <c r="A2505" s="59">
        <v>47</v>
      </c>
      <c r="B2505" s="59">
        <v>43</v>
      </c>
      <c r="C2505" s="59">
        <v>46</v>
      </c>
      <c r="D2505" s="59">
        <v>0</v>
      </c>
      <c r="E2505" s="59">
        <v>11</v>
      </c>
      <c r="F2505" s="59">
        <v>0</v>
      </c>
      <c r="G2505" s="59">
        <v>731</v>
      </c>
    </row>
    <row r="2506" spans="1:7" x14ac:dyDescent="0.25">
      <c r="A2506" s="59">
        <v>15</v>
      </c>
      <c r="B2506" s="59">
        <v>27</v>
      </c>
      <c r="C2506" s="59">
        <v>48</v>
      </c>
      <c r="D2506" s="59">
        <v>18</v>
      </c>
      <c r="E2506" s="59">
        <v>17</v>
      </c>
      <c r="F2506" s="59">
        <v>5</v>
      </c>
      <c r="G2506" s="59">
        <v>816</v>
      </c>
    </row>
    <row r="2507" spans="1:7" x14ac:dyDescent="0.25">
      <c r="A2507" s="59">
        <v>9</v>
      </c>
      <c r="B2507" s="59">
        <v>35</v>
      </c>
      <c r="C2507" s="59">
        <v>67</v>
      </c>
      <c r="D2507" s="59">
        <v>28</v>
      </c>
      <c r="E2507" s="59">
        <v>29</v>
      </c>
      <c r="F2507" s="59">
        <v>8</v>
      </c>
      <c r="G2507" s="59">
        <v>958</v>
      </c>
    </row>
    <row r="2508" spans="1:7" x14ac:dyDescent="0.25">
      <c r="A2508" s="59">
        <v>18</v>
      </c>
      <c r="B2508" s="59">
        <v>31</v>
      </c>
      <c r="C2508" s="59">
        <v>58</v>
      </c>
      <c r="D2508" s="59">
        <v>23</v>
      </c>
      <c r="E2508" s="59">
        <v>19</v>
      </c>
      <c r="F2508" s="59">
        <v>7</v>
      </c>
      <c r="G2508" s="59">
        <v>617</v>
      </c>
    </row>
    <row r="2509" spans="1:7" x14ac:dyDescent="0.25">
      <c r="A2509" s="59">
        <v>-9</v>
      </c>
      <c r="B2509" s="59">
        <v>63</v>
      </c>
      <c r="C2509" s="59">
        <v>114</v>
      </c>
      <c r="D2509" s="59">
        <v>44</v>
      </c>
      <c r="E2509" s="59">
        <v>69</v>
      </c>
      <c r="F2509" s="59">
        <v>40</v>
      </c>
      <c r="G2509" s="59">
        <v>251</v>
      </c>
    </row>
    <row r="2510" spans="1:7" x14ac:dyDescent="0.25">
      <c r="A2510" s="59">
        <v>-47</v>
      </c>
      <c r="B2510" s="59">
        <v>18</v>
      </c>
      <c r="C2510" s="59">
        <v>113</v>
      </c>
      <c r="D2510" s="59">
        <v>88</v>
      </c>
      <c r="E2510" s="59">
        <v>50</v>
      </c>
      <c r="F2510" s="59">
        <v>27</v>
      </c>
      <c r="G2510" s="59">
        <v>715</v>
      </c>
    </row>
    <row r="2511" spans="1:7" x14ac:dyDescent="0.25">
      <c r="A2511" s="59">
        <v>16</v>
      </c>
      <c r="B2511" s="59">
        <v>49</v>
      </c>
      <c r="C2511" s="59">
        <v>91</v>
      </c>
      <c r="D2511" s="59">
        <v>36</v>
      </c>
      <c r="E2511" s="59">
        <v>38</v>
      </c>
      <c r="F2511" s="59">
        <v>11</v>
      </c>
      <c r="G2511" s="59">
        <v>187</v>
      </c>
    </row>
    <row r="2512" spans="1:7" x14ac:dyDescent="0.25">
      <c r="A2512" s="59">
        <v>-4</v>
      </c>
      <c r="B2512" s="59">
        <v>42</v>
      </c>
      <c r="C2512" s="59">
        <v>80</v>
      </c>
      <c r="D2512" s="59">
        <v>33</v>
      </c>
      <c r="E2512" s="59">
        <v>45</v>
      </c>
      <c r="F2512" s="59">
        <v>12</v>
      </c>
      <c r="G2512" s="59">
        <v>162</v>
      </c>
    </row>
    <row r="2513" spans="1:7" x14ac:dyDescent="0.25">
      <c r="A2513" s="59">
        <v>-6</v>
      </c>
      <c r="B2513" s="59">
        <v>42</v>
      </c>
      <c r="C2513" s="59">
        <v>80</v>
      </c>
      <c r="D2513" s="59">
        <v>33</v>
      </c>
      <c r="E2513" s="59">
        <v>46</v>
      </c>
      <c r="F2513" s="59">
        <v>12</v>
      </c>
      <c r="G2513" s="59">
        <v>190</v>
      </c>
    </row>
    <row r="2514" spans="1:7" x14ac:dyDescent="0.25">
      <c r="A2514" s="59">
        <v>70</v>
      </c>
      <c r="B2514" s="59">
        <v>72</v>
      </c>
      <c r="C2514" s="59">
        <v>129</v>
      </c>
      <c r="D2514" s="59">
        <v>49</v>
      </c>
      <c r="E2514" s="59">
        <v>25</v>
      </c>
      <c r="F2514" s="59">
        <v>13</v>
      </c>
      <c r="G2514" s="59">
        <v>809</v>
      </c>
    </row>
    <row r="2515" spans="1:7" x14ac:dyDescent="0.25">
      <c r="A2515" s="59">
        <v>67</v>
      </c>
      <c r="B2515" s="59">
        <v>70</v>
      </c>
      <c r="C2515" s="59">
        <v>126</v>
      </c>
      <c r="D2515" s="59">
        <v>48</v>
      </c>
      <c r="E2515" s="59">
        <v>25</v>
      </c>
      <c r="F2515" s="59">
        <v>13</v>
      </c>
      <c r="G2515" s="59">
        <v>766</v>
      </c>
    </row>
    <row r="2516" spans="1:7" x14ac:dyDescent="0.25">
      <c r="A2516" s="59">
        <v>58</v>
      </c>
      <c r="B2516" s="59">
        <v>104</v>
      </c>
      <c r="C2516" s="59">
        <v>201</v>
      </c>
      <c r="D2516" s="59">
        <v>85</v>
      </c>
      <c r="E2516" s="59">
        <v>65</v>
      </c>
      <c r="F2516" s="59">
        <v>32</v>
      </c>
      <c r="G2516" s="59">
        <v>476</v>
      </c>
    </row>
    <row r="2517" spans="1:7" x14ac:dyDescent="0.25">
      <c r="A2517" s="59">
        <v>67</v>
      </c>
      <c r="B2517" s="59">
        <v>89</v>
      </c>
      <c r="C2517" s="59">
        <v>174</v>
      </c>
      <c r="D2517" s="59">
        <v>74</v>
      </c>
      <c r="E2517" s="59">
        <v>44</v>
      </c>
      <c r="F2517" s="59">
        <v>22</v>
      </c>
      <c r="G2517" s="59">
        <v>949</v>
      </c>
    </row>
    <row r="2518" spans="1:7" x14ac:dyDescent="0.25">
      <c r="A2518" s="59">
        <v>22</v>
      </c>
      <c r="B2518" s="59">
        <v>32</v>
      </c>
      <c r="C2518" s="59">
        <v>56</v>
      </c>
      <c r="D2518" s="59">
        <v>21</v>
      </c>
      <c r="E2518" s="59">
        <v>17</v>
      </c>
      <c r="F2518" s="59">
        <v>5</v>
      </c>
      <c r="G2518" s="59">
        <v>449</v>
      </c>
    </row>
    <row r="2519" spans="1:7" x14ac:dyDescent="0.25">
      <c r="A2519" s="59">
        <v>42</v>
      </c>
      <c r="B2519" s="59">
        <v>47</v>
      </c>
      <c r="C2519" s="59">
        <v>84</v>
      </c>
      <c r="D2519" s="59">
        <v>32</v>
      </c>
      <c r="E2519" s="59">
        <v>19</v>
      </c>
      <c r="F2519" s="59">
        <v>8</v>
      </c>
      <c r="G2519" s="59">
        <v>813</v>
      </c>
    </row>
    <row r="2520" spans="1:7" x14ac:dyDescent="0.25">
      <c r="A2520" s="59">
        <v>101</v>
      </c>
      <c r="B2520" s="59">
        <v>126</v>
      </c>
      <c r="C2520" s="59">
        <v>224</v>
      </c>
      <c r="D2520" s="59">
        <v>84</v>
      </c>
      <c r="E2520" s="59">
        <v>58</v>
      </c>
      <c r="F2520" s="59">
        <v>27</v>
      </c>
      <c r="G2520" s="59">
        <v>632</v>
      </c>
    </row>
    <row r="2521" spans="1:7" x14ac:dyDescent="0.25">
      <c r="A2521" s="59">
        <v>110</v>
      </c>
      <c r="B2521" s="59">
        <v>125</v>
      </c>
      <c r="C2521" s="59">
        <v>228</v>
      </c>
      <c r="D2521" s="59">
        <v>89</v>
      </c>
      <c r="E2521" s="59">
        <v>51</v>
      </c>
      <c r="F2521" s="59">
        <v>27</v>
      </c>
      <c r="G2521" s="59">
        <v>481</v>
      </c>
    </row>
    <row r="2522" spans="1:7" x14ac:dyDescent="0.25">
      <c r="A2522" s="59">
        <v>140</v>
      </c>
      <c r="B2522" s="59">
        <v>163</v>
      </c>
      <c r="C2522" s="59">
        <v>346</v>
      </c>
      <c r="D2522" s="59">
        <v>193</v>
      </c>
      <c r="E2522" s="59">
        <v>69</v>
      </c>
      <c r="F2522" s="59">
        <v>45</v>
      </c>
      <c r="G2522" s="59">
        <v>1059</v>
      </c>
    </row>
    <row r="2523" spans="1:7" x14ac:dyDescent="0.25">
      <c r="A2523" s="59">
        <v>22</v>
      </c>
      <c r="B2523" s="59">
        <v>71</v>
      </c>
      <c r="C2523" s="59">
        <v>137</v>
      </c>
      <c r="D2523" s="59">
        <v>58</v>
      </c>
      <c r="E2523" s="59">
        <v>56</v>
      </c>
      <c r="F2523" s="59">
        <v>22</v>
      </c>
      <c r="G2523" s="59">
        <v>325</v>
      </c>
    </row>
    <row r="2524" spans="1:7" x14ac:dyDescent="0.25">
      <c r="A2524" s="59">
        <v>47</v>
      </c>
      <c r="B2524" s="59">
        <v>77</v>
      </c>
      <c r="C2524" s="59">
        <v>143</v>
      </c>
      <c r="D2524" s="59">
        <v>57</v>
      </c>
      <c r="E2524" s="59">
        <v>45</v>
      </c>
      <c r="F2524" s="59">
        <v>18</v>
      </c>
      <c r="G2524" s="59">
        <v>323</v>
      </c>
    </row>
    <row r="2525" spans="1:7" x14ac:dyDescent="0.25">
      <c r="A2525" s="59">
        <v>52</v>
      </c>
      <c r="B2525" s="59">
        <v>72</v>
      </c>
      <c r="C2525" s="59">
        <v>129</v>
      </c>
      <c r="D2525" s="59">
        <v>49</v>
      </c>
      <c r="E2525" s="59">
        <v>37</v>
      </c>
      <c r="F2525" s="59">
        <v>15</v>
      </c>
      <c r="G2525" s="59">
        <v>351</v>
      </c>
    </row>
    <row r="2526" spans="1:7" x14ac:dyDescent="0.25">
      <c r="A2526" s="59">
        <v>-6</v>
      </c>
      <c r="B2526" s="59">
        <v>73</v>
      </c>
      <c r="C2526" s="59">
        <v>133</v>
      </c>
      <c r="D2526" s="59">
        <v>52</v>
      </c>
      <c r="E2526" s="59">
        <v>77</v>
      </c>
      <c r="F2526" s="59">
        <v>47</v>
      </c>
      <c r="G2526" s="59">
        <v>421</v>
      </c>
    </row>
    <row r="2527" spans="1:7" x14ac:dyDescent="0.25">
      <c r="A2527" s="59">
        <v>93</v>
      </c>
      <c r="B2527" s="59">
        <v>105</v>
      </c>
      <c r="C2527" s="59">
        <v>178</v>
      </c>
      <c r="D2527" s="59">
        <v>62</v>
      </c>
      <c r="E2527" s="59">
        <v>42</v>
      </c>
      <c r="F2527" s="59">
        <v>19</v>
      </c>
      <c r="G2527" s="59">
        <v>346</v>
      </c>
    </row>
    <row r="2528" spans="1:7" x14ac:dyDescent="0.25">
      <c r="A2528" s="59">
        <v>70</v>
      </c>
      <c r="B2528" s="59">
        <v>72</v>
      </c>
      <c r="C2528" s="59">
        <v>129</v>
      </c>
      <c r="D2528" s="59">
        <v>49</v>
      </c>
      <c r="E2528" s="59">
        <v>25</v>
      </c>
      <c r="F2528" s="59">
        <v>13</v>
      </c>
      <c r="G2528" s="59">
        <v>767</v>
      </c>
    </row>
    <row r="2529" spans="1:7" x14ac:dyDescent="0.25">
      <c r="A2529" s="59">
        <v>56</v>
      </c>
      <c r="B2529" s="59">
        <v>77</v>
      </c>
      <c r="C2529" s="59">
        <v>137</v>
      </c>
      <c r="D2529" s="59">
        <v>52</v>
      </c>
      <c r="E2529" s="59">
        <v>39</v>
      </c>
      <c r="F2529" s="59">
        <v>16</v>
      </c>
      <c r="G2529" s="59">
        <v>376</v>
      </c>
    </row>
    <row r="2530" spans="1:7" x14ac:dyDescent="0.25">
      <c r="A2530" s="59">
        <v>1</v>
      </c>
      <c r="B2530" s="59">
        <v>87</v>
      </c>
      <c r="C2530" s="59">
        <v>160</v>
      </c>
      <c r="D2530" s="59">
        <v>63</v>
      </c>
      <c r="E2530" s="59">
        <v>86</v>
      </c>
      <c r="F2530" s="59">
        <v>57</v>
      </c>
      <c r="G2530" s="59">
        <v>506</v>
      </c>
    </row>
    <row r="2531" spans="1:7" x14ac:dyDescent="0.25">
      <c r="A2531" s="59">
        <v>61</v>
      </c>
      <c r="B2531" s="59">
        <v>84</v>
      </c>
      <c r="C2531" s="59">
        <v>165</v>
      </c>
      <c r="D2531" s="59">
        <v>71</v>
      </c>
      <c r="E2531" s="59">
        <v>43</v>
      </c>
      <c r="F2531" s="59">
        <v>22</v>
      </c>
      <c r="G2531" s="59">
        <v>950</v>
      </c>
    </row>
    <row r="2532" spans="1:7" x14ac:dyDescent="0.25">
      <c r="A2532" s="59">
        <v>50</v>
      </c>
      <c r="B2532" s="59">
        <v>63</v>
      </c>
      <c r="C2532" s="59">
        <v>119</v>
      </c>
      <c r="D2532" s="59">
        <v>49</v>
      </c>
      <c r="E2532" s="59">
        <v>29</v>
      </c>
      <c r="F2532" s="59">
        <v>16</v>
      </c>
      <c r="G2532" s="59">
        <v>611</v>
      </c>
    </row>
    <row r="2533" spans="1:7" x14ac:dyDescent="0.25">
      <c r="A2533" s="59">
        <v>19</v>
      </c>
      <c r="B2533" s="59">
        <v>66</v>
      </c>
      <c r="C2533" s="59">
        <v>128</v>
      </c>
      <c r="D2533" s="59">
        <v>54</v>
      </c>
      <c r="E2533" s="59">
        <v>53</v>
      </c>
      <c r="F2533" s="59">
        <v>20</v>
      </c>
      <c r="G2533" s="59">
        <v>301</v>
      </c>
    </row>
    <row r="2534" spans="1:7" x14ac:dyDescent="0.25">
      <c r="A2534" s="59">
        <v>25</v>
      </c>
      <c r="B2534" s="59">
        <v>132</v>
      </c>
      <c r="C2534" s="59">
        <v>242</v>
      </c>
      <c r="D2534" s="59">
        <v>95</v>
      </c>
      <c r="E2534" s="59">
        <v>115</v>
      </c>
      <c r="F2534" s="59">
        <v>86</v>
      </c>
      <c r="G2534" s="59">
        <v>532</v>
      </c>
    </row>
    <row r="2535" spans="1:7" x14ac:dyDescent="0.25">
      <c r="A2535" s="59">
        <v>82</v>
      </c>
      <c r="B2535" s="59">
        <v>108</v>
      </c>
      <c r="C2535" s="59">
        <v>200</v>
      </c>
      <c r="D2535" s="59">
        <v>80</v>
      </c>
      <c r="E2535" s="59">
        <v>53</v>
      </c>
      <c r="F2535" s="59">
        <v>26</v>
      </c>
      <c r="G2535" s="59">
        <v>415</v>
      </c>
    </row>
    <row r="2536" spans="1:7" x14ac:dyDescent="0.25">
      <c r="A2536" s="59">
        <v>58</v>
      </c>
      <c r="B2536" s="59">
        <v>104</v>
      </c>
      <c r="C2536" s="59">
        <v>201</v>
      </c>
      <c r="D2536" s="59">
        <v>85</v>
      </c>
      <c r="E2536" s="59">
        <v>65</v>
      </c>
      <c r="F2536" s="59">
        <v>32</v>
      </c>
      <c r="G2536" s="59">
        <v>476</v>
      </c>
    </row>
    <row r="2537" spans="1:7" x14ac:dyDescent="0.25">
      <c r="A2537" s="59">
        <v>68</v>
      </c>
      <c r="B2537" s="59">
        <v>89</v>
      </c>
      <c r="C2537" s="59">
        <v>174</v>
      </c>
      <c r="D2537" s="59">
        <v>74</v>
      </c>
      <c r="E2537" s="59">
        <v>43</v>
      </c>
      <c r="F2537" s="59">
        <v>22</v>
      </c>
      <c r="G2537" s="59">
        <v>949</v>
      </c>
    </row>
    <row r="2538" spans="1:7" x14ac:dyDescent="0.25">
      <c r="A2538" s="59">
        <v>70</v>
      </c>
      <c r="B2538" s="59">
        <v>72</v>
      </c>
      <c r="C2538" s="59">
        <v>129</v>
      </c>
      <c r="D2538" s="59">
        <v>49</v>
      </c>
      <c r="E2538" s="59">
        <v>25</v>
      </c>
      <c r="F2538" s="59">
        <v>13</v>
      </c>
      <c r="G2538" s="59">
        <v>809</v>
      </c>
    </row>
    <row r="2539" spans="1:7" x14ac:dyDescent="0.25">
      <c r="A2539" s="59">
        <v>27</v>
      </c>
      <c r="B2539" s="59">
        <v>37</v>
      </c>
      <c r="C2539" s="59">
        <v>66</v>
      </c>
      <c r="D2539" s="59">
        <v>25</v>
      </c>
      <c r="E2539" s="59">
        <v>19</v>
      </c>
      <c r="F2539" s="59">
        <v>7</v>
      </c>
      <c r="G2539" s="59">
        <v>769</v>
      </c>
    </row>
    <row r="2540" spans="1:7" x14ac:dyDescent="0.25">
      <c r="A2540" s="59">
        <v>0</v>
      </c>
      <c r="B2540" s="59">
        <v>87</v>
      </c>
      <c r="C2540" s="59">
        <v>160</v>
      </c>
      <c r="D2540" s="59">
        <v>63</v>
      </c>
      <c r="E2540" s="59">
        <v>87</v>
      </c>
      <c r="F2540" s="59">
        <v>57</v>
      </c>
      <c r="G2540" s="59">
        <v>506</v>
      </c>
    </row>
    <row r="2541" spans="1:7" x14ac:dyDescent="0.25">
      <c r="A2541" s="59">
        <v>39</v>
      </c>
      <c r="B2541" s="59">
        <v>71</v>
      </c>
      <c r="C2541" s="59">
        <v>132</v>
      </c>
      <c r="D2541" s="59">
        <v>53</v>
      </c>
      <c r="E2541" s="59">
        <v>45</v>
      </c>
      <c r="F2541" s="59">
        <v>17</v>
      </c>
      <c r="G2541" s="59">
        <v>299</v>
      </c>
    </row>
    <row r="2542" spans="1:7" x14ac:dyDescent="0.25">
      <c r="A2542" s="59">
        <v>169</v>
      </c>
      <c r="B2542" s="59">
        <v>186</v>
      </c>
      <c r="C2542" s="59">
        <v>329</v>
      </c>
      <c r="D2542" s="59">
        <v>150</v>
      </c>
      <c r="E2542" s="59">
        <v>72</v>
      </c>
      <c r="F2542" s="59">
        <v>40</v>
      </c>
      <c r="G2542" s="59">
        <v>932</v>
      </c>
    </row>
    <row r="2543" spans="1:7" x14ac:dyDescent="0.25">
      <c r="A2543" s="59">
        <v>52</v>
      </c>
      <c r="B2543" s="59">
        <v>63</v>
      </c>
      <c r="C2543" s="59">
        <v>119</v>
      </c>
      <c r="D2543" s="59">
        <v>49</v>
      </c>
      <c r="E2543" s="59">
        <v>28</v>
      </c>
      <c r="F2543" s="59">
        <v>16</v>
      </c>
      <c r="G2543" s="59">
        <v>611</v>
      </c>
    </row>
    <row r="2544" spans="1:7" x14ac:dyDescent="0.25">
      <c r="A2544" s="59">
        <v>18</v>
      </c>
      <c r="B2544" s="59">
        <v>66</v>
      </c>
      <c r="C2544" s="59">
        <v>128</v>
      </c>
      <c r="D2544" s="59">
        <v>54</v>
      </c>
      <c r="E2544" s="59">
        <v>54</v>
      </c>
      <c r="F2544" s="59">
        <v>20</v>
      </c>
      <c r="G2544" s="59">
        <v>301</v>
      </c>
    </row>
    <row r="2545" spans="1:7" x14ac:dyDescent="0.25">
      <c r="A2545" s="59">
        <v>59</v>
      </c>
      <c r="B2545" s="59">
        <v>84</v>
      </c>
      <c r="C2545" s="59">
        <v>165</v>
      </c>
      <c r="D2545" s="59">
        <v>71</v>
      </c>
      <c r="E2545" s="59">
        <v>44</v>
      </c>
      <c r="F2545" s="59">
        <v>22</v>
      </c>
      <c r="G2545" s="59">
        <v>950</v>
      </c>
    </row>
    <row r="2546" spans="1:7" x14ac:dyDescent="0.25">
      <c r="A2546" s="59">
        <v>40</v>
      </c>
      <c r="B2546" s="59">
        <v>48</v>
      </c>
      <c r="C2546" s="59">
        <v>86</v>
      </c>
      <c r="D2546" s="59">
        <v>33</v>
      </c>
      <c r="E2546" s="59">
        <v>21</v>
      </c>
      <c r="F2546" s="59">
        <v>9</v>
      </c>
      <c r="G2546" s="59">
        <v>813</v>
      </c>
    </row>
    <row r="2547" spans="1:7" x14ac:dyDescent="0.25">
      <c r="A2547" s="59">
        <v>70</v>
      </c>
      <c r="B2547" s="59">
        <v>72</v>
      </c>
      <c r="C2547" s="59">
        <v>129</v>
      </c>
      <c r="D2547" s="59">
        <v>49</v>
      </c>
      <c r="E2547" s="59">
        <v>25</v>
      </c>
      <c r="F2547" s="59">
        <v>13</v>
      </c>
      <c r="G2547" s="59">
        <v>767</v>
      </c>
    </row>
    <row r="2548" spans="1:7" x14ac:dyDescent="0.25">
      <c r="A2548" s="59">
        <v>110</v>
      </c>
      <c r="B2548" s="59">
        <v>125</v>
      </c>
      <c r="C2548" s="59">
        <v>228</v>
      </c>
      <c r="D2548" s="59">
        <v>89</v>
      </c>
      <c r="E2548" s="59">
        <v>51</v>
      </c>
      <c r="F2548" s="59">
        <v>27</v>
      </c>
      <c r="G2548" s="59">
        <v>481</v>
      </c>
    </row>
    <row r="2549" spans="1:7" x14ac:dyDescent="0.25">
      <c r="A2549" s="59">
        <v>25</v>
      </c>
      <c r="B2549" s="59">
        <v>132</v>
      </c>
      <c r="C2549" s="59">
        <v>242</v>
      </c>
      <c r="D2549" s="59">
        <v>95</v>
      </c>
      <c r="E2549" s="59">
        <v>115</v>
      </c>
      <c r="F2549" s="59">
        <v>86</v>
      </c>
      <c r="G2549" s="59">
        <v>532</v>
      </c>
    </row>
    <row r="2550" spans="1:7" x14ac:dyDescent="0.25">
      <c r="A2550" s="59">
        <v>80</v>
      </c>
      <c r="B2550" s="59">
        <v>108</v>
      </c>
      <c r="C2550" s="59">
        <v>200</v>
      </c>
      <c r="D2550" s="59">
        <v>80</v>
      </c>
      <c r="E2550" s="59">
        <v>54</v>
      </c>
      <c r="F2550" s="59">
        <v>26</v>
      </c>
      <c r="G2550" s="59">
        <v>415</v>
      </c>
    </row>
    <row r="2551" spans="1:7" x14ac:dyDescent="0.25">
      <c r="A2551" s="59">
        <v>99</v>
      </c>
      <c r="B2551" s="59">
        <v>126</v>
      </c>
      <c r="C2551" s="59">
        <v>224</v>
      </c>
      <c r="D2551" s="59">
        <v>84</v>
      </c>
      <c r="E2551" s="59">
        <v>59</v>
      </c>
      <c r="F2551" s="59">
        <v>27</v>
      </c>
      <c r="G2551" s="59">
        <v>632</v>
      </c>
    </row>
    <row r="2552" spans="1:7" x14ac:dyDescent="0.25">
      <c r="A2552" s="59">
        <v>24</v>
      </c>
      <c r="B2552" s="59">
        <v>71</v>
      </c>
      <c r="C2552" s="59">
        <v>137</v>
      </c>
      <c r="D2552" s="59">
        <v>58</v>
      </c>
      <c r="E2552" s="59">
        <v>55</v>
      </c>
      <c r="F2552" s="59">
        <v>22</v>
      </c>
      <c r="G2552" s="59">
        <v>325</v>
      </c>
    </row>
    <row r="2553" spans="1:7" x14ac:dyDescent="0.25">
      <c r="A2553" s="59">
        <v>42</v>
      </c>
      <c r="B2553" s="59">
        <v>47</v>
      </c>
      <c r="C2553" s="59">
        <v>84</v>
      </c>
      <c r="D2553" s="59">
        <v>32</v>
      </c>
      <c r="E2553" s="59">
        <v>19</v>
      </c>
      <c r="F2553" s="59">
        <v>8</v>
      </c>
      <c r="G2553" s="59">
        <v>813</v>
      </c>
    </row>
    <row r="2554" spans="1:7" x14ac:dyDescent="0.25">
      <c r="A2554" s="59">
        <v>22</v>
      </c>
      <c r="B2554" s="59">
        <v>32</v>
      </c>
      <c r="C2554" s="59">
        <v>56</v>
      </c>
      <c r="D2554" s="59">
        <v>21</v>
      </c>
      <c r="E2554" s="59">
        <v>17</v>
      </c>
      <c r="F2554" s="59">
        <v>5</v>
      </c>
      <c r="G2554" s="59">
        <v>449</v>
      </c>
    </row>
    <row r="2555" spans="1:7" x14ac:dyDescent="0.25">
      <c r="A2555" s="59">
        <v>-6</v>
      </c>
      <c r="B2555" s="59">
        <v>73</v>
      </c>
      <c r="C2555" s="59">
        <v>133</v>
      </c>
      <c r="D2555" s="59">
        <v>52</v>
      </c>
      <c r="E2555" s="59">
        <v>77</v>
      </c>
      <c r="F2555" s="59">
        <v>47</v>
      </c>
      <c r="G2555" s="59">
        <v>446</v>
      </c>
    </row>
    <row r="2556" spans="1:7" x14ac:dyDescent="0.25">
      <c r="A2556" s="59">
        <v>140</v>
      </c>
      <c r="B2556" s="59">
        <v>163</v>
      </c>
      <c r="C2556" s="59">
        <v>346</v>
      </c>
      <c r="D2556" s="59">
        <v>194</v>
      </c>
      <c r="E2556" s="59">
        <v>69</v>
      </c>
      <c r="F2556" s="59">
        <v>45</v>
      </c>
      <c r="G2556" s="59">
        <v>1059</v>
      </c>
    </row>
    <row r="2557" spans="1:7" x14ac:dyDescent="0.25">
      <c r="A2557" s="59">
        <v>543</v>
      </c>
      <c r="B2557" s="59">
        <v>420</v>
      </c>
      <c r="C2557" s="59">
        <v>524</v>
      </c>
      <c r="D2557" s="59">
        <v>72</v>
      </c>
      <c r="E2557" s="59">
        <v>54</v>
      </c>
      <c r="F2557" s="59">
        <v>23</v>
      </c>
      <c r="G2557" s="59">
        <v>-54</v>
      </c>
    </row>
    <row r="2558" spans="1:7" x14ac:dyDescent="0.25">
      <c r="A2558" s="59">
        <v>-4</v>
      </c>
      <c r="B2558" s="59">
        <v>42</v>
      </c>
      <c r="C2558" s="59">
        <v>80</v>
      </c>
      <c r="D2558" s="59">
        <v>33</v>
      </c>
      <c r="E2558" s="59">
        <v>45</v>
      </c>
      <c r="F2558" s="59">
        <v>12</v>
      </c>
      <c r="G2558" s="59">
        <v>190</v>
      </c>
    </row>
    <row r="2559" spans="1:7" x14ac:dyDescent="0.25">
      <c r="A2559" s="59">
        <v>16</v>
      </c>
      <c r="B2559" s="59">
        <v>27</v>
      </c>
      <c r="C2559" s="59">
        <v>48</v>
      </c>
      <c r="D2559" s="59">
        <v>18</v>
      </c>
      <c r="E2559" s="59">
        <v>16</v>
      </c>
      <c r="F2559" s="59">
        <v>5</v>
      </c>
      <c r="G2559" s="59">
        <v>816</v>
      </c>
    </row>
    <row r="2560" spans="1:7" x14ac:dyDescent="0.25">
      <c r="A2560" s="59">
        <v>47</v>
      </c>
      <c r="B2560" s="59">
        <v>43</v>
      </c>
      <c r="C2560" s="59">
        <v>46</v>
      </c>
      <c r="D2560" s="59">
        <v>0</v>
      </c>
      <c r="E2560" s="59">
        <v>11</v>
      </c>
      <c r="F2560" s="59">
        <v>0</v>
      </c>
      <c r="G2560" s="59">
        <v>731</v>
      </c>
    </row>
    <row r="2561" spans="1:7" x14ac:dyDescent="0.25">
      <c r="A2561" s="59">
        <v>-10</v>
      </c>
      <c r="B2561" s="59">
        <v>63</v>
      </c>
      <c r="C2561" s="59">
        <v>114</v>
      </c>
      <c r="D2561" s="59">
        <v>44</v>
      </c>
      <c r="E2561" s="59">
        <v>70</v>
      </c>
      <c r="F2561" s="59">
        <v>40</v>
      </c>
      <c r="G2561" s="59">
        <v>251</v>
      </c>
    </row>
    <row r="2562" spans="1:7" x14ac:dyDescent="0.25">
      <c r="A2562" s="59">
        <v>-6</v>
      </c>
      <c r="B2562" s="59">
        <v>42</v>
      </c>
      <c r="C2562" s="59">
        <v>80</v>
      </c>
      <c r="D2562" s="59">
        <v>33</v>
      </c>
      <c r="E2562" s="59">
        <v>46</v>
      </c>
      <c r="F2562" s="59">
        <v>12</v>
      </c>
      <c r="G2562" s="59">
        <v>162</v>
      </c>
    </row>
    <row r="2563" spans="1:7" x14ac:dyDescent="0.25">
      <c r="A2563" s="59">
        <v>43</v>
      </c>
      <c r="B2563" s="59">
        <v>64</v>
      </c>
      <c r="C2563" s="59">
        <v>114</v>
      </c>
      <c r="D2563" s="59">
        <v>43</v>
      </c>
      <c r="E2563" s="59">
        <v>35</v>
      </c>
      <c r="F2563" s="59">
        <v>13</v>
      </c>
      <c r="G2563" s="59">
        <v>231</v>
      </c>
    </row>
    <row r="2564" spans="1:7" x14ac:dyDescent="0.25">
      <c r="A2564" s="59">
        <v>39</v>
      </c>
      <c r="B2564" s="59">
        <v>72</v>
      </c>
      <c r="C2564" s="59">
        <v>127</v>
      </c>
      <c r="D2564" s="59">
        <v>47</v>
      </c>
      <c r="E2564" s="59">
        <v>46</v>
      </c>
      <c r="F2564" s="59">
        <v>15</v>
      </c>
      <c r="G2564" s="59">
        <v>361</v>
      </c>
    </row>
    <row r="2565" spans="1:7" x14ac:dyDescent="0.25">
      <c r="A2565" s="59">
        <v>209</v>
      </c>
      <c r="B2565" s="59">
        <v>268</v>
      </c>
      <c r="C2565" s="59">
        <v>547</v>
      </c>
      <c r="D2565" s="59">
        <v>231</v>
      </c>
      <c r="E2565" s="59">
        <v>127</v>
      </c>
      <c r="F2565" s="59">
        <v>93</v>
      </c>
      <c r="G2565" s="59">
        <v>1471</v>
      </c>
    </row>
    <row r="2566" spans="1:7" x14ac:dyDescent="0.25">
      <c r="A2566" s="59">
        <v>-177</v>
      </c>
      <c r="B2566" s="59">
        <v>-32</v>
      </c>
      <c r="C2566" s="59">
        <v>194</v>
      </c>
      <c r="D2566" s="59">
        <v>185</v>
      </c>
      <c r="E2566" s="59">
        <v>87</v>
      </c>
      <c r="F2566" s="59">
        <v>66</v>
      </c>
      <c r="G2566" s="59">
        <v>1480</v>
      </c>
    </row>
    <row r="2567" spans="1:7" x14ac:dyDescent="0.25">
      <c r="A2567" s="59">
        <v>151</v>
      </c>
      <c r="B2567" s="59">
        <v>139</v>
      </c>
      <c r="C2567" s="59">
        <v>249</v>
      </c>
      <c r="D2567" s="59">
        <v>95</v>
      </c>
      <c r="E2567" s="59">
        <v>37</v>
      </c>
      <c r="F2567" s="59">
        <v>26</v>
      </c>
      <c r="G2567" s="59">
        <v>799</v>
      </c>
    </row>
    <row r="2568" spans="1:7" x14ac:dyDescent="0.25">
      <c r="A2568" s="59">
        <v>135</v>
      </c>
      <c r="B2568" s="59">
        <v>126</v>
      </c>
      <c r="C2568" s="59">
        <v>227</v>
      </c>
      <c r="D2568" s="59">
        <v>87</v>
      </c>
      <c r="E2568" s="59">
        <v>35</v>
      </c>
      <c r="F2568" s="59">
        <v>24</v>
      </c>
      <c r="G2568" s="59">
        <v>756</v>
      </c>
    </row>
    <row r="2569" spans="1:7" x14ac:dyDescent="0.25">
      <c r="A2569" s="59">
        <v>123</v>
      </c>
      <c r="B2569" s="59">
        <v>117</v>
      </c>
      <c r="C2569" s="59">
        <v>211</v>
      </c>
      <c r="D2569" s="59">
        <v>81</v>
      </c>
      <c r="E2569" s="59">
        <v>34</v>
      </c>
      <c r="F2569" s="59">
        <v>22</v>
      </c>
      <c r="G2569" s="59">
        <v>441</v>
      </c>
    </row>
    <row r="2570" spans="1:7" x14ac:dyDescent="0.25">
      <c r="A2570" s="59">
        <v>-309</v>
      </c>
      <c r="B2570" s="59">
        <v>-62</v>
      </c>
      <c r="C2570" s="59">
        <v>67</v>
      </c>
      <c r="D2570" s="59">
        <v>112</v>
      </c>
      <c r="E2570" s="59">
        <v>146</v>
      </c>
      <c r="F2570" s="59">
        <v>113</v>
      </c>
      <c r="G2570" s="59">
        <v>1118</v>
      </c>
    </row>
    <row r="2571" spans="1:7" x14ac:dyDescent="0.25">
      <c r="A2571" s="59">
        <v>288</v>
      </c>
      <c r="B2571" s="59">
        <v>284</v>
      </c>
      <c r="C2571" s="59">
        <v>557</v>
      </c>
      <c r="D2571" s="59">
        <v>274</v>
      </c>
      <c r="E2571" s="59">
        <v>90</v>
      </c>
      <c r="F2571" s="59">
        <v>66</v>
      </c>
      <c r="G2571" s="59">
        <v>1260</v>
      </c>
    </row>
    <row r="2572" spans="1:7" x14ac:dyDescent="0.25">
      <c r="A2572" s="59">
        <v>384</v>
      </c>
      <c r="B2572" s="59">
        <v>405</v>
      </c>
      <c r="C2572" s="59">
        <v>719</v>
      </c>
      <c r="D2572" s="59">
        <v>231</v>
      </c>
      <c r="E2572" s="59">
        <v>146</v>
      </c>
      <c r="F2572" s="59">
        <v>94</v>
      </c>
      <c r="G2572" s="59">
        <v>2041</v>
      </c>
    </row>
    <row r="2573" spans="1:7" x14ac:dyDescent="0.25">
      <c r="A2573" s="59">
        <v>50</v>
      </c>
      <c r="B2573" s="59">
        <v>62</v>
      </c>
      <c r="C2573" s="59">
        <v>117</v>
      </c>
      <c r="D2573" s="59">
        <v>48</v>
      </c>
      <c r="E2573" s="59">
        <v>28</v>
      </c>
      <c r="F2573" s="59">
        <v>15</v>
      </c>
      <c r="G2573" s="59">
        <v>611</v>
      </c>
    </row>
    <row r="2574" spans="1:7" x14ac:dyDescent="0.25">
      <c r="A2574" s="59">
        <v>58</v>
      </c>
      <c r="B2574" s="59">
        <v>104</v>
      </c>
      <c r="C2574" s="59">
        <v>201</v>
      </c>
      <c r="D2574" s="59">
        <v>85</v>
      </c>
      <c r="E2574" s="59">
        <v>65</v>
      </c>
      <c r="F2574" s="59">
        <v>32</v>
      </c>
      <c r="G2574" s="59">
        <v>476</v>
      </c>
    </row>
    <row r="2575" spans="1:7" x14ac:dyDescent="0.25">
      <c r="A2575" s="59">
        <v>43</v>
      </c>
      <c r="B2575" s="59">
        <v>49</v>
      </c>
      <c r="C2575" s="59">
        <v>87</v>
      </c>
      <c r="D2575" s="59">
        <v>33</v>
      </c>
      <c r="E2575" s="59">
        <v>20</v>
      </c>
      <c r="F2575" s="59">
        <v>9</v>
      </c>
      <c r="G2575" s="59">
        <v>768</v>
      </c>
    </row>
    <row r="2576" spans="1:7" x14ac:dyDescent="0.25">
      <c r="A2576" s="59">
        <v>70</v>
      </c>
      <c r="B2576" s="59">
        <v>72</v>
      </c>
      <c r="C2576" s="59">
        <v>129</v>
      </c>
      <c r="D2576" s="59">
        <v>49</v>
      </c>
      <c r="E2576" s="59">
        <v>25</v>
      </c>
      <c r="F2576" s="59">
        <v>13</v>
      </c>
      <c r="G2576" s="59">
        <v>767</v>
      </c>
    </row>
    <row r="2577" spans="1:7" x14ac:dyDescent="0.25">
      <c r="A2577" s="59">
        <v>1</v>
      </c>
      <c r="B2577" s="59">
        <v>87</v>
      </c>
      <c r="C2577" s="59">
        <v>160</v>
      </c>
      <c r="D2577" s="59">
        <v>63</v>
      </c>
      <c r="E2577" s="59">
        <v>86</v>
      </c>
      <c r="F2577" s="59">
        <v>57</v>
      </c>
      <c r="G2577" s="59">
        <v>187</v>
      </c>
    </row>
    <row r="2578" spans="1:7" x14ac:dyDescent="0.25">
      <c r="A2578" s="59">
        <v>93</v>
      </c>
      <c r="B2578" s="59">
        <v>105</v>
      </c>
      <c r="C2578" s="59">
        <v>178</v>
      </c>
      <c r="D2578" s="59">
        <v>62</v>
      </c>
      <c r="E2578" s="59">
        <v>42</v>
      </c>
      <c r="F2578" s="59">
        <v>19</v>
      </c>
      <c r="G2578" s="59">
        <v>346</v>
      </c>
    </row>
    <row r="2579" spans="1:7" x14ac:dyDescent="0.25">
      <c r="A2579" s="59">
        <v>56</v>
      </c>
      <c r="B2579" s="59">
        <v>77</v>
      </c>
      <c r="C2579" s="59">
        <v>137</v>
      </c>
      <c r="D2579" s="59">
        <v>52</v>
      </c>
      <c r="E2579" s="59">
        <v>39</v>
      </c>
      <c r="F2579" s="59">
        <v>16</v>
      </c>
      <c r="G2579" s="59">
        <v>376</v>
      </c>
    </row>
    <row r="2580" spans="1:7" x14ac:dyDescent="0.25">
      <c r="A2580" s="59">
        <v>15</v>
      </c>
      <c r="B2580" s="59">
        <v>27</v>
      </c>
      <c r="C2580" s="59">
        <v>48</v>
      </c>
      <c r="D2580" s="59">
        <v>18</v>
      </c>
      <c r="E2580" s="59">
        <v>17</v>
      </c>
      <c r="F2580" s="59">
        <v>5</v>
      </c>
      <c r="G2580" s="59">
        <v>816</v>
      </c>
    </row>
    <row r="2581" spans="1:7" x14ac:dyDescent="0.25">
      <c r="A2581" s="59">
        <v>7</v>
      </c>
      <c r="B2581" s="59">
        <v>35</v>
      </c>
      <c r="C2581" s="59">
        <v>67</v>
      </c>
      <c r="D2581" s="59">
        <v>28</v>
      </c>
      <c r="E2581" s="59">
        <v>30</v>
      </c>
      <c r="F2581" s="59">
        <v>8</v>
      </c>
      <c r="G2581" s="59">
        <v>958</v>
      </c>
    </row>
    <row r="2582" spans="1:7" x14ac:dyDescent="0.25">
      <c r="A2582" s="59">
        <v>39</v>
      </c>
      <c r="B2582" s="59">
        <v>72</v>
      </c>
      <c r="C2582" s="59">
        <v>127</v>
      </c>
      <c r="D2582" s="59">
        <v>47</v>
      </c>
      <c r="E2582" s="59">
        <v>46</v>
      </c>
      <c r="F2582" s="59">
        <v>15</v>
      </c>
      <c r="G2582" s="59">
        <v>361</v>
      </c>
    </row>
    <row r="2583" spans="1:7" x14ac:dyDescent="0.25">
      <c r="A2583" s="59">
        <v>-49</v>
      </c>
      <c r="B2583" s="59">
        <v>18</v>
      </c>
      <c r="C2583" s="59">
        <v>113</v>
      </c>
      <c r="D2583" s="59">
        <v>88</v>
      </c>
      <c r="E2583" s="59">
        <v>51</v>
      </c>
      <c r="F2583" s="59">
        <v>27</v>
      </c>
      <c r="G2583" s="59">
        <v>715</v>
      </c>
    </row>
    <row r="2584" spans="1:7" x14ac:dyDescent="0.25">
      <c r="A2584" s="59">
        <v>-4</v>
      </c>
      <c r="B2584" s="59">
        <v>42</v>
      </c>
      <c r="C2584" s="59">
        <v>80</v>
      </c>
      <c r="D2584" s="59">
        <v>33</v>
      </c>
      <c r="E2584" s="59">
        <v>45</v>
      </c>
      <c r="F2584" s="59">
        <v>12</v>
      </c>
      <c r="G2584" s="59">
        <v>36</v>
      </c>
    </row>
    <row r="2585" spans="1:7" x14ac:dyDescent="0.25">
      <c r="A2585" s="59">
        <v>-10</v>
      </c>
      <c r="B2585" s="59">
        <v>63</v>
      </c>
      <c r="C2585" s="59">
        <v>114</v>
      </c>
      <c r="D2585" s="59">
        <v>44</v>
      </c>
      <c r="E2585" s="59">
        <v>70</v>
      </c>
      <c r="F2585" s="59">
        <v>40</v>
      </c>
      <c r="G2585" s="59">
        <v>251</v>
      </c>
    </row>
    <row r="2586" spans="1:7" x14ac:dyDescent="0.25">
      <c r="A2586" s="59">
        <v>16</v>
      </c>
      <c r="B2586" s="59">
        <v>49</v>
      </c>
      <c r="C2586" s="59">
        <v>91</v>
      </c>
      <c r="D2586" s="59">
        <v>36</v>
      </c>
      <c r="E2586" s="59">
        <v>38</v>
      </c>
      <c r="F2586" s="59">
        <v>11</v>
      </c>
      <c r="G2586" s="59">
        <v>187</v>
      </c>
    </row>
    <row r="2587" spans="1:7" x14ac:dyDescent="0.25">
      <c r="A2587" s="59">
        <v>19</v>
      </c>
      <c r="B2587" s="59">
        <v>66</v>
      </c>
      <c r="C2587" s="59">
        <v>128</v>
      </c>
      <c r="D2587" s="59">
        <v>54</v>
      </c>
      <c r="E2587" s="59">
        <v>53</v>
      </c>
      <c r="F2587" s="59">
        <v>20</v>
      </c>
      <c r="G2587" s="59">
        <v>301</v>
      </c>
    </row>
    <row r="2588" spans="1:7" x14ac:dyDescent="0.25">
      <c r="A2588" s="59">
        <v>25</v>
      </c>
      <c r="B2588" s="59">
        <v>132</v>
      </c>
      <c r="C2588" s="59">
        <v>242</v>
      </c>
      <c r="D2588" s="59">
        <v>95</v>
      </c>
      <c r="E2588" s="59">
        <v>115</v>
      </c>
      <c r="F2588" s="59">
        <v>86</v>
      </c>
      <c r="G2588" s="59">
        <v>532</v>
      </c>
    </row>
    <row r="2589" spans="1:7" x14ac:dyDescent="0.25">
      <c r="A2589" s="59">
        <v>43</v>
      </c>
      <c r="B2589" s="59">
        <v>55</v>
      </c>
      <c r="C2589" s="59">
        <v>104</v>
      </c>
      <c r="D2589" s="59">
        <v>43</v>
      </c>
      <c r="E2589" s="59">
        <v>26</v>
      </c>
      <c r="F2589" s="59">
        <v>14</v>
      </c>
      <c r="G2589" s="59">
        <v>613</v>
      </c>
    </row>
    <row r="2590" spans="1:7" x14ac:dyDescent="0.25">
      <c r="A2590" s="59">
        <v>40</v>
      </c>
      <c r="B2590" s="59">
        <v>47</v>
      </c>
      <c r="C2590" s="59">
        <v>84</v>
      </c>
      <c r="D2590" s="59">
        <v>32</v>
      </c>
      <c r="E2590" s="59">
        <v>20</v>
      </c>
      <c r="F2590" s="59">
        <v>8</v>
      </c>
      <c r="G2590" s="59">
        <v>813</v>
      </c>
    </row>
    <row r="2591" spans="1:7" x14ac:dyDescent="0.25">
      <c r="A2591" s="59">
        <v>110</v>
      </c>
      <c r="B2591" s="59">
        <v>125</v>
      </c>
      <c r="C2591" s="59">
        <v>228</v>
      </c>
      <c r="D2591" s="59">
        <v>89</v>
      </c>
      <c r="E2591" s="59">
        <v>51</v>
      </c>
      <c r="F2591" s="59">
        <v>27</v>
      </c>
      <c r="G2591" s="59">
        <v>94</v>
      </c>
    </row>
    <row r="2592" spans="1:7" x14ac:dyDescent="0.25">
      <c r="A2592" s="59">
        <v>22</v>
      </c>
      <c r="B2592" s="59">
        <v>32</v>
      </c>
      <c r="C2592" s="59">
        <v>56</v>
      </c>
      <c r="D2592" s="59">
        <v>21</v>
      </c>
      <c r="E2592" s="59">
        <v>17</v>
      </c>
      <c r="F2592" s="59">
        <v>5</v>
      </c>
      <c r="G2592" s="59">
        <v>449</v>
      </c>
    </row>
    <row r="2593" spans="1:7" x14ac:dyDescent="0.25">
      <c r="A2593" s="59">
        <v>101</v>
      </c>
      <c r="B2593" s="59">
        <v>126</v>
      </c>
      <c r="C2593" s="59">
        <v>224</v>
      </c>
      <c r="D2593" s="59">
        <v>84</v>
      </c>
      <c r="E2593" s="59">
        <v>58</v>
      </c>
      <c r="F2593" s="59">
        <v>27</v>
      </c>
      <c r="G2593" s="59">
        <v>632</v>
      </c>
    </row>
    <row r="2594" spans="1:7" x14ac:dyDescent="0.25">
      <c r="A2594" s="59">
        <v>46</v>
      </c>
      <c r="B2594" s="59">
        <v>77</v>
      </c>
      <c r="C2594" s="59">
        <v>143</v>
      </c>
      <c r="D2594" s="59">
        <v>57</v>
      </c>
      <c r="E2594" s="59">
        <v>46</v>
      </c>
      <c r="F2594" s="59">
        <v>18</v>
      </c>
      <c r="G2594" s="59">
        <v>323</v>
      </c>
    </row>
    <row r="2595" spans="1:7" x14ac:dyDescent="0.25">
      <c r="A2595" s="59">
        <v>52</v>
      </c>
      <c r="B2595" s="59">
        <v>72</v>
      </c>
      <c r="C2595" s="59">
        <v>129</v>
      </c>
      <c r="D2595" s="59">
        <v>49</v>
      </c>
      <c r="E2595" s="59">
        <v>37</v>
      </c>
      <c r="F2595" s="59">
        <v>15</v>
      </c>
      <c r="G2595" s="59">
        <v>351</v>
      </c>
    </row>
    <row r="2596" spans="1:7" x14ac:dyDescent="0.25">
      <c r="A2596" s="59">
        <v>246</v>
      </c>
      <c r="B2596" s="59">
        <v>253</v>
      </c>
      <c r="C2596" s="59">
        <v>498</v>
      </c>
      <c r="D2596" s="59">
        <v>255</v>
      </c>
      <c r="E2596" s="59">
        <v>87</v>
      </c>
      <c r="F2596" s="59">
        <v>66</v>
      </c>
      <c r="G2596" s="59">
        <v>923</v>
      </c>
    </row>
    <row r="2597" spans="1:7" x14ac:dyDescent="0.25">
      <c r="A2597" s="59">
        <v>104</v>
      </c>
      <c r="B2597" s="59">
        <v>109</v>
      </c>
      <c r="C2597" s="59">
        <v>206</v>
      </c>
      <c r="D2597" s="59">
        <v>84</v>
      </c>
      <c r="E2597" s="59">
        <v>39</v>
      </c>
      <c r="F2597" s="59">
        <v>27</v>
      </c>
      <c r="G2597" s="59">
        <v>603</v>
      </c>
    </row>
    <row r="2598" spans="1:7" x14ac:dyDescent="0.25">
      <c r="A2598" s="59">
        <v>80</v>
      </c>
      <c r="B2598" s="59">
        <v>108</v>
      </c>
      <c r="C2598" s="59">
        <v>192</v>
      </c>
      <c r="D2598" s="59">
        <v>72</v>
      </c>
      <c r="E2598" s="59">
        <v>54</v>
      </c>
      <c r="F2598" s="59">
        <v>23</v>
      </c>
      <c r="G2598" s="59">
        <v>189</v>
      </c>
    </row>
    <row r="2599" spans="1:7" x14ac:dyDescent="0.25">
      <c r="A2599" s="59">
        <v>135</v>
      </c>
      <c r="B2599" s="59">
        <v>126</v>
      </c>
      <c r="C2599" s="59">
        <v>227</v>
      </c>
      <c r="D2599" s="59">
        <v>87</v>
      </c>
      <c r="E2599" s="59">
        <v>35</v>
      </c>
      <c r="F2599" s="59">
        <v>24</v>
      </c>
      <c r="G2599" s="59">
        <v>756</v>
      </c>
    </row>
    <row r="2600" spans="1:7" x14ac:dyDescent="0.25">
      <c r="A2600" s="59">
        <v>125</v>
      </c>
      <c r="B2600" s="59">
        <v>117</v>
      </c>
      <c r="C2600" s="59">
        <v>211</v>
      </c>
      <c r="D2600" s="59">
        <v>81</v>
      </c>
      <c r="E2600" s="59">
        <v>33</v>
      </c>
      <c r="F2600" s="59">
        <v>22</v>
      </c>
      <c r="G2600" s="59">
        <v>441</v>
      </c>
    </row>
    <row r="2601" spans="1:7" x14ac:dyDescent="0.25">
      <c r="A2601" s="59">
        <v>42</v>
      </c>
      <c r="B2601" s="59">
        <v>64</v>
      </c>
      <c r="C2601" s="59">
        <v>114</v>
      </c>
      <c r="D2601" s="59">
        <v>43</v>
      </c>
      <c r="E2601" s="59">
        <v>36</v>
      </c>
      <c r="F2601" s="59">
        <v>13</v>
      </c>
      <c r="G2601" s="59">
        <v>231</v>
      </c>
    </row>
    <row r="2602" spans="1:7" x14ac:dyDescent="0.25">
      <c r="A2602" s="59">
        <v>39</v>
      </c>
      <c r="B2602" s="59">
        <v>72</v>
      </c>
      <c r="C2602" s="59">
        <v>127</v>
      </c>
      <c r="D2602" s="59">
        <v>47</v>
      </c>
      <c r="E2602" s="59">
        <v>46</v>
      </c>
      <c r="F2602" s="59">
        <v>15</v>
      </c>
      <c r="G2602" s="59">
        <v>361</v>
      </c>
    </row>
    <row r="2603" spans="1:7" x14ac:dyDescent="0.25">
      <c r="A2603" s="59">
        <v>-47</v>
      </c>
      <c r="B2603" s="59">
        <v>18</v>
      </c>
      <c r="C2603" s="59">
        <v>113</v>
      </c>
      <c r="D2603" s="59">
        <v>88</v>
      </c>
      <c r="E2603" s="59">
        <v>50</v>
      </c>
      <c r="F2603" s="59">
        <v>27</v>
      </c>
      <c r="G2603" s="59">
        <v>715</v>
      </c>
    </row>
    <row r="2604" spans="1:7" x14ac:dyDescent="0.25">
      <c r="A2604" s="59">
        <v>-10</v>
      </c>
      <c r="B2604" s="59">
        <v>63</v>
      </c>
      <c r="C2604" s="59">
        <v>114</v>
      </c>
      <c r="D2604" s="59">
        <v>44</v>
      </c>
      <c r="E2604" s="59">
        <v>70</v>
      </c>
      <c r="F2604" s="59">
        <v>40</v>
      </c>
      <c r="G2604" s="59">
        <v>251</v>
      </c>
    </row>
    <row r="2605" spans="1:7" x14ac:dyDescent="0.25">
      <c r="A2605" s="59">
        <v>15</v>
      </c>
      <c r="B2605" s="59">
        <v>49</v>
      </c>
      <c r="C2605" s="59">
        <v>91</v>
      </c>
      <c r="D2605" s="59">
        <v>36</v>
      </c>
      <c r="E2605" s="59">
        <v>39</v>
      </c>
      <c r="F2605" s="59">
        <v>11</v>
      </c>
      <c r="G2605" s="59">
        <v>187</v>
      </c>
    </row>
    <row r="2606" spans="1:7" x14ac:dyDescent="0.25">
      <c r="A2606" s="59">
        <v>-6</v>
      </c>
      <c r="B2606" s="59">
        <v>42</v>
      </c>
      <c r="C2606" s="59">
        <v>80</v>
      </c>
      <c r="D2606" s="59">
        <v>33</v>
      </c>
      <c r="E2606" s="59">
        <v>46</v>
      </c>
      <c r="F2606" s="59">
        <v>12</v>
      </c>
      <c r="G2606" s="59">
        <v>162</v>
      </c>
    </row>
    <row r="2607" spans="1:7" x14ac:dyDescent="0.25">
      <c r="A2607" s="59">
        <v>50</v>
      </c>
      <c r="B2607" s="59">
        <v>62</v>
      </c>
      <c r="C2607" s="59">
        <v>117</v>
      </c>
      <c r="D2607" s="59">
        <v>48</v>
      </c>
      <c r="E2607" s="59">
        <v>28</v>
      </c>
      <c r="F2607" s="59">
        <v>15</v>
      </c>
      <c r="G2607" s="59">
        <v>611</v>
      </c>
    </row>
    <row r="2608" spans="1:7" x14ac:dyDescent="0.25">
      <c r="A2608" s="59">
        <v>70</v>
      </c>
      <c r="B2608" s="59">
        <v>72</v>
      </c>
      <c r="C2608" s="59">
        <v>129</v>
      </c>
      <c r="D2608" s="59">
        <v>49</v>
      </c>
      <c r="E2608" s="59">
        <v>25</v>
      </c>
      <c r="F2608" s="59">
        <v>13</v>
      </c>
      <c r="G2608" s="59">
        <v>809</v>
      </c>
    </row>
    <row r="2609" spans="1:7" x14ac:dyDescent="0.25">
      <c r="A2609" s="59">
        <v>67</v>
      </c>
      <c r="B2609" s="59">
        <v>89</v>
      </c>
      <c r="C2609" s="59">
        <v>174</v>
      </c>
      <c r="D2609" s="59">
        <v>74</v>
      </c>
      <c r="E2609" s="59">
        <v>44</v>
      </c>
      <c r="F2609" s="59">
        <v>22</v>
      </c>
      <c r="G2609" s="59">
        <v>949</v>
      </c>
    </row>
    <row r="2610" spans="1:7" x14ac:dyDescent="0.25">
      <c r="A2610" s="59">
        <v>39</v>
      </c>
      <c r="B2610" s="59">
        <v>71</v>
      </c>
      <c r="C2610" s="59">
        <v>132</v>
      </c>
      <c r="D2610" s="59">
        <v>53</v>
      </c>
      <c r="E2610" s="59">
        <v>45</v>
      </c>
      <c r="F2610" s="59">
        <v>17</v>
      </c>
      <c r="G2610" s="59">
        <v>299</v>
      </c>
    </row>
    <row r="2611" spans="1:7" x14ac:dyDescent="0.25">
      <c r="A2611" s="59">
        <v>56</v>
      </c>
      <c r="B2611" s="59">
        <v>104</v>
      </c>
      <c r="C2611" s="59">
        <v>201</v>
      </c>
      <c r="D2611" s="59">
        <v>85</v>
      </c>
      <c r="E2611" s="59">
        <v>66</v>
      </c>
      <c r="F2611" s="59">
        <v>32</v>
      </c>
      <c r="G2611" s="59">
        <v>476</v>
      </c>
    </row>
    <row r="2612" spans="1:7" x14ac:dyDescent="0.25">
      <c r="A2612" s="59">
        <v>67</v>
      </c>
      <c r="B2612" s="59">
        <v>70</v>
      </c>
      <c r="C2612" s="59">
        <v>126</v>
      </c>
      <c r="D2612" s="59">
        <v>48</v>
      </c>
      <c r="E2612" s="59">
        <v>25</v>
      </c>
      <c r="F2612" s="59">
        <v>13</v>
      </c>
      <c r="G2612" s="59">
        <v>766</v>
      </c>
    </row>
    <row r="2613" spans="1:7" x14ac:dyDescent="0.25">
      <c r="A2613" s="59">
        <v>150</v>
      </c>
      <c r="B2613" s="59">
        <v>139</v>
      </c>
      <c r="C2613" s="59">
        <v>249</v>
      </c>
      <c r="D2613" s="59">
        <v>95</v>
      </c>
      <c r="E2613" s="59">
        <v>38</v>
      </c>
      <c r="F2613" s="59">
        <v>26</v>
      </c>
      <c r="G2613" s="59">
        <v>799</v>
      </c>
    </row>
    <row r="2614" spans="1:7" x14ac:dyDescent="0.25">
      <c r="A2614" s="59">
        <v>245</v>
      </c>
      <c r="B2614" s="59">
        <v>253</v>
      </c>
      <c r="C2614" s="59">
        <v>498</v>
      </c>
      <c r="D2614" s="59">
        <v>202</v>
      </c>
      <c r="E2614" s="59">
        <v>88</v>
      </c>
      <c r="F2614" s="59">
        <v>66</v>
      </c>
      <c r="G2614" s="59">
        <v>923</v>
      </c>
    </row>
    <row r="2615" spans="1:7" x14ac:dyDescent="0.25">
      <c r="A2615" s="59">
        <v>102</v>
      </c>
      <c r="B2615" s="59">
        <v>109</v>
      </c>
      <c r="C2615" s="59">
        <v>206</v>
      </c>
      <c r="D2615" s="59">
        <v>84</v>
      </c>
      <c r="E2615" s="59">
        <v>40</v>
      </c>
      <c r="F2615" s="59">
        <v>27</v>
      </c>
      <c r="G2615" s="59">
        <v>603</v>
      </c>
    </row>
    <row r="2616" spans="1:7" x14ac:dyDescent="0.25">
      <c r="A2616" s="59">
        <v>135</v>
      </c>
      <c r="B2616" s="59">
        <v>126</v>
      </c>
      <c r="C2616" s="59">
        <v>227</v>
      </c>
      <c r="D2616" s="59">
        <v>87</v>
      </c>
      <c r="E2616" s="59">
        <v>35</v>
      </c>
      <c r="F2616" s="59">
        <v>24</v>
      </c>
      <c r="G2616" s="59">
        <v>756</v>
      </c>
    </row>
    <row r="2617" spans="1:7" x14ac:dyDescent="0.25">
      <c r="A2617" s="59">
        <v>125</v>
      </c>
      <c r="B2617" s="59">
        <v>117</v>
      </c>
      <c r="C2617" s="59">
        <v>211</v>
      </c>
      <c r="D2617" s="59">
        <v>81</v>
      </c>
      <c r="E2617" s="59">
        <v>33</v>
      </c>
      <c r="F2617" s="59">
        <v>22</v>
      </c>
      <c r="G2617" s="59">
        <v>441</v>
      </c>
    </row>
    <row r="2618" spans="1:7" x14ac:dyDescent="0.25">
      <c r="A2618" s="59">
        <v>80</v>
      </c>
      <c r="B2618" s="59">
        <v>108</v>
      </c>
      <c r="C2618" s="59">
        <v>192</v>
      </c>
      <c r="D2618" s="59">
        <v>72</v>
      </c>
      <c r="E2618" s="59">
        <v>54</v>
      </c>
      <c r="F2618" s="59">
        <v>23</v>
      </c>
      <c r="G2618" s="59">
        <v>541</v>
      </c>
    </row>
    <row r="2619" spans="1:7" x14ac:dyDescent="0.25">
      <c r="A2619" s="59">
        <v>40</v>
      </c>
      <c r="B2619" s="59">
        <v>173</v>
      </c>
      <c r="C2619" s="59">
        <v>318</v>
      </c>
      <c r="D2619" s="59">
        <v>120</v>
      </c>
      <c r="E2619" s="59">
        <v>146</v>
      </c>
      <c r="F2619" s="59">
        <v>113</v>
      </c>
      <c r="G2619" s="59">
        <v>700</v>
      </c>
    </row>
    <row r="2620" spans="1:7" x14ac:dyDescent="0.25">
      <c r="A2620" s="59">
        <v>313</v>
      </c>
      <c r="B2620" s="59">
        <v>324</v>
      </c>
      <c r="C2620" s="59">
        <v>604</v>
      </c>
      <c r="D2620" s="59">
        <v>273</v>
      </c>
      <c r="E2620" s="59">
        <v>113</v>
      </c>
      <c r="F2620" s="59">
        <v>80</v>
      </c>
      <c r="G2620" s="59">
        <v>1260</v>
      </c>
    </row>
    <row r="2621" spans="1:7" x14ac:dyDescent="0.25">
      <c r="A2621" s="59">
        <v>-61</v>
      </c>
      <c r="B2621" s="59">
        <v>16</v>
      </c>
      <c r="C2621" s="59">
        <v>133</v>
      </c>
      <c r="D2621" s="59">
        <v>150</v>
      </c>
      <c r="E2621" s="59">
        <v>57</v>
      </c>
      <c r="F2621" s="59">
        <v>34</v>
      </c>
      <c r="G2621" s="59">
        <v>796</v>
      </c>
    </row>
    <row r="2622" spans="1:7" x14ac:dyDescent="0.25">
      <c r="A2622" s="59">
        <v>384</v>
      </c>
      <c r="B2622" s="59">
        <v>405</v>
      </c>
      <c r="C2622" s="59">
        <v>719</v>
      </c>
      <c r="D2622" s="59">
        <v>259</v>
      </c>
      <c r="E2622" s="59">
        <v>146</v>
      </c>
      <c r="F2622" s="59">
        <v>94</v>
      </c>
      <c r="G2622" s="59">
        <v>2041</v>
      </c>
    </row>
    <row r="2623" spans="1:7" x14ac:dyDescent="0.25">
      <c r="A2623" s="59">
        <v>-180</v>
      </c>
      <c r="B2623" s="59">
        <v>-27</v>
      </c>
      <c r="C2623" s="59">
        <v>135</v>
      </c>
      <c r="D2623" s="59">
        <v>95</v>
      </c>
      <c r="E2623" s="59">
        <v>94</v>
      </c>
      <c r="F2623" s="59">
        <v>50</v>
      </c>
      <c r="G2623" s="59">
        <v>1288</v>
      </c>
    </row>
    <row r="2624" spans="1:7" x14ac:dyDescent="0.25">
      <c r="A2624" s="59">
        <v>221</v>
      </c>
      <c r="B2624" s="59">
        <v>239</v>
      </c>
      <c r="C2624" s="59">
        <v>509</v>
      </c>
      <c r="D2624" s="59">
        <v>227</v>
      </c>
      <c r="E2624" s="59">
        <v>90</v>
      </c>
      <c r="F2624" s="59">
        <v>66</v>
      </c>
      <c r="G2624" s="59">
        <v>1417</v>
      </c>
    </row>
    <row r="2625" spans="1:7" x14ac:dyDescent="0.25">
      <c r="A2625" s="59">
        <v>40</v>
      </c>
      <c r="B2625" s="59">
        <v>173</v>
      </c>
      <c r="C2625" s="59">
        <v>318</v>
      </c>
      <c r="D2625" s="59">
        <v>181</v>
      </c>
      <c r="E2625" s="59">
        <v>146</v>
      </c>
      <c r="F2625" s="59">
        <v>113</v>
      </c>
      <c r="G2625" s="59">
        <v>700</v>
      </c>
    </row>
    <row r="2626" spans="1:7" x14ac:dyDescent="0.25">
      <c r="A2626" s="59">
        <v>177</v>
      </c>
      <c r="B2626" s="59">
        <v>213</v>
      </c>
      <c r="C2626" s="59">
        <v>391</v>
      </c>
      <c r="D2626" s="59">
        <v>207</v>
      </c>
      <c r="E2626" s="59">
        <v>94</v>
      </c>
      <c r="F2626" s="59">
        <v>50</v>
      </c>
      <c r="G2626" s="59">
        <v>829</v>
      </c>
    </row>
    <row r="2627" spans="1:7" x14ac:dyDescent="0.25">
      <c r="A2627" s="59">
        <v>151</v>
      </c>
      <c r="B2627" s="59">
        <v>158</v>
      </c>
      <c r="C2627" s="59">
        <v>285</v>
      </c>
      <c r="D2627" s="59">
        <v>91</v>
      </c>
      <c r="E2627" s="59">
        <v>56</v>
      </c>
      <c r="F2627" s="59">
        <v>34</v>
      </c>
      <c r="G2627" s="59">
        <v>585</v>
      </c>
    </row>
    <row r="2628" spans="1:7" x14ac:dyDescent="0.25">
      <c r="A2628" s="59">
        <v>315</v>
      </c>
      <c r="B2628" s="59">
        <v>324</v>
      </c>
      <c r="C2628" s="59">
        <v>604</v>
      </c>
      <c r="D2628" s="59">
        <v>234</v>
      </c>
      <c r="E2628" s="59">
        <v>112</v>
      </c>
      <c r="F2628" s="59">
        <v>80</v>
      </c>
      <c r="G2628" s="59">
        <v>1260</v>
      </c>
    </row>
    <row r="2629" spans="1:7" x14ac:dyDescent="0.25">
      <c r="A2629" s="59">
        <v>220</v>
      </c>
      <c r="B2629" s="59">
        <v>239</v>
      </c>
      <c r="C2629" s="59">
        <v>509</v>
      </c>
      <c r="D2629" s="59">
        <v>178</v>
      </c>
      <c r="E2629" s="59">
        <v>91</v>
      </c>
      <c r="F2629" s="59">
        <v>66</v>
      </c>
      <c r="G2629" s="59">
        <v>1417</v>
      </c>
    </row>
    <row r="2630" spans="1:7" x14ac:dyDescent="0.25">
      <c r="A2630" s="59">
        <v>-505</v>
      </c>
      <c r="B2630" s="59">
        <v>-245</v>
      </c>
      <c r="C2630" s="59">
        <v>34</v>
      </c>
      <c r="D2630" s="59">
        <v>298</v>
      </c>
      <c r="E2630" s="59">
        <v>127</v>
      </c>
      <c r="F2630" s="59">
        <v>93</v>
      </c>
      <c r="G2630" s="59">
        <v>2449</v>
      </c>
    </row>
    <row r="2631" spans="1:7" x14ac:dyDescent="0.25">
      <c r="A2631" s="59">
        <v>46</v>
      </c>
      <c r="B2631" s="59">
        <v>43</v>
      </c>
      <c r="C2631" s="59">
        <v>46</v>
      </c>
      <c r="D2631" s="59">
        <v>0</v>
      </c>
      <c r="E2631" s="59">
        <v>12</v>
      </c>
      <c r="F2631" s="59">
        <v>0</v>
      </c>
      <c r="G2631" s="59">
        <v>731</v>
      </c>
    </row>
    <row r="2632" spans="1:7" x14ac:dyDescent="0.25">
      <c r="A2632" s="59">
        <v>15</v>
      </c>
      <c r="B2632" s="59">
        <v>27</v>
      </c>
      <c r="C2632" s="59">
        <v>48</v>
      </c>
      <c r="D2632" s="59">
        <v>18</v>
      </c>
      <c r="E2632" s="59">
        <v>17</v>
      </c>
      <c r="F2632" s="59">
        <v>5</v>
      </c>
      <c r="G2632" s="59">
        <v>816</v>
      </c>
    </row>
    <row r="2633" spans="1:7" x14ac:dyDescent="0.25">
      <c r="A2633" s="59">
        <v>15</v>
      </c>
      <c r="B2633" s="59">
        <v>25</v>
      </c>
      <c r="C2633" s="59">
        <v>44</v>
      </c>
      <c r="D2633" s="59">
        <v>16</v>
      </c>
      <c r="E2633" s="59">
        <v>15</v>
      </c>
      <c r="F2633" s="59">
        <v>4</v>
      </c>
      <c r="G2633" s="59">
        <v>772</v>
      </c>
    </row>
    <row r="2634" spans="1:7" x14ac:dyDescent="0.25">
      <c r="A2634" s="59">
        <v>-6</v>
      </c>
      <c r="B2634" s="59">
        <v>42</v>
      </c>
      <c r="C2634" s="59">
        <v>80</v>
      </c>
      <c r="D2634" s="59">
        <v>33</v>
      </c>
      <c r="E2634" s="59">
        <v>46</v>
      </c>
      <c r="F2634" s="59">
        <v>12</v>
      </c>
      <c r="G2634" s="59">
        <v>190</v>
      </c>
    </row>
    <row r="2635" spans="1:7" x14ac:dyDescent="0.25">
      <c r="A2635" s="59">
        <v>9</v>
      </c>
      <c r="B2635" s="59">
        <v>35</v>
      </c>
      <c r="C2635" s="59">
        <v>67</v>
      </c>
      <c r="D2635" s="59">
        <v>28</v>
      </c>
      <c r="E2635" s="59">
        <v>29</v>
      </c>
      <c r="F2635" s="59">
        <v>8</v>
      </c>
      <c r="G2635" s="59">
        <v>958</v>
      </c>
    </row>
    <row r="2636" spans="1:7" x14ac:dyDescent="0.25">
      <c r="A2636" s="59">
        <v>49</v>
      </c>
      <c r="B2636" s="59">
        <v>55</v>
      </c>
      <c r="C2636" s="59">
        <v>98</v>
      </c>
      <c r="D2636" s="59">
        <v>37</v>
      </c>
      <c r="E2636" s="59">
        <v>22</v>
      </c>
      <c r="F2636" s="59">
        <v>10</v>
      </c>
      <c r="G2636" s="59">
        <v>768</v>
      </c>
    </row>
    <row r="2637" spans="1:7" x14ac:dyDescent="0.25">
      <c r="A2637" s="59">
        <v>43</v>
      </c>
      <c r="B2637" s="59">
        <v>55</v>
      </c>
      <c r="C2637" s="59">
        <v>104</v>
      </c>
      <c r="D2637" s="59">
        <v>43</v>
      </c>
      <c r="E2637" s="59">
        <v>26</v>
      </c>
      <c r="F2637" s="59">
        <v>14</v>
      </c>
      <c r="G2637" s="59">
        <v>613</v>
      </c>
    </row>
    <row r="2638" spans="1:7" x14ac:dyDescent="0.25">
      <c r="A2638" s="59">
        <v>24</v>
      </c>
      <c r="B2638" s="59">
        <v>32</v>
      </c>
      <c r="C2638" s="59">
        <v>56</v>
      </c>
      <c r="D2638" s="59">
        <v>21</v>
      </c>
      <c r="E2638" s="59">
        <v>16</v>
      </c>
      <c r="F2638" s="59">
        <v>5</v>
      </c>
      <c r="G2638" s="59">
        <v>449</v>
      </c>
    </row>
    <row r="2639" spans="1:7" x14ac:dyDescent="0.25">
      <c r="A2639" s="59">
        <v>101</v>
      </c>
      <c r="B2639" s="59">
        <v>126</v>
      </c>
      <c r="C2639" s="59">
        <v>224</v>
      </c>
      <c r="D2639" s="59">
        <v>84</v>
      </c>
      <c r="E2639" s="59">
        <v>58</v>
      </c>
      <c r="F2639" s="59">
        <v>27</v>
      </c>
      <c r="G2639" s="59">
        <v>632</v>
      </c>
    </row>
    <row r="2640" spans="1:7" x14ac:dyDescent="0.25">
      <c r="A2640" s="59">
        <v>110</v>
      </c>
      <c r="B2640" s="59">
        <v>125</v>
      </c>
      <c r="C2640" s="59">
        <v>228</v>
      </c>
      <c r="D2640" s="59">
        <v>89</v>
      </c>
      <c r="E2640" s="59">
        <v>51</v>
      </c>
      <c r="F2640" s="59">
        <v>27</v>
      </c>
      <c r="G2640" s="59">
        <v>481</v>
      </c>
    </row>
    <row r="2641" spans="1:7" x14ac:dyDescent="0.25">
      <c r="A2641" s="59">
        <v>22</v>
      </c>
      <c r="B2641" s="59">
        <v>71</v>
      </c>
      <c r="C2641" s="59">
        <v>137</v>
      </c>
      <c r="D2641" s="59">
        <v>58</v>
      </c>
      <c r="E2641" s="59">
        <v>56</v>
      </c>
      <c r="F2641" s="59">
        <v>22</v>
      </c>
      <c r="G2641" s="59">
        <v>325</v>
      </c>
    </row>
    <row r="2642" spans="1:7" x14ac:dyDescent="0.25">
      <c r="A2642" s="59">
        <v>47</v>
      </c>
      <c r="B2642" s="59">
        <v>77</v>
      </c>
      <c r="C2642" s="59">
        <v>143</v>
      </c>
      <c r="D2642" s="59">
        <v>57</v>
      </c>
      <c r="E2642" s="59">
        <v>45</v>
      </c>
      <c r="F2642" s="59">
        <v>18</v>
      </c>
      <c r="G2642" s="59">
        <v>323</v>
      </c>
    </row>
    <row r="2643" spans="1:7" x14ac:dyDescent="0.25">
      <c r="A2643" s="59">
        <v>140</v>
      </c>
      <c r="B2643" s="59">
        <v>163</v>
      </c>
      <c r="C2643" s="59">
        <v>346</v>
      </c>
      <c r="D2643" s="59">
        <v>216</v>
      </c>
      <c r="E2643" s="59">
        <v>69</v>
      </c>
      <c r="F2643" s="59">
        <v>45</v>
      </c>
      <c r="G2643" s="59">
        <v>1059</v>
      </c>
    </row>
    <row r="2644" spans="1:7" x14ac:dyDescent="0.25">
      <c r="A2644" s="59">
        <v>-4</v>
      </c>
      <c r="B2644" s="59">
        <v>73</v>
      </c>
      <c r="C2644" s="59">
        <v>133</v>
      </c>
      <c r="D2644" s="59">
        <v>52</v>
      </c>
      <c r="E2644" s="59">
        <v>76</v>
      </c>
      <c r="F2644" s="59">
        <v>47</v>
      </c>
      <c r="G2644" s="59">
        <v>421</v>
      </c>
    </row>
    <row r="2645" spans="1:7" x14ac:dyDescent="0.25">
      <c r="A2645" s="59">
        <v>36</v>
      </c>
      <c r="B2645" s="59">
        <v>87</v>
      </c>
      <c r="C2645" s="59">
        <v>159</v>
      </c>
      <c r="D2645" s="59">
        <v>62</v>
      </c>
      <c r="E2645" s="59">
        <v>63</v>
      </c>
      <c r="F2645" s="59">
        <v>20</v>
      </c>
      <c r="G2645" s="59">
        <v>385</v>
      </c>
    </row>
    <row r="2646" spans="1:7" x14ac:dyDescent="0.25">
      <c r="A2646" s="59">
        <v>50</v>
      </c>
      <c r="B2646" s="59">
        <v>72</v>
      </c>
      <c r="C2646" s="59">
        <v>129</v>
      </c>
      <c r="D2646" s="59">
        <v>49</v>
      </c>
      <c r="E2646" s="59">
        <v>38</v>
      </c>
      <c r="F2646" s="59">
        <v>15</v>
      </c>
      <c r="G2646" s="59">
        <v>351</v>
      </c>
    </row>
    <row r="2647" spans="1:7" x14ac:dyDescent="0.25">
      <c r="A2647" s="59">
        <v>171</v>
      </c>
      <c r="B2647" s="59">
        <v>186</v>
      </c>
      <c r="C2647" s="59">
        <v>329</v>
      </c>
      <c r="D2647" s="59">
        <v>113</v>
      </c>
      <c r="E2647" s="59">
        <v>71</v>
      </c>
      <c r="F2647" s="59">
        <v>40</v>
      </c>
      <c r="G2647" s="59">
        <v>932</v>
      </c>
    </row>
    <row r="2648" spans="1:7" x14ac:dyDescent="0.25">
      <c r="A2648" s="59">
        <v>43</v>
      </c>
      <c r="B2648" s="59">
        <v>49</v>
      </c>
      <c r="C2648" s="59">
        <v>87</v>
      </c>
      <c r="D2648" s="59">
        <v>33</v>
      </c>
      <c r="E2648" s="59">
        <v>20</v>
      </c>
      <c r="F2648" s="59">
        <v>9</v>
      </c>
      <c r="G2648" s="59">
        <v>768</v>
      </c>
    </row>
    <row r="2649" spans="1:7" x14ac:dyDescent="0.25">
      <c r="A2649" s="59">
        <v>92</v>
      </c>
      <c r="B2649" s="59">
        <v>105</v>
      </c>
      <c r="C2649" s="59">
        <v>178</v>
      </c>
      <c r="D2649" s="59">
        <v>62</v>
      </c>
      <c r="E2649" s="59">
        <v>43</v>
      </c>
      <c r="F2649" s="59">
        <v>19</v>
      </c>
      <c r="G2649" s="59">
        <v>346</v>
      </c>
    </row>
    <row r="2650" spans="1:7" x14ac:dyDescent="0.25">
      <c r="A2650" s="59">
        <v>56</v>
      </c>
      <c r="B2650" s="59">
        <v>77</v>
      </c>
      <c r="C2650" s="59">
        <v>137</v>
      </c>
      <c r="D2650" s="59">
        <v>52</v>
      </c>
      <c r="E2650" s="59">
        <v>39</v>
      </c>
      <c r="F2650" s="59">
        <v>16</v>
      </c>
      <c r="G2650" s="59">
        <v>376</v>
      </c>
    </row>
    <row r="2651" spans="1:7" x14ac:dyDescent="0.25">
      <c r="A2651" s="59">
        <v>0</v>
      </c>
      <c r="B2651" s="59">
        <v>87</v>
      </c>
      <c r="C2651" s="59">
        <v>160</v>
      </c>
      <c r="D2651" s="59">
        <v>63</v>
      </c>
      <c r="E2651" s="59">
        <v>87</v>
      </c>
      <c r="F2651" s="59">
        <v>57</v>
      </c>
      <c r="G2651" s="59">
        <v>506</v>
      </c>
    </row>
    <row r="2652" spans="1:7" x14ac:dyDescent="0.25">
      <c r="A2652" s="59">
        <v>52</v>
      </c>
      <c r="B2652" s="59">
        <v>63</v>
      </c>
      <c r="C2652" s="59">
        <v>119</v>
      </c>
      <c r="D2652" s="59">
        <v>49</v>
      </c>
      <c r="E2652" s="59">
        <v>28</v>
      </c>
      <c r="F2652" s="59">
        <v>16</v>
      </c>
      <c r="G2652" s="59">
        <v>611</v>
      </c>
    </row>
    <row r="2653" spans="1:7" x14ac:dyDescent="0.25">
      <c r="A2653" s="59">
        <v>18</v>
      </c>
      <c r="B2653" s="59">
        <v>66</v>
      </c>
      <c r="C2653" s="59">
        <v>128</v>
      </c>
      <c r="D2653" s="59">
        <v>54</v>
      </c>
      <c r="E2653" s="59">
        <v>54</v>
      </c>
      <c r="F2653" s="59">
        <v>20</v>
      </c>
      <c r="G2653" s="59">
        <v>301</v>
      </c>
    </row>
    <row r="2654" spans="1:7" x14ac:dyDescent="0.25">
      <c r="A2654" s="59">
        <v>59</v>
      </c>
      <c r="B2654" s="59">
        <v>84</v>
      </c>
      <c r="C2654" s="59">
        <v>165</v>
      </c>
      <c r="D2654" s="59">
        <v>71</v>
      </c>
      <c r="E2654" s="59">
        <v>44</v>
      </c>
      <c r="F2654" s="59">
        <v>22</v>
      </c>
      <c r="G2654" s="59">
        <v>950</v>
      </c>
    </row>
    <row r="2655" spans="1:7" x14ac:dyDescent="0.25">
      <c r="A2655" s="59">
        <v>71</v>
      </c>
      <c r="B2655" s="59">
        <v>89</v>
      </c>
      <c r="C2655" s="59">
        <v>160</v>
      </c>
      <c r="D2655" s="59">
        <v>61</v>
      </c>
      <c r="E2655" s="59">
        <v>41</v>
      </c>
      <c r="F2655" s="59">
        <v>19</v>
      </c>
      <c r="G2655" s="59">
        <v>325</v>
      </c>
    </row>
    <row r="2656" spans="1:7" x14ac:dyDescent="0.25">
      <c r="A2656" s="59">
        <v>24</v>
      </c>
      <c r="B2656" s="59">
        <v>132</v>
      </c>
      <c r="C2656" s="59">
        <v>242</v>
      </c>
      <c r="D2656" s="59">
        <v>95</v>
      </c>
      <c r="E2656" s="59">
        <v>116</v>
      </c>
      <c r="F2656" s="59">
        <v>86</v>
      </c>
      <c r="G2656" s="59">
        <v>532</v>
      </c>
    </row>
    <row r="2657" spans="1:7" x14ac:dyDescent="0.25">
      <c r="A2657" s="59">
        <v>140</v>
      </c>
      <c r="B2657" s="59">
        <v>163</v>
      </c>
      <c r="C2657" s="59">
        <v>346</v>
      </c>
      <c r="D2657" s="59">
        <v>116</v>
      </c>
      <c r="E2657" s="59">
        <v>69</v>
      </c>
      <c r="F2657" s="59">
        <v>45</v>
      </c>
      <c r="G2657" s="59">
        <v>1091</v>
      </c>
    </row>
    <row r="2658" spans="1:7" x14ac:dyDescent="0.25">
      <c r="A2658" s="59">
        <v>-6</v>
      </c>
      <c r="B2658" s="59">
        <v>73</v>
      </c>
      <c r="C2658" s="59">
        <v>133</v>
      </c>
      <c r="D2658" s="59">
        <v>52</v>
      </c>
      <c r="E2658" s="59">
        <v>77</v>
      </c>
      <c r="F2658" s="59">
        <v>47</v>
      </c>
      <c r="G2658" s="59">
        <v>433</v>
      </c>
    </row>
    <row r="2659" spans="1:7" x14ac:dyDescent="0.25">
      <c r="A2659" s="59">
        <v>43</v>
      </c>
      <c r="B2659" s="59">
        <v>74</v>
      </c>
      <c r="C2659" s="59">
        <v>137</v>
      </c>
      <c r="D2659" s="59">
        <v>55</v>
      </c>
      <c r="E2659" s="59">
        <v>45</v>
      </c>
      <c r="F2659" s="59">
        <v>18</v>
      </c>
      <c r="G2659" s="59">
        <v>336</v>
      </c>
    </row>
    <row r="2660" spans="1:7" x14ac:dyDescent="0.25">
      <c r="A2660" s="59">
        <v>19</v>
      </c>
      <c r="B2660" s="59">
        <v>67</v>
      </c>
      <c r="C2660" s="59">
        <v>129</v>
      </c>
      <c r="D2660" s="59">
        <v>54</v>
      </c>
      <c r="E2660" s="59">
        <v>54</v>
      </c>
      <c r="F2660" s="59">
        <v>20</v>
      </c>
      <c r="G2660" s="59">
        <v>337</v>
      </c>
    </row>
    <row r="2661" spans="1:7" x14ac:dyDescent="0.25">
      <c r="A2661" s="59">
        <v>50</v>
      </c>
      <c r="B2661" s="59">
        <v>75</v>
      </c>
      <c r="C2661" s="59">
        <v>147</v>
      </c>
      <c r="D2661" s="59">
        <v>63</v>
      </c>
      <c r="E2661" s="59">
        <v>41</v>
      </c>
      <c r="F2661" s="59">
        <v>19</v>
      </c>
      <c r="G2661" s="59">
        <v>965</v>
      </c>
    </row>
    <row r="2662" spans="1:7" x14ac:dyDescent="0.25">
      <c r="A2662" s="59">
        <v>47</v>
      </c>
      <c r="B2662" s="59">
        <v>60</v>
      </c>
      <c r="C2662" s="59">
        <v>113</v>
      </c>
      <c r="D2662" s="59">
        <v>46</v>
      </c>
      <c r="E2662" s="59">
        <v>28</v>
      </c>
      <c r="F2662" s="59">
        <v>15</v>
      </c>
      <c r="G2662" s="59">
        <v>608</v>
      </c>
    </row>
    <row r="2663" spans="1:7" x14ac:dyDescent="0.25">
      <c r="A2663" s="59">
        <v>125</v>
      </c>
      <c r="B2663" s="59">
        <v>117</v>
      </c>
      <c r="C2663" s="59">
        <v>211</v>
      </c>
      <c r="D2663" s="59">
        <v>81</v>
      </c>
      <c r="E2663" s="59">
        <v>33</v>
      </c>
      <c r="F2663" s="59">
        <v>22</v>
      </c>
      <c r="G2663" s="59">
        <v>460</v>
      </c>
    </row>
    <row r="2664" spans="1:7" x14ac:dyDescent="0.25">
      <c r="A2664" s="59">
        <v>71</v>
      </c>
      <c r="B2664" s="59">
        <v>102</v>
      </c>
      <c r="C2664" s="59">
        <v>181</v>
      </c>
      <c r="D2664" s="59">
        <v>68</v>
      </c>
      <c r="E2664" s="59">
        <v>54</v>
      </c>
      <c r="F2664" s="59">
        <v>22</v>
      </c>
      <c r="G2664" s="59">
        <v>559</v>
      </c>
    </row>
    <row r="2665" spans="1:7" x14ac:dyDescent="0.25">
      <c r="A2665" s="59">
        <v>142</v>
      </c>
      <c r="B2665" s="59">
        <v>132</v>
      </c>
      <c r="C2665" s="59">
        <v>238</v>
      </c>
      <c r="D2665" s="59">
        <v>91</v>
      </c>
      <c r="E2665" s="59">
        <v>36</v>
      </c>
      <c r="F2665" s="59">
        <v>25</v>
      </c>
      <c r="G2665" s="59">
        <v>777</v>
      </c>
    </row>
    <row r="2666" spans="1:7" x14ac:dyDescent="0.25">
      <c r="A2666" s="59">
        <v>93</v>
      </c>
      <c r="B2666" s="59">
        <v>100</v>
      </c>
      <c r="C2666" s="59">
        <v>190</v>
      </c>
      <c r="D2666" s="59">
        <v>78</v>
      </c>
      <c r="E2666" s="59">
        <v>37</v>
      </c>
      <c r="F2666" s="59">
        <v>25</v>
      </c>
      <c r="G2666" s="59">
        <v>593</v>
      </c>
    </row>
    <row r="2667" spans="1:7" x14ac:dyDescent="0.25">
      <c r="A2667" s="59">
        <v>156</v>
      </c>
      <c r="B2667" s="59">
        <v>145</v>
      </c>
      <c r="C2667" s="59">
        <v>261</v>
      </c>
      <c r="D2667" s="59">
        <v>112</v>
      </c>
      <c r="E2667" s="59">
        <v>40</v>
      </c>
      <c r="F2667" s="59">
        <v>28</v>
      </c>
      <c r="G2667" s="59">
        <v>822</v>
      </c>
    </row>
    <row r="2668" spans="1:7" x14ac:dyDescent="0.25">
      <c r="A2668" s="59">
        <v>141</v>
      </c>
      <c r="B2668" s="59">
        <v>132</v>
      </c>
      <c r="C2668" s="59">
        <v>238</v>
      </c>
      <c r="D2668" s="59">
        <v>91</v>
      </c>
      <c r="E2668" s="59">
        <v>37</v>
      </c>
      <c r="F2668" s="59">
        <v>25</v>
      </c>
      <c r="G2668" s="59">
        <v>777</v>
      </c>
    </row>
    <row r="2669" spans="1:7" x14ac:dyDescent="0.25">
      <c r="A2669" s="59">
        <v>92</v>
      </c>
      <c r="B2669" s="59">
        <v>100</v>
      </c>
      <c r="C2669" s="59">
        <v>190</v>
      </c>
      <c r="D2669" s="59">
        <v>78</v>
      </c>
      <c r="E2669" s="59">
        <v>38</v>
      </c>
      <c r="F2669" s="59">
        <v>25</v>
      </c>
      <c r="G2669" s="59">
        <v>593</v>
      </c>
    </row>
    <row r="2670" spans="1:7" x14ac:dyDescent="0.25">
      <c r="A2670" s="59">
        <v>157</v>
      </c>
      <c r="B2670" s="59">
        <v>145</v>
      </c>
      <c r="C2670" s="59">
        <v>261</v>
      </c>
      <c r="D2670" s="59">
        <v>99</v>
      </c>
      <c r="E2670" s="59">
        <v>39</v>
      </c>
      <c r="F2670" s="59">
        <v>28</v>
      </c>
      <c r="G2670" s="59">
        <v>822</v>
      </c>
    </row>
    <row r="2671" spans="1:7" x14ac:dyDescent="0.25">
      <c r="A2671" s="59">
        <v>123</v>
      </c>
      <c r="B2671" s="59">
        <v>117</v>
      </c>
      <c r="C2671" s="59">
        <v>211</v>
      </c>
      <c r="D2671" s="59">
        <v>81</v>
      </c>
      <c r="E2671" s="59">
        <v>34</v>
      </c>
      <c r="F2671" s="59">
        <v>22</v>
      </c>
      <c r="G2671" s="59">
        <v>460</v>
      </c>
    </row>
    <row r="2672" spans="1:7" x14ac:dyDescent="0.25">
      <c r="A2672" s="59">
        <v>73</v>
      </c>
      <c r="B2672" s="59">
        <v>102</v>
      </c>
      <c r="C2672" s="59">
        <v>181</v>
      </c>
      <c r="D2672" s="59">
        <v>68</v>
      </c>
      <c r="E2672" s="59">
        <v>53</v>
      </c>
      <c r="F2672" s="59">
        <v>22</v>
      </c>
      <c r="G2672" s="59">
        <v>559</v>
      </c>
    </row>
    <row r="2673" spans="1:7" x14ac:dyDescent="0.25">
      <c r="A2673" s="59">
        <v>326</v>
      </c>
      <c r="B2673" s="59">
        <v>335</v>
      </c>
      <c r="C2673" s="59">
        <v>626</v>
      </c>
      <c r="D2673" s="59">
        <v>252</v>
      </c>
      <c r="E2673" s="59">
        <v>115</v>
      </c>
      <c r="F2673" s="59">
        <v>83</v>
      </c>
      <c r="G2673" s="59">
        <v>1316</v>
      </c>
    </row>
    <row r="2674" spans="1:7" x14ac:dyDescent="0.25">
      <c r="A2674" s="59">
        <v>221</v>
      </c>
      <c r="B2674" s="59">
        <v>239</v>
      </c>
      <c r="C2674" s="59">
        <v>509</v>
      </c>
      <c r="D2674" s="59">
        <v>230</v>
      </c>
      <c r="E2674" s="59">
        <v>90</v>
      </c>
      <c r="F2674" s="59">
        <v>66</v>
      </c>
      <c r="G2674" s="59">
        <v>1464</v>
      </c>
    </row>
    <row r="2675" spans="1:7" x14ac:dyDescent="0.25">
      <c r="A2675" s="59">
        <v>232</v>
      </c>
      <c r="B2675" s="59">
        <v>265</v>
      </c>
      <c r="C2675" s="59">
        <v>486</v>
      </c>
      <c r="D2675" s="59">
        <v>167</v>
      </c>
      <c r="E2675" s="59">
        <v>109</v>
      </c>
      <c r="F2675" s="59">
        <v>63</v>
      </c>
      <c r="G2675" s="59">
        <v>865</v>
      </c>
    </row>
    <row r="2676" spans="1:7" x14ac:dyDescent="0.25">
      <c r="A2676" s="59">
        <v>172</v>
      </c>
      <c r="B2676" s="59">
        <v>178</v>
      </c>
      <c r="C2676" s="59">
        <v>321</v>
      </c>
      <c r="D2676" s="59">
        <v>113</v>
      </c>
      <c r="E2676" s="59">
        <v>62</v>
      </c>
      <c r="F2676" s="59">
        <v>39</v>
      </c>
      <c r="G2676" s="59">
        <v>611</v>
      </c>
    </row>
    <row r="2677" spans="1:7" x14ac:dyDescent="0.25">
      <c r="A2677" s="59">
        <v>326</v>
      </c>
      <c r="B2677" s="59">
        <v>335</v>
      </c>
      <c r="C2677" s="59">
        <v>626</v>
      </c>
      <c r="D2677" s="59">
        <v>268</v>
      </c>
      <c r="E2677" s="59">
        <v>115</v>
      </c>
      <c r="F2677" s="59">
        <v>83</v>
      </c>
      <c r="G2677" s="59">
        <v>1316</v>
      </c>
    </row>
    <row r="2678" spans="1:7" x14ac:dyDescent="0.25">
      <c r="A2678" s="59">
        <v>171</v>
      </c>
      <c r="B2678" s="59">
        <v>178</v>
      </c>
      <c r="C2678" s="59">
        <v>321</v>
      </c>
      <c r="D2678" s="59">
        <v>95</v>
      </c>
      <c r="E2678" s="59">
        <v>63</v>
      </c>
      <c r="F2678" s="59">
        <v>39</v>
      </c>
      <c r="G2678" s="59">
        <v>611</v>
      </c>
    </row>
    <row r="2679" spans="1:7" x14ac:dyDescent="0.25">
      <c r="A2679" s="59">
        <v>220</v>
      </c>
      <c r="B2679" s="59">
        <v>239</v>
      </c>
      <c r="C2679" s="59">
        <v>509</v>
      </c>
      <c r="D2679" s="59">
        <v>282</v>
      </c>
      <c r="E2679" s="59">
        <v>91</v>
      </c>
      <c r="F2679" s="59">
        <v>66</v>
      </c>
      <c r="G2679" s="59">
        <v>1464</v>
      </c>
    </row>
    <row r="2680" spans="1:7" x14ac:dyDescent="0.25">
      <c r="A2680" s="59">
        <v>276</v>
      </c>
      <c r="B2680" s="59">
        <v>318</v>
      </c>
      <c r="C2680" s="59">
        <v>616</v>
      </c>
      <c r="D2680" s="59">
        <v>265</v>
      </c>
      <c r="E2680" s="59">
        <v>132</v>
      </c>
      <c r="F2680" s="59">
        <v>98</v>
      </c>
      <c r="G2680" s="59">
        <v>1423</v>
      </c>
    </row>
    <row r="2681" spans="1:7" x14ac:dyDescent="0.25">
      <c r="A2681" s="59">
        <v>15</v>
      </c>
      <c r="B2681" s="59">
        <v>26</v>
      </c>
      <c r="C2681" s="59">
        <v>46</v>
      </c>
      <c r="D2681" s="59">
        <v>17</v>
      </c>
      <c r="E2681" s="59">
        <v>16</v>
      </c>
      <c r="F2681" s="59">
        <v>4</v>
      </c>
      <c r="G2681" s="59">
        <v>776</v>
      </c>
    </row>
    <row r="2682" spans="1:7" x14ac:dyDescent="0.25">
      <c r="A2682" s="59">
        <v>47</v>
      </c>
      <c r="B2682" s="59">
        <v>43</v>
      </c>
      <c r="C2682" s="59">
        <v>46</v>
      </c>
      <c r="D2682" s="59">
        <v>0</v>
      </c>
      <c r="E2682" s="59">
        <v>11</v>
      </c>
      <c r="F2682" s="59">
        <v>0</v>
      </c>
      <c r="G2682" s="59">
        <v>688</v>
      </c>
    </row>
    <row r="2683" spans="1:7" x14ac:dyDescent="0.25">
      <c r="A2683" s="59">
        <v>16</v>
      </c>
      <c r="B2683" s="59">
        <v>28</v>
      </c>
      <c r="C2683" s="59">
        <v>50</v>
      </c>
      <c r="D2683" s="59">
        <v>19</v>
      </c>
      <c r="E2683" s="59">
        <v>17</v>
      </c>
      <c r="F2683" s="59">
        <v>5</v>
      </c>
      <c r="G2683" s="59">
        <v>820</v>
      </c>
    </row>
    <row r="2684" spans="1:7" x14ac:dyDescent="0.25">
      <c r="A2684" s="59">
        <v>4</v>
      </c>
      <c r="B2684" s="59">
        <v>33</v>
      </c>
      <c r="C2684" s="59">
        <v>65</v>
      </c>
      <c r="D2684" s="59">
        <v>28</v>
      </c>
      <c r="E2684" s="59">
        <v>30</v>
      </c>
      <c r="F2684" s="59">
        <v>8</v>
      </c>
      <c r="G2684" s="59">
        <v>964</v>
      </c>
    </row>
    <row r="2685" spans="1:7" x14ac:dyDescent="0.25">
      <c r="A2685" s="59">
        <v>13</v>
      </c>
      <c r="B2685" s="59">
        <v>28</v>
      </c>
      <c r="C2685" s="59">
        <v>52</v>
      </c>
      <c r="D2685" s="59">
        <v>21</v>
      </c>
      <c r="E2685" s="59">
        <v>19</v>
      </c>
      <c r="F2685" s="59">
        <v>6</v>
      </c>
      <c r="G2685" s="59">
        <v>614</v>
      </c>
    </row>
    <row r="2686" spans="1:7" x14ac:dyDescent="0.25">
      <c r="A2686" s="59">
        <v>-9</v>
      </c>
      <c r="B2686" s="59">
        <v>63</v>
      </c>
      <c r="C2686" s="59">
        <v>114</v>
      </c>
      <c r="D2686" s="59">
        <v>44</v>
      </c>
      <c r="E2686" s="59">
        <v>69</v>
      </c>
      <c r="F2686" s="59">
        <v>40</v>
      </c>
      <c r="G2686" s="59">
        <v>261</v>
      </c>
    </row>
    <row r="2687" spans="1:7" x14ac:dyDescent="0.25">
      <c r="A2687" s="59">
        <v>-18</v>
      </c>
      <c r="B2687" s="59">
        <v>40</v>
      </c>
      <c r="C2687" s="59">
        <v>142</v>
      </c>
      <c r="D2687" s="59">
        <v>93</v>
      </c>
      <c r="E2687" s="59">
        <v>52</v>
      </c>
      <c r="F2687" s="59">
        <v>28</v>
      </c>
      <c r="G2687" s="59">
        <v>840</v>
      </c>
    </row>
    <row r="2688" spans="1:7" x14ac:dyDescent="0.25">
      <c r="A2688" s="59">
        <v>16</v>
      </c>
      <c r="B2688" s="59">
        <v>51</v>
      </c>
      <c r="C2688" s="59">
        <v>94</v>
      </c>
      <c r="D2688" s="59">
        <v>37</v>
      </c>
      <c r="E2688" s="59">
        <v>40</v>
      </c>
      <c r="F2688" s="59">
        <v>12</v>
      </c>
      <c r="G2688" s="59">
        <v>195</v>
      </c>
    </row>
    <row r="2689" spans="1:7" x14ac:dyDescent="0.25">
      <c r="A2689" s="59">
        <v>-13</v>
      </c>
      <c r="B2689" s="59">
        <v>36</v>
      </c>
      <c r="C2689" s="59">
        <v>69</v>
      </c>
      <c r="D2689" s="59">
        <v>29</v>
      </c>
      <c r="E2689" s="59">
        <v>45</v>
      </c>
      <c r="F2689" s="59">
        <v>11</v>
      </c>
      <c r="G2689" s="59">
        <v>169</v>
      </c>
    </row>
    <row r="2690" spans="1:7" x14ac:dyDescent="0.25">
      <c r="A2690" s="59">
        <v>-3</v>
      </c>
      <c r="B2690" s="59">
        <v>44</v>
      </c>
      <c r="C2690" s="59">
        <v>84</v>
      </c>
      <c r="D2690" s="59">
        <v>35</v>
      </c>
      <c r="E2690" s="59">
        <v>46</v>
      </c>
      <c r="F2690" s="59">
        <v>13</v>
      </c>
      <c r="G2690" s="59">
        <v>197</v>
      </c>
    </row>
    <row r="2691" spans="1:7" x14ac:dyDescent="0.25">
      <c r="A2691" s="59">
        <v>64</v>
      </c>
      <c r="B2691" s="59">
        <v>68</v>
      </c>
      <c r="C2691" s="59">
        <v>123</v>
      </c>
      <c r="D2691" s="59">
        <v>47</v>
      </c>
      <c r="E2691" s="59">
        <v>25</v>
      </c>
      <c r="F2691" s="59">
        <v>13</v>
      </c>
      <c r="G2691" s="59">
        <v>821</v>
      </c>
    </row>
    <row r="2692" spans="1:7" x14ac:dyDescent="0.25">
      <c r="A2692" s="59">
        <v>65</v>
      </c>
      <c r="B2692" s="59">
        <v>67</v>
      </c>
      <c r="C2692" s="59">
        <v>119</v>
      </c>
      <c r="D2692" s="59">
        <v>45</v>
      </c>
      <c r="E2692" s="59">
        <v>23</v>
      </c>
      <c r="F2692" s="59">
        <v>12</v>
      </c>
      <c r="G2692" s="59">
        <v>777</v>
      </c>
    </row>
    <row r="2693" spans="1:7" x14ac:dyDescent="0.25">
      <c r="A2693" s="59">
        <v>52</v>
      </c>
      <c r="B2693" s="59">
        <v>98</v>
      </c>
      <c r="C2693" s="59">
        <v>190</v>
      </c>
      <c r="D2693" s="59">
        <v>80</v>
      </c>
      <c r="E2693" s="59">
        <v>63</v>
      </c>
      <c r="F2693" s="59">
        <v>30</v>
      </c>
      <c r="G2693" s="59">
        <v>494</v>
      </c>
    </row>
    <row r="2694" spans="1:7" x14ac:dyDescent="0.25">
      <c r="A2694" s="59">
        <v>70</v>
      </c>
      <c r="B2694" s="59">
        <v>91</v>
      </c>
      <c r="C2694" s="59">
        <v>178</v>
      </c>
      <c r="D2694" s="59">
        <v>76</v>
      </c>
      <c r="E2694" s="59">
        <v>44</v>
      </c>
      <c r="F2694" s="59">
        <v>23</v>
      </c>
      <c r="G2694" s="59">
        <v>965</v>
      </c>
    </row>
    <row r="2695" spans="1:7" x14ac:dyDescent="0.25">
      <c r="A2695" s="59">
        <v>24</v>
      </c>
      <c r="B2695" s="59">
        <v>32</v>
      </c>
      <c r="C2695" s="59">
        <v>56</v>
      </c>
      <c r="D2695" s="59">
        <v>21</v>
      </c>
      <c r="E2695" s="59">
        <v>16</v>
      </c>
      <c r="F2695" s="59">
        <v>5</v>
      </c>
      <c r="G2695" s="59">
        <v>454</v>
      </c>
    </row>
    <row r="2696" spans="1:7" x14ac:dyDescent="0.25">
      <c r="A2696" s="59">
        <v>39</v>
      </c>
      <c r="B2696" s="59">
        <v>45</v>
      </c>
      <c r="C2696" s="59">
        <v>80</v>
      </c>
      <c r="D2696" s="59">
        <v>30</v>
      </c>
      <c r="E2696" s="59">
        <v>19</v>
      </c>
      <c r="F2696" s="59">
        <v>8</v>
      </c>
      <c r="G2696" s="59">
        <v>820</v>
      </c>
    </row>
    <row r="2697" spans="1:7" x14ac:dyDescent="0.25">
      <c r="A2697" s="59">
        <v>108</v>
      </c>
      <c r="B2697" s="59">
        <v>134</v>
      </c>
      <c r="C2697" s="59">
        <v>237</v>
      </c>
      <c r="D2697" s="59">
        <v>88</v>
      </c>
      <c r="E2697" s="59">
        <v>61</v>
      </c>
      <c r="F2697" s="59">
        <v>29</v>
      </c>
      <c r="G2697" s="59">
        <v>653</v>
      </c>
    </row>
    <row r="2698" spans="1:7" x14ac:dyDescent="0.25">
      <c r="A2698" s="59">
        <v>144</v>
      </c>
      <c r="B2698" s="59">
        <v>155</v>
      </c>
      <c r="C2698" s="59">
        <v>285</v>
      </c>
      <c r="D2698" s="59">
        <v>140</v>
      </c>
      <c r="E2698" s="59">
        <v>58</v>
      </c>
      <c r="F2698" s="59">
        <v>34</v>
      </c>
      <c r="G2698" s="59">
        <v>502</v>
      </c>
    </row>
    <row r="2699" spans="1:7" x14ac:dyDescent="0.25">
      <c r="A2699" s="59">
        <v>138</v>
      </c>
      <c r="B2699" s="59">
        <v>163</v>
      </c>
      <c r="C2699" s="59">
        <v>346</v>
      </c>
      <c r="D2699" s="59">
        <v>160</v>
      </c>
      <c r="E2699" s="59">
        <v>70</v>
      </c>
      <c r="F2699" s="59">
        <v>45</v>
      </c>
      <c r="G2699" s="59">
        <v>1091</v>
      </c>
    </row>
    <row r="2700" spans="1:7" x14ac:dyDescent="0.25">
      <c r="A2700" s="59">
        <v>19</v>
      </c>
      <c r="B2700" s="59">
        <v>67</v>
      </c>
      <c r="C2700" s="59">
        <v>129</v>
      </c>
      <c r="D2700" s="59">
        <v>54</v>
      </c>
      <c r="E2700" s="59">
        <v>54</v>
      </c>
      <c r="F2700" s="59">
        <v>20</v>
      </c>
      <c r="G2700" s="59">
        <v>337</v>
      </c>
    </row>
    <row r="2701" spans="1:7" x14ac:dyDescent="0.25">
      <c r="A2701" s="59">
        <v>42</v>
      </c>
      <c r="B2701" s="59">
        <v>74</v>
      </c>
      <c r="C2701" s="59">
        <v>137</v>
      </c>
      <c r="D2701" s="59">
        <v>55</v>
      </c>
      <c r="E2701" s="59">
        <v>46</v>
      </c>
      <c r="F2701" s="59">
        <v>18</v>
      </c>
      <c r="G2701" s="59">
        <v>336</v>
      </c>
    </row>
    <row r="2702" spans="1:7" x14ac:dyDescent="0.25">
      <c r="A2702" s="59">
        <v>40</v>
      </c>
      <c r="B2702" s="59">
        <v>64</v>
      </c>
      <c r="C2702" s="59">
        <v>114</v>
      </c>
      <c r="D2702" s="59">
        <v>43</v>
      </c>
      <c r="E2702" s="59">
        <v>37</v>
      </c>
      <c r="F2702" s="59">
        <v>13</v>
      </c>
      <c r="G2702" s="59">
        <v>363</v>
      </c>
    </row>
    <row r="2703" spans="1:7" x14ac:dyDescent="0.25">
      <c r="A2703" s="59">
        <v>-4</v>
      </c>
      <c r="B2703" s="59">
        <v>73</v>
      </c>
      <c r="C2703" s="59">
        <v>133</v>
      </c>
      <c r="D2703" s="59">
        <v>52</v>
      </c>
      <c r="E2703" s="59">
        <v>76</v>
      </c>
      <c r="F2703" s="59">
        <v>47</v>
      </c>
      <c r="G2703" s="59">
        <v>433</v>
      </c>
    </row>
    <row r="2704" spans="1:7" x14ac:dyDescent="0.25">
      <c r="A2704" s="59">
        <v>68</v>
      </c>
      <c r="B2704" s="59">
        <v>84</v>
      </c>
      <c r="C2704" s="59">
        <v>142</v>
      </c>
      <c r="D2704" s="59">
        <v>49</v>
      </c>
      <c r="E2704" s="59">
        <v>38</v>
      </c>
      <c r="F2704" s="59">
        <v>15</v>
      </c>
      <c r="G2704" s="59">
        <v>342</v>
      </c>
    </row>
    <row r="2705" spans="1:7" x14ac:dyDescent="0.25">
      <c r="A2705" s="59">
        <v>70</v>
      </c>
      <c r="B2705" s="59">
        <v>72</v>
      </c>
      <c r="C2705" s="59">
        <v>129</v>
      </c>
      <c r="D2705" s="59">
        <v>49</v>
      </c>
      <c r="E2705" s="59">
        <v>25</v>
      </c>
      <c r="F2705" s="59">
        <v>13</v>
      </c>
      <c r="G2705" s="59">
        <v>779</v>
      </c>
    </row>
    <row r="2706" spans="1:7" x14ac:dyDescent="0.25">
      <c r="A2706" s="59">
        <v>46</v>
      </c>
      <c r="B2706" s="59">
        <v>68</v>
      </c>
      <c r="C2706" s="59">
        <v>121</v>
      </c>
      <c r="D2706" s="59">
        <v>46</v>
      </c>
      <c r="E2706" s="59">
        <v>37</v>
      </c>
      <c r="F2706" s="59">
        <v>14</v>
      </c>
      <c r="G2706" s="59">
        <v>388</v>
      </c>
    </row>
    <row r="2707" spans="1:7" x14ac:dyDescent="0.25">
      <c r="A2707" s="59">
        <v>1</v>
      </c>
      <c r="B2707" s="59">
        <v>87</v>
      </c>
      <c r="C2707" s="59">
        <v>160</v>
      </c>
      <c r="D2707" s="59">
        <v>63</v>
      </c>
      <c r="E2707" s="59">
        <v>86</v>
      </c>
      <c r="F2707" s="59">
        <v>57</v>
      </c>
      <c r="G2707" s="59">
        <v>521</v>
      </c>
    </row>
    <row r="2708" spans="1:7" x14ac:dyDescent="0.25">
      <c r="A2708" s="59">
        <v>58</v>
      </c>
      <c r="B2708" s="59">
        <v>82</v>
      </c>
      <c r="C2708" s="59">
        <v>161</v>
      </c>
      <c r="D2708" s="59">
        <v>69</v>
      </c>
      <c r="E2708" s="59">
        <v>43</v>
      </c>
      <c r="F2708" s="59">
        <v>21</v>
      </c>
      <c r="G2708" s="59">
        <v>965</v>
      </c>
    </row>
    <row r="2709" spans="1:7" x14ac:dyDescent="0.25">
      <c r="A2709" s="59">
        <v>47</v>
      </c>
      <c r="B2709" s="59">
        <v>58</v>
      </c>
      <c r="C2709" s="59">
        <v>110</v>
      </c>
      <c r="D2709" s="59">
        <v>45</v>
      </c>
      <c r="E2709" s="59">
        <v>26</v>
      </c>
      <c r="F2709" s="59">
        <v>14</v>
      </c>
      <c r="G2709" s="59">
        <v>605</v>
      </c>
    </row>
    <row r="2710" spans="1:7" x14ac:dyDescent="0.25">
      <c r="A2710" s="59">
        <v>24</v>
      </c>
      <c r="B2710" s="59">
        <v>70</v>
      </c>
      <c r="C2710" s="59">
        <v>135</v>
      </c>
      <c r="D2710" s="59">
        <v>57</v>
      </c>
      <c r="E2710" s="59">
        <v>54</v>
      </c>
      <c r="F2710" s="59">
        <v>21</v>
      </c>
      <c r="G2710" s="59">
        <v>313</v>
      </c>
    </row>
    <row r="2711" spans="1:7" x14ac:dyDescent="0.25">
      <c r="A2711" s="59">
        <v>25</v>
      </c>
      <c r="B2711" s="59">
        <v>132</v>
      </c>
      <c r="C2711" s="59">
        <v>242</v>
      </c>
      <c r="D2711" s="59">
        <v>95</v>
      </c>
      <c r="E2711" s="59">
        <v>115</v>
      </c>
      <c r="F2711" s="59">
        <v>86</v>
      </c>
      <c r="G2711" s="59">
        <v>554</v>
      </c>
    </row>
    <row r="2712" spans="1:7" x14ac:dyDescent="0.25">
      <c r="A2712" s="59">
        <v>86</v>
      </c>
      <c r="B2712" s="59">
        <v>112</v>
      </c>
      <c r="C2712" s="59">
        <v>208</v>
      </c>
      <c r="D2712" s="59">
        <v>83</v>
      </c>
      <c r="E2712" s="59">
        <v>54</v>
      </c>
      <c r="F2712" s="59">
        <v>27</v>
      </c>
      <c r="G2712" s="59">
        <v>433</v>
      </c>
    </row>
    <row r="2713" spans="1:7" x14ac:dyDescent="0.25">
      <c r="A2713" s="59">
        <v>50</v>
      </c>
      <c r="B2713" s="59">
        <v>98</v>
      </c>
      <c r="C2713" s="59">
        <v>190</v>
      </c>
      <c r="D2713" s="59">
        <v>80</v>
      </c>
      <c r="E2713" s="59">
        <v>64</v>
      </c>
      <c r="F2713" s="59">
        <v>30</v>
      </c>
      <c r="G2713" s="59">
        <v>494</v>
      </c>
    </row>
    <row r="2714" spans="1:7" x14ac:dyDescent="0.25">
      <c r="A2714" s="59">
        <v>68</v>
      </c>
      <c r="B2714" s="59">
        <v>91</v>
      </c>
      <c r="C2714" s="59">
        <v>178</v>
      </c>
      <c r="D2714" s="59">
        <v>76</v>
      </c>
      <c r="E2714" s="59">
        <v>45</v>
      </c>
      <c r="F2714" s="59">
        <v>23</v>
      </c>
      <c r="G2714" s="59">
        <v>965</v>
      </c>
    </row>
    <row r="2715" spans="1:7" x14ac:dyDescent="0.25">
      <c r="A2715" s="59">
        <v>64</v>
      </c>
      <c r="B2715" s="59">
        <v>68</v>
      </c>
      <c r="C2715" s="59">
        <v>123</v>
      </c>
      <c r="D2715" s="59">
        <v>47</v>
      </c>
      <c r="E2715" s="59">
        <v>25</v>
      </c>
      <c r="F2715" s="59">
        <v>13</v>
      </c>
      <c r="G2715" s="59">
        <v>821</v>
      </c>
    </row>
    <row r="2716" spans="1:7" x14ac:dyDescent="0.25">
      <c r="A2716" s="59">
        <v>27</v>
      </c>
      <c r="B2716" s="59">
        <v>37</v>
      </c>
      <c r="C2716" s="59">
        <v>66</v>
      </c>
      <c r="D2716" s="59">
        <v>25</v>
      </c>
      <c r="E2716" s="59">
        <v>19</v>
      </c>
      <c r="F2716" s="59">
        <v>7</v>
      </c>
      <c r="G2716" s="59">
        <v>775</v>
      </c>
    </row>
    <row r="2717" spans="1:7" x14ac:dyDescent="0.25">
      <c r="A2717" s="59">
        <v>159</v>
      </c>
      <c r="B2717" s="59">
        <v>176</v>
      </c>
      <c r="C2717" s="59">
        <v>311</v>
      </c>
      <c r="D2717" s="59">
        <v>69</v>
      </c>
      <c r="E2717" s="59">
        <v>69</v>
      </c>
      <c r="F2717" s="59">
        <v>38</v>
      </c>
      <c r="G2717" s="59">
        <v>962</v>
      </c>
    </row>
    <row r="2718" spans="1:7" x14ac:dyDescent="0.25">
      <c r="A2718" s="59">
        <v>0</v>
      </c>
      <c r="B2718" s="59">
        <v>87</v>
      </c>
      <c r="C2718" s="59">
        <v>160</v>
      </c>
      <c r="D2718" s="59">
        <v>63</v>
      </c>
      <c r="E2718" s="59">
        <v>87</v>
      </c>
      <c r="F2718" s="59">
        <v>57</v>
      </c>
      <c r="G2718" s="59">
        <v>521</v>
      </c>
    </row>
    <row r="2719" spans="1:7" x14ac:dyDescent="0.25">
      <c r="A2719" s="59">
        <v>36</v>
      </c>
      <c r="B2719" s="59">
        <v>68</v>
      </c>
      <c r="C2719" s="59">
        <v>127</v>
      </c>
      <c r="D2719" s="59">
        <v>51</v>
      </c>
      <c r="E2719" s="59">
        <v>44</v>
      </c>
      <c r="F2719" s="59">
        <v>16</v>
      </c>
      <c r="G2719" s="59">
        <v>311</v>
      </c>
    </row>
    <row r="2720" spans="1:7" x14ac:dyDescent="0.25">
      <c r="A2720" s="59">
        <v>46</v>
      </c>
      <c r="B2720" s="59">
        <v>58</v>
      </c>
      <c r="C2720" s="59">
        <v>110</v>
      </c>
      <c r="D2720" s="59">
        <v>45</v>
      </c>
      <c r="E2720" s="59">
        <v>27</v>
      </c>
      <c r="F2720" s="59">
        <v>14</v>
      </c>
      <c r="G2720" s="59">
        <v>605</v>
      </c>
    </row>
    <row r="2721" spans="1:7" x14ac:dyDescent="0.25">
      <c r="A2721" s="59">
        <v>22</v>
      </c>
      <c r="B2721" s="59">
        <v>70</v>
      </c>
      <c r="C2721" s="59">
        <v>135</v>
      </c>
      <c r="D2721" s="59">
        <v>57</v>
      </c>
      <c r="E2721" s="59">
        <v>55</v>
      </c>
      <c r="F2721" s="59">
        <v>21</v>
      </c>
      <c r="G2721" s="59">
        <v>313</v>
      </c>
    </row>
    <row r="2722" spans="1:7" x14ac:dyDescent="0.25">
      <c r="A2722" s="59">
        <v>58</v>
      </c>
      <c r="B2722" s="59">
        <v>82</v>
      </c>
      <c r="C2722" s="59">
        <v>161</v>
      </c>
      <c r="D2722" s="59">
        <v>69</v>
      </c>
      <c r="E2722" s="59">
        <v>43</v>
      </c>
      <c r="F2722" s="59">
        <v>21</v>
      </c>
      <c r="G2722" s="59">
        <v>965</v>
      </c>
    </row>
    <row r="2723" spans="1:7" x14ac:dyDescent="0.25">
      <c r="A2723" s="59">
        <v>45</v>
      </c>
      <c r="B2723" s="59">
        <v>51</v>
      </c>
      <c r="C2723" s="59">
        <v>91</v>
      </c>
      <c r="D2723" s="59">
        <v>34</v>
      </c>
      <c r="E2723" s="59">
        <v>21</v>
      </c>
      <c r="F2723" s="59">
        <v>9</v>
      </c>
      <c r="G2723" s="59">
        <v>821</v>
      </c>
    </row>
    <row r="2724" spans="1:7" x14ac:dyDescent="0.25">
      <c r="A2724" s="59">
        <v>70</v>
      </c>
      <c r="B2724" s="59">
        <v>72</v>
      </c>
      <c r="C2724" s="59">
        <v>129</v>
      </c>
      <c r="D2724" s="59">
        <v>49</v>
      </c>
      <c r="E2724" s="59">
        <v>25</v>
      </c>
      <c r="F2724" s="59">
        <v>13</v>
      </c>
      <c r="G2724" s="59">
        <v>779</v>
      </c>
    </row>
    <row r="2725" spans="1:7" x14ac:dyDescent="0.25">
      <c r="A2725" s="59">
        <v>108</v>
      </c>
      <c r="B2725" s="59">
        <v>134</v>
      </c>
      <c r="C2725" s="59">
        <v>237</v>
      </c>
      <c r="D2725" s="59">
        <v>88</v>
      </c>
      <c r="E2725" s="59">
        <v>61</v>
      </c>
      <c r="F2725" s="59">
        <v>29</v>
      </c>
      <c r="G2725" s="59">
        <v>653</v>
      </c>
    </row>
    <row r="2726" spans="1:7" x14ac:dyDescent="0.25">
      <c r="A2726" s="59">
        <v>145</v>
      </c>
      <c r="B2726" s="59">
        <v>155</v>
      </c>
      <c r="C2726" s="59">
        <v>285</v>
      </c>
      <c r="D2726" s="59">
        <v>90</v>
      </c>
      <c r="E2726" s="59">
        <v>57</v>
      </c>
      <c r="F2726" s="59">
        <v>34</v>
      </c>
      <c r="G2726" s="59">
        <v>502</v>
      </c>
    </row>
    <row r="2727" spans="1:7" x14ac:dyDescent="0.25">
      <c r="A2727" s="59">
        <v>25</v>
      </c>
      <c r="B2727" s="59">
        <v>132</v>
      </c>
      <c r="C2727" s="59">
        <v>242</v>
      </c>
      <c r="D2727" s="59">
        <v>95</v>
      </c>
      <c r="E2727" s="59">
        <v>115</v>
      </c>
      <c r="F2727" s="59">
        <v>86</v>
      </c>
      <c r="G2727" s="59">
        <v>554</v>
      </c>
    </row>
    <row r="2728" spans="1:7" x14ac:dyDescent="0.25">
      <c r="A2728" s="59">
        <v>86</v>
      </c>
      <c r="B2728" s="59">
        <v>112</v>
      </c>
      <c r="C2728" s="59">
        <v>208</v>
      </c>
      <c r="D2728" s="59">
        <v>83</v>
      </c>
      <c r="E2728" s="59">
        <v>54</v>
      </c>
      <c r="F2728" s="59">
        <v>27</v>
      </c>
      <c r="G2728" s="59">
        <v>433</v>
      </c>
    </row>
    <row r="2729" spans="1:7" x14ac:dyDescent="0.25">
      <c r="A2729" s="59">
        <v>19</v>
      </c>
      <c r="B2729" s="59">
        <v>67</v>
      </c>
      <c r="C2729" s="59">
        <v>129</v>
      </c>
      <c r="D2729" s="59">
        <v>54</v>
      </c>
      <c r="E2729" s="59">
        <v>54</v>
      </c>
      <c r="F2729" s="59">
        <v>20</v>
      </c>
      <c r="G2729" s="59">
        <v>337</v>
      </c>
    </row>
    <row r="2730" spans="1:7" x14ac:dyDescent="0.25">
      <c r="A2730" s="59">
        <v>39</v>
      </c>
      <c r="B2730" s="59">
        <v>45</v>
      </c>
      <c r="C2730" s="59">
        <v>80</v>
      </c>
      <c r="D2730" s="59">
        <v>30</v>
      </c>
      <c r="E2730" s="59">
        <v>19</v>
      </c>
      <c r="F2730" s="59">
        <v>8</v>
      </c>
      <c r="G2730" s="59">
        <v>820</v>
      </c>
    </row>
    <row r="2731" spans="1:7" x14ac:dyDescent="0.25">
      <c r="A2731" s="59">
        <v>24</v>
      </c>
      <c r="B2731" s="59">
        <v>32</v>
      </c>
      <c r="C2731" s="59">
        <v>56</v>
      </c>
      <c r="D2731" s="59">
        <v>21</v>
      </c>
      <c r="E2731" s="59">
        <v>16</v>
      </c>
      <c r="F2731" s="59">
        <v>5</v>
      </c>
      <c r="G2731" s="59">
        <v>454</v>
      </c>
    </row>
    <row r="2732" spans="1:7" x14ac:dyDescent="0.25">
      <c r="A2732" s="59">
        <v>589</v>
      </c>
      <c r="B2732" s="59">
        <v>451</v>
      </c>
      <c r="C2732" s="59">
        <v>553</v>
      </c>
      <c r="D2732" s="59">
        <v>68</v>
      </c>
      <c r="E2732" s="59">
        <v>54</v>
      </c>
      <c r="F2732" s="59">
        <v>22</v>
      </c>
      <c r="G2732" s="59">
        <v>-348</v>
      </c>
    </row>
    <row r="2733" spans="1:7" x14ac:dyDescent="0.25">
      <c r="A2733" s="59">
        <v>-18</v>
      </c>
      <c r="B2733" s="59">
        <v>65</v>
      </c>
      <c r="C2733" s="59">
        <v>125</v>
      </c>
      <c r="D2733" s="59">
        <v>52</v>
      </c>
      <c r="E2733" s="59">
        <v>77</v>
      </c>
      <c r="F2733" s="59">
        <v>47</v>
      </c>
      <c r="G2733" s="59">
        <v>458</v>
      </c>
    </row>
    <row r="2734" spans="1:7" x14ac:dyDescent="0.25">
      <c r="A2734" s="59">
        <v>140</v>
      </c>
      <c r="B2734" s="59">
        <v>163</v>
      </c>
      <c r="C2734" s="59">
        <v>346</v>
      </c>
      <c r="D2734" s="59">
        <v>164</v>
      </c>
      <c r="E2734" s="59">
        <v>69</v>
      </c>
      <c r="F2734" s="59">
        <v>45</v>
      </c>
      <c r="G2734" s="59">
        <v>1091</v>
      </c>
    </row>
    <row r="2735" spans="1:7" x14ac:dyDescent="0.25">
      <c r="A2735" s="59">
        <v>-4</v>
      </c>
      <c r="B2735" s="59">
        <v>44</v>
      </c>
      <c r="C2735" s="59">
        <v>84</v>
      </c>
      <c r="D2735" s="59">
        <v>35</v>
      </c>
      <c r="E2735" s="59">
        <v>47</v>
      </c>
      <c r="F2735" s="59">
        <v>13</v>
      </c>
      <c r="G2735" s="59">
        <v>197</v>
      </c>
    </row>
    <row r="2736" spans="1:7" x14ac:dyDescent="0.25">
      <c r="A2736" s="59">
        <v>18</v>
      </c>
      <c r="B2736" s="59">
        <v>28</v>
      </c>
      <c r="C2736" s="59">
        <v>50</v>
      </c>
      <c r="D2736" s="59">
        <v>19</v>
      </c>
      <c r="E2736" s="59">
        <v>16</v>
      </c>
      <c r="F2736" s="59">
        <v>5</v>
      </c>
      <c r="G2736" s="59">
        <v>820</v>
      </c>
    </row>
    <row r="2737" spans="1:7" x14ac:dyDescent="0.25">
      <c r="A2737" s="59">
        <v>47</v>
      </c>
      <c r="B2737" s="59">
        <v>43</v>
      </c>
      <c r="C2737" s="59">
        <v>46</v>
      </c>
      <c r="D2737" s="59">
        <v>0</v>
      </c>
      <c r="E2737" s="59">
        <v>11</v>
      </c>
      <c r="F2737" s="59">
        <v>0</v>
      </c>
      <c r="G2737" s="59">
        <v>688</v>
      </c>
    </row>
    <row r="2738" spans="1:7" x14ac:dyDescent="0.25">
      <c r="A2738" s="59">
        <v>49</v>
      </c>
      <c r="B2738" s="59">
        <v>72</v>
      </c>
      <c r="C2738" s="59">
        <v>129</v>
      </c>
      <c r="D2738" s="59">
        <v>49</v>
      </c>
      <c r="E2738" s="59">
        <v>39</v>
      </c>
      <c r="F2738" s="59">
        <v>15</v>
      </c>
      <c r="G2738" s="59">
        <v>241</v>
      </c>
    </row>
    <row r="2739" spans="1:7" x14ac:dyDescent="0.25">
      <c r="A2739" s="59">
        <v>40</v>
      </c>
      <c r="B2739" s="59">
        <v>75</v>
      </c>
      <c r="C2739" s="59">
        <v>133</v>
      </c>
      <c r="D2739" s="59">
        <v>50</v>
      </c>
      <c r="E2739" s="59">
        <v>48</v>
      </c>
      <c r="F2739" s="59">
        <v>16</v>
      </c>
      <c r="G2739" s="59">
        <v>372</v>
      </c>
    </row>
    <row r="2740" spans="1:7" x14ac:dyDescent="0.25">
      <c r="A2740" s="59">
        <v>-9</v>
      </c>
      <c r="B2740" s="59">
        <v>63</v>
      </c>
      <c r="C2740" s="59">
        <v>114</v>
      </c>
      <c r="D2740" s="59">
        <v>44</v>
      </c>
      <c r="E2740" s="59">
        <v>69</v>
      </c>
      <c r="F2740" s="59">
        <v>40</v>
      </c>
      <c r="G2740" s="59">
        <v>261</v>
      </c>
    </row>
    <row r="2741" spans="1:7" x14ac:dyDescent="0.25">
      <c r="A2741" s="59">
        <v>-13</v>
      </c>
      <c r="B2741" s="59">
        <v>36</v>
      </c>
      <c r="C2741" s="59">
        <v>69</v>
      </c>
      <c r="D2741" s="59">
        <v>29</v>
      </c>
      <c r="E2741" s="59">
        <v>45</v>
      </c>
      <c r="F2741" s="59">
        <v>11</v>
      </c>
      <c r="G2741" s="59">
        <v>169</v>
      </c>
    </row>
    <row r="2742" spans="1:7" x14ac:dyDescent="0.25">
      <c r="A2742" s="59">
        <v>123</v>
      </c>
      <c r="B2742" s="59">
        <v>117</v>
      </c>
      <c r="C2742" s="59">
        <v>211</v>
      </c>
      <c r="D2742" s="59">
        <v>81</v>
      </c>
      <c r="E2742" s="59">
        <v>34</v>
      </c>
      <c r="F2742" s="59">
        <v>22</v>
      </c>
      <c r="G2742" s="59">
        <v>460</v>
      </c>
    </row>
    <row r="2743" spans="1:7" x14ac:dyDescent="0.25">
      <c r="A2743" s="59">
        <v>367</v>
      </c>
      <c r="B2743" s="59">
        <v>378</v>
      </c>
      <c r="C2743" s="59">
        <v>680</v>
      </c>
      <c r="D2743" s="59">
        <v>252</v>
      </c>
      <c r="E2743" s="59">
        <v>131</v>
      </c>
      <c r="F2743" s="59">
        <v>98</v>
      </c>
      <c r="G2743" s="59">
        <v>1558</v>
      </c>
    </row>
    <row r="2744" spans="1:7" x14ac:dyDescent="0.25">
      <c r="A2744" s="59">
        <v>-156</v>
      </c>
      <c r="B2744" s="59">
        <v>-20</v>
      </c>
      <c r="C2744" s="59">
        <v>201</v>
      </c>
      <c r="D2744" s="59">
        <v>179</v>
      </c>
      <c r="E2744" s="59">
        <v>85</v>
      </c>
      <c r="F2744" s="59">
        <v>64</v>
      </c>
      <c r="G2744" s="59">
        <v>1811</v>
      </c>
    </row>
    <row r="2745" spans="1:7" x14ac:dyDescent="0.25">
      <c r="A2745" s="59">
        <v>156</v>
      </c>
      <c r="B2745" s="59">
        <v>145</v>
      </c>
      <c r="C2745" s="59">
        <v>261</v>
      </c>
      <c r="D2745" s="59">
        <v>84</v>
      </c>
      <c r="E2745" s="59">
        <v>40</v>
      </c>
      <c r="F2745" s="59">
        <v>28</v>
      </c>
      <c r="G2745" s="59">
        <v>822</v>
      </c>
    </row>
    <row r="2746" spans="1:7" x14ac:dyDescent="0.25">
      <c r="A2746" s="59">
        <v>141</v>
      </c>
      <c r="B2746" s="59">
        <v>132</v>
      </c>
      <c r="C2746" s="59">
        <v>238</v>
      </c>
      <c r="D2746" s="59">
        <v>91</v>
      </c>
      <c r="E2746" s="59">
        <v>37</v>
      </c>
      <c r="F2746" s="59">
        <v>25</v>
      </c>
      <c r="G2746" s="59">
        <v>777</v>
      </c>
    </row>
    <row r="2747" spans="1:7" x14ac:dyDescent="0.25">
      <c r="A2747" s="59">
        <v>410</v>
      </c>
      <c r="B2747" s="59">
        <v>428</v>
      </c>
      <c r="C2747" s="59">
        <v>759</v>
      </c>
      <c r="D2747" s="59">
        <v>289</v>
      </c>
      <c r="E2747" s="59">
        <v>152</v>
      </c>
      <c r="F2747" s="59">
        <v>99</v>
      </c>
      <c r="G2747" s="59">
        <v>2108</v>
      </c>
    </row>
    <row r="2748" spans="1:7" x14ac:dyDescent="0.25">
      <c r="A2748" s="59">
        <v>-304</v>
      </c>
      <c r="B2748" s="59">
        <v>-59</v>
      </c>
      <c r="C2748" s="59">
        <v>70</v>
      </c>
      <c r="D2748" s="59">
        <v>88</v>
      </c>
      <c r="E2748" s="59">
        <v>146</v>
      </c>
      <c r="F2748" s="59">
        <v>113</v>
      </c>
      <c r="G2748" s="59">
        <v>1382</v>
      </c>
    </row>
    <row r="2749" spans="1:7" x14ac:dyDescent="0.25">
      <c r="A2749" s="59">
        <v>349</v>
      </c>
      <c r="B2749" s="59">
        <v>325</v>
      </c>
      <c r="C2749" s="59">
        <v>601</v>
      </c>
      <c r="D2749" s="59">
        <v>190</v>
      </c>
      <c r="E2749" s="59">
        <v>90</v>
      </c>
      <c r="F2749" s="59">
        <v>66</v>
      </c>
      <c r="G2749" s="59">
        <v>1262</v>
      </c>
    </row>
    <row r="2750" spans="1:7" x14ac:dyDescent="0.25">
      <c r="A2750" s="59">
        <v>56</v>
      </c>
      <c r="B2750" s="59">
        <v>67</v>
      </c>
      <c r="C2750" s="59">
        <v>127</v>
      </c>
      <c r="D2750" s="59">
        <v>52</v>
      </c>
      <c r="E2750" s="59">
        <v>29</v>
      </c>
      <c r="F2750" s="59">
        <v>17</v>
      </c>
      <c r="G2750" s="59">
        <v>605</v>
      </c>
    </row>
    <row r="2751" spans="1:7" x14ac:dyDescent="0.25">
      <c r="A2751" s="59">
        <v>52</v>
      </c>
      <c r="B2751" s="59">
        <v>98</v>
      </c>
      <c r="C2751" s="59">
        <v>190</v>
      </c>
      <c r="D2751" s="59">
        <v>80</v>
      </c>
      <c r="E2751" s="59">
        <v>63</v>
      </c>
      <c r="F2751" s="59">
        <v>30</v>
      </c>
      <c r="G2751" s="59">
        <v>494</v>
      </c>
    </row>
    <row r="2752" spans="1:7" x14ac:dyDescent="0.25">
      <c r="A2752" s="59">
        <v>45</v>
      </c>
      <c r="B2752" s="59">
        <v>51</v>
      </c>
      <c r="C2752" s="59">
        <v>92</v>
      </c>
      <c r="D2752" s="59">
        <v>35</v>
      </c>
      <c r="E2752" s="59">
        <v>21</v>
      </c>
      <c r="F2752" s="59">
        <v>9</v>
      </c>
      <c r="G2752" s="59">
        <v>776</v>
      </c>
    </row>
    <row r="2753" spans="1:7" x14ac:dyDescent="0.25">
      <c r="A2753" s="59">
        <v>71</v>
      </c>
      <c r="B2753" s="59">
        <v>72</v>
      </c>
      <c r="C2753" s="59">
        <v>129</v>
      </c>
      <c r="D2753" s="59">
        <v>49</v>
      </c>
      <c r="E2753" s="59">
        <v>24</v>
      </c>
      <c r="F2753" s="59">
        <v>13</v>
      </c>
      <c r="G2753" s="59">
        <v>779</v>
      </c>
    </row>
    <row r="2754" spans="1:7" x14ac:dyDescent="0.25">
      <c r="A2754" s="59">
        <v>1</v>
      </c>
      <c r="B2754" s="59">
        <v>87</v>
      </c>
      <c r="C2754" s="59">
        <v>160</v>
      </c>
      <c r="D2754" s="59">
        <v>63</v>
      </c>
      <c r="E2754" s="59">
        <v>86</v>
      </c>
      <c r="F2754" s="59">
        <v>57</v>
      </c>
      <c r="G2754" s="59">
        <v>37</v>
      </c>
    </row>
    <row r="2755" spans="1:7" x14ac:dyDescent="0.25">
      <c r="A2755" s="59">
        <v>67</v>
      </c>
      <c r="B2755" s="59">
        <v>84</v>
      </c>
      <c r="C2755" s="59">
        <v>142</v>
      </c>
      <c r="D2755" s="59">
        <v>49</v>
      </c>
      <c r="E2755" s="59">
        <v>39</v>
      </c>
      <c r="F2755" s="59">
        <v>15</v>
      </c>
      <c r="G2755" s="59">
        <v>342</v>
      </c>
    </row>
    <row r="2756" spans="1:7" x14ac:dyDescent="0.25">
      <c r="A2756" s="59">
        <v>46</v>
      </c>
      <c r="B2756" s="59">
        <v>68</v>
      </c>
      <c r="C2756" s="59">
        <v>121</v>
      </c>
      <c r="D2756" s="59">
        <v>46</v>
      </c>
      <c r="E2756" s="59">
        <v>37</v>
      </c>
      <c r="F2756" s="59">
        <v>14</v>
      </c>
      <c r="G2756" s="59">
        <v>388</v>
      </c>
    </row>
    <row r="2757" spans="1:7" x14ac:dyDescent="0.25">
      <c r="A2757" s="59">
        <v>18</v>
      </c>
      <c r="B2757" s="59">
        <v>28</v>
      </c>
      <c r="C2757" s="59">
        <v>50</v>
      </c>
      <c r="D2757" s="59">
        <v>19</v>
      </c>
      <c r="E2757" s="59">
        <v>16</v>
      </c>
      <c r="F2757" s="59">
        <v>5</v>
      </c>
      <c r="G2757" s="59">
        <v>820</v>
      </c>
    </row>
    <row r="2758" spans="1:7" x14ac:dyDescent="0.25">
      <c r="A2758" s="59">
        <v>4</v>
      </c>
      <c r="B2758" s="59">
        <v>33</v>
      </c>
      <c r="C2758" s="59">
        <v>65</v>
      </c>
      <c r="D2758" s="59">
        <v>28</v>
      </c>
      <c r="E2758" s="59">
        <v>30</v>
      </c>
      <c r="F2758" s="59">
        <v>8</v>
      </c>
      <c r="G2758" s="59">
        <v>964</v>
      </c>
    </row>
    <row r="2759" spans="1:7" x14ac:dyDescent="0.25">
      <c r="A2759" s="59">
        <v>40</v>
      </c>
      <c r="B2759" s="59">
        <v>75</v>
      </c>
      <c r="C2759" s="59">
        <v>133</v>
      </c>
      <c r="D2759" s="59">
        <v>50</v>
      </c>
      <c r="E2759" s="59">
        <v>48</v>
      </c>
      <c r="F2759" s="59">
        <v>16</v>
      </c>
      <c r="G2759" s="59">
        <v>372</v>
      </c>
    </row>
    <row r="2760" spans="1:7" x14ac:dyDescent="0.25">
      <c r="A2760" s="59">
        <v>-16</v>
      </c>
      <c r="B2760" s="59">
        <v>40</v>
      </c>
      <c r="C2760" s="59">
        <v>142</v>
      </c>
      <c r="D2760" s="59">
        <v>93</v>
      </c>
      <c r="E2760" s="59">
        <v>51</v>
      </c>
      <c r="F2760" s="59">
        <v>28</v>
      </c>
      <c r="G2760" s="59">
        <v>840</v>
      </c>
    </row>
    <row r="2761" spans="1:7" x14ac:dyDescent="0.25">
      <c r="A2761" s="59">
        <v>-13</v>
      </c>
      <c r="B2761" s="59">
        <v>36</v>
      </c>
      <c r="C2761" s="59">
        <v>69</v>
      </c>
      <c r="D2761" s="59">
        <v>29</v>
      </c>
      <c r="E2761" s="59">
        <v>45</v>
      </c>
      <c r="F2761" s="59">
        <v>11</v>
      </c>
      <c r="G2761" s="59">
        <v>-39</v>
      </c>
    </row>
    <row r="2762" spans="1:7" x14ac:dyDescent="0.25">
      <c r="A2762" s="59">
        <v>-9</v>
      </c>
      <c r="B2762" s="59">
        <v>63</v>
      </c>
      <c r="C2762" s="59">
        <v>114</v>
      </c>
      <c r="D2762" s="59">
        <v>44</v>
      </c>
      <c r="E2762" s="59">
        <v>69</v>
      </c>
      <c r="F2762" s="59">
        <v>40</v>
      </c>
      <c r="G2762" s="59">
        <v>261</v>
      </c>
    </row>
    <row r="2763" spans="1:7" x14ac:dyDescent="0.25">
      <c r="A2763" s="59">
        <v>18</v>
      </c>
      <c r="B2763" s="59">
        <v>51</v>
      </c>
      <c r="C2763" s="59">
        <v>94</v>
      </c>
      <c r="D2763" s="59">
        <v>37</v>
      </c>
      <c r="E2763" s="59">
        <v>39</v>
      </c>
      <c r="F2763" s="59">
        <v>12</v>
      </c>
      <c r="G2763" s="59">
        <v>195</v>
      </c>
    </row>
    <row r="2764" spans="1:7" x14ac:dyDescent="0.25">
      <c r="A2764" s="59">
        <v>22</v>
      </c>
      <c r="B2764" s="59">
        <v>70</v>
      </c>
      <c r="C2764" s="59">
        <v>135</v>
      </c>
      <c r="D2764" s="59">
        <v>57</v>
      </c>
      <c r="E2764" s="59">
        <v>55</v>
      </c>
      <c r="F2764" s="59">
        <v>21</v>
      </c>
      <c r="G2764" s="59">
        <v>313</v>
      </c>
    </row>
    <row r="2765" spans="1:7" x14ac:dyDescent="0.25">
      <c r="A2765" s="59">
        <v>24</v>
      </c>
      <c r="B2765" s="59">
        <v>132</v>
      </c>
      <c r="C2765" s="59">
        <v>242</v>
      </c>
      <c r="D2765" s="59">
        <v>95</v>
      </c>
      <c r="E2765" s="59">
        <v>116</v>
      </c>
      <c r="F2765" s="59">
        <v>86</v>
      </c>
      <c r="G2765" s="59">
        <v>554</v>
      </c>
    </row>
    <row r="2766" spans="1:7" x14ac:dyDescent="0.25">
      <c r="A2766" s="59">
        <v>49</v>
      </c>
      <c r="B2766" s="59">
        <v>60</v>
      </c>
      <c r="C2766" s="59">
        <v>113</v>
      </c>
      <c r="D2766" s="59">
        <v>46</v>
      </c>
      <c r="E2766" s="59">
        <v>27</v>
      </c>
      <c r="F2766" s="59">
        <v>15</v>
      </c>
      <c r="G2766" s="59">
        <v>608</v>
      </c>
    </row>
    <row r="2767" spans="1:7" x14ac:dyDescent="0.25">
      <c r="A2767" s="59">
        <v>37</v>
      </c>
      <c r="B2767" s="59">
        <v>45</v>
      </c>
      <c r="C2767" s="59">
        <v>80</v>
      </c>
      <c r="D2767" s="59">
        <v>30</v>
      </c>
      <c r="E2767" s="59">
        <v>20</v>
      </c>
      <c r="F2767" s="59">
        <v>8</v>
      </c>
      <c r="G2767" s="59">
        <v>820</v>
      </c>
    </row>
    <row r="2768" spans="1:7" x14ac:dyDescent="0.25">
      <c r="A2768" s="59">
        <v>145</v>
      </c>
      <c r="B2768" s="59">
        <v>155</v>
      </c>
      <c r="C2768" s="59">
        <v>285</v>
      </c>
      <c r="D2768" s="59">
        <v>132</v>
      </c>
      <c r="E2768" s="59">
        <v>57</v>
      </c>
      <c r="F2768" s="59">
        <v>34</v>
      </c>
      <c r="G2768" s="59">
        <v>-120</v>
      </c>
    </row>
    <row r="2769" spans="1:7" x14ac:dyDescent="0.25">
      <c r="A2769" s="59">
        <v>24</v>
      </c>
      <c r="B2769" s="59">
        <v>32</v>
      </c>
      <c r="C2769" s="59">
        <v>56</v>
      </c>
      <c r="D2769" s="59">
        <v>21</v>
      </c>
      <c r="E2769" s="59">
        <v>16</v>
      </c>
      <c r="F2769" s="59">
        <v>5</v>
      </c>
      <c r="G2769" s="59">
        <v>454</v>
      </c>
    </row>
    <row r="2770" spans="1:7" x14ac:dyDescent="0.25">
      <c r="A2770" s="59">
        <v>110</v>
      </c>
      <c r="B2770" s="59">
        <v>134</v>
      </c>
      <c r="C2770" s="59">
        <v>237</v>
      </c>
      <c r="D2770" s="59">
        <v>88</v>
      </c>
      <c r="E2770" s="59">
        <v>60</v>
      </c>
      <c r="F2770" s="59">
        <v>29</v>
      </c>
      <c r="G2770" s="59">
        <v>653</v>
      </c>
    </row>
    <row r="2771" spans="1:7" x14ac:dyDescent="0.25">
      <c r="A2771" s="59">
        <v>42</v>
      </c>
      <c r="B2771" s="59">
        <v>74</v>
      </c>
      <c r="C2771" s="59">
        <v>137</v>
      </c>
      <c r="D2771" s="59">
        <v>55</v>
      </c>
      <c r="E2771" s="59">
        <v>46</v>
      </c>
      <c r="F2771" s="59">
        <v>18</v>
      </c>
      <c r="G2771" s="59">
        <v>336</v>
      </c>
    </row>
    <row r="2772" spans="1:7" x14ac:dyDescent="0.25">
      <c r="A2772" s="59">
        <v>40</v>
      </c>
      <c r="B2772" s="59">
        <v>64</v>
      </c>
      <c r="C2772" s="59">
        <v>114</v>
      </c>
      <c r="D2772" s="59">
        <v>43</v>
      </c>
      <c r="E2772" s="59">
        <v>37</v>
      </c>
      <c r="F2772" s="59">
        <v>13</v>
      </c>
      <c r="G2772" s="59">
        <v>363</v>
      </c>
    </row>
    <row r="2773" spans="1:7" x14ac:dyDescent="0.25">
      <c r="A2773" s="59">
        <v>239</v>
      </c>
      <c r="B2773" s="59">
        <v>247</v>
      </c>
      <c r="C2773" s="59">
        <v>486</v>
      </c>
      <c r="D2773" s="59">
        <v>233</v>
      </c>
      <c r="E2773" s="59">
        <v>86</v>
      </c>
      <c r="F2773" s="59">
        <v>64</v>
      </c>
      <c r="G2773" s="59">
        <v>969</v>
      </c>
    </row>
    <row r="2774" spans="1:7" x14ac:dyDescent="0.25">
      <c r="A2774" s="59">
        <v>93</v>
      </c>
      <c r="B2774" s="59">
        <v>100</v>
      </c>
      <c r="C2774" s="59">
        <v>190</v>
      </c>
      <c r="D2774" s="59">
        <v>78</v>
      </c>
      <c r="E2774" s="59">
        <v>37</v>
      </c>
      <c r="F2774" s="59">
        <v>25</v>
      </c>
      <c r="G2774" s="59">
        <v>593</v>
      </c>
    </row>
    <row r="2775" spans="1:7" x14ac:dyDescent="0.25">
      <c r="A2775" s="59">
        <v>71</v>
      </c>
      <c r="B2775" s="59">
        <v>102</v>
      </c>
      <c r="C2775" s="59">
        <v>181</v>
      </c>
      <c r="D2775" s="59">
        <v>68</v>
      </c>
      <c r="E2775" s="59">
        <v>54</v>
      </c>
      <c r="F2775" s="59">
        <v>22</v>
      </c>
      <c r="G2775" s="59">
        <v>9</v>
      </c>
    </row>
    <row r="2776" spans="1:7" x14ac:dyDescent="0.25">
      <c r="A2776" s="59">
        <v>142</v>
      </c>
      <c r="B2776" s="59">
        <v>132</v>
      </c>
      <c r="C2776" s="59">
        <v>238</v>
      </c>
      <c r="D2776" s="59">
        <v>91</v>
      </c>
      <c r="E2776" s="59">
        <v>36</v>
      </c>
      <c r="F2776" s="59">
        <v>25</v>
      </c>
      <c r="G2776" s="59">
        <v>777</v>
      </c>
    </row>
    <row r="2777" spans="1:7" x14ac:dyDescent="0.25">
      <c r="A2777" s="59">
        <v>125</v>
      </c>
      <c r="B2777" s="59">
        <v>117</v>
      </c>
      <c r="C2777" s="59">
        <v>211</v>
      </c>
      <c r="D2777" s="59">
        <v>81</v>
      </c>
      <c r="E2777" s="59">
        <v>33</v>
      </c>
      <c r="F2777" s="59">
        <v>22</v>
      </c>
      <c r="G2777" s="59">
        <v>460</v>
      </c>
    </row>
    <row r="2778" spans="1:7" x14ac:dyDescent="0.25">
      <c r="A2778" s="59">
        <v>50</v>
      </c>
      <c r="B2778" s="59">
        <v>72</v>
      </c>
      <c r="C2778" s="59">
        <v>129</v>
      </c>
      <c r="D2778" s="59">
        <v>49</v>
      </c>
      <c r="E2778" s="59">
        <v>38</v>
      </c>
      <c r="F2778" s="59">
        <v>15</v>
      </c>
      <c r="G2778" s="59">
        <v>241</v>
      </c>
    </row>
    <row r="2779" spans="1:7" x14ac:dyDescent="0.25">
      <c r="A2779" s="59">
        <v>42</v>
      </c>
      <c r="B2779" s="59">
        <v>75</v>
      </c>
      <c r="C2779" s="59">
        <v>133</v>
      </c>
      <c r="D2779" s="59">
        <v>50</v>
      </c>
      <c r="E2779" s="59">
        <v>47</v>
      </c>
      <c r="F2779" s="59">
        <v>16</v>
      </c>
      <c r="G2779" s="59">
        <v>372</v>
      </c>
    </row>
    <row r="2780" spans="1:7" x14ac:dyDescent="0.25">
      <c r="A2780" s="59">
        <v>-16</v>
      </c>
      <c r="B2780" s="59">
        <v>40</v>
      </c>
      <c r="C2780" s="59">
        <v>142</v>
      </c>
      <c r="D2780" s="59">
        <v>93</v>
      </c>
      <c r="E2780" s="59">
        <v>51</v>
      </c>
      <c r="F2780" s="59">
        <v>28</v>
      </c>
      <c r="G2780" s="59">
        <v>840</v>
      </c>
    </row>
    <row r="2781" spans="1:7" x14ac:dyDescent="0.25">
      <c r="A2781" s="59">
        <v>-9</v>
      </c>
      <c r="B2781" s="59">
        <v>63</v>
      </c>
      <c r="C2781" s="59">
        <v>114</v>
      </c>
      <c r="D2781" s="59">
        <v>44</v>
      </c>
      <c r="E2781" s="59">
        <v>69</v>
      </c>
      <c r="F2781" s="59">
        <v>40</v>
      </c>
      <c r="G2781" s="59">
        <v>261</v>
      </c>
    </row>
    <row r="2782" spans="1:7" x14ac:dyDescent="0.25">
      <c r="A2782" s="59">
        <v>16</v>
      </c>
      <c r="B2782" s="59">
        <v>51</v>
      </c>
      <c r="C2782" s="59">
        <v>94</v>
      </c>
      <c r="D2782" s="59">
        <v>37</v>
      </c>
      <c r="E2782" s="59">
        <v>40</v>
      </c>
      <c r="F2782" s="59">
        <v>12</v>
      </c>
      <c r="G2782" s="59">
        <v>195</v>
      </c>
    </row>
    <row r="2783" spans="1:7" x14ac:dyDescent="0.25">
      <c r="A2783" s="59">
        <v>-12</v>
      </c>
      <c r="B2783" s="59">
        <v>36</v>
      </c>
      <c r="C2783" s="59">
        <v>69</v>
      </c>
      <c r="D2783" s="59">
        <v>29</v>
      </c>
      <c r="E2783" s="59">
        <v>44</v>
      </c>
      <c r="F2783" s="59">
        <v>11</v>
      </c>
      <c r="G2783" s="59">
        <v>169</v>
      </c>
    </row>
    <row r="2784" spans="1:7" x14ac:dyDescent="0.25">
      <c r="A2784" s="59">
        <v>64</v>
      </c>
      <c r="B2784" s="59">
        <v>67</v>
      </c>
      <c r="C2784" s="59">
        <v>119</v>
      </c>
      <c r="D2784" s="59">
        <v>45</v>
      </c>
      <c r="E2784" s="59">
        <v>24</v>
      </c>
      <c r="F2784" s="59">
        <v>12</v>
      </c>
      <c r="G2784" s="59">
        <v>777</v>
      </c>
    </row>
    <row r="2785" spans="1:7" x14ac:dyDescent="0.25">
      <c r="A2785" s="59">
        <v>55</v>
      </c>
      <c r="B2785" s="59">
        <v>67</v>
      </c>
      <c r="C2785" s="59">
        <v>127</v>
      </c>
      <c r="D2785" s="59">
        <v>52</v>
      </c>
      <c r="E2785" s="59">
        <v>30</v>
      </c>
      <c r="F2785" s="59">
        <v>17</v>
      </c>
      <c r="G2785" s="59">
        <v>605</v>
      </c>
    </row>
    <row r="2786" spans="1:7" x14ac:dyDescent="0.25">
      <c r="A2786" s="59">
        <v>64</v>
      </c>
      <c r="B2786" s="59">
        <v>68</v>
      </c>
      <c r="C2786" s="59">
        <v>123</v>
      </c>
      <c r="D2786" s="59">
        <v>47</v>
      </c>
      <c r="E2786" s="59">
        <v>25</v>
      </c>
      <c r="F2786" s="59">
        <v>13</v>
      </c>
      <c r="G2786" s="59">
        <v>821</v>
      </c>
    </row>
    <row r="2787" spans="1:7" x14ac:dyDescent="0.25">
      <c r="A2787" s="59">
        <v>70</v>
      </c>
      <c r="B2787" s="59">
        <v>91</v>
      </c>
      <c r="C2787" s="59">
        <v>178</v>
      </c>
      <c r="D2787" s="59">
        <v>76</v>
      </c>
      <c r="E2787" s="59">
        <v>44</v>
      </c>
      <c r="F2787" s="59">
        <v>23</v>
      </c>
      <c r="G2787" s="59">
        <v>965</v>
      </c>
    </row>
    <row r="2788" spans="1:7" x14ac:dyDescent="0.25">
      <c r="A2788" s="59">
        <v>37</v>
      </c>
      <c r="B2788" s="59">
        <v>68</v>
      </c>
      <c r="C2788" s="59">
        <v>127</v>
      </c>
      <c r="D2788" s="59">
        <v>51</v>
      </c>
      <c r="E2788" s="59">
        <v>43</v>
      </c>
      <c r="F2788" s="59">
        <v>16</v>
      </c>
      <c r="G2788" s="59">
        <v>311</v>
      </c>
    </row>
    <row r="2789" spans="1:7" x14ac:dyDescent="0.25">
      <c r="A2789" s="59">
        <v>50</v>
      </c>
      <c r="B2789" s="59">
        <v>98</v>
      </c>
      <c r="C2789" s="59">
        <v>190</v>
      </c>
      <c r="D2789" s="59">
        <v>80</v>
      </c>
      <c r="E2789" s="59">
        <v>64</v>
      </c>
      <c r="F2789" s="59">
        <v>30</v>
      </c>
      <c r="G2789" s="59">
        <v>494</v>
      </c>
    </row>
    <row r="2790" spans="1:7" x14ac:dyDescent="0.25">
      <c r="A2790" s="59">
        <v>157</v>
      </c>
      <c r="B2790" s="59">
        <v>145</v>
      </c>
      <c r="C2790" s="59">
        <v>261</v>
      </c>
      <c r="D2790" s="59">
        <v>99</v>
      </c>
      <c r="E2790" s="59">
        <v>39</v>
      </c>
      <c r="F2790" s="59">
        <v>28</v>
      </c>
      <c r="G2790" s="59">
        <v>822</v>
      </c>
    </row>
    <row r="2791" spans="1:7" x14ac:dyDescent="0.25">
      <c r="A2791" s="59">
        <v>240</v>
      </c>
      <c r="B2791" s="59">
        <v>247</v>
      </c>
      <c r="C2791" s="59">
        <v>486</v>
      </c>
      <c r="D2791" s="59">
        <v>149</v>
      </c>
      <c r="E2791" s="59">
        <v>85</v>
      </c>
      <c r="F2791" s="59">
        <v>64</v>
      </c>
      <c r="G2791" s="59">
        <v>969</v>
      </c>
    </row>
    <row r="2792" spans="1:7" x14ac:dyDescent="0.25">
      <c r="A2792" s="59">
        <v>92</v>
      </c>
      <c r="B2792" s="59">
        <v>100</v>
      </c>
      <c r="C2792" s="59">
        <v>190</v>
      </c>
      <c r="D2792" s="59">
        <v>78</v>
      </c>
      <c r="E2792" s="59">
        <v>38</v>
      </c>
      <c r="F2792" s="59">
        <v>25</v>
      </c>
      <c r="G2792" s="59">
        <v>593</v>
      </c>
    </row>
    <row r="2793" spans="1:7" x14ac:dyDescent="0.25">
      <c r="A2793" s="59">
        <v>142</v>
      </c>
      <c r="B2793" s="59">
        <v>132</v>
      </c>
      <c r="C2793" s="59">
        <v>238</v>
      </c>
      <c r="D2793" s="59">
        <v>91</v>
      </c>
      <c r="E2793" s="59">
        <v>36</v>
      </c>
      <c r="F2793" s="59">
        <v>25</v>
      </c>
      <c r="G2793" s="59">
        <v>777</v>
      </c>
    </row>
    <row r="2794" spans="1:7" x14ac:dyDescent="0.25">
      <c r="A2794" s="59">
        <v>123</v>
      </c>
      <c r="B2794" s="59">
        <v>117</v>
      </c>
      <c r="C2794" s="59">
        <v>211</v>
      </c>
      <c r="D2794" s="59">
        <v>81</v>
      </c>
      <c r="E2794" s="59">
        <v>34</v>
      </c>
      <c r="F2794" s="59">
        <v>22</v>
      </c>
      <c r="G2794" s="59">
        <v>460</v>
      </c>
    </row>
    <row r="2795" spans="1:7" x14ac:dyDescent="0.25">
      <c r="A2795" s="59">
        <v>71</v>
      </c>
      <c r="B2795" s="59">
        <v>102</v>
      </c>
      <c r="C2795" s="59">
        <v>181</v>
      </c>
      <c r="D2795" s="59">
        <v>68</v>
      </c>
      <c r="E2795" s="59">
        <v>54</v>
      </c>
      <c r="F2795" s="59">
        <v>22</v>
      </c>
      <c r="G2795" s="59">
        <v>559</v>
      </c>
    </row>
    <row r="2796" spans="1:7" x14ac:dyDescent="0.25">
      <c r="A2796" s="59">
        <v>220</v>
      </c>
      <c r="B2796" s="59">
        <v>239</v>
      </c>
      <c r="C2796" s="59">
        <v>509</v>
      </c>
      <c r="D2796" s="59">
        <v>230</v>
      </c>
      <c r="E2796" s="59">
        <v>91</v>
      </c>
      <c r="F2796" s="59">
        <v>66</v>
      </c>
      <c r="G2796" s="59">
        <v>1464</v>
      </c>
    </row>
    <row r="2797" spans="1:7" x14ac:dyDescent="0.25">
      <c r="A2797" s="59">
        <v>39</v>
      </c>
      <c r="B2797" s="59">
        <v>173</v>
      </c>
      <c r="C2797" s="59">
        <v>318</v>
      </c>
      <c r="D2797" s="59">
        <v>118</v>
      </c>
      <c r="E2797" s="59">
        <v>147</v>
      </c>
      <c r="F2797" s="59">
        <v>113</v>
      </c>
      <c r="G2797" s="59">
        <v>729</v>
      </c>
    </row>
    <row r="2798" spans="1:7" x14ac:dyDescent="0.25">
      <c r="A2798" s="59">
        <v>326</v>
      </c>
      <c r="B2798" s="59">
        <v>335</v>
      </c>
      <c r="C2798" s="59">
        <v>626</v>
      </c>
      <c r="D2798" s="59">
        <v>304</v>
      </c>
      <c r="E2798" s="59">
        <v>115</v>
      </c>
      <c r="F2798" s="59">
        <v>83</v>
      </c>
      <c r="G2798" s="59">
        <v>1316</v>
      </c>
    </row>
    <row r="2799" spans="1:7" x14ac:dyDescent="0.25">
      <c r="A2799" s="59">
        <v>-113</v>
      </c>
      <c r="B2799" s="59">
        <v>-13</v>
      </c>
      <c r="C2799" s="59">
        <v>117</v>
      </c>
      <c r="D2799" s="59">
        <v>117</v>
      </c>
      <c r="E2799" s="59">
        <v>63</v>
      </c>
      <c r="F2799" s="59">
        <v>39</v>
      </c>
      <c r="G2799" s="59">
        <v>964</v>
      </c>
    </row>
    <row r="2800" spans="1:7" x14ac:dyDescent="0.25">
      <c r="A2800" s="59">
        <v>410</v>
      </c>
      <c r="B2800" s="59">
        <v>428</v>
      </c>
      <c r="C2800" s="59">
        <v>759</v>
      </c>
      <c r="D2800" s="59">
        <v>280</v>
      </c>
      <c r="E2800" s="59">
        <v>152</v>
      </c>
      <c r="F2800" s="59">
        <v>99</v>
      </c>
      <c r="G2800" s="59">
        <v>2108</v>
      </c>
    </row>
    <row r="2801" spans="1:7" x14ac:dyDescent="0.25">
      <c r="A2801" s="59">
        <v>-209</v>
      </c>
      <c r="B2801" s="59">
        <v>-32</v>
      </c>
      <c r="C2801" s="59">
        <v>169</v>
      </c>
      <c r="D2801" s="59">
        <v>164</v>
      </c>
      <c r="E2801" s="59">
        <v>109</v>
      </c>
      <c r="F2801" s="59">
        <v>63</v>
      </c>
      <c r="G2801" s="59">
        <v>1564</v>
      </c>
    </row>
    <row r="2802" spans="1:7" x14ac:dyDescent="0.25">
      <c r="A2802" s="59">
        <v>40</v>
      </c>
      <c r="B2802" s="59">
        <v>173</v>
      </c>
      <c r="C2802" s="59">
        <v>318</v>
      </c>
      <c r="D2802" s="59">
        <v>131</v>
      </c>
      <c r="E2802" s="59">
        <v>146</v>
      </c>
      <c r="F2802" s="59">
        <v>113</v>
      </c>
      <c r="G2802" s="59">
        <v>729</v>
      </c>
    </row>
    <row r="2803" spans="1:7" x14ac:dyDescent="0.25">
      <c r="A2803" s="59">
        <v>232</v>
      </c>
      <c r="B2803" s="59">
        <v>265</v>
      </c>
      <c r="C2803" s="59">
        <v>486</v>
      </c>
      <c r="D2803" s="59">
        <v>162</v>
      </c>
      <c r="E2803" s="59">
        <v>109</v>
      </c>
      <c r="F2803" s="59">
        <v>63</v>
      </c>
      <c r="G2803" s="59">
        <v>865</v>
      </c>
    </row>
    <row r="2804" spans="1:7" x14ac:dyDescent="0.25">
      <c r="A2804" s="59">
        <v>171</v>
      </c>
      <c r="B2804" s="59">
        <v>178</v>
      </c>
      <c r="C2804" s="59">
        <v>321</v>
      </c>
      <c r="D2804" s="59">
        <v>120</v>
      </c>
      <c r="E2804" s="59">
        <v>63</v>
      </c>
      <c r="F2804" s="59">
        <v>39</v>
      </c>
      <c r="G2804" s="59">
        <v>611</v>
      </c>
    </row>
    <row r="2805" spans="1:7" x14ac:dyDescent="0.25">
      <c r="A2805" s="59">
        <v>325</v>
      </c>
      <c r="B2805" s="59">
        <v>335</v>
      </c>
      <c r="C2805" s="59">
        <v>626</v>
      </c>
      <c r="D2805" s="59">
        <v>214</v>
      </c>
      <c r="E2805" s="59">
        <v>116</v>
      </c>
      <c r="F2805" s="59">
        <v>83</v>
      </c>
      <c r="G2805" s="59">
        <v>1316</v>
      </c>
    </row>
    <row r="2806" spans="1:7" x14ac:dyDescent="0.25">
      <c r="A2806" s="59">
        <v>221</v>
      </c>
      <c r="B2806" s="59">
        <v>239</v>
      </c>
      <c r="C2806" s="59">
        <v>509</v>
      </c>
      <c r="D2806" s="59">
        <v>194</v>
      </c>
      <c r="E2806" s="59">
        <v>90</v>
      </c>
      <c r="F2806" s="59">
        <v>66</v>
      </c>
      <c r="G2806" s="59">
        <v>1464</v>
      </c>
    </row>
    <row r="2807" spans="1:7" x14ac:dyDescent="0.25">
      <c r="A2807" s="59">
        <v>-542</v>
      </c>
      <c r="B2807" s="59">
        <v>-260</v>
      </c>
      <c r="C2807" s="59">
        <v>28</v>
      </c>
      <c r="D2807" s="59">
        <v>266</v>
      </c>
      <c r="E2807" s="59">
        <v>131</v>
      </c>
      <c r="F2807" s="59">
        <v>98</v>
      </c>
      <c r="G2807" s="59">
        <v>3049</v>
      </c>
    </row>
    <row r="2808" spans="1:7" x14ac:dyDescent="0.25">
      <c r="A2808" s="59">
        <v>47</v>
      </c>
      <c r="B2808" s="59">
        <v>43</v>
      </c>
      <c r="C2808" s="59">
        <v>46</v>
      </c>
      <c r="D2808" s="59">
        <v>0</v>
      </c>
      <c r="E2808" s="59">
        <v>11</v>
      </c>
      <c r="F2808" s="59">
        <v>0</v>
      </c>
      <c r="G2808" s="59">
        <v>688</v>
      </c>
    </row>
    <row r="2809" spans="1:7" x14ac:dyDescent="0.25">
      <c r="A2809" s="59">
        <v>16</v>
      </c>
      <c r="B2809" s="59">
        <v>28</v>
      </c>
      <c r="C2809" s="59">
        <v>50</v>
      </c>
      <c r="D2809" s="59">
        <v>19</v>
      </c>
      <c r="E2809" s="59">
        <v>17</v>
      </c>
      <c r="F2809" s="59">
        <v>5</v>
      </c>
      <c r="G2809" s="59">
        <v>820</v>
      </c>
    </row>
    <row r="2810" spans="1:7" x14ac:dyDescent="0.25">
      <c r="A2810" s="59">
        <v>15</v>
      </c>
      <c r="B2810" s="59">
        <v>26</v>
      </c>
      <c r="C2810" s="59">
        <v>46</v>
      </c>
      <c r="D2810" s="59">
        <v>17</v>
      </c>
      <c r="E2810" s="59">
        <v>16</v>
      </c>
      <c r="F2810" s="59">
        <v>4</v>
      </c>
      <c r="G2810" s="59">
        <v>776</v>
      </c>
    </row>
    <row r="2811" spans="1:7" x14ac:dyDescent="0.25">
      <c r="A2811" s="59">
        <v>-3</v>
      </c>
      <c r="B2811" s="59">
        <v>44</v>
      </c>
      <c r="C2811" s="59">
        <v>84</v>
      </c>
      <c r="D2811" s="59">
        <v>35</v>
      </c>
      <c r="E2811" s="59">
        <v>46</v>
      </c>
      <c r="F2811" s="59">
        <v>13</v>
      </c>
      <c r="G2811" s="59">
        <v>197</v>
      </c>
    </row>
    <row r="2812" spans="1:7" x14ac:dyDescent="0.25">
      <c r="A2812" s="59">
        <v>6</v>
      </c>
      <c r="B2812" s="59">
        <v>33</v>
      </c>
      <c r="C2812" s="59">
        <v>65</v>
      </c>
      <c r="D2812" s="59">
        <v>28</v>
      </c>
      <c r="E2812" s="59">
        <v>29</v>
      </c>
      <c r="F2812" s="59">
        <v>8</v>
      </c>
      <c r="G2812" s="59">
        <v>964</v>
      </c>
    </row>
    <row r="2813" spans="1:7" x14ac:dyDescent="0.25">
      <c r="A2813" s="59">
        <v>46</v>
      </c>
      <c r="B2813" s="59">
        <v>52</v>
      </c>
      <c r="C2813" s="59">
        <v>93</v>
      </c>
      <c r="D2813" s="59">
        <v>35</v>
      </c>
      <c r="E2813" s="59">
        <v>21</v>
      </c>
      <c r="F2813" s="59">
        <v>9</v>
      </c>
      <c r="G2813" s="59">
        <v>777</v>
      </c>
    </row>
    <row r="2814" spans="1:7" x14ac:dyDescent="0.25">
      <c r="A2814" s="59">
        <v>47</v>
      </c>
      <c r="B2814" s="59">
        <v>60</v>
      </c>
      <c r="C2814" s="59">
        <v>113</v>
      </c>
      <c r="D2814" s="59">
        <v>46</v>
      </c>
      <c r="E2814" s="59">
        <v>28</v>
      </c>
      <c r="F2814" s="59">
        <v>15</v>
      </c>
      <c r="G2814" s="59">
        <v>608</v>
      </c>
    </row>
    <row r="2815" spans="1:7" x14ac:dyDescent="0.25">
      <c r="A2815" s="59">
        <v>22</v>
      </c>
      <c r="B2815" s="59">
        <v>32</v>
      </c>
      <c r="C2815" s="59">
        <v>56</v>
      </c>
      <c r="D2815" s="59">
        <v>21</v>
      </c>
      <c r="E2815" s="59">
        <v>17</v>
      </c>
      <c r="F2815" s="59">
        <v>5</v>
      </c>
      <c r="G2815" s="59">
        <v>454</v>
      </c>
    </row>
    <row r="2816" spans="1:7" x14ac:dyDescent="0.25">
      <c r="A2816" s="59">
        <v>108</v>
      </c>
      <c r="B2816" s="59">
        <v>134</v>
      </c>
      <c r="C2816" s="59">
        <v>237</v>
      </c>
      <c r="D2816" s="59">
        <v>88</v>
      </c>
      <c r="E2816" s="59">
        <v>61</v>
      </c>
      <c r="F2816" s="59">
        <v>29</v>
      </c>
      <c r="G2816" s="59">
        <v>653</v>
      </c>
    </row>
    <row r="2817" spans="1:7" x14ac:dyDescent="0.25">
      <c r="A2817" s="59">
        <v>145</v>
      </c>
      <c r="B2817" s="59">
        <v>155</v>
      </c>
      <c r="C2817" s="59">
        <v>285</v>
      </c>
      <c r="D2817" s="59">
        <v>80</v>
      </c>
      <c r="E2817" s="59">
        <v>57</v>
      </c>
      <c r="F2817" s="59">
        <v>34</v>
      </c>
      <c r="G2817" s="59">
        <v>502</v>
      </c>
    </row>
    <row r="2818" spans="1:7" x14ac:dyDescent="0.25">
      <c r="A2818" s="59">
        <v>19</v>
      </c>
      <c r="B2818" s="59">
        <v>67</v>
      </c>
      <c r="C2818" s="59">
        <v>129</v>
      </c>
      <c r="D2818" s="59">
        <v>54</v>
      </c>
      <c r="E2818" s="59">
        <v>54</v>
      </c>
      <c r="F2818" s="59">
        <v>20</v>
      </c>
      <c r="G2818" s="59">
        <v>337</v>
      </c>
    </row>
    <row r="2819" spans="1:7" x14ac:dyDescent="0.25">
      <c r="A2819" s="59">
        <v>42</v>
      </c>
      <c r="B2819" s="59">
        <v>74</v>
      </c>
      <c r="C2819" s="59">
        <v>137</v>
      </c>
      <c r="D2819" s="59">
        <v>55</v>
      </c>
      <c r="E2819" s="59">
        <v>46</v>
      </c>
      <c r="F2819" s="59">
        <v>18</v>
      </c>
      <c r="G2819" s="59">
        <v>336</v>
      </c>
    </row>
    <row r="2820" spans="1:7" x14ac:dyDescent="0.25">
      <c r="A2820" s="59">
        <v>138</v>
      </c>
      <c r="B2820" s="59">
        <v>163</v>
      </c>
      <c r="C2820" s="59">
        <v>346</v>
      </c>
      <c r="D2820" s="59">
        <v>157</v>
      </c>
      <c r="E2820" s="59">
        <v>70</v>
      </c>
      <c r="F2820" s="59">
        <v>45</v>
      </c>
      <c r="G2820" s="59">
        <v>1091</v>
      </c>
    </row>
    <row r="2821" spans="1:7" x14ac:dyDescent="0.25">
      <c r="A2821" s="59">
        <v>-4</v>
      </c>
      <c r="B2821" s="59">
        <v>73</v>
      </c>
      <c r="C2821" s="59">
        <v>133</v>
      </c>
      <c r="D2821" s="59">
        <v>52</v>
      </c>
      <c r="E2821" s="59">
        <v>76</v>
      </c>
      <c r="F2821" s="59">
        <v>47</v>
      </c>
      <c r="G2821" s="59">
        <v>433</v>
      </c>
    </row>
    <row r="2822" spans="1:7" x14ac:dyDescent="0.25">
      <c r="A2822" s="59">
        <v>12</v>
      </c>
      <c r="B2822" s="59">
        <v>70</v>
      </c>
      <c r="C2822" s="59">
        <v>127</v>
      </c>
      <c r="D2822" s="59">
        <v>49</v>
      </c>
      <c r="E2822" s="59">
        <v>62</v>
      </c>
      <c r="F2822" s="59">
        <v>16</v>
      </c>
      <c r="G2822" s="59">
        <v>399</v>
      </c>
    </row>
    <row r="2823" spans="1:7" x14ac:dyDescent="0.25">
      <c r="A2823" s="59">
        <v>42</v>
      </c>
      <c r="B2823" s="59">
        <v>64</v>
      </c>
      <c r="C2823" s="59">
        <v>114</v>
      </c>
      <c r="D2823" s="59">
        <v>43</v>
      </c>
      <c r="E2823" s="59">
        <v>36</v>
      </c>
      <c r="F2823" s="59">
        <v>13</v>
      </c>
      <c r="G2823" s="59">
        <v>363</v>
      </c>
    </row>
    <row r="2824" spans="1:7" x14ac:dyDescent="0.25">
      <c r="A2824" s="59">
        <v>157</v>
      </c>
      <c r="B2824" s="59">
        <v>176</v>
      </c>
      <c r="C2824" s="59">
        <v>311</v>
      </c>
      <c r="D2824" s="59">
        <v>170</v>
      </c>
      <c r="E2824" s="59">
        <v>70</v>
      </c>
      <c r="F2824" s="59">
        <v>38</v>
      </c>
      <c r="G2824" s="59">
        <v>962</v>
      </c>
    </row>
    <row r="2825" spans="1:7" x14ac:dyDescent="0.25">
      <c r="A2825" s="59">
        <v>45</v>
      </c>
      <c r="B2825" s="59">
        <v>51</v>
      </c>
      <c r="C2825" s="59">
        <v>92</v>
      </c>
      <c r="D2825" s="59">
        <v>35</v>
      </c>
      <c r="E2825" s="59">
        <v>21</v>
      </c>
      <c r="F2825" s="59">
        <v>9</v>
      </c>
      <c r="G2825" s="59">
        <v>776</v>
      </c>
    </row>
    <row r="2826" spans="1:7" x14ac:dyDescent="0.25">
      <c r="A2826" s="59">
        <v>67</v>
      </c>
      <c r="B2826" s="59">
        <v>84</v>
      </c>
      <c r="C2826" s="59">
        <v>142</v>
      </c>
      <c r="D2826" s="59">
        <v>49</v>
      </c>
      <c r="E2826" s="59">
        <v>39</v>
      </c>
      <c r="F2826" s="59">
        <v>15</v>
      </c>
      <c r="G2826" s="59">
        <v>342</v>
      </c>
    </row>
    <row r="2827" spans="1:7" x14ac:dyDescent="0.25">
      <c r="A2827" s="59">
        <v>45</v>
      </c>
      <c r="B2827" s="59">
        <v>68</v>
      </c>
      <c r="C2827" s="59">
        <v>121</v>
      </c>
      <c r="D2827" s="59">
        <v>46</v>
      </c>
      <c r="E2827" s="59">
        <v>38</v>
      </c>
      <c r="F2827" s="59">
        <v>14</v>
      </c>
      <c r="G2827" s="59">
        <v>388</v>
      </c>
    </row>
    <row r="2828" spans="1:7" x14ac:dyDescent="0.25">
      <c r="A2828" s="59">
        <v>0</v>
      </c>
      <c r="B2828" s="59">
        <v>87</v>
      </c>
      <c r="C2828" s="59">
        <v>160</v>
      </c>
      <c r="D2828" s="59">
        <v>63</v>
      </c>
      <c r="E2828" s="59">
        <v>87</v>
      </c>
      <c r="F2828" s="59">
        <v>57</v>
      </c>
      <c r="G2828" s="59">
        <v>521</v>
      </c>
    </row>
    <row r="2829" spans="1:7" x14ac:dyDescent="0.25">
      <c r="A2829" s="59">
        <v>47</v>
      </c>
      <c r="B2829" s="59">
        <v>58</v>
      </c>
      <c r="C2829" s="59">
        <v>110</v>
      </c>
      <c r="D2829" s="59">
        <v>45</v>
      </c>
      <c r="E2829" s="59">
        <v>26</v>
      </c>
      <c r="F2829" s="59">
        <v>14</v>
      </c>
      <c r="G2829" s="59">
        <v>605</v>
      </c>
    </row>
    <row r="2830" spans="1:7" x14ac:dyDescent="0.25">
      <c r="A2830" s="59">
        <v>22</v>
      </c>
      <c r="B2830" s="59">
        <v>70</v>
      </c>
      <c r="C2830" s="59">
        <v>135</v>
      </c>
      <c r="D2830" s="59">
        <v>57</v>
      </c>
      <c r="E2830" s="59">
        <v>55</v>
      </c>
      <c r="F2830" s="59">
        <v>21</v>
      </c>
      <c r="G2830" s="59">
        <v>313</v>
      </c>
    </row>
    <row r="2831" spans="1:7" x14ac:dyDescent="0.25">
      <c r="A2831" s="59">
        <v>58</v>
      </c>
      <c r="B2831" s="59">
        <v>82</v>
      </c>
      <c r="C2831" s="59">
        <v>161</v>
      </c>
      <c r="D2831" s="59">
        <v>69</v>
      </c>
      <c r="E2831" s="59">
        <v>43</v>
      </c>
      <c r="F2831" s="59">
        <v>21</v>
      </c>
      <c r="G2831" s="59">
        <v>965</v>
      </c>
    </row>
    <row r="2832" spans="1:7" x14ac:dyDescent="0.25">
      <c r="A2832" s="59">
        <v>80</v>
      </c>
      <c r="B2832" s="59">
        <v>100</v>
      </c>
      <c r="C2832" s="59">
        <v>180</v>
      </c>
      <c r="D2832" s="59">
        <v>69</v>
      </c>
      <c r="E2832" s="59">
        <v>46</v>
      </c>
      <c r="F2832" s="59">
        <v>22</v>
      </c>
      <c r="G2832" s="59">
        <v>340</v>
      </c>
    </row>
    <row r="2833" spans="1:7" x14ac:dyDescent="0.25">
      <c r="A2833" s="59">
        <v>25</v>
      </c>
      <c r="B2833" s="59">
        <v>132</v>
      </c>
      <c r="C2833" s="59">
        <v>242</v>
      </c>
      <c r="D2833" s="59">
        <v>95</v>
      </c>
      <c r="E2833" s="59">
        <v>115</v>
      </c>
      <c r="F2833" s="59">
        <v>86</v>
      </c>
      <c r="G2833" s="59">
        <v>554</v>
      </c>
    </row>
    <row r="2834" spans="1:7" x14ac:dyDescent="0.25">
      <c r="A2834" s="59">
        <v>115</v>
      </c>
      <c r="B2834" s="59">
        <v>149</v>
      </c>
      <c r="C2834" s="59">
        <v>295</v>
      </c>
      <c r="D2834" s="59">
        <v>106</v>
      </c>
      <c r="E2834" s="59">
        <v>61</v>
      </c>
      <c r="F2834" s="59">
        <v>41</v>
      </c>
      <c r="G2834" s="59">
        <v>1156</v>
      </c>
    </row>
    <row r="2835" spans="1:7" x14ac:dyDescent="0.25">
      <c r="A2835" s="59">
        <v>-4</v>
      </c>
      <c r="B2835" s="59">
        <v>75</v>
      </c>
      <c r="C2835" s="59">
        <v>127</v>
      </c>
      <c r="D2835" s="59">
        <v>53</v>
      </c>
      <c r="E2835" s="59">
        <v>73</v>
      </c>
      <c r="F2835" s="59">
        <v>48</v>
      </c>
      <c r="G2835" s="59">
        <v>458</v>
      </c>
    </row>
    <row r="2836" spans="1:7" x14ac:dyDescent="0.25">
      <c r="A2836" s="59">
        <v>36</v>
      </c>
      <c r="B2836" s="59">
        <v>71</v>
      </c>
      <c r="C2836" s="59">
        <v>122</v>
      </c>
      <c r="D2836" s="59">
        <v>52</v>
      </c>
      <c r="E2836" s="59">
        <v>42</v>
      </c>
      <c r="F2836" s="59">
        <v>17</v>
      </c>
      <c r="G2836" s="59">
        <v>361</v>
      </c>
    </row>
    <row r="2837" spans="1:7" x14ac:dyDescent="0.25">
      <c r="A2837" s="59">
        <v>17</v>
      </c>
      <c r="B2837" s="59">
        <v>65</v>
      </c>
      <c r="C2837" s="59">
        <v>117</v>
      </c>
      <c r="D2837" s="59">
        <v>53</v>
      </c>
      <c r="E2837" s="59">
        <v>49</v>
      </c>
      <c r="F2837" s="59">
        <v>20</v>
      </c>
      <c r="G2837" s="59">
        <v>361</v>
      </c>
    </row>
    <row r="2838" spans="1:7" x14ac:dyDescent="0.25">
      <c r="A2838" s="59">
        <v>37</v>
      </c>
      <c r="B2838" s="59">
        <v>66</v>
      </c>
      <c r="C2838" s="59">
        <v>121</v>
      </c>
      <c r="D2838" s="59">
        <v>56</v>
      </c>
      <c r="E2838" s="59">
        <v>36</v>
      </c>
      <c r="F2838" s="59">
        <v>17</v>
      </c>
      <c r="G2838" s="59">
        <v>992</v>
      </c>
    </row>
    <row r="2839" spans="1:7" x14ac:dyDescent="0.25">
      <c r="A2839" s="59">
        <v>41</v>
      </c>
      <c r="B2839" s="59">
        <v>56</v>
      </c>
      <c r="C2839" s="59">
        <v>98</v>
      </c>
      <c r="D2839" s="59">
        <v>43</v>
      </c>
      <c r="E2839" s="59">
        <v>24</v>
      </c>
      <c r="F2839" s="59">
        <v>14</v>
      </c>
      <c r="G2839" s="59">
        <v>602</v>
      </c>
    </row>
    <row r="2840" spans="1:7" x14ac:dyDescent="0.25">
      <c r="A2840" s="59">
        <v>121</v>
      </c>
      <c r="B2840" s="59">
        <v>124</v>
      </c>
      <c r="C2840" s="59">
        <v>208</v>
      </c>
      <c r="D2840" s="59">
        <v>86</v>
      </c>
      <c r="E2840" s="59">
        <v>33</v>
      </c>
      <c r="F2840" s="59">
        <v>24</v>
      </c>
      <c r="G2840" s="59">
        <v>499</v>
      </c>
    </row>
    <row r="2841" spans="1:7" x14ac:dyDescent="0.25">
      <c r="A2841" s="59">
        <v>61</v>
      </c>
      <c r="B2841" s="59">
        <v>96</v>
      </c>
      <c r="C2841" s="59">
        <v>159</v>
      </c>
      <c r="D2841" s="59">
        <v>64</v>
      </c>
      <c r="E2841" s="59">
        <v>48</v>
      </c>
      <c r="F2841" s="59">
        <v>21</v>
      </c>
      <c r="G2841" s="59">
        <v>593</v>
      </c>
    </row>
    <row r="2842" spans="1:7" x14ac:dyDescent="0.25">
      <c r="A2842" s="59">
        <v>153</v>
      </c>
      <c r="B2842" s="59">
        <v>152</v>
      </c>
      <c r="C2842" s="59">
        <v>254</v>
      </c>
      <c r="D2842" s="59">
        <v>88</v>
      </c>
      <c r="E2842" s="59">
        <v>38</v>
      </c>
      <c r="F2842" s="59">
        <v>29</v>
      </c>
      <c r="G2842" s="59">
        <v>821</v>
      </c>
    </row>
    <row r="2843" spans="1:7" x14ac:dyDescent="0.25">
      <c r="A2843" s="59">
        <v>94</v>
      </c>
      <c r="B2843" s="59">
        <v>107</v>
      </c>
      <c r="C2843" s="59">
        <v>188</v>
      </c>
      <c r="D2843" s="59">
        <v>83</v>
      </c>
      <c r="E2843" s="59">
        <v>36</v>
      </c>
      <c r="F2843" s="59">
        <v>27</v>
      </c>
      <c r="G2843" s="59">
        <v>584</v>
      </c>
    </row>
    <row r="2844" spans="1:7" x14ac:dyDescent="0.25">
      <c r="A2844" s="59">
        <v>155</v>
      </c>
      <c r="B2844" s="59">
        <v>152</v>
      </c>
      <c r="C2844" s="59">
        <v>254</v>
      </c>
      <c r="D2844" s="59">
        <v>85</v>
      </c>
      <c r="E2844" s="59">
        <v>37</v>
      </c>
      <c r="F2844" s="59">
        <v>29</v>
      </c>
      <c r="G2844" s="59">
        <v>871</v>
      </c>
    </row>
    <row r="2845" spans="1:7" x14ac:dyDescent="0.25">
      <c r="A2845" s="59">
        <v>155</v>
      </c>
      <c r="B2845" s="59">
        <v>152</v>
      </c>
      <c r="C2845" s="59">
        <v>254</v>
      </c>
      <c r="D2845" s="59">
        <v>133</v>
      </c>
      <c r="E2845" s="59">
        <v>37</v>
      </c>
      <c r="F2845" s="59">
        <v>29</v>
      </c>
      <c r="G2845" s="59">
        <v>821</v>
      </c>
    </row>
    <row r="2846" spans="1:7" x14ac:dyDescent="0.25">
      <c r="A2846" s="59">
        <v>94</v>
      </c>
      <c r="B2846" s="59">
        <v>107</v>
      </c>
      <c r="C2846" s="59">
        <v>188</v>
      </c>
      <c r="D2846" s="59">
        <v>83</v>
      </c>
      <c r="E2846" s="59">
        <v>36</v>
      </c>
      <c r="F2846" s="59">
        <v>27</v>
      </c>
      <c r="G2846" s="59">
        <v>584</v>
      </c>
    </row>
    <row r="2847" spans="1:7" x14ac:dyDescent="0.25">
      <c r="A2847" s="59">
        <v>155</v>
      </c>
      <c r="B2847" s="59">
        <v>152</v>
      </c>
      <c r="C2847" s="59">
        <v>254</v>
      </c>
      <c r="D2847" s="59">
        <v>86</v>
      </c>
      <c r="E2847" s="59">
        <v>37</v>
      </c>
      <c r="F2847" s="59">
        <v>29</v>
      </c>
      <c r="G2847" s="59">
        <v>871</v>
      </c>
    </row>
    <row r="2848" spans="1:7" x14ac:dyDescent="0.25">
      <c r="A2848" s="59">
        <v>121</v>
      </c>
      <c r="B2848" s="59">
        <v>124</v>
      </c>
      <c r="C2848" s="59">
        <v>208</v>
      </c>
      <c r="D2848" s="59">
        <v>86</v>
      </c>
      <c r="E2848" s="59">
        <v>33</v>
      </c>
      <c r="F2848" s="59">
        <v>24</v>
      </c>
      <c r="G2848" s="59">
        <v>499</v>
      </c>
    </row>
    <row r="2849" spans="1:7" x14ac:dyDescent="0.25">
      <c r="A2849" s="59">
        <v>61</v>
      </c>
      <c r="B2849" s="59">
        <v>96</v>
      </c>
      <c r="C2849" s="59">
        <v>159</v>
      </c>
      <c r="D2849" s="59">
        <v>64</v>
      </c>
      <c r="E2849" s="59">
        <v>48</v>
      </c>
      <c r="F2849" s="59">
        <v>21</v>
      </c>
      <c r="G2849" s="59">
        <v>593</v>
      </c>
    </row>
    <row r="2850" spans="1:7" x14ac:dyDescent="0.25">
      <c r="A2850" s="59">
        <v>317</v>
      </c>
      <c r="B2850" s="59">
        <v>349</v>
      </c>
      <c r="C2850" s="59">
        <v>607</v>
      </c>
      <c r="D2850" s="59">
        <v>214</v>
      </c>
      <c r="E2850" s="59">
        <v>111</v>
      </c>
      <c r="F2850" s="59">
        <v>86</v>
      </c>
      <c r="G2850" s="59">
        <v>1433</v>
      </c>
    </row>
    <row r="2851" spans="1:7" x14ac:dyDescent="0.25">
      <c r="A2851" s="59">
        <v>228</v>
      </c>
      <c r="B2851" s="59">
        <v>261</v>
      </c>
      <c r="C2851" s="59">
        <v>516</v>
      </c>
      <c r="D2851" s="59">
        <v>221</v>
      </c>
      <c r="E2851" s="59">
        <v>89</v>
      </c>
      <c r="F2851" s="59">
        <v>72</v>
      </c>
      <c r="G2851" s="59">
        <v>1559</v>
      </c>
    </row>
    <row r="2852" spans="1:7" x14ac:dyDescent="0.25">
      <c r="A2852" s="59">
        <v>222</v>
      </c>
      <c r="B2852" s="59">
        <v>270</v>
      </c>
      <c r="C2852" s="59">
        <v>461</v>
      </c>
      <c r="D2852" s="59">
        <v>193</v>
      </c>
      <c r="E2852" s="59">
        <v>101</v>
      </c>
      <c r="F2852" s="59">
        <v>64</v>
      </c>
      <c r="G2852" s="59">
        <v>956</v>
      </c>
    </row>
    <row r="2853" spans="1:7" x14ac:dyDescent="0.25">
      <c r="A2853" s="59">
        <v>168</v>
      </c>
      <c r="B2853" s="59">
        <v>185</v>
      </c>
      <c r="C2853" s="59">
        <v>309</v>
      </c>
      <c r="D2853" s="59">
        <v>190</v>
      </c>
      <c r="E2853" s="59">
        <v>59</v>
      </c>
      <c r="F2853" s="59">
        <v>40</v>
      </c>
      <c r="G2853" s="59">
        <v>671</v>
      </c>
    </row>
    <row r="2854" spans="1:7" x14ac:dyDescent="0.25">
      <c r="A2854" s="59">
        <v>319</v>
      </c>
      <c r="B2854" s="59">
        <v>349</v>
      </c>
      <c r="C2854" s="59">
        <v>607</v>
      </c>
      <c r="D2854" s="59">
        <v>209</v>
      </c>
      <c r="E2854" s="59">
        <v>110</v>
      </c>
      <c r="F2854" s="59">
        <v>86</v>
      </c>
      <c r="G2854" s="59">
        <v>1433</v>
      </c>
    </row>
    <row r="2855" spans="1:7" x14ac:dyDescent="0.25">
      <c r="A2855" s="59">
        <v>168</v>
      </c>
      <c r="B2855" s="59">
        <v>185</v>
      </c>
      <c r="C2855" s="59">
        <v>309</v>
      </c>
      <c r="D2855" s="59">
        <v>133</v>
      </c>
      <c r="E2855" s="59">
        <v>59</v>
      </c>
      <c r="F2855" s="59">
        <v>40</v>
      </c>
      <c r="G2855" s="59">
        <v>671</v>
      </c>
    </row>
    <row r="2856" spans="1:7" x14ac:dyDescent="0.25">
      <c r="A2856" s="59">
        <v>228</v>
      </c>
      <c r="B2856" s="59">
        <v>261</v>
      </c>
      <c r="C2856" s="59">
        <v>516</v>
      </c>
      <c r="D2856" s="59">
        <v>246</v>
      </c>
      <c r="E2856" s="59">
        <v>89</v>
      </c>
      <c r="F2856" s="59">
        <v>72</v>
      </c>
      <c r="G2856" s="59">
        <v>1559</v>
      </c>
    </row>
    <row r="2857" spans="1:7" x14ac:dyDescent="0.25">
      <c r="A2857" s="59">
        <v>262</v>
      </c>
      <c r="B2857" s="59">
        <v>324</v>
      </c>
      <c r="C2857" s="59">
        <v>584</v>
      </c>
      <c r="D2857" s="59">
        <v>230</v>
      </c>
      <c r="E2857" s="59">
        <v>125</v>
      </c>
      <c r="F2857" s="59">
        <v>100</v>
      </c>
      <c r="G2857" s="59">
        <v>1538</v>
      </c>
    </row>
    <row r="2858" spans="1:7" x14ac:dyDescent="0.25">
      <c r="A2858" s="59">
        <v>17</v>
      </c>
      <c r="B2858" s="59">
        <v>29</v>
      </c>
      <c r="C2858" s="59">
        <v>49</v>
      </c>
      <c r="D2858" s="59">
        <v>20</v>
      </c>
      <c r="E2858" s="59">
        <v>16</v>
      </c>
      <c r="F2858" s="59">
        <v>5</v>
      </c>
      <c r="G2858" s="59">
        <v>784</v>
      </c>
    </row>
    <row r="2859" spans="1:7" x14ac:dyDescent="0.25">
      <c r="A2859" s="59">
        <v>43</v>
      </c>
      <c r="B2859" s="59">
        <v>43</v>
      </c>
      <c r="C2859" s="59">
        <v>43</v>
      </c>
      <c r="D2859" s="59">
        <v>0</v>
      </c>
      <c r="E2859" s="59">
        <v>11</v>
      </c>
      <c r="F2859" s="59">
        <v>0</v>
      </c>
      <c r="G2859" s="59">
        <v>645</v>
      </c>
    </row>
    <row r="2860" spans="1:7" x14ac:dyDescent="0.25">
      <c r="A2860" s="59">
        <v>17</v>
      </c>
      <c r="B2860" s="59">
        <v>29</v>
      </c>
      <c r="C2860" s="59">
        <v>49</v>
      </c>
      <c r="D2860" s="59">
        <v>20</v>
      </c>
      <c r="E2860" s="59">
        <v>16</v>
      </c>
      <c r="F2860" s="59">
        <v>5</v>
      </c>
      <c r="G2860" s="59">
        <v>829</v>
      </c>
    </row>
    <row r="2861" spans="1:7" x14ac:dyDescent="0.25">
      <c r="A2861" s="59">
        <v>10</v>
      </c>
      <c r="B2861" s="59">
        <v>37</v>
      </c>
      <c r="C2861" s="59">
        <v>67</v>
      </c>
      <c r="D2861" s="59">
        <v>31</v>
      </c>
      <c r="E2861" s="59">
        <v>28</v>
      </c>
      <c r="F2861" s="59">
        <v>9</v>
      </c>
      <c r="G2861" s="59">
        <v>976</v>
      </c>
    </row>
    <row r="2862" spans="1:7" x14ac:dyDescent="0.25">
      <c r="A2862" s="59">
        <v>15</v>
      </c>
      <c r="B2862" s="59">
        <v>30</v>
      </c>
      <c r="C2862" s="59">
        <v>52</v>
      </c>
      <c r="D2862" s="59">
        <v>22</v>
      </c>
      <c r="E2862" s="59">
        <v>18</v>
      </c>
      <c r="F2862" s="59">
        <v>7</v>
      </c>
      <c r="G2862" s="59">
        <v>611</v>
      </c>
    </row>
    <row r="2863" spans="1:7" x14ac:dyDescent="0.25">
      <c r="A2863" s="59">
        <v>-11</v>
      </c>
      <c r="B2863" s="59">
        <v>61</v>
      </c>
      <c r="C2863" s="59">
        <v>103</v>
      </c>
      <c r="D2863" s="59">
        <v>43</v>
      </c>
      <c r="E2863" s="59">
        <v>64</v>
      </c>
      <c r="F2863" s="59">
        <v>39</v>
      </c>
      <c r="G2863" s="59">
        <v>282</v>
      </c>
    </row>
    <row r="2864" spans="1:7" x14ac:dyDescent="0.25">
      <c r="A2864" s="59">
        <v>-21</v>
      </c>
      <c r="B2864" s="59">
        <v>38</v>
      </c>
      <c r="C2864" s="59">
        <v>135</v>
      </c>
      <c r="D2864" s="59">
        <v>98</v>
      </c>
      <c r="E2864" s="59">
        <v>49</v>
      </c>
      <c r="F2864" s="59">
        <v>30</v>
      </c>
      <c r="G2864" s="59">
        <v>973</v>
      </c>
    </row>
    <row r="2865" spans="1:7" x14ac:dyDescent="0.25">
      <c r="A2865" s="59">
        <v>19</v>
      </c>
      <c r="B2865" s="59">
        <v>53</v>
      </c>
      <c r="C2865" s="59">
        <v>91</v>
      </c>
      <c r="D2865" s="59">
        <v>39</v>
      </c>
      <c r="E2865" s="59">
        <v>36</v>
      </c>
      <c r="F2865" s="59">
        <v>12</v>
      </c>
      <c r="G2865" s="59">
        <v>212</v>
      </c>
    </row>
    <row r="2866" spans="1:7" x14ac:dyDescent="0.25">
      <c r="A2866" s="59">
        <v>-6</v>
      </c>
      <c r="B2866" s="59">
        <v>42</v>
      </c>
      <c r="C2866" s="59">
        <v>75</v>
      </c>
      <c r="D2866" s="59">
        <v>34</v>
      </c>
      <c r="E2866" s="59">
        <v>43</v>
      </c>
      <c r="F2866" s="59">
        <v>12</v>
      </c>
      <c r="G2866" s="59">
        <v>182</v>
      </c>
    </row>
    <row r="2867" spans="1:7" x14ac:dyDescent="0.25">
      <c r="A2867" s="59">
        <v>-3</v>
      </c>
      <c r="B2867" s="59">
        <v>45</v>
      </c>
      <c r="C2867" s="59">
        <v>80</v>
      </c>
      <c r="D2867" s="59">
        <v>36</v>
      </c>
      <c r="E2867" s="59">
        <v>44</v>
      </c>
      <c r="F2867" s="59">
        <v>13</v>
      </c>
      <c r="G2867" s="59">
        <v>212</v>
      </c>
    </row>
    <row r="2868" spans="1:7" x14ac:dyDescent="0.25">
      <c r="A2868" s="59">
        <v>57</v>
      </c>
      <c r="B2868" s="59">
        <v>65</v>
      </c>
      <c r="C2868" s="59">
        <v>108</v>
      </c>
      <c r="D2868" s="59">
        <v>44</v>
      </c>
      <c r="E2868" s="59">
        <v>22</v>
      </c>
      <c r="F2868" s="59">
        <v>12</v>
      </c>
      <c r="G2868" s="59">
        <v>844</v>
      </c>
    </row>
    <row r="2869" spans="1:7" x14ac:dyDescent="0.25">
      <c r="A2869" s="59">
        <v>50</v>
      </c>
      <c r="B2869" s="59">
        <v>58</v>
      </c>
      <c r="C2869" s="59">
        <v>96</v>
      </c>
      <c r="D2869" s="59">
        <v>39</v>
      </c>
      <c r="E2869" s="59">
        <v>20</v>
      </c>
      <c r="F2869" s="59">
        <v>10</v>
      </c>
      <c r="G2869" s="59">
        <v>799</v>
      </c>
    </row>
    <row r="2870" spans="1:7" x14ac:dyDescent="0.25">
      <c r="A2870" s="59">
        <v>46</v>
      </c>
      <c r="B2870" s="59">
        <v>96</v>
      </c>
      <c r="C2870" s="59">
        <v>171</v>
      </c>
      <c r="D2870" s="59">
        <v>77</v>
      </c>
      <c r="E2870" s="59">
        <v>59</v>
      </c>
      <c r="F2870" s="59">
        <v>29</v>
      </c>
      <c r="G2870" s="59">
        <v>529</v>
      </c>
    </row>
    <row r="2871" spans="1:7" x14ac:dyDescent="0.25">
      <c r="A2871" s="59">
        <v>52</v>
      </c>
      <c r="B2871" s="59">
        <v>80</v>
      </c>
      <c r="C2871" s="59">
        <v>147</v>
      </c>
      <c r="D2871" s="59">
        <v>68</v>
      </c>
      <c r="E2871" s="59">
        <v>39</v>
      </c>
      <c r="F2871" s="59">
        <v>21</v>
      </c>
      <c r="G2871" s="59">
        <v>998</v>
      </c>
    </row>
    <row r="2872" spans="1:7" x14ac:dyDescent="0.25">
      <c r="A2872" s="59">
        <v>17</v>
      </c>
      <c r="B2872" s="59">
        <v>29</v>
      </c>
      <c r="C2872" s="59">
        <v>49</v>
      </c>
      <c r="D2872" s="59">
        <v>20</v>
      </c>
      <c r="E2872" s="59">
        <v>16</v>
      </c>
      <c r="F2872" s="59">
        <v>5</v>
      </c>
      <c r="G2872" s="59">
        <v>464</v>
      </c>
    </row>
    <row r="2873" spans="1:7" x14ac:dyDescent="0.25">
      <c r="A2873" s="59">
        <v>32</v>
      </c>
      <c r="B2873" s="59">
        <v>42</v>
      </c>
      <c r="C2873" s="59">
        <v>70</v>
      </c>
      <c r="D2873" s="59">
        <v>29</v>
      </c>
      <c r="E2873" s="59">
        <v>18</v>
      </c>
      <c r="F2873" s="59">
        <v>8</v>
      </c>
      <c r="G2873" s="59">
        <v>835</v>
      </c>
    </row>
    <row r="2874" spans="1:7" x14ac:dyDescent="0.25">
      <c r="A2874" s="59">
        <v>109</v>
      </c>
      <c r="B2874" s="59">
        <v>141</v>
      </c>
      <c r="C2874" s="59">
        <v>233</v>
      </c>
      <c r="D2874" s="59">
        <v>94</v>
      </c>
      <c r="E2874" s="59">
        <v>58</v>
      </c>
      <c r="F2874" s="59">
        <v>31</v>
      </c>
      <c r="G2874" s="59">
        <v>697</v>
      </c>
    </row>
    <row r="2875" spans="1:7" x14ac:dyDescent="0.25">
      <c r="A2875" s="59">
        <v>139</v>
      </c>
      <c r="B2875" s="59">
        <v>159</v>
      </c>
      <c r="C2875" s="59">
        <v>271</v>
      </c>
      <c r="D2875" s="59">
        <v>154</v>
      </c>
      <c r="E2875" s="59">
        <v>54</v>
      </c>
      <c r="F2875" s="59">
        <v>35</v>
      </c>
      <c r="G2875" s="59">
        <v>555</v>
      </c>
    </row>
    <row r="2876" spans="1:7" x14ac:dyDescent="0.25">
      <c r="A2876" s="59">
        <v>116</v>
      </c>
      <c r="B2876" s="59">
        <v>149</v>
      </c>
      <c r="C2876" s="59">
        <v>295</v>
      </c>
      <c r="D2876" s="59">
        <v>139</v>
      </c>
      <c r="E2876" s="59">
        <v>60</v>
      </c>
      <c r="F2876" s="59">
        <v>41</v>
      </c>
      <c r="G2876" s="59">
        <v>1156</v>
      </c>
    </row>
    <row r="2877" spans="1:7" x14ac:dyDescent="0.25">
      <c r="A2877" s="59">
        <v>15</v>
      </c>
      <c r="B2877" s="59">
        <v>65</v>
      </c>
      <c r="C2877" s="59">
        <v>117</v>
      </c>
      <c r="D2877" s="59">
        <v>53</v>
      </c>
      <c r="E2877" s="59">
        <v>50</v>
      </c>
      <c r="F2877" s="59">
        <v>20</v>
      </c>
      <c r="G2877" s="59">
        <v>361</v>
      </c>
    </row>
    <row r="2878" spans="1:7" x14ac:dyDescent="0.25">
      <c r="A2878" s="59">
        <v>37</v>
      </c>
      <c r="B2878" s="59">
        <v>71</v>
      </c>
      <c r="C2878" s="59">
        <v>122</v>
      </c>
      <c r="D2878" s="59">
        <v>52</v>
      </c>
      <c r="E2878" s="59">
        <v>41</v>
      </c>
      <c r="F2878" s="59">
        <v>17</v>
      </c>
      <c r="G2878" s="59">
        <v>361</v>
      </c>
    </row>
    <row r="2879" spans="1:7" x14ac:dyDescent="0.25">
      <c r="A2879" s="59">
        <v>33</v>
      </c>
      <c r="B2879" s="59">
        <v>61</v>
      </c>
      <c r="C2879" s="59">
        <v>102</v>
      </c>
      <c r="D2879" s="59">
        <v>42</v>
      </c>
      <c r="E2879" s="59">
        <v>34</v>
      </c>
      <c r="F2879" s="59">
        <v>13</v>
      </c>
      <c r="G2879" s="59">
        <v>384</v>
      </c>
    </row>
    <row r="2880" spans="1:7" x14ac:dyDescent="0.25">
      <c r="A2880" s="59">
        <v>-3</v>
      </c>
      <c r="B2880" s="59">
        <v>75</v>
      </c>
      <c r="C2880" s="59">
        <v>127</v>
      </c>
      <c r="D2880" s="59">
        <v>53</v>
      </c>
      <c r="E2880" s="59">
        <v>72</v>
      </c>
      <c r="F2880" s="59">
        <v>48</v>
      </c>
      <c r="G2880" s="59">
        <v>458</v>
      </c>
    </row>
    <row r="2881" spans="1:7" x14ac:dyDescent="0.25">
      <c r="A2881" s="59">
        <v>62</v>
      </c>
      <c r="B2881" s="59">
        <v>82</v>
      </c>
      <c r="C2881" s="59">
        <v>129</v>
      </c>
      <c r="D2881" s="59">
        <v>48</v>
      </c>
      <c r="E2881" s="59">
        <v>34</v>
      </c>
      <c r="F2881" s="59">
        <v>14</v>
      </c>
      <c r="G2881" s="59">
        <v>351</v>
      </c>
    </row>
    <row r="2882" spans="1:7" x14ac:dyDescent="0.25">
      <c r="A2882" s="59">
        <v>70</v>
      </c>
      <c r="B2882" s="59">
        <v>77</v>
      </c>
      <c r="C2882" s="59">
        <v>129</v>
      </c>
      <c r="D2882" s="59">
        <v>53</v>
      </c>
      <c r="E2882" s="59">
        <v>24</v>
      </c>
      <c r="F2882" s="59">
        <v>14</v>
      </c>
      <c r="G2882" s="59">
        <v>803</v>
      </c>
    </row>
    <row r="2883" spans="1:7" x14ac:dyDescent="0.25">
      <c r="A2883" s="59">
        <v>37</v>
      </c>
      <c r="B2883" s="59">
        <v>65</v>
      </c>
      <c r="C2883" s="59">
        <v>109</v>
      </c>
      <c r="D2883" s="59">
        <v>45</v>
      </c>
      <c r="E2883" s="59">
        <v>35</v>
      </c>
      <c r="F2883" s="59">
        <v>14</v>
      </c>
      <c r="G2883" s="59">
        <v>410</v>
      </c>
    </row>
    <row r="2884" spans="1:7" x14ac:dyDescent="0.25">
      <c r="A2884" s="59">
        <v>3</v>
      </c>
      <c r="B2884" s="59">
        <v>90</v>
      </c>
      <c r="C2884" s="59">
        <v>153</v>
      </c>
      <c r="D2884" s="59">
        <v>64</v>
      </c>
      <c r="E2884" s="59">
        <v>82</v>
      </c>
      <c r="F2884" s="59">
        <v>58</v>
      </c>
      <c r="G2884" s="59">
        <v>551</v>
      </c>
    </row>
    <row r="2885" spans="1:7" x14ac:dyDescent="0.25">
      <c r="A2885" s="59">
        <v>65</v>
      </c>
      <c r="B2885" s="59">
        <v>92</v>
      </c>
      <c r="C2885" s="59">
        <v>168</v>
      </c>
      <c r="D2885" s="59">
        <v>78</v>
      </c>
      <c r="E2885" s="59">
        <v>42</v>
      </c>
      <c r="F2885" s="59">
        <v>24</v>
      </c>
      <c r="G2885" s="59">
        <v>995</v>
      </c>
    </row>
    <row r="2886" spans="1:7" x14ac:dyDescent="0.25">
      <c r="A2886" s="59">
        <v>48</v>
      </c>
      <c r="B2886" s="59">
        <v>62</v>
      </c>
      <c r="C2886" s="59">
        <v>109</v>
      </c>
      <c r="D2886" s="59">
        <v>48</v>
      </c>
      <c r="E2886" s="59">
        <v>25</v>
      </c>
      <c r="F2886" s="59">
        <v>15</v>
      </c>
      <c r="G2886" s="59">
        <v>599</v>
      </c>
    </row>
    <row r="2887" spans="1:7" x14ac:dyDescent="0.25">
      <c r="A2887" s="59">
        <v>23</v>
      </c>
      <c r="B2887" s="59">
        <v>72</v>
      </c>
      <c r="C2887" s="59">
        <v>129</v>
      </c>
      <c r="D2887" s="59">
        <v>58</v>
      </c>
      <c r="E2887" s="59">
        <v>51</v>
      </c>
      <c r="F2887" s="59">
        <v>22</v>
      </c>
      <c r="G2887" s="59">
        <v>338</v>
      </c>
    </row>
    <row r="2888" spans="1:7" x14ac:dyDescent="0.25">
      <c r="A2888" s="59">
        <v>23</v>
      </c>
      <c r="B2888" s="59">
        <v>129</v>
      </c>
      <c r="C2888" s="59">
        <v>219</v>
      </c>
      <c r="D2888" s="59">
        <v>92</v>
      </c>
      <c r="E2888" s="59">
        <v>104</v>
      </c>
      <c r="F2888" s="59">
        <v>83</v>
      </c>
      <c r="G2888" s="59">
        <v>599</v>
      </c>
    </row>
    <row r="2889" spans="1:7" x14ac:dyDescent="0.25">
      <c r="A2889" s="59">
        <v>86</v>
      </c>
      <c r="B2889" s="59">
        <v>117</v>
      </c>
      <c r="C2889" s="59">
        <v>202</v>
      </c>
      <c r="D2889" s="59">
        <v>87</v>
      </c>
      <c r="E2889" s="59">
        <v>51</v>
      </c>
      <c r="F2889" s="59">
        <v>28</v>
      </c>
      <c r="G2889" s="59">
        <v>472</v>
      </c>
    </row>
    <row r="2890" spans="1:7" x14ac:dyDescent="0.25">
      <c r="A2890" s="59">
        <v>46</v>
      </c>
      <c r="B2890" s="59">
        <v>96</v>
      </c>
      <c r="C2890" s="59">
        <v>171</v>
      </c>
      <c r="D2890" s="59">
        <v>77</v>
      </c>
      <c r="E2890" s="59">
        <v>59</v>
      </c>
      <c r="F2890" s="59">
        <v>29</v>
      </c>
      <c r="G2890" s="59">
        <v>529</v>
      </c>
    </row>
    <row r="2891" spans="1:7" x14ac:dyDescent="0.25">
      <c r="A2891" s="59">
        <v>52</v>
      </c>
      <c r="B2891" s="59">
        <v>80</v>
      </c>
      <c r="C2891" s="59">
        <v>147</v>
      </c>
      <c r="D2891" s="59">
        <v>68</v>
      </c>
      <c r="E2891" s="59">
        <v>39</v>
      </c>
      <c r="F2891" s="59">
        <v>21</v>
      </c>
      <c r="G2891" s="59">
        <v>998</v>
      </c>
    </row>
    <row r="2892" spans="1:7" x14ac:dyDescent="0.25">
      <c r="A2892" s="59">
        <v>58</v>
      </c>
      <c r="B2892" s="59">
        <v>65</v>
      </c>
      <c r="C2892" s="59">
        <v>108</v>
      </c>
      <c r="D2892" s="59">
        <v>44</v>
      </c>
      <c r="E2892" s="59">
        <v>21</v>
      </c>
      <c r="F2892" s="59">
        <v>12</v>
      </c>
      <c r="G2892" s="59">
        <v>844</v>
      </c>
    </row>
    <row r="2893" spans="1:7" x14ac:dyDescent="0.25">
      <c r="A2893" s="59">
        <v>23</v>
      </c>
      <c r="B2893" s="59">
        <v>34</v>
      </c>
      <c r="C2893" s="59">
        <v>56</v>
      </c>
      <c r="D2893" s="59">
        <v>23</v>
      </c>
      <c r="E2893" s="59">
        <v>16</v>
      </c>
      <c r="F2893" s="59">
        <v>6</v>
      </c>
      <c r="G2893" s="59">
        <v>787</v>
      </c>
    </row>
    <row r="2894" spans="1:7" x14ac:dyDescent="0.25">
      <c r="A2894" s="59">
        <v>135</v>
      </c>
      <c r="B2894" s="59">
        <v>165</v>
      </c>
      <c r="C2894" s="59">
        <v>273</v>
      </c>
      <c r="D2894" s="59">
        <v>173</v>
      </c>
      <c r="E2894" s="59">
        <v>62</v>
      </c>
      <c r="F2894" s="59">
        <v>36</v>
      </c>
      <c r="G2894" s="59">
        <v>1020</v>
      </c>
    </row>
    <row r="2895" spans="1:7" x14ac:dyDescent="0.25">
      <c r="A2895" s="59">
        <v>4</v>
      </c>
      <c r="B2895" s="59">
        <v>90</v>
      </c>
      <c r="C2895" s="59">
        <v>153</v>
      </c>
      <c r="D2895" s="59">
        <v>64</v>
      </c>
      <c r="E2895" s="59">
        <v>81</v>
      </c>
      <c r="F2895" s="59">
        <v>58</v>
      </c>
      <c r="G2895" s="59">
        <v>551</v>
      </c>
    </row>
    <row r="2896" spans="1:7" x14ac:dyDescent="0.25">
      <c r="A2896" s="59">
        <v>30</v>
      </c>
      <c r="B2896" s="59">
        <v>65</v>
      </c>
      <c r="C2896" s="59">
        <v>112</v>
      </c>
      <c r="D2896" s="59">
        <v>48</v>
      </c>
      <c r="E2896" s="59">
        <v>40</v>
      </c>
      <c r="F2896" s="59">
        <v>15</v>
      </c>
      <c r="G2896" s="59">
        <v>334</v>
      </c>
    </row>
    <row r="2897" spans="1:7" x14ac:dyDescent="0.25">
      <c r="A2897" s="59">
        <v>48</v>
      </c>
      <c r="B2897" s="59">
        <v>62</v>
      </c>
      <c r="C2897" s="59">
        <v>109</v>
      </c>
      <c r="D2897" s="59">
        <v>48</v>
      </c>
      <c r="E2897" s="59">
        <v>25</v>
      </c>
      <c r="F2897" s="59">
        <v>15</v>
      </c>
      <c r="G2897" s="59">
        <v>599</v>
      </c>
    </row>
    <row r="2898" spans="1:7" x14ac:dyDescent="0.25">
      <c r="A2898" s="59">
        <v>23</v>
      </c>
      <c r="B2898" s="59">
        <v>72</v>
      </c>
      <c r="C2898" s="59">
        <v>129</v>
      </c>
      <c r="D2898" s="59">
        <v>58</v>
      </c>
      <c r="E2898" s="59">
        <v>51</v>
      </c>
      <c r="F2898" s="59">
        <v>22</v>
      </c>
      <c r="G2898" s="59">
        <v>338</v>
      </c>
    </row>
    <row r="2899" spans="1:7" x14ac:dyDescent="0.25">
      <c r="A2899" s="59">
        <v>65</v>
      </c>
      <c r="B2899" s="59">
        <v>92</v>
      </c>
      <c r="C2899" s="59">
        <v>168</v>
      </c>
      <c r="D2899" s="59">
        <v>78</v>
      </c>
      <c r="E2899" s="59">
        <v>42</v>
      </c>
      <c r="F2899" s="59">
        <v>24</v>
      </c>
      <c r="G2899" s="59">
        <v>995</v>
      </c>
    </row>
    <row r="2900" spans="1:7" x14ac:dyDescent="0.25">
      <c r="A2900" s="59">
        <v>44</v>
      </c>
      <c r="B2900" s="59">
        <v>53</v>
      </c>
      <c r="C2900" s="59">
        <v>88</v>
      </c>
      <c r="D2900" s="59">
        <v>36</v>
      </c>
      <c r="E2900" s="59">
        <v>20</v>
      </c>
      <c r="F2900" s="59">
        <v>10</v>
      </c>
      <c r="G2900" s="59">
        <v>838</v>
      </c>
    </row>
    <row r="2901" spans="1:7" x14ac:dyDescent="0.25">
      <c r="A2901" s="59">
        <v>72</v>
      </c>
      <c r="B2901" s="59">
        <v>77</v>
      </c>
      <c r="C2901" s="59">
        <v>129</v>
      </c>
      <c r="D2901" s="59">
        <v>53</v>
      </c>
      <c r="E2901" s="59">
        <v>23</v>
      </c>
      <c r="F2901" s="59">
        <v>14</v>
      </c>
      <c r="G2901" s="59">
        <v>803</v>
      </c>
    </row>
    <row r="2902" spans="1:7" x14ac:dyDescent="0.25">
      <c r="A2902" s="59">
        <v>108</v>
      </c>
      <c r="B2902" s="59">
        <v>141</v>
      </c>
      <c r="C2902" s="59">
        <v>233</v>
      </c>
      <c r="D2902" s="59">
        <v>94</v>
      </c>
      <c r="E2902" s="59">
        <v>59</v>
      </c>
      <c r="F2902" s="59">
        <v>31</v>
      </c>
      <c r="G2902" s="59">
        <v>697</v>
      </c>
    </row>
    <row r="2903" spans="1:7" x14ac:dyDescent="0.25">
      <c r="A2903" s="59">
        <v>138</v>
      </c>
      <c r="B2903" s="59">
        <v>159</v>
      </c>
      <c r="C2903" s="59">
        <v>271</v>
      </c>
      <c r="D2903" s="59">
        <v>60</v>
      </c>
      <c r="E2903" s="59">
        <v>55</v>
      </c>
      <c r="F2903" s="59">
        <v>35</v>
      </c>
      <c r="G2903" s="59">
        <v>555</v>
      </c>
    </row>
    <row r="2904" spans="1:7" x14ac:dyDescent="0.25">
      <c r="A2904" s="59">
        <v>23</v>
      </c>
      <c r="B2904" s="59">
        <v>129</v>
      </c>
      <c r="C2904" s="59">
        <v>219</v>
      </c>
      <c r="D2904" s="59">
        <v>92</v>
      </c>
      <c r="E2904" s="59">
        <v>104</v>
      </c>
      <c r="F2904" s="59">
        <v>83</v>
      </c>
      <c r="G2904" s="59">
        <v>599</v>
      </c>
    </row>
    <row r="2905" spans="1:7" x14ac:dyDescent="0.25">
      <c r="A2905" s="59">
        <v>86</v>
      </c>
      <c r="B2905" s="59">
        <v>117</v>
      </c>
      <c r="C2905" s="59">
        <v>202</v>
      </c>
      <c r="D2905" s="59">
        <v>87</v>
      </c>
      <c r="E2905" s="59">
        <v>51</v>
      </c>
      <c r="F2905" s="59">
        <v>28</v>
      </c>
      <c r="G2905" s="59">
        <v>472</v>
      </c>
    </row>
    <row r="2906" spans="1:7" x14ac:dyDescent="0.25">
      <c r="A2906" s="59">
        <v>17</v>
      </c>
      <c r="B2906" s="59">
        <v>65</v>
      </c>
      <c r="C2906" s="59">
        <v>117</v>
      </c>
      <c r="D2906" s="59">
        <v>53</v>
      </c>
      <c r="E2906" s="59">
        <v>49</v>
      </c>
      <c r="F2906" s="59">
        <v>20</v>
      </c>
      <c r="G2906" s="59">
        <v>361</v>
      </c>
    </row>
    <row r="2907" spans="1:7" x14ac:dyDescent="0.25">
      <c r="A2907" s="59">
        <v>30</v>
      </c>
      <c r="B2907" s="59">
        <v>42</v>
      </c>
      <c r="C2907" s="59">
        <v>70</v>
      </c>
      <c r="D2907" s="59">
        <v>29</v>
      </c>
      <c r="E2907" s="59">
        <v>19</v>
      </c>
      <c r="F2907" s="59">
        <v>8</v>
      </c>
      <c r="G2907" s="59">
        <v>835</v>
      </c>
    </row>
    <row r="2908" spans="1:7" x14ac:dyDescent="0.25">
      <c r="A2908" s="59">
        <v>17</v>
      </c>
      <c r="B2908" s="59">
        <v>29</v>
      </c>
      <c r="C2908" s="59">
        <v>49</v>
      </c>
      <c r="D2908" s="59">
        <v>20</v>
      </c>
      <c r="E2908" s="59">
        <v>16</v>
      </c>
      <c r="F2908" s="59">
        <v>5</v>
      </c>
      <c r="G2908" s="59">
        <v>464</v>
      </c>
    </row>
    <row r="2909" spans="1:7" x14ac:dyDescent="0.25">
      <c r="A2909" s="59">
        <v>599</v>
      </c>
      <c r="B2909" s="59">
        <v>487</v>
      </c>
      <c r="C2909" s="59">
        <v>546</v>
      </c>
      <c r="D2909" s="59">
        <v>64</v>
      </c>
      <c r="E2909" s="59">
        <v>49</v>
      </c>
      <c r="F2909" s="59">
        <v>21</v>
      </c>
      <c r="G2909" s="59">
        <v>-663</v>
      </c>
    </row>
    <row r="2910" spans="1:7" x14ac:dyDescent="0.25">
      <c r="A2910" s="59">
        <v>-22</v>
      </c>
      <c r="B2910" s="59">
        <v>61</v>
      </c>
      <c r="C2910" s="59">
        <v>113</v>
      </c>
      <c r="D2910" s="59">
        <v>53</v>
      </c>
      <c r="E2910" s="59">
        <v>72</v>
      </c>
      <c r="F2910" s="59">
        <v>48</v>
      </c>
      <c r="G2910" s="59">
        <v>491</v>
      </c>
    </row>
    <row r="2911" spans="1:7" x14ac:dyDescent="0.25">
      <c r="A2911" s="59">
        <v>116</v>
      </c>
      <c r="B2911" s="59">
        <v>149</v>
      </c>
      <c r="C2911" s="59">
        <v>295</v>
      </c>
      <c r="D2911" s="59">
        <v>140</v>
      </c>
      <c r="E2911" s="59">
        <v>60</v>
      </c>
      <c r="F2911" s="59">
        <v>41</v>
      </c>
      <c r="G2911" s="59">
        <v>1156</v>
      </c>
    </row>
    <row r="2912" spans="1:7" x14ac:dyDescent="0.25">
      <c r="A2912" s="59">
        <v>44</v>
      </c>
      <c r="B2912" s="59">
        <v>43</v>
      </c>
      <c r="C2912" s="59">
        <v>43</v>
      </c>
      <c r="D2912" s="59">
        <v>0</v>
      </c>
      <c r="E2912" s="59">
        <v>10</v>
      </c>
      <c r="F2912" s="59">
        <v>0</v>
      </c>
      <c r="G2912" s="59">
        <v>645</v>
      </c>
    </row>
    <row r="2913" spans="1:7" x14ac:dyDescent="0.25">
      <c r="A2913" s="59">
        <v>-1</v>
      </c>
      <c r="B2913" s="59">
        <v>45</v>
      </c>
      <c r="C2913" s="59">
        <v>80</v>
      </c>
      <c r="D2913" s="59">
        <v>36</v>
      </c>
      <c r="E2913" s="59">
        <v>43</v>
      </c>
      <c r="F2913" s="59">
        <v>13</v>
      </c>
      <c r="G2913" s="59">
        <v>212</v>
      </c>
    </row>
    <row r="2914" spans="1:7" x14ac:dyDescent="0.25">
      <c r="A2914" s="59">
        <v>17</v>
      </c>
      <c r="B2914" s="59">
        <v>29</v>
      </c>
      <c r="C2914" s="59">
        <v>49</v>
      </c>
      <c r="D2914" s="59">
        <v>20</v>
      </c>
      <c r="E2914" s="59">
        <v>16</v>
      </c>
      <c r="F2914" s="59">
        <v>5</v>
      </c>
      <c r="G2914" s="59">
        <v>829</v>
      </c>
    </row>
    <row r="2915" spans="1:7" x14ac:dyDescent="0.25">
      <c r="A2915" s="59">
        <v>48</v>
      </c>
      <c r="B2915" s="59">
        <v>74</v>
      </c>
      <c r="C2915" s="59">
        <v>124</v>
      </c>
      <c r="D2915" s="59">
        <v>51</v>
      </c>
      <c r="E2915" s="59">
        <v>36</v>
      </c>
      <c r="F2915" s="59">
        <v>16</v>
      </c>
      <c r="G2915" s="59">
        <v>265</v>
      </c>
    </row>
    <row r="2916" spans="1:7" x14ac:dyDescent="0.25">
      <c r="A2916" s="59">
        <v>43</v>
      </c>
      <c r="B2916" s="59">
        <v>80</v>
      </c>
      <c r="C2916" s="59">
        <v>131</v>
      </c>
      <c r="D2916" s="59">
        <v>52</v>
      </c>
      <c r="E2916" s="59">
        <v>46</v>
      </c>
      <c r="F2916" s="59">
        <v>17</v>
      </c>
      <c r="G2916" s="59">
        <v>397</v>
      </c>
    </row>
    <row r="2917" spans="1:7" x14ac:dyDescent="0.25">
      <c r="A2917" s="59">
        <v>-10</v>
      </c>
      <c r="B2917" s="59">
        <v>61</v>
      </c>
      <c r="C2917" s="59">
        <v>103</v>
      </c>
      <c r="D2917" s="59">
        <v>43</v>
      </c>
      <c r="E2917" s="59">
        <v>63</v>
      </c>
      <c r="F2917" s="59">
        <v>39</v>
      </c>
      <c r="G2917" s="59">
        <v>282</v>
      </c>
    </row>
    <row r="2918" spans="1:7" x14ac:dyDescent="0.25">
      <c r="A2918" s="59">
        <v>-4</v>
      </c>
      <c r="B2918" s="59">
        <v>42</v>
      </c>
      <c r="C2918" s="59">
        <v>75</v>
      </c>
      <c r="D2918" s="59">
        <v>34</v>
      </c>
      <c r="E2918" s="59">
        <v>42</v>
      </c>
      <c r="F2918" s="59">
        <v>12</v>
      </c>
      <c r="G2918" s="59">
        <v>182</v>
      </c>
    </row>
    <row r="2919" spans="1:7" x14ac:dyDescent="0.25">
      <c r="A2919" s="59">
        <v>123</v>
      </c>
      <c r="B2919" s="59">
        <v>124</v>
      </c>
      <c r="C2919" s="59">
        <v>208</v>
      </c>
      <c r="D2919" s="59">
        <v>86</v>
      </c>
      <c r="E2919" s="59">
        <v>33</v>
      </c>
      <c r="F2919" s="59">
        <v>24</v>
      </c>
      <c r="G2919" s="59">
        <v>499</v>
      </c>
    </row>
    <row r="2920" spans="1:7" x14ac:dyDescent="0.25">
      <c r="A2920" s="59">
        <v>348</v>
      </c>
      <c r="B2920" s="59">
        <v>386</v>
      </c>
      <c r="C2920" s="59">
        <v>645</v>
      </c>
      <c r="D2920" s="59">
        <v>255</v>
      </c>
      <c r="E2920" s="59">
        <v>125</v>
      </c>
      <c r="F2920" s="59">
        <v>100</v>
      </c>
      <c r="G2920" s="59">
        <v>1613</v>
      </c>
    </row>
    <row r="2921" spans="1:7" x14ac:dyDescent="0.25">
      <c r="A2921" s="59">
        <v>-181</v>
      </c>
      <c r="B2921" s="59">
        <v>-37</v>
      </c>
      <c r="C2921" s="59">
        <v>196</v>
      </c>
      <c r="D2921" s="59">
        <v>218</v>
      </c>
      <c r="E2921" s="59">
        <v>87</v>
      </c>
      <c r="F2921" s="59">
        <v>72</v>
      </c>
      <c r="G2921" s="59">
        <v>2169</v>
      </c>
    </row>
    <row r="2922" spans="1:7" x14ac:dyDescent="0.25">
      <c r="A2922" s="59">
        <v>155</v>
      </c>
      <c r="B2922" s="59">
        <v>152</v>
      </c>
      <c r="C2922" s="59">
        <v>254</v>
      </c>
      <c r="D2922" s="59">
        <v>101</v>
      </c>
      <c r="E2922" s="59">
        <v>37</v>
      </c>
      <c r="F2922" s="59">
        <v>29</v>
      </c>
      <c r="G2922" s="59">
        <v>871</v>
      </c>
    </row>
    <row r="2923" spans="1:7" x14ac:dyDescent="0.25">
      <c r="A2923" s="59">
        <v>153</v>
      </c>
      <c r="B2923" s="59">
        <v>152</v>
      </c>
      <c r="C2923" s="59">
        <v>254</v>
      </c>
      <c r="D2923" s="59">
        <v>97</v>
      </c>
      <c r="E2923" s="59">
        <v>38</v>
      </c>
      <c r="F2923" s="59">
        <v>29</v>
      </c>
      <c r="G2923" s="59">
        <v>821</v>
      </c>
    </row>
    <row r="2924" spans="1:7" x14ac:dyDescent="0.25">
      <c r="A2924" s="59">
        <v>407</v>
      </c>
      <c r="B2924" s="59">
        <v>454</v>
      </c>
      <c r="C2924" s="59">
        <v>749</v>
      </c>
      <c r="D2924" s="59">
        <v>296</v>
      </c>
      <c r="E2924" s="59">
        <v>148</v>
      </c>
      <c r="F2924" s="59">
        <v>105</v>
      </c>
      <c r="G2924" s="59">
        <v>2250</v>
      </c>
    </row>
    <row r="2925" spans="1:7" x14ac:dyDescent="0.25">
      <c r="A2925" s="59">
        <v>-269</v>
      </c>
      <c r="B2925" s="59">
        <v>-52</v>
      </c>
      <c r="C2925" s="59">
        <v>68</v>
      </c>
      <c r="D2925" s="59">
        <v>100</v>
      </c>
      <c r="E2925" s="59">
        <v>133</v>
      </c>
      <c r="F2925" s="59">
        <v>109</v>
      </c>
      <c r="G2925" s="59">
        <v>1673</v>
      </c>
    </row>
    <row r="2926" spans="1:7" x14ac:dyDescent="0.25">
      <c r="A2926" s="59">
        <v>258</v>
      </c>
      <c r="B2926" s="59">
        <v>283</v>
      </c>
      <c r="C2926" s="59">
        <v>538</v>
      </c>
      <c r="D2926" s="59">
        <v>229</v>
      </c>
      <c r="E2926" s="59">
        <v>89</v>
      </c>
      <c r="F2926" s="59">
        <v>72</v>
      </c>
      <c r="G2926" s="59">
        <v>1271</v>
      </c>
    </row>
    <row r="2927" spans="1:7" x14ac:dyDescent="0.25">
      <c r="A2927" s="59">
        <v>48</v>
      </c>
      <c r="B2927" s="59">
        <v>63</v>
      </c>
      <c r="C2927" s="59">
        <v>110</v>
      </c>
      <c r="D2927" s="59">
        <v>48</v>
      </c>
      <c r="E2927" s="59">
        <v>26</v>
      </c>
      <c r="F2927" s="59">
        <v>15</v>
      </c>
      <c r="G2927" s="59">
        <v>599</v>
      </c>
    </row>
    <row r="2928" spans="1:7" x14ac:dyDescent="0.25">
      <c r="A2928" s="59">
        <v>46</v>
      </c>
      <c r="B2928" s="59">
        <v>96</v>
      </c>
      <c r="C2928" s="59">
        <v>171</v>
      </c>
      <c r="D2928" s="59">
        <v>77</v>
      </c>
      <c r="E2928" s="59">
        <v>59</v>
      </c>
      <c r="F2928" s="59">
        <v>29</v>
      </c>
      <c r="G2928" s="59">
        <v>529</v>
      </c>
    </row>
    <row r="2929" spans="1:7" x14ac:dyDescent="0.25">
      <c r="A2929" s="59">
        <v>50</v>
      </c>
      <c r="B2929" s="59">
        <v>59</v>
      </c>
      <c r="C2929" s="59">
        <v>98</v>
      </c>
      <c r="D2929" s="59">
        <v>40</v>
      </c>
      <c r="E2929" s="59">
        <v>21</v>
      </c>
      <c r="F2929" s="59">
        <v>11</v>
      </c>
      <c r="G2929" s="59">
        <v>793</v>
      </c>
    </row>
    <row r="2930" spans="1:7" x14ac:dyDescent="0.25">
      <c r="A2930" s="59">
        <v>72</v>
      </c>
      <c r="B2930" s="59">
        <v>77</v>
      </c>
      <c r="C2930" s="59">
        <v>129</v>
      </c>
      <c r="D2930" s="59">
        <v>53</v>
      </c>
      <c r="E2930" s="59">
        <v>23</v>
      </c>
      <c r="F2930" s="59">
        <v>14</v>
      </c>
      <c r="G2930" s="59">
        <v>803</v>
      </c>
    </row>
    <row r="2931" spans="1:7" x14ac:dyDescent="0.25">
      <c r="A2931" s="59">
        <v>4</v>
      </c>
      <c r="B2931" s="59">
        <v>90</v>
      </c>
      <c r="C2931" s="59">
        <v>153</v>
      </c>
      <c r="D2931" s="59">
        <v>64</v>
      </c>
      <c r="E2931" s="59">
        <v>81</v>
      </c>
      <c r="F2931" s="59">
        <v>58</v>
      </c>
      <c r="G2931" s="59">
        <v>-113</v>
      </c>
    </row>
    <row r="2932" spans="1:7" x14ac:dyDescent="0.25">
      <c r="A2932" s="59">
        <v>61</v>
      </c>
      <c r="B2932" s="59">
        <v>82</v>
      </c>
      <c r="C2932" s="59">
        <v>129</v>
      </c>
      <c r="D2932" s="59">
        <v>48</v>
      </c>
      <c r="E2932" s="59">
        <v>35</v>
      </c>
      <c r="F2932" s="59">
        <v>14</v>
      </c>
      <c r="G2932" s="59">
        <v>351</v>
      </c>
    </row>
    <row r="2933" spans="1:7" x14ac:dyDescent="0.25">
      <c r="A2933" s="59">
        <v>39</v>
      </c>
      <c r="B2933" s="59">
        <v>65</v>
      </c>
      <c r="C2933" s="59">
        <v>109</v>
      </c>
      <c r="D2933" s="59">
        <v>45</v>
      </c>
      <c r="E2933" s="59">
        <v>34</v>
      </c>
      <c r="F2933" s="59">
        <v>14</v>
      </c>
      <c r="G2933" s="59">
        <v>410</v>
      </c>
    </row>
    <row r="2934" spans="1:7" x14ac:dyDescent="0.25">
      <c r="A2934" s="59">
        <v>17</v>
      </c>
      <c r="B2934" s="59">
        <v>29</v>
      </c>
      <c r="C2934" s="59">
        <v>49</v>
      </c>
      <c r="D2934" s="59">
        <v>20</v>
      </c>
      <c r="E2934" s="59">
        <v>16</v>
      </c>
      <c r="F2934" s="59">
        <v>5</v>
      </c>
      <c r="G2934" s="59">
        <v>829</v>
      </c>
    </row>
    <row r="2935" spans="1:7" x14ac:dyDescent="0.25">
      <c r="A2935" s="59">
        <v>10</v>
      </c>
      <c r="B2935" s="59">
        <v>37</v>
      </c>
      <c r="C2935" s="59">
        <v>67</v>
      </c>
      <c r="D2935" s="59">
        <v>31</v>
      </c>
      <c r="E2935" s="59">
        <v>28</v>
      </c>
      <c r="F2935" s="59">
        <v>9</v>
      </c>
      <c r="G2935" s="59">
        <v>976</v>
      </c>
    </row>
    <row r="2936" spans="1:7" x14ac:dyDescent="0.25">
      <c r="A2936" s="59">
        <v>43</v>
      </c>
      <c r="B2936" s="59">
        <v>80</v>
      </c>
      <c r="C2936" s="59">
        <v>131</v>
      </c>
      <c r="D2936" s="59">
        <v>52</v>
      </c>
      <c r="E2936" s="59">
        <v>46</v>
      </c>
      <c r="F2936" s="59">
        <v>17</v>
      </c>
      <c r="G2936" s="59">
        <v>397</v>
      </c>
    </row>
    <row r="2937" spans="1:7" x14ac:dyDescent="0.25">
      <c r="A2937" s="59">
        <v>-21</v>
      </c>
      <c r="B2937" s="59">
        <v>38</v>
      </c>
      <c r="C2937" s="59">
        <v>135</v>
      </c>
      <c r="D2937" s="59">
        <v>98</v>
      </c>
      <c r="E2937" s="59">
        <v>49</v>
      </c>
      <c r="F2937" s="59">
        <v>30</v>
      </c>
      <c r="G2937" s="59">
        <v>973</v>
      </c>
    </row>
    <row r="2938" spans="1:7" x14ac:dyDescent="0.25">
      <c r="A2938" s="59">
        <v>-6</v>
      </c>
      <c r="B2938" s="59">
        <v>42</v>
      </c>
      <c r="C2938" s="59">
        <v>75</v>
      </c>
      <c r="D2938" s="59">
        <v>34</v>
      </c>
      <c r="E2938" s="59">
        <v>43</v>
      </c>
      <c r="F2938" s="59">
        <v>12</v>
      </c>
      <c r="G2938" s="59">
        <v>-104</v>
      </c>
    </row>
    <row r="2939" spans="1:7" x14ac:dyDescent="0.25">
      <c r="A2939" s="59">
        <v>-10</v>
      </c>
      <c r="B2939" s="59">
        <v>61</v>
      </c>
      <c r="C2939" s="59">
        <v>103</v>
      </c>
      <c r="D2939" s="59">
        <v>43</v>
      </c>
      <c r="E2939" s="59">
        <v>63</v>
      </c>
      <c r="F2939" s="59">
        <v>39</v>
      </c>
      <c r="G2939" s="59">
        <v>282</v>
      </c>
    </row>
    <row r="2940" spans="1:7" x14ac:dyDescent="0.25">
      <c r="A2940" s="59">
        <v>19</v>
      </c>
      <c r="B2940" s="59">
        <v>53</v>
      </c>
      <c r="C2940" s="59">
        <v>91</v>
      </c>
      <c r="D2940" s="59">
        <v>39</v>
      </c>
      <c r="E2940" s="59">
        <v>36</v>
      </c>
      <c r="F2940" s="59">
        <v>12</v>
      </c>
      <c r="G2940" s="59">
        <v>212</v>
      </c>
    </row>
    <row r="2941" spans="1:7" x14ac:dyDescent="0.25">
      <c r="A2941" s="59">
        <v>23</v>
      </c>
      <c r="B2941" s="59">
        <v>72</v>
      </c>
      <c r="C2941" s="59">
        <v>129</v>
      </c>
      <c r="D2941" s="59">
        <v>58</v>
      </c>
      <c r="E2941" s="59">
        <v>51</v>
      </c>
      <c r="F2941" s="59">
        <v>22</v>
      </c>
      <c r="G2941" s="59">
        <v>338</v>
      </c>
    </row>
    <row r="2942" spans="1:7" x14ac:dyDescent="0.25">
      <c r="A2942" s="59">
        <v>23</v>
      </c>
      <c r="B2942" s="59">
        <v>129</v>
      </c>
      <c r="C2942" s="59">
        <v>219</v>
      </c>
      <c r="D2942" s="59">
        <v>92</v>
      </c>
      <c r="E2942" s="59">
        <v>104</v>
      </c>
      <c r="F2942" s="59">
        <v>83</v>
      </c>
      <c r="G2942" s="59">
        <v>599</v>
      </c>
    </row>
    <row r="2943" spans="1:7" x14ac:dyDescent="0.25">
      <c r="A2943" s="59">
        <v>41</v>
      </c>
      <c r="B2943" s="59">
        <v>56</v>
      </c>
      <c r="C2943" s="59">
        <v>98</v>
      </c>
      <c r="D2943" s="59">
        <v>43</v>
      </c>
      <c r="E2943" s="59">
        <v>24</v>
      </c>
      <c r="F2943" s="59">
        <v>14</v>
      </c>
      <c r="G2943" s="59">
        <v>602</v>
      </c>
    </row>
    <row r="2944" spans="1:7" x14ac:dyDescent="0.25">
      <c r="A2944" s="59">
        <v>30</v>
      </c>
      <c r="B2944" s="59">
        <v>42</v>
      </c>
      <c r="C2944" s="59">
        <v>70</v>
      </c>
      <c r="D2944" s="59">
        <v>29</v>
      </c>
      <c r="E2944" s="59">
        <v>19</v>
      </c>
      <c r="F2944" s="59">
        <v>8</v>
      </c>
      <c r="G2944" s="59">
        <v>835</v>
      </c>
    </row>
    <row r="2945" spans="1:7" x14ac:dyDescent="0.25">
      <c r="A2945" s="59">
        <v>139</v>
      </c>
      <c r="B2945" s="59">
        <v>159</v>
      </c>
      <c r="C2945" s="59">
        <v>271</v>
      </c>
      <c r="D2945" s="59">
        <v>129</v>
      </c>
      <c r="E2945" s="59">
        <v>54</v>
      </c>
      <c r="F2945" s="59">
        <v>35</v>
      </c>
      <c r="G2945" s="59">
        <v>-387</v>
      </c>
    </row>
    <row r="2946" spans="1:7" x14ac:dyDescent="0.25">
      <c r="A2946" s="59">
        <v>18</v>
      </c>
      <c r="B2946" s="59">
        <v>29</v>
      </c>
      <c r="C2946" s="59">
        <v>49</v>
      </c>
      <c r="D2946" s="59">
        <v>20</v>
      </c>
      <c r="E2946" s="59">
        <v>15</v>
      </c>
      <c r="F2946" s="59">
        <v>5</v>
      </c>
      <c r="G2946" s="59">
        <v>464</v>
      </c>
    </row>
    <row r="2947" spans="1:7" x14ac:dyDescent="0.25">
      <c r="A2947" s="59">
        <v>109</v>
      </c>
      <c r="B2947" s="59">
        <v>141</v>
      </c>
      <c r="C2947" s="59">
        <v>233</v>
      </c>
      <c r="D2947" s="59">
        <v>94</v>
      </c>
      <c r="E2947" s="59">
        <v>58</v>
      </c>
      <c r="F2947" s="59">
        <v>31</v>
      </c>
      <c r="G2947" s="59">
        <v>697</v>
      </c>
    </row>
    <row r="2948" spans="1:7" x14ac:dyDescent="0.25">
      <c r="A2948" s="59">
        <v>37</v>
      </c>
      <c r="B2948" s="59">
        <v>71</v>
      </c>
      <c r="C2948" s="59">
        <v>122</v>
      </c>
      <c r="D2948" s="59">
        <v>52</v>
      </c>
      <c r="E2948" s="59">
        <v>41</v>
      </c>
      <c r="F2948" s="59">
        <v>17</v>
      </c>
      <c r="G2948" s="59">
        <v>361</v>
      </c>
    </row>
    <row r="2949" spans="1:7" x14ac:dyDescent="0.25">
      <c r="A2949" s="59">
        <v>35</v>
      </c>
      <c r="B2949" s="59">
        <v>61</v>
      </c>
      <c r="C2949" s="59">
        <v>102</v>
      </c>
      <c r="D2949" s="59">
        <v>42</v>
      </c>
      <c r="E2949" s="59">
        <v>33</v>
      </c>
      <c r="F2949" s="59">
        <v>13</v>
      </c>
      <c r="G2949" s="59">
        <v>384</v>
      </c>
    </row>
    <row r="2950" spans="1:7" x14ac:dyDescent="0.25">
      <c r="A2950" s="59">
        <v>253</v>
      </c>
      <c r="B2950" s="59">
        <v>277</v>
      </c>
      <c r="C2950" s="59">
        <v>507</v>
      </c>
      <c r="D2950" s="59">
        <v>254</v>
      </c>
      <c r="E2950" s="59">
        <v>87</v>
      </c>
      <c r="F2950" s="59">
        <v>72</v>
      </c>
      <c r="G2950" s="59">
        <v>1060</v>
      </c>
    </row>
    <row r="2951" spans="1:7" x14ac:dyDescent="0.25">
      <c r="A2951" s="59">
        <v>94</v>
      </c>
      <c r="B2951" s="59">
        <v>107</v>
      </c>
      <c r="C2951" s="59">
        <v>188</v>
      </c>
      <c r="D2951" s="59">
        <v>83</v>
      </c>
      <c r="E2951" s="59">
        <v>36</v>
      </c>
      <c r="F2951" s="59">
        <v>27</v>
      </c>
      <c r="G2951" s="59">
        <v>584</v>
      </c>
    </row>
    <row r="2952" spans="1:7" x14ac:dyDescent="0.25">
      <c r="A2952" s="59">
        <v>61</v>
      </c>
      <c r="B2952" s="59">
        <v>96</v>
      </c>
      <c r="C2952" s="59">
        <v>159</v>
      </c>
      <c r="D2952" s="59">
        <v>64</v>
      </c>
      <c r="E2952" s="59">
        <v>48</v>
      </c>
      <c r="F2952" s="59">
        <v>21</v>
      </c>
      <c r="G2952" s="59">
        <v>-161</v>
      </c>
    </row>
    <row r="2953" spans="1:7" x14ac:dyDescent="0.25">
      <c r="A2953" s="59">
        <v>155</v>
      </c>
      <c r="B2953" s="59">
        <v>152</v>
      </c>
      <c r="C2953" s="59">
        <v>254</v>
      </c>
      <c r="D2953" s="59">
        <v>91</v>
      </c>
      <c r="E2953" s="59">
        <v>37</v>
      </c>
      <c r="F2953" s="59">
        <v>29</v>
      </c>
      <c r="G2953" s="59">
        <v>821</v>
      </c>
    </row>
    <row r="2954" spans="1:7" x14ac:dyDescent="0.25">
      <c r="A2954" s="59">
        <v>121</v>
      </c>
      <c r="B2954" s="59">
        <v>124</v>
      </c>
      <c r="C2954" s="59">
        <v>208</v>
      </c>
      <c r="D2954" s="59">
        <v>86</v>
      </c>
      <c r="E2954" s="59">
        <v>33</v>
      </c>
      <c r="F2954" s="59">
        <v>24</v>
      </c>
      <c r="G2954" s="59">
        <v>499</v>
      </c>
    </row>
    <row r="2955" spans="1:7" x14ac:dyDescent="0.25">
      <c r="A2955" s="59">
        <v>47</v>
      </c>
      <c r="B2955" s="59">
        <v>74</v>
      </c>
      <c r="C2955" s="59">
        <v>124</v>
      </c>
      <c r="D2955" s="59">
        <v>51</v>
      </c>
      <c r="E2955" s="59">
        <v>37</v>
      </c>
      <c r="F2955" s="59">
        <v>16</v>
      </c>
      <c r="G2955" s="59">
        <v>265</v>
      </c>
    </row>
    <row r="2956" spans="1:7" x14ac:dyDescent="0.25">
      <c r="A2956" s="59">
        <v>44</v>
      </c>
      <c r="B2956" s="59">
        <v>80</v>
      </c>
      <c r="C2956" s="59">
        <v>131</v>
      </c>
      <c r="D2956" s="59">
        <v>52</v>
      </c>
      <c r="E2956" s="59">
        <v>45</v>
      </c>
      <c r="F2956" s="59">
        <v>17</v>
      </c>
      <c r="G2956" s="59">
        <v>397</v>
      </c>
    </row>
    <row r="2957" spans="1:7" x14ac:dyDescent="0.25">
      <c r="A2957" s="59">
        <v>-21</v>
      </c>
      <c r="B2957" s="59">
        <v>38</v>
      </c>
      <c r="C2957" s="59">
        <v>135</v>
      </c>
      <c r="D2957" s="59">
        <v>98</v>
      </c>
      <c r="E2957" s="59">
        <v>49</v>
      </c>
      <c r="F2957" s="59">
        <v>30</v>
      </c>
      <c r="G2957" s="59">
        <v>973</v>
      </c>
    </row>
    <row r="2958" spans="1:7" x14ac:dyDescent="0.25">
      <c r="A2958" s="59">
        <v>-11</v>
      </c>
      <c r="B2958" s="59">
        <v>61</v>
      </c>
      <c r="C2958" s="59">
        <v>103</v>
      </c>
      <c r="D2958" s="59">
        <v>43</v>
      </c>
      <c r="E2958" s="59">
        <v>64</v>
      </c>
      <c r="F2958" s="59">
        <v>39</v>
      </c>
      <c r="G2958" s="59">
        <v>282</v>
      </c>
    </row>
    <row r="2959" spans="1:7" x14ac:dyDescent="0.25">
      <c r="A2959" s="59">
        <v>19</v>
      </c>
      <c r="B2959" s="59">
        <v>53</v>
      </c>
      <c r="C2959" s="59">
        <v>91</v>
      </c>
      <c r="D2959" s="59">
        <v>39</v>
      </c>
      <c r="E2959" s="59">
        <v>36</v>
      </c>
      <c r="F2959" s="59">
        <v>12</v>
      </c>
      <c r="G2959" s="59">
        <v>212</v>
      </c>
    </row>
    <row r="2960" spans="1:7" x14ac:dyDescent="0.25">
      <c r="A2960" s="59">
        <v>-4</v>
      </c>
      <c r="B2960" s="59">
        <v>42</v>
      </c>
      <c r="C2960" s="59">
        <v>75</v>
      </c>
      <c r="D2960" s="59">
        <v>34</v>
      </c>
      <c r="E2960" s="59">
        <v>42</v>
      </c>
      <c r="F2960" s="59">
        <v>12</v>
      </c>
      <c r="G2960" s="59">
        <v>182</v>
      </c>
    </row>
    <row r="2961" spans="1:7" x14ac:dyDescent="0.25">
      <c r="A2961" s="59">
        <v>50</v>
      </c>
      <c r="B2961" s="59">
        <v>58</v>
      </c>
      <c r="C2961" s="59">
        <v>96</v>
      </c>
      <c r="D2961" s="59">
        <v>39</v>
      </c>
      <c r="E2961" s="59">
        <v>20</v>
      </c>
      <c r="F2961" s="59">
        <v>10</v>
      </c>
      <c r="G2961" s="59">
        <v>799</v>
      </c>
    </row>
    <row r="2962" spans="1:7" x14ac:dyDescent="0.25">
      <c r="A2962" s="59">
        <v>50</v>
      </c>
      <c r="B2962" s="59">
        <v>63</v>
      </c>
      <c r="C2962" s="59">
        <v>110</v>
      </c>
      <c r="D2962" s="59">
        <v>48</v>
      </c>
      <c r="E2962" s="59">
        <v>25</v>
      </c>
      <c r="F2962" s="59">
        <v>15</v>
      </c>
      <c r="G2962" s="59">
        <v>599</v>
      </c>
    </row>
    <row r="2963" spans="1:7" x14ac:dyDescent="0.25">
      <c r="A2963" s="59">
        <v>58</v>
      </c>
      <c r="B2963" s="59">
        <v>65</v>
      </c>
      <c r="C2963" s="59">
        <v>108</v>
      </c>
      <c r="D2963" s="59">
        <v>44</v>
      </c>
      <c r="E2963" s="59">
        <v>21</v>
      </c>
      <c r="F2963" s="59">
        <v>12</v>
      </c>
      <c r="G2963" s="59">
        <v>844</v>
      </c>
    </row>
    <row r="2964" spans="1:7" x14ac:dyDescent="0.25">
      <c r="A2964" s="59">
        <v>52</v>
      </c>
      <c r="B2964" s="59">
        <v>80</v>
      </c>
      <c r="C2964" s="59">
        <v>147</v>
      </c>
      <c r="D2964" s="59">
        <v>68</v>
      </c>
      <c r="E2964" s="59">
        <v>39</v>
      </c>
      <c r="F2964" s="59">
        <v>21</v>
      </c>
      <c r="G2964" s="59">
        <v>998</v>
      </c>
    </row>
    <row r="2965" spans="1:7" x14ac:dyDescent="0.25">
      <c r="A2965" s="59">
        <v>30</v>
      </c>
      <c r="B2965" s="59">
        <v>65</v>
      </c>
      <c r="C2965" s="59">
        <v>112</v>
      </c>
      <c r="D2965" s="59">
        <v>48</v>
      </c>
      <c r="E2965" s="59">
        <v>40</v>
      </c>
      <c r="F2965" s="59">
        <v>15</v>
      </c>
      <c r="G2965" s="59">
        <v>334</v>
      </c>
    </row>
    <row r="2966" spans="1:7" x14ac:dyDescent="0.25">
      <c r="A2966" s="59">
        <v>47</v>
      </c>
      <c r="B2966" s="59">
        <v>96</v>
      </c>
      <c r="C2966" s="59">
        <v>171</v>
      </c>
      <c r="D2966" s="59">
        <v>77</v>
      </c>
      <c r="E2966" s="59">
        <v>58</v>
      </c>
      <c r="F2966" s="59">
        <v>29</v>
      </c>
      <c r="G2966" s="59">
        <v>529</v>
      </c>
    </row>
    <row r="2967" spans="1:7" x14ac:dyDescent="0.25">
      <c r="A2967" s="59">
        <v>153</v>
      </c>
      <c r="B2967" s="59">
        <v>152</v>
      </c>
      <c r="C2967" s="59">
        <v>254</v>
      </c>
      <c r="D2967" s="59">
        <v>120</v>
      </c>
      <c r="E2967" s="59">
        <v>38</v>
      </c>
      <c r="F2967" s="59">
        <v>29</v>
      </c>
      <c r="G2967" s="59">
        <v>871</v>
      </c>
    </row>
    <row r="2968" spans="1:7" x14ac:dyDescent="0.25">
      <c r="A2968" s="59">
        <v>253</v>
      </c>
      <c r="B2968" s="59">
        <v>277</v>
      </c>
      <c r="C2968" s="59">
        <v>507</v>
      </c>
      <c r="D2968" s="59">
        <v>272</v>
      </c>
      <c r="E2968" s="59">
        <v>87</v>
      </c>
      <c r="F2968" s="59">
        <v>72</v>
      </c>
      <c r="G2968" s="59">
        <v>1060</v>
      </c>
    </row>
    <row r="2969" spans="1:7" x14ac:dyDescent="0.25">
      <c r="A2969" s="59">
        <v>92</v>
      </c>
      <c r="B2969" s="59">
        <v>107</v>
      </c>
      <c r="C2969" s="59">
        <v>188</v>
      </c>
      <c r="D2969" s="59">
        <v>83</v>
      </c>
      <c r="E2969" s="59">
        <v>37</v>
      </c>
      <c r="F2969" s="59">
        <v>27</v>
      </c>
      <c r="G2969" s="59">
        <v>584</v>
      </c>
    </row>
    <row r="2970" spans="1:7" x14ac:dyDescent="0.25">
      <c r="A2970" s="59">
        <v>153</v>
      </c>
      <c r="B2970" s="59">
        <v>152</v>
      </c>
      <c r="C2970" s="59">
        <v>254</v>
      </c>
      <c r="D2970" s="59">
        <v>110</v>
      </c>
      <c r="E2970" s="59">
        <v>38</v>
      </c>
      <c r="F2970" s="59">
        <v>29</v>
      </c>
      <c r="G2970" s="59">
        <v>821</v>
      </c>
    </row>
    <row r="2971" spans="1:7" x14ac:dyDescent="0.25">
      <c r="A2971" s="59">
        <v>123</v>
      </c>
      <c r="B2971" s="59">
        <v>124</v>
      </c>
      <c r="C2971" s="59">
        <v>208</v>
      </c>
      <c r="D2971" s="59">
        <v>86</v>
      </c>
      <c r="E2971" s="59">
        <v>33</v>
      </c>
      <c r="F2971" s="59">
        <v>24</v>
      </c>
      <c r="G2971" s="59">
        <v>499</v>
      </c>
    </row>
    <row r="2972" spans="1:7" x14ac:dyDescent="0.25">
      <c r="A2972" s="59">
        <v>59</v>
      </c>
      <c r="B2972" s="59">
        <v>96</v>
      </c>
      <c r="C2972" s="59">
        <v>159</v>
      </c>
      <c r="D2972" s="59">
        <v>64</v>
      </c>
      <c r="E2972" s="59">
        <v>49</v>
      </c>
      <c r="F2972" s="59">
        <v>21</v>
      </c>
      <c r="G2972" s="59">
        <v>593</v>
      </c>
    </row>
    <row r="2973" spans="1:7" x14ac:dyDescent="0.25">
      <c r="A2973" s="59">
        <v>228</v>
      </c>
      <c r="B2973" s="59">
        <v>261</v>
      </c>
      <c r="C2973" s="59">
        <v>516</v>
      </c>
      <c r="D2973" s="59">
        <v>234</v>
      </c>
      <c r="E2973" s="59">
        <v>89</v>
      </c>
      <c r="F2973" s="59">
        <v>72</v>
      </c>
      <c r="G2973" s="59">
        <v>1559</v>
      </c>
    </row>
    <row r="2974" spans="1:7" x14ac:dyDescent="0.25">
      <c r="A2974" s="59">
        <v>35</v>
      </c>
      <c r="B2974" s="59">
        <v>168</v>
      </c>
      <c r="C2974" s="59">
        <v>286</v>
      </c>
      <c r="D2974" s="59">
        <v>83</v>
      </c>
      <c r="E2974" s="59">
        <v>133</v>
      </c>
      <c r="F2974" s="59">
        <v>109</v>
      </c>
      <c r="G2974" s="59">
        <v>788</v>
      </c>
    </row>
    <row r="2975" spans="1:7" x14ac:dyDescent="0.25">
      <c r="A2975" s="59">
        <v>317</v>
      </c>
      <c r="B2975" s="59">
        <v>349</v>
      </c>
      <c r="C2975" s="59">
        <v>607</v>
      </c>
      <c r="D2975" s="59">
        <v>209</v>
      </c>
      <c r="E2975" s="59">
        <v>111</v>
      </c>
      <c r="F2975" s="59">
        <v>86</v>
      </c>
      <c r="G2975" s="59">
        <v>1433</v>
      </c>
    </row>
    <row r="2976" spans="1:7" x14ac:dyDescent="0.25">
      <c r="A2976" s="59">
        <v>-116</v>
      </c>
      <c r="B2976" s="59">
        <v>-21</v>
      </c>
      <c r="C2976" s="59">
        <v>105</v>
      </c>
      <c r="D2976" s="59">
        <v>94</v>
      </c>
      <c r="E2976" s="59">
        <v>59</v>
      </c>
      <c r="F2976" s="59">
        <v>40</v>
      </c>
      <c r="G2976" s="59">
        <v>1215</v>
      </c>
    </row>
    <row r="2977" spans="1:7" x14ac:dyDescent="0.25">
      <c r="A2977" s="59">
        <v>407</v>
      </c>
      <c r="B2977" s="59">
        <v>454</v>
      </c>
      <c r="C2977" s="59">
        <v>749</v>
      </c>
      <c r="D2977" s="59">
        <v>259</v>
      </c>
      <c r="E2977" s="59">
        <v>148</v>
      </c>
      <c r="F2977" s="59">
        <v>105</v>
      </c>
      <c r="G2977" s="59">
        <v>2250</v>
      </c>
    </row>
    <row r="2978" spans="1:7" x14ac:dyDescent="0.25">
      <c r="A2978" s="59">
        <v>-196</v>
      </c>
      <c r="B2978" s="59">
        <v>-32</v>
      </c>
      <c r="C2978" s="59">
        <v>162</v>
      </c>
      <c r="D2978" s="59">
        <v>174</v>
      </c>
      <c r="E2978" s="59">
        <v>102</v>
      </c>
      <c r="F2978" s="59">
        <v>64</v>
      </c>
      <c r="G2978" s="59">
        <v>1952</v>
      </c>
    </row>
    <row r="2979" spans="1:7" x14ac:dyDescent="0.25">
      <c r="A2979" s="59">
        <v>35</v>
      </c>
      <c r="B2979" s="59">
        <v>168</v>
      </c>
      <c r="C2979" s="59">
        <v>286</v>
      </c>
      <c r="D2979" s="59">
        <v>131</v>
      </c>
      <c r="E2979" s="59">
        <v>133</v>
      </c>
      <c r="F2979" s="59">
        <v>109</v>
      </c>
      <c r="G2979" s="59">
        <v>788</v>
      </c>
    </row>
    <row r="2980" spans="1:7" x14ac:dyDescent="0.25">
      <c r="A2980" s="59">
        <v>221</v>
      </c>
      <c r="B2980" s="59">
        <v>270</v>
      </c>
      <c r="C2980" s="59">
        <v>461</v>
      </c>
      <c r="D2980" s="59">
        <v>152</v>
      </c>
      <c r="E2980" s="59">
        <v>102</v>
      </c>
      <c r="F2980" s="59">
        <v>64</v>
      </c>
      <c r="G2980" s="59">
        <v>956</v>
      </c>
    </row>
    <row r="2981" spans="1:7" x14ac:dyDescent="0.25">
      <c r="A2981" s="59">
        <v>167</v>
      </c>
      <c r="B2981" s="59">
        <v>185</v>
      </c>
      <c r="C2981" s="59">
        <v>309</v>
      </c>
      <c r="D2981" s="59">
        <v>135</v>
      </c>
      <c r="E2981" s="59">
        <v>60</v>
      </c>
      <c r="F2981" s="59">
        <v>40</v>
      </c>
      <c r="G2981" s="59">
        <v>671</v>
      </c>
    </row>
    <row r="2982" spans="1:7" x14ac:dyDescent="0.25">
      <c r="A2982" s="59">
        <v>319</v>
      </c>
      <c r="B2982" s="59">
        <v>349</v>
      </c>
      <c r="C2982" s="59">
        <v>607</v>
      </c>
      <c r="D2982" s="59">
        <v>275</v>
      </c>
      <c r="E2982" s="59">
        <v>110</v>
      </c>
      <c r="F2982" s="59">
        <v>86</v>
      </c>
      <c r="G2982" s="59">
        <v>1433</v>
      </c>
    </row>
    <row r="2983" spans="1:7" x14ac:dyDescent="0.25">
      <c r="A2983" s="59">
        <v>226</v>
      </c>
      <c r="B2983" s="59">
        <v>261</v>
      </c>
      <c r="C2983" s="59">
        <v>516</v>
      </c>
      <c r="D2983" s="59">
        <v>324</v>
      </c>
      <c r="E2983" s="59">
        <v>90</v>
      </c>
      <c r="F2983" s="59">
        <v>72</v>
      </c>
      <c r="G2983" s="59">
        <v>1559</v>
      </c>
    </row>
    <row r="2984" spans="1:7" x14ac:dyDescent="0.25">
      <c r="A2984" s="59">
        <v>-524</v>
      </c>
      <c r="B2984" s="59">
        <v>-265</v>
      </c>
      <c r="C2984" s="59">
        <v>18</v>
      </c>
      <c r="D2984" s="59">
        <v>291</v>
      </c>
      <c r="E2984" s="59">
        <v>124</v>
      </c>
      <c r="F2984" s="59">
        <v>100</v>
      </c>
      <c r="G2984" s="59">
        <v>3742</v>
      </c>
    </row>
    <row r="2985" spans="1:7" x14ac:dyDescent="0.25">
      <c r="A2985" s="59">
        <v>43</v>
      </c>
      <c r="B2985" s="59">
        <v>43</v>
      </c>
      <c r="C2985" s="59">
        <v>43</v>
      </c>
      <c r="D2985" s="59">
        <v>0</v>
      </c>
      <c r="E2985" s="59">
        <v>11</v>
      </c>
      <c r="F2985" s="59">
        <v>0</v>
      </c>
      <c r="G2985" s="59">
        <v>645</v>
      </c>
    </row>
    <row r="2986" spans="1:7" x14ac:dyDescent="0.25">
      <c r="A2986" s="59">
        <v>18</v>
      </c>
      <c r="B2986" s="59">
        <v>29</v>
      </c>
      <c r="C2986" s="59">
        <v>49</v>
      </c>
      <c r="D2986" s="59">
        <v>20</v>
      </c>
      <c r="E2986" s="59">
        <v>15</v>
      </c>
      <c r="F2986" s="59">
        <v>5</v>
      </c>
      <c r="G2986" s="59">
        <v>829</v>
      </c>
    </row>
    <row r="2987" spans="1:7" x14ac:dyDescent="0.25">
      <c r="A2987" s="59">
        <v>18</v>
      </c>
      <c r="B2987" s="59">
        <v>29</v>
      </c>
      <c r="C2987" s="59">
        <v>49</v>
      </c>
      <c r="D2987" s="59">
        <v>20</v>
      </c>
      <c r="E2987" s="59">
        <v>15</v>
      </c>
      <c r="F2987" s="59">
        <v>5</v>
      </c>
      <c r="G2987" s="59">
        <v>784</v>
      </c>
    </row>
    <row r="2988" spans="1:7" x14ac:dyDescent="0.25">
      <c r="A2988" s="59">
        <v>-1</v>
      </c>
      <c r="B2988" s="59">
        <v>45</v>
      </c>
      <c r="C2988" s="59">
        <v>80</v>
      </c>
      <c r="D2988" s="59">
        <v>36</v>
      </c>
      <c r="E2988" s="59">
        <v>43</v>
      </c>
      <c r="F2988" s="59">
        <v>13</v>
      </c>
      <c r="G2988" s="59">
        <v>212</v>
      </c>
    </row>
    <row r="2989" spans="1:7" x14ac:dyDescent="0.25">
      <c r="A2989" s="59">
        <v>8</v>
      </c>
      <c r="B2989" s="59">
        <v>37</v>
      </c>
      <c r="C2989" s="59">
        <v>67</v>
      </c>
      <c r="D2989" s="59">
        <v>31</v>
      </c>
      <c r="E2989" s="59">
        <v>29</v>
      </c>
      <c r="F2989" s="59">
        <v>9</v>
      </c>
      <c r="G2989" s="59">
        <v>976</v>
      </c>
    </row>
    <row r="2990" spans="1:7" x14ac:dyDescent="0.25">
      <c r="A2990" s="59">
        <v>36</v>
      </c>
      <c r="B2990" s="59">
        <v>45</v>
      </c>
      <c r="C2990" s="59">
        <v>74</v>
      </c>
      <c r="D2990" s="59">
        <v>30</v>
      </c>
      <c r="E2990" s="59">
        <v>18</v>
      </c>
      <c r="F2990" s="59">
        <v>8</v>
      </c>
      <c r="G2990" s="59">
        <v>794</v>
      </c>
    </row>
    <row r="2991" spans="1:7" x14ac:dyDescent="0.25">
      <c r="A2991" s="59">
        <v>41</v>
      </c>
      <c r="B2991" s="59">
        <v>56</v>
      </c>
      <c r="C2991" s="59">
        <v>98</v>
      </c>
      <c r="D2991" s="59">
        <v>43</v>
      </c>
      <c r="E2991" s="59">
        <v>24</v>
      </c>
      <c r="F2991" s="59">
        <v>14</v>
      </c>
      <c r="G2991" s="59">
        <v>602</v>
      </c>
    </row>
    <row r="2992" spans="1:7" x14ac:dyDescent="0.25">
      <c r="A2992" s="59">
        <v>17</v>
      </c>
      <c r="B2992" s="59">
        <v>29</v>
      </c>
      <c r="C2992" s="59">
        <v>49</v>
      </c>
      <c r="D2992" s="59">
        <v>20</v>
      </c>
      <c r="E2992" s="59">
        <v>16</v>
      </c>
      <c r="F2992" s="59">
        <v>5</v>
      </c>
      <c r="G2992" s="59">
        <v>464</v>
      </c>
    </row>
    <row r="2993" spans="1:7" x14ac:dyDescent="0.25">
      <c r="A2993" s="59">
        <v>109</v>
      </c>
      <c r="B2993" s="59">
        <v>141</v>
      </c>
      <c r="C2993" s="59">
        <v>233</v>
      </c>
      <c r="D2993" s="59">
        <v>94</v>
      </c>
      <c r="E2993" s="59">
        <v>58</v>
      </c>
      <c r="F2993" s="59">
        <v>31</v>
      </c>
      <c r="G2993" s="59">
        <v>697</v>
      </c>
    </row>
    <row r="2994" spans="1:7" x14ac:dyDescent="0.25">
      <c r="A2994" s="59">
        <v>139</v>
      </c>
      <c r="B2994" s="59">
        <v>159</v>
      </c>
      <c r="C2994" s="59">
        <v>271</v>
      </c>
      <c r="D2994" s="59">
        <v>106</v>
      </c>
      <c r="E2994" s="59">
        <v>54</v>
      </c>
      <c r="F2994" s="59">
        <v>35</v>
      </c>
      <c r="G2994" s="59">
        <v>555</v>
      </c>
    </row>
    <row r="2995" spans="1:7" x14ac:dyDescent="0.25">
      <c r="A2995" s="59">
        <v>15</v>
      </c>
      <c r="B2995" s="59">
        <v>65</v>
      </c>
      <c r="C2995" s="59">
        <v>117</v>
      </c>
      <c r="D2995" s="59">
        <v>53</v>
      </c>
      <c r="E2995" s="59">
        <v>50</v>
      </c>
      <c r="F2995" s="59">
        <v>20</v>
      </c>
      <c r="G2995" s="59">
        <v>361</v>
      </c>
    </row>
    <row r="2996" spans="1:7" x14ac:dyDescent="0.25">
      <c r="A2996" s="59">
        <v>37</v>
      </c>
      <c r="B2996" s="59">
        <v>71</v>
      </c>
      <c r="C2996" s="59">
        <v>122</v>
      </c>
      <c r="D2996" s="59">
        <v>52</v>
      </c>
      <c r="E2996" s="59">
        <v>41</v>
      </c>
      <c r="F2996" s="59">
        <v>17</v>
      </c>
      <c r="G2996" s="59">
        <v>361</v>
      </c>
    </row>
    <row r="2997" spans="1:7" x14ac:dyDescent="0.25">
      <c r="A2997" s="59">
        <v>115</v>
      </c>
      <c r="B2997" s="59">
        <v>149</v>
      </c>
      <c r="C2997" s="59">
        <v>295</v>
      </c>
      <c r="D2997" s="59">
        <v>165</v>
      </c>
      <c r="E2997" s="59">
        <v>61</v>
      </c>
      <c r="F2997" s="59">
        <v>41</v>
      </c>
      <c r="G2997" s="59">
        <v>1156</v>
      </c>
    </row>
    <row r="2998" spans="1:7" x14ac:dyDescent="0.25">
      <c r="A2998" s="59">
        <v>-3</v>
      </c>
      <c r="B2998" s="59">
        <v>75</v>
      </c>
      <c r="C2998" s="59">
        <v>127</v>
      </c>
      <c r="D2998" s="59">
        <v>53</v>
      </c>
      <c r="E2998" s="59">
        <v>72</v>
      </c>
      <c r="F2998" s="59">
        <v>48</v>
      </c>
      <c r="G2998" s="59">
        <v>458</v>
      </c>
    </row>
    <row r="2999" spans="1:7" x14ac:dyDescent="0.25">
      <c r="A2999" s="59">
        <v>11</v>
      </c>
      <c r="B2999" s="59">
        <v>68</v>
      </c>
      <c r="C2999" s="59">
        <v>115</v>
      </c>
      <c r="D2999" s="59">
        <v>48</v>
      </c>
      <c r="E2999" s="59">
        <v>56</v>
      </c>
      <c r="F2999" s="59">
        <v>15</v>
      </c>
      <c r="G2999" s="59">
        <v>422</v>
      </c>
    </row>
    <row r="3000" spans="1:7" x14ac:dyDescent="0.25">
      <c r="A3000" s="59">
        <v>35</v>
      </c>
      <c r="B3000" s="59">
        <v>61</v>
      </c>
      <c r="C3000" s="59">
        <v>102</v>
      </c>
      <c r="D3000" s="59">
        <v>42</v>
      </c>
      <c r="E3000" s="59">
        <v>33</v>
      </c>
      <c r="F3000" s="59">
        <v>13</v>
      </c>
      <c r="G3000" s="59">
        <v>384</v>
      </c>
    </row>
    <row r="3001" spans="1:7" x14ac:dyDescent="0.25">
      <c r="A3001" s="59">
        <v>135</v>
      </c>
      <c r="B3001" s="59">
        <v>165</v>
      </c>
      <c r="C3001" s="59">
        <v>273</v>
      </c>
      <c r="D3001" s="59">
        <v>128</v>
      </c>
      <c r="E3001" s="59">
        <v>62</v>
      </c>
      <c r="F3001" s="59">
        <v>36</v>
      </c>
      <c r="G3001" s="59">
        <v>1020</v>
      </c>
    </row>
    <row r="3002" spans="1:7" x14ac:dyDescent="0.25">
      <c r="A3002" s="59">
        <v>50</v>
      </c>
      <c r="B3002" s="59">
        <v>59</v>
      </c>
      <c r="C3002" s="59">
        <v>98</v>
      </c>
      <c r="D3002" s="59">
        <v>40</v>
      </c>
      <c r="E3002" s="59">
        <v>21</v>
      </c>
      <c r="F3002" s="59">
        <v>11</v>
      </c>
      <c r="G3002" s="59">
        <v>793</v>
      </c>
    </row>
    <row r="3003" spans="1:7" x14ac:dyDescent="0.25">
      <c r="A3003" s="59">
        <v>61</v>
      </c>
      <c r="B3003" s="59">
        <v>82</v>
      </c>
      <c r="C3003" s="59">
        <v>129</v>
      </c>
      <c r="D3003" s="59">
        <v>48</v>
      </c>
      <c r="E3003" s="59">
        <v>35</v>
      </c>
      <c r="F3003" s="59">
        <v>14</v>
      </c>
      <c r="G3003" s="59">
        <v>351</v>
      </c>
    </row>
    <row r="3004" spans="1:7" x14ac:dyDescent="0.25">
      <c r="A3004" s="59">
        <v>37</v>
      </c>
      <c r="B3004" s="59">
        <v>65</v>
      </c>
      <c r="C3004" s="59">
        <v>109</v>
      </c>
      <c r="D3004" s="59">
        <v>45</v>
      </c>
      <c r="E3004" s="59">
        <v>35</v>
      </c>
      <c r="F3004" s="59">
        <v>14</v>
      </c>
      <c r="G3004" s="59">
        <v>410</v>
      </c>
    </row>
    <row r="3005" spans="1:7" x14ac:dyDescent="0.25">
      <c r="A3005" s="59">
        <v>3</v>
      </c>
      <c r="B3005" s="59">
        <v>90</v>
      </c>
      <c r="C3005" s="59">
        <v>153</v>
      </c>
      <c r="D3005" s="59">
        <v>64</v>
      </c>
      <c r="E3005" s="59">
        <v>82</v>
      </c>
      <c r="F3005" s="59">
        <v>58</v>
      </c>
      <c r="G3005" s="59">
        <v>551</v>
      </c>
    </row>
    <row r="3006" spans="1:7" x14ac:dyDescent="0.25">
      <c r="A3006" s="59">
        <v>47</v>
      </c>
      <c r="B3006" s="59">
        <v>62</v>
      </c>
      <c r="C3006" s="59">
        <v>109</v>
      </c>
      <c r="D3006" s="59">
        <v>48</v>
      </c>
      <c r="E3006" s="59">
        <v>26</v>
      </c>
      <c r="F3006" s="59">
        <v>15</v>
      </c>
      <c r="G3006" s="59">
        <v>599</v>
      </c>
    </row>
    <row r="3007" spans="1:7" x14ac:dyDescent="0.25">
      <c r="A3007" s="59">
        <v>22</v>
      </c>
      <c r="B3007" s="59">
        <v>72</v>
      </c>
      <c r="C3007" s="59">
        <v>129</v>
      </c>
      <c r="D3007" s="59">
        <v>58</v>
      </c>
      <c r="E3007" s="59">
        <v>52</v>
      </c>
      <c r="F3007" s="59">
        <v>22</v>
      </c>
      <c r="G3007" s="59">
        <v>338</v>
      </c>
    </row>
    <row r="3008" spans="1:7" x14ac:dyDescent="0.25">
      <c r="A3008" s="59">
        <v>65</v>
      </c>
      <c r="B3008" s="59">
        <v>92</v>
      </c>
      <c r="C3008" s="59">
        <v>168</v>
      </c>
      <c r="D3008" s="59">
        <v>78</v>
      </c>
      <c r="E3008" s="59">
        <v>42</v>
      </c>
      <c r="F3008" s="59">
        <v>24</v>
      </c>
      <c r="G3008" s="59">
        <v>995</v>
      </c>
    </row>
    <row r="3009" spans="1:7" x14ac:dyDescent="0.25">
      <c r="A3009" s="59">
        <v>80</v>
      </c>
      <c r="B3009" s="59">
        <v>104</v>
      </c>
      <c r="C3009" s="59">
        <v>173</v>
      </c>
      <c r="D3009" s="59">
        <v>71</v>
      </c>
      <c r="E3009" s="59">
        <v>43</v>
      </c>
      <c r="F3009" s="59">
        <v>22</v>
      </c>
      <c r="G3009" s="59">
        <v>373</v>
      </c>
    </row>
    <row r="3010" spans="1:7" x14ac:dyDescent="0.25">
      <c r="A3010" s="59">
        <v>22</v>
      </c>
      <c r="B3010" s="59">
        <v>129</v>
      </c>
      <c r="C3010" s="59">
        <v>219</v>
      </c>
      <c r="D3010" s="59">
        <v>92</v>
      </c>
      <c r="E3010" s="59">
        <v>105</v>
      </c>
      <c r="F3010" s="59">
        <v>83</v>
      </c>
      <c r="G3010" s="59">
        <v>599</v>
      </c>
    </row>
    <row r="3011" spans="1:7" x14ac:dyDescent="0.25">
      <c r="A3011" s="59">
        <v>115</v>
      </c>
      <c r="B3011" s="59">
        <v>149</v>
      </c>
      <c r="C3011" s="59">
        <v>295</v>
      </c>
      <c r="D3011" s="59">
        <v>116</v>
      </c>
      <c r="E3011" s="59">
        <v>61</v>
      </c>
      <c r="F3011" s="59">
        <v>41</v>
      </c>
      <c r="G3011" s="59">
        <v>1245</v>
      </c>
    </row>
    <row r="3012" spans="1:7" x14ac:dyDescent="0.25">
      <c r="A3012" s="59">
        <v>-10</v>
      </c>
      <c r="B3012" s="59">
        <v>63</v>
      </c>
      <c r="C3012" s="59">
        <v>106</v>
      </c>
      <c r="D3012" s="59">
        <v>44</v>
      </c>
      <c r="E3012" s="59">
        <v>65</v>
      </c>
      <c r="F3012" s="59">
        <v>40</v>
      </c>
      <c r="G3012" s="59">
        <v>496</v>
      </c>
    </row>
    <row r="3013" spans="1:7" x14ac:dyDescent="0.25">
      <c r="A3013" s="59">
        <v>33</v>
      </c>
      <c r="B3013" s="59">
        <v>68</v>
      </c>
      <c r="C3013" s="59">
        <v>117</v>
      </c>
      <c r="D3013" s="59">
        <v>50</v>
      </c>
      <c r="E3013" s="59">
        <v>41</v>
      </c>
      <c r="F3013" s="59">
        <v>16</v>
      </c>
      <c r="G3013" s="59">
        <v>397</v>
      </c>
    </row>
    <row r="3014" spans="1:7" x14ac:dyDescent="0.25">
      <c r="A3014" s="59">
        <v>15</v>
      </c>
      <c r="B3014" s="59">
        <v>64</v>
      </c>
      <c r="C3014" s="59">
        <v>114</v>
      </c>
      <c r="D3014" s="59">
        <v>51</v>
      </c>
      <c r="E3014" s="59">
        <v>49</v>
      </c>
      <c r="F3014" s="59">
        <v>19</v>
      </c>
      <c r="G3014" s="59">
        <v>396</v>
      </c>
    </row>
    <row r="3015" spans="1:7" x14ac:dyDescent="0.25">
      <c r="A3015" s="59">
        <v>37</v>
      </c>
      <c r="B3015" s="59">
        <v>64</v>
      </c>
      <c r="C3015" s="59">
        <v>116</v>
      </c>
      <c r="D3015" s="59">
        <v>53</v>
      </c>
      <c r="E3015" s="59">
        <v>34</v>
      </c>
      <c r="F3015" s="59">
        <v>16</v>
      </c>
      <c r="G3015" s="59">
        <v>1028</v>
      </c>
    </row>
    <row r="3016" spans="1:7" x14ac:dyDescent="0.25">
      <c r="A3016" s="59">
        <v>40</v>
      </c>
      <c r="B3016" s="59">
        <v>56</v>
      </c>
      <c r="C3016" s="59">
        <v>98</v>
      </c>
      <c r="D3016" s="59">
        <v>43</v>
      </c>
      <c r="E3016" s="59">
        <v>25</v>
      </c>
      <c r="F3016" s="59">
        <v>14</v>
      </c>
      <c r="G3016" s="59">
        <v>597</v>
      </c>
    </row>
    <row r="3017" spans="1:7" x14ac:dyDescent="0.25">
      <c r="A3017" s="59">
        <v>137</v>
      </c>
      <c r="B3017" s="59">
        <v>136</v>
      </c>
      <c r="C3017" s="59">
        <v>228</v>
      </c>
      <c r="D3017" s="59">
        <v>94</v>
      </c>
      <c r="E3017" s="59">
        <v>34</v>
      </c>
      <c r="F3017" s="59">
        <v>26</v>
      </c>
      <c r="G3017" s="59">
        <v>562</v>
      </c>
    </row>
    <row r="3018" spans="1:7" x14ac:dyDescent="0.25">
      <c r="A3018" s="59">
        <v>46</v>
      </c>
      <c r="B3018" s="59">
        <v>81</v>
      </c>
      <c r="C3018" s="59">
        <v>134</v>
      </c>
      <c r="D3018" s="59">
        <v>54</v>
      </c>
      <c r="E3018" s="59">
        <v>45</v>
      </c>
      <c r="F3018" s="59">
        <v>17</v>
      </c>
      <c r="G3018" s="59">
        <v>641</v>
      </c>
    </row>
    <row r="3019" spans="1:7" x14ac:dyDescent="0.25">
      <c r="A3019" s="59">
        <v>167</v>
      </c>
      <c r="B3019" s="59">
        <v>163</v>
      </c>
      <c r="C3019" s="59">
        <v>274</v>
      </c>
      <c r="D3019" s="59">
        <v>143</v>
      </c>
      <c r="E3019" s="59">
        <v>39</v>
      </c>
      <c r="F3019" s="59">
        <v>31</v>
      </c>
      <c r="G3019" s="59">
        <v>897</v>
      </c>
    </row>
    <row r="3020" spans="1:7" x14ac:dyDescent="0.25">
      <c r="A3020" s="59">
        <v>94</v>
      </c>
      <c r="B3020" s="59">
        <v>107</v>
      </c>
      <c r="C3020" s="59">
        <v>188</v>
      </c>
      <c r="D3020" s="59">
        <v>83</v>
      </c>
      <c r="E3020" s="59">
        <v>36</v>
      </c>
      <c r="F3020" s="59">
        <v>27</v>
      </c>
      <c r="G3020" s="59">
        <v>574</v>
      </c>
    </row>
    <row r="3021" spans="1:7" x14ac:dyDescent="0.25">
      <c r="A3021" s="59">
        <v>182</v>
      </c>
      <c r="B3021" s="59">
        <v>178</v>
      </c>
      <c r="C3021" s="59">
        <v>298</v>
      </c>
      <c r="D3021" s="59">
        <v>180</v>
      </c>
      <c r="E3021" s="59">
        <v>43</v>
      </c>
      <c r="F3021" s="59">
        <v>34</v>
      </c>
      <c r="G3021" s="59">
        <v>947</v>
      </c>
    </row>
    <row r="3022" spans="1:7" x14ac:dyDescent="0.25">
      <c r="A3022" s="59">
        <v>167</v>
      </c>
      <c r="B3022" s="59">
        <v>163</v>
      </c>
      <c r="C3022" s="59">
        <v>274</v>
      </c>
      <c r="D3022" s="59">
        <v>89</v>
      </c>
      <c r="E3022" s="59">
        <v>39</v>
      </c>
      <c r="F3022" s="59">
        <v>31</v>
      </c>
      <c r="G3022" s="59">
        <v>897</v>
      </c>
    </row>
    <row r="3023" spans="1:7" x14ac:dyDescent="0.25">
      <c r="A3023" s="59">
        <v>92</v>
      </c>
      <c r="B3023" s="59">
        <v>107</v>
      </c>
      <c r="C3023" s="59">
        <v>188</v>
      </c>
      <c r="D3023" s="59">
        <v>83</v>
      </c>
      <c r="E3023" s="59">
        <v>37</v>
      </c>
      <c r="F3023" s="59">
        <v>27</v>
      </c>
      <c r="G3023" s="59">
        <v>574</v>
      </c>
    </row>
    <row r="3024" spans="1:7" x14ac:dyDescent="0.25">
      <c r="A3024" s="59">
        <v>184</v>
      </c>
      <c r="B3024" s="59">
        <v>178</v>
      </c>
      <c r="C3024" s="59">
        <v>298</v>
      </c>
      <c r="D3024" s="59">
        <v>81</v>
      </c>
      <c r="E3024" s="59">
        <v>42</v>
      </c>
      <c r="F3024" s="59">
        <v>34</v>
      </c>
      <c r="G3024" s="59">
        <v>947</v>
      </c>
    </row>
    <row r="3025" spans="1:7" x14ac:dyDescent="0.25">
      <c r="A3025" s="59">
        <v>137</v>
      </c>
      <c r="B3025" s="59">
        <v>136</v>
      </c>
      <c r="C3025" s="59">
        <v>228</v>
      </c>
      <c r="D3025" s="59">
        <v>94</v>
      </c>
      <c r="E3025" s="59">
        <v>34</v>
      </c>
      <c r="F3025" s="59">
        <v>26</v>
      </c>
      <c r="G3025" s="59">
        <v>562</v>
      </c>
    </row>
    <row r="3026" spans="1:7" x14ac:dyDescent="0.25">
      <c r="A3026" s="59">
        <v>46</v>
      </c>
      <c r="B3026" s="59">
        <v>81</v>
      </c>
      <c r="C3026" s="59">
        <v>134</v>
      </c>
      <c r="D3026" s="59">
        <v>54</v>
      </c>
      <c r="E3026" s="59">
        <v>45</v>
      </c>
      <c r="F3026" s="59">
        <v>17</v>
      </c>
      <c r="G3026" s="59">
        <v>641</v>
      </c>
    </row>
    <row r="3027" spans="1:7" x14ac:dyDescent="0.25">
      <c r="A3027" s="59">
        <v>333</v>
      </c>
      <c r="B3027" s="59">
        <v>362</v>
      </c>
      <c r="C3027" s="59">
        <v>628</v>
      </c>
      <c r="D3027" s="59">
        <v>291</v>
      </c>
      <c r="E3027" s="59">
        <v>113</v>
      </c>
      <c r="F3027" s="59">
        <v>89</v>
      </c>
      <c r="G3027" s="59">
        <v>1616</v>
      </c>
    </row>
    <row r="3028" spans="1:7" x14ac:dyDescent="0.25">
      <c r="A3028" s="59">
        <v>226</v>
      </c>
      <c r="B3028" s="59">
        <v>261</v>
      </c>
      <c r="C3028" s="59">
        <v>516</v>
      </c>
      <c r="D3028" s="59">
        <v>260</v>
      </c>
      <c r="E3028" s="59">
        <v>90</v>
      </c>
      <c r="F3028" s="59">
        <v>72</v>
      </c>
      <c r="G3028" s="59">
        <v>1715</v>
      </c>
    </row>
    <row r="3029" spans="1:7" x14ac:dyDescent="0.25">
      <c r="A3029" s="59">
        <v>230</v>
      </c>
      <c r="B3029" s="59">
        <v>278</v>
      </c>
      <c r="C3029" s="59">
        <v>474</v>
      </c>
      <c r="D3029" s="59">
        <v>229</v>
      </c>
      <c r="E3029" s="59">
        <v>103</v>
      </c>
      <c r="F3029" s="59">
        <v>66</v>
      </c>
      <c r="G3029" s="59">
        <v>1095</v>
      </c>
    </row>
    <row r="3030" spans="1:7" x14ac:dyDescent="0.25">
      <c r="A3030" s="59">
        <v>186</v>
      </c>
      <c r="B3030" s="59">
        <v>204</v>
      </c>
      <c r="C3030" s="59">
        <v>342</v>
      </c>
      <c r="D3030" s="59">
        <v>154</v>
      </c>
      <c r="E3030" s="59">
        <v>64</v>
      </c>
      <c r="F3030" s="59">
        <v>45</v>
      </c>
      <c r="G3030" s="59">
        <v>764</v>
      </c>
    </row>
    <row r="3031" spans="1:7" x14ac:dyDescent="0.25">
      <c r="A3031" s="59">
        <v>333</v>
      </c>
      <c r="B3031" s="59">
        <v>362</v>
      </c>
      <c r="C3031" s="59">
        <v>628</v>
      </c>
      <c r="D3031" s="59">
        <v>218</v>
      </c>
      <c r="E3031" s="59">
        <v>113</v>
      </c>
      <c r="F3031" s="59">
        <v>89</v>
      </c>
      <c r="G3031" s="59">
        <v>1616</v>
      </c>
    </row>
    <row r="3032" spans="1:7" x14ac:dyDescent="0.25">
      <c r="A3032" s="59">
        <v>188</v>
      </c>
      <c r="B3032" s="59">
        <v>204</v>
      </c>
      <c r="C3032" s="59">
        <v>342</v>
      </c>
      <c r="D3032" s="59">
        <v>140</v>
      </c>
      <c r="E3032" s="59">
        <v>63</v>
      </c>
      <c r="F3032" s="59">
        <v>45</v>
      </c>
      <c r="G3032" s="59">
        <v>764</v>
      </c>
    </row>
    <row r="3033" spans="1:7" x14ac:dyDescent="0.25">
      <c r="A3033" s="59">
        <v>226</v>
      </c>
      <c r="B3033" s="59">
        <v>261</v>
      </c>
      <c r="C3033" s="59">
        <v>516</v>
      </c>
      <c r="D3033" s="59">
        <v>238</v>
      </c>
      <c r="E3033" s="59">
        <v>90</v>
      </c>
      <c r="F3033" s="59">
        <v>72</v>
      </c>
      <c r="G3033" s="59">
        <v>1715</v>
      </c>
    </row>
    <row r="3034" spans="1:7" x14ac:dyDescent="0.25">
      <c r="A3034" s="59">
        <v>272</v>
      </c>
      <c r="B3034" s="59">
        <v>332</v>
      </c>
      <c r="C3034" s="59">
        <v>598</v>
      </c>
      <c r="D3034" s="59">
        <v>221</v>
      </c>
      <c r="E3034" s="59">
        <v>126</v>
      </c>
      <c r="F3034" s="59">
        <v>102</v>
      </c>
      <c r="G3034" s="59">
        <v>1714</v>
      </c>
    </row>
    <row r="3035" spans="1:7" x14ac:dyDescent="0.25">
      <c r="A3035" s="59">
        <v>21</v>
      </c>
      <c r="B3035" s="59">
        <v>32</v>
      </c>
      <c r="C3035" s="59">
        <v>53</v>
      </c>
      <c r="D3035" s="59">
        <v>21</v>
      </c>
      <c r="E3035" s="59">
        <v>16</v>
      </c>
      <c r="F3035" s="59">
        <v>5</v>
      </c>
      <c r="G3035" s="59">
        <v>798</v>
      </c>
    </row>
    <row r="3036" spans="1:7" x14ac:dyDescent="0.25">
      <c r="A3036" s="59">
        <v>43</v>
      </c>
      <c r="B3036" s="59">
        <v>43</v>
      </c>
      <c r="C3036" s="59">
        <v>43</v>
      </c>
      <c r="D3036" s="59">
        <v>0</v>
      </c>
      <c r="E3036" s="59">
        <v>11</v>
      </c>
      <c r="F3036" s="59">
        <v>0</v>
      </c>
      <c r="G3036" s="59">
        <v>602</v>
      </c>
    </row>
    <row r="3037" spans="1:7" x14ac:dyDescent="0.25">
      <c r="A3037" s="59">
        <v>25</v>
      </c>
      <c r="B3037" s="59">
        <v>35</v>
      </c>
      <c r="C3037" s="59">
        <v>57</v>
      </c>
      <c r="D3037" s="59">
        <v>23</v>
      </c>
      <c r="E3037" s="59">
        <v>16</v>
      </c>
      <c r="F3037" s="59">
        <v>6</v>
      </c>
      <c r="G3037" s="59">
        <v>843</v>
      </c>
    </row>
    <row r="3038" spans="1:7" x14ac:dyDescent="0.25">
      <c r="A3038" s="59">
        <v>11</v>
      </c>
      <c r="B3038" s="59">
        <v>38</v>
      </c>
      <c r="C3038" s="59">
        <v>69</v>
      </c>
      <c r="D3038" s="59">
        <v>32</v>
      </c>
      <c r="E3038" s="59">
        <v>28</v>
      </c>
      <c r="F3038" s="59">
        <v>9</v>
      </c>
      <c r="G3038" s="59">
        <v>996</v>
      </c>
    </row>
    <row r="3039" spans="1:7" x14ac:dyDescent="0.25">
      <c r="A3039" s="59">
        <v>15</v>
      </c>
      <c r="B3039" s="59">
        <v>30</v>
      </c>
      <c r="C3039" s="59">
        <v>52</v>
      </c>
      <c r="D3039" s="59">
        <v>22</v>
      </c>
      <c r="E3039" s="59">
        <v>18</v>
      </c>
      <c r="F3039" s="59">
        <v>7</v>
      </c>
      <c r="G3039" s="59">
        <v>608</v>
      </c>
    </row>
    <row r="3040" spans="1:7" x14ac:dyDescent="0.25">
      <c r="A3040" s="59">
        <v>-6</v>
      </c>
      <c r="B3040" s="59">
        <v>73</v>
      </c>
      <c r="C3040" s="59">
        <v>124</v>
      </c>
      <c r="D3040" s="59">
        <v>52</v>
      </c>
      <c r="E3040" s="59">
        <v>72</v>
      </c>
      <c r="F3040" s="59">
        <v>47</v>
      </c>
      <c r="G3040" s="59">
        <v>313</v>
      </c>
    </row>
    <row r="3041" spans="1:7" x14ac:dyDescent="0.25">
      <c r="A3041" s="59">
        <v>-46</v>
      </c>
      <c r="B3041" s="59">
        <v>25</v>
      </c>
      <c r="C3041" s="59">
        <v>140</v>
      </c>
      <c r="D3041" s="59">
        <v>56</v>
      </c>
      <c r="E3041" s="59">
        <v>54</v>
      </c>
      <c r="F3041" s="59">
        <v>35</v>
      </c>
      <c r="G3041" s="59">
        <v>1142</v>
      </c>
    </row>
    <row r="3042" spans="1:7" x14ac:dyDescent="0.25">
      <c r="A3042" s="59">
        <v>19</v>
      </c>
      <c r="B3042" s="59">
        <v>55</v>
      </c>
      <c r="C3042" s="59">
        <v>95</v>
      </c>
      <c r="D3042" s="59">
        <v>41</v>
      </c>
      <c r="E3042" s="59">
        <v>38</v>
      </c>
      <c r="F3042" s="59">
        <v>13</v>
      </c>
      <c r="G3042" s="59">
        <v>239</v>
      </c>
    </row>
    <row r="3043" spans="1:7" x14ac:dyDescent="0.25">
      <c r="A3043" s="59">
        <v>-4</v>
      </c>
      <c r="B3043" s="59">
        <v>43</v>
      </c>
      <c r="C3043" s="59">
        <v>77</v>
      </c>
      <c r="D3043" s="59">
        <v>35</v>
      </c>
      <c r="E3043" s="59">
        <v>43</v>
      </c>
      <c r="F3043" s="59">
        <v>13</v>
      </c>
      <c r="G3043" s="59">
        <v>204</v>
      </c>
    </row>
    <row r="3044" spans="1:7" x14ac:dyDescent="0.25">
      <c r="A3044" s="59">
        <v>0</v>
      </c>
      <c r="B3044" s="59">
        <v>46</v>
      </c>
      <c r="C3044" s="59">
        <v>81</v>
      </c>
      <c r="D3044" s="59">
        <v>36</v>
      </c>
      <c r="E3044" s="59">
        <v>43</v>
      </c>
      <c r="F3044" s="59">
        <v>13</v>
      </c>
      <c r="G3044" s="59">
        <v>236</v>
      </c>
    </row>
    <row r="3045" spans="1:7" x14ac:dyDescent="0.25">
      <c r="A3045" s="59">
        <v>46</v>
      </c>
      <c r="B3045" s="59">
        <v>55</v>
      </c>
      <c r="C3045" s="59">
        <v>91</v>
      </c>
      <c r="D3045" s="59">
        <v>37</v>
      </c>
      <c r="E3045" s="59">
        <v>20</v>
      </c>
      <c r="F3045" s="59">
        <v>10</v>
      </c>
      <c r="G3045" s="59">
        <v>876</v>
      </c>
    </row>
    <row r="3046" spans="1:7" x14ac:dyDescent="0.25">
      <c r="A3046" s="59">
        <v>43</v>
      </c>
      <c r="B3046" s="59">
        <v>53</v>
      </c>
      <c r="C3046" s="59">
        <v>88</v>
      </c>
      <c r="D3046" s="59">
        <v>36</v>
      </c>
      <c r="E3046" s="59">
        <v>20</v>
      </c>
      <c r="F3046" s="59">
        <v>10</v>
      </c>
      <c r="G3046" s="59">
        <v>828</v>
      </c>
    </row>
    <row r="3047" spans="1:7" x14ac:dyDescent="0.25">
      <c r="A3047" s="59">
        <v>43</v>
      </c>
      <c r="B3047" s="59">
        <v>93</v>
      </c>
      <c r="C3047" s="59">
        <v>167</v>
      </c>
      <c r="D3047" s="59">
        <v>76</v>
      </c>
      <c r="E3047" s="59">
        <v>58</v>
      </c>
      <c r="F3047" s="59">
        <v>28</v>
      </c>
      <c r="G3047" s="59">
        <v>580</v>
      </c>
    </row>
    <row r="3048" spans="1:7" x14ac:dyDescent="0.25">
      <c r="A3048" s="59">
        <v>48</v>
      </c>
      <c r="B3048" s="59">
        <v>77</v>
      </c>
      <c r="C3048" s="59">
        <v>141</v>
      </c>
      <c r="D3048" s="59">
        <v>65</v>
      </c>
      <c r="E3048" s="59">
        <v>39</v>
      </c>
      <c r="F3048" s="59">
        <v>20</v>
      </c>
      <c r="G3048" s="59">
        <v>1042</v>
      </c>
    </row>
    <row r="3049" spans="1:7" x14ac:dyDescent="0.25">
      <c r="A3049" s="59">
        <v>12</v>
      </c>
      <c r="B3049" s="59">
        <v>26</v>
      </c>
      <c r="C3049" s="59">
        <v>44</v>
      </c>
      <c r="D3049" s="59">
        <v>18</v>
      </c>
      <c r="E3049" s="59">
        <v>16</v>
      </c>
      <c r="F3049" s="59">
        <v>5</v>
      </c>
      <c r="G3049" s="59">
        <v>478</v>
      </c>
    </row>
    <row r="3050" spans="1:7" x14ac:dyDescent="0.25">
      <c r="A3050" s="59">
        <v>25</v>
      </c>
      <c r="B3050" s="59">
        <v>36</v>
      </c>
      <c r="C3050" s="59">
        <v>59</v>
      </c>
      <c r="D3050" s="59">
        <v>24</v>
      </c>
      <c r="E3050" s="59">
        <v>17</v>
      </c>
      <c r="F3050" s="59">
        <v>6</v>
      </c>
      <c r="G3050" s="59">
        <v>856</v>
      </c>
    </row>
    <row r="3051" spans="1:7" x14ac:dyDescent="0.25">
      <c r="A3051" s="59">
        <v>137</v>
      </c>
      <c r="B3051" s="59">
        <v>167</v>
      </c>
      <c r="C3051" s="59">
        <v>276</v>
      </c>
      <c r="D3051" s="59">
        <v>92</v>
      </c>
      <c r="E3051" s="59">
        <v>63</v>
      </c>
      <c r="F3051" s="59">
        <v>36</v>
      </c>
      <c r="G3051" s="59">
        <v>767</v>
      </c>
    </row>
    <row r="3052" spans="1:7" x14ac:dyDescent="0.25">
      <c r="A3052" s="59">
        <v>145</v>
      </c>
      <c r="B3052" s="59">
        <v>164</v>
      </c>
      <c r="C3052" s="59">
        <v>279</v>
      </c>
      <c r="D3052" s="59">
        <v>124</v>
      </c>
      <c r="E3052" s="59">
        <v>55</v>
      </c>
      <c r="F3052" s="59">
        <v>36</v>
      </c>
      <c r="G3052" s="59">
        <v>636</v>
      </c>
    </row>
    <row r="3053" spans="1:7" x14ac:dyDescent="0.25">
      <c r="A3053" s="59">
        <v>115</v>
      </c>
      <c r="B3053" s="59">
        <v>149</v>
      </c>
      <c r="C3053" s="59">
        <v>295</v>
      </c>
      <c r="D3053" s="59">
        <v>130</v>
      </c>
      <c r="E3053" s="59">
        <v>61</v>
      </c>
      <c r="F3053" s="59">
        <v>41</v>
      </c>
      <c r="G3053" s="59">
        <v>1245</v>
      </c>
    </row>
    <row r="3054" spans="1:7" x14ac:dyDescent="0.25">
      <c r="A3054" s="59">
        <v>17</v>
      </c>
      <c r="B3054" s="59">
        <v>64</v>
      </c>
      <c r="C3054" s="59">
        <v>114</v>
      </c>
      <c r="D3054" s="59">
        <v>51</v>
      </c>
      <c r="E3054" s="59">
        <v>48</v>
      </c>
      <c r="F3054" s="59">
        <v>19</v>
      </c>
      <c r="G3054" s="59">
        <v>396</v>
      </c>
    </row>
    <row r="3055" spans="1:7" x14ac:dyDescent="0.25">
      <c r="A3055" s="59">
        <v>33</v>
      </c>
      <c r="B3055" s="59">
        <v>68</v>
      </c>
      <c r="C3055" s="59">
        <v>117</v>
      </c>
      <c r="D3055" s="59">
        <v>50</v>
      </c>
      <c r="E3055" s="59">
        <v>41</v>
      </c>
      <c r="F3055" s="59">
        <v>16</v>
      </c>
      <c r="G3055" s="59">
        <v>397</v>
      </c>
    </row>
    <row r="3056" spans="1:7" x14ac:dyDescent="0.25">
      <c r="A3056" s="59">
        <v>26</v>
      </c>
      <c r="B3056" s="59">
        <v>55</v>
      </c>
      <c r="C3056" s="59">
        <v>92</v>
      </c>
      <c r="D3056" s="59">
        <v>38</v>
      </c>
      <c r="E3056" s="59">
        <v>33</v>
      </c>
      <c r="F3056" s="59">
        <v>12</v>
      </c>
      <c r="G3056" s="59">
        <v>414</v>
      </c>
    </row>
    <row r="3057" spans="1:7" x14ac:dyDescent="0.25">
      <c r="A3057" s="59">
        <v>-8</v>
      </c>
      <c r="B3057" s="59">
        <v>63</v>
      </c>
      <c r="C3057" s="59">
        <v>106</v>
      </c>
      <c r="D3057" s="59">
        <v>44</v>
      </c>
      <c r="E3057" s="59">
        <v>64</v>
      </c>
      <c r="F3057" s="59">
        <v>40</v>
      </c>
      <c r="G3057" s="59">
        <v>496</v>
      </c>
    </row>
    <row r="3058" spans="1:7" x14ac:dyDescent="0.25">
      <c r="A3058" s="59">
        <v>55</v>
      </c>
      <c r="B3058" s="59">
        <v>78</v>
      </c>
      <c r="C3058" s="59">
        <v>124</v>
      </c>
      <c r="D3058" s="59">
        <v>47</v>
      </c>
      <c r="E3058" s="59">
        <v>35</v>
      </c>
      <c r="F3058" s="59">
        <v>14</v>
      </c>
      <c r="G3058" s="59">
        <v>371</v>
      </c>
    </row>
    <row r="3059" spans="1:7" x14ac:dyDescent="0.25">
      <c r="A3059" s="59">
        <v>80</v>
      </c>
      <c r="B3059" s="59">
        <v>85</v>
      </c>
      <c r="C3059" s="59">
        <v>143</v>
      </c>
      <c r="D3059" s="59">
        <v>59</v>
      </c>
      <c r="E3059" s="59">
        <v>25</v>
      </c>
      <c r="F3059" s="59">
        <v>16</v>
      </c>
      <c r="G3059" s="59">
        <v>842</v>
      </c>
    </row>
    <row r="3060" spans="1:7" x14ac:dyDescent="0.25">
      <c r="A3060" s="59">
        <v>33</v>
      </c>
      <c r="B3060" s="59">
        <v>59</v>
      </c>
      <c r="C3060" s="59">
        <v>98</v>
      </c>
      <c r="D3060" s="59">
        <v>40</v>
      </c>
      <c r="E3060" s="59">
        <v>33</v>
      </c>
      <c r="F3060" s="59">
        <v>12</v>
      </c>
      <c r="G3060" s="59">
        <v>443</v>
      </c>
    </row>
    <row r="3061" spans="1:7" x14ac:dyDescent="0.25">
      <c r="A3061" s="59">
        <v>-3</v>
      </c>
      <c r="B3061" s="59">
        <v>75</v>
      </c>
      <c r="C3061" s="59">
        <v>127</v>
      </c>
      <c r="D3061" s="59">
        <v>53</v>
      </c>
      <c r="E3061" s="59">
        <v>72</v>
      </c>
      <c r="F3061" s="59">
        <v>48</v>
      </c>
      <c r="G3061" s="59">
        <v>597</v>
      </c>
    </row>
    <row r="3062" spans="1:7" x14ac:dyDescent="0.25">
      <c r="A3062" s="59">
        <v>69</v>
      </c>
      <c r="B3062" s="59">
        <v>96</v>
      </c>
      <c r="C3062" s="59">
        <v>175</v>
      </c>
      <c r="D3062" s="59">
        <v>81</v>
      </c>
      <c r="E3062" s="59">
        <v>43</v>
      </c>
      <c r="F3062" s="59">
        <v>25</v>
      </c>
      <c r="G3062" s="59">
        <v>1046</v>
      </c>
    </row>
    <row r="3063" spans="1:7" x14ac:dyDescent="0.25">
      <c r="A3063" s="59">
        <v>47</v>
      </c>
      <c r="B3063" s="59">
        <v>62</v>
      </c>
      <c r="C3063" s="59">
        <v>109</v>
      </c>
      <c r="D3063" s="59">
        <v>48</v>
      </c>
      <c r="E3063" s="59">
        <v>26</v>
      </c>
      <c r="F3063" s="59">
        <v>15</v>
      </c>
      <c r="G3063" s="59">
        <v>593</v>
      </c>
    </row>
    <row r="3064" spans="1:7" x14ac:dyDescent="0.25">
      <c r="A3064" s="59">
        <v>26</v>
      </c>
      <c r="B3064" s="59">
        <v>74</v>
      </c>
      <c r="C3064" s="59">
        <v>132</v>
      </c>
      <c r="D3064" s="59">
        <v>59</v>
      </c>
      <c r="E3064" s="59">
        <v>51</v>
      </c>
      <c r="F3064" s="59">
        <v>22</v>
      </c>
      <c r="G3064" s="59">
        <v>377</v>
      </c>
    </row>
    <row r="3065" spans="1:7" x14ac:dyDescent="0.25">
      <c r="A3065" s="59">
        <v>33</v>
      </c>
      <c r="B3065" s="59">
        <v>154</v>
      </c>
      <c r="C3065" s="59">
        <v>262</v>
      </c>
      <c r="D3065" s="59">
        <v>92</v>
      </c>
      <c r="E3065" s="59">
        <v>121</v>
      </c>
      <c r="F3065" s="59">
        <v>100</v>
      </c>
      <c r="G3065" s="59">
        <v>665</v>
      </c>
    </row>
    <row r="3066" spans="1:7" x14ac:dyDescent="0.25">
      <c r="A3066" s="59">
        <v>87</v>
      </c>
      <c r="B3066" s="59">
        <v>121</v>
      </c>
      <c r="C3066" s="59">
        <v>210</v>
      </c>
      <c r="D3066" s="59">
        <v>91</v>
      </c>
      <c r="E3066" s="59">
        <v>54</v>
      </c>
      <c r="F3066" s="59">
        <v>30</v>
      </c>
      <c r="G3066" s="59">
        <v>533</v>
      </c>
    </row>
    <row r="3067" spans="1:7" x14ac:dyDescent="0.25">
      <c r="A3067" s="59">
        <v>21</v>
      </c>
      <c r="B3067" s="59">
        <v>31</v>
      </c>
      <c r="C3067" s="59">
        <v>51</v>
      </c>
      <c r="D3067" s="59">
        <v>20</v>
      </c>
      <c r="E3067" s="59">
        <v>15</v>
      </c>
      <c r="F3067" s="59">
        <v>5</v>
      </c>
      <c r="G3067" s="59">
        <v>804</v>
      </c>
    </row>
    <row r="3068" spans="1:7" x14ac:dyDescent="0.25">
      <c r="A3068" s="59">
        <v>44</v>
      </c>
      <c r="B3068" s="59">
        <v>93</v>
      </c>
      <c r="C3068" s="59">
        <v>167</v>
      </c>
      <c r="D3068" s="59">
        <v>76</v>
      </c>
      <c r="E3068" s="59">
        <v>57</v>
      </c>
      <c r="F3068" s="59">
        <v>28</v>
      </c>
      <c r="G3068" s="59">
        <v>580</v>
      </c>
    </row>
    <row r="3069" spans="1:7" x14ac:dyDescent="0.25">
      <c r="A3069" s="59">
        <v>50</v>
      </c>
      <c r="B3069" s="59">
        <v>77</v>
      </c>
      <c r="C3069" s="59">
        <v>141</v>
      </c>
      <c r="D3069" s="59">
        <v>65</v>
      </c>
      <c r="E3069" s="59">
        <v>38</v>
      </c>
      <c r="F3069" s="59">
        <v>20</v>
      </c>
      <c r="G3069" s="59">
        <v>1042</v>
      </c>
    </row>
    <row r="3070" spans="1:7" x14ac:dyDescent="0.25">
      <c r="A3070" s="59">
        <v>46</v>
      </c>
      <c r="B3070" s="59">
        <v>55</v>
      </c>
      <c r="C3070" s="59">
        <v>91</v>
      </c>
      <c r="D3070" s="59">
        <v>37</v>
      </c>
      <c r="E3070" s="59">
        <v>20</v>
      </c>
      <c r="F3070" s="59">
        <v>10</v>
      </c>
      <c r="G3070" s="59">
        <v>876</v>
      </c>
    </row>
    <row r="3071" spans="1:7" x14ac:dyDescent="0.25">
      <c r="A3071" s="59">
        <v>109</v>
      </c>
      <c r="B3071" s="59">
        <v>140</v>
      </c>
      <c r="C3071" s="59">
        <v>230</v>
      </c>
      <c r="D3071" s="59">
        <v>92</v>
      </c>
      <c r="E3071" s="59">
        <v>57</v>
      </c>
      <c r="F3071" s="59">
        <v>30</v>
      </c>
      <c r="G3071" s="59">
        <v>1102</v>
      </c>
    </row>
    <row r="3072" spans="1:7" x14ac:dyDescent="0.25">
      <c r="A3072" s="59">
        <v>-3</v>
      </c>
      <c r="B3072" s="59">
        <v>75</v>
      </c>
      <c r="C3072" s="59">
        <v>127</v>
      </c>
      <c r="D3072" s="59">
        <v>53</v>
      </c>
      <c r="E3072" s="59">
        <v>72</v>
      </c>
      <c r="F3072" s="59">
        <v>48</v>
      </c>
      <c r="G3072" s="59">
        <v>597</v>
      </c>
    </row>
    <row r="3073" spans="1:7" x14ac:dyDescent="0.25">
      <c r="A3073" s="59">
        <v>26</v>
      </c>
      <c r="B3073" s="59">
        <v>62</v>
      </c>
      <c r="C3073" s="59">
        <v>107</v>
      </c>
      <c r="D3073" s="59">
        <v>46</v>
      </c>
      <c r="E3073" s="59">
        <v>40</v>
      </c>
      <c r="F3073" s="59">
        <v>15</v>
      </c>
      <c r="G3073" s="59">
        <v>367</v>
      </c>
    </row>
    <row r="3074" spans="1:7" x14ac:dyDescent="0.25">
      <c r="A3074" s="59">
        <v>80</v>
      </c>
      <c r="B3074" s="59">
        <v>85</v>
      </c>
      <c r="C3074" s="59">
        <v>143</v>
      </c>
      <c r="D3074" s="59">
        <v>59</v>
      </c>
      <c r="E3074" s="59">
        <v>25</v>
      </c>
      <c r="F3074" s="59">
        <v>16</v>
      </c>
      <c r="G3074" s="59">
        <v>842</v>
      </c>
    </row>
    <row r="3075" spans="1:7" x14ac:dyDescent="0.25">
      <c r="A3075" s="59">
        <v>48</v>
      </c>
      <c r="B3075" s="59">
        <v>62</v>
      </c>
      <c r="C3075" s="59">
        <v>109</v>
      </c>
      <c r="D3075" s="59">
        <v>48</v>
      </c>
      <c r="E3075" s="59">
        <v>25</v>
      </c>
      <c r="F3075" s="59">
        <v>15</v>
      </c>
      <c r="G3075" s="59">
        <v>593</v>
      </c>
    </row>
    <row r="3076" spans="1:7" x14ac:dyDescent="0.25">
      <c r="A3076" s="59">
        <v>26</v>
      </c>
      <c r="B3076" s="59">
        <v>74</v>
      </c>
      <c r="C3076" s="59">
        <v>132</v>
      </c>
      <c r="D3076" s="59">
        <v>59</v>
      </c>
      <c r="E3076" s="59">
        <v>51</v>
      </c>
      <c r="F3076" s="59">
        <v>22</v>
      </c>
      <c r="G3076" s="59">
        <v>377</v>
      </c>
    </row>
    <row r="3077" spans="1:7" x14ac:dyDescent="0.25">
      <c r="A3077" s="59">
        <v>68</v>
      </c>
      <c r="B3077" s="59">
        <v>96</v>
      </c>
      <c r="C3077" s="59">
        <v>175</v>
      </c>
      <c r="D3077" s="59">
        <v>81</v>
      </c>
      <c r="E3077" s="59">
        <v>44</v>
      </c>
      <c r="F3077" s="59">
        <v>25</v>
      </c>
      <c r="G3077" s="59">
        <v>1046</v>
      </c>
    </row>
    <row r="3078" spans="1:7" x14ac:dyDescent="0.25">
      <c r="A3078" s="59">
        <v>52</v>
      </c>
      <c r="B3078" s="59">
        <v>62</v>
      </c>
      <c r="C3078" s="59">
        <v>104</v>
      </c>
      <c r="D3078" s="59">
        <v>43</v>
      </c>
      <c r="E3078" s="59">
        <v>22</v>
      </c>
      <c r="F3078" s="59">
        <v>12</v>
      </c>
      <c r="G3078" s="59">
        <v>864</v>
      </c>
    </row>
    <row r="3079" spans="1:7" x14ac:dyDescent="0.25">
      <c r="A3079" s="59">
        <v>137</v>
      </c>
      <c r="B3079" s="59">
        <v>167</v>
      </c>
      <c r="C3079" s="59">
        <v>276</v>
      </c>
      <c r="D3079" s="59">
        <v>153</v>
      </c>
      <c r="E3079" s="59">
        <v>63</v>
      </c>
      <c r="F3079" s="59">
        <v>36</v>
      </c>
      <c r="G3079" s="59">
        <v>767</v>
      </c>
    </row>
    <row r="3080" spans="1:7" x14ac:dyDescent="0.25">
      <c r="A3080" s="59">
        <v>145</v>
      </c>
      <c r="B3080" s="59">
        <v>164</v>
      </c>
      <c r="C3080" s="59">
        <v>279</v>
      </c>
      <c r="D3080" s="59">
        <v>143</v>
      </c>
      <c r="E3080" s="59">
        <v>55</v>
      </c>
      <c r="F3080" s="59">
        <v>36</v>
      </c>
      <c r="G3080" s="59">
        <v>636</v>
      </c>
    </row>
    <row r="3081" spans="1:7" x14ac:dyDescent="0.25">
      <c r="A3081" s="59">
        <v>35</v>
      </c>
      <c r="B3081" s="59">
        <v>154</v>
      </c>
      <c r="C3081" s="59">
        <v>262</v>
      </c>
      <c r="D3081" s="59">
        <v>130</v>
      </c>
      <c r="E3081" s="59">
        <v>120</v>
      </c>
      <c r="F3081" s="59">
        <v>100</v>
      </c>
      <c r="G3081" s="59">
        <v>665</v>
      </c>
    </row>
    <row r="3082" spans="1:7" x14ac:dyDescent="0.25">
      <c r="A3082" s="59">
        <v>87</v>
      </c>
      <c r="B3082" s="59">
        <v>121</v>
      </c>
      <c r="C3082" s="59">
        <v>210</v>
      </c>
      <c r="D3082" s="59">
        <v>91</v>
      </c>
      <c r="E3082" s="59">
        <v>54</v>
      </c>
      <c r="F3082" s="59">
        <v>30</v>
      </c>
      <c r="G3082" s="59">
        <v>533</v>
      </c>
    </row>
    <row r="3083" spans="1:7" x14ac:dyDescent="0.25">
      <c r="A3083" s="59">
        <v>14</v>
      </c>
      <c r="B3083" s="59">
        <v>26</v>
      </c>
      <c r="C3083" s="59">
        <v>44</v>
      </c>
      <c r="D3083" s="59">
        <v>18</v>
      </c>
      <c r="E3083" s="59">
        <v>15</v>
      </c>
      <c r="F3083" s="59">
        <v>5</v>
      </c>
      <c r="G3083" s="59">
        <v>478</v>
      </c>
    </row>
    <row r="3084" spans="1:7" x14ac:dyDescent="0.25">
      <c r="A3084" s="59">
        <v>17</v>
      </c>
      <c r="B3084" s="59">
        <v>64</v>
      </c>
      <c r="C3084" s="59">
        <v>114</v>
      </c>
      <c r="D3084" s="59">
        <v>51</v>
      </c>
      <c r="E3084" s="59">
        <v>48</v>
      </c>
      <c r="F3084" s="59">
        <v>19</v>
      </c>
      <c r="G3084" s="59">
        <v>396</v>
      </c>
    </row>
    <row r="3085" spans="1:7" x14ac:dyDescent="0.25">
      <c r="A3085" s="59">
        <v>26</v>
      </c>
      <c r="B3085" s="59">
        <v>36</v>
      </c>
      <c r="C3085" s="59">
        <v>59</v>
      </c>
      <c r="D3085" s="59">
        <v>24</v>
      </c>
      <c r="E3085" s="59">
        <v>16</v>
      </c>
      <c r="F3085" s="59">
        <v>6</v>
      </c>
      <c r="G3085" s="59">
        <v>856</v>
      </c>
    </row>
    <row r="3086" spans="1:7" x14ac:dyDescent="0.25">
      <c r="A3086" s="59">
        <v>755</v>
      </c>
      <c r="B3086" s="59">
        <v>595</v>
      </c>
      <c r="C3086" s="59">
        <v>643</v>
      </c>
      <c r="D3086" s="59">
        <v>54</v>
      </c>
      <c r="E3086" s="59">
        <v>45</v>
      </c>
      <c r="F3086" s="59">
        <v>17</v>
      </c>
      <c r="G3086" s="59">
        <v>-1006</v>
      </c>
    </row>
    <row r="3087" spans="1:7" x14ac:dyDescent="0.25">
      <c r="A3087" s="59">
        <v>-4</v>
      </c>
      <c r="B3087" s="59">
        <v>67</v>
      </c>
      <c r="C3087" s="59">
        <v>110</v>
      </c>
      <c r="D3087" s="59">
        <v>44</v>
      </c>
      <c r="E3087" s="59">
        <v>65</v>
      </c>
      <c r="F3087" s="59">
        <v>40</v>
      </c>
      <c r="G3087" s="59">
        <v>543</v>
      </c>
    </row>
    <row r="3088" spans="1:7" x14ac:dyDescent="0.25">
      <c r="A3088" s="59">
        <v>115</v>
      </c>
      <c r="B3088" s="59">
        <v>149</v>
      </c>
      <c r="C3088" s="59">
        <v>295</v>
      </c>
      <c r="D3088" s="59">
        <v>146</v>
      </c>
      <c r="E3088" s="59">
        <v>61</v>
      </c>
      <c r="F3088" s="59">
        <v>41</v>
      </c>
      <c r="G3088" s="59">
        <v>1245</v>
      </c>
    </row>
    <row r="3089" spans="1:7" x14ac:dyDescent="0.25">
      <c r="A3089" s="59">
        <v>44</v>
      </c>
      <c r="B3089" s="59">
        <v>43</v>
      </c>
      <c r="C3089" s="59">
        <v>43</v>
      </c>
      <c r="D3089" s="59">
        <v>0</v>
      </c>
      <c r="E3089" s="59">
        <v>10</v>
      </c>
      <c r="F3089" s="59">
        <v>0</v>
      </c>
      <c r="G3089" s="59">
        <v>602</v>
      </c>
    </row>
    <row r="3090" spans="1:7" x14ac:dyDescent="0.25">
      <c r="A3090" s="59">
        <v>0</v>
      </c>
      <c r="B3090" s="59">
        <v>46</v>
      </c>
      <c r="C3090" s="59">
        <v>81</v>
      </c>
      <c r="D3090" s="59">
        <v>36</v>
      </c>
      <c r="E3090" s="59">
        <v>43</v>
      </c>
      <c r="F3090" s="59">
        <v>13</v>
      </c>
      <c r="G3090" s="59">
        <v>236</v>
      </c>
    </row>
    <row r="3091" spans="1:7" x14ac:dyDescent="0.25">
      <c r="A3091" s="59">
        <v>23</v>
      </c>
      <c r="B3091" s="59">
        <v>35</v>
      </c>
      <c r="C3091" s="59">
        <v>57</v>
      </c>
      <c r="D3091" s="59">
        <v>23</v>
      </c>
      <c r="E3091" s="59">
        <v>17</v>
      </c>
      <c r="F3091" s="59">
        <v>6</v>
      </c>
      <c r="G3091" s="59">
        <v>843</v>
      </c>
    </row>
    <row r="3092" spans="1:7" x14ac:dyDescent="0.25">
      <c r="A3092" s="59">
        <v>57</v>
      </c>
      <c r="B3092" s="59">
        <v>82</v>
      </c>
      <c r="C3092" s="59">
        <v>137</v>
      </c>
      <c r="D3092" s="59">
        <v>56</v>
      </c>
      <c r="E3092" s="59">
        <v>38</v>
      </c>
      <c r="F3092" s="59">
        <v>17</v>
      </c>
      <c r="G3092" s="59">
        <v>302</v>
      </c>
    </row>
    <row r="3093" spans="1:7" x14ac:dyDescent="0.25">
      <c r="A3093" s="59">
        <v>58</v>
      </c>
      <c r="B3093" s="59">
        <v>94</v>
      </c>
      <c r="C3093" s="59">
        <v>155</v>
      </c>
      <c r="D3093" s="59">
        <v>62</v>
      </c>
      <c r="E3093" s="59">
        <v>48</v>
      </c>
      <c r="F3093" s="59">
        <v>20</v>
      </c>
      <c r="G3093" s="59">
        <v>436</v>
      </c>
    </row>
    <row r="3094" spans="1:7" x14ac:dyDescent="0.25">
      <c r="A3094" s="59">
        <v>-6</v>
      </c>
      <c r="B3094" s="59">
        <v>73</v>
      </c>
      <c r="C3094" s="59">
        <v>124</v>
      </c>
      <c r="D3094" s="59">
        <v>52</v>
      </c>
      <c r="E3094" s="59">
        <v>72</v>
      </c>
      <c r="F3094" s="59">
        <v>47</v>
      </c>
      <c r="G3094" s="59">
        <v>313</v>
      </c>
    </row>
    <row r="3095" spans="1:7" x14ac:dyDescent="0.25">
      <c r="A3095" s="59">
        <v>-4</v>
      </c>
      <c r="B3095" s="59">
        <v>43</v>
      </c>
      <c r="C3095" s="59">
        <v>77</v>
      </c>
      <c r="D3095" s="59">
        <v>35</v>
      </c>
      <c r="E3095" s="59">
        <v>43</v>
      </c>
      <c r="F3095" s="59">
        <v>13</v>
      </c>
      <c r="G3095" s="59">
        <v>204</v>
      </c>
    </row>
    <row r="3096" spans="1:7" x14ac:dyDescent="0.25">
      <c r="A3096" s="59">
        <v>137</v>
      </c>
      <c r="B3096" s="59">
        <v>136</v>
      </c>
      <c r="C3096" s="59">
        <v>228</v>
      </c>
      <c r="D3096" s="59">
        <v>94</v>
      </c>
      <c r="E3096" s="59">
        <v>34</v>
      </c>
      <c r="F3096" s="59">
        <v>26</v>
      </c>
      <c r="G3096" s="59">
        <v>562</v>
      </c>
    </row>
    <row r="3097" spans="1:7" x14ac:dyDescent="0.25">
      <c r="A3097" s="59">
        <v>363</v>
      </c>
      <c r="B3097" s="59">
        <v>398</v>
      </c>
      <c r="C3097" s="59">
        <v>663</v>
      </c>
      <c r="D3097" s="59">
        <v>237</v>
      </c>
      <c r="E3097" s="59">
        <v>126</v>
      </c>
      <c r="F3097" s="59">
        <v>102</v>
      </c>
      <c r="G3097" s="59">
        <v>1727</v>
      </c>
    </row>
    <row r="3098" spans="1:7" x14ac:dyDescent="0.25">
      <c r="A3098" s="59">
        <v>-197</v>
      </c>
      <c r="B3098" s="59">
        <v>-46</v>
      </c>
      <c r="C3098" s="59">
        <v>196</v>
      </c>
      <c r="D3098" s="59">
        <v>247</v>
      </c>
      <c r="E3098" s="59">
        <v>90</v>
      </c>
      <c r="F3098" s="59">
        <v>75</v>
      </c>
      <c r="G3098" s="59">
        <v>2636</v>
      </c>
    </row>
    <row r="3099" spans="1:7" x14ac:dyDescent="0.25">
      <c r="A3099" s="59">
        <v>184</v>
      </c>
      <c r="B3099" s="59">
        <v>178</v>
      </c>
      <c r="C3099" s="59">
        <v>298</v>
      </c>
      <c r="D3099" s="59">
        <v>99</v>
      </c>
      <c r="E3099" s="59">
        <v>42</v>
      </c>
      <c r="F3099" s="59">
        <v>34</v>
      </c>
      <c r="G3099" s="59">
        <v>947</v>
      </c>
    </row>
    <row r="3100" spans="1:7" x14ac:dyDescent="0.25">
      <c r="A3100" s="59">
        <v>167</v>
      </c>
      <c r="B3100" s="59">
        <v>163</v>
      </c>
      <c r="C3100" s="59">
        <v>274</v>
      </c>
      <c r="D3100" s="59">
        <v>101</v>
      </c>
      <c r="E3100" s="59">
        <v>39</v>
      </c>
      <c r="F3100" s="59">
        <v>31</v>
      </c>
      <c r="G3100" s="59">
        <v>897</v>
      </c>
    </row>
    <row r="3101" spans="1:7" x14ac:dyDescent="0.25">
      <c r="A3101" s="59">
        <v>493</v>
      </c>
      <c r="B3101" s="59">
        <v>534</v>
      </c>
      <c r="C3101" s="59">
        <v>882</v>
      </c>
      <c r="D3101" s="59">
        <v>307</v>
      </c>
      <c r="E3101" s="59">
        <v>165</v>
      </c>
      <c r="F3101" s="59">
        <v>124</v>
      </c>
      <c r="G3101" s="59">
        <v>2476</v>
      </c>
    </row>
    <row r="3102" spans="1:7" x14ac:dyDescent="0.25">
      <c r="A3102" s="59">
        <v>-326</v>
      </c>
      <c r="B3102" s="59">
        <v>-72</v>
      </c>
      <c r="C3102" s="59">
        <v>71</v>
      </c>
      <c r="D3102" s="59">
        <v>119</v>
      </c>
      <c r="E3102" s="59">
        <v>153</v>
      </c>
      <c r="F3102" s="59">
        <v>131</v>
      </c>
      <c r="G3102" s="59">
        <v>1979</v>
      </c>
    </row>
    <row r="3103" spans="1:7" x14ac:dyDescent="0.25">
      <c r="A3103" s="59">
        <v>439</v>
      </c>
      <c r="B3103" s="59">
        <v>415</v>
      </c>
      <c r="C3103" s="59">
        <v>669</v>
      </c>
      <c r="D3103" s="59">
        <v>250</v>
      </c>
      <c r="E3103" s="59">
        <v>90</v>
      </c>
      <c r="F3103" s="59">
        <v>72</v>
      </c>
      <c r="G3103" s="59">
        <v>1405</v>
      </c>
    </row>
    <row r="3104" spans="1:7" x14ac:dyDescent="0.25">
      <c r="A3104" s="59">
        <v>50</v>
      </c>
      <c r="B3104" s="59">
        <v>63</v>
      </c>
      <c r="C3104" s="59">
        <v>110</v>
      </c>
      <c r="D3104" s="59">
        <v>48</v>
      </c>
      <c r="E3104" s="59">
        <v>25</v>
      </c>
      <c r="F3104" s="59">
        <v>15</v>
      </c>
      <c r="G3104" s="59">
        <v>593</v>
      </c>
    </row>
    <row r="3105" spans="1:7" x14ac:dyDescent="0.25">
      <c r="A3105" s="59">
        <v>44</v>
      </c>
      <c r="B3105" s="59">
        <v>93</v>
      </c>
      <c r="C3105" s="59">
        <v>167</v>
      </c>
      <c r="D3105" s="59">
        <v>76</v>
      </c>
      <c r="E3105" s="59">
        <v>57</v>
      </c>
      <c r="F3105" s="59">
        <v>28</v>
      </c>
      <c r="G3105" s="59">
        <v>580</v>
      </c>
    </row>
    <row r="3106" spans="1:7" x14ac:dyDescent="0.25">
      <c r="A3106" s="59">
        <v>55</v>
      </c>
      <c r="B3106" s="59">
        <v>64</v>
      </c>
      <c r="C3106" s="59">
        <v>106</v>
      </c>
      <c r="D3106" s="59">
        <v>43</v>
      </c>
      <c r="E3106" s="59">
        <v>22</v>
      </c>
      <c r="F3106" s="59">
        <v>12</v>
      </c>
      <c r="G3106" s="59">
        <v>822</v>
      </c>
    </row>
    <row r="3107" spans="1:7" x14ac:dyDescent="0.25">
      <c r="A3107" s="59">
        <v>80</v>
      </c>
      <c r="B3107" s="59">
        <v>85</v>
      </c>
      <c r="C3107" s="59">
        <v>143</v>
      </c>
      <c r="D3107" s="59">
        <v>59</v>
      </c>
      <c r="E3107" s="59">
        <v>25</v>
      </c>
      <c r="F3107" s="59">
        <v>16</v>
      </c>
      <c r="G3107" s="59">
        <v>842</v>
      </c>
    </row>
    <row r="3108" spans="1:7" x14ac:dyDescent="0.25">
      <c r="A3108" s="59">
        <v>-4</v>
      </c>
      <c r="B3108" s="59">
        <v>75</v>
      </c>
      <c r="C3108" s="59">
        <v>127</v>
      </c>
      <c r="D3108" s="59">
        <v>53</v>
      </c>
      <c r="E3108" s="59">
        <v>73</v>
      </c>
      <c r="F3108" s="59">
        <v>48</v>
      </c>
      <c r="G3108" s="59">
        <v>-267</v>
      </c>
    </row>
    <row r="3109" spans="1:7" x14ac:dyDescent="0.25">
      <c r="A3109" s="59">
        <v>57</v>
      </c>
      <c r="B3109" s="59">
        <v>78</v>
      </c>
      <c r="C3109" s="59">
        <v>124</v>
      </c>
      <c r="D3109" s="59">
        <v>47</v>
      </c>
      <c r="E3109" s="59">
        <v>34</v>
      </c>
      <c r="F3109" s="59">
        <v>14</v>
      </c>
      <c r="G3109" s="59">
        <v>371</v>
      </c>
    </row>
    <row r="3110" spans="1:7" x14ac:dyDescent="0.25">
      <c r="A3110" s="59">
        <v>32</v>
      </c>
      <c r="B3110" s="59">
        <v>59</v>
      </c>
      <c r="C3110" s="59">
        <v>98</v>
      </c>
      <c r="D3110" s="59">
        <v>40</v>
      </c>
      <c r="E3110" s="59">
        <v>33</v>
      </c>
      <c r="F3110" s="59">
        <v>12</v>
      </c>
      <c r="G3110" s="59">
        <v>443</v>
      </c>
    </row>
    <row r="3111" spans="1:7" x14ac:dyDescent="0.25">
      <c r="A3111" s="59">
        <v>25</v>
      </c>
      <c r="B3111" s="59">
        <v>35</v>
      </c>
      <c r="C3111" s="59">
        <v>57</v>
      </c>
      <c r="D3111" s="59">
        <v>23</v>
      </c>
      <c r="E3111" s="59">
        <v>16</v>
      </c>
      <c r="F3111" s="59">
        <v>6</v>
      </c>
      <c r="G3111" s="59">
        <v>843</v>
      </c>
    </row>
    <row r="3112" spans="1:7" x14ac:dyDescent="0.25">
      <c r="A3112" s="59">
        <v>11</v>
      </c>
      <c r="B3112" s="59">
        <v>38</v>
      </c>
      <c r="C3112" s="59">
        <v>69</v>
      </c>
      <c r="D3112" s="59">
        <v>32</v>
      </c>
      <c r="E3112" s="59">
        <v>28</v>
      </c>
      <c r="F3112" s="59">
        <v>9</v>
      </c>
      <c r="G3112" s="59">
        <v>996</v>
      </c>
    </row>
    <row r="3113" spans="1:7" x14ac:dyDescent="0.25">
      <c r="A3113" s="59">
        <v>59</v>
      </c>
      <c r="B3113" s="59">
        <v>94</v>
      </c>
      <c r="C3113" s="59">
        <v>155</v>
      </c>
      <c r="D3113" s="59">
        <v>62</v>
      </c>
      <c r="E3113" s="59">
        <v>47</v>
      </c>
      <c r="F3113" s="59">
        <v>20</v>
      </c>
      <c r="G3113" s="59">
        <v>436</v>
      </c>
    </row>
    <row r="3114" spans="1:7" x14ac:dyDescent="0.25">
      <c r="A3114" s="59">
        <v>-47</v>
      </c>
      <c r="B3114" s="59">
        <v>25</v>
      </c>
      <c r="C3114" s="59">
        <v>140</v>
      </c>
      <c r="D3114" s="59">
        <v>114</v>
      </c>
      <c r="E3114" s="59">
        <v>55</v>
      </c>
      <c r="F3114" s="59">
        <v>35</v>
      </c>
      <c r="G3114" s="59">
        <v>1142</v>
      </c>
    </row>
    <row r="3115" spans="1:7" x14ac:dyDescent="0.25">
      <c r="A3115" s="59">
        <v>-4</v>
      </c>
      <c r="B3115" s="59">
        <v>43</v>
      </c>
      <c r="C3115" s="59">
        <v>77</v>
      </c>
      <c r="D3115" s="59">
        <v>35</v>
      </c>
      <c r="E3115" s="59">
        <v>43</v>
      </c>
      <c r="F3115" s="59">
        <v>13</v>
      </c>
      <c r="G3115" s="59">
        <v>-180</v>
      </c>
    </row>
    <row r="3116" spans="1:7" x14ac:dyDescent="0.25">
      <c r="A3116" s="59">
        <v>-4</v>
      </c>
      <c r="B3116" s="59">
        <v>73</v>
      </c>
      <c r="C3116" s="59">
        <v>124</v>
      </c>
      <c r="D3116" s="59">
        <v>52</v>
      </c>
      <c r="E3116" s="59">
        <v>71</v>
      </c>
      <c r="F3116" s="59">
        <v>47</v>
      </c>
      <c r="G3116" s="59">
        <v>313</v>
      </c>
    </row>
    <row r="3117" spans="1:7" x14ac:dyDescent="0.25">
      <c r="A3117" s="59">
        <v>19</v>
      </c>
      <c r="B3117" s="59">
        <v>55</v>
      </c>
      <c r="C3117" s="59">
        <v>95</v>
      </c>
      <c r="D3117" s="59">
        <v>41</v>
      </c>
      <c r="E3117" s="59">
        <v>38</v>
      </c>
      <c r="F3117" s="59">
        <v>13</v>
      </c>
      <c r="G3117" s="59">
        <v>239</v>
      </c>
    </row>
    <row r="3118" spans="1:7" x14ac:dyDescent="0.25">
      <c r="A3118" s="59">
        <v>26</v>
      </c>
      <c r="B3118" s="59">
        <v>74</v>
      </c>
      <c r="C3118" s="59">
        <v>132</v>
      </c>
      <c r="D3118" s="59">
        <v>59</v>
      </c>
      <c r="E3118" s="59">
        <v>51</v>
      </c>
      <c r="F3118" s="59">
        <v>22</v>
      </c>
      <c r="G3118" s="59">
        <v>377</v>
      </c>
    </row>
    <row r="3119" spans="1:7" x14ac:dyDescent="0.25">
      <c r="A3119" s="59">
        <v>35</v>
      </c>
      <c r="B3119" s="59">
        <v>154</v>
      </c>
      <c r="C3119" s="59">
        <v>262</v>
      </c>
      <c r="D3119" s="59">
        <v>95</v>
      </c>
      <c r="E3119" s="59">
        <v>120</v>
      </c>
      <c r="F3119" s="59">
        <v>100</v>
      </c>
      <c r="G3119" s="59">
        <v>665</v>
      </c>
    </row>
    <row r="3120" spans="1:7" x14ac:dyDescent="0.25">
      <c r="A3120" s="59">
        <v>40</v>
      </c>
      <c r="B3120" s="59">
        <v>56</v>
      </c>
      <c r="C3120" s="59">
        <v>98</v>
      </c>
      <c r="D3120" s="59">
        <v>43</v>
      </c>
      <c r="E3120" s="59">
        <v>25</v>
      </c>
      <c r="F3120" s="59">
        <v>14</v>
      </c>
      <c r="G3120" s="59">
        <v>597</v>
      </c>
    </row>
    <row r="3121" spans="1:7" x14ac:dyDescent="0.25">
      <c r="A3121" s="59">
        <v>26</v>
      </c>
      <c r="B3121" s="59">
        <v>36</v>
      </c>
      <c r="C3121" s="59">
        <v>59</v>
      </c>
      <c r="D3121" s="59">
        <v>24</v>
      </c>
      <c r="E3121" s="59">
        <v>16</v>
      </c>
      <c r="F3121" s="59">
        <v>6</v>
      </c>
      <c r="G3121" s="59">
        <v>856</v>
      </c>
    </row>
    <row r="3122" spans="1:7" x14ac:dyDescent="0.25">
      <c r="A3122" s="59">
        <v>145</v>
      </c>
      <c r="B3122" s="59">
        <v>164</v>
      </c>
      <c r="C3122" s="59">
        <v>279</v>
      </c>
      <c r="D3122" s="59">
        <v>93</v>
      </c>
      <c r="E3122" s="59">
        <v>55</v>
      </c>
      <c r="F3122" s="59">
        <v>36</v>
      </c>
      <c r="G3122" s="59">
        <v>-660</v>
      </c>
    </row>
    <row r="3123" spans="1:7" x14ac:dyDescent="0.25">
      <c r="A3123" s="59">
        <v>14</v>
      </c>
      <c r="B3123" s="59">
        <v>26</v>
      </c>
      <c r="C3123" s="59">
        <v>44</v>
      </c>
      <c r="D3123" s="59">
        <v>18</v>
      </c>
      <c r="E3123" s="59">
        <v>15</v>
      </c>
      <c r="F3123" s="59">
        <v>5</v>
      </c>
      <c r="G3123" s="59">
        <v>478</v>
      </c>
    </row>
    <row r="3124" spans="1:7" x14ac:dyDescent="0.25">
      <c r="A3124" s="59">
        <v>137</v>
      </c>
      <c r="B3124" s="59">
        <v>167</v>
      </c>
      <c r="C3124" s="59">
        <v>276</v>
      </c>
      <c r="D3124" s="59">
        <v>68</v>
      </c>
      <c r="E3124" s="59">
        <v>63</v>
      </c>
      <c r="F3124" s="59">
        <v>36</v>
      </c>
      <c r="G3124" s="59">
        <v>767</v>
      </c>
    </row>
    <row r="3125" spans="1:7" x14ac:dyDescent="0.25">
      <c r="A3125" s="59">
        <v>33</v>
      </c>
      <c r="B3125" s="59">
        <v>68</v>
      </c>
      <c r="C3125" s="59">
        <v>117</v>
      </c>
      <c r="D3125" s="59">
        <v>50</v>
      </c>
      <c r="E3125" s="59">
        <v>41</v>
      </c>
      <c r="F3125" s="59">
        <v>16</v>
      </c>
      <c r="G3125" s="59">
        <v>397</v>
      </c>
    </row>
    <row r="3126" spans="1:7" x14ac:dyDescent="0.25">
      <c r="A3126" s="59">
        <v>28</v>
      </c>
      <c r="B3126" s="59">
        <v>55</v>
      </c>
      <c r="C3126" s="59">
        <v>92</v>
      </c>
      <c r="D3126" s="59">
        <v>38</v>
      </c>
      <c r="E3126" s="59">
        <v>33</v>
      </c>
      <c r="F3126" s="59">
        <v>12</v>
      </c>
      <c r="G3126" s="59">
        <v>414</v>
      </c>
    </row>
    <row r="3127" spans="1:7" x14ac:dyDescent="0.25">
      <c r="A3127" s="59">
        <v>265</v>
      </c>
      <c r="B3127" s="59">
        <v>288</v>
      </c>
      <c r="C3127" s="59">
        <v>527</v>
      </c>
      <c r="D3127" s="59">
        <v>241</v>
      </c>
      <c r="E3127" s="59">
        <v>89</v>
      </c>
      <c r="F3127" s="59">
        <v>75</v>
      </c>
      <c r="G3127" s="59">
        <v>1213</v>
      </c>
    </row>
    <row r="3128" spans="1:7" x14ac:dyDescent="0.25">
      <c r="A3128" s="59">
        <v>94</v>
      </c>
      <c r="B3128" s="59">
        <v>107</v>
      </c>
      <c r="C3128" s="59">
        <v>188</v>
      </c>
      <c r="D3128" s="59">
        <v>83</v>
      </c>
      <c r="E3128" s="59">
        <v>36</v>
      </c>
      <c r="F3128" s="59">
        <v>27</v>
      </c>
      <c r="G3128" s="59">
        <v>574</v>
      </c>
    </row>
    <row r="3129" spans="1:7" x14ac:dyDescent="0.25">
      <c r="A3129" s="59">
        <v>46</v>
      </c>
      <c r="B3129" s="59">
        <v>81</v>
      </c>
      <c r="C3129" s="59">
        <v>134</v>
      </c>
      <c r="D3129" s="59">
        <v>54</v>
      </c>
      <c r="E3129" s="59">
        <v>45</v>
      </c>
      <c r="F3129" s="59">
        <v>17</v>
      </c>
      <c r="G3129" s="59">
        <v>-321</v>
      </c>
    </row>
    <row r="3130" spans="1:7" x14ac:dyDescent="0.25">
      <c r="A3130" s="59">
        <v>166</v>
      </c>
      <c r="B3130" s="59">
        <v>163</v>
      </c>
      <c r="C3130" s="59">
        <v>274</v>
      </c>
      <c r="D3130" s="59">
        <v>170</v>
      </c>
      <c r="E3130" s="59">
        <v>40</v>
      </c>
      <c r="F3130" s="59">
        <v>31</v>
      </c>
      <c r="G3130" s="59">
        <v>897</v>
      </c>
    </row>
    <row r="3131" spans="1:7" x14ac:dyDescent="0.25">
      <c r="A3131" s="59">
        <v>137</v>
      </c>
      <c r="B3131" s="59">
        <v>136</v>
      </c>
      <c r="C3131" s="59">
        <v>228</v>
      </c>
      <c r="D3131" s="59">
        <v>94</v>
      </c>
      <c r="E3131" s="59">
        <v>34</v>
      </c>
      <c r="F3131" s="59">
        <v>26</v>
      </c>
      <c r="G3131" s="59">
        <v>562</v>
      </c>
    </row>
    <row r="3132" spans="1:7" x14ac:dyDescent="0.25">
      <c r="A3132" s="59">
        <v>58</v>
      </c>
      <c r="B3132" s="59">
        <v>82</v>
      </c>
      <c r="C3132" s="59">
        <v>137</v>
      </c>
      <c r="D3132" s="59">
        <v>56</v>
      </c>
      <c r="E3132" s="59">
        <v>37</v>
      </c>
      <c r="F3132" s="59">
        <v>17</v>
      </c>
      <c r="G3132" s="59">
        <v>302</v>
      </c>
    </row>
    <row r="3133" spans="1:7" x14ac:dyDescent="0.25">
      <c r="A3133" s="59">
        <v>58</v>
      </c>
      <c r="B3133" s="59">
        <v>94</v>
      </c>
      <c r="C3133" s="59">
        <v>155</v>
      </c>
      <c r="D3133" s="59">
        <v>62</v>
      </c>
      <c r="E3133" s="59">
        <v>48</v>
      </c>
      <c r="F3133" s="59">
        <v>20</v>
      </c>
      <c r="G3133" s="59">
        <v>436</v>
      </c>
    </row>
    <row r="3134" spans="1:7" x14ac:dyDescent="0.25">
      <c r="A3134" s="59">
        <v>-46</v>
      </c>
      <c r="B3134" s="59">
        <v>25</v>
      </c>
      <c r="C3134" s="59">
        <v>140</v>
      </c>
      <c r="D3134" s="59">
        <v>137</v>
      </c>
      <c r="E3134" s="59">
        <v>54</v>
      </c>
      <c r="F3134" s="59">
        <v>35</v>
      </c>
      <c r="G3134" s="59">
        <v>1142</v>
      </c>
    </row>
    <row r="3135" spans="1:7" x14ac:dyDescent="0.25">
      <c r="A3135" s="59">
        <v>-4</v>
      </c>
      <c r="B3135" s="59">
        <v>73</v>
      </c>
      <c r="C3135" s="59">
        <v>124</v>
      </c>
      <c r="D3135" s="59">
        <v>52</v>
      </c>
      <c r="E3135" s="59">
        <v>71</v>
      </c>
      <c r="F3135" s="59">
        <v>47</v>
      </c>
      <c r="G3135" s="59">
        <v>313</v>
      </c>
    </row>
    <row r="3136" spans="1:7" x14ac:dyDescent="0.25">
      <c r="A3136" s="59">
        <v>19</v>
      </c>
      <c r="B3136" s="59">
        <v>55</v>
      </c>
      <c r="C3136" s="59">
        <v>95</v>
      </c>
      <c r="D3136" s="59">
        <v>41</v>
      </c>
      <c r="E3136" s="59">
        <v>38</v>
      </c>
      <c r="F3136" s="59">
        <v>13</v>
      </c>
      <c r="G3136" s="59">
        <v>239</v>
      </c>
    </row>
    <row r="3137" spans="1:7" x14ac:dyDescent="0.25">
      <c r="A3137" s="59">
        <v>-4</v>
      </c>
      <c r="B3137" s="59">
        <v>43</v>
      </c>
      <c r="C3137" s="59">
        <v>77</v>
      </c>
      <c r="D3137" s="59">
        <v>35</v>
      </c>
      <c r="E3137" s="59">
        <v>43</v>
      </c>
      <c r="F3137" s="59">
        <v>13</v>
      </c>
      <c r="G3137" s="59">
        <v>204</v>
      </c>
    </row>
    <row r="3138" spans="1:7" x14ac:dyDescent="0.25">
      <c r="A3138" s="59">
        <v>43</v>
      </c>
      <c r="B3138" s="59">
        <v>53</v>
      </c>
      <c r="C3138" s="59">
        <v>88</v>
      </c>
      <c r="D3138" s="59">
        <v>36</v>
      </c>
      <c r="E3138" s="59">
        <v>20</v>
      </c>
      <c r="F3138" s="59">
        <v>10</v>
      </c>
      <c r="G3138" s="59">
        <v>828</v>
      </c>
    </row>
    <row r="3139" spans="1:7" x14ac:dyDescent="0.25">
      <c r="A3139" s="59">
        <v>48</v>
      </c>
      <c r="B3139" s="59">
        <v>63</v>
      </c>
      <c r="C3139" s="59">
        <v>110</v>
      </c>
      <c r="D3139" s="59">
        <v>48</v>
      </c>
      <c r="E3139" s="59">
        <v>26</v>
      </c>
      <c r="F3139" s="59">
        <v>15</v>
      </c>
      <c r="G3139" s="59">
        <v>593</v>
      </c>
    </row>
    <row r="3140" spans="1:7" x14ac:dyDescent="0.25">
      <c r="A3140" s="59">
        <v>47</v>
      </c>
      <c r="B3140" s="59">
        <v>55</v>
      </c>
      <c r="C3140" s="59">
        <v>91</v>
      </c>
      <c r="D3140" s="59">
        <v>37</v>
      </c>
      <c r="E3140" s="59">
        <v>20</v>
      </c>
      <c r="F3140" s="59">
        <v>10</v>
      </c>
      <c r="G3140" s="59">
        <v>876</v>
      </c>
    </row>
    <row r="3141" spans="1:7" x14ac:dyDescent="0.25">
      <c r="A3141" s="59">
        <v>50</v>
      </c>
      <c r="B3141" s="59">
        <v>77</v>
      </c>
      <c r="C3141" s="59">
        <v>141</v>
      </c>
      <c r="D3141" s="59">
        <v>65</v>
      </c>
      <c r="E3141" s="59">
        <v>38</v>
      </c>
      <c r="F3141" s="59">
        <v>20</v>
      </c>
      <c r="G3141" s="59">
        <v>1042</v>
      </c>
    </row>
    <row r="3142" spans="1:7" x14ac:dyDescent="0.25">
      <c r="A3142" s="59">
        <v>26</v>
      </c>
      <c r="B3142" s="59">
        <v>62</v>
      </c>
      <c r="C3142" s="59">
        <v>107</v>
      </c>
      <c r="D3142" s="59">
        <v>46</v>
      </c>
      <c r="E3142" s="59">
        <v>40</v>
      </c>
      <c r="F3142" s="59">
        <v>15</v>
      </c>
      <c r="G3142" s="59">
        <v>367</v>
      </c>
    </row>
    <row r="3143" spans="1:7" x14ac:dyDescent="0.25">
      <c r="A3143" s="59">
        <v>44</v>
      </c>
      <c r="B3143" s="59">
        <v>93</v>
      </c>
      <c r="C3143" s="59">
        <v>167</v>
      </c>
      <c r="D3143" s="59">
        <v>76</v>
      </c>
      <c r="E3143" s="59">
        <v>57</v>
      </c>
      <c r="F3143" s="59">
        <v>28</v>
      </c>
      <c r="G3143" s="59">
        <v>580</v>
      </c>
    </row>
    <row r="3144" spans="1:7" x14ac:dyDescent="0.25">
      <c r="A3144" s="59">
        <v>184</v>
      </c>
      <c r="B3144" s="59">
        <v>178</v>
      </c>
      <c r="C3144" s="59">
        <v>298</v>
      </c>
      <c r="D3144" s="59">
        <v>115</v>
      </c>
      <c r="E3144" s="59">
        <v>42</v>
      </c>
      <c r="F3144" s="59">
        <v>34</v>
      </c>
      <c r="G3144" s="59">
        <v>947</v>
      </c>
    </row>
    <row r="3145" spans="1:7" x14ac:dyDescent="0.25">
      <c r="A3145" s="59">
        <v>265</v>
      </c>
      <c r="B3145" s="59">
        <v>288</v>
      </c>
      <c r="C3145" s="59">
        <v>527</v>
      </c>
      <c r="D3145" s="59">
        <v>294</v>
      </c>
      <c r="E3145" s="59">
        <v>89</v>
      </c>
      <c r="F3145" s="59">
        <v>75</v>
      </c>
      <c r="G3145" s="59">
        <v>1213</v>
      </c>
    </row>
    <row r="3146" spans="1:7" x14ac:dyDescent="0.25">
      <c r="A3146" s="59">
        <v>92</v>
      </c>
      <c r="B3146" s="59">
        <v>107</v>
      </c>
      <c r="C3146" s="59">
        <v>188</v>
      </c>
      <c r="D3146" s="59">
        <v>83</v>
      </c>
      <c r="E3146" s="59">
        <v>37</v>
      </c>
      <c r="F3146" s="59">
        <v>27</v>
      </c>
      <c r="G3146" s="59">
        <v>574</v>
      </c>
    </row>
    <row r="3147" spans="1:7" x14ac:dyDescent="0.25">
      <c r="A3147" s="59">
        <v>166</v>
      </c>
      <c r="B3147" s="59">
        <v>163</v>
      </c>
      <c r="C3147" s="59">
        <v>274</v>
      </c>
      <c r="D3147" s="59">
        <v>126</v>
      </c>
      <c r="E3147" s="59">
        <v>40</v>
      </c>
      <c r="F3147" s="59">
        <v>31</v>
      </c>
      <c r="G3147" s="59">
        <v>897</v>
      </c>
    </row>
    <row r="3148" spans="1:7" x14ac:dyDescent="0.25">
      <c r="A3148" s="59">
        <v>135</v>
      </c>
      <c r="B3148" s="59">
        <v>136</v>
      </c>
      <c r="C3148" s="59">
        <v>228</v>
      </c>
      <c r="D3148" s="59">
        <v>94</v>
      </c>
      <c r="E3148" s="59">
        <v>35</v>
      </c>
      <c r="F3148" s="59">
        <v>26</v>
      </c>
      <c r="G3148" s="59">
        <v>562</v>
      </c>
    </row>
    <row r="3149" spans="1:7" x14ac:dyDescent="0.25">
      <c r="A3149" s="59">
        <v>44</v>
      </c>
      <c r="B3149" s="59">
        <v>81</v>
      </c>
      <c r="C3149" s="59">
        <v>134</v>
      </c>
      <c r="D3149" s="59">
        <v>54</v>
      </c>
      <c r="E3149" s="59">
        <v>46</v>
      </c>
      <c r="F3149" s="59">
        <v>17</v>
      </c>
      <c r="G3149" s="59">
        <v>641</v>
      </c>
    </row>
    <row r="3150" spans="1:7" x14ac:dyDescent="0.25">
      <c r="A3150" s="59">
        <v>228</v>
      </c>
      <c r="B3150" s="59">
        <v>261</v>
      </c>
      <c r="C3150" s="59">
        <v>516</v>
      </c>
      <c r="D3150" s="59">
        <v>260</v>
      </c>
      <c r="E3150" s="59">
        <v>89</v>
      </c>
      <c r="F3150" s="59">
        <v>72</v>
      </c>
      <c r="G3150" s="59">
        <v>1715</v>
      </c>
    </row>
    <row r="3151" spans="1:7" x14ac:dyDescent="0.25">
      <c r="A3151" s="59">
        <v>50</v>
      </c>
      <c r="B3151" s="59">
        <v>201</v>
      </c>
      <c r="C3151" s="59">
        <v>342</v>
      </c>
      <c r="D3151" s="59">
        <v>163</v>
      </c>
      <c r="E3151" s="59">
        <v>153</v>
      </c>
      <c r="F3151" s="59">
        <v>131</v>
      </c>
      <c r="G3151" s="59">
        <v>874</v>
      </c>
    </row>
    <row r="3152" spans="1:7" x14ac:dyDescent="0.25">
      <c r="A3152" s="59">
        <v>331</v>
      </c>
      <c r="B3152" s="59">
        <v>362</v>
      </c>
      <c r="C3152" s="59">
        <v>628</v>
      </c>
      <c r="D3152" s="59">
        <v>312</v>
      </c>
      <c r="E3152" s="59">
        <v>113</v>
      </c>
      <c r="F3152" s="59">
        <v>89</v>
      </c>
      <c r="G3152" s="59">
        <v>1616</v>
      </c>
    </row>
    <row r="3153" spans="1:7" x14ac:dyDescent="0.25">
      <c r="A3153" s="59">
        <v>-156</v>
      </c>
      <c r="B3153" s="59">
        <v>-45</v>
      </c>
      <c r="C3153" s="59">
        <v>95</v>
      </c>
      <c r="D3153" s="59">
        <v>74</v>
      </c>
      <c r="E3153" s="59">
        <v>63</v>
      </c>
      <c r="F3153" s="59">
        <v>45</v>
      </c>
      <c r="G3153" s="59">
        <v>1514</v>
      </c>
    </row>
    <row r="3154" spans="1:7" x14ac:dyDescent="0.25">
      <c r="A3154" s="59">
        <v>493</v>
      </c>
      <c r="B3154" s="59">
        <v>534</v>
      </c>
      <c r="C3154" s="59">
        <v>882</v>
      </c>
      <c r="D3154" s="59">
        <v>352</v>
      </c>
      <c r="E3154" s="59">
        <v>165</v>
      </c>
      <c r="F3154" s="59">
        <v>124</v>
      </c>
      <c r="G3154" s="59">
        <v>2476</v>
      </c>
    </row>
    <row r="3155" spans="1:7" x14ac:dyDescent="0.25">
      <c r="A3155" s="59">
        <v>-196</v>
      </c>
      <c r="B3155" s="59">
        <v>-31</v>
      </c>
      <c r="C3155" s="59">
        <v>167</v>
      </c>
      <c r="D3155" s="59">
        <v>208</v>
      </c>
      <c r="E3155" s="59">
        <v>103</v>
      </c>
      <c r="F3155" s="59">
        <v>66</v>
      </c>
      <c r="G3155" s="59">
        <v>2393</v>
      </c>
    </row>
    <row r="3156" spans="1:7" x14ac:dyDescent="0.25">
      <c r="A3156" s="59">
        <v>51</v>
      </c>
      <c r="B3156" s="59">
        <v>201</v>
      </c>
      <c r="C3156" s="59">
        <v>342</v>
      </c>
      <c r="D3156" s="59">
        <v>112</v>
      </c>
      <c r="E3156" s="59">
        <v>153</v>
      </c>
      <c r="F3156" s="59">
        <v>131</v>
      </c>
      <c r="G3156" s="59">
        <v>874</v>
      </c>
    </row>
    <row r="3157" spans="1:7" x14ac:dyDescent="0.25">
      <c r="A3157" s="59">
        <v>229</v>
      </c>
      <c r="B3157" s="59">
        <v>278</v>
      </c>
      <c r="C3157" s="59">
        <v>474</v>
      </c>
      <c r="D3157" s="59">
        <v>236</v>
      </c>
      <c r="E3157" s="59">
        <v>104</v>
      </c>
      <c r="F3157" s="59">
        <v>66</v>
      </c>
      <c r="G3157" s="59">
        <v>1095</v>
      </c>
    </row>
    <row r="3158" spans="1:7" x14ac:dyDescent="0.25">
      <c r="A3158" s="59">
        <v>188</v>
      </c>
      <c r="B3158" s="59">
        <v>204</v>
      </c>
      <c r="C3158" s="59">
        <v>342</v>
      </c>
      <c r="D3158" s="59">
        <v>163</v>
      </c>
      <c r="E3158" s="59">
        <v>63</v>
      </c>
      <c r="F3158" s="59">
        <v>45</v>
      </c>
      <c r="G3158" s="59">
        <v>764</v>
      </c>
    </row>
    <row r="3159" spans="1:7" x14ac:dyDescent="0.25">
      <c r="A3159" s="59">
        <v>333</v>
      </c>
      <c r="B3159" s="59">
        <v>362</v>
      </c>
      <c r="C3159" s="59">
        <v>628</v>
      </c>
      <c r="D3159" s="59">
        <v>235</v>
      </c>
      <c r="E3159" s="59">
        <v>113</v>
      </c>
      <c r="F3159" s="59">
        <v>89</v>
      </c>
      <c r="G3159" s="59">
        <v>1616</v>
      </c>
    </row>
    <row r="3160" spans="1:7" x14ac:dyDescent="0.25">
      <c r="A3160" s="59">
        <v>228</v>
      </c>
      <c r="B3160" s="59">
        <v>261</v>
      </c>
      <c r="C3160" s="59">
        <v>516</v>
      </c>
      <c r="D3160" s="59">
        <v>258</v>
      </c>
      <c r="E3160" s="59">
        <v>89</v>
      </c>
      <c r="F3160" s="59">
        <v>72</v>
      </c>
      <c r="G3160" s="59">
        <v>1715</v>
      </c>
    </row>
    <row r="3161" spans="1:7" x14ac:dyDescent="0.25">
      <c r="A3161" s="59">
        <v>-509</v>
      </c>
      <c r="B3161" s="59">
        <v>-271</v>
      </c>
      <c r="C3161" s="59">
        <v>37</v>
      </c>
      <c r="D3161" s="59">
        <v>216</v>
      </c>
      <c r="E3161" s="59">
        <v>126</v>
      </c>
      <c r="F3161" s="59">
        <v>102</v>
      </c>
      <c r="G3161" s="59">
        <v>4507</v>
      </c>
    </row>
    <row r="3162" spans="1:7" x14ac:dyDescent="0.25">
      <c r="A3162" s="59">
        <v>43</v>
      </c>
      <c r="B3162" s="59">
        <v>43</v>
      </c>
      <c r="C3162" s="59">
        <v>43</v>
      </c>
      <c r="D3162" s="59">
        <v>0</v>
      </c>
      <c r="E3162" s="59">
        <v>11</v>
      </c>
      <c r="F3162" s="59">
        <v>0</v>
      </c>
      <c r="G3162" s="59">
        <v>602</v>
      </c>
    </row>
    <row r="3163" spans="1:7" x14ac:dyDescent="0.25">
      <c r="A3163" s="59">
        <v>25</v>
      </c>
      <c r="B3163" s="59">
        <v>35</v>
      </c>
      <c r="C3163" s="59">
        <v>57</v>
      </c>
      <c r="D3163" s="59">
        <v>23</v>
      </c>
      <c r="E3163" s="59">
        <v>16</v>
      </c>
      <c r="F3163" s="59">
        <v>6</v>
      </c>
      <c r="G3163" s="59">
        <v>843</v>
      </c>
    </row>
    <row r="3164" spans="1:7" x14ac:dyDescent="0.25">
      <c r="A3164" s="59">
        <v>21</v>
      </c>
      <c r="B3164" s="59">
        <v>32</v>
      </c>
      <c r="C3164" s="59">
        <v>53</v>
      </c>
      <c r="D3164" s="59">
        <v>21</v>
      </c>
      <c r="E3164" s="59">
        <v>16</v>
      </c>
      <c r="F3164" s="59">
        <v>5</v>
      </c>
      <c r="G3164" s="59">
        <v>798</v>
      </c>
    </row>
    <row r="3165" spans="1:7" x14ac:dyDescent="0.25">
      <c r="A3165" s="59">
        <v>0</v>
      </c>
      <c r="B3165" s="59">
        <v>46</v>
      </c>
      <c r="C3165" s="59">
        <v>81</v>
      </c>
      <c r="D3165" s="59">
        <v>36</v>
      </c>
      <c r="E3165" s="59">
        <v>43</v>
      </c>
      <c r="F3165" s="59">
        <v>13</v>
      </c>
      <c r="G3165" s="59">
        <v>236</v>
      </c>
    </row>
    <row r="3166" spans="1:7" x14ac:dyDescent="0.25">
      <c r="A3166" s="59">
        <v>11</v>
      </c>
      <c r="B3166" s="59">
        <v>38</v>
      </c>
      <c r="C3166" s="59">
        <v>69</v>
      </c>
      <c r="D3166" s="59">
        <v>32</v>
      </c>
      <c r="E3166" s="59">
        <v>28</v>
      </c>
      <c r="F3166" s="59">
        <v>9</v>
      </c>
      <c r="G3166" s="59">
        <v>996</v>
      </c>
    </row>
    <row r="3167" spans="1:7" x14ac:dyDescent="0.25">
      <c r="A3167" s="59">
        <v>30</v>
      </c>
      <c r="B3167" s="59">
        <v>41</v>
      </c>
      <c r="C3167" s="59">
        <v>68</v>
      </c>
      <c r="D3167" s="59">
        <v>28</v>
      </c>
      <c r="E3167" s="59">
        <v>18</v>
      </c>
      <c r="F3167" s="59">
        <v>7</v>
      </c>
      <c r="G3167" s="59">
        <v>816</v>
      </c>
    </row>
    <row r="3168" spans="1:7" x14ac:dyDescent="0.25">
      <c r="A3168" s="59">
        <v>41</v>
      </c>
      <c r="B3168" s="59">
        <v>56</v>
      </c>
      <c r="C3168" s="59">
        <v>98</v>
      </c>
      <c r="D3168" s="59">
        <v>43</v>
      </c>
      <c r="E3168" s="59">
        <v>24</v>
      </c>
      <c r="F3168" s="59">
        <v>14</v>
      </c>
      <c r="G3168" s="59">
        <v>597</v>
      </c>
    </row>
    <row r="3169" spans="1:7" x14ac:dyDescent="0.25">
      <c r="A3169" s="59">
        <v>12</v>
      </c>
      <c r="B3169" s="59">
        <v>26</v>
      </c>
      <c r="C3169" s="59">
        <v>44</v>
      </c>
      <c r="D3169" s="59">
        <v>18</v>
      </c>
      <c r="E3169" s="59">
        <v>16</v>
      </c>
      <c r="F3169" s="59">
        <v>5</v>
      </c>
      <c r="G3169" s="59">
        <v>478</v>
      </c>
    </row>
    <row r="3170" spans="1:7" x14ac:dyDescent="0.25">
      <c r="A3170" s="59">
        <v>138</v>
      </c>
      <c r="B3170" s="59">
        <v>167</v>
      </c>
      <c r="C3170" s="59">
        <v>276</v>
      </c>
      <c r="D3170" s="59">
        <v>162</v>
      </c>
      <c r="E3170" s="59">
        <v>62</v>
      </c>
      <c r="F3170" s="59">
        <v>36</v>
      </c>
      <c r="G3170" s="59">
        <v>767</v>
      </c>
    </row>
    <row r="3171" spans="1:7" x14ac:dyDescent="0.25">
      <c r="A3171" s="59">
        <v>145</v>
      </c>
      <c r="B3171" s="59">
        <v>164</v>
      </c>
      <c r="C3171" s="59">
        <v>279</v>
      </c>
      <c r="D3171" s="59">
        <v>110</v>
      </c>
      <c r="E3171" s="59">
        <v>55</v>
      </c>
      <c r="F3171" s="59">
        <v>36</v>
      </c>
      <c r="G3171" s="59">
        <v>636</v>
      </c>
    </row>
    <row r="3172" spans="1:7" x14ac:dyDescent="0.25">
      <c r="A3172" s="59">
        <v>15</v>
      </c>
      <c r="B3172" s="59">
        <v>64</v>
      </c>
      <c r="C3172" s="59">
        <v>114</v>
      </c>
      <c r="D3172" s="59">
        <v>51</v>
      </c>
      <c r="E3172" s="59">
        <v>49</v>
      </c>
      <c r="F3172" s="59">
        <v>19</v>
      </c>
      <c r="G3172" s="59">
        <v>396</v>
      </c>
    </row>
    <row r="3173" spans="1:7" x14ac:dyDescent="0.25">
      <c r="A3173" s="59">
        <v>33</v>
      </c>
      <c r="B3173" s="59">
        <v>68</v>
      </c>
      <c r="C3173" s="59">
        <v>117</v>
      </c>
      <c r="D3173" s="59">
        <v>50</v>
      </c>
      <c r="E3173" s="59">
        <v>41</v>
      </c>
      <c r="F3173" s="59">
        <v>16</v>
      </c>
      <c r="G3173" s="59">
        <v>397</v>
      </c>
    </row>
    <row r="3174" spans="1:7" x14ac:dyDescent="0.25">
      <c r="A3174" s="59">
        <v>115</v>
      </c>
      <c r="B3174" s="59">
        <v>149</v>
      </c>
      <c r="C3174" s="59">
        <v>295</v>
      </c>
      <c r="D3174" s="59">
        <v>195</v>
      </c>
      <c r="E3174" s="59">
        <v>61</v>
      </c>
      <c r="F3174" s="59">
        <v>41</v>
      </c>
      <c r="G3174" s="59">
        <v>1245</v>
      </c>
    </row>
    <row r="3175" spans="1:7" x14ac:dyDescent="0.25">
      <c r="A3175" s="59">
        <v>-8</v>
      </c>
      <c r="B3175" s="59">
        <v>63</v>
      </c>
      <c r="C3175" s="59">
        <v>106</v>
      </c>
      <c r="D3175" s="59">
        <v>44</v>
      </c>
      <c r="E3175" s="59">
        <v>64</v>
      </c>
      <c r="F3175" s="59">
        <v>40</v>
      </c>
      <c r="G3175" s="59">
        <v>496</v>
      </c>
    </row>
    <row r="3176" spans="1:7" x14ac:dyDescent="0.25">
      <c r="A3176" s="59">
        <v>6</v>
      </c>
      <c r="B3176" s="59">
        <v>65</v>
      </c>
      <c r="C3176" s="59">
        <v>111</v>
      </c>
      <c r="D3176" s="59">
        <v>47</v>
      </c>
      <c r="E3176" s="59">
        <v>57</v>
      </c>
      <c r="F3176" s="59">
        <v>15</v>
      </c>
      <c r="G3176" s="59">
        <v>456</v>
      </c>
    </row>
    <row r="3177" spans="1:7" x14ac:dyDescent="0.25">
      <c r="A3177" s="59">
        <v>28</v>
      </c>
      <c r="B3177" s="59">
        <v>55</v>
      </c>
      <c r="C3177" s="59">
        <v>92</v>
      </c>
      <c r="D3177" s="59">
        <v>38</v>
      </c>
      <c r="E3177" s="59">
        <v>33</v>
      </c>
      <c r="F3177" s="59">
        <v>12</v>
      </c>
      <c r="G3177" s="59">
        <v>414</v>
      </c>
    </row>
    <row r="3178" spans="1:7" x14ac:dyDescent="0.25">
      <c r="A3178" s="59">
        <v>109</v>
      </c>
      <c r="B3178" s="59">
        <v>140</v>
      </c>
      <c r="C3178" s="59">
        <v>230</v>
      </c>
      <c r="D3178" s="59">
        <v>92</v>
      </c>
      <c r="E3178" s="59">
        <v>57</v>
      </c>
      <c r="F3178" s="59">
        <v>30</v>
      </c>
      <c r="G3178" s="59">
        <v>1102</v>
      </c>
    </row>
    <row r="3179" spans="1:7" x14ac:dyDescent="0.25">
      <c r="A3179" s="59">
        <v>55</v>
      </c>
      <c r="B3179" s="59">
        <v>64</v>
      </c>
      <c r="C3179" s="59">
        <v>106</v>
      </c>
      <c r="D3179" s="59">
        <v>43</v>
      </c>
      <c r="E3179" s="59">
        <v>22</v>
      </c>
      <c r="F3179" s="59">
        <v>12</v>
      </c>
      <c r="G3179" s="59">
        <v>822</v>
      </c>
    </row>
    <row r="3180" spans="1:7" x14ac:dyDescent="0.25">
      <c r="A3180" s="59">
        <v>57</v>
      </c>
      <c r="B3180" s="59">
        <v>78</v>
      </c>
      <c r="C3180" s="59">
        <v>124</v>
      </c>
      <c r="D3180" s="59">
        <v>47</v>
      </c>
      <c r="E3180" s="59">
        <v>34</v>
      </c>
      <c r="F3180" s="59">
        <v>14</v>
      </c>
      <c r="G3180" s="59">
        <v>371</v>
      </c>
    </row>
    <row r="3181" spans="1:7" x14ac:dyDescent="0.25">
      <c r="A3181" s="59">
        <v>33</v>
      </c>
      <c r="B3181" s="59">
        <v>59</v>
      </c>
      <c r="C3181" s="59">
        <v>98</v>
      </c>
      <c r="D3181" s="59">
        <v>40</v>
      </c>
      <c r="E3181" s="59">
        <v>33</v>
      </c>
      <c r="F3181" s="59">
        <v>12</v>
      </c>
      <c r="G3181" s="59">
        <v>443</v>
      </c>
    </row>
    <row r="3182" spans="1:7" x14ac:dyDescent="0.25">
      <c r="A3182" s="59">
        <v>-4</v>
      </c>
      <c r="B3182" s="59">
        <v>75</v>
      </c>
      <c r="C3182" s="59">
        <v>127</v>
      </c>
      <c r="D3182" s="59">
        <v>53</v>
      </c>
      <c r="E3182" s="59">
        <v>73</v>
      </c>
      <c r="F3182" s="59">
        <v>48</v>
      </c>
      <c r="G3182" s="59">
        <v>597</v>
      </c>
    </row>
    <row r="3183" spans="1:7" x14ac:dyDescent="0.25">
      <c r="A3183" s="59">
        <v>47</v>
      </c>
      <c r="B3183" s="59">
        <v>62</v>
      </c>
      <c r="C3183" s="59">
        <v>109</v>
      </c>
      <c r="D3183" s="59">
        <v>48</v>
      </c>
      <c r="E3183" s="59">
        <v>26</v>
      </c>
      <c r="F3183" s="59">
        <v>15</v>
      </c>
      <c r="G3183" s="59">
        <v>593</v>
      </c>
    </row>
    <row r="3184" spans="1:7" x14ac:dyDescent="0.25">
      <c r="A3184" s="59">
        <v>25</v>
      </c>
      <c r="B3184" s="59">
        <v>74</v>
      </c>
      <c r="C3184" s="59">
        <v>132</v>
      </c>
      <c r="D3184" s="59">
        <v>59</v>
      </c>
      <c r="E3184" s="59">
        <v>52</v>
      </c>
      <c r="F3184" s="59">
        <v>22</v>
      </c>
      <c r="G3184" s="59">
        <v>377</v>
      </c>
    </row>
    <row r="3185" spans="1:7" x14ac:dyDescent="0.25">
      <c r="A3185" s="59">
        <v>68</v>
      </c>
      <c r="B3185" s="59">
        <v>96</v>
      </c>
      <c r="C3185" s="59">
        <v>175</v>
      </c>
      <c r="D3185" s="59">
        <v>81</v>
      </c>
      <c r="E3185" s="59">
        <v>44</v>
      </c>
      <c r="F3185" s="59">
        <v>25</v>
      </c>
      <c r="G3185" s="59">
        <v>1046</v>
      </c>
    </row>
    <row r="3186" spans="1:7" x14ac:dyDescent="0.25">
      <c r="A3186" s="59">
        <v>91</v>
      </c>
      <c r="B3186" s="59">
        <v>114</v>
      </c>
      <c r="C3186" s="59">
        <v>191</v>
      </c>
      <c r="D3186" s="59">
        <v>79</v>
      </c>
      <c r="E3186" s="59">
        <v>45</v>
      </c>
      <c r="F3186" s="59">
        <v>25</v>
      </c>
      <c r="G3186" s="59">
        <v>425</v>
      </c>
    </row>
    <row r="3187" spans="1:7" x14ac:dyDescent="0.25">
      <c r="A3187" s="59">
        <v>33</v>
      </c>
      <c r="B3187" s="59">
        <v>154</v>
      </c>
      <c r="C3187" s="59">
        <v>262</v>
      </c>
      <c r="D3187" s="59">
        <v>117</v>
      </c>
      <c r="E3187" s="59">
        <v>121</v>
      </c>
      <c r="F3187" s="59">
        <v>100</v>
      </c>
      <c r="G3187" s="59">
        <v>665</v>
      </c>
    </row>
    <row r="3188" spans="1:7" x14ac:dyDescent="0.25">
      <c r="A3188" s="59">
        <v>112</v>
      </c>
      <c r="B3188" s="59">
        <v>146</v>
      </c>
      <c r="C3188" s="59">
        <v>288</v>
      </c>
      <c r="D3188" s="59">
        <v>131</v>
      </c>
      <c r="E3188" s="59">
        <v>60</v>
      </c>
      <c r="F3188" s="59">
        <v>40</v>
      </c>
      <c r="G3188" s="59">
        <v>1304</v>
      </c>
    </row>
    <row r="3189" spans="1:7" x14ac:dyDescent="0.25">
      <c r="A3189" s="59">
        <v>-14</v>
      </c>
      <c r="B3189" s="59">
        <v>56</v>
      </c>
      <c r="C3189" s="59">
        <v>94</v>
      </c>
      <c r="D3189" s="59">
        <v>39</v>
      </c>
      <c r="E3189" s="59">
        <v>61</v>
      </c>
      <c r="F3189" s="59">
        <v>36</v>
      </c>
      <c r="G3189" s="59">
        <v>517</v>
      </c>
    </row>
    <row r="3190" spans="1:7" x14ac:dyDescent="0.25">
      <c r="A3190" s="59">
        <v>29</v>
      </c>
      <c r="B3190" s="59">
        <v>63</v>
      </c>
      <c r="C3190" s="59">
        <v>109</v>
      </c>
      <c r="D3190" s="59">
        <v>47</v>
      </c>
      <c r="E3190" s="59">
        <v>39</v>
      </c>
      <c r="F3190" s="59">
        <v>15</v>
      </c>
      <c r="G3190" s="59">
        <v>420</v>
      </c>
    </row>
    <row r="3191" spans="1:7" x14ac:dyDescent="0.25">
      <c r="A3191" s="59">
        <v>17</v>
      </c>
      <c r="B3191" s="59">
        <v>64</v>
      </c>
      <c r="C3191" s="59">
        <v>114</v>
      </c>
      <c r="D3191" s="59">
        <v>51</v>
      </c>
      <c r="E3191" s="59">
        <v>48</v>
      </c>
      <c r="F3191" s="59">
        <v>19</v>
      </c>
      <c r="G3191" s="59">
        <v>419</v>
      </c>
    </row>
    <row r="3192" spans="1:7" x14ac:dyDescent="0.25">
      <c r="A3192" s="59">
        <v>32</v>
      </c>
      <c r="B3192" s="59">
        <v>59</v>
      </c>
      <c r="C3192" s="59">
        <v>108</v>
      </c>
      <c r="D3192" s="59">
        <v>50</v>
      </c>
      <c r="E3192" s="59">
        <v>33</v>
      </c>
      <c r="F3192" s="59">
        <v>15</v>
      </c>
      <c r="G3192" s="59">
        <v>1051</v>
      </c>
    </row>
    <row r="3193" spans="1:7" x14ac:dyDescent="0.25">
      <c r="A3193" s="59">
        <v>37</v>
      </c>
      <c r="B3193" s="59">
        <v>53</v>
      </c>
      <c r="C3193" s="59">
        <v>93</v>
      </c>
      <c r="D3193" s="59">
        <v>41</v>
      </c>
      <c r="E3193" s="59">
        <v>24</v>
      </c>
      <c r="F3193" s="59">
        <v>13</v>
      </c>
      <c r="G3193" s="59">
        <v>592</v>
      </c>
    </row>
    <row r="3194" spans="1:7" x14ac:dyDescent="0.25">
      <c r="A3194" s="59">
        <v>153</v>
      </c>
      <c r="B3194" s="59">
        <v>152</v>
      </c>
      <c r="C3194" s="59">
        <v>254</v>
      </c>
      <c r="D3194" s="59">
        <v>92</v>
      </c>
      <c r="E3194" s="59">
        <v>38</v>
      </c>
      <c r="F3194" s="59">
        <v>29</v>
      </c>
      <c r="G3194" s="59">
        <v>952</v>
      </c>
    </row>
    <row r="3195" spans="1:7" x14ac:dyDescent="0.25">
      <c r="A3195" s="59">
        <v>98</v>
      </c>
      <c r="B3195" s="59">
        <v>112</v>
      </c>
      <c r="C3195" s="59">
        <v>197</v>
      </c>
      <c r="D3195" s="59">
        <v>87</v>
      </c>
      <c r="E3195" s="59">
        <v>38</v>
      </c>
      <c r="F3195" s="59">
        <v>28</v>
      </c>
      <c r="G3195" s="59">
        <v>564</v>
      </c>
    </row>
    <row r="3196" spans="1:7" x14ac:dyDescent="0.25">
      <c r="A3196" s="59">
        <v>192</v>
      </c>
      <c r="B3196" s="59">
        <v>185</v>
      </c>
      <c r="C3196" s="59">
        <v>309</v>
      </c>
      <c r="D3196" s="59">
        <v>114</v>
      </c>
      <c r="E3196" s="59">
        <v>43</v>
      </c>
      <c r="F3196" s="59">
        <v>35</v>
      </c>
      <c r="G3196" s="59">
        <v>1007</v>
      </c>
    </row>
    <row r="3197" spans="1:7" x14ac:dyDescent="0.25">
      <c r="A3197" s="59">
        <v>135</v>
      </c>
      <c r="B3197" s="59">
        <v>136</v>
      </c>
      <c r="C3197" s="59">
        <v>228</v>
      </c>
      <c r="D3197" s="59">
        <v>94</v>
      </c>
      <c r="E3197" s="59">
        <v>35</v>
      </c>
      <c r="F3197" s="59">
        <v>26</v>
      </c>
      <c r="G3197" s="59">
        <v>608</v>
      </c>
    </row>
    <row r="3198" spans="1:7" x14ac:dyDescent="0.25">
      <c r="A3198" s="59">
        <v>43</v>
      </c>
      <c r="B3198" s="59">
        <v>79</v>
      </c>
      <c r="C3198" s="59">
        <v>130</v>
      </c>
      <c r="D3198" s="59">
        <v>52</v>
      </c>
      <c r="E3198" s="59">
        <v>45</v>
      </c>
      <c r="F3198" s="59">
        <v>17</v>
      </c>
      <c r="G3198" s="59">
        <v>668</v>
      </c>
    </row>
    <row r="3199" spans="1:7" x14ac:dyDescent="0.25">
      <c r="A3199" s="59">
        <v>153</v>
      </c>
      <c r="B3199" s="59">
        <v>152</v>
      </c>
      <c r="C3199" s="59">
        <v>254</v>
      </c>
      <c r="D3199" s="59">
        <v>101</v>
      </c>
      <c r="E3199" s="59">
        <v>38</v>
      </c>
      <c r="F3199" s="59">
        <v>29</v>
      </c>
      <c r="G3199" s="59">
        <v>952</v>
      </c>
    </row>
    <row r="3200" spans="1:7" x14ac:dyDescent="0.25">
      <c r="A3200" s="59">
        <v>99</v>
      </c>
      <c r="B3200" s="59">
        <v>112</v>
      </c>
      <c r="C3200" s="59">
        <v>197</v>
      </c>
      <c r="D3200" s="59">
        <v>87</v>
      </c>
      <c r="E3200" s="59">
        <v>37</v>
      </c>
      <c r="F3200" s="59">
        <v>28</v>
      </c>
      <c r="G3200" s="59">
        <v>564</v>
      </c>
    </row>
    <row r="3201" spans="1:7" x14ac:dyDescent="0.25">
      <c r="A3201" s="59">
        <v>192</v>
      </c>
      <c r="B3201" s="59">
        <v>185</v>
      </c>
      <c r="C3201" s="59">
        <v>309</v>
      </c>
      <c r="D3201" s="59">
        <v>179</v>
      </c>
      <c r="E3201" s="59">
        <v>43</v>
      </c>
      <c r="F3201" s="59">
        <v>35</v>
      </c>
      <c r="G3201" s="59">
        <v>1007</v>
      </c>
    </row>
    <row r="3202" spans="1:7" x14ac:dyDescent="0.25">
      <c r="A3202" s="59">
        <v>137</v>
      </c>
      <c r="B3202" s="59">
        <v>136</v>
      </c>
      <c r="C3202" s="59">
        <v>228</v>
      </c>
      <c r="D3202" s="59">
        <v>94</v>
      </c>
      <c r="E3202" s="59">
        <v>34</v>
      </c>
      <c r="F3202" s="59">
        <v>26</v>
      </c>
      <c r="G3202" s="59">
        <v>608</v>
      </c>
    </row>
    <row r="3203" spans="1:7" x14ac:dyDescent="0.25">
      <c r="A3203" s="59">
        <v>43</v>
      </c>
      <c r="B3203" s="59">
        <v>79</v>
      </c>
      <c r="C3203" s="59">
        <v>130</v>
      </c>
      <c r="D3203" s="59">
        <v>52</v>
      </c>
      <c r="E3203" s="59">
        <v>45</v>
      </c>
      <c r="F3203" s="59">
        <v>17</v>
      </c>
      <c r="G3203" s="59">
        <v>668</v>
      </c>
    </row>
    <row r="3204" spans="1:7" x14ac:dyDescent="0.25">
      <c r="A3204" s="59">
        <v>287</v>
      </c>
      <c r="B3204" s="59">
        <v>329</v>
      </c>
      <c r="C3204" s="59">
        <v>562</v>
      </c>
      <c r="D3204" s="59">
        <v>187</v>
      </c>
      <c r="E3204" s="59">
        <v>113</v>
      </c>
      <c r="F3204" s="59">
        <v>78</v>
      </c>
      <c r="G3204" s="59">
        <v>1190</v>
      </c>
    </row>
    <row r="3205" spans="1:7" x14ac:dyDescent="0.25">
      <c r="A3205" s="59">
        <v>207</v>
      </c>
      <c r="B3205" s="59">
        <v>222</v>
      </c>
      <c r="C3205" s="59">
        <v>373</v>
      </c>
      <c r="D3205" s="59">
        <v>169</v>
      </c>
      <c r="E3205" s="59">
        <v>67</v>
      </c>
      <c r="F3205" s="59">
        <v>49</v>
      </c>
      <c r="G3205" s="59">
        <v>833</v>
      </c>
    </row>
    <row r="3206" spans="1:7" x14ac:dyDescent="0.25">
      <c r="A3206" s="59">
        <v>357</v>
      </c>
      <c r="B3206" s="59">
        <v>387</v>
      </c>
      <c r="C3206" s="59">
        <v>672</v>
      </c>
      <c r="D3206" s="59">
        <v>336</v>
      </c>
      <c r="E3206" s="59">
        <v>119</v>
      </c>
      <c r="F3206" s="59">
        <v>96</v>
      </c>
      <c r="G3206" s="59">
        <v>1742</v>
      </c>
    </row>
    <row r="3207" spans="1:7" x14ac:dyDescent="0.25">
      <c r="A3207" s="59">
        <v>232</v>
      </c>
      <c r="B3207" s="59">
        <v>266</v>
      </c>
      <c r="C3207" s="59">
        <v>527</v>
      </c>
      <c r="D3207" s="59">
        <v>300</v>
      </c>
      <c r="E3207" s="59">
        <v>91</v>
      </c>
      <c r="F3207" s="59">
        <v>74</v>
      </c>
      <c r="G3207" s="59">
        <v>1819</v>
      </c>
    </row>
    <row r="3208" spans="1:7" x14ac:dyDescent="0.25">
      <c r="A3208" s="59">
        <v>356</v>
      </c>
      <c r="B3208" s="59">
        <v>387</v>
      </c>
      <c r="C3208" s="59">
        <v>672</v>
      </c>
      <c r="D3208" s="59">
        <v>247</v>
      </c>
      <c r="E3208" s="59">
        <v>120</v>
      </c>
      <c r="F3208" s="59">
        <v>96</v>
      </c>
      <c r="G3208" s="59">
        <v>1742</v>
      </c>
    </row>
    <row r="3209" spans="1:7" x14ac:dyDescent="0.25">
      <c r="A3209" s="59">
        <v>207</v>
      </c>
      <c r="B3209" s="59">
        <v>222</v>
      </c>
      <c r="C3209" s="59">
        <v>373</v>
      </c>
      <c r="D3209" s="59">
        <v>125</v>
      </c>
      <c r="E3209" s="59">
        <v>67</v>
      </c>
      <c r="F3209" s="59">
        <v>49</v>
      </c>
      <c r="G3209" s="59">
        <v>833</v>
      </c>
    </row>
    <row r="3210" spans="1:7" x14ac:dyDescent="0.25">
      <c r="A3210" s="59">
        <v>230</v>
      </c>
      <c r="B3210" s="59">
        <v>266</v>
      </c>
      <c r="C3210" s="59">
        <v>527</v>
      </c>
      <c r="D3210" s="59">
        <v>321</v>
      </c>
      <c r="E3210" s="59">
        <v>92</v>
      </c>
      <c r="F3210" s="59">
        <v>74</v>
      </c>
      <c r="G3210" s="59">
        <v>1819</v>
      </c>
    </row>
    <row r="3211" spans="1:7" x14ac:dyDescent="0.25">
      <c r="A3211" s="59">
        <v>272</v>
      </c>
      <c r="B3211" s="59">
        <v>332</v>
      </c>
      <c r="C3211" s="59">
        <v>597</v>
      </c>
      <c r="D3211" s="59">
        <v>329</v>
      </c>
      <c r="E3211" s="59">
        <v>126</v>
      </c>
      <c r="F3211" s="59">
        <v>102</v>
      </c>
      <c r="G3211" s="59">
        <v>1834</v>
      </c>
    </row>
    <row r="3212" spans="1:7" x14ac:dyDescent="0.25">
      <c r="A3212" s="59">
        <v>23</v>
      </c>
      <c r="B3212" s="59">
        <v>36</v>
      </c>
      <c r="C3212" s="59">
        <v>60</v>
      </c>
      <c r="D3212" s="59">
        <v>25</v>
      </c>
      <c r="E3212" s="59">
        <v>18</v>
      </c>
      <c r="F3212" s="59">
        <v>7</v>
      </c>
      <c r="G3212" s="59">
        <v>854</v>
      </c>
    </row>
    <row r="3213" spans="1:7" x14ac:dyDescent="0.25">
      <c r="A3213" s="59">
        <v>12</v>
      </c>
      <c r="B3213" s="59">
        <v>41</v>
      </c>
      <c r="C3213" s="59">
        <v>74</v>
      </c>
      <c r="D3213" s="59">
        <v>34</v>
      </c>
      <c r="E3213" s="59">
        <v>30</v>
      </c>
      <c r="F3213" s="59">
        <v>10</v>
      </c>
      <c r="G3213" s="59">
        <v>1010</v>
      </c>
    </row>
    <row r="3214" spans="1:7" x14ac:dyDescent="0.25">
      <c r="A3214" s="59">
        <v>17</v>
      </c>
      <c r="B3214" s="59">
        <v>31</v>
      </c>
      <c r="C3214" s="59">
        <v>54</v>
      </c>
      <c r="D3214" s="59">
        <v>23</v>
      </c>
      <c r="E3214" s="59">
        <v>18</v>
      </c>
      <c r="F3214" s="59">
        <v>7</v>
      </c>
      <c r="G3214" s="59">
        <v>605</v>
      </c>
    </row>
    <row r="3215" spans="1:7" x14ac:dyDescent="0.25">
      <c r="A3215" s="59">
        <v>18</v>
      </c>
      <c r="B3215" s="59">
        <v>29</v>
      </c>
      <c r="C3215" s="59">
        <v>49</v>
      </c>
      <c r="D3215" s="59">
        <v>20</v>
      </c>
      <c r="E3215" s="59">
        <v>15</v>
      </c>
      <c r="F3215" s="59">
        <v>5</v>
      </c>
      <c r="G3215" s="59">
        <v>808</v>
      </c>
    </row>
    <row r="3216" spans="1:7" x14ac:dyDescent="0.25">
      <c r="A3216" s="59">
        <v>43</v>
      </c>
      <c r="B3216" s="59">
        <v>43</v>
      </c>
      <c r="C3216" s="59">
        <v>43</v>
      </c>
      <c r="D3216" s="59">
        <v>0</v>
      </c>
      <c r="E3216" s="59">
        <v>11</v>
      </c>
      <c r="F3216" s="59">
        <v>0</v>
      </c>
      <c r="G3216" s="59">
        <v>559</v>
      </c>
    </row>
    <row r="3217" spans="1:7" x14ac:dyDescent="0.25">
      <c r="A3217" s="59">
        <v>-1</v>
      </c>
      <c r="B3217" s="59">
        <v>82</v>
      </c>
      <c r="C3217" s="59">
        <v>140</v>
      </c>
      <c r="D3217" s="59">
        <v>59</v>
      </c>
      <c r="E3217" s="59">
        <v>77</v>
      </c>
      <c r="F3217" s="59">
        <v>53</v>
      </c>
      <c r="G3217" s="59">
        <v>338</v>
      </c>
    </row>
    <row r="3218" spans="1:7" x14ac:dyDescent="0.25">
      <c r="A3218" s="59">
        <v>-17</v>
      </c>
      <c r="B3218" s="59">
        <v>49</v>
      </c>
      <c r="C3218" s="59">
        <v>167</v>
      </c>
      <c r="D3218" s="59">
        <v>111</v>
      </c>
      <c r="E3218" s="59">
        <v>57</v>
      </c>
      <c r="F3218" s="59">
        <v>37</v>
      </c>
      <c r="G3218" s="59">
        <v>1334</v>
      </c>
    </row>
    <row r="3219" spans="1:7" x14ac:dyDescent="0.25">
      <c r="A3219" s="59">
        <v>23</v>
      </c>
      <c r="B3219" s="59">
        <v>59</v>
      </c>
      <c r="C3219" s="59">
        <v>102</v>
      </c>
      <c r="D3219" s="59">
        <v>44</v>
      </c>
      <c r="E3219" s="59">
        <v>39</v>
      </c>
      <c r="F3219" s="59">
        <v>14</v>
      </c>
      <c r="G3219" s="59">
        <v>258</v>
      </c>
    </row>
    <row r="3220" spans="1:7" x14ac:dyDescent="0.25">
      <c r="A3220" s="59">
        <v>1</v>
      </c>
      <c r="B3220" s="59">
        <v>49</v>
      </c>
      <c r="C3220" s="59">
        <v>88</v>
      </c>
      <c r="D3220" s="59">
        <v>40</v>
      </c>
      <c r="E3220" s="59">
        <v>45</v>
      </c>
      <c r="F3220" s="59">
        <v>15</v>
      </c>
      <c r="G3220" s="59">
        <v>219</v>
      </c>
    </row>
    <row r="3221" spans="1:7" x14ac:dyDescent="0.25">
      <c r="A3221" s="59">
        <v>0</v>
      </c>
      <c r="B3221" s="59">
        <v>46</v>
      </c>
      <c r="C3221" s="59">
        <v>81</v>
      </c>
      <c r="D3221" s="59">
        <v>36</v>
      </c>
      <c r="E3221" s="59">
        <v>43</v>
      </c>
      <c r="F3221" s="59">
        <v>13</v>
      </c>
      <c r="G3221" s="59">
        <v>252</v>
      </c>
    </row>
    <row r="3222" spans="1:7" x14ac:dyDescent="0.25">
      <c r="A3222" s="59">
        <v>43</v>
      </c>
      <c r="B3222" s="59">
        <v>93</v>
      </c>
      <c r="C3222" s="59">
        <v>167</v>
      </c>
      <c r="D3222" s="59">
        <v>76</v>
      </c>
      <c r="E3222" s="59">
        <v>58</v>
      </c>
      <c r="F3222" s="59">
        <v>28</v>
      </c>
      <c r="G3222" s="59">
        <v>613</v>
      </c>
    </row>
    <row r="3223" spans="1:7" x14ac:dyDescent="0.25">
      <c r="A3223" s="59">
        <v>44</v>
      </c>
      <c r="B3223" s="59">
        <v>72</v>
      </c>
      <c r="C3223" s="59">
        <v>131</v>
      </c>
      <c r="D3223" s="59">
        <v>60</v>
      </c>
      <c r="E3223" s="59">
        <v>37</v>
      </c>
      <c r="F3223" s="59">
        <v>18</v>
      </c>
      <c r="G3223" s="59">
        <v>1070</v>
      </c>
    </row>
    <row r="3224" spans="1:7" x14ac:dyDescent="0.25">
      <c r="A3224" s="59">
        <v>44</v>
      </c>
      <c r="B3224" s="59">
        <v>52</v>
      </c>
      <c r="C3224" s="59">
        <v>86</v>
      </c>
      <c r="D3224" s="59">
        <v>35</v>
      </c>
      <c r="E3224" s="59">
        <v>19</v>
      </c>
      <c r="F3224" s="59">
        <v>9</v>
      </c>
      <c r="G3224" s="59">
        <v>894</v>
      </c>
    </row>
    <row r="3225" spans="1:7" x14ac:dyDescent="0.25">
      <c r="A3225" s="59">
        <v>48</v>
      </c>
      <c r="B3225" s="59">
        <v>57</v>
      </c>
      <c r="C3225" s="59">
        <v>95</v>
      </c>
      <c r="D3225" s="59">
        <v>39</v>
      </c>
      <c r="E3225" s="59">
        <v>20</v>
      </c>
      <c r="F3225" s="59">
        <v>10</v>
      </c>
      <c r="G3225" s="59">
        <v>845</v>
      </c>
    </row>
    <row r="3226" spans="1:7" x14ac:dyDescent="0.25">
      <c r="A3226" s="59">
        <v>12</v>
      </c>
      <c r="B3226" s="59">
        <v>26</v>
      </c>
      <c r="C3226" s="59">
        <v>44</v>
      </c>
      <c r="D3226" s="59">
        <v>18</v>
      </c>
      <c r="E3226" s="59">
        <v>16</v>
      </c>
      <c r="F3226" s="59">
        <v>5</v>
      </c>
      <c r="G3226" s="59">
        <v>486</v>
      </c>
    </row>
    <row r="3227" spans="1:7" x14ac:dyDescent="0.25">
      <c r="A3227" s="59">
        <v>22</v>
      </c>
      <c r="B3227" s="59">
        <v>34</v>
      </c>
      <c r="C3227" s="59">
        <v>56</v>
      </c>
      <c r="D3227" s="59">
        <v>23</v>
      </c>
      <c r="E3227" s="59">
        <v>17</v>
      </c>
      <c r="F3227" s="59">
        <v>6</v>
      </c>
      <c r="G3227" s="59">
        <v>868</v>
      </c>
    </row>
    <row r="3228" spans="1:7" x14ac:dyDescent="0.25">
      <c r="A3228" s="59">
        <v>144</v>
      </c>
      <c r="B3228" s="59">
        <v>172</v>
      </c>
      <c r="C3228" s="59">
        <v>283</v>
      </c>
      <c r="D3228" s="59">
        <v>148</v>
      </c>
      <c r="E3228" s="59">
        <v>63</v>
      </c>
      <c r="F3228" s="59">
        <v>37</v>
      </c>
      <c r="G3228" s="59">
        <v>822</v>
      </c>
    </row>
    <row r="3229" spans="1:7" x14ac:dyDescent="0.25">
      <c r="A3229" s="59">
        <v>177</v>
      </c>
      <c r="B3229" s="59">
        <v>195</v>
      </c>
      <c r="C3229" s="59">
        <v>333</v>
      </c>
      <c r="D3229" s="59">
        <v>156</v>
      </c>
      <c r="E3229" s="59">
        <v>62</v>
      </c>
      <c r="F3229" s="59">
        <v>43</v>
      </c>
      <c r="G3229" s="59">
        <v>692</v>
      </c>
    </row>
    <row r="3230" spans="1:7" x14ac:dyDescent="0.25">
      <c r="A3230" s="59">
        <v>15</v>
      </c>
      <c r="B3230" s="59">
        <v>64</v>
      </c>
      <c r="C3230" s="59">
        <v>114</v>
      </c>
      <c r="D3230" s="59">
        <v>51</v>
      </c>
      <c r="E3230" s="59">
        <v>49</v>
      </c>
      <c r="F3230" s="59">
        <v>19</v>
      </c>
      <c r="G3230" s="59">
        <v>419</v>
      </c>
    </row>
    <row r="3231" spans="1:7" x14ac:dyDescent="0.25">
      <c r="A3231" s="59">
        <v>28</v>
      </c>
      <c r="B3231" s="59">
        <v>63</v>
      </c>
      <c r="C3231" s="59">
        <v>109</v>
      </c>
      <c r="D3231" s="59">
        <v>47</v>
      </c>
      <c r="E3231" s="59">
        <v>40</v>
      </c>
      <c r="F3231" s="59">
        <v>15</v>
      </c>
      <c r="G3231" s="59">
        <v>420</v>
      </c>
    </row>
    <row r="3232" spans="1:7" x14ac:dyDescent="0.25">
      <c r="A3232" s="59">
        <v>25</v>
      </c>
      <c r="B3232" s="59">
        <v>51</v>
      </c>
      <c r="C3232" s="59">
        <v>84</v>
      </c>
      <c r="D3232" s="59">
        <v>34</v>
      </c>
      <c r="E3232" s="59">
        <v>31</v>
      </c>
      <c r="F3232" s="59">
        <v>10</v>
      </c>
      <c r="G3232" s="59">
        <v>432</v>
      </c>
    </row>
    <row r="3233" spans="1:7" x14ac:dyDescent="0.25">
      <c r="A3233" s="59">
        <v>-12</v>
      </c>
      <c r="B3233" s="59">
        <v>56</v>
      </c>
      <c r="C3233" s="59">
        <v>94</v>
      </c>
      <c r="D3233" s="59">
        <v>39</v>
      </c>
      <c r="E3233" s="59">
        <v>60</v>
      </c>
      <c r="F3233" s="59">
        <v>36</v>
      </c>
      <c r="G3233" s="59">
        <v>517</v>
      </c>
    </row>
    <row r="3234" spans="1:7" x14ac:dyDescent="0.25">
      <c r="A3234" s="59">
        <v>112</v>
      </c>
      <c r="B3234" s="59">
        <v>146</v>
      </c>
      <c r="C3234" s="59">
        <v>288</v>
      </c>
      <c r="D3234" s="59">
        <v>158</v>
      </c>
      <c r="E3234" s="59">
        <v>60</v>
      </c>
      <c r="F3234" s="59">
        <v>40</v>
      </c>
      <c r="G3234" s="59">
        <v>1304</v>
      </c>
    </row>
    <row r="3235" spans="1:7" x14ac:dyDescent="0.25">
      <c r="A3235" s="59">
        <v>40</v>
      </c>
      <c r="B3235" s="59">
        <v>65</v>
      </c>
      <c r="C3235" s="59">
        <v>103</v>
      </c>
      <c r="D3235" s="59">
        <v>39</v>
      </c>
      <c r="E3235" s="59">
        <v>33</v>
      </c>
      <c r="F3235" s="59">
        <v>12</v>
      </c>
      <c r="G3235" s="59">
        <v>380</v>
      </c>
    </row>
    <row r="3236" spans="1:7" x14ac:dyDescent="0.25">
      <c r="A3236" s="59">
        <v>80</v>
      </c>
      <c r="B3236" s="59">
        <v>85</v>
      </c>
      <c r="C3236" s="59">
        <v>143</v>
      </c>
      <c r="D3236" s="59">
        <v>59</v>
      </c>
      <c r="E3236" s="59">
        <v>25</v>
      </c>
      <c r="F3236" s="59">
        <v>16</v>
      </c>
      <c r="G3236" s="59">
        <v>870</v>
      </c>
    </row>
    <row r="3237" spans="1:7" x14ac:dyDescent="0.25">
      <c r="A3237" s="59">
        <v>29</v>
      </c>
      <c r="B3237" s="59">
        <v>54</v>
      </c>
      <c r="C3237" s="59">
        <v>89</v>
      </c>
      <c r="D3237" s="59">
        <v>36</v>
      </c>
      <c r="E3237" s="59">
        <v>31</v>
      </c>
      <c r="F3237" s="59">
        <v>11</v>
      </c>
      <c r="G3237" s="59">
        <v>462</v>
      </c>
    </row>
    <row r="3238" spans="1:7" x14ac:dyDescent="0.25">
      <c r="A3238" s="59">
        <v>-8</v>
      </c>
      <c r="B3238" s="59">
        <v>66</v>
      </c>
      <c r="C3238" s="59">
        <v>112</v>
      </c>
      <c r="D3238" s="59">
        <v>47</v>
      </c>
      <c r="E3238" s="59">
        <v>67</v>
      </c>
      <c r="F3238" s="59">
        <v>42</v>
      </c>
      <c r="G3238" s="59">
        <v>622</v>
      </c>
    </row>
    <row r="3239" spans="1:7" x14ac:dyDescent="0.25">
      <c r="A3239" s="59">
        <v>50</v>
      </c>
      <c r="B3239" s="59">
        <v>65</v>
      </c>
      <c r="C3239" s="59">
        <v>114</v>
      </c>
      <c r="D3239" s="59">
        <v>50</v>
      </c>
      <c r="E3239" s="59">
        <v>27</v>
      </c>
      <c r="F3239" s="59">
        <v>16</v>
      </c>
      <c r="G3239" s="59">
        <v>587</v>
      </c>
    </row>
    <row r="3240" spans="1:7" x14ac:dyDescent="0.25">
      <c r="A3240" s="59">
        <v>25</v>
      </c>
      <c r="B3240" s="59">
        <v>74</v>
      </c>
      <c r="C3240" s="59">
        <v>132</v>
      </c>
      <c r="D3240" s="59">
        <v>59</v>
      </c>
      <c r="E3240" s="59">
        <v>52</v>
      </c>
      <c r="F3240" s="59">
        <v>22</v>
      </c>
      <c r="G3240" s="59">
        <v>403</v>
      </c>
    </row>
    <row r="3241" spans="1:7" x14ac:dyDescent="0.25">
      <c r="A3241" s="59">
        <v>44</v>
      </c>
      <c r="B3241" s="59">
        <v>173</v>
      </c>
      <c r="C3241" s="59">
        <v>294</v>
      </c>
      <c r="D3241" s="59">
        <v>111</v>
      </c>
      <c r="E3241" s="59">
        <v>131</v>
      </c>
      <c r="F3241" s="59">
        <v>112</v>
      </c>
      <c r="G3241" s="59">
        <v>717</v>
      </c>
    </row>
    <row r="3242" spans="1:7" x14ac:dyDescent="0.25">
      <c r="A3242" s="59">
        <v>98</v>
      </c>
      <c r="B3242" s="59">
        <v>130</v>
      </c>
      <c r="C3242" s="59">
        <v>225</v>
      </c>
      <c r="D3242" s="59">
        <v>97</v>
      </c>
      <c r="E3242" s="59">
        <v>55</v>
      </c>
      <c r="F3242" s="59">
        <v>32</v>
      </c>
      <c r="G3242" s="59">
        <v>575</v>
      </c>
    </row>
    <row r="3243" spans="1:7" x14ac:dyDescent="0.25">
      <c r="A3243" s="59">
        <v>77</v>
      </c>
      <c r="B3243" s="59">
        <v>103</v>
      </c>
      <c r="C3243" s="59">
        <v>187</v>
      </c>
      <c r="D3243" s="59">
        <v>86</v>
      </c>
      <c r="E3243" s="59">
        <v>44</v>
      </c>
      <c r="F3243" s="59">
        <v>26</v>
      </c>
      <c r="G3243" s="59">
        <v>1081</v>
      </c>
    </row>
    <row r="3244" spans="1:7" x14ac:dyDescent="0.25">
      <c r="A3244" s="59">
        <v>44</v>
      </c>
      <c r="B3244" s="59">
        <v>93</v>
      </c>
      <c r="C3244" s="59">
        <v>167</v>
      </c>
      <c r="D3244" s="59">
        <v>76</v>
      </c>
      <c r="E3244" s="59">
        <v>57</v>
      </c>
      <c r="F3244" s="59">
        <v>28</v>
      </c>
      <c r="G3244" s="59">
        <v>613</v>
      </c>
    </row>
    <row r="3245" spans="1:7" x14ac:dyDescent="0.25">
      <c r="A3245" s="59">
        <v>46</v>
      </c>
      <c r="B3245" s="59">
        <v>72</v>
      </c>
      <c r="C3245" s="59">
        <v>131</v>
      </c>
      <c r="D3245" s="59">
        <v>60</v>
      </c>
      <c r="E3245" s="59">
        <v>36</v>
      </c>
      <c r="F3245" s="59">
        <v>18</v>
      </c>
      <c r="G3245" s="59">
        <v>1070</v>
      </c>
    </row>
    <row r="3246" spans="1:7" x14ac:dyDescent="0.25">
      <c r="A3246" s="59">
        <v>44</v>
      </c>
      <c r="B3246" s="59">
        <v>52</v>
      </c>
      <c r="C3246" s="59">
        <v>86</v>
      </c>
      <c r="D3246" s="59">
        <v>35</v>
      </c>
      <c r="E3246" s="59">
        <v>19</v>
      </c>
      <c r="F3246" s="59">
        <v>9</v>
      </c>
      <c r="G3246" s="59">
        <v>894</v>
      </c>
    </row>
    <row r="3247" spans="1:7" x14ac:dyDescent="0.25">
      <c r="A3247" s="59">
        <v>21</v>
      </c>
      <c r="B3247" s="59">
        <v>31</v>
      </c>
      <c r="C3247" s="59">
        <v>51</v>
      </c>
      <c r="D3247" s="59">
        <v>20</v>
      </c>
      <c r="E3247" s="59">
        <v>15</v>
      </c>
      <c r="F3247" s="59">
        <v>5</v>
      </c>
      <c r="G3247" s="59">
        <v>814</v>
      </c>
    </row>
    <row r="3248" spans="1:7" x14ac:dyDescent="0.25">
      <c r="A3248" s="59">
        <v>-7</v>
      </c>
      <c r="B3248" s="59">
        <v>66</v>
      </c>
      <c r="C3248" s="59">
        <v>112</v>
      </c>
      <c r="D3248" s="59">
        <v>47</v>
      </c>
      <c r="E3248" s="59">
        <v>66</v>
      </c>
      <c r="F3248" s="59">
        <v>42</v>
      </c>
      <c r="G3248" s="59">
        <v>622</v>
      </c>
    </row>
    <row r="3249" spans="1:7" x14ac:dyDescent="0.25">
      <c r="A3249" s="59">
        <v>22</v>
      </c>
      <c r="B3249" s="59">
        <v>57</v>
      </c>
      <c r="C3249" s="59">
        <v>99</v>
      </c>
      <c r="D3249" s="59">
        <v>43</v>
      </c>
      <c r="E3249" s="59">
        <v>38</v>
      </c>
      <c r="F3249" s="59">
        <v>14</v>
      </c>
      <c r="G3249" s="59">
        <v>388</v>
      </c>
    </row>
    <row r="3250" spans="1:7" x14ac:dyDescent="0.25">
      <c r="A3250" s="59">
        <v>104</v>
      </c>
      <c r="B3250" s="59">
        <v>135</v>
      </c>
      <c r="C3250" s="59">
        <v>223</v>
      </c>
      <c r="D3250" s="59">
        <v>90</v>
      </c>
      <c r="E3250" s="59">
        <v>56</v>
      </c>
      <c r="F3250" s="59">
        <v>29</v>
      </c>
      <c r="G3250" s="59">
        <v>1148</v>
      </c>
    </row>
    <row r="3251" spans="1:7" x14ac:dyDescent="0.25">
      <c r="A3251" s="59">
        <v>50</v>
      </c>
      <c r="B3251" s="59">
        <v>65</v>
      </c>
      <c r="C3251" s="59">
        <v>114</v>
      </c>
      <c r="D3251" s="59">
        <v>50</v>
      </c>
      <c r="E3251" s="59">
        <v>27</v>
      </c>
      <c r="F3251" s="59">
        <v>16</v>
      </c>
      <c r="G3251" s="59">
        <v>587</v>
      </c>
    </row>
    <row r="3252" spans="1:7" x14ac:dyDescent="0.25">
      <c r="A3252" s="59">
        <v>26</v>
      </c>
      <c r="B3252" s="59">
        <v>74</v>
      </c>
      <c r="C3252" s="59">
        <v>132</v>
      </c>
      <c r="D3252" s="59">
        <v>59</v>
      </c>
      <c r="E3252" s="59">
        <v>51</v>
      </c>
      <c r="F3252" s="59">
        <v>22</v>
      </c>
      <c r="G3252" s="59">
        <v>403</v>
      </c>
    </row>
    <row r="3253" spans="1:7" x14ac:dyDescent="0.25">
      <c r="A3253" s="59">
        <v>76</v>
      </c>
      <c r="B3253" s="59">
        <v>103</v>
      </c>
      <c r="C3253" s="59">
        <v>187</v>
      </c>
      <c r="D3253" s="59">
        <v>86</v>
      </c>
      <c r="E3253" s="59">
        <v>45</v>
      </c>
      <c r="F3253" s="59">
        <v>26</v>
      </c>
      <c r="G3253" s="59">
        <v>1081</v>
      </c>
    </row>
    <row r="3254" spans="1:7" x14ac:dyDescent="0.25">
      <c r="A3254" s="59">
        <v>57</v>
      </c>
      <c r="B3254" s="59">
        <v>65</v>
      </c>
      <c r="C3254" s="59">
        <v>109</v>
      </c>
      <c r="D3254" s="59">
        <v>45</v>
      </c>
      <c r="E3254" s="59">
        <v>22</v>
      </c>
      <c r="F3254" s="59">
        <v>12</v>
      </c>
      <c r="G3254" s="59">
        <v>885</v>
      </c>
    </row>
    <row r="3255" spans="1:7" x14ac:dyDescent="0.25">
      <c r="A3255" s="59">
        <v>80</v>
      </c>
      <c r="B3255" s="59">
        <v>85</v>
      </c>
      <c r="C3255" s="59">
        <v>143</v>
      </c>
      <c r="D3255" s="59">
        <v>59</v>
      </c>
      <c r="E3255" s="59">
        <v>25</v>
      </c>
      <c r="F3255" s="59">
        <v>16</v>
      </c>
      <c r="G3255" s="59">
        <v>870</v>
      </c>
    </row>
    <row r="3256" spans="1:7" x14ac:dyDescent="0.25">
      <c r="A3256" s="59">
        <v>44</v>
      </c>
      <c r="B3256" s="59">
        <v>173</v>
      </c>
      <c r="C3256" s="59">
        <v>294</v>
      </c>
      <c r="D3256" s="59">
        <v>102</v>
      </c>
      <c r="E3256" s="59">
        <v>131</v>
      </c>
      <c r="F3256" s="59">
        <v>112</v>
      </c>
      <c r="G3256" s="59">
        <v>717</v>
      </c>
    </row>
    <row r="3257" spans="1:7" x14ac:dyDescent="0.25">
      <c r="A3257" s="59">
        <v>98</v>
      </c>
      <c r="B3257" s="59">
        <v>130</v>
      </c>
      <c r="C3257" s="59">
        <v>225</v>
      </c>
      <c r="D3257" s="59">
        <v>97</v>
      </c>
      <c r="E3257" s="59">
        <v>55</v>
      </c>
      <c r="F3257" s="59">
        <v>32</v>
      </c>
      <c r="G3257" s="59">
        <v>575</v>
      </c>
    </row>
    <row r="3258" spans="1:7" x14ac:dyDescent="0.25">
      <c r="A3258" s="59">
        <v>144</v>
      </c>
      <c r="B3258" s="59">
        <v>172</v>
      </c>
      <c r="C3258" s="59">
        <v>283</v>
      </c>
      <c r="D3258" s="59">
        <v>112</v>
      </c>
      <c r="E3258" s="59">
        <v>63</v>
      </c>
      <c r="F3258" s="59">
        <v>37</v>
      </c>
      <c r="G3258" s="59">
        <v>822</v>
      </c>
    </row>
    <row r="3259" spans="1:7" x14ac:dyDescent="0.25">
      <c r="A3259" s="59">
        <v>178</v>
      </c>
      <c r="B3259" s="59">
        <v>195</v>
      </c>
      <c r="C3259" s="59">
        <v>333</v>
      </c>
      <c r="D3259" s="59">
        <v>197</v>
      </c>
      <c r="E3259" s="59">
        <v>61</v>
      </c>
      <c r="F3259" s="59">
        <v>43</v>
      </c>
      <c r="G3259" s="59">
        <v>692</v>
      </c>
    </row>
    <row r="3260" spans="1:7" x14ac:dyDescent="0.25">
      <c r="A3260" s="59">
        <v>15</v>
      </c>
      <c r="B3260" s="59">
        <v>64</v>
      </c>
      <c r="C3260" s="59">
        <v>114</v>
      </c>
      <c r="D3260" s="59">
        <v>51</v>
      </c>
      <c r="E3260" s="59">
        <v>49</v>
      </c>
      <c r="F3260" s="59">
        <v>19</v>
      </c>
      <c r="G3260" s="59">
        <v>419</v>
      </c>
    </row>
    <row r="3261" spans="1:7" x14ac:dyDescent="0.25">
      <c r="A3261" s="59">
        <v>22</v>
      </c>
      <c r="B3261" s="59">
        <v>34</v>
      </c>
      <c r="C3261" s="59">
        <v>56</v>
      </c>
      <c r="D3261" s="59">
        <v>23</v>
      </c>
      <c r="E3261" s="59">
        <v>17</v>
      </c>
      <c r="F3261" s="59">
        <v>6</v>
      </c>
      <c r="G3261" s="59">
        <v>868</v>
      </c>
    </row>
    <row r="3262" spans="1:7" x14ac:dyDescent="0.25">
      <c r="A3262" s="59">
        <v>12</v>
      </c>
      <c r="B3262" s="59">
        <v>26</v>
      </c>
      <c r="C3262" s="59">
        <v>44</v>
      </c>
      <c r="D3262" s="59">
        <v>18</v>
      </c>
      <c r="E3262" s="59">
        <v>16</v>
      </c>
      <c r="F3262" s="59">
        <v>5</v>
      </c>
      <c r="G3262" s="59">
        <v>486</v>
      </c>
    </row>
    <row r="3263" spans="1:7" x14ac:dyDescent="0.25">
      <c r="A3263" s="59">
        <v>10</v>
      </c>
      <c r="B3263" s="59">
        <v>72</v>
      </c>
      <c r="C3263" s="59">
        <v>110</v>
      </c>
      <c r="D3263" s="59">
        <v>39</v>
      </c>
      <c r="E3263" s="59">
        <v>60</v>
      </c>
      <c r="F3263" s="59">
        <v>36</v>
      </c>
      <c r="G3263" s="59">
        <v>560</v>
      </c>
    </row>
    <row r="3264" spans="1:7" x14ac:dyDescent="0.25">
      <c r="A3264" s="59">
        <v>112</v>
      </c>
      <c r="B3264" s="59">
        <v>146</v>
      </c>
      <c r="C3264" s="59">
        <v>288</v>
      </c>
      <c r="D3264" s="59">
        <v>172</v>
      </c>
      <c r="E3264" s="59">
        <v>60</v>
      </c>
      <c r="F3264" s="59">
        <v>40</v>
      </c>
      <c r="G3264" s="59">
        <v>1304</v>
      </c>
    </row>
    <row r="3265" spans="1:7" x14ac:dyDescent="0.25">
      <c r="A3265" s="59">
        <v>778</v>
      </c>
      <c r="B3265" s="59">
        <v>613</v>
      </c>
      <c r="C3265" s="59">
        <v>659</v>
      </c>
      <c r="D3265" s="59">
        <v>52</v>
      </c>
      <c r="E3265" s="59">
        <v>46</v>
      </c>
      <c r="F3265" s="59">
        <v>17</v>
      </c>
      <c r="G3265" s="59">
        <v>-1493</v>
      </c>
    </row>
    <row r="3266" spans="1:7" x14ac:dyDescent="0.25">
      <c r="A3266" s="59">
        <v>0</v>
      </c>
      <c r="B3266" s="59">
        <v>46</v>
      </c>
      <c r="C3266" s="59">
        <v>81</v>
      </c>
      <c r="D3266" s="59">
        <v>36</v>
      </c>
      <c r="E3266" s="59">
        <v>43</v>
      </c>
      <c r="F3266" s="59">
        <v>13</v>
      </c>
      <c r="G3266" s="59">
        <v>252</v>
      </c>
    </row>
    <row r="3267" spans="1:7" x14ac:dyDescent="0.25">
      <c r="A3267" s="59">
        <v>23</v>
      </c>
      <c r="B3267" s="59">
        <v>36</v>
      </c>
      <c r="C3267" s="59">
        <v>60</v>
      </c>
      <c r="D3267" s="59">
        <v>25</v>
      </c>
      <c r="E3267" s="59">
        <v>18</v>
      </c>
      <c r="F3267" s="59">
        <v>7</v>
      </c>
      <c r="G3267" s="59">
        <v>854</v>
      </c>
    </row>
    <row r="3268" spans="1:7" x14ac:dyDescent="0.25">
      <c r="A3268" s="59">
        <v>43</v>
      </c>
      <c r="B3268" s="59">
        <v>43</v>
      </c>
      <c r="C3268" s="59">
        <v>43</v>
      </c>
      <c r="D3268" s="59">
        <v>0</v>
      </c>
      <c r="E3268" s="59">
        <v>11</v>
      </c>
      <c r="F3268" s="59">
        <v>0</v>
      </c>
      <c r="G3268" s="59">
        <v>559</v>
      </c>
    </row>
    <row r="3269" spans="1:7" x14ac:dyDescent="0.25">
      <c r="A3269" s="59">
        <v>-1</v>
      </c>
      <c r="B3269" s="59">
        <v>82</v>
      </c>
      <c r="C3269" s="59">
        <v>140</v>
      </c>
      <c r="D3269" s="59">
        <v>59</v>
      </c>
      <c r="E3269" s="59">
        <v>77</v>
      </c>
      <c r="F3269" s="59">
        <v>53</v>
      </c>
      <c r="G3269" s="59">
        <v>338</v>
      </c>
    </row>
    <row r="3270" spans="1:7" x14ac:dyDescent="0.25">
      <c r="A3270" s="59">
        <v>0</v>
      </c>
      <c r="B3270" s="59">
        <v>49</v>
      </c>
      <c r="C3270" s="59">
        <v>88</v>
      </c>
      <c r="D3270" s="59">
        <v>40</v>
      </c>
      <c r="E3270" s="59">
        <v>46</v>
      </c>
      <c r="F3270" s="59">
        <v>15</v>
      </c>
      <c r="G3270" s="59">
        <v>219</v>
      </c>
    </row>
    <row r="3271" spans="1:7" x14ac:dyDescent="0.25">
      <c r="A3271" s="59">
        <v>68</v>
      </c>
      <c r="B3271" s="59">
        <v>90</v>
      </c>
      <c r="C3271" s="59">
        <v>150</v>
      </c>
      <c r="D3271" s="59">
        <v>61</v>
      </c>
      <c r="E3271" s="59">
        <v>38</v>
      </c>
      <c r="F3271" s="59">
        <v>19</v>
      </c>
      <c r="G3271" s="59">
        <v>329</v>
      </c>
    </row>
    <row r="3272" spans="1:7" x14ac:dyDescent="0.25">
      <c r="A3272" s="59">
        <v>59</v>
      </c>
      <c r="B3272" s="59">
        <v>96</v>
      </c>
      <c r="C3272" s="59">
        <v>159</v>
      </c>
      <c r="D3272" s="59">
        <v>64</v>
      </c>
      <c r="E3272" s="59">
        <v>49</v>
      </c>
      <c r="F3272" s="59">
        <v>21</v>
      </c>
      <c r="G3272" s="59">
        <v>467</v>
      </c>
    </row>
    <row r="3273" spans="1:7" x14ac:dyDescent="0.25">
      <c r="A3273" s="59">
        <v>536</v>
      </c>
      <c r="B3273" s="59">
        <v>523</v>
      </c>
      <c r="C3273" s="59">
        <v>786</v>
      </c>
      <c r="D3273" s="59">
        <v>263</v>
      </c>
      <c r="E3273" s="59">
        <v>126</v>
      </c>
      <c r="F3273" s="59">
        <v>102</v>
      </c>
      <c r="G3273" s="59">
        <v>1781</v>
      </c>
    </row>
    <row r="3274" spans="1:7" x14ac:dyDescent="0.25">
      <c r="A3274" s="59">
        <v>-226</v>
      </c>
      <c r="B3274" s="59">
        <v>-62</v>
      </c>
      <c r="C3274" s="59">
        <v>196</v>
      </c>
      <c r="D3274" s="59">
        <v>290</v>
      </c>
      <c r="E3274" s="59">
        <v>95</v>
      </c>
      <c r="F3274" s="59">
        <v>80</v>
      </c>
      <c r="G3274" s="59">
        <v>3076</v>
      </c>
    </row>
    <row r="3275" spans="1:7" x14ac:dyDescent="0.25">
      <c r="A3275" s="59">
        <v>190</v>
      </c>
      <c r="B3275" s="59">
        <v>185</v>
      </c>
      <c r="C3275" s="59">
        <v>309</v>
      </c>
      <c r="D3275" s="59">
        <v>156</v>
      </c>
      <c r="E3275" s="59">
        <v>44</v>
      </c>
      <c r="F3275" s="59">
        <v>35</v>
      </c>
      <c r="G3275" s="59">
        <v>1007</v>
      </c>
    </row>
    <row r="3276" spans="1:7" x14ac:dyDescent="0.25">
      <c r="A3276" s="59">
        <v>153</v>
      </c>
      <c r="B3276" s="59">
        <v>152</v>
      </c>
      <c r="C3276" s="59">
        <v>254</v>
      </c>
      <c r="D3276" s="59">
        <v>87</v>
      </c>
      <c r="E3276" s="59">
        <v>38</v>
      </c>
      <c r="F3276" s="59">
        <v>29</v>
      </c>
      <c r="G3276" s="59">
        <v>952</v>
      </c>
    </row>
    <row r="3277" spans="1:7" x14ac:dyDescent="0.25">
      <c r="A3277" s="59">
        <v>135</v>
      </c>
      <c r="B3277" s="59">
        <v>136</v>
      </c>
      <c r="C3277" s="59">
        <v>228</v>
      </c>
      <c r="D3277" s="59">
        <v>94</v>
      </c>
      <c r="E3277" s="59">
        <v>35</v>
      </c>
      <c r="F3277" s="59">
        <v>26</v>
      </c>
      <c r="G3277" s="59">
        <v>608</v>
      </c>
    </row>
    <row r="3278" spans="1:7" x14ac:dyDescent="0.25">
      <c r="A3278" s="59">
        <v>-367</v>
      </c>
      <c r="B3278" s="59">
        <v>-85</v>
      </c>
      <c r="C3278" s="59">
        <v>76</v>
      </c>
      <c r="D3278" s="59">
        <v>187</v>
      </c>
      <c r="E3278" s="59">
        <v>168</v>
      </c>
      <c r="F3278" s="59">
        <v>147</v>
      </c>
      <c r="G3278" s="59">
        <v>2321</v>
      </c>
    </row>
    <row r="3279" spans="1:7" x14ac:dyDescent="0.25">
      <c r="A3279" s="59">
        <v>251</v>
      </c>
      <c r="B3279" s="59">
        <v>280</v>
      </c>
      <c r="C3279" s="59">
        <v>541</v>
      </c>
      <c r="D3279" s="59">
        <v>281</v>
      </c>
      <c r="E3279" s="59">
        <v>91</v>
      </c>
      <c r="F3279" s="59">
        <v>74</v>
      </c>
      <c r="G3279" s="59">
        <v>1355</v>
      </c>
    </row>
    <row r="3280" spans="1:7" x14ac:dyDescent="0.25">
      <c r="A3280" s="59">
        <v>511</v>
      </c>
      <c r="B3280" s="59">
        <v>548</v>
      </c>
      <c r="C3280" s="59">
        <v>904</v>
      </c>
      <c r="D3280" s="59">
        <v>398</v>
      </c>
      <c r="E3280" s="59">
        <v>166</v>
      </c>
      <c r="F3280" s="59">
        <v>127</v>
      </c>
      <c r="G3280" s="59">
        <v>2654</v>
      </c>
    </row>
    <row r="3281" spans="1:7" x14ac:dyDescent="0.25">
      <c r="A3281" s="59">
        <v>44</v>
      </c>
      <c r="B3281" s="59">
        <v>60</v>
      </c>
      <c r="C3281" s="59">
        <v>105</v>
      </c>
      <c r="D3281" s="59">
        <v>46</v>
      </c>
      <c r="E3281" s="59">
        <v>26</v>
      </c>
      <c r="F3281" s="59">
        <v>15</v>
      </c>
      <c r="G3281" s="59">
        <v>587</v>
      </c>
    </row>
    <row r="3282" spans="1:7" x14ac:dyDescent="0.25">
      <c r="A3282" s="59">
        <v>43</v>
      </c>
      <c r="B3282" s="59">
        <v>93</v>
      </c>
      <c r="C3282" s="59">
        <v>167</v>
      </c>
      <c r="D3282" s="59">
        <v>76</v>
      </c>
      <c r="E3282" s="59">
        <v>58</v>
      </c>
      <c r="F3282" s="59">
        <v>28</v>
      </c>
      <c r="G3282" s="59">
        <v>613</v>
      </c>
    </row>
    <row r="3283" spans="1:7" x14ac:dyDescent="0.25">
      <c r="A3283" s="59">
        <v>50</v>
      </c>
      <c r="B3283" s="59">
        <v>59</v>
      </c>
      <c r="C3283" s="59">
        <v>98</v>
      </c>
      <c r="D3283" s="59">
        <v>40</v>
      </c>
      <c r="E3283" s="59">
        <v>21</v>
      </c>
      <c r="F3283" s="59">
        <v>11</v>
      </c>
      <c r="G3283" s="59">
        <v>843</v>
      </c>
    </row>
    <row r="3284" spans="1:7" x14ac:dyDescent="0.25">
      <c r="A3284" s="59">
        <v>80</v>
      </c>
      <c r="B3284" s="59">
        <v>85</v>
      </c>
      <c r="C3284" s="59">
        <v>143</v>
      </c>
      <c r="D3284" s="59">
        <v>59</v>
      </c>
      <c r="E3284" s="59">
        <v>25</v>
      </c>
      <c r="F3284" s="59">
        <v>16</v>
      </c>
      <c r="G3284" s="59">
        <v>870</v>
      </c>
    </row>
    <row r="3285" spans="1:7" x14ac:dyDescent="0.25">
      <c r="A3285" s="59">
        <v>-8</v>
      </c>
      <c r="B3285" s="59">
        <v>66</v>
      </c>
      <c r="C3285" s="59">
        <v>112</v>
      </c>
      <c r="D3285" s="59">
        <v>47</v>
      </c>
      <c r="E3285" s="59">
        <v>67</v>
      </c>
      <c r="F3285" s="59">
        <v>42</v>
      </c>
      <c r="G3285" s="59">
        <v>-395</v>
      </c>
    </row>
    <row r="3286" spans="1:7" x14ac:dyDescent="0.25">
      <c r="A3286" s="59">
        <v>41</v>
      </c>
      <c r="B3286" s="59">
        <v>65</v>
      </c>
      <c r="C3286" s="59">
        <v>103</v>
      </c>
      <c r="D3286" s="59">
        <v>39</v>
      </c>
      <c r="E3286" s="59">
        <v>33</v>
      </c>
      <c r="F3286" s="59">
        <v>12</v>
      </c>
      <c r="G3286" s="59">
        <v>380</v>
      </c>
    </row>
    <row r="3287" spans="1:7" x14ac:dyDescent="0.25">
      <c r="A3287" s="59">
        <v>29</v>
      </c>
      <c r="B3287" s="59">
        <v>54</v>
      </c>
      <c r="C3287" s="59">
        <v>89</v>
      </c>
      <c r="D3287" s="59">
        <v>36</v>
      </c>
      <c r="E3287" s="59">
        <v>31</v>
      </c>
      <c r="F3287" s="59">
        <v>11</v>
      </c>
      <c r="G3287" s="59">
        <v>462</v>
      </c>
    </row>
    <row r="3288" spans="1:7" x14ac:dyDescent="0.25">
      <c r="A3288" s="59">
        <v>23</v>
      </c>
      <c r="B3288" s="59">
        <v>36</v>
      </c>
      <c r="C3288" s="59">
        <v>60</v>
      </c>
      <c r="D3288" s="59">
        <v>25</v>
      </c>
      <c r="E3288" s="59">
        <v>18</v>
      </c>
      <c r="F3288" s="59">
        <v>7</v>
      </c>
      <c r="G3288" s="59">
        <v>854</v>
      </c>
    </row>
    <row r="3289" spans="1:7" x14ac:dyDescent="0.25">
      <c r="A3289" s="59">
        <v>14</v>
      </c>
      <c r="B3289" s="59">
        <v>41</v>
      </c>
      <c r="C3289" s="59">
        <v>74</v>
      </c>
      <c r="D3289" s="59">
        <v>34</v>
      </c>
      <c r="E3289" s="59">
        <v>29</v>
      </c>
      <c r="F3289" s="59">
        <v>10</v>
      </c>
      <c r="G3289" s="59">
        <v>1010</v>
      </c>
    </row>
    <row r="3290" spans="1:7" x14ac:dyDescent="0.25">
      <c r="A3290" s="59">
        <v>61</v>
      </c>
      <c r="B3290" s="59">
        <v>96</v>
      </c>
      <c r="C3290" s="59">
        <v>159</v>
      </c>
      <c r="D3290" s="59">
        <v>64</v>
      </c>
      <c r="E3290" s="59">
        <v>48</v>
      </c>
      <c r="F3290" s="59">
        <v>21</v>
      </c>
      <c r="G3290" s="59">
        <v>467</v>
      </c>
    </row>
    <row r="3291" spans="1:7" x14ac:dyDescent="0.25">
      <c r="A3291" s="59">
        <v>-15</v>
      </c>
      <c r="B3291" s="59">
        <v>49</v>
      </c>
      <c r="C3291" s="59">
        <v>167</v>
      </c>
      <c r="D3291" s="59">
        <v>152</v>
      </c>
      <c r="E3291" s="59">
        <v>56</v>
      </c>
      <c r="F3291" s="59">
        <v>37</v>
      </c>
      <c r="G3291" s="59">
        <v>1334</v>
      </c>
    </row>
    <row r="3292" spans="1:7" x14ac:dyDescent="0.25">
      <c r="A3292" s="59">
        <v>1</v>
      </c>
      <c r="B3292" s="59">
        <v>49</v>
      </c>
      <c r="C3292" s="59">
        <v>88</v>
      </c>
      <c r="D3292" s="59">
        <v>40</v>
      </c>
      <c r="E3292" s="59">
        <v>45</v>
      </c>
      <c r="F3292" s="59">
        <v>15</v>
      </c>
      <c r="G3292" s="59">
        <v>-258</v>
      </c>
    </row>
    <row r="3293" spans="1:7" x14ac:dyDescent="0.25">
      <c r="A3293" s="59">
        <v>-1</v>
      </c>
      <c r="B3293" s="59">
        <v>82</v>
      </c>
      <c r="C3293" s="59">
        <v>140</v>
      </c>
      <c r="D3293" s="59">
        <v>59</v>
      </c>
      <c r="E3293" s="59">
        <v>77</v>
      </c>
      <c r="F3293" s="59">
        <v>53</v>
      </c>
      <c r="G3293" s="59">
        <v>338</v>
      </c>
    </row>
    <row r="3294" spans="1:7" x14ac:dyDescent="0.25">
      <c r="A3294" s="59">
        <v>25</v>
      </c>
      <c r="B3294" s="59">
        <v>59</v>
      </c>
      <c r="C3294" s="59">
        <v>102</v>
      </c>
      <c r="D3294" s="59">
        <v>44</v>
      </c>
      <c r="E3294" s="59">
        <v>38</v>
      </c>
      <c r="F3294" s="59">
        <v>14</v>
      </c>
      <c r="G3294" s="59">
        <v>258</v>
      </c>
    </row>
    <row r="3295" spans="1:7" x14ac:dyDescent="0.25">
      <c r="A3295" s="59">
        <v>26</v>
      </c>
      <c r="B3295" s="59">
        <v>74</v>
      </c>
      <c r="C3295" s="59">
        <v>132</v>
      </c>
      <c r="D3295" s="59">
        <v>59</v>
      </c>
      <c r="E3295" s="59">
        <v>51</v>
      </c>
      <c r="F3295" s="59">
        <v>22</v>
      </c>
      <c r="G3295" s="59">
        <v>403</v>
      </c>
    </row>
    <row r="3296" spans="1:7" x14ac:dyDescent="0.25">
      <c r="A3296" s="59">
        <v>44</v>
      </c>
      <c r="B3296" s="59">
        <v>173</v>
      </c>
      <c r="C3296" s="59">
        <v>294</v>
      </c>
      <c r="D3296" s="59">
        <v>132</v>
      </c>
      <c r="E3296" s="59">
        <v>131</v>
      </c>
      <c r="F3296" s="59">
        <v>112</v>
      </c>
      <c r="G3296" s="59">
        <v>717</v>
      </c>
    </row>
    <row r="3297" spans="1:7" x14ac:dyDescent="0.25">
      <c r="A3297" s="59">
        <v>39</v>
      </c>
      <c r="B3297" s="59">
        <v>53</v>
      </c>
      <c r="C3297" s="59">
        <v>93</v>
      </c>
      <c r="D3297" s="59">
        <v>41</v>
      </c>
      <c r="E3297" s="59">
        <v>23</v>
      </c>
      <c r="F3297" s="59">
        <v>13</v>
      </c>
      <c r="G3297" s="59">
        <v>592</v>
      </c>
    </row>
    <row r="3298" spans="1:7" x14ac:dyDescent="0.25">
      <c r="A3298" s="59">
        <v>22</v>
      </c>
      <c r="B3298" s="59">
        <v>34</v>
      </c>
      <c r="C3298" s="59">
        <v>56</v>
      </c>
      <c r="D3298" s="59">
        <v>23</v>
      </c>
      <c r="E3298" s="59">
        <v>17</v>
      </c>
      <c r="F3298" s="59">
        <v>6</v>
      </c>
      <c r="G3298" s="59">
        <v>868</v>
      </c>
    </row>
    <row r="3299" spans="1:7" x14ac:dyDescent="0.25">
      <c r="A3299" s="59">
        <v>177</v>
      </c>
      <c r="B3299" s="59">
        <v>195</v>
      </c>
      <c r="C3299" s="59">
        <v>333</v>
      </c>
      <c r="D3299" s="59">
        <v>142</v>
      </c>
      <c r="E3299" s="59">
        <v>62</v>
      </c>
      <c r="F3299" s="59">
        <v>43</v>
      </c>
      <c r="G3299" s="59">
        <v>-942</v>
      </c>
    </row>
    <row r="3300" spans="1:7" x14ac:dyDescent="0.25">
      <c r="A3300" s="59">
        <v>12</v>
      </c>
      <c r="B3300" s="59">
        <v>26</v>
      </c>
      <c r="C3300" s="59">
        <v>44</v>
      </c>
      <c r="D3300" s="59">
        <v>18</v>
      </c>
      <c r="E3300" s="59">
        <v>16</v>
      </c>
      <c r="F3300" s="59">
        <v>5</v>
      </c>
      <c r="G3300" s="59">
        <v>486</v>
      </c>
    </row>
    <row r="3301" spans="1:7" x14ac:dyDescent="0.25">
      <c r="A3301" s="59">
        <v>142</v>
      </c>
      <c r="B3301" s="59">
        <v>172</v>
      </c>
      <c r="C3301" s="59">
        <v>283</v>
      </c>
      <c r="D3301" s="59">
        <v>127</v>
      </c>
      <c r="E3301" s="59">
        <v>64</v>
      </c>
      <c r="F3301" s="59">
        <v>37</v>
      </c>
      <c r="G3301" s="59">
        <v>822</v>
      </c>
    </row>
    <row r="3302" spans="1:7" x14ac:dyDescent="0.25">
      <c r="A3302" s="59">
        <v>28</v>
      </c>
      <c r="B3302" s="59">
        <v>63</v>
      </c>
      <c r="C3302" s="59">
        <v>109</v>
      </c>
      <c r="D3302" s="59">
        <v>47</v>
      </c>
      <c r="E3302" s="59">
        <v>40</v>
      </c>
      <c r="F3302" s="59">
        <v>15</v>
      </c>
      <c r="G3302" s="59">
        <v>420</v>
      </c>
    </row>
    <row r="3303" spans="1:7" x14ac:dyDescent="0.25">
      <c r="A3303" s="59">
        <v>26</v>
      </c>
      <c r="B3303" s="59">
        <v>51</v>
      </c>
      <c r="C3303" s="59">
        <v>84</v>
      </c>
      <c r="D3303" s="59">
        <v>34</v>
      </c>
      <c r="E3303" s="59">
        <v>30</v>
      </c>
      <c r="F3303" s="59">
        <v>10</v>
      </c>
      <c r="G3303" s="59">
        <v>432</v>
      </c>
    </row>
    <row r="3304" spans="1:7" x14ac:dyDescent="0.25">
      <c r="A3304" s="59">
        <v>284</v>
      </c>
      <c r="B3304" s="59">
        <v>307</v>
      </c>
      <c r="C3304" s="59">
        <v>562</v>
      </c>
      <c r="D3304" s="59">
        <v>241</v>
      </c>
      <c r="E3304" s="59">
        <v>94</v>
      </c>
      <c r="F3304" s="59">
        <v>80</v>
      </c>
      <c r="G3304" s="59">
        <v>1319</v>
      </c>
    </row>
    <row r="3305" spans="1:7" x14ac:dyDescent="0.25">
      <c r="A3305" s="59">
        <v>98</v>
      </c>
      <c r="B3305" s="59">
        <v>112</v>
      </c>
      <c r="C3305" s="59">
        <v>197</v>
      </c>
      <c r="D3305" s="59">
        <v>87</v>
      </c>
      <c r="E3305" s="59">
        <v>38</v>
      </c>
      <c r="F3305" s="59">
        <v>28</v>
      </c>
      <c r="G3305" s="59">
        <v>564</v>
      </c>
    </row>
    <row r="3306" spans="1:7" x14ac:dyDescent="0.25">
      <c r="A3306" s="59">
        <v>41</v>
      </c>
      <c r="B3306" s="59">
        <v>79</v>
      </c>
      <c r="C3306" s="59">
        <v>130</v>
      </c>
      <c r="D3306" s="59">
        <v>52</v>
      </c>
      <c r="E3306" s="59">
        <v>46</v>
      </c>
      <c r="F3306" s="59">
        <v>17</v>
      </c>
      <c r="G3306" s="59">
        <v>-456</v>
      </c>
    </row>
    <row r="3307" spans="1:7" x14ac:dyDescent="0.25">
      <c r="A3307" s="59">
        <v>155</v>
      </c>
      <c r="B3307" s="59">
        <v>152</v>
      </c>
      <c r="C3307" s="59">
        <v>254</v>
      </c>
      <c r="D3307" s="59">
        <v>91</v>
      </c>
      <c r="E3307" s="59">
        <v>37</v>
      </c>
      <c r="F3307" s="59">
        <v>29</v>
      </c>
      <c r="G3307" s="59">
        <v>952</v>
      </c>
    </row>
    <row r="3308" spans="1:7" x14ac:dyDescent="0.25">
      <c r="A3308" s="59">
        <v>135</v>
      </c>
      <c r="B3308" s="59">
        <v>136</v>
      </c>
      <c r="C3308" s="59">
        <v>228</v>
      </c>
      <c r="D3308" s="59">
        <v>94</v>
      </c>
      <c r="E3308" s="59">
        <v>35</v>
      </c>
      <c r="F3308" s="59">
        <v>26</v>
      </c>
      <c r="G3308" s="59">
        <v>608</v>
      </c>
    </row>
    <row r="3309" spans="1:7" x14ac:dyDescent="0.25">
      <c r="A3309" s="59">
        <v>23</v>
      </c>
      <c r="B3309" s="59">
        <v>59</v>
      </c>
      <c r="C3309" s="59">
        <v>102</v>
      </c>
      <c r="D3309" s="59">
        <v>44</v>
      </c>
      <c r="E3309" s="59">
        <v>39</v>
      </c>
      <c r="F3309" s="59">
        <v>14</v>
      </c>
      <c r="G3309" s="59">
        <v>258</v>
      </c>
    </row>
    <row r="3310" spans="1:7" x14ac:dyDescent="0.25">
      <c r="A3310" s="59">
        <v>1</v>
      </c>
      <c r="B3310" s="59">
        <v>49</v>
      </c>
      <c r="C3310" s="59">
        <v>88</v>
      </c>
      <c r="D3310" s="59">
        <v>40</v>
      </c>
      <c r="E3310" s="59">
        <v>45</v>
      </c>
      <c r="F3310" s="59">
        <v>15</v>
      </c>
      <c r="G3310" s="59">
        <v>219</v>
      </c>
    </row>
    <row r="3311" spans="1:7" x14ac:dyDescent="0.25">
      <c r="A3311" s="59">
        <v>66</v>
      </c>
      <c r="B3311" s="59">
        <v>90</v>
      </c>
      <c r="C3311" s="59">
        <v>150</v>
      </c>
      <c r="D3311" s="59">
        <v>61</v>
      </c>
      <c r="E3311" s="59">
        <v>39</v>
      </c>
      <c r="F3311" s="59">
        <v>19</v>
      </c>
      <c r="G3311" s="59">
        <v>329</v>
      </c>
    </row>
    <row r="3312" spans="1:7" x14ac:dyDescent="0.25">
      <c r="A3312" s="59">
        <v>61</v>
      </c>
      <c r="B3312" s="59">
        <v>96</v>
      </c>
      <c r="C3312" s="59">
        <v>159</v>
      </c>
      <c r="D3312" s="59">
        <v>64</v>
      </c>
      <c r="E3312" s="59">
        <v>48</v>
      </c>
      <c r="F3312" s="59">
        <v>21</v>
      </c>
      <c r="G3312" s="59">
        <v>467</v>
      </c>
    </row>
    <row r="3313" spans="1:7" x14ac:dyDescent="0.25">
      <c r="A3313" s="59">
        <v>-17</v>
      </c>
      <c r="B3313" s="59">
        <v>49</v>
      </c>
      <c r="C3313" s="59">
        <v>167</v>
      </c>
      <c r="D3313" s="59">
        <v>139</v>
      </c>
      <c r="E3313" s="59">
        <v>57</v>
      </c>
      <c r="F3313" s="59">
        <v>37</v>
      </c>
      <c r="G3313" s="59">
        <v>1334</v>
      </c>
    </row>
    <row r="3314" spans="1:7" x14ac:dyDescent="0.25">
      <c r="A3314" s="59">
        <v>0</v>
      </c>
      <c r="B3314" s="59">
        <v>82</v>
      </c>
      <c r="C3314" s="59">
        <v>140</v>
      </c>
      <c r="D3314" s="59">
        <v>59</v>
      </c>
      <c r="E3314" s="59">
        <v>76</v>
      </c>
      <c r="F3314" s="59">
        <v>53</v>
      </c>
      <c r="G3314" s="59">
        <v>338</v>
      </c>
    </row>
    <row r="3315" spans="1:7" x14ac:dyDescent="0.25">
      <c r="A3315" s="59">
        <v>44</v>
      </c>
      <c r="B3315" s="59">
        <v>72</v>
      </c>
      <c r="C3315" s="59">
        <v>131</v>
      </c>
      <c r="D3315" s="59">
        <v>60</v>
      </c>
      <c r="E3315" s="59">
        <v>37</v>
      </c>
      <c r="F3315" s="59">
        <v>18</v>
      </c>
      <c r="G3315" s="59">
        <v>1070</v>
      </c>
    </row>
    <row r="3316" spans="1:7" x14ac:dyDescent="0.25">
      <c r="A3316" s="59">
        <v>22</v>
      </c>
      <c r="B3316" s="59">
        <v>57</v>
      </c>
      <c r="C3316" s="59">
        <v>99</v>
      </c>
      <c r="D3316" s="59">
        <v>43</v>
      </c>
      <c r="E3316" s="59">
        <v>38</v>
      </c>
      <c r="F3316" s="59">
        <v>14</v>
      </c>
      <c r="G3316" s="59">
        <v>388</v>
      </c>
    </row>
    <row r="3317" spans="1:7" x14ac:dyDescent="0.25">
      <c r="A3317" s="59">
        <v>43</v>
      </c>
      <c r="B3317" s="59">
        <v>93</v>
      </c>
      <c r="C3317" s="59">
        <v>167</v>
      </c>
      <c r="D3317" s="59">
        <v>76</v>
      </c>
      <c r="E3317" s="59">
        <v>58</v>
      </c>
      <c r="F3317" s="59">
        <v>28</v>
      </c>
      <c r="G3317" s="59">
        <v>613</v>
      </c>
    </row>
    <row r="3318" spans="1:7" x14ac:dyDescent="0.25">
      <c r="A3318" s="59">
        <v>50</v>
      </c>
      <c r="B3318" s="59">
        <v>57</v>
      </c>
      <c r="C3318" s="59">
        <v>95</v>
      </c>
      <c r="D3318" s="59">
        <v>39</v>
      </c>
      <c r="E3318" s="59">
        <v>20</v>
      </c>
      <c r="F3318" s="59">
        <v>10</v>
      </c>
      <c r="G3318" s="59">
        <v>845</v>
      </c>
    </row>
    <row r="3319" spans="1:7" x14ac:dyDescent="0.25">
      <c r="A3319" s="59">
        <v>44</v>
      </c>
      <c r="B3319" s="59">
        <v>60</v>
      </c>
      <c r="C3319" s="59">
        <v>105</v>
      </c>
      <c r="D3319" s="59">
        <v>46</v>
      </c>
      <c r="E3319" s="59">
        <v>26</v>
      </c>
      <c r="F3319" s="59">
        <v>15</v>
      </c>
      <c r="G3319" s="59">
        <v>587</v>
      </c>
    </row>
    <row r="3320" spans="1:7" x14ac:dyDescent="0.25">
      <c r="A3320" s="59">
        <v>43</v>
      </c>
      <c r="B3320" s="59">
        <v>52</v>
      </c>
      <c r="C3320" s="59">
        <v>86</v>
      </c>
      <c r="D3320" s="59">
        <v>35</v>
      </c>
      <c r="E3320" s="59">
        <v>20</v>
      </c>
      <c r="F3320" s="59">
        <v>9</v>
      </c>
      <c r="G3320" s="59">
        <v>894</v>
      </c>
    </row>
    <row r="3321" spans="1:7" x14ac:dyDescent="0.25">
      <c r="A3321" s="59">
        <v>135</v>
      </c>
      <c r="B3321" s="59">
        <v>136</v>
      </c>
      <c r="C3321" s="59">
        <v>228</v>
      </c>
      <c r="D3321" s="59">
        <v>94</v>
      </c>
      <c r="E3321" s="59">
        <v>35</v>
      </c>
      <c r="F3321" s="59">
        <v>26</v>
      </c>
      <c r="G3321" s="59">
        <v>608</v>
      </c>
    </row>
    <row r="3322" spans="1:7" x14ac:dyDescent="0.25">
      <c r="A3322" s="59">
        <v>41</v>
      </c>
      <c r="B3322" s="59">
        <v>79</v>
      </c>
      <c r="C3322" s="59">
        <v>130</v>
      </c>
      <c r="D3322" s="59">
        <v>52</v>
      </c>
      <c r="E3322" s="59">
        <v>46</v>
      </c>
      <c r="F3322" s="59">
        <v>17</v>
      </c>
      <c r="G3322" s="59">
        <v>668</v>
      </c>
    </row>
    <row r="3323" spans="1:7" x14ac:dyDescent="0.25">
      <c r="A3323" s="59">
        <v>192</v>
      </c>
      <c r="B3323" s="59">
        <v>185</v>
      </c>
      <c r="C3323" s="59">
        <v>309</v>
      </c>
      <c r="D3323" s="59">
        <v>124</v>
      </c>
      <c r="E3323" s="59">
        <v>43</v>
      </c>
      <c r="F3323" s="59">
        <v>35</v>
      </c>
      <c r="G3323" s="59">
        <v>1007</v>
      </c>
    </row>
    <row r="3324" spans="1:7" x14ac:dyDescent="0.25">
      <c r="A3324" s="59">
        <v>283</v>
      </c>
      <c r="B3324" s="59">
        <v>307</v>
      </c>
      <c r="C3324" s="59">
        <v>562</v>
      </c>
      <c r="D3324" s="59">
        <v>262</v>
      </c>
      <c r="E3324" s="59">
        <v>95</v>
      </c>
      <c r="F3324" s="59">
        <v>80</v>
      </c>
      <c r="G3324" s="59">
        <v>1319</v>
      </c>
    </row>
    <row r="3325" spans="1:7" x14ac:dyDescent="0.25">
      <c r="A3325" s="59">
        <v>99</v>
      </c>
      <c r="B3325" s="59">
        <v>112</v>
      </c>
      <c r="C3325" s="59">
        <v>197</v>
      </c>
      <c r="D3325" s="59">
        <v>87</v>
      </c>
      <c r="E3325" s="59">
        <v>37</v>
      </c>
      <c r="F3325" s="59">
        <v>28</v>
      </c>
      <c r="G3325" s="59">
        <v>564</v>
      </c>
    </row>
    <row r="3326" spans="1:7" x14ac:dyDescent="0.25">
      <c r="A3326" s="59">
        <v>155</v>
      </c>
      <c r="B3326" s="59">
        <v>152</v>
      </c>
      <c r="C3326" s="59">
        <v>254</v>
      </c>
      <c r="D3326" s="59">
        <v>92</v>
      </c>
      <c r="E3326" s="59">
        <v>37</v>
      </c>
      <c r="F3326" s="59">
        <v>29</v>
      </c>
      <c r="G3326" s="59">
        <v>952</v>
      </c>
    </row>
    <row r="3327" spans="1:7" x14ac:dyDescent="0.25">
      <c r="A3327" s="59">
        <v>-190</v>
      </c>
      <c r="B3327" s="59">
        <v>-67</v>
      </c>
      <c r="C3327" s="59">
        <v>86</v>
      </c>
      <c r="D3327" s="59">
        <v>209</v>
      </c>
      <c r="E3327" s="59">
        <v>66</v>
      </c>
      <c r="F3327" s="59">
        <v>49</v>
      </c>
      <c r="G3327" s="59">
        <v>1832</v>
      </c>
    </row>
    <row r="3328" spans="1:7" x14ac:dyDescent="0.25">
      <c r="A3328" s="59">
        <v>511</v>
      </c>
      <c r="B3328" s="59">
        <v>548</v>
      </c>
      <c r="C3328" s="59">
        <v>904</v>
      </c>
      <c r="D3328" s="59">
        <v>346</v>
      </c>
      <c r="E3328" s="59">
        <v>166</v>
      </c>
      <c r="F3328" s="59">
        <v>127</v>
      </c>
      <c r="G3328" s="59">
        <v>2654</v>
      </c>
    </row>
    <row r="3329" spans="1:7" x14ac:dyDescent="0.25">
      <c r="A3329" s="59">
        <v>-217</v>
      </c>
      <c r="B3329" s="59">
        <v>-36</v>
      </c>
      <c r="C3329" s="59">
        <v>200</v>
      </c>
      <c r="D3329" s="59">
        <v>232</v>
      </c>
      <c r="E3329" s="59">
        <v>113</v>
      </c>
      <c r="F3329" s="59">
        <v>78</v>
      </c>
      <c r="G3329" s="59">
        <v>2797</v>
      </c>
    </row>
    <row r="3330" spans="1:7" x14ac:dyDescent="0.25">
      <c r="A3330" s="59">
        <v>230</v>
      </c>
      <c r="B3330" s="59">
        <v>266</v>
      </c>
      <c r="C3330" s="59">
        <v>527</v>
      </c>
      <c r="D3330" s="59">
        <v>251</v>
      </c>
      <c r="E3330" s="59">
        <v>92</v>
      </c>
      <c r="F3330" s="59">
        <v>74</v>
      </c>
      <c r="G3330" s="59">
        <v>1819</v>
      </c>
    </row>
    <row r="3331" spans="1:7" x14ac:dyDescent="0.25">
      <c r="A3331" s="59">
        <v>62</v>
      </c>
      <c r="B3331" s="59">
        <v>225</v>
      </c>
      <c r="C3331" s="59">
        <v>384</v>
      </c>
      <c r="D3331" s="59">
        <v>165</v>
      </c>
      <c r="E3331" s="59">
        <v>167</v>
      </c>
      <c r="F3331" s="59">
        <v>147</v>
      </c>
      <c r="G3331" s="59">
        <v>943</v>
      </c>
    </row>
    <row r="3332" spans="1:7" x14ac:dyDescent="0.25">
      <c r="A3332" s="59">
        <v>357</v>
      </c>
      <c r="B3332" s="59">
        <v>387</v>
      </c>
      <c r="C3332" s="59">
        <v>672</v>
      </c>
      <c r="D3332" s="59">
        <v>254</v>
      </c>
      <c r="E3332" s="59">
        <v>119</v>
      </c>
      <c r="F3332" s="59">
        <v>96</v>
      </c>
      <c r="G3332" s="59">
        <v>1742</v>
      </c>
    </row>
    <row r="3333" spans="1:7" x14ac:dyDescent="0.25">
      <c r="A3333" s="59">
        <v>356</v>
      </c>
      <c r="B3333" s="59">
        <v>387</v>
      </c>
      <c r="C3333" s="59">
        <v>672</v>
      </c>
      <c r="D3333" s="59">
        <v>267</v>
      </c>
      <c r="E3333" s="59">
        <v>120</v>
      </c>
      <c r="F3333" s="59">
        <v>96</v>
      </c>
      <c r="G3333" s="59">
        <v>1742</v>
      </c>
    </row>
    <row r="3334" spans="1:7" x14ac:dyDescent="0.25">
      <c r="A3334" s="59">
        <v>232</v>
      </c>
      <c r="B3334" s="59">
        <v>266</v>
      </c>
      <c r="C3334" s="59">
        <v>527</v>
      </c>
      <c r="D3334" s="59">
        <v>260</v>
      </c>
      <c r="E3334" s="59">
        <v>91</v>
      </c>
      <c r="F3334" s="59">
        <v>74</v>
      </c>
      <c r="G3334" s="59">
        <v>1819</v>
      </c>
    </row>
    <row r="3335" spans="1:7" x14ac:dyDescent="0.25">
      <c r="A3335" s="59">
        <v>-522</v>
      </c>
      <c r="B3335" s="59">
        <v>-270</v>
      </c>
      <c r="C3335" s="59">
        <v>27</v>
      </c>
      <c r="D3335" s="59">
        <v>241</v>
      </c>
      <c r="E3335" s="59">
        <v>126</v>
      </c>
      <c r="F3335" s="59">
        <v>102</v>
      </c>
      <c r="G3335" s="59">
        <v>5230</v>
      </c>
    </row>
    <row r="3336" spans="1:7" x14ac:dyDescent="0.25">
      <c r="A3336" s="59">
        <v>62</v>
      </c>
      <c r="B3336" s="59">
        <v>225</v>
      </c>
      <c r="C3336" s="59">
        <v>384</v>
      </c>
      <c r="D3336" s="59">
        <v>164</v>
      </c>
      <c r="E3336" s="59">
        <v>167</v>
      </c>
      <c r="F3336" s="59">
        <v>147</v>
      </c>
      <c r="G3336" s="59">
        <v>943</v>
      </c>
    </row>
    <row r="3337" spans="1:7" x14ac:dyDescent="0.25">
      <c r="A3337" s="59">
        <v>287</v>
      </c>
      <c r="B3337" s="59">
        <v>329</v>
      </c>
      <c r="C3337" s="59">
        <v>562</v>
      </c>
      <c r="D3337" s="59">
        <v>254</v>
      </c>
      <c r="E3337" s="59">
        <v>113</v>
      </c>
      <c r="F3337" s="59">
        <v>78</v>
      </c>
      <c r="G3337" s="59">
        <v>1190</v>
      </c>
    </row>
    <row r="3338" spans="1:7" x14ac:dyDescent="0.25">
      <c r="A3338" s="59">
        <v>207</v>
      </c>
      <c r="B3338" s="59">
        <v>222</v>
      </c>
      <c r="C3338" s="59">
        <v>373</v>
      </c>
      <c r="D3338" s="59">
        <v>171</v>
      </c>
      <c r="E3338" s="59">
        <v>67</v>
      </c>
      <c r="F3338" s="59">
        <v>49</v>
      </c>
      <c r="G3338" s="59">
        <v>833</v>
      </c>
    </row>
    <row r="3339" spans="1:7" x14ac:dyDescent="0.25">
      <c r="A3339" s="59">
        <v>-1</v>
      </c>
      <c r="B3339" s="59">
        <v>46</v>
      </c>
      <c r="C3339" s="59">
        <v>81</v>
      </c>
      <c r="D3339" s="59">
        <v>36</v>
      </c>
      <c r="E3339" s="59">
        <v>44</v>
      </c>
      <c r="F3339" s="59">
        <v>13</v>
      </c>
      <c r="G3339" s="59">
        <v>252</v>
      </c>
    </row>
    <row r="3340" spans="1:7" x14ac:dyDescent="0.25">
      <c r="A3340" s="59">
        <v>12</v>
      </c>
      <c r="B3340" s="59">
        <v>41</v>
      </c>
      <c r="C3340" s="59">
        <v>74</v>
      </c>
      <c r="D3340" s="59">
        <v>34</v>
      </c>
      <c r="E3340" s="59">
        <v>30</v>
      </c>
      <c r="F3340" s="59">
        <v>10</v>
      </c>
      <c r="G3340" s="59">
        <v>1010</v>
      </c>
    </row>
    <row r="3341" spans="1:7" x14ac:dyDescent="0.25">
      <c r="A3341" s="59">
        <v>44</v>
      </c>
      <c r="B3341" s="59">
        <v>43</v>
      </c>
      <c r="C3341" s="59">
        <v>43</v>
      </c>
      <c r="D3341" s="59">
        <v>0</v>
      </c>
      <c r="E3341" s="59">
        <v>10</v>
      </c>
      <c r="F3341" s="59">
        <v>0</v>
      </c>
      <c r="G3341" s="59">
        <v>559</v>
      </c>
    </row>
    <row r="3342" spans="1:7" x14ac:dyDescent="0.25">
      <c r="A3342" s="59">
        <v>23</v>
      </c>
      <c r="B3342" s="59">
        <v>36</v>
      </c>
      <c r="C3342" s="59">
        <v>60</v>
      </c>
      <c r="D3342" s="59">
        <v>25</v>
      </c>
      <c r="E3342" s="59">
        <v>18</v>
      </c>
      <c r="F3342" s="59">
        <v>7</v>
      </c>
      <c r="G3342" s="59">
        <v>854</v>
      </c>
    </row>
    <row r="3343" spans="1:7" x14ac:dyDescent="0.25">
      <c r="A3343" s="59">
        <v>17</v>
      </c>
      <c r="B3343" s="59">
        <v>29</v>
      </c>
      <c r="C3343" s="59">
        <v>49</v>
      </c>
      <c r="D3343" s="59">
        <v>20</v>
      </c>
      <c r="E3343" s="59">
        <v>16</v>
      </c>
      <c r="F3343" s="59">
        <v>5</v>
      </c>
      <c r="G3343" s="59">
        <v>808</v>
      </c>
    </row>
    <row r="3344" spans="1:7" x14ac:dyDescent="0.25">
      <c r="A3344" s="59">
        <v>12</v>
      </c>
      <c r="B3344" s="59">
        <v>26</v>
      </c>
      <c r="C3344" s="59">
        <v>44</v>
      </c>
      <c r="D3344" s="59">
        <v>18</v>
      </c>
      <c r="E3344" s="59">
        <v>16</v>
      </c>
      <c r="F3344" s="59">
        <v>5</v>
      </c>
      <c r="G3344" s="59">
        <v>486</v>
      </c>
    </row>
    <row r="3345" spans="1:7" x14ac:dyDescent="0.25">
      <c r="A3345" s="59">
        <v>144</v>
      </c>
      <c r="B3345" s="59">
        <v>172</v>
      </c>
      <c r="C3345" s="59">
        <v>283</v>
      </c>
      <c r="D3345" s="59">
        <v>141</v>
      </c>
      <c r="E3345" s="59">
        <v>63</v>
      </c>
      <c r="F3345" s="59">
        <v>37</v>
      </c>
      <c r="G3345" s="59">
        <v>822</v>
      </c>
    </row>
    <row r="3346" spans="1:7" x14ac:dyDescent="0.25">
      <c r="A3346" s="59">
        <v>178</v>
      </c>
      <c r="B3346" s="59">
        <v>195</v>
      </c>
      <c r="C3346" s="59">
        <v>333</v>
      </c>
      <c r="D3346" s="59">
        <v>105</v>
      </c>
      <c r="E3346" s="59">
        <v>61</v>
      </c>
      <c r="F3346" s="59">
        <v>43</v>
      </c>
      <c r="G3346" s="59">
        <v>692</v>
      </c>
    </row>
    <row r="3347" spans="1:7" x14ac:dyDescent="0.25">
      <c r="A3347" s="59">
        <v>33</v>
      </c>
      <c r="B3347" s="59">
        <v>44</v>
      </c>
      <c r="C3347" s="59">
        <v>73</v>
      </c>
      <c r="D3347" s="59">
        <v>30</v>
      </c>
      <c r="E3347" s="59">
        <v>19</v>
      </c>
      <c r="F3347" s="59">
        <v>8</v>
      </c>
      <c r="G3347" s="59">
        <v>829</v>
      </c>
    </row>
    <row r="3348" spans="1:7" x14ac:dyDescent="0.25">
      <c r="A3348" s="59">
        <v>37</v>
      </c>
      <c r="B3348" s="59">
        <v>53</v>
      </c>
      <c r="C3348" s="59">
        <v>93</v>
      </c>
      <c r="D3348" s="59">
        <v>41</v>
      </c>
      <c r="E3348" s="59">
        <v>24</v>
      </c>
      <c r="F3348" s="59">
        <v>13</v>
      </c>
      <c r="G3348" s="59">
        <v>592</v>
      </c>
    </row>
    <row r="3349" spans="1:7" x14ac:dyDescent="0.25">
      <c r="A3349" s="59">
        <v>-14</v>
      </c>
      <c r="B3349" s="59">
        <v>56</v>
      </c>
      <c r="C3349" s="59">
        <v>94</v>
      </c>
      <c r="D3349" s="59">
        <v>39</v>
      </c>
      <c r="E3349" s="59">
        <v>61</v>
      </c>
      <c r="F3349" s="59">
        <v>36</v>
      </c>
      <c r="G3349" s="59">
        <v>517</v>
      </c>
    </row>
    <row r="3350" spans="1:7" x14ac:dyDescent="0.25">
      <c r="A3350" s="59">
        <v>0</v>
      </c>
      <c r="B3350" s="59">
        <v>55</v>
      </c>
      <c r="C3350" s="59">
        <v>93</v>
      </c>
      <c r="D3350" s="59">
        <v>39</v>
      </c>
      <c r="E3350" s="59">
        <v>51</v>
      </c>
      <c r="F3350" s="59">
        <v>12</v>
      </c>
      <c r="G3350" s="59">
        <v>478</v>
      </c>
    </row>
    <row r="3351" spans="1:7" x14ac:dyDescent="0.25">
      <c r="A3351" s="59">
        <v>25</v>
      </c>
      <c r="B3351" s="59">
        <v>51</v>
      </c>
      <c r="C3351" s="59">
        <v>84</v>
      </c>
      <c r="D3351" s="59">
        <v>34</v>
      </c>
      <c r="E3351" s="59">
        <v>31</v>
      </c>
      <c r="F3351" s="59">
        <v>10</v>
      </c>
      <c r="G3351" s="59">
        <v>432</v>
      </c>
    </row>
    <row r="3352" spans="1:7" x14ac:dyDescent="0.25">
      <c r="A3352" s="59">
        <v>17</v>
      </c>
      <c r="B3352" s="59">
        <v>64</v>
      </c>
      <c r="C3352" s="59">
        <v>114</v>
      </c>
      <c r="D3352" s="59">
        <v>51</v>
      </c>
      <c r="E3352" s="59">
        <v>48</v>
      </c>
      <c r="F3352" s="59">
        <v>19</v>
      </c>
      <c r="G3352" s="59">
        <v>419</v>
      </c>
    </row>
    <row r="3353" spans="1:7" x14ac:dyDescent="0.25">
      <c r="A3353" s="59">
        <v>28</v>
      </c>
      <c r="B3353" s="59">
        <v>63</v>
      </c>
      <c r="C3353" s="59">
        <v>109</v>
      </c>
      <c r="D3353" s="59">
        <v>47</v>
      </c>
      <c r="E3353" s="59">
        <v>40</v>
      </c>
      <c r="F3353" s="59">
        <v>15</v>
      </c>
      <c r="G3353" s="59">
        <v>420</v>
      </c>
    </row>
    <row r="3354" spans="1:7" x14ac:dyDescent="0.25">
      <c r="A3354" s="59">
        <v>112</v>
      </c>
      <c r="B3354" s="59">
        <v>146</v>
      </c>
      <c r="C3354" s="59">
        <v>288</v>
      </c>
      <c r="D3354" s="59">
        <v>191</v>
      </c>
      <c r="E3354" s="59">
        <v>60</v>
      </c>
      <c r="F3354" s="59">
        <v>40</v>
      </c>
      <c r="G3354" s="59">
        <v>1304</v>
      </c>
    </row>
    <row r="3355" spans="1:7" x14ac:dyDescent="0.25">
      <c r="A3355" s="59">
        <v>40</v>
      </c>
      <c r="B3355" s="59">
        <v>65</v>
      </c>
      <c r="C3355" s="59">
        <v>103</v>
      </c>
      <c r="D3355" s="59">
        <v>39</v>
      </c>
      <c r="E3355" s="59">
        <v>33</v>
      </c>
      <c r="F3355" s="59">
        <v>12</v>
      </c>
      <c r="G3355" s="59">
        <v>380</v>
      </c>
    </row>
    <row r="3356" spans="1:7" x14ac:dyDescent="0.25">
      <c r="A3356" s="59">
        <v>28</v>
      </c>
      <c r="B3356" s="59">
        <v>54</v>
      </c>
      <c r="C3356" s="59">
        <v>89</v>
      </c>
      <c r="D3356" s="59">
        <v>36</v>
      </c>
      <c r="E3356" s="59">
        <v>32</v>
      </c>
      <c r="F3356" s="59">
        <v>11</v>
      </c>
      <c r="G3356" s="59">
        <v>462</v>
      </c>
    </row>
    <row r="3357" spans="1:7" x14ac:dyDescent="0.25">
      <c r="A3357" s="59">
        <v>-7</v>
      </c>
      <c r="B3357" s="59">
        <v>66</v>
      </c>
      <c r="C3357" s="59">
        <v>112</v>
      </c>
      <c r="D3357" s="59">
        <v>47</v>
      </c>
      <c r="E3357" s="59">
        <v>66</v>
      </c>
      <c r="F3357" s="59">
        <v>42</v>
      </c>
      <c r="G3357" s="59">
        <v>622</v>
      </c>
    </row>
    <row r="3358" spans="1:7" x14ac:dyDescent="0.25">
      <c r="A3358" s="59">
        <v>104</v>
      </c>
      <c r="B3358" s="59">
        <v>135</v>
      </c>
      <c r="C3358" s="59">
        <v>223</v>
      </c>
      <c r="D3358" s="59">
        <v>90</v>
      </c>
      <c r="E3358" s="59">
        <v>56</v>
      </c>
      <c r="F3358" s="59">
        <v>29</v>
      </c>
      <c r="G3358" s="59">
        <v>1148</v>
      </c>
    </row>
    <row r="3359" spans="1:7" x14ac:dyDescent="0.25">
      <c r="A3359" s="59">
        <v>51</v>
      </c>
      <c r="B3359" s="59">
        <v>59</v>
      </c>
      <c r="C3359" s="59">
        <v>98</v>
      </c>
      <c r="D3359" s="59">
        <v>40</v>
      </c>
      <c r="E3359" s="59">
        <v>20</v>
      </c>
      <c r="F3359" s="59">
        <v>11</v>
      </c>
      <c r="G3359" s="59">
        <v>843</v>
      </c>
    </row>
    <row r="3360" spans="1:7" x14ac:dyDescent="0.25">
      <c r="A3360" s="59">
        <v>104</v>
      </c>
      <c r="B3360" s="59">
        <v>125</v>
      </c>
      <c r="C3360" s="59">
        <v>209</v>
      </c>
      <c r="D3360" s="59">
        <v>86</v>
      </c>
      <c r="E3360" s="59">
        <v>46</v>
      </c>
      <c r="F3360" s="59">
        <v>27</v>
      </c>
      <c r="G3360" s="59">
        <v>463</v>
      </c>
    </row>
    <row r="3361" spans="1:7" x14ac:dyDescent="0.25">
      <c r="A3361" s="59">
        <v>43</v>
      </c>
      <c r="B3361" s="59">
        <v>173</v>
      </c>
      <c r="C3361" s="59">
        <v>294</v>
      </c>
      <c r="D3361" s="59">
        <v>146</v>
      </c>
      <c r="E3361" s="59">
        <v>132</v>
      </c>
      <c r="F3361" s="59">
        <v>112</v>
      </c>
      <c r="G3361" s="59">
        <v>717</v>
      </c>
    </row>
    <row r="3362" spans="1:7" x14ac:dyDescent="0.25">
      <c r="A3362" s="59">
        <v>50</v>
      </c>
      <c r="B3362" s="59">
        <v>65</v>
      </c>
      <c r="C3362" s="59">
        <v>114</v>
      </c>
      <c r="D3362" s="59">
        <v>50</v>
      </c>
      <c r="E3362" s="59">
        <v>27</v>
      </c>
      <c r="F3362" s="59">
        <v>16</v>
      </c>
      <c r="G3362" s="59">
        <v>587</v>
      </c>
    </row>
    <row r="3363" spans="1:7" x14ac:dyDescent="0.25">
      <c r="A3363" s="59">
        <v>25</v>
      </c>
      <c r="B3363" s="59">
        <v>74</v>
      </c>
      <c r="C3363" s="59">
        <v>132</v>
      </c>
      <c r="D3363" s="59">
        <v>59</v>
      </c>
      <c r="E3363" s="59">
        <v>52</v>
      </c>
      <c r="F3363" s="59">
        <v>22</v>
      </c>
      <c r="G3363" s="59">
        <v>403</v>
      </c>
    </row>
    <row r="3364" spans="1:7" x14ac:dyDescent="0.25">
      <c r="A3364" s="59">
        <v>77</v>
      </c>
      <c r="B3364" s="59">
        <v>103</v>
      </c>
      <c r="C3364" s="59">
        <v>187</v>
      </c>
      <c r="D3364" s="59">
        <v>86</v>
      </c>
      <c r="E3364" s="59">
        <v>44</v>
      </c>
      <c r="F3364" s="59">
        <v>26</v>
      </c>
      <c r="G3364" s="59">
        <v>1081</v>
      </c>
    </row>
    <row r="3365" spans="1:7" x14ac:dyDescent="0.25">
      <c r="A3365" s="59">
        <v>113</v>
      </c>
      <c r="B3365" s="59">
        <v>146</v>
      </c>
      <c r="C3365" s="59">
        <v>288</v>
      </c>
      <c r="D3365" s="59">
        <v>205</v>
      </c>
      <c r="E3365" s="59">
        <v>60</v>
      </c>
      <c r="F3365" s="59">
        <v>40</v>
      </c>
      <c r="G3365" s="59">
        <v>1292</v>
      </c>
    </row>
    <row r="3366" spans="1:7" x14ac:dyDescent="0.25">
      <c r="A3366" s="59">
        <v>-14</v>
      </c>
      <c r="B3366" s="59">
        <v>52</v>
      </c>
      <c r="C3366" s="59">
        <v>88</v>
      </c>
      <c r="D3366" s="59">
        <v>37</v>
      </c>
      <c r="E3366" s="59">
        <v>58</v>
      </c>
      <c r="F3366" s="59">
        <v>33</v>
      </c>
      <c r="G3366" s="59">
        <v>513</v>
      </c>
    </row>
    <row r="3367" spans="1:7" x14ac:dyDescent="0.25">
      <c r="A3367" s="59">
        <v>28</v>
      </c>
      <c r="B3367" s="59">
        <v>62</v>
      </c>
      <c r="C3367" s="59">
        <v>107</v>
      </c>
      <c r="D3367" s="59">
        <v>46</v>
      </c>
      <c r="E3367" s="59">
        <v>39</v>
      </c>
      <c r="F3367" s="59">
        <v>15</v>
      </c>
      <c r="G3367" s="59">
        <v>415</v>
      </c>
    </row>
    <row r="3368" spans="1:7" x14ac:dyDescent="0.25">
      <c r="A3368" s="59">
        <v>12</v>
      </c>
      <c r="B3368" s="59">
        <v>60</v>
      </c>
      <c r="C3368" s="59">
        <v>108</v>
      </c>
      <c r="D3368" s="59">
        <v>49</v>
      </c>
      <c r="E3368" s="59">
        <v>47</v>
      </c>
      <c r="F3368" s="59">
        <v>18</v>
      </c>
      <c r="G3368" s="59">
        <v>414</v>
      </c>
    </row>
    <row r="3369" spans="1:7" x14ac:dyDescent="0.25">
      <c r="A3369" s="59">
        <v>22</v>
      </c>
      <c r="B3369" s="59">
        <v>50</v>
      </c>
      <c r="C3369" s="59">
        <v>90</v>
      </c>
      <c r="D3369" s="59">
        <v>41</v>
      </c>
      <c r="E3369" s="59">
        <v>32</v>
      </c>
      <c r="F3369" s="59">
        <v>12</v>
      </c>
      <c r="G3369" s="59">
        <v>1046</v>
      </c>
    </row>
    <row r="3370" spans="1:7" x14ac:dyDescent="0.25">
      <c r="A3370" s="59">
        <v>73</v>
      </c>
      <c r="B3370" s="59">
        <v>87</v>
      </c>
      <c r="C3370" s="59">
        <v>154</v>
      </c>
      <c r="D3370" s="59">
        <v>68</v>
      </c>
      <c r="E3370" s="59">
        <v>32</v>
      </c>
      <c r="F3370" s="59">
        <v>22</v>
      </c>
      <c r="G3370" s="59">
        <v>587</v>
      </c>
    </row>
    <row r="3371" spans="1:7" x14ac:dyDescent="0.25">
      <c r="A3371" s="59">
        <v>184</v>
      </c>
      <c r="B3371" s="59">
        <v>178</v>
      </c>
      <c r="C3371" s="59">
        <v>298</v>
      </c>
      <c r="D3371" s="59">
        <v>138</v>
      </c>
      <c r="E3371" s="59">
        <v>42</v>
      </c>
      <c r="F3371" s="59">
        <v>34</v>
      </c>
      <c r="G3371" s="59">
        <v>941</v>
      </c>
    </row>
    <row r="3372" spans="1:7" x14ac:dyDescent="0.25">
      <c r="A3372" s="59">
        <v>54</v>
      </c>
      <c r="B3372" s="59">
        <v>68</v>
      </c>
      <c r="C3372" s="59">
        <v>119</v>
      </c>
      <c r="D3372" s="59">
        <v>52</v>
      </c>
      <c r="E3372" s="59">
        <v>27</v>
      </c>
      <c r="F3372" s="59">
        <v>17</v>
      </c>
      <c r="G3372" s="59">
        <v>554</v>
      </c>
    </row>
    <row r="3373" spans="1:7" x14ac:dyDescent="0.25">
      <c r="A3373" s="59">
        <v>199</v>
      </c>
      <c r="B3373" s="59">
        <v>191</v>
      </c>
      <c r="C3373" s="59">
        <v>320</v>
      </c>
      <c r="D3373" s="59">
        <v>185</v>
      </c>
      <c r="E3373" s="59">
        <v>44</v>
      </c>
      <c r="F3373" s="59">
        <v>36</v>
      </c>
      <c r="G3373" s="59">
        <v>994</v>
      </c>
    </row>
    <row r="3374" spans="1:7" x14ac:dyDescent="0.25">
      <c r="A3374" s="59">
        <v>145</v>
      </c>
      <c r="B3374" s="59">
        <v>145</v>
      </c>
      <c r="C3374" s="59">
        <v>243</v>
      </c>
      <c r="D3374" s="59">
        <v>99</v>
      </c>
      <c r="E3374" s="59">
        <v>37</v>
      </c>
      <c r="F3374" s="59">
        <v>28</v>
      </c>
      <c r="G3374" s="59">
        <v>598</v>
      </c>
    </row>
    <row r="3375" spans="1:7" x14ac:dyDescent="0.25">
      <c r="A3375" s="59">
        <v>41</v>
      </c>
      <c r="B3375" s="59">
        <v>79</v>
      </c>
      <c r="C3375" s="59">
        <v>130</v>
      </c>
      <c r="D3375" s="59">
        <v>52</v>
      </c>
      <c r="E3375" s="59">
        <v>46</v>
      </c>
      <c r="F3375" s="59">
        <v>17</v>
      </c>
      <c r="G3375" s="59">
        <v>662</v>
      </c>
    </row>
    <row r="3376" spans="1:7" x14ac:dyDescent="0.25">
      <c r="A3376" s="59">
        <v>182</v>
      </c>
      <c r="B3376" s="59">
        <v>178</v>
      </c>
      <c r="C3376" s="59">
        <v>298</v>
      </c>
      <c r="D3376" s="59">
        <v>101</v>
      </c>
      <c r="E3376" s="59">
        <v>43</v>
      </c>
      <c r="F3376" s="59">
        <v>34</v>
      </c>
      <c r="G3376" s="59">
        <v>941</v>
      </c>
    </row>
    <row r="3377" spans="1:7" x14ac:dyDescent="0.25">
      <c r="A3377" s="59">
        <v>54</v>
      </c>
      <c r="B3377" s="59">
        <v>68</v>
      </c>
      <c r="C3377" s="59">
        <v>119</v>
      </c>
      <c r="D3377" s="59">
        <v>52</v>
      </c>
      <c r="E3377" s="59">
        <v>27</v>
      </c>
      <c r="F3377" s="59">
        <v>17</v>
      </c>
      <c r="G3377" s="59">
        <v>554</v>
      </c>
    </row>
    <row r="3378" spans="1:7" x14ac:dyDescent="0.25">
      <c r="A3378" s="59">
        <v>197</v>
      </c>
      <c r="B3378" s="59">
        <v>191</v>
      </c>
      <c r="C3378" s="59">
        <v>320</v>
      </c>
      <c r="D3378" s="59">
        <v>77</v>
      </c>
      <c r="E3378" s="59">
        <v>45</v>
      </c>
      <c r="F3378" s="59">
        <v>36</v>
      </c>
      <c r="G3378" s="59">
        <v>994</v>
      </c>
    </row>
    <row r="3379" spans="1:7" x14ac:dyDescent="0.25">
      <c r="A3379" s="59">
        <v>145</v>
      </c>
      <c r="B3379" s="59">
        <v>145</v>
      </c>
      <c r="C3379" s="59">
        <v>243</v>
      </c>
      <c r="D3379" s="59">
        <v>81</v>
      </c>
      <c r="E3379" s="59">
        <v>37</v>
      </c>
      <c r="F3379" s="59">
        <v>28</v>
      </c>
      <c r="G3379" s="59">
        <v>598</v>
      </c>
    </row>
    <row r="3380" spans="1:7" x14ac:dyDescent="0.25">
      <c r="A3380" s="59">
        <v>41</v>
      </c>
      <c r="B3380" s="59">
        <v>79</v>
      </c>
      <c r="C3380" s="59">
        <v>130</v>
      </c>
      <c r="D3380" s="59">
        <v>52</v>
      </c>
      <c r="E3380" s="59">
        <v>46</v>
      </c>
      <c r="F3380" s="59">
        <v>17</v>
      </c>
      <c r="G3380" s="59">
        <v>662</v>
      </c>
    </row>
    <row r="3381" spans="1:7" x14ac:dyDescent="0.25">
      <c r="A3381" s="59">
        <v>225</v>
      </c>
      <c r="B3381" s="59">
        <v>271</v>
      </c>
      <c r="C3381" s="59">
        <v>463</v>
      </c>
      <c r="D3381" s="59">
        <v>234</v>
      </c>
      <c r="E3381" s="59">
        <v>100</v>
      </c>
      <c r="F3381" s="59">
        <v>64</v>
      </c>
      <c r="G3381" s="59">
        <v>1167</v>
      </c>
    </row>
    <row r="3382" spans="1:7" x14ac:dyDescent="0.25">
      <c r="A3382" s="59">
        <v>207</v>
      </c>
      <c r="B3382" s="59">
        <v>222</v>
      </c>
      <c r="C3382" s="59">
        <v>373</v>
      </c>
      <c r="D3382" s="59">
        <v>150</v>
      </c>
      <c r="E3382" s="59">
        <v>67</v>
      </c>
      <c r="F3382" s="59">
        <v>49</v>
      </c>
      <c r="G3382" s="59">
        <v>817</v>
      </c>
    </row>
    <row r="3383" spans="1:7" x14ac:dyDescent="0.25">
      <c r="A3383" s="59">
        <v>362</v>
      </c>
      <c r="B3383" s="59">
        <v>392</v>
      </c>
      <c r="C3383" s="59">
        <v>681</v>
      </c>
      <c r="D3383" s="59">
        <v>312</v>
      </c>
      <c r="E3383" s="59">
        <v>121</v>
      </c>
      <c r="F3383" s="59">
        <v>97</v>
      </c>
      <c r="G3383" s="59">
        <v>1714</v>
      </c>
    </row>
    <row r="3384" spans="1:7" x14ac:dyDescent="0.25">
      <c r="A3384" s="59">
        <v>230</v>
      </c>
      <c r="B3384" s="59">
        <v>266</v>
      </c>
      <c r="C3384" s="59">
        <v>527</v>
      </c>
      <c r="D3384" s="59">
        <v>225</v>
      </c>
      <c r="E3384" s="59">
        <v>92</v>
      </c>
      <c r="F3384" s="59">
        <v>74</v>
      </c>
      <c r="G3384" s="59">
        <v>1797</v>
      </c>
    </row>
    <row r="3385" spans="1:7" x14ac:dyDescent="0.25">
      <c r="A3385" s="59">
        <v>362</v>
      </c>
      <c r="B3385" s="59">
        <v>392</v>
      </c>
      <c r="C3385" s="59">
        <v>681</v>
      </c>
      <c r="D3385" s="59">
        <v>284</v>
      </c>
      <c r="E3385" s="59">
        <v>121</v>
      </c>
      <c r="F3385" s="59">
        <v>97</v>
      </c>
      <c r="G3385" s="59">
        <v>1714</v>
      </c>
    </row>
    <row r="3386" spans="1:7" x14ac:dyDescent="0.25">
      <c r="A3386" s="59">
        <v>208</v>
      </c>
      <c r="B3386" s="59">
        <v>222</v>
      </c>
      <c r="C3386" s="59">
        <v>373</v>
      </c>
      <c r="D3386" s="59">
        <v>206</v>
      </c>
      <c r="E3386" s="59">
        <v>66</v>
      </c>
      <c r="F3386" s="59">
        <v>49</v>
      </c>
      <c r="G3386" s="59">
        <v>817</v>
      </c>
    </row>
    <row r="3387" spans="1:7" x14ac:dyDescent="0.25">
      <c r="A3387" s="59">
        <v>230</v>
      </c>
      <c r="B3387" s="59">
        <v>266</v>
      </c>
      <c r="C3387" s="59">
        <v>527</v>
      </c>
      <c r="D3387" s="59">
        <v>301</v>
      </c>
      <c r="E3387" s="59">
        <v>92</v>
      </c>
      <c r="F3387" s="59">
        <v>74</v>
      </c>
      <c r="G3387" s="59">
        <v>1797</v>
      </c>
    </row>
    <row r="3388" spans="1:7" x14ac:dyDescent="0.25">
      <c r="A3388" s="59">
        <v>286</v>
      </c>
      <c r="B3388" s="59">
        <v>348</v>
      </c>
      <c r="C3388" s="59">
        <v>626</v>
      </c>
      <c r="D3388" s="59">
        <v>325</v>
      </c>
      <c r="E3388" s="59">
        <v>131</v>
      </c>
      <c r="F3388" s="59">
        <v>107</v>
      </c>
      <c r="G3388" s="59">
        <v>1809</v>
      </c>
    </row>
    <row r="3389" spans="1:7" x14ac:dyDescent="0.25">
      <c r="A3389" s="59">
        <v>26</v>
      </c>
      <c r="B3389" s="59">
        <v>38</v>
      </c>
      <c r="C3389" s="59">
        <v>62</v>
      </c>
      <c r="D3389" s="59">
        <v>25</v>
      </c>
      <c r="E3389" s="59">
        <v>18</v>
      </c>
      <c r="F3389" s="59">
        <v>7</v>
      </c>
      <c r="G3389" s="59">
        <v>851</v>
      </c>
    </row>
    <row r="3390" spans="1:7" x14ac:dyDescent="0.25">
      <c r="A3390" s="59">
        <v>21</v>
      </c>
      <c r="B3390" s="59">
        <v>49</v>
      </c>
      <c r="C3390" s="59">
        <v>89</v>
      </c>
      <c r="D3390" s="59">
        <v>41</v>
      </c>
      <c r="E3390" s="59">
        <v>32</v>
      </c>
      <c r="F3390" s="59">
        <v>12</v>
      </c>
      <c r="G3390" s="59">
        <v>1007</v>
      </c>
    </row>
    <row r="3391" spans="1:7" x14ac:dyDescent="0.25">
      <c r="A3391" s="59">
        <v>1</v>
      </c>
      <c r="B3391" s="59">
        <v>18</v>
      </c>
      <c r="C3391" s="59">
        <v>32</v>
      </c>
      <c r="D3391" s="59">
        <v>14</v>
      </c>
      <c r="E3391" s="59">
        <v>16</v>
      </c>
      <c r="F3391" s="59">
        <v>4</v>
      </c>
      <c r="G3391" s="59">
        <v>602</v>
      </c>
    </row>
    <row r="3392" spans="1:7" x14ac:dyDescent="0.25">
      <c r="A3392" s="59">
        <v>25</v>
      </c>
      <c r="B3392" s="59">
        <v>35</v>
      </c>
      <c r="C3392" s="59">
        <v>57</v>
      </c>
      <c r="D3392" s="59">
        <v>23</v>
      </c>
      <c r="E3392" s="59">
        <v>16</v>
      </c>
      <c r="F3392" s="59">
        <v>6</v>
      </c>
      <c r="G3392" s="59">
        <v>806</v>
      </c>
    </row>
    <row r="3393" spans="1:7" x14ac:dyDescent="0.25">
      <c r="A3393" s="59">
        <v>43</v>
      </c>
      <c r="B3393" s="59">
        <v>43</v>
      </c>
      <c r="C3393" s="59">
        <v>43</v>
      </c>
      <c r="D3393" s="59">
        <v>0</v>
      </c>
      <c r="E3393" s="59">
        <v>11</v>
      </c>
      <c r="F3393" s="59">
        <v>0</v>
      </c>
      <c r="G3393" s="59">
        <v>516</v>
      </c>
    </row>
    <row r="3394" spans="1:7" x14ac:dyDescent="0.25">
      <c r="A3394" s="59">
        <v>3</v>
      </c>
      <c r="B3394" s="59">
        <v>88</v>
      </c>
      <c r="C3394" s="59">
        <v>150</v>
      </c>
      <c r="D3394" s="59">
        <v>63</v>
      </c>
      <c r="E3394" s="59">
        <v>80</v>
      </c>
      <c r="F3394" s="59">
        <v>57</v>
      </c>
      <c r="G3394" s="59">
        <v>332</v>
      </c>
    </row>
    <row r="3395" spans="1:7" x14ac:dyDescent="0.25">
      <c r="A3395" s="59">
        <v>-57</v>
      </c>
      <c r="B3395" s="59">
        <v>19</v>
      </c>
      <c r="C3395" s="59">
        <v>138</v>
      </c>
      <c r="D3395" s="59">
        <v>105</v>
      </c>
      <c r="E3395" s="59">
        <v>56</v>
      </c>
      <c r="F3395" s="59">
        <v>37</v>
      </c>
      <c r="G3395" s="59">
        <v>1439</v>
      </c>
    </row>
    <row r="3396" spans="1:7" x14ac:dyDescent="0.25">
      <c r="A3396" s="59">
        <v>26</v>
      </c>
      <c r="B3396" s="59">
        <v>60</v>
      </c>
      <c r="C3396" s="59">
        <v>104</v>
      </c>
      <c r="D3396" s="59">
        <v>45</v>
      </c>
      <c r="E3396" s="59">
        <v>38</v>
      </c>
      <c r="F3396" s="59">
        <v>14</v>
      </c>
      <c r="G3396" s="59">
        <v>253</v>
      </c>
    </row>
    <row r="3397" spans="1:7" x14ac:dyDescent="0.25">
      <c r="A3397" s="59">
        <v>-12</v>
      </c>
      <c r="B3397" s="59">
        <v>36</v>
      </c>
      <c r="C3397" s="59">
        <v>64</v>
      </c>
      <c r="D3397" s="59">
        <v>29</v>
      </c>
      <c r="E3397" s="59">
        <v>42</v>
      </c>
      <c r="F3397" s="59">
        <v>11</v>
      </c>
      <c r="G3397" s="59">
        <v>215</v>
      </c>
    </row>
    <row r="3398" spans="1:7" x14ac:dyDescent="0.25">
      <c r="A3398" s="59">
        <v>1</v>
      </c>
      <c r="B3398" s="59">
        <v>48</v>
      </c>
      <c r="C3398" s="59">
        <v>85</v>
      </c>
      <c r="D3398" s="59">
        <v>38</v>
      </c>
      <c r="E3398" s="59">
        <v>44</v>
      </c>
      <c r="F3398" s="59">
        <v>14</v>
      </c>
      <c r="G3398" s="59">
        <v>248</v>
      </c>
    </row>
    <row r="3399" spans="1:7" x14ac:dyDescent="0.25">
      <c r="A3399" s="59">
        <v>37</v>
      </c>
      <c r="B3399" s="59">
        <v>88</v>
      </c>
      <c r="C3399" s="59">
        <v>159</v>
      </c>
      <c r="D3399" s="59">
        <v>72</v>
      </c>
      <c r="E3399" s="59">
        <v>57</v>
      </c>
      <c r="F3399" s="59">
        <v>27</v>
      </c>
      <c r="G3399" s="59">
        <v>606</v>
      </c>
    </row>
    <row r="3400" spans="1:7" x14ac:dyDescent="0.25">
      <c r="A3400" s="59">
        <v>33</v>
      </c>
      <c r="B3400" s="59">
        <v>60</v>
      </c>
      <c r="C3400" s="59">
        <v>109</v>
      </c>
      <c r="D3400" s="59">
        <v>50</v>
      </c>
      <c r="E3400" s="59">
        <v>33</v>
      </c>
      <c r="F3400" s="59">
        <v>15</v>
      </c>
      <c r="G3400" s="59">
        <v>1064</v>
      </c>
    </row>
    <row r="3401" spans="1:7" x14ac:dyDescent="0.25">
      <c r="A3401" s="59">
        <v>40</v>
      </c>
      <c r="B3401" s="59">
        <v>49</v>
      </c>
      <c r="C3401" s="59">
        <v>82</v>
      </c>
      <c r="D3401" s="59">
        <v>34</v>
      </c>
      <c r="E3401" s="59">
        <v>19</v>
      </c>
      <c r="F3401" s="59">
        <v>9</v>
      </c>
      <c r="G3401" s="59">
        <v>890</v>
      </c>
    </row>
    <row r="3402" spans="1:7" x14ac:dyDescent="0.25">
      <c r="A3402" s="59">
        <v>39</v>
      </c>
      <c r="B3402" s="59">
        <v>48</v>
      </c>
      <c r="C3402" s="59">
        <v>79</v>
      </c>
      <c r="D3402" s="59">
        <v>32</v>
      </c>
      <c r="E3402" s="59">
        <v>19</v>
      </c>
      <c r="F3402" s="59">
        <v>8</v>
      </c>
      <c r="G3402" s="59">
        <v>841</v>
      </c>
    </row>
    <row r="3403" spans="1:7" x14ac:dyDescent="0.25">
      <c r="A3403" s="59">
        <v>12</v>
      </c>
      <c r="B3403" s="59">
        <v>25</v>
      </c>
      <c r="C3403" s="59">
        <v>41</v>
      </c>
      <c r="D3403" s="59">
        <v>16</v>
      </c>
      <c r="E3403" s="59">
        <v>15</v>
      </c>
      <c r="F3403" s="59">
        <v>4</v>
      </c>
      <c r="G3403" s="59">
        <v>484</v>
      </c>
    </row>
    <row r="3404" spans="1:7" x14ac:dyDescent="0.25">
      <c r="A3404" s="59">
        <v>22</v>
      </c>
      <c r="B3404" s="59">
        <v>33</v>
      </c>
      <c r="C3404" s="59">
        <v>55</v>
      </c>
      <c r="D3404" s="59">
        <v>22</v>
      </c>
      <c r="E3404" s="59">
        <v>16</v>
      </c>
      <c r="F3404" s="59">
        <v>6</v>
      </c>
      <c r="G3404" s="59">
        <v>865</v>
      </c>
    </row>
    <row r="3405" spans="1:7" x14ac:dyDescent="0.25">
      <c r="A3405" s="59">
        <v>142</v>
      </c>
      <c r="B3405" s="59">
        <v>172</v>
      </c>
      <c r="C3405" s="59">
        <v>283</v>
      </c>
      <c r="D3405" s="59">
        <v>93</v>
      </c>
      <c r="E3405" s="59">
        <v>64</v>
      </c>
      <c r="F3405" s="59">
        <v>37</v>
      </c>
      <c r="G3405" s="59">
        <v>810</v>
      </c>
    </row>
    <row r="3406" spans="1:7" x14ac:dyDescent="0.25">
      <c r="A3406" s="59">
        <v>142</v>
      </c>
      <c r="B3406" s="59">
        <v>161</v>
      </c>
      <c r="C3406" s="59">
        <v>275</v>
      </c>
      <c r="D3406" s="59">
        <v>70</v>
      </c>
      <c r="E3406" s="59">
        <v>54</v>
      </c>
      <c r="F3406" s="59">
        <v>35</v>
      </c>
      <c r="G3406" s="59">
        <v>678</v>
      </c>
    </row>
    <row r="3407" spans="1:7" x14ac:dyDescent="0.25">
      <c r="A3407" s="59">
        <v>11</v>
      </c>
      <c r="B3407" s="59">
        <v>60</v>
      </c>
      <c r="C3407" s="59">
        <v>108</v>
      </c>
      <c r="D3407" s="59">
        <v>49</v>
      </c>
      <c r="E3407" s="59">
        <v>48</v>
      </c>
      <c r="F3407" s="59">
        <v>18</v>
      </c>
      <c r="G3407" s="59">
        <v>414</v>
      </c>
    </row>
    <row r="3408" spans="1:7" x14ac:dyDescent="0.25">
      <c r="A3408" s="59">
        <v>26</v>
      </c>
      <c r="B3408" s="59">
        <v>62</v>
      </c>
      <c r="C3408" s="59">
        <v>107</v>
      </c>
      <c r="D3408" s="59">
        <v>46</v>
      </c>
      <c r="E3408" s="59">
        <v>40</v>
      </c>
      <c r="F3408" s="59">
        <v>15</v>
      </c>
      <c r="G3408" s="59">
        <v>415</v>
      </c>
    </row>
    <row r="3409" spans="1:7" x14ac:dyDescent="0.25">
      <c r="A3409" s="59">
        <v>26</v>
      </c>
      <c r="B3409" s="59">
        <v>51</v>
      </c>
      <c r="C3409" s="59">
        <v>84</v>
      </c>
      <c r="D3409" s="59">
        <v>34</v>
      </c>
      <c r="E3409" s="59">
        <v>30</v>
      </c>
      <c r="F3409" s="59">
        <v>10</v>
      </c>
      <c r="G3409" s="59">
        <v>428</v>
      </c>
    </row>
    <row r="3410" spans="1:7" x14ac:dyDescent="0.25">
      <c r="A3410" s="59">
        <v>-15</v>
      </c>
      <c r="B3410" s="59">
        <v>52</v>
      </c>
      <c r="C3410" s="59">
        <v>88</v>
      </c>
      <c r="D3410" s="59">
        <v>37</v>
      </c>
      <c r="E3410" s="59">
        <v>59</v>
      </c>
      <c r="F3410" s="59">
        <v>33</v>
      </c>
      <c r="G3410" s="59">
        <v>513</v>
      </c>
    </row>
    <row r="3411" spans="1:7" x14ac:dyDescent="0.25">
      <c r="A3411" s="59">
        <v>112</v>
      </c>
      <c r="B3411" s="59">
        <v>146</v>
      </c>
      <c r="C3411" s="59">
        <v>288</v>
      </c>
      <c r="D3411" s="59">
        <v>100</v>
      </c>
      <c r="E3411" s="59">
        <v>60</v>
      </c>
      <c r="F3411" s="59">
        <v>40</v>
      </c>
      <c r="G3411" s="59">
        <v>1292</v>
      </c>
    </row>
    <row r="3412" spans="1:7" x14ac:dyDescent="0.25">
      <c r="A3412" s="59">
        <v>57</v>
      </c>
      <c r="B3412" s="59">
        <v>79</v>
      </c>
      <c r="C3412" s="59">
        <v>125</v>
      </c>
      <c r="D3412" s="59">
        <v>47</v>
      </c>
      <c r="E3412" s="59">
        <v>35</v>
      </c>
      <c r="F3412" s="59">
        <v>14</v>
      </c>
      <c r="G3412" s="59">
        <v>366</v>
      </c>
    </row>
    <row r="3413" spans="1:7" x14ac:dyDescent="0.25">
      <c r="A3413" s="59">
        <v>87</v>
      </c>
      <c r="B3413" s="59">
        <v>91</v>
      </c>
      <c r="C3413" s="59">
        <v>153</v>
      </c>
      <c r="D3413" s="59">
        <v>63</v>
      </c>
      <c r="E3413" s="59">
        <v>26</v>
      </c>
      <c r="F3413" s="59">
        <v>17</v>
      </c>
      <c r="G3413" s="59">
        <v>864</v>
      </c>
    </row>
    <row r="3414" spans="1:7" x14ac:dyDescent="0.25">
      <c r="A3414" s="59">
        <v>28</v>
      </c>
      <c r="B3414" s="59">
        <v>54</v>
      </c>
      <c r="C3414" s="59">
        <v>89</v>
      </c>
      <c r="D3414" s="59">
        <v>36</v>
      </c>
      <c r="E3414" s="59">
        <v>32</v>
      </c>
      <c r="F3414" s="59">
        <v>11</v>
      </c>
      <c r="G3414" s="59">
        <v>458</v>
      </c>
    </row>
    <row r="3415" spans="1:7" x14ac:dyDescent="0.25">
      <c r="A3415" s="59">
        <v>-10</v>
      </c>
      <c r="B3415" s="59">
        <v>61</v>
      </c>
      <c r="C3415" s="59">
        <v>104</v>
      </c>
      <c r="D3415" s="59">
        <v>44</v>
      </c>
      <c r="E3415" s="59">
        <v>63</v>
      </c>
      <c r="F3415" s="59">
        <v>39</v>
      </c>
      <c r="G3415" s="59">
        <v>617</v>
      </c>
    </row>
    <row r="3416" spans="1:7" x14ac:dyDescent="0.25">
      <c r="A3416" s="59">
        <v>25</v>
      </c>
      <c r="B3416" s="59">
        <v>39</v>
      </c>
      <c r="C3416" s="59">
        <v>68</v>
      </c>
      <c r="D3416" s="59">
        <v>30</v>
      </c>
      <c r="E3416" s="59">
        <v>20</v>
      </c>
      <c r="F3416" s="59">
        <v>9</v>
      </c>
      <c r="G3416" s="59">
        <v>581</v>
      </c>
    </row>
    <row r="3417" spans="1:7" x14ac:dyDescent="0.25">
      <c r="A3417" s="59">
        <v>29</v>
      </c>
      <c r="B3417" s="59">
        <v>77</v>
      </c>
      <c r="C3417" s="59">
        <v>139</v>
      </c>
      <c r="D3417" s="59">
        <v>63</v>
      </c>
      <c r="E3417" s="59">
        <v>52</v>
      </c>
      <c r="F3417" s="59">
        <v>23</v>
      </c>
      <c r="G3417" s="59">
        <v>397</v>
      </c>
    </row>
    <row r="3418" spans="1:7" x14ac:dyDescent="0.25">
      <c r="A3418" s="59">
        <v>48</v>
      </c>
      <c r="B3418" s="59">
        <v>184</v>
      </c>
      <c r="C3418" s="59">
        <v>314</v>
      </c>
      <c r="D3418" s="59">
        <v>147</v>
      </c>
      <c r="E3418" s="59">
        <v>139</v>
      </c>
      <c r="F3418" s="59">
        <v>120</v>
      </c>
      <c r="G3418" s="59">
        <v>705</v>
      </c>
    </row>
    <row r="3419" spans="1:7" x14ac:dyDescent="0.25">
      <c r="A3419" s="59">
        <v>101</v>
      </c>
      <c r="B3419" s="59">
        <v>132</v>
      </c>
      <c r="C3419" s="59">
        <v>229</v>
      </c>
      <c r="D3419" s="59">
        <v>99</v>
      </c>
      <c r="E3419" s="59">
        <v>55</v>
      </c>
      <c r="F3419" s="59">
        <v>32</v>
      </c>
      <c r="G3419" s="59">
        <v>565</v>
      </c>
    </row>
    <row r="3420" spans="1:7" x14ac:dyDescent="0.25">
      <c r="A3420" s="59">
        <v>97</v>
      </c>
      <c r="B3420" s="59">
        <v>123</v>
      </c>
      <c r="C3420" s="59">
        <v>224</v>
      </c>
      <c r="D3420" s="59">
        <v>83</v>
      </c>
      <c r="E3420" s="59">
        <v>49</v>
      </c>
      <c r="F3420" s="59">
        <v>31</v>
      </c>
      <c r="G3420" s="59">
        <v>1073</v>
      </c>
    </row>
    <row r="3421" spans="1:7" x14ac:dyDescent="0.25">
      <c r="A3421" s="59">
        <v>39</v>
      </c>
      <c r="B3421" s="59">
        <v>88</v>
      </c>
      <c r="C3421" s="59">
        <v>159</v>
      </c>
      <c r="D3421" s="59">
        <v>72</v>
      </c>
      <c r="E3421" s="59">
        <v>56</v>
      </c>
      <c r="F3421" s="59">
        <v>27</v>
      </c>
      <c r="G3421" s="59">
        <v>606</v>
      </c>
    </row>
    <row r="3422" spans="1:7" x14ac:dyDescent="0.25">
      <c r="A3422" s="59">
        <v>33</v>
      </c>
      <c r="B3422" s="59">
        <v>60</v>
      </c>
      <c r="C3422" s="59">
        <v>109</v>
      </c>
      <c r="D3422" s="59">
        <v>50</v>
      </c>
      <c r="E3422" s="59">
        <v>33</v>
      </c>
      <c r="F3422" s="59">
        <v>15</v>
      </c>
      <c r="G3422" s="59">
        <v>1064</v>
      </c>
    </row>
    <row r="3423" spans="1:7" x14ac:dyDescent="0.25">
      <c r="A3423" s="59">
        <v>39</v>
      </c>
      <c r="B3423" s="59">
        <v>49</v>
      </c>
      <c r="C3423" s="59">
        <v>82</v>
      </c>
      <c r="D3423" s="59">
        <v>34</v>
      </c>
      <c r="E3423" s="59">
        <v>20</v>
      </c>
      <c r="F3423" s="59">
        <v>9</v>
      </c>
      <c r="G3423" s="59">
        <v>890</v>
      </c>
    </row>
    <row r="3424" spans="1:7" x14ac:dyDescent="0.25">
      <c r="A3424" s="59">
        <v>17</v>
      </c>
      <c r="B3424" s="59">
        <v>28</v>
      </c>
      <c r="C3424" s="59">
        <v>47</v>
      </c>
      <c r="D3424" s="59">
        <v>19</v>
      </c>
      <c r="E3424" s="59">
        <v>15</v>
      </c>
      <c r="F3424" s="59">
        <v>5</v>
      </c>
      <c r="G3424" s="59">
        <v>811</v>
      </c>
    </row>
    <row r="3425" spans="1:7" x14ac:dyDescent="0.25">
      <c r="A3425" s="59">
        <v>-11</v>
      </c>
      <c r="B3425" s="59">
        <v>61</v>
      </c>
      <c r="C3425" s="59">
        <v>104</v>
      </c>
      <c r="D3425" s="59">
        <v>44</v>
      </c>
      <c r="E3425" s="59">
        <v>64</v>
      </c>
      <c r="F3425" s="59">
        <v>39</v>
      </c>
      <c r="G3425" s="59">
        <v>617</v>
      </c>
    </row>
    <row r="3426" spans="1:7" x14ac:dyDescent="0.25">
      <c r="A3426" s="59">
        <v>22</v>
      </c>
      <c r="B3426" s="59">
        <v>56</v>
      </c>
      <c r="C3426" s="59">
        <v>97</v>
      </c>
      <c r="D3426" s="59">
        <v>42</v>
      </c>
      <c r="E3426" s="59">
        <v>37</v>
      </c>
      <c r="F3426" s="59">
        <v>13</v>
      </c>
      <c r="G3426" s="59">
        <v>384</v>
      </c>
    </row>
    <row r="3427" spans="1:7" x14ac:dyDescent="0.25">
      <c r="A3427" s="59">
        <v>104</v>
      </c>
      <c r="B3427" s="59">
        <v>135</v>
      </c>
      <c r="C3427" s="59">
        <v>223</v>
      </c>
      <c r="D3427" s="59">
        <v>90</v>
      </c>
      <c r="E3427" s="59">
        <v>56</v>
      </c>
      <c r="F3427" s="59">
        <v>29</v>
      </c>
      <c r="G3427" s="59">
        <v>1139</v>
      </c>
    </row>
    <row r="3428" spans="1:7" x14ac:dyDescent="0.25">
      <c r="A3428" s="59">
        <v>25</v>
      </c>
      <c r="B3428" s="59">
        <v>39</v>
      </c>
      <c r="C3428" s="59">
        <v>68</v>
      </c>
      <c r="D3428" s="59">
        <v>30</v>
      </c>
      <c r="E3428" s="59">
        <v>20</v>
      </c>
      <c r="F3428" s="59">
        <v>9</v>
      </c>
      <c r="G3428" s="59">
        <v>581</v>
      </c>
    </row>
    <row r="3429" spans="1:7" x14ac:dyDescent="0.25">
      <c r="A3429" s="59">
        <v>28</v>
      </c>
      <c r="B3429" s="59">
        <v>77</v>
      </c>
      <c r="C3429" s="59">
        <v>139</v>
      </c>
      <c r="D3429" s="59">
        <v>63</v>
      </c>
      <c r="E3429" s="59">
        <v>53</v>
      </c>
      <c r="F3429" s="59">
        <v>23</v>
      </c>
      <c r="G3429" s="59">
        <v>397</v>
      </c>
    </row>
    <row r="3430" spans="1:7" x14ac:dyDescent="0.25">
      <c r="A3430" s="59">
        <v>97</v>
      </c>
      <c r="B3430" s="59">
        <v>123</v>
      </c>
      <c r="C3430" s="59">
        <v>224</v>
      </c>
      <c r="D3430" s="59">
        <v>66</v>
      </c>
      <c r="E3430" s="59">
        <v>49</v>
      </c>
      <c r="F3430" s="59">
        <v>31</v>
      </c>
      <c r="G3430" s="59">
        <v>1073</v>
      </c>
    </row>
    <row r="3431" spans="1:7" x14ac:dyDescent="0.25">
      <c r="A3431" s="59">
        <v>61</v>
      </c>
      <c r="B3431" s="59">
        <v>68</v>
      </c>
      <c r="C3431" s="59">
        <v>113</v>
      </c>
      <c r="D3431" s="59">
        <v>46</v>
      </c>
      <c r="E3431" s="59">
        <v>22</v>
      </c>
      <c r="F3431" s="59">
        <v>12</v>
      </c>
      <c r="G3431" s="59">
        <v>880</v>
      </c>
    </row>
    <row r="3432" spans="1:7" x14ac:dyDescent="0.25">
      <c r="A3432" s="59">
        <v>87</v>
      </c>
      <c r="B3432" s="59">
        <v>91</v>
      </c>
      <c r="C3432" s="59">
        <v>153</v>
      </c>
      <c r="D3432" s="59">
        <v>63</v>
      </c>
      <c r="E3432" s="59">
        <v>26</v>
      </c>
      <c r="F3432" s="59">
        <v>17</v>
      </c>
      <c r="G3432" s="59">
        <v>864</v>
      </c>
    </row>
    <row r="3433" spans="1:7" x14ac:dyDescent="0.25">
      <c r="A3433" s="59">
        <v>48</v>
      </c>
      <c r="B3433" s="59">
        <v>184</v>
      </c>
      <c r="C3433" s="59">
        <v>314</v>
      </c>
      <c r="D3433" s="59">
        <v>182</v>
      </c>
      <c r="E3433" s="59">
        <v>139</v>
      </c>
      <c r="F3433" s="59">
        <v>120</v>
      </c>
      <c r="G3433" s="59">
        <v>705</v>
      </c>
    </row>
    <row r="3434" spans="1:7" x14ac:dyDescent="0.25">
      <c r="A3434" s="59">
        <v>101</v>
      </c>
      <c r="B3434" s="59">
        <v>132</v>
      </c>
      <c r="C3434" s="59">
        <v>229</v>
      </c>
      <c r="D3434" s="59">
        <v>99</v>
      </c>
      <c r="E3434" s="59">
        <v>55</v>
      </c>
      <c r="F3434" s="59">
        <v>32</v>
      </c>
      <c r="G3434" s="59">
        <v>565</v>
      </c>
    </row>
    <row r="3435" spans="1:7" x14ac:dyDescent="0.25">
      <c r="A3435" s="59">
        <v>144</v>
      </c>
      <c r="B3435" s="59">
        <v>172</v>
      </c>
      <c r="C3435" s="59">
        <v>283</v>
      </c>
      <c r="D3435" s="59">
        <v>153</v>
      </c>
      <c r="E3435" s="59">
        <v>63</v>
      </c>
      <c r="F3435" s="59">
        <v>37</v>
      </c>
      <c r="G3435" s="59">
        <v>810</v>
      </c>
    </row>
    <row r="3436" spans="1:7" x14ac:dyDescent="0.25">
      <c r="A3436" s="59">
        <v>141</v>
      </c>
      <c r="B3436" s="59">
        <v>161</v>
      </c>
      <c r="C3436" s="59">
        <v>275</v>
      </c>
      <c r="D3436" s="59">
        <v>129</v>
      </c>
      <c r="E3436" s="59">
        <v>55</v>
      </c>
      <c r="F3436" s="59">
        <v>35</v>
      </c>
      <c r="G3436" s="59">
        <v>678</v>
      </c>
    </row>
    <row r="3437" spans="1:7" x14ac:dyDescent="0.25">
      <c r="A3437" s="59">
        <v>12</v>
      </c>
      <c r="B3437" s="59">
        <v>60</v>
      </c>
      <c r="C3437" s="59">
        <v>108</v>
      </c>
      <c r="D3437" s="59">
        <v>49</v>
      </c>
      <c r="E3437" s="59">
        <v>47</v>
      </c>
      <c r="F3437" s="59">
        <v>18</v>
      </c>
      <c r="G3437" s="59">
        <v>414</v>
      </c>
    </row>
    <row r="3438" spans="1:7" x14ac:dyDescent="0.25">
      <c r="A3438" s="59">
        <v>22</v>
      </c>
      <c r="B3438" s="59">
        <v>33</v>
      </c>
      <c r="C3438" s="59">
        <v>55</v>
      </c>
      <c r="D3438" s="59">
        <v>22</v>
      </c>
      <c r="E3438" s="59">
        <v>16</v>
      </c>
      <c r="F3438" s="59">
        <v>6</v>
      </c>
      <c r="G3438" s="59">
        <v>865</v>
      </c>
    </row>
    <row r="3439" spans="1:7" x14ac:dyDescent="0.25">
      <c r="A3439" s="59">
        <v>12</v>
      </c>
      <c r="B3439" s="59">
        <v>25</v>
      </c>
      <c r="C3439" s="59">
        <v>41</v>
      </c>
      <c r="D3439" s="59">
        <v>16</v>
      </c>
      <c r="E3439" s="59">
        <v>15</v>
      </c>
      <c r="F3439" s="59">
        <v>4</v>
      </c>
      <c r="G3439" s="59">
        <v>484</v>
      </c>
    </row>
    <row r="3440" spans="1:7" x14ac:dyDescent="0.25">
      <c r="A3440" s="59">
        <v>8</v>
      </c>
      <c r="B3440" s="59">
        <v>68</v>
      </c>
      <c r="C3440" s="59">
        <v>104</v>
      </c>
      <c r="D3440" s="59">
        <v>37</v>
      </c>
      <c r="E3440" s="59">
        <v>58</v>
      </c>
      <c r="F3440" s="59">
        <v>33</v>
      </c>
      <c r="G3440" s="59">
        <v>540</v>
      </c>
    </row>
    <row r="3441" spans="1:7" x14ac:dyDescent="0.25">
      <c r="A3441" s="59">
        <v>113</v>
      </c>
      <c r="B3441" s="59">
        <v>146</v>
      </c>
      <c r="C3441" s="59">
        <v>288</v>
      </c>
      <c r="D3441" s="59">
        <v>103</v>
      </c>
      <c r="E3441" s="59">
        <v>60</v>
      </c>
      <c r="F3441" s="59">
        <v>40</v>
      </c>
      <c r="G3441" s="59">
        <v>1292</v>
      </c>
    </row>
    <row r="3442" spans="1:7" x14ac:dyDescent="0.25">
      <c r="A3442" s="59">
        <v>777</v>
      </c>
      <c r="B3442" s="59">
        <v>612</v>
      </c>
      <c r="C3442" s="59">
        <v>658</v>
      </c>
      <c r="D3442" s="59">
        <v>52</v>
      </c>
      <c r="E3442" s="59">
        <v>46</v>
      </c>
      <c r="F3442" s="59">
        <v>17</v>
      </c>
      <c r="G3442" s="59">
        <v>-2033</v>
      </c>
    </row>
    <row r="3443" spans="1:7" x14ac:dyDescent="0.25">
      <c r="A3443" s="59">
        <v>1</v>
      </c>
      <c r="B3443" s="59">
        <v>48</v>
      </c>
      <c r="C3443" s="59">
        <v>85</v>
      </c>
      <c r="D3443" s="59">
        <v>38</v>
      </c>
      <c r="E3443" s="59">
        <v>44</v>
      </c>
      <c r="F3443" s="59">
        <v>14</v>
      </c>
      <c r="G3443" s="59">
        <v>248</v>
      </c>
    </row>
    <row r="3444" spans="1:7" x14ac:dyDescent="0.25">
      <c r="A3444" s="59">
        <v>28</v>
      </c>
      <c r="B3444" s="59">
        <v>38</v>
      </c>
      <c r="C3444" s="59">
        <v>62</v>
      </c>
      <c r="D3444" s="59">
        <v>25</v>
      </c>
      <c r="E3444" s="59">
        <v>17</v>
      </c>
      <c r="F3444" s="59">
        <v>7</v>
      </c>
      <c r="G3444" s="59">
        <v>851</v>
      </c>
    </row>
    <row r="3445" spans="1:7" x14ac:dyDescent="0.25">
      <c r="A3445" s="59">
        <v>43</v>
      </c>
      <c r="B3445" s="59">
        <v>43</v>
      </c>
      <c r="C3445" s="59">
        <v>43</v>
      </c>
      <c r="D3445" s="59">
        <v>0</v>
      </c>
      <c r="E3445" s="59">
        <v>11</v>
      </c>
      <c r="F3445" s="59">
        <v>0</v>
      </c>
      <c r="G3445" s="59">
        <v>516</v>
      </c>
    </row>
    <row r="3446" spans="1:7" x14ac:dyDescent="0.25">
      <c r="A3446" s="59">
        <v>1</v>
      </c>
      <c r="B3446" s="59">
        <v>88</v>
      </c>
      <c r="C3446" s="59">
        <v>150</v>
      </c>
      <c r="D3446" s="59">
        <v>63</v>
      </c>
      <c r="E3446" s="59">
        <v>81</v>
      </c>
      <c r="F3446" s="59">
        <v>57</v>
      </c>
      <c r="G3446" s="59">
        <v>332</v>
      </c>
    </row>
    <row r="3447" spans="1:7" x14ac:dyDescent="0.25">
      <c r="A3447" s="59">
        <v>-12</v>
      </c>
      <c r="B3447" s="59">
        <v>36</v>
      </c>
      <c r="C3447" s="59">
        <v>64</v>
      </c>
      <c r="D3447" s="59">
        <v>29</v>
      </c>
      <c r="E3447" s="59">
        <v>42</v>
      </c>
      <c r="F3447" s="59">
        <v>11</v>
      </c>
      <c r="G3447" s="59">
        <v>215</v>
      </c>
    </row>
    <row r="3448" spans="1:7" x14ac:dyDescent="0.25">
      <c r="A3448" s="59">
        <v>66</v>
      </c>
      <c r="B3448" s="59">
        <v>90</v>
      </c>
      <c r="C3448" s="59">
        <v>150</v>
      </c>
      <c r="D3448" s="59">
        <v>61</v>
      </c>
      <c r="E3448" s="59">
        <v>39</v>
      </c>
      <c r="F3448" s="59">
        <v>19</v>
      </c>
      <c r="G3448" s="59">
        <v>322</v>
      </c>
    </row>
    <row r="3449" spans="1:7" x14ac:dyDescent="0.25">
      <c r="A3449" s="59">
        <v>61</v>
      </c>
      <c r="B3449" s="59">
        <v>96</v>
      </c>
      <c r="C3449" s="59">
        <v>159</v>
      </c>
      <c r="D3449" s="59">
        <v>64</v>
      </c>
      <c r="E3449" s="59">
        <v>48</v>
      </c>
      <c r="F3449" s="59">
        <v>21</v>
      </c>
      <c r="G3449" s="59">
        <v>460</v>
      </c>
    </row>
    <row r="3450" spans="1:7" x14ac:dyDescent="0.25">
      <c r="A3450" s="59">
        <v>316</v>
      </c>
      <c r="B3450" s="59">
        <v>369</v>
      </c>
      <c r="C3450" s="59">
        <v>647</v>
      </c>
      <c r="D3450" s="59">
        <v>236</v>
      </c>
      <c r="E3450" s="59">
        <v>130</v>
      </c>
      <c r="F3450" s="59">
        <v>107</v>
      </c>
      <c r="G3450" s="59">
        <v>1565</v>
      </c>
    </row>
    <row r="3451" spans="1:7" x14ac:dyDescent="0.25">
      <c r="A3451" s="59">
        <v>-420</v>
      </c>
      <c r="B3451" s="59">
        <v>-187</v>
      </c>
      <c r="C3451" s="59">
        <v>123</v>
      </c>
      <c r="D3451" s="59">
        <v>326</v>
      </c>
      <c r="E3451" s="59">
        <v>109</v>
      </c>
      <c r="F3451" s="59">
        <v>96</v>
      </c>
      <c r="G3451" s="59">
        <v>3422</v>
      </c>
    </row>
    <row r="3452" spans="1:7" x14ac:dyDescent="0.25">
      <c r="A3452" s="59">
        <v>199</v>
      </c>
      <c r="B3452" s="59">
        <v>191</v>
      </c>
      <c r="C3452" s="59">
        <v>320</v>
      </c>
      <c r="D3452" s="59">
        <v>98</v>
      </c>
      <c r="E3452" s="59">
        <v>44</v>
      </c>
      <c r="F3452" s="59">
        <v>36</v>
      </c>
      <c r="G3452" s="59">
        <v>994</v>
      </c>
    </row>
    <row r="3453" spans="1:7" x14ac:dyDescent="0.25">
      <c r="A3453" s="59">
        <v>184</v>
      </c>
      <c r="B3453" s="59">
        <v>178</v>
      </c>
      <c r="C3453" s="59">
        <v>298</v>
      </c>
      <c r="D3453" s="59">
        <v>93</v>
      </c>
      <c r="E3453" s="59">
        <v>42</v>
      </c>
      <c r="F3453" s="59">
        <v>34</v>
      </c>
      <c r="G3453" s="59">
        <v>941</v>
      </c>
    </row>
    <row r="3454" spans="1:7" x14ac:dyDescent="0.25">
      <c r="A3454" s="59">
        <v>145</v>
      </c>
      <c r="B3454" s="59">
        <v>145</v>
      </c>
      <c r="C3454" s="59">
        <v>243</v>
      </c>
      <c r="D3454" s="59">
        <v>86</v>
      </c>
      <c r="E3454" s="59">
        <v>37</v>
      </c>
      <c r="F3454" s="59">
        <v>28</v>
      </c>
      <c r="G3454" s="59">
        <v>598</v>
      </c>
    </row>
    <row r="3455" spans="1:7" x14ac:dyDescent="0.25">
      <c r="A3455" s="59">
        <v>-392</v>
      </c>
      <c r="B3455" s="59">
        <v>-95</v>
      </c>
      <c r="C3455" s="59">
        <v>77</v>
      </c>
      <c r="D3455" s="59">
        <v>146</v>
      </c>
      <c r="E3455" s="59">
        <v>176</v>
      </c>
      <c r="F3455" s="59">
        <v>156</v>
      </c>
      <c r="G3455" s="59">
        <v>2615</v>
      </c>
    </row>
    <row r="3456" spans="1:7" x14ac:dyDescent="0.25">
      <c r="A3456" s="59">
        <v>247</v>
      </c>
      <c r="B3456" s="59">
        <v>277</v>
      </c>
      <c r="C3456" s="59">
        <v>538</v>
      </c>
      <c r="D3456" s="59">
        <v>239</v>
      </c>
      <c r="E3456" s="59">
        <v>91</v>
      </c>
      <c r="F3456" s="59">
        <v>74</v>
      </c>
      <c r="G3456" s="59">
        <v>1319</v>
      </c>
    </row>
    <row r="3457" spans="1:7" x14ac:dyDescent="0.25">
      <c r="A3457" s="59">
        <v>508</v>
      </c>
      <c r="B3457" s="59">
        <v>546</v>
      </c>
      <c r="C3457" s="59">
        <v>902</v>
      </c>
      <c r="D3457" s="59">
        <v>342</v>
      </c>
      <c r="E3457" s="59">
        <v>166</v>
      </c>
      <c r="F3457" s="59">
        <v>127</v>
      </c>
      <c r="G3457" s="59">
        <v>2617</v>
      </c>
    </row>
    <row r="3458" spans="1:7" x14ac:dyDescent="0.25">
      <c r="A3458" s="59">
        <v>84</v>
      </c>
      <c r="B3458" s="59">
        <v>99</v>
      </c>
      <c r="C3458" s="59">
        <v>174</v>
      </c>
      <c r="D3458" s="59">
        <v>77</v>
      </c>
      <c r="E3458" s="59">
        <v>35</v>
      </c>
      <c r="F3458" s="59">
        <v>25</v>
      </c>
      <c r="G3458" s="59">
        <v>581</v>
      </c>
    </row>
    <row r="3459" spans="1:7" x14ac:dyDescent="0.25">
      <c r="A3459" s="59">
        <v>39</v>
      </c>
      <c r="B3459" s="59">
        <v>88</v>
      </c>
      <c r="C3459" s="59">
        <v>159</v>
      </c>
      <c r="D3459" s="59">
        <v>72</v>
      </c>
      <c r="E3459" s="59">
        <v>56</v>
      </c>
      <c r="F3459" s="59">
        <v>27</v>
      </c>
      <c r="G3459" s="59">
        <v>606</v>
      </c>
    </row>
    <row r="3460" spans="1:7" x14ac:dyDescent="0.25">
      <c r="A3460" s="59">
        <v>63</v>
      </c>
      <c r="B3460" s="59">
        <v>70</v>
      </c>
      <c r="C3460" s="59">
        <v>117</v>
      </c>
      <c r="D3460" s="59">
        <v>48</v>
      </c>
      <c r="E3460" s="59">
        <v>22</v>
      </c>
      <c r="F3460" s="59">
        <v>13</v>
      </c>
      <c r="G3460" s="59">
        <v>839</v>
      </c>
    </row>
    <row r="3461" spans="1:7" x14ac:dyDescent="0.25">
      <c r="A3461" s="59">
        <v>87</v>
      </c>
      <c r="B3461" s="59">
        <v>91</v>
      </c>
      <c r="C3461" s="59">
        <v>153</v>
      </c>
      <c r="D3461" s="59">
        <v>63</v>
      </c>
      <c r="E3461" s="59">
        <v>26</v>
      </c>
      <c r="F3461" s="59">
        <v>17</v>
      </c>
      <c r="G3461" s="59">
        <v>864</v>
      </c>
    </row>
    <row r="3462" spans="1:7" x14ac:dyDescent="0.25">
      <c r="A3462" s="59">
        <v>-10</v>
      </c>
      <c r="B3462" s="59">
        <v>61</v>
      </c>
      <c r="C3462" s="59">
        <v>104</v>
      </c>
      <c r="D3462" s="59">
        <v>44</v>
      </c>
      <c r="E3462" s="59">
        <v>63</v>
      </c>
      <c r="F3462" s="59">
        <v>39</v>
      </c>
      <c r="G3462" s="59">
        <v>-508</v>
      </c>
    </row>
    <row r="3463" spans="1:7" x14ac:dyDescent="0.25">
      <c r="A3463" s="59">
        <v>57</v>
      </c>
      <c r="B3463" s="59">
        <v>79</v>
      </c>
      <c r="C3463" s="59">
        <v>125</v>
      </c>
      <c r="D3463" s="59">
        <v>47</v>
      </c>
      <c r="E3463" s="59">
        <v>35</v>
      </c>
      <c r="F3463" s="59">
        <v>14</v>
      </c>
      <c r="G3463" s="59">
        <v>366</v>
      </c>
    </row>
    <row r="3464" spans="1:7" x14ac:dyDescent="0.25">
      <c r="A3464" s="59">
        <v>29</v>
      </c>
      <c r="B3464" s="59">
        <v>54</v>
      </c>
      <c r="C3464" s="59">
        <v>89</v>
      </c>
      <c r="D3464" s="59">
        <v>36</v>
      </c>
      <c r="E3464" s="59">
        <v>31</v>
      </c>
      <c r="F3464" s="59">
        <v>11</v>
      </c>
      <c r="G3464" s="59">
        <v>458</v>
      </c>
    </row>
    <row r="3465" spans="1:7" x14ac:dyDescent="0.25">
      <c r="A3465" s="59">
        <v>26</v>
      </c>
      <c r="B3465" s="59">
        <v>38</v>
      </c>
      <c r="C3465" s="59">
        <v>62</v>
      </c>
      <c r="D3465" s="59">
        <v>25</v>
      </c>
      <c r="E3465" s="59">
        <v>18</v>
      </c>
      <c r="F3465" s="59">
        <v>7</v>
      </c>
      <c r="G3465" s="59">
        <v>851</v>
      </c>
    </row>
    <row r="3466" spans="1:7" x14ac:dyDescent="0.25">
      <c r="A3466" s="59">
        <v>21</v>
      </c>
      <c r="B3466" s="59">
        <v>49</v>
      </c>
      <c r="C3466" s="59">
        <v>89</v>
      </c>
      <c r="D3466" s="59">
        <v>41</v>
      </c>
      <c r="E3466" s="59">
        <v>32</v>
      </c>
      <c r="F3466" s="59">
        <v>12</v>
      </c>
      <c r="G3466" s="59">
        <v>1007</v>
      </c>
    </row>
    <row r="3467" spans="1:7" x14ac:dyDescent="0.25">
      <c r="A3467" s="59">
        <v>61</v>
      </c>
      <c r="B3467" s="59">
        <v>96</v>
      </c>
      <c r="C3467" s="59">
        <v>159</v>
      </c>
      <c r="D3467" s="59">
        <v>64</v>
      </c>
      <c r="E3467" s="59">
        <v>48</v>
      </c>
      <c r="F3467" s="59">
        <v>21</v>
      </c>
      <c r="G3467" s="59">
        <v>460</v>
      </c>
    </row>
    <row r="3468" spans="1:7" x14ac:dyDescent="0.25">
      <c r="A3468" s="59">
        <v>-58</v>
      </c>
      <c r="B3468" s="59">
        <v>19</v>
      </c>
      <c r="C3468" s="59">
        <v>138</v>
      </c>
      <c r="D3468" s="59">
        <v>126</v>
      </c>
      <c r="E3468" s="59">
        <v>57</v>
      </c>
      <c r="F3468" s="59">
        <v>37</v>
      </c>
      <c r="G3468" s="59">
        <v>1439</v>
      </c>
    </row>
    <row r="3469" spans="1:7" x14ac:dyDescent="0.25">
      <c r="A3469" s="59">
        <v>-11</v>
      </c>
      <c r="B3469" s="59">
        <v>36</v>
      </c>
      <c r="C3469" s="59">
        <v>64</v>
      </c>
      <c r="D3469" s="59">
        <v>29</v>
      </c>
      <c r="E3469" s="59">
        <v>41</v>
      </c>
      <c r="F3469" s="59">
        <v>11</v>
      </c>
      <c r="G3469" s="59">
        <v>-347</v>
      </c>
    </row>
    <row r="3470" spans="1:7" x14ac:dyDescent="0.25">
      <c r="A3470" s="59">
        <v>3</v>
      </c>
      <c r="B3470" s="59">
        <v>88</v>
      </c>
      <c r="C3470" s="59">
        <v>150</v>
      </c>
      <c r="D3470" s="59">
        <v>63</v>
      </c>
      <c r="E3470" s="59">
        <v>80</v>
      </c>
      <c r="F3470" s="59">
        <v>57</v>
      </c>
      <c r="G3470" s="59">
        <v>332</v>
      </c>
    </row>
    <row r="3471" spans="1:7" x14ac:dyDescent="0.25">
      <c r="A3471" s="59">
        <v>25</v>
      </c>
      <c r="B3471" s="59">
        <v>60</v>
      </c>
      <c r="C3471" s="59">
        <v>104</v>
      </c>
      <c r="D3471" s="59">
        <v>45</v>
      </c>
      <c r="E3471" s="59">
        <v>39</v>
      </c>
      <c r="F3471" s="59">
        <v>14</v>
      </c>
      <c r="G3471" s="59">
        <v>253</v>
      </c>
    </row>
    <row r="3472" spans="1:7" x14ac:dyDescent="0.25">
      <c r="A3472" s="59">
        <v>28</v>
      </c>
      <c r="B3472" s="59">
        <v>77</v>
      </c>
      <c r="C3472" s="59">
        <v>139</v>
      </c>
      <c r="D3472" s="59">
        <v>63</v>
      </c>
      <c r="E3472" s="59">
        <v>53</v>
      </c>
      <c r="F3472" s="59">
        <v>23</v>
      </c>
      <c r="G3472" s="59">
        <v>397</v>
      </c>
    </row>
    <row r="3473" spans="1:7" x14ac:dyDescent="0.25">
      <c r="A3473" s="59">
        <v>47</v>
      </c>
      <c r="B3473" s="59">
        <v>184</v>
      </c>
      <c r="C3473" s="59">
        <v>314</v>
      </c>
      <c r="D3473" s="59">
        <v>159</v>
      </c>
      <c r="E3473" s="59">
        <v>140</v>
      </c>
      <c r="F3473" s="59">
        <v>120</v>
      </c>
      <c r="G3473" s="59">
        <v>705</v>
      </c>
    </row>
    <row r="3474" spans="1:7" x14ac:dyDescent="0.25">
      <c r="A3474" s="59">
        <v>73</v>
      </c>
      <c r="B3474" s="59">
        <v>87</v>
      </c>
      <c r="C3474" s="59">
        <v>154</v>
      </c>
      <c r="D3474" s="59">
        <v>68</v>
      </c>
      <c r="E3474" s="59">
        <v>32</v>
      </c>
      <c r="F3474" s="59">
        <v>22</v>
      </c>
      <c r="G3474" s="59">
        <v>587</v>
      </c>
    </row>
    <row r="3475" spans="1:7" x14ac:dyDescent="0.25">
      <c r="A3475" s="59">
        <v>22</v>
      </c>
      <c r="B3475" s="59">
        <v>33</v>
      </c>
      <c r="C3475" s="59">
        <v>55</v>
      </c>
      <c r="D3475" s="59">
        <v>22</v>
      </c>
      <c r="E3475" s="59">
        <v>16</v>
      </c>
      <c r="F3475" s="59">
        <v>6</v>
      </c>
      <c r="G3475" s="59">
        <v>865</v>
      </c>
    </row>
    <row r="3476" spans="1:7" x14ac:dyDescent="0.25">
      <c r="A3476" s="59">
        <v>141</v>
      </c>
      <c r="B3476" s="59">
        <v>161</v>
      </c>
      <c r="C3476" s="59">
        <v>275</v>
      </c>
      <c r="D3476" s="59">
        <v>64</v>
      </c>
      <c r="E3476" s="59">
        <v>55</v>
      </c>
      <c r="F3476" s="59">
        <v>35</v>
      </c>
      <c r="G3476" s="59">
        <v>-1278</v>
      </c>
    </row>
    <row r="3477" spans="1:7" x14ac:dyDescent="0.25">
      <c r="A3477" s="59">
        <v>14</v>
      </c>
      <c r="B3477" s="59">
        <v>25</v>
      </c>
      <c r="C3477" s="59">
        <v>41</v>
      </c>
      <c r="D3477" s="59">
        <v>16</v>
      </c>
      <c r="E3477" s="59">
        <v>14</v>
      </c>
      <c r="F3477" s="59">
        <v>4</v>
      </c>
      <c r="G3477" s="59">
        <v>484</v>
      </c>
    </row>
    <row r="3478" spans="1:7" x14ac:dyDescent="0.25">
      <c r="A3478" s="59">
        <v>142</v>
      </c>
      <c r="B3478" s="59">
        <v>172</v>
      </c>
      <c r="C3478" s="59">
        <v>283</v>
      </c>
      <c r="D3478" s="59">
        <v>111</v>
      </c>
      <c r="E3478" s="59">
        <v>64</v>
      </c>
      <c r="F3478" s="59">
        <v>37</v>
      </c>
      <c r="G3478" s="59">
        <v>810</v>
      </c>
    </row>
    <row r="3479" spans="1:7" x14ac:dyDescent="0.25">
      <c r="A3479" s="59">
        <v>26</v>
      </c>
      <c r="B3479" s="59">
        <v>62</v>
      </c>
      <c r="C3479" s="59">
        <v>107</v>
      </c>
      <c r="D3479" s="59">
        <v>46</v>
      </c>
      <c r="E3479" s="59">
        <v>40</v>
      </c>
      <c r="F3479" s="59">
        <v>15</v>
      </c>
      <c r="G3479" s="59">
        <v>415</v>
      </c>
    </row>
    <row r="3480" spans="1:7" x14ac:dyDescent="0.25">
      <c r="A3480" s="59">
        <v>26</v>
      </c>
      <c r="B3480" s="59">
        <v>51</v>
      </c>
      <c r="C3480" s="59">
        <v>84</v>
      </c>
      <c r="D3480" s="59">
        <v>34</v>
      </c>
      <c r="E3480" s="59">
        <v>30</v>
      </c>
      <c r="F3480" s="59">
        <v>10</v>
      </c>
      <c r="G3480" s="59">
        <v>428</v>
      </c>
    </row>
    <row r="3481" spans="1:7" x14ac:dyDescent="0.25">
      <c r="A3481" s="59">
        <v>345</v>
      </c>
      <c r="B3481" s="59">
        <v>367</v>
      </c>
      <c r="C3481" s="59">
        <v>672</v>
      </c>
      <c r="D3481" s="59">
        <v>269</v>
      </c>
      <c r="E3481" s="59">
        <v>109</v>
      </c>
      <c r="F3481" s="59">
        <v>96</v>
      </c>
      <c r="G3481" s="59">
        <v>1296</v>
      </c>
    </row>
    <row r="3482" spans="1:7" x14ac:dyDescent="0.25">
      <c r="A3482" s="59">
        <v>54</v>
      </c>
      <c r="B3482" s="59">
        <v>68</v>
      </c>
      <c r="C3482" s="59">
        <v>119</v>
      </c>
      <c r="D3482" s="59">
        <v>52</v>
      </c>
      <c r="E3482" s="59">
        <v>27</v>
      </c>
      <c r="F3482" s="59">
        <v>17</v>
      </c>
      <c r="G3482" s="59">
        <v>554</v>
      </c>
    </row>
    <row r="3483" spans="1:7" x14ac:dyDescent="0.25">
      <c r="A3483" s="59">
        <v>41</v>
      </c>
      <c r="B3483" s="59">
        <v>79</v>
      </c>
      <c r="C3483" s="59">
        <v>130</v>
      </c>
      <c r="D3483" s="59">
        <v>52</v>
      </c>
      <c r="E3483" s="59">
        <v>46</v>
      </c>
      <c r="F3483" s="59">
        <v>17</v>
      </c>
      <c r="G3483" s="59">
        <v>-587</v>
      </c>
    </row>
    <row r="3484" spans="1:7" x14ac:dyDescent="0.25">
      <c r="A3484" s="59">
        <v>184</v>
      </c>
      <c r="B3484" s="59">
        <v>178</v>
      </c>
      <c r="C3484" s="59">
        <v>298</v>
      </c>
      <c r="D3484" s="59">
        <v>85</v>
      </c>
      <c r="E3484" s="59">
        <v>42</v>
      </c>
      <c r="F3484" s="59">
        <v>34</v>
      </c>
      <c r="G3484" s="59">
        <v>941</v>
      </c>
    </row>
    <row r="3485" spans="1:7" x14ac:dyDescent="0.25">
      <c r="A3485" s="59">
        <v>145</v>
      </c>
      <c r="B3485" s="59">
        <v>145</v>
      </c>
      <c r="C3485" s="59">
        <v>243</v>
      </c>
      <c r="D3485" s="59">
        <v>90</v>
      </c>
      <c r="E3485" s="59">
        <v>37</v>
      </c>
      <c r="F3485" s="59">
        <v>28</v>
      </c>
      <c r="G3485" s="59">
        <v>598</v>
      </c>
    </row>
    <row r="3486" spans="1:7" x14ac:dyDescent="0.25">
      <c r="A3486" s="59">
        <v>3</v>
      </c>
      <c r="B3486" s="59">
        <v>88</v>
      </c>
      <c r="C3486" s="59">
        <v>150</v>
      </c>
      <c r="D3486" s="59">
        <v>63</v>
      </c>
      <c r="E3486" s="59">
        <v>80</v>
      </c>
      <c r="F3486" s="59">
        <v>57</v>
      </c>
      <c r="G3486" s="59">
        <v>332</v>
      </c>
    </row>
    <row r="3487" spans="1:7" x14ac:dyDescent="0.25">
      <c r="A3487" s="59">
        <v>26</v>
      </c>
      <c r="B3487" s="59">
        <v>60</v>
      </c>
      <c r="C3487" s="59">
        <v>104</v>
      </c>
      <c r="D3487" s="59">
        <v>45</v>
      </c>
      <c r="E3487" s="59">
        <v>38</v>
      </c>
      <c r="F3487" s="59">
        <v>14</v>
      </c>
      <c r="G3487" s="59">
        <v>253</v>
      </c>
    </row>
    <row r="3488" spans="1:7" x14ac:dyDescent="0.25">
      <c r="A3488" s="59">
        <v>-12</v>
      </c>
      <c r="B3488" s="59">
        <v>36</v>
      </c>
      <c r="C3488" s="59">
        <v>64</v>
      </c>
      <c r="D3488" s="59">
        <v>29</v>
      </c>
      <c r="E3488" s="59">
        <v>42</v>
      </c>
      <c r="F3488" s="59">
        <v>11</v>
      </c>
      <c r="G3488" s="59">
        <v>215</v>
      </c>
    </row>
    <row r="3489" spans="1:7" x14ac:dyDescent="0.25">
      <c r="A3489" s="59">
        <v>68</v>
      </c>
      <c r="B3489" s="59">
        <v>90</v>
      </c>
      <c r="C3489" s="59">
        <v>150</v>
      </c>
      <c r="D3489" s="59">
        <v>61</v>
      </c>
      <c r="E3489" s="59">
        <v>38</v>
      </c>
      <c r="F3489" s="59">
        <v>19</v>
      </c>
      <c r="G3489" s="59">
        <v>322</v>
      </c>
    </row>
    <row r="3490" spans="1:7" x14ac:dyDescent="0.25">
      <c r="A3490" s="59">
        <v>61</v>
      </c>
      <c r="B3490" s="59">
        <v>96</v>
      </c>
      <c r="C3490" s="59">
        <v>159</v>
      </c>
      <c r="D3490" s="59">
        <v>64</v>
      </c>
      <c r="E3490" s="59">
        <v>48</v>
      </c>
      <c r="F3490" s="59">
        <v>21</v>
      </c>
      <c r="G3490" s="59">
        <v>460</v>
      </c>
    </row>
    <row r="3491" spans="1:7" x14ac:dyDescent="0.25">
      <c r="A3491" s="59">
        <v>-57</v>
      </c>
      <c r="B3491" s="59">
        <v>19</v>
      </c>
      <c r="C3491" s="59">
        <v>138</v>
      </c>
      <c r="D3491" s="59">
        <v>118</v>
      </c>
      <c r="E3491" s="59">
        <v>56</v>
      </c>
      <c r="F3491" s="59">
        <v>37</v>
      </c>
      <c r="G3491" s="59">
        <v>1439</v>
      </c>
    </row>
    <row r="3492" spans="1:7" x14ac:dyDescent="0.25">
      <c r="A3492" s="59">
        <v>33</v>
      </c>
      <c r="B3492" s="59">
        <v>60</v>
      </c>
      <c r="C3492" s="59">
        <v>109</v>
      </c>
      <c r="D3492" s="59">
        <v>50</v>
      </c>
      <c r="E3492" s="59">
        <v>33</v>
      </c>
      <c r="F3492" s="59">
        <v>15</v>
      </c>
      <c r="G3492" s="59">
        <v>1064</v>
      </c>
    </row>
    <row r="3493" spans="1:7" x14ac:dyDescent="0.25">
      <c r="A3493" s="59">
        <v>21</v>
      </c>
      <c r="B3493" s="59">
        <v>56</v>
      </c>
      <c r="C3493" s="59">
        <v>97</v>
      </c>
      <c r="D3493" s="59">
        <v>42</v>
      </c>
      <c r="E3493" s="59">
        <v>38</v>
      </c>
      <c r="F3493" s="59">
        <v>13</v>
      </c>
      <c r="G3493" s="59">
        <v>384</v>
      </c>
    </row>
    <row r="3494" spans="1:7" x14ac:dyDescent="0.25">
      <c r="A3494" s="59">
        <v>37</v>
      </c>
      <c r="B3494" s="59">
        <v>88</v>
      </c>
      <c r="C3494" s="59">
        <v>159</v>
      </c>
      <c r="D3494" s="59">
        <v>72</v>
      </c>
      <c r="E3494" s="59">
        <v>57</v>
      </c>
      <c r="F3494" s="59">
        <v>27</v>
      </c>
      <c r="G3494" s="59">
        <v>606</v>
      </c>
    </row>
    <row r="3495" spans="1:7" x14ac:dyDescent="0.25">
      <c r="A3495" s="59">
        <v>39</v>
      </c>
      <c r="B3495" s="59">
        <v>48</v>
      </c>
      <c r="C3495" s="59">
        <v>79</v>
      </c>
      <c r="D3495" s="59">
        <v>32</v>
      </c>
      <c r="E3495" s="59">
        <v>19</v>
      </c>
      <c r="F3495" s="59">
        <v>8</v>
      </c>
      <c r="G3495" s="59">
        <v>841</v>
      </c>
    </row>
    <row r="3496" spans="1:7" x14ac:dyDescent="0.25">
      <c r="A3496" s="59">
        <v>86</v>
      </c>
      <c r="B3496" s="59">
        <v>99</v>
      </c>
      <c r="C3496" s="59">
        <v>174</v>
      </c>
      <c r="D3496" s="59">
        <v>77</v>
      </c>
      <c r="E3496" s="59">
        <v>34</v>
      </c>
      <c r="F3496" s="59">
        <v>25</v>
      </c>
      <c r="G3496" s="59">
        <v>581</v>
      </c>
    </row>
    <row r="3497" spans="1:7" x14ac:dyDescent="0.25">
      <c r="A3497" s="59">
        <v>39</v>
      </c>
      <c r="B3497" s="59">
        <v>49</v>
      </c>
      <c r="C3497" s="59">
        <v>82</v>
      </c>
      <c r="D3497" s="59">
        <v>34</v>
      </c>
      <c r="E3497" s="59">
        <v>20</v>
      </c>
      <c r="F3497" s="59">
        <v>9</v>
      </c>
      <c r="G3497" s="59">
        <v>890</v>
      </c>
    </row>
    <row r="3498" spans="1:7" x14ac:dyDescent="0.25">
      <c r="A3498" s="59">
        <v>184</v>
      </c>
      <c r="B3498" s="59">
        <v>178</v>
      </c>
      <c r="C3498" s="59">
        <v>298</v>
      </c>
      <c r="D3498" s="59">
        <v>104</v>
      </c>
      <c r="E3498" s="59">
        <v>42</v>
      </c>
      <c r="F3498" s="59">
        <v>34</v>
      </c>
      <c r="G3498" s="59">
        <v>941</v>
      </c>
    </row>
    <row r="3499" spans="1:7" x14ac:dyDescent="0.25">
      <c r="A3499" s="59">
        <v>145</v>
      </c>
      <c r="B3499" s="59">
        <v>145</v>
      </c>
      <c r="C3499" s="59">
        <v>243</v>
      </c>
      <c r="D3499" s="59">
        <v>89</v>
      </c>
      <c r="E3499" s="59">
        <v>37</v>
      </c>
      <c r="F3499" s="59">
        <v>28</v>
      </c>
      <c r="G3499" s="59">
        <v>598</v>
      </c>
    </row>
    <row r="3500" spans="1:7" x14ac:dyDescent="0.25">
      <c r="A3500" s="59">
        <v>41</v>
      </c>
      <c r="B3500" s="59">
        <v>79</v>
      </c>
      <c r="C3500" s="59">
        <v>130</v>
      </c>
      <c r="D3500" s="59">
        <v>52</v>
      </c>
      <c r="E3500" s="59">
        <v>46</v>
      </c>
      <c r="F3500" s="59">
        <v>17</v>
      </c>
      <c r="G3500" s="59">
        <v>662</v>
      </c>
    </row>
    <row r="3501" spans="1:7" x14ac:dyDescent="0.25">
      <c r="A3501" s="59">
        <v>197</v>
      </c>
      <c r="B3501" s="59">
        <v>191</v>
      </c>
      <c r="C3501" s="59">
        <v>320</v>
      </c>
      <c r="D3501" s="59">
        <v>141</v>
      </c>
      <c r="E3501" s="59">
        <v>45</v>
      </c>
      <c r="F3501" s="59">
        <v>36</v>
      </c>
      <c r="G3501" s="59">
        <v>994</v>
      </c>
    </row>
    <row r="3502" spans="1:7" x14ac:dyDescent="0.25">
      <c r="A3502" s="59">
        <v>344</v>
      </c>
      <c r="B3502" s="59">
        <v>367</v>
      </c>
      <c r="C3502" s="59">
        <v>672</v>
      </c>
      <c r="D3502" s="59">
        <v>330</v>
      </c>
      <c r="E3502" s="59">
        <v>110</v>
      </c>
      <c r="F3502" s="59">
        <v>96</v>
      </c>
      <c r="G3502" s="59">
        <v>1296</v>
      </c>
    </row>
    <row r="3503" spans="1:7" x14ac:dyDescent="0.25">
      <c r="A3503" s="59">
        <v>52</v>
      </c>
      <c r="B3503" s="59">
        <v>68</v>
      </c>
      <c r="C3503" s="59">
        <v>119</v>
      </c>
      <c r="D3503" s="59">
        <v>52</v>
      </c>
      <c r="E3503" s="59">
        <v>28</v>
      </c>
      <c r="F3503" s="59">
        <v>17</v>
      </c>
      <c r="G3503" s="59">
        <v>554</v>
      </c>
    </row>
    <row r="3504" spans="1:7" x14ac:dyDescent="0.25">
      <c r="A3504" s="59">
        <v>-192</v>
      </c>
      <c r="B3504" s="59">
        <v>-67</v>
      </c>
      <c r="C3504" s="59">
        <v>86</v>
      </c>
      <c r="D3504" s="59">
        <v>118</v>
      </c>
      <c r="E3504" s="59">
        <v>67</v>
      </c>
      <c r="F3504" s="59">
        <v>49</v>
      </c>
      <c r="G3504" s="59">
        <v>2105</v>
      </c>
    </row>
    <row r="3505" spans="1:7" x14ac:dyDescent="0.25">
      <c r="A3505" s="59">
        <v>508</v>
      </c>
      <c r="B3505" s="59">
        <v>546</v>
      </c>
      <c r="C3505" s="59">
        <v>902</v>
      </c>
      <c r="D3505" s="59">
        <v>389</v>
      </c>
      <c r="E3505" s="59">
        <v>166</v>
      </c>
      <c r="F3505" s="59">
        <v>127</v>
      </c>
      <c r="G3505" s="59">
        <v>2617</v>
      </c>
    </row>
    <row r="3506" spans="1:7" x14ac:dyDescent="0.25">
      <c r="A3506" s="59">
        <v>-189</v>
      </c>
      <c r="B3506" s="59">
        <v>-30</v>
      </c>
      <c r="C3506" s="59">
        <v>165</v>
      </c>
      <c r="D3506" s="59">
        <v>218</v>
      </c>
      <c r="E3506" s="59">
        <v>100</v>
      </c>
      <c r="F3506" s="59">
        <v>64</v>
      </c>
      <c r="G3506" s="59">
        <v>3139</v>
      </c>
    </row>
    <row r="3507" spans="1:7" x14ac:dyDescent="0.25">
      <c r="A3507" s="59">
        <v>230</v>
      </c>
      <c r="B3507" s="59">
        <v>266</v>
      </c>
      <c r="C3507" s="59">
        <v>527</v>
      </c>
      <c r="D3507" s="59">
        <v>242</v>
      </c>
      <c r="E3507" s="59">
        <v>92</v>
      </c>
      <c r="F3507" s="59">
        <v>74</v>
      </c>
      <c r="G3507" s="59">
        <v>1797</v>
      </c>
    </row>
    <row r="3508" spans="1:7" x14ac:dyDescent="0.25">
      <c r="A3508" s="59">
        <v>69</v>
      </c>
      <c r="B3508" s="59">
        <v>239</v>
      </c>
      <c r="C3508" s="59">
        <v>408</v>
      </c>
      <c r="D3508" s="59">
        <v>113</v>
      </c>
      <c r="E3508" s="59">
        <v>176</v>
      </c>
      <c r="F3508" s="59">
        <v>156</v>
      </c>
      <c r="G3508" s="59">
        <v>927</v>
      </c>
    </row>
    <row r="3509" spans="1:7" x14ac:dyDescent="0.25">
      <c r="A3509" s="59">
        <v>362</v>
      </c>
      <c r="B3509" s="59">
        <v>392</v>
      </c>
      <c r="C3509" s="59">
        <v>681</v>
      </c>
      <c r="D3509" s="59">
        <v>311</v>
      </c>
      <c r="E3509" s="59">
        <v>121</v>
      </c>
      <c r="F3509" s="59">
        <v>97</v>
      </c>
      <c r="G3509" s="59">
        <v>1714</v>
      </c>
    </row>
    <row r="3510" spans="1:7" x14ac:dyDescent="0.25">
      <c r="A3510" s="59">
        <v>362</v>
      </c>
      <c r="B3510" s="59">
        <v>392</v>
      </c>
      <c r="C3510" s="59">
        <v>681</v>
      </c>
      <c r="D3510" s="59">
        <v>325</v>
      </c>
      <c r="E3510" s="59">
        <v>121</v>
      </c>
      <c r="F3510" s="59">
        <v>97</v>
      </c>
      <c r="G3510" s="59">
        <v>1714</v>
      </c>
    </row>
    <row r="3511" spans="1:7" x14ac:dyDescent="0.25">
      <c r="A3511" s="59">
        <v>230</v>
      </c>
      <c r="B3511" s="59">
        <v>266</v>
      </c>
      <c r="C3511" s="59">
        <v>527</v>
      </c>
      <c r="D3511" s="59">
        <v>213</v>
      </c>
      <c r="E3511" s="59">
        <v>92</v>
      </c>
      <c r="F3511" s="59">
        <v>74</v>
      </c>
      <c r="G3511" s="59">
        <v>1797</v>
      </c>
    </row>
    <row r="3512" spans="1:7" x14ac:dyDescent="0.25">
      <c r="A3512" s="59">
        <v>-558</v>
      </c>
      <c r="B3512" s="59">
        <v>-284</v>
      </c>
      <c r="C3512" s="59">
        <v>21</v>
      </c>
      <c r="D3512" s="59">
        <v>334</v>
      </c>
      <c r="E3512" s="59">
        <v>131</v>
      </c>
      <c r="F3512" s="59">
        <v>107</v>
      </c>
      <c r="G3512" s="59">
        <v>5807</v>
      </c>
    </row>
    <row r="3513" spans="1:7" x14ac:dyDescent="0.25">
      <c r="A3513" s="59">
        <v>68</v>
      </c>
      <c r="B3513" s="59">
        <v>239</v>
      </c>
      <c r="C3513" s="59">
        <v>408</v>
      </c>
      <c r="D3513" s="59">
        <v>125</v>
      </c>
      <c r="E3513" s="59">
        <v>177</v>
      </c>
      <c r="F3513" s="59">
        <v>156</v>
      </c>
      <c r="G3513" s="59">
        <v>927</v>
      </c>
    </row>
    <row r="3514" spans="1:7" x14ac:dyDescent="0.25">
      <c r="A3514" s="59">
        <v>225</v>
      </c>
      <c r="B3514" s="59">
        <v>271</v>
      </c>
      <c r="C3514" s="59">
        <v>463</v>
      </c>
      <c r="D3514" s="59">
        <v>218</v>
      </c>
      <c r="E3514" s="59">
        <v>100</v>
      </c>
      <c r="F3514" s="59">
        <v>64</v>
      </c>
      <c r="G3514" s="59">
        <v>1167</v>
      </c>
    </row>
    <row r="3515" spans="1:7" x14ac:dyDescent="0.25">
      <c r="A3515" s="59">
        <v>207</v>
      </c>
      <c r="B3515" s="59">
        <v>222</v>
      </c>
      <c r="C3515" s="59">
        <v>373</v>
      </c>
      <c r="D3515" s="59">
        <v>167</v>
      </c>
      <c r="E3515" s="59">
        <v>67</v>
      </c>
      <c r="F3515" s="59">
        <v>49</v>
      </c>
      <c r="G3515" s="59">
        <v>817</v>
      </c>
    </row>
    <row r="3516" spans="1:7" x14ac:dyDescent="0.25">
      <c r="A3516" s="59">
        <v>1</v>
      </c>
      <c r="B3516" s="59">
        <v>48</v>
      </c>
      <c r="C3516" s="59">
        <v>85</v>
      </c>
      <c r="D3516" s="59">
        <v>38</v>
      </c>
      <c r="E3516" s="59">
        <v>44</v>
      </c>
      <c r="F3516" s="59">
        <v>14</v>
      </c>
      <c r="G3516" s="59">
        <v>248</v>
      </c>
    </row>
    <row r="3517" spans="1:7" x14ac:dyDescent="0.25">
      <c r="A3517" s="59">
        <v>22</v>
      </c>
      <c r="B3517" s="59">
        <v>49</v>
      </c>
      <c r="C3517" s="59">
        <v>89</v>
      </c>
      <c r="D3517" s="59">
        <v>41</v>
      </c>
      <c r="E3517" s="59">
        <v>31</v>
      </c>
      <c r="F3517" s="59">
        <v>12</v>
      </c>
      <c r="G3517" s="59">
        <v>1007</v>
      </c>
    </row>
    <row r="3518" spans="1:7" x14ac:dyDescent="0.25">
      <c r="A3518" s="59">
        <v>44</v>
      </c>
      <c r="B3518" s="59">
        <v>43</v>
      </c>
      <c r="C3518" s="59">
        <v>43</v>
      </c>
      <c r="D3518" s="59">
        <v>0</v>
      </c>
      <c r="E3518" s="59">
        <v>10</v>
      </c>
      <c r="F3518" s="59">
        <v>0</v>
      </c>
      <c r="G3518" s="59">
        <v>516</v>
      </c>
    </row>
    <row r="3519" spans="1:7" x14ac:dyDescent="0.25">
      <c r="A3519" s="59">
        <v>26</v>
      </c>
      <c r="B3519" s="59">
        <v>38</v>
      </c>
      <c r="C3519" s="59">
        <v>62</v>
      </c>
      <c r="D3519" s="59">
        <v>25</v>
      </c>
      <c r="E3519" s="59">
        <v>18</v>
      </c>
      <c r="F3519" s="59">
        <v>7</v>
      </c>
      <c r="G3519" s="59">
        <v>851</v>
      </c>
    </row>
    <row r="3520" spans="1:7" x14ac:dyDescent="0.25">
      <c r="A3520" s="59">
        <v>23</v>
      </c>
      <c r="B3520" s="59">
        <v>35</v>
      </c>
      <c r="C3520" s="59">
        <v>57</v>
      </c>
      <c r="D3520" s="59">
        <v>23</v>
      </c>
      <c r="E3520" s="59">
        <v>17</v>
      </c>
      <c r="F3520" s="59">
        <v>6</v>
      </c>
      <c r="G3520" s="59">
        <v>806</v>
      </c>
    </row>
    <row r="3521" spans="1:7" x14ac:dyDescent="0.25">
      <c r="A3521" s="59">
        <v>12</v>
      </c>
      <c r="B3521" s="59">
        <v>25</v>
      </c>
      <c r="C3521" s="59">
        <v>41</v>
      </c>
      <c r="D3521" s="59">
        <v>16</v>
      </c>
      <c r="E3521" s="59">
        <v>15</v>
      </c>
      <c r="F3521" s="59">
        <v>4</v>
      </c>
      <c r="G3521" s="59">
        <v>484</v>
      </c>
    </row>
    <row r="3522" spans="1:7" x14ac:dyDescent="0.25">
      <c r="A3522" s="59">
        <v>144</v>
      </c>
      <c r="B3522" s="59">
        <v>172</v>
      </c>
      <c r="C3522" s="59">
        <v>283</v>
      </c>
      <c r="D3522" s="59">
        <v>147</v>
      </c>
      <c r="E3522" s="59">
        <v>63</v>
      </c>
      <c r="F3522" s="59">
        <v>37</v>
      </c>
      <c r="G3522" s="59">
        <v>810</v>
      </c>
    </row>
    <row r="3523" spans="1:7" x14ac:dyDescent="0.25">
      <c r="A3523" s="59">
        <v>141</v>
      </c>
      <c r="B3523" s="59">
        <v>161</v>
      </c>
      <c r="C3523" s="59">
        <v>275</v>
      </c>
      <c r="D3523" s="59">
        <v>160</v>
      </c>
      <c r="E3523" s="59">
        <v>55</v>
      </c>
      <c r="F3523" s="59">
        <v>35</v>
      </c>
      <c r="G3523" s="59">
        <v>678</v>
      </c>
    </row>
    <row r="3524" spans="1:7" x14ac:dyDescent="0.25">
      <c r="A3524" s="59">
        <v>26</v>
      </c>
      <c r="B3524" s="59">
        <v>37</v>
      </c>
      <c r="C3524" s="59">
        <v>61</v>
      </c>
      <c r="D3524" s="59">
        <v>25</v>
      </c>
      <c r="E3524" s="59">
        <v>17</v>
      </c>
      <c r="F3524" s="59">
        <v>7</v>
      </c>
      <c r="G3524" s="59">
        <v>826</v>
      </c>
    </row>
    <row r="3525" spans="1:7" x14ac:dyDescent="0.25">
      <c r="A3525" s="59">
        <v>73</v>
      </c>
      <c r="B3525" s="59">
        <v>87</v>
      </c>
      <c r="C3525" s="59">
        <v>154</v>
      </c>
      <c r="D3525" s="59">
        <v>68</v>
      </c>
      <c r="E3525" s="59">
        <v>32</v>
      </c>
      <c r="F3525" s="59">
        <v>22</v>
      </c>
      <c r="G3525" s="59">
        <v>587</v>
      </c>
    </row>
    <row r="3526" spans="1:7" x14ac:dyDescent="0.25">
      <c r="A3526" s="59">
        <v>-15</v>
      </c>
      <c r="B3526" s="59">
        <v>52</v>
      </c>
      <c r="C3526" s="59">
        <v>88</v>
      </c>
      <c r="D3526" s="59">
        <v>37</v>
      </c>
      <c r="E3526" s="59">
        <v>59</v>
      </c>
      <c r="F3526" s="59">
        <v>33</v>
      </c>
      <c r="G3526" s="59">
        <v>513</v>
      </c>
    </row>
    <row r="3527" spans="1:7" x14ac:dyDescent="0.25">
      <c r="A3527" s="59">
        <v>11</v>
      </c>
      <c r="B3527" s="59">
        <v>67</v>
      </c>
      <c r="C3527" s="59">
        <v>113</v>
      </c>
      <c r="D3527" s="59">
        <v>47</v>
      </c>
      <c r="E3527" s="59">
        <v>55</v>
      </c>
      <c r="F3527" s="59">
        <v>15</v>
      </c>
      <c r="G3527" s="59">
        <v>474</v>
      </c>
    </row>
    <row r="3528" spans="1:7" x14ac:dyDescent="0.25">
      <c r="A3528" s="59">
        <v>26</v>
      </c>
      <c r="B3528" s="59">
        <v>51</v>
      </c>
      <c r="C3528" s="59">
        <v>84</v>
      </c>
      <c r="D3528" s="59">
        <v>34</v>
      </c>
      <c r="E3528" s="59">
        <v>30</v>
      </c>
      <c r="F3528" s="59">
        <v>10</v>
      </c>
      <c r="G3528" s="59">
        <v>428</v>
      </c>
    </row>
    <row r="3529" spans="1:7" x14ac:dyDescent="0.25">
      <c r="A3529" s="59">
        <v>12</v>
      </c>
      <c r="B3529" s="59">
        <v>60</v>
      </c>
      <c r="C3529" s="59">
        <v>108</v>
      </c>
      <c r="D3529" s="59">
        <v>49</v>
      </c>
      <c r="E3529" s="59">
        <v>47</v>
      </c>
      <c r="F3529" s="59">
        <v>18</v>
      </c>
      <c r="G3529" s="59">
        <v>414</v>
      </c>
    </row>
    <row r="3530" spans="1:7" x14ac:dyDescent="0.25">
      <c r="A3530" s="59">
        <v>26</v>
      </c>
      <c r="B3530" s="59">
        <v>62</v>
      </c>
      <c r="C3530" s="59">
        <v>107</v>
      </c>
      <c r="D3530" s="59">
        <v>46</v>
      </c>
      <c r="E3530" s="59">
        <v>40</v>
      </c>
      <c r="F3530" s="59">
        <v>15</v>
      </c>
      <c r="G3530" s="59">
        <v>415</v>
      </c>
    </row>
    <row r="3531" spans="1:7" x14ac:dyDescent="0.25">
      <c r="A3531" s="59">
        <v>112</v>
      </c>
      <c r="B3531" s="59">
        <v>146</v>
      </c>
      <c r="C3531" s="59">
        <v>288</v>
      </c>
      <c r="D3531" s="59">
        <v>117</v>
      </c>
      <c r="E3531" s="59">
        <v>60</v>
      </c>
      <c r="F3531" s="59">
        <v>40</v>
      </c>
      <c r="G3531" s="59">
        <v>1292</v>
      </c>
    </row>
    <row r="3532" spans="1:7" x14ac:dyDescent="0.25">
      <c r="A3532" s="59">
        <v>58</v>
      </c>
      <c r="B3532" s="59">
        <v>79</v>
      </c>
      <c r="C3532" s="59">
        <v>125</v>
      </c>
      <c r="D3532" s="59">
        <v>47</v>
      </c>
      <c r="E3532" s="59">
        <v>34</v>
      </c>
      <c r="F3532" s="59">
        <v>14</v>
      </c>
      <c r="G3532" s="59">
        <v>366</v>
      </c>
    </row>
    <row r="3533" spans="1:7" x14ac:dyDescent="0.25">
      <c r="A3533" s="59">
        <v>28</v>
      </c>
      <c r="B3533" s="59">
        <v>54</v>
      </c>
      <c r="C3533" s="59">
        <v>89</v>
      </c>
      <c r="D3533" s="59">
        <v>36</v>
      </c>
      <c r="E3533" s="59">
        <v>32</v>
      </c>
      <c r="F3533" s="59">
        <v>11</v>
      </c>
      <c r="G3533" s="59">
        <v>458</v>
      </c>
    </row>
    <row r="3534" spans="1:7" x14ac:dyDescent="0.25">
      <c r="A3534" s="59">
        <v>-11</v>
      </c>
      <c r="B3534" s="59">
        <v>61</v>
      </c>
      <c r="C3534" s="59">
        <v>104</v>
      </c>
      <c r="D3534" s="59">
        <v>44</v>
      </c>
      <c r="E3534" s="59">
        <v>64</v>
      </c>
      <c r="F3534" s="59">
        <v>39</v>
      </c>
      <c r="G3534" s="59">
        <v>617</v>
      </c>
    </row>
    <row r="3535" spans="1:7" x14ac:dyDescent="0.25">
      <c r="A3535" s="59">
        <v>104</v>
      </c>
      <c r="B3535" s="59">
        <v>135</v>
      </c>
      <c r="C3535" s="59">
        <v>223</v>
      </c>
      <c r="D3535" s="59">
        <v>90</v>
      </c>
      <c r="E3535" s="59">
        <v>56</v>
      </c>
      <c r="F3535" s="59">
        <v>29</v>
      </c>
      <c r="G3535" s="59">
        <v>1139</v>
      </c>
    </row>
    <row r="3536" spans="1:7" x14ac:dyDescent="0.25">
      <c r="A3536" s="59">
        <v>62</v>
      </c>
      <c r="B3536" s="59">
        <v>70</v>
      </c>
      <c r="C3536" s="59">
        <v>117</v>
      </c>
      <c r="D3536" s="59">
        <v>48</v>
      </c>
      <c r="E3536" s="59">
        <v>23</v>
      </c>
      <c r="F3536" s="59">
        <v>13</v>
      </c>
      <c r="G3536" s="59">
        <v>839</v>
      </c>
    </row>
    <row r="3537" spans="1:7" x14ac:dyDescent="0.25">
      <c r="A3537" s="59">
        <v>105</v>
      </c>
      <c r="B3537" s="59">
        <v>125</v>
      </c>
      <c r="C3537" s="59">
        <v>209</v>
      </c>
      <c r="D3537" s="59">
        <v>86</v>
      </c>
      <c r="E3537" s="59">
        <v>46</v>
      </c>
      <c r="F3537" s="59">
        <v>27</v>
      </c>
      <c r="G3537" s="59">
        <v>454</v>
      </c>
    </row>
    <row r="3538" spans="1:7" x14ac:dyDescent="0.25">
      <c r="A3538" s="59">
        <v>47</v>
      </c>
      <c r="B3538" s="59">
        <v>184</v>
      </c>
      <c r="C3538" s="59">
        <v>314</v>
      </c>
      <c r="D3538" s="59">
        <v>89</v>
      </c>
      <c r="E3538" s="59">
        <v>140</v>
      </c>
      <c r="F3538" s="59">
        <v>120</v>
      </c>
      <c r="G3538" s="59">
        <v>705</v>
      </c>
    </row>
    <row r="3539" spans="1:7" x14ac:dyDescent="0.25">
      <c r="A3539" s="59">
        <v>23</v>
      </c>
      <c r="B3539" s="59">
        <v>39</v>
      </c>
      <c r="C3539" s="59">
        <v>68</v>
      </c>
      <c r="D3539" s="59">
        <v>30</v>
      </c>
      <c r="E3539" s="59">
        <v>20</v>
      </c>
      <c r="F3539" s="59">
        <v>9</v>
      </c>
      <c r="G3539" s="59">
        <v>581</v>
      </c>
    </row>
    <row r="3540" spans="1:7" x14ac:dyDescent="0.25">
      <c r="A3540" s="59">
        <v>28</v>
      </c>
      <c r="B3540" s="59">
        <v>77</v>
      </c>
      <c r="C3540" s="59">
        <v>139</v>
      </c>
      <c r="D3540" s="59">
        <v>63</v>
      </c>
      <c r="E3540" s="59">
        <v>53</v>
      </c>
      <c r="F3540" s="59">
        <v>23</v>
      </c>
      <c r="G3540" s="59">
        <v>397</v>
      </c>
    </row>
    <row r="3541" spans="1:7" x14ac:dyDescent="0.25">
      <c r="A3541" s="59">
        <v>98</v>
      </c>
      <c r="B3541" s="59">
        <v>123</v>
      </c>
      <c r="C3541" s="59">
        <v>224</v>
      </c>
      <c r="D3541" s="59">
        <v>129</v>
      </c>
      <c r="E3541" s="59">
        <v>48</v>
      </c>
      <c r="F3541" s="59">
        <v>31</v>
      </c>
      <c r="G3541" s="59">
        <v>1073</v>
      </c>
    </row>
    <row r="3542" spans="1:7" x14ac:dyDescent="0.25">
      <c r="A3542" s="59">
        <v>129</v>
      </c>
      <c r="B3542" s="59">
        <v>155</v>
      </c>
      <c r="C3542" s="59">
        <v>330</v>
      </c>
      <c r="D3542" s="59">
        <v>155</v>
      </c>
      <c r="E3542" s="59">
        <v>68</v>
      </c>
      <c r="F3542" s="59">
        <v>43</v>
      </c>
      <c r="G3542" s="59">
        <v>1280</v>
      </c>
    </row>
    <row r="3543" spans="1:7" x14ac:dyDescent="0.25">
      <c r="A3543" s="59">
        <v>-3</v>
      </c>
      <c r="B3543" s="59">
        <v>74</v>
      </c>
      <c r="C3543" s="59">
        <v>134</v>
      </c>
      <c r="D3543" s="59">
        <v>52</v>
      </c>
      <c r="E3543" s="59">
        <v>76</v>
      </c>
      <c r="F3543" s="59">
        <v>47</v>
      </c>
      <c r="G3543" s="59">
        <v>509</v>
      </c>
    </row>
    <row r="3544" spans="1:7" x14ac:dyDescent="0.25">
      <c r="A3544" s="59">
        <v>40</v>
      </c>
      <c r="B3544" s="59">
        <v>72</v>
      </c>
      <c r="C3544" s="59">
        <v>133</v>
      </c>
      <c r="D3544" s="59">
        <v>53</v>
      </c>
      <c r="E3544" s="59">
        <v>45</v>
      </c>
      <c r="F3544" s="59">
        <v>17</v>
      </c>
      <c r="G3544" s="59">
        <v>410</v>
      </c>
    </row>
    <row r="3545" spans="1:7" x14ac:dyDescent="0.25">
      <c r="A3545" s="59">
        <v>10</v>
      </c>
      <c r="B3545" s="59">
        <v>57</v>
      </c>
      <c r="C3545" s="59">
        <v>109</v>
      </c>
      <c r="D3545" s="59">
        <v>45</v>
      </c>
      <c r="E3545" s="59">
        <v>50</v>
      </c>
      <c r="F3545" s="59">
        <v>17</v>
      </c>
      <c r="G3545" s="59">
        <v>409</v>
      </c>
    </row>
    <row r="3546" spans="1:7" x14ac:dyDescent="0.25">
      <c r="A3546" s="59">
        <v>37</v>
      </c>
      <c r="B3546" s="59">
        <v>62</v>
      </c>
      <c r="C3546" s="59">
        <v>120</v>
      </c>
      <c r="D3546" s="59">
        <v>51</v>
      </c>
      <c r="E3546" s="59">
        <v>37</v>
      </c>
      <c r="F3546" s="59">
        <v>15</v>
      </c>
      <c r="G3546" s="59">
        <v>1042</v>
      </c>
    </row>
    <row r="3547" spans="1:7" x14ac:dyDescent="0.25">
      <c r="A3547" s="59">
        <v>70</v>
      </c>
      <c r="B3547" s="59">
        <v>79</v>
      </c>
      <c r="C3547" s="59">
        <v>149</v>
      </c>
      <c r="D3547" s="59">
        <v>61</v>
      </c>
      <c r="E3547" s="59">
        <v>32</v>
      </c>
      <c r="F3547" s="59">
        <v>20</v>
      </c>
      <c r="G3547" s="59">
        <v>579</v>
      </c>
    </row>
    <row r="3548" spans="1:7" x14ac:dyDescent="0.25">
      <c r="A3548" s="59">
        <v>199</v>
      </c>
      <c r="B3548" s="59">
        <v>179</v>
      </c>
      <c r="C3548" s="59">
        <v>322</v>
      </c>
      <c r="D3548" s="59">
        <v>162</v>
      </c>
      <c r="E3548" s="59">
        <v>45</v>
      </c>
      <c r="F3548" s="59">
        <v>34</v>
      </c>
      <c r="G3548" s="59">
        <v>928</v>
      </c>
    </row>
    <row r="3549" spans="1:7" x14ac:dyDescent="0.25">
      <c r="A3549" s="59">
        <v>62</v>
      </c>
      <c r="B3549" s="59">
        <v>74</v>
      </c>
      <c r="C3549" s="59">
        <v>141</v>
      </c>
      <c r="D3549" s="59">
        <v>58</v>
      </c>
      <c r="E3549" s="59">
        <v>32</v>
      </c>
      <c r="F3549" s="59">
        <v>19</v>
      </c>
      <c r="G3549" s="59">
        <v>548</v>
      </c>
    </row>
    <row r="3550" spans="1:7" x14ac:dyDescent="0.25">
      <c r="A3550" s="59">
        <v>157</v>
      </c>
      <c r="B3550" s="59">
        <v>145</v>
      </c>
      <c r="C3550" s="59">
        <v>261</v>
      </c>
      <c r="D3550" s="59">
        <v>96</v>
      </c>
      <c r="E3550" s="59">
        <v>39</v>
      </c>
      <c r="F3550" s="59">
        <v>28</v>
      </c>
      <c r="G3550" s="59">
        <v>981</v>
      </c>
    </row>
    <row r="3551" spans="1:7" x14ac:dyDescent="0.25">
      <c r="A3551" s="59">
        <v>125</v>
      </c>
      <c r="B3551" s="59">
        <v>118</v>
      </c>
      <c r="C3551" s="59">
        <v>212</v>
      </c>
      <c r="D3551" s="59">
        <v>81</v>
      </c>
      <c r="E3551" s="59">
        <v>34</v>
      </c>
      <c r="F3551" s="59">
        <v>22</v>
      </c>
      <c r="G3551" s="59">
        <v>588</v>
      </c>
    </row>
    <row r="3552" spans="1:7" x14ac:dyDescent="0.25">
      <c r="A3552" s="59">
        <v>58</v>
      </c>
      <c r="B3552" s="59">
        <v>90</v>
      </c>
      <c r="C3552" s="59">
        <v>160</v>
      </c>
      <c r="D3552" s="59">
        <v>60</v>
      </c>
      <c r="E3552" s="59">
        <v>51</v>
      </c>
      <c r="F3552" s="59">
        <v>19</v>
      </c>
      <c r="G3552" s="59">
        <v>656</v>
      </c>
    </row>
    <row r="3553" spans="1:7" x14ac:dyDescent="0.25">
      <c r="A3553" s="59">
        <v>197</v>
      </c>
      <c r="B3553" s="59">
        <v>179</v>
      </c>
      <c r="C3553" s="59">
        <v>322</v>
      </c>
      <c r="D3553" s="59">
        <v>174</v>
      </c>
      <c r="E3553" s="59">
        <v>46</v>
      </c>
      <c r="F3553" s="59">
        <v>34</v>
      </c>
      <c r="G3553" s="59">
        <v>928</v>
      </c>
    </row>
    <row r="3554" spans="1:7" x14ac:dyDescent="0.25">
      <c r="A3554" s="59">
        <v>64</v>
      </c>
      <c r="B3554" s="59">
        <v>74</v>
      </c>
      <c r="C3554" s="59">
        <v>141</v>
      </c>
      <c r="D3554" s="59">
        <v>58</v>
      </c>
      <c r="E3554" s="59">
        <v>31</v>
      </c>
      <c r="F3554" s="59">
        <v>19</v>
      </c>
      <c r="G3554" s="59">
        <v>548</v>
      </c>
    </row>
    <row r="3555" spans="1:7" x14ac:dyDescent="0.25">
      <c r="A3555" s="59">
        <v>157</v>
      </c>
      <c r="B3555" s="59">
        <v>145</v>
      </c>
      <c r="C3555" s="59">
        <v>261</v>
      </c>
      <c r="D3555" s="59">
        <v>87</v>
      </c>
      <c r="E3555" s="59">
        <v>39</v>
      </c>
      <c r="F3555" s="59">
        <v>28</v>
      </c>
      <c r="G3555" s="59">
        <v>981</v>
      </c>
    </row>
    <row r="3556" spans="1:7" x14ac:dyDescent="0.25">
      <c r="A3556" s="59">
        <v>125</v>
      </c>
      <c r="B3556" s="59">
        <v>118</v>
      </c>
      <c r="C3556" s="59">
        <v>212</v>
      </c>
      <c r="D3556" s="59">
        <v>81</v>
      </c>
      <c r="E3556" s="59">
        <v>34</v>
      </c>
      <c r="F3556" s="59">
        <v>22</v>
      </c>
      <c r="G3556" s="59">
        <v>588</v>
      </c>
    </row>
    <row r="3557" spans="1:7" x14ac:dyDescent="0.25">
      <c r="A3557" s="59">
        <v>59</v>
      </c>
      <c r="B3557" s="59">
        <v>90</v>
      </c>
      <c r="C3557" s="59">
        <v>160</v>
      </c>
      <c r="D3557" s="59">
        <v>60</v>
      </c>
      <c r="E3557" s="59">
        <v>50</v>
      </c>
      <c r="F3557" s="59">
        <v>19</v>
      </c>
      <c r="G3557" s="59">
        <v>656</v>
      </c>
    </row>
    <row r="3558" spans="1:7" x14ac:dyDescent="0.25">
      <c r="A3558" s="59">
        <v>191</v>
      </c>
      <c r="B3558" s="59">
        <v>225</v>
      </c>
      <c r="C3558" s="59">
        <v>412</v>
      </c>
      <c r="D3558" s="59">
        <v>165</v>
      </c>
      <c r="E3558" s="59">
        <v>96</v>
      </c>
      <c r="F3558" s="59">
        <v>53</v>
      </c>
      <c r="G3558" s="59">
        <v>1148</v>
      </c>
    </row>
    <row r="3559" spans="1:7" x14ac:dyDescent="0.25">
      <c r="A3559" s="59">
        <v>171</v>
      </c>
      <c r="B3559" s="59">
        <v>176</v>
      </c>
      <c r="C3559" s="59">
        <v>318</v>
      </c>
      <c r="D3559" s="59">
        <v>126</v>
      </c>
      <c r="E3559" s="59">
        <v>61</v>
      </c>
      <c r="F3559" s="59">
        <v>39</v>
      </c>
      <c r="G3559" s="59">
        <v>801</v>
      </c>
    </row>
    <row r="3560" spans="1:7" x14ac:dyDescent="0.25">
      <c r="A3560" s="59">
        <v>326</v>
      </c>
      <c r="B3560" s="59">
        <v>336</v>
      </c>
      <c r="C3560" s="59">
        <v>628</v>
      </c>
      <c r="D3560" s="59">
        <v>193</v>
      </c>
      <c r="E3560" s="59">
        <v>116</v>
      </c>
      <c r="F3560" s="59">
        <v>83</v>
      </c>
      <c r="G3560" s="59">
        <v>1686</v>
      </c>
    </row>
    <row r="3561" spans="1:7" x14ac:dyDescent="0.25">
      <c r="A3561" s="59">
        <v>230</v>
      </c>
      <c r="B3561" s="59">
        <v>249</v>
      </c>
      <c r="C3561" s="59">
        <v>531</v>
      </c>
      <c r="D3561" s="59">
        <v>262</v>
      </c>
      <c r="E3561" s="59">
        <v>94</v>
      </c>
      <c r="F3561" s="59">
        <v>69</v>
      </c>
      <c r="G3561" s="59">
        <v>1775</v>
      </c>
    </row>
    <row r="3562" spans="1:7" x14ac:dyDescent="0.25">
      <c r="A3562" s="59">
        <v>326</v>
      </c>
      <c r="B3562" s="59">
        <v>336</v>
      </c>
      <c r="C3562" s="59">
        <v>628</v>
      </c>
      <c r="D3562" s="59">
        <v>278</v>
      </c>
      <c r="E3562" s="59">
        <v>116</v>
      </c>
      <c r="F3562" s="59">
        <v>83</v>
      </c>
      <c r="G3562" s="59">
        <v>1686</v>
      </c>
    </row>
    <row r="3563" spans="1:7" x14ac:dyDescent="0.25">
      <c r="A3563" s="59">
        <v>171</v>
      </c>
      <c r="B3563" s="59">
        <v>176</v>
      </c>
      <c r="C3563" s="59">
        <v>318</v>
      </c>
      <c r="D3563" s="59">
        <v>130</v>
      </c>
      <c r="E3563" s="59">
        <v>61</v>
      </c>
      <c r="F3563" s="59">
        <v>39</v>
      </c>
      <c r="G3563" s="59">
        <v>801</v>
      </c>
    </row>
    <row r="3564" spans="1:7" x14ac:dyDescent="0.25">
      <c r="A3564" s="59">
        <v>230</v>
      </c>
      <c r="B3564" s="59">
        <v>249</v>
      </c>
      <c r="C3564" s="59">
        <v>531</v>
      </c>
      <c r="D3564" s="59">
        <v>238</v>
      </c>
      <c r="E3564" s="59">
        <v>94</v>
      </c>
      <c r="F3564" s="59">
        <v>69</v>
      </c>
      <c r="G3564" s="59">
        <v>1775</v>
      </c>
    </row>
    <row r="3565" spans="1:7" x14ac:dyDescent="0.25">
      <c r="A3565" s="59">
        <v>331</v>
      </c>
      <c r="B3565" s="59">
        <v>370</v>
      </c>
      <c r="C3565" s="59">
        <v>716</v>
      </c>
      <c r="D3565" s="59">
        <v>312</v>
      </c>
      <c r="E3565" s="59">
        <v>147</v>
      </c>
      <c r="F3565" s="59">
        <v>114</v>
      </c>
      <c r="G3565" s="59">
        <v>1783</v>
      </c>
    </row>
    <row r="3566" spans="1:7" x14ac:dyDescent="0.25">
      <c r="A3566" s="59">
        <v>47</v>
      </c>
      <c r="B3566" s="59">
        <v>43</v>
      </c>
      <c r="C3566" s="59">
        <v>46</v>
      </c>
      <c r="D3566" s="59">
        <v>0</v>
      </c>
      <c r="E3566" s="59">
        <v>11</v>
      </c>
      <c r="F3566" s="59">
        <v>0</v>
      </c>
      <c r="G3566" s="59">
        <v>473</v>
      </c>
    </row>
    <row r="3567" spans="1:7" x14ac:dyDescent="0.25">
      <c r="A3567" s="59">
        <v>19</v>
      </c>
      <c r="B3567" s="59">
        <v>29</v>
      </c>
      <c r="C3567" s="59">
        <v>51</v>
      </c>
      <c r="D3567" s="59">
        <v>19</v>
      </c>
      <c r="E3567" s="59">
        <v>16</v>
      </c>
      <c r="F3567" s="59">
        <v>5</v>
      </c>
      <c r="G3567" s="59">
        <v>848</v>
      </c>
    </row>
    <row r="3568" spans="1:7" x14ac:dyDescent="0.25">
      <c r="A3568" s="59">
        <v>10</v>
      </c>
      <c r="B3568" s="59">
        <v>39</v>
      </c>
      <c r="C3568" s="59">
        <v>77</v>
      </c>
      <c r="D3568" s="59">
        <v>33</v>
      </c>
      <c r="E3568" s="59">
        <v>32</v>
      </c>
      <c r="F3568" s="59">
        <v>10</v>
      </c>
      <c r="G3568" s="59">
        <v>1003</v>
      </c>
    </row>
    <row r="3569" spans="1:7" x14ac:dyDescent="0.25">
      <c r="A3569" s="59">
        <v>4</v>
      </c>
      <c r="B3569" s="59">
        <v>20</v>
      </c>
      <c r="C3569" s="59">
        <v>37</v>
      </c>
      <c r="D3569" s="59">
        <v>15</v>
      </c>
      <c r="E3569" s="59">
        <v>17</v>
      </c>
      <c r="F3569" s="59">
        <v>4</v>
      </c>
      <c r="G3569" s="59">
        <v>600</v>
      </c>
    </row>
    <row r="3570" spans="1:7" x14ac:dyDescent="0.25">
      <c r="A3570" s="59">
        <v>27</v>
      </c>
      <c r="B3570" s="59">
        <v>35</v>
      </c>
      <c r="C3570" s="59">
        <v>62</v>
      </c>
      <c r="D3570" s="59">
        <v>23</v>
      </c>
      <c r="E3570" s="59">
        <v>17</v>
      </c>
      <c r="F3570" s="59">
        <v>6</v>
      </c>
      <c r="G3570" s="59">
        <v>803</v>
      </c>
    </row>
    <row r="3571" spans="1:7" x14ac:dyDescent="0.25">
      <c r="A3571" s="59">
        <v>-10</v>
      </c>
      <c r="B3571" s="59">
        <v>62</v>
      </c>
      <c r="C3571" s="59">
        <v>113</v>
      </c>
      <c r="D3571" s="59">
        <v>44</v>
      </c>
      <c r="E3571" s="59">
        <v>69</v>
      </c>
      <c r="F3571" s="59">
        <v>40</v>
      </c>
      <c r="G3571" s="59">
        <v>325</v>
      </c>
    </row>
    <row r="3572" spans="1:7" x14ac:dyDescent="0.25">
      <c r="A3572" s="59">
        <v>-65</v>
      </c>
      <c r="B3572" s="59">
        <v>11</v>
      </c>
      <c r="C3572" s="59">
        <v>123</v>
      </c>
      <c r="D3572" s="59">
        <v>98</v>
      </c>
      <c r="E3572" s="59">
        <v>55</v>
      </c>
      <c r="F3572" s="59">
        <v>32</v>
      </c>
      <c r="G3572" s="59">
        <v>1574</v>
      </c>
    </row>
    <row r="3573" spans="1:7" x14ac:dyDescent="0.25">
      <c r="A3573" s="59">
        <v>19</v>
      </c>
      <c r="B3573" s="59">
        <v>52</v>
      </c>
      <c r="C3573" s="59">
        <v>97</v>
      </c>
      <c r="D3573" s="59">
        <v>39</v>
      </c>
      <c r="E3573" s="59">
        <v>39</v>
      </c>
      <c r="F3573" s="59">
        <v>12</v>
      </c>
      <c r="G3573" s="59">
        <v>248</v>
      </c>
    </row>
    <row r="3574" spans="1:7" x14ac:dyDescent="0.25">
      <c r="A3574" s="59">
        <v>-18</v>
      </c>
      <c r="B3574" s="59">
        <v>30</v>
      </c>
      <c r="C3574" s="59">
        <v>58</v>
      </c>
      <c r="D3574" s="59">
        <v>24</v>
      </c>
      <c r="E3574" s="59">
        <v>42</v>
      </c>
      <c r="F3574" s="59">
        <v>9</v>
      </c>
      <c r="G3574" s="59">
        <v>212</v>
      </c>
    </row>
    <row r="3575" spans="1:7" x14ac:dyDescent="0.25">
      <c r="A3575" s="59">
        <v>3</v>
      </c>
      <c r="B3575" s="59">
        <v>51</v>
      </c>
      <c r="C3575" s="59">
        <v>97</v>
      </c>
      <c r="D3575" s="59">
        <v>40</v>
      </c>
      <c r="E3575" s="59">
        <v>49</v>
      </c>
      <c r="F3575" s="59">
        <v>15</v>
      </c>
      <c r="G3575" s="59">
        <v>244</v>
      </c>
    </row>
    <row r="3576" spans="1:7" x14ac:dyDescent="0.25">
      <c r="A3576" s="59">
        <v>40</v>
      </c>
      <c r="B3576" s="59">
        <v>47</v>
      </c>
      <c r="C3576" s="59">
        <v>84</v>
      </c>
      <c r="D3576" s="59">
        <v>32</v>
      </c>
      <c r="E3576" s="59">
        <v>20</v>
      </c>
      <c r="F3576" s="59">
        <v>8</v>
      </c>
      <c r="G3576" s="59">
        <v>837</v>
      </c>
    </row>
    <row r="3577" spans="1:7" x14ac:dyDescent="0.25">
      <c r="A3577" s="59">
        <v>37</v>
      </c>
      <c r="B3577" s="59">
        <v>83</v>
      </c>
      <c r="C3577" s="59">
        <v>160</v>
      </c>
      <c r="D3577" s="59">
        <v>67</v>
      </c>
      <c r="E3577" s="59">
        <v>58</v>
      </c>
      <c r="F3577" s="59">
        <v>25</v>
      </c>
      <c r="G3577" s="59">
        <v>599</v>
      </c>
    </row>
    <row r="3578" spans="1:7" x14ac:dyDescent="0.25">
      <c r="A3578" s="59">
        <v>50</v>
      </c>
      <c r="B3578" s="59">
        <v>74</v>
      </c>
      <c r="C3578" s="59">
        <v>145</v>
      </c>
      <c r="D3578" s="59">
        <v>62</v>
      </c>
      <c r="E3578" s="59">
        <v>40</v>
      </c>
      <c r="F3578" s="59">
        <v>19</v>
      </c>
      <c r="G3578" s="59">
        <v>1059</v>
      </c>
    </row>
    <row r="3579" spans="1:7" x14ac:dyDescent="0.25">
      <c r="A3579" s="59">
        <v>61</v>
      </c>
      <c r="B3579" s="59">
        <v>64</v>
      </c>
      <c r="C3579" s="59">
        <v>115</v>
      </c>
      <c r="D3579" s="59">
        <v>44</v>
      </c>
      <c r="E3579" s="59">
        <v>23</v>
      </c>
      <c r="F3579" s="59">
        <v>12</v>
      </c>
      <c r="G3579" s="59">
        <v>886</v>
      </c>
    </row>
    <row r="3580" spans="1:7" x14ac:dyDescent="0.25">
      <c r="A3580" s="59">
        <v>21</v>
      </c>
      <c r="B3580" s="59">
        <v>30</v>
      </c>
      <c r="C3580" s="59">
        <v>53</v>
      </c>
      <c r="D3580" s="59">
        <v>20</v>
      </c>
      <c r="E3580" s="59">
        <v>16</v>
      </c>
      <c r="F3580" s="59">
        <v>5</v>
      </c>
      <c r="G3580" s="59">
        <v>482</v>
      </c>
    </row>
    <row r="3581" spans="1:7" x14ac:dyDescent="0.25">
      <c r="A3581" s="59">
        <v>34</v>
      </c>
      <c r="B3581" s="59">
        <v>43</v>
      </c>
      <c r="C3581" s="59">
        <v>77</v>
      </c>
      <c r="D3581" s="59">
        <v>29</v>
      </c>
      <c r="E3581" s="59">
        <v>20</v>
      </c>
      <c r="F3581" s="59">
        <v>8</v>
      </c>
      <c r="G3581" s="59">
        <v>862</v>
      </c>
    </row>
    <row r="3582" spans="1:7" x14ac:dyDescent="0.25">
      <c r="A3582" s="59">
        <v>129</v>
      </c>
      <c r="B3582" s="59">
        <v>150</v>
      </c>
      <c r="C3582" s="59">
        <v>265</v>
      </c>
      <c r="D3582" s="59">
        <v>99</v>
      </c>
      <c r="E3582" s="59">
        <v>63</v>
      </c>
      <c r="F3582" s="59">
        <v>32</v>
      </c>
      <c r="G3582" s="59">
        <v>798</v>
      </c>
    </row>
    <row r="3583" spans="1:7" x14ac:dyDescent="0.25">
      <c r="A3583" s="59">
        <v>120</v>
      </c>
      <c r="B3583" s="59">
        <v>134</v>
      </c>
      <c r="C3583" s="59">
        <v>245</v>
      </c>
      <c r="D3583" s="59">
        <v>96</v>
      </c>
      <c r="E3583" s="59">
        <v>53</v>
      </c>
      <c r="F3583" s="59">
        <v>29</v>
      </c>
      <c r="G3583" s="59">
        <v>666</v>
      </c>
    </row>
    <row r="3584" spans="1:7" x14ac:dyDescent="0.25">
      <c r="A3584" s="59">
        <v>9</v>
      </c>
      <c r="B3584" s="59">
        <v>57</v>
      </c>
      <c r="C3584" s="59">
        <v>109</v>
      </c>
      <c r="D3584" s="59">
        <v>45</v>
      </c>
      <c r="E3584" s="59">
        <v>51</v>
      </c>
      <c r="F3584" s="59">
        <v>17</v>
      </c>
      <c r="G3584" s="59">
        <v>409</v>
      </c>
    </row>
    <row r="3585" spans="1:7" x14ac:dyDescent="0.25">
      <c r="A3585" s="59">
        <v>42</v>
      </c>
      <c r="B3585" s="59">
        <v>72</v>
      </c>
      <c r="C3585" s="59">
        <v>133</v>
      </c>
      <c r="D3585" s="59">
        <v>53</v>
      </c>
      <c r="E3585" s="59">
        <v>44</v>
      </c>
      <c r="F3585" s="59">
        <v>17</v>
      </c>
      <c r="G3585" s="59">
        <v>410</v>
      </c>
    </row>
    <row r="3586" spans="1:7" x14ac:dyDescent="0.25">
      <c r="A3586" s="59">
        <v>43</v>
      </c>
      <c r="B3586" s="59">
        <v>64</v>
      </c>
      <c r="C3586" s="59">
        <v>114</v>
      </c>
      <c r="D3586" s="59">
        <v>43</v>
      </c>
      <c r="E3586" s="59">
        <v>35</v>
      </c>
      <c r="F3586" s="59">
        <v>13</v>
      </c>
      <c r="G3586" s="59">
        <v>424</v>
      </c>
    </row>
    <row r="3587" spans="1:7" x14ac:dyDescent="0.25">
      <c r="A3587" s="59">
        <v>-4</v>
      </c>
      <c r="B3587" s="59">
        <v>74</v>
      </c>
      <c r="C3587" s="59">
        <v>134</v>
      </c>
      <c r="D3587" s="59">
        <v>52</v>
      </c>
      <c r="E3587" s="59">
        <v>77</v>
      </c>
      <c r="F3587" s="59">
        <v>47</v>
      </c>
      <c r="G3587" s="59">
        <v>509</v>
      </c>
    </row>
    <row r="3588" spans="1:7" x14ac:dyDescent="0.25">
      <c r="A3588" s="59">
        <v>129</v>
      </c>
      <c r="B3588" s="59">
        <v>155</v>
      </c>
      <c r="C3588" s="59">
        <v>330</v>
      </c>
      <c r="D3588" s="59">
        <v>188</v>
      </c>
      <c r="E3588" s="59">
        <v>68</v>
      </c>
      <c r="F3588" s="59">
        <v>43</v>
      </c>
      <c r="G3588" s="59">
        <v>1280</v>
      </c>
    </row>
    <row r="3589" spans="1:7" x14ac:dyDescent="0.25">
      <c r="A3589" s="59">
        <v>79</v>
      </c>
      <c r="B3589" s="59">
        <v>94</v>
      </c>
      <c r="C3589" s="59">
        <v>161</v>
      </c>
      <c r="D3589" s="59">
        <v>57</v>
      </c>
      <c r="E3589" s="59">
        <v>41</v>
      </c>
      <c r="F3589" s="59">
        <v>17</v>
      </c>
      <c r="G3589" s="59">
        <v>349</v>
      </c>
    </row>
    <row r="3590" spans="1:7" x14ac:dyDescent="0.25">
      <c r="A3590" s="59">
        <v>74</v>
      </c>
      <c r="B3590" s="59">
        <v>75</v>
      </c>
      <c r="C3590" s="59">
        <v>134</v>
      </c>
      <c r="D3590" s="59">
        <v>51</v>
      </c>
      <c r="E3590" s="59">
        <v>25</v>
      </c>
      <c r="F3590" s="59">
        <v>14</v>
      </c>
      <c r="G3590" s="59">
        <v>857</v>
      </c>
    </row>
    <row r="3591" spans="1:7" x14ac:dyDescent="0.25">
      <c r="A3591" s="59">
        <v>46</v>
      </c>
      <c r="B3591" s="59">
        <v>67</v>
      </c>
      <c r="C3591" s="59">
        <v>120</v>
      </c>
      <c r="D3591" s="59">
        <v>46</v>
      </c>
      <c r="E3591" s="59">
        <v>36</v>
      </c>
      <c r="F3591" s="59">
        <v>14</v>
      </c>
      <c r="G3591" s="59">
        <v>454</v>
      </c>
    </row>
    <row r="3592" spans="1:7" x14ac:dyDescent="0.25">
      <c r="A3592" s="59">
        <v>3</v>
      </c>
      <c r="B3592" s="59">
        <v>87</v>
      </c>
      <c r="C3592" s="59">
        <v>159</v>
      </c>
      <c r="D3592" s="59">
        <v>62</v>
      </c>
      <c r="E3592" s="59">
        <v>85</v>
      </c>
      <c r="F3592" s="59">
        <v>56</v>
      </c>
      <c r="G3592" s="59">
        <v>612</v>
      </c>
    </row>
    <row r="3593" spans="1:7" x14ac:dyDescent="0.25">
      <c r="A3593" s="59">
        <v>31</v>
      </c>
      <c r="B3593" s="59">
        <v>43</v>
      </c>
      <c r="C3593" s="59">
        <v>81</v>
      </c>
      <c r="D3593" s="59">
        <v>33</v>
      </c>
      <c r="E3593" s="59">
        <v>22</v>
      </c>
      <c r="F3593" s="59">
        <v>10</v>
      </c>
      <c r="G3593" s="59">
        <v>577</v>
      </c>
    </row>
    <row r="3594" spans="1:7" x14ac:dyDescent="0.25">
      <c r="A3594" s="59">
        <v>34</v>
      </c>
      <c r="B3594" s="59">
        <v>82</v>
      </c>
      <c r="C3594" s="59">
        <v>159</v>
      </c>
      <c r="D3594" s="59">
        <v>67</v>
      </c>
      <c r="E3594" s="59">
        <v>59</v>
      </c>
      <c r="F3594" s="59">
        <v>25</v>
      </c>
      <c r="G3594" s="59">
        <v>391</v>
      </c>
    </row>
    <row r="3595" spans="1:7" x14ac:dyDescent="0.25">
      <c r="A3595" s="59">
        <v>24</v>
      </c>
      <c r="B3595" s="59">
        <v>130</v>
      </c>
      <c r="C3595" s="59">
        <v>238</v>
      </c>
      <c r="D3595" s="59">
        <v>93</v>
      </c>
      <c r="E3595" s="59">
        <v>114</v>
      </c>
      <c r="F3595" s="59">
        <v>84</v>
      </c>
      <c r="G3595" s="59">
        <v>692</v>
      </c>
    </row>
    <row r="3596" spans="1:7" x14ac:dyDescent="0.25">
      <c r="A3596" s="59">
        <v>86</v>
      </c>
      <c r="B3596" s="59">
        <v>114</v>
      </c>
      <c r="C3596" s="59">
        <v>212</v>
      </c>
      <c r="D3596" s="59">
        <v>85</v>
      </c>
      <c r="E3596" s="59">
        <v>56</v>
      </c>
      <c r="F3596" s="59">
        <v>28</v>
      </c>
      <c r="G3596" s="59">
        <v>555</v>
      </c>
    </row>
    <row r="3597" spans="1:7" x14ac:dyDescent="0.25">
      <c r="A3597" s="59">
        <v>79</v>
      </c>
      <c r="B3597" s="59">
        <v>99</v>
      </c>
      <c r="C3597" s="59">
        <v>194</v>
      </c>
      <c r="D3597" s="59">
        <v>83</v>
      </c>
      <c r="E3597" s="59">
        <v>46</v>
      </c>
      <c r="F3597" s="59">
        <v>25</v>
      </c>
      <c r="G3597" s="59">
        <v>1063</v>
      </c>
    </row>
    <row r="3598" spans="1:7" x14ac:dyDescent="0.25">
      <c r="A3598" s="59">
        <v>36</v>
      </c>
      <c r="B3598" s="59">
        <v>83</v>
      </c>
      <c r="C3598" s="59">
        <v>160</v>
      </c>
      <c r="D3598" s="59">
        <v>67</v>
      </c>
      <c r="E3598" s="59">
        <v>59</v>
      </c>
      <c r="F3598" s="59">
        <v>25</v>
      </c>
      <c r="G3598" s="59">
        <v>599</v>
      </c>
    </row>
    <row r="3599" spans="1:7" x14ac:dyDescent="0.25">
      <c r="A3599" s="59">
        <v>49</v>
      </c>
      <c r="B3599" s="59">
        <v>74</v>
      </c>
      <c r="C3599" s="59">
        <v>145</v>
      </c>
      <c r="D3599" s="59">
        <v>62</v>
      </c>
      <c r="E3599" s="59">
        <v>41</v>
      </c>
      <c r="F3599" s="59">
        <v>19</v>
      </c>
      <c r="G3599" s="59">
        <v>1059</v>
      </c>
    </row>
    <row r="3600" spans="1:7" x14ac:dyDescent="0.25">
      <c r="A3600" s="59">
        <v>61</v>
      </c>
      <c r="B3600" s="59">
        <v>64</v>
      </c>
      <c r="C3600" s="59">
        <v>115</v>
      </c>
      <c r="D3600" s="59">
        <v>44</v>
      </c>
      <c r="E3600" s="59">
        <v>23</v>
      </c>
      <c r="F3600" s="59">
        <v>12</v>
      </c>
      <c r="G3600" s="59">
        <v>886</v>
      </c>
    </row>
    <row r="3601" spans="1:7" x14ac:dyDescent="0.25">
      <c r="A3601" s="59">
        <v>25</v>
      </c>
      <c r="B3601" s="59">
        <v>34</v>
      </c>
      <c r="C3601" s="59">
        <v>61</v>
      </c>
      <c r="D3601" s="59">
        <v>23</v>
      </c>
      <c r="E3601" s="59">
        <v>17</v>
      </c>
      <c r="F3601" s="59">
        <v>6</v>
      </c>
      <c r="G3601" s="59">
        <v>809</v>
      </c>
    </row>
    <row r="3602" spans="1:7" x14ac:dyDescent="0.25">
      <c r="A3602" s="59">
        <v>3</v>
      </c>
      <c r="B3602" s="59">
        <v>87</v>
      </c>
      <c r="C3602" s="59">
        <v>159</v>
      </c>
      <c r="D3602" s="59">
        <v>62</v>
      </c>
      <c r="E3602" s="59">
        <v>85</v>
      </c>
      <c r="F3602" s="59">
        <v>56</v>
      </c>
      <c r="G3602" s="59">
        <v>612</v>
      </c>
    </row>
    <row r="3603" spans="1:7" x14ac:dyDescent="0.25">
      <c r="A3603" s="59">
        <v>34</v>
      </c>
      <c r="B3603" s="59">
        <v>65</v>
      </c>
      <c r="C3603" s="59">
        <v>120</v>
      </c>
      <c r="D3603" s="59">
        <v>48</v>
      </c>
      <c r="E3603" s="59">
        <v>42</v>
      </c>
      <c r="F3603" s="59">
        <v>15</v>
      </c>
      <c r="G3603" s="59">
        <v>380</v>
      </c>
    </row>
    <row r="3604" spans="1:7" x14ac:dyDescent="0.25">
      <c r="A3604" s="59">
        <v>135</v>
      </c>
      <c r="B3604" s="59">
        <v>155</v>
      </c>
      <c r="C3604" s="59">
        <v>275</v>
      </c>
      <c r="D3604" s="59">
        <v>91</v>
      </c>
      <c r="E3604" s="59">
        <v>64</v>
      </c>
      <c r="F3604" s="59">
        <v>33</v>
      </c>
      <c r="G3604" s="59">
        <v>1130</v>
      </c>
    </row>
    <row r="3605" spans="1:7" x14ac:dyDescent="0.25">
      <c r="A3605" s="59">
        <v>31</v>
      </c>
      <c r="B3605" s="59">
        <v>43</v>
      </c>
      <c r="C3605" s="59">
        <v>81</v>
      </c>
      <c r="D3605" s="59">
        <v>33</v>
      </c>
      <c r="E3605" s="59">
        <v>22</v>
      </c>
      <c r="F3605" s="59">
        <v>10</v>
      </c>
      <c r="G3605" s="59">
        <v>577</v>
      </c>
    </row>
    <row r="3606" spans="1:7" x14ac:dyDescent="0.25">
      <c r="A3606" s="59">
        <v>36</v>
      </c>
      <c r="B3606" s="59">
        <v>82</v>
      </c>
      <c r="C3606" s="59">
        <v>159</v>
      </c>
      <c r="D3606" s="59">
        <v>67</v>
      </c>
      <c r="E3606" s="59">
        <v>58</v>
      </c>
      <c r="F3606" s="59">
        <v>25</v>
      </c>
      <c r="G3606" s="59">
        <v>391</v>
      </c>
    </row>
    <row r="3607" spans="1:7" x14ac:dyDescent="0.25">
      <c r="A3607" s="59">
        <v>79</v>
      </c>
      <c r="B3607" s="59">
        <v>99</v>
      </c>
      <c r="C3607" s="59">
        <v>194</v>
      </c>
      <c r="D3607" s="59">
        <v>83</v>
      </c>
      <c r="E3607" s="59">
        <v>46</v>
      </c>
      <c r="F3607" s="59">
        <v>25</v>
      </c>
      <c r="G3607" s="59">
        <v>1063</v>
      </c>
    </row>
    <row r="3608" spans="1:7" x14ac:dyDescent="0.25">
      <c r="A3608" s="59">
        <v>47</v>
      </c>
      <c r="B3608" s="59">
        <v>52</v>
      </c>
      <c r="C3608" s="59">
        <v>93</v>
      </c>
      <c r="D3608" s="59">
        <v>35</v>
      </c>
      <c r="E3608" s="59">
        <v>20</v>
      </c>
      <c r="F3608" s="59">
        <v>9</v>
      </c>
      <c r="G3608" s="59">
        <v>875</v>
      </c>
    </row>
    <row r="3609" spans="1:7" x14ac:dyDescent="0.25">
      <c r="A3609" s="59">
        <v>73</v>
      </c>
      <c r="B3609" s="59">
        <v>75</v>
      </c>
      <c r="C3609" s="59">
        <v>134</v>
      </c>
      <c r="D3609" s="59">
        <v>51</v>
      </c>
      <c r="E3609" s="59">
        <v>26</v>
      </c>
      <c r="F3609" s="59">
        <v>14</v>
      </c>
      <c r="G3609" s="59">
        <v>857</v>
      </c>
    </row>
    <row r="3610" spans="1:7" x14ac:dyDescent="0.25">
      <c r="A3610" s="59">
        <v>25</v>
      </c>
      <c r="B3610" s="59">
        <v>130</v>
      </c>
      <c r="C3610" s="59">
        <v>238</v>
      </c>
      <c r="D3610" s="59">
        <v>93</v>
      </c>
      <c r="E3610" s="59">
        <v>113</v>
      </c>
      <c r="F3610" s="59">
        <v>84</v>
      </c>
      <c r="G3610" s="59">
        <v>692</v>
      </c>
    </row>
    <row r="3611" spans="1:7" x14ac:dyDescent="0.25">
      <c r="A3611" s="59">
        <v>86</v>
      </c>
      <c r="B3611" s="59">
        <v>114</v>
      </c>
      <c r="C3611" s="59">
        <v>212</v>
      </c>
      <c r="D3611" s="59">
        <v>85</v>
      </c>
      <c r="E3611" s="59">
        <v>56</v>
      </c>
      <c r="F3611" s="59">
        <v>28</v>
      </c>
      <c r="G3611" s="59">
        <v>555</v>
      </c>
    </row>
    <row r="3612" spans="1:7" x14ac:dyDescent="0.25">
      <c r="A3612" s="59">
        <v>128</v>
      </c>
      <c r="B3612" s="59">
        <v>150</v>
      </c>
      <c r="C3612" s="59">
        <v>265</v>
      </c>
      <c r="D3612" s="59">
        <v>99</v>
      </c>
      <c r="E3612" s="59">
        <v>64</v>
      </c>
      <c r="F3612" s="59">
        <v>32</v>
      </c>
      <c r="G3612" s="59">
        <v>798</v>
      </c>
    </row>
    <row r="3613" spans="1:7" x14ac:dyDescent="0.25">
      <c r="A3613" s="59">
        <v>120</v>
      </c>
      <c r="B3613" s="59">
        <v>134</v>
      </c>
      <c r="C3613" s="59">
        <v>245</v>
      </c>
      <c r="D3613" s="59">
        <v>96</v>
      </c>
      <c r="E3613" s="59">
        <v>53</v>
      </c>
      <c r="F3613" s="59">
        <v>29</v>
      </c>
      <c r="G3613" s="59">
        <v>666</v>
      </c>
    </row>
    <row r="3614" spans="1:7" x14ac:dyDescent="0.25">
      <c r="A3614" s="59">
        <v>9</v>
      </c>
      <c r="B3614" s="59">
        <v>57</v>
      </c>
      <c r="C3614" s="59">
        <v>109</v>
      </c>
      <c r="D3614" s="59">
        <v>45</v>
      </c>
      <c r="E3614" s="59">
        <v>51</v>
      </c>
      <c r="F3614" s="59">
        <v>17</v>
      </c>
      <c r="G3614" s="59">
        <v>409</v>
      </c>
    </row>
    <row r="3615" spans="1:7" x14ac:dyDescent="0.25">
      <c r="A3615" s="59">
        <v>34</v>
      </c>
      <c r="B3615" s="59">
        <v>43</v>
      </c>
      <c r="C3615" s="59">
        <v>77</v>
      </c>
      <c r="D3615" s="59">
        <v>29</v>
      </c>
      <c r="E3615" s="59">
        <v>20</v>
      </c>
      <c r="F3615" s="59">
        <v>8</v>
      </c>
      <c r="G3615" s="59">
        <v>862</v>
      </c>
    </row>
    <row r="3616" spans="1:7" x14ac:dyDescent="0.25">
      <c r="A3616" s="59">
        <v>19</v>
      </c>
      <c r="B3616" s="59">
        <v>30</v>
      </c>
      <c r="C3616" s="59">
        <v>53</v>
      </c>
      <c r="D3616" s="59">
        <v>20</v>
      </c>
      <c r="E3616" s="59">
        <v>17</v>
      </c>
      <c r="F3616" s="59">
        <v>5</v>
      </c>
      <c r="G3616" s="59">
        <v>482</v>
      </c>
    </row>
    <row r="3617" spans="1:7" x14ac:dyDescent="0.25">
      <c r="A3617" s="59">
        <v>-46</v>
      </c>
      <c r="B3617" s="59">
        <v>46</v>
      </c>
      <c r="C3617" s="59">
        <v>104</v>
      </c>
      <c r="D3617" s="59">
        <v>52</v>
      </c>
      <c r="E3617" s="59">
        <v>77</v>
      </c>
      <c r="F3617" s="59">
        <v>47</v>
      </c>
      <c r="G3617" s="59">
        <v>520</v>
      </c>
    </row>
    <row r="3618" spans="1:7" x14ac:dyDescent="0.25">
      <c r="A3618" s="59">
        <v>129</v>
      </c>
      <c r="B3618" s="59">
        <v>155</v>
      </c>
      <c r="C3618" s="59">
        <v>330</v>
      </c>
      <c r="D3618" s="59">
        <v>104</v>
      </c>
      <c r="E3618" s="59">
        <v>68</v>
      </c>
      <c r="F3618" s="59">
        <v>43</v>
      </c>
      <c r="G3618" s="59">
        <v>1280</v>
      </c>
    </row>
    <row r="3619" spans="1:7" x14ac:dyDescent="0.25">
      <c r="A3619" s="59">
        <v>690</v>
      </c>
      <c r="B3619" s="59">
        <v>516</v>
      </c>
      <c r="C3619" s="59">
        <v>614</v>
      </c>
      <c r="D3619" s="59">
        <v>60</v>
      </c>
      <c r="E3619" s="59">
        <v>51</v>
      </c>
      <c r="F3619" s="59">
        <v>19</v>
      </c>
      <c r="G3619" s="59">
        <v>-2572</v>
      </c>
    </row>
    <row r="3620" spans="1:7" x14ac:dyDescent="0.25">
      <c r="A3620" s="59">
        <v>3</v>
      </c>
      <c r="B3620" s="59">
        <v>51</v>
      </c>
      <c r="C3620" s="59">
        <v>97</v>
      </c>
      <c r="D3620" s="59">
        <v>40</v>
      </c>
      <c r="E3620" s="59">
        <v>49</v>
      </c>
      <c r="F3620" s="59">
        <v>15</v>
      </c>
      <c r="G3620" s="59">
        <v>244</v>
      </c>
    </row>
    <row r="3621" spans="1:7" x14ac:dyDescent="0.25">
      <c r="A3621" s="59">
        <v>18</v>
      </c>
      <c r="B3621" s="59">
        <v>29</v>
      </c>
      <c r="C3621" s="59">
        <v>51</v>
      </c>
      <c r="D3621" s="59">
        <v>19</v>
      </c>
      <c r="E3621" s="59">
        <v>17</v>
      </c>
      <c r="F3621" s="59">
        <v>5</v>
      </c>
      <c r="G3621" s="59">
        <v>848</v>
      </c>
    </row>
    <row r="3622" spans="1:7" x14ac:dyDescent="0.25">
      <c r="A3622" s="59">
        <v>46</v>
      </c>
      <c r="B3622" s="59">
        <v>43</v>
      </c>
      <c r="C3622" s="59">
        <v>46</v>
      </c>
      <c r="D3622" s="59">
        <v>0</v>
      </c>
      <c r="E3622" s="59">
        <v>12</v>
      </c>
      <c r="F3622" s="59">
        <v>0</v>
      </c>
      <c r="G3622" s="59">
        <v>473</v>
      </c>
    </row>
    <row r="3623" spans="1:7" x14ac:dyDescent="0.25">
      <c r="A3623" s="59">
        <v>-10</v>
      </c>
      <c r="B3623" s="59">
        <v>62</v>
      </c>
      <c r="C3623" s="59">
        <v>113</v>
      </c>
      <c r="D3623" s="59">
        <v>44</v>
      </c>
      <c r="E3623" s="59">
        <v>69</v>
      </c>
      <c r="F3623" s="59">
        <v>40</v>
      </c>
      <c r="G3623" s="59">
        <v>325</v>
      </c>
    </row>
    <row r="3624" spans="1:7" x14ac:dyDescent="0.25">
      <c r="A3624" s="59">
        <v>-18</v>
      </c>
      <c r="B3624" s="59">
        <v>30</v>
      </c>
      <c r="C3624" s="59">
        <v>58</v>
      </c>
      <c r="D3624" s="59">
        <v>24</v>
      </c>
      <c r="E3624" s="59">
        <v>42</v>
      </c>
      <c r="F3624" s="59">
        <v>9</v>
      </c>
      <c r="G3624" s="59">
        <v>212</v>
      </c>
    </row>
    <row r="3625" spans="1:7" x14ac:dyDescent="0.25">
      <c r="A3625" s="59">
        <v>49</v>
      </c>
      <c r="B3625" s="59">
        <v>71</v>
      </c>
      <c r="C3625" s="59">
        <v>128</v>
      </c>
      <c r="D3625" s="59">
        <v>49</v>
      </c>
      <c r="E3625" s="59">
        <v>38</v>
      </c>
      <c r="F3625" s="59">
        <v>15</v>
      </c>
      <c r="G3625" s="59">
        <v>315</v>
      </c>
    </row>
    <row r="3626" spans="1:7" x14ac:dyDescent="0.25">
      <c r="A3626" s="59">
        <v>50</v>
      </c>
      <c r="B3626" s="59">
        <v>84</v>
      </c>
      <c r="C3626" s="59">
        <v>148</v>
      </c>
      <c r="D3626" s="59">
        <v>55</v>
      </c>
      <c r="E3626" s="59">
        <v>50</v>
      </c>
      <c r="F3626" s="59">
        <v>18</v>
      </c>
      <c r="G3626" s="59">
        <v>453</v>
      </c>
    </row>
    <row r="3627" spans="1:7" x14ac:dyDescent="0.25">
      <c r="A3627" s="59">
        <v>137</v>
      </c>
      <c r="B3627" s="59">
        <v>239</v>
      </c>
      <c r="C3627" s="59">
        <v>577</v>
      </c>
      <c r="D3627" s="59">
        <v>332</v>
      </c>
      <c r="E3627" s="59">
        <v>147</v>
      </c>
      <c r="F3627" s="59">
        <v>114</v>
      </c>
      <c r="G3627" s="59">
        <v>1518</v>
      </c>
    </row>
    <row r="3628" spans="1:7" x14ac:dyDescent="0.25">
      <c r="A3628" s="59">
        <v>-353</v>
      </c>
      <c r="B3628" s="59">
        <v>-139</v>
      </c>
      <c r="C3628" s="59">
        <v>119</v>
      </c>
      <c r="D3628" s="59">
        <v>280</v>
      </c>
      <c r="E3628" s="59">
        <v>99</v>
      </c>
      <c r="F3628" s="59">
        <v>77</v>
      </c>
      <c r="G3628" s="59">
        <v>3948</v>
      </c>
    </row>
    <row r="3629" spans="1:7" x14ac:dyDescent="0.25">
      <c r="A3629" s="59">
        <v>157</v>
      </c>
      <c r="B3629" s="59">
        <v>145</v>
      </c>
      <c r="C3629" s="59">
        <v>261</v>
      </c>
      <c r="D3629" s="59">
        <v>126</v>
      </c>
      <c r="E3629" s="59">
        <v>39</v>
      </c>
      <c r="F3629" s="59">
        <v>28</v>
      </c>
      <c r="G3629" s="59">
        <v>981</v>
      </c>
    </row>
    <row r="3630" spans="1:7" x14ac:dyDescent="0.25">
      <c r="A3630" s="59">
        <v>197</v>
      </c>
      <c r="B3630" s="59">
        <v>179</v>
      </c>
      <c r="C3630" s="59">
        <v>322</v>
      </c>
      <c r="D3630" s="59">
        <v>93</v>
      </c>
      <c r="E3630" s="59">
        <v>46</v>
      </c>
      <c r="F3630" s="59">
        <v>34</v>
      </c>
      <c r="G3630" s="59">
        <v>928</v>
      </c>
    </row>
    <row r="3631" spans="1:7" x14ac:dyDescent="0.25">
      <c r="A3631" s="59">
        <v>125</v>
      </c>
      <c r="B3631" s="59">
        <v>118</v>
      </c>
      <c r="C3631" s="59">
        <v>212</v>
      </c>
      <c r="D3631" s="59">
        <v>81</v>
      </c>
      <c r="E3631" s="59">
        <v>34</v>
      </c>
      <c r="F3631" s="59">
        <v>22</v>
      </c>
      <c r="G3631" s="59">
        <v>588</v>
      </c>
    </row>
    <row r="3632" spans="1:7" x14ac:dyDescent="0.25">
      <c r="A3632" s="59">
        <v>-292</v>
      </c>
      <c r="B3632" s="59">
        <v>-53</v>
      </c>
      <c r="C3632" s="59">
        <v>72</v>
      </c>
      <c r="D3632" s="59">
        <v>150</v>
      </c>
      <c r="E3632" s="59">
        <v>144</v>
      </c>
      <c r="F3632" s="59">
        <v>110</v>
      </c>
      <c r="G3632" s="59">
        <v>2932</v>
      </c>
    </row>
    <row r="3633" spans="1:7" x14ac:dyDescent="0.25">
      <c r="A3633" s="59">
        <v>332</v>
      </c>
      <c r="B3633" s="59">
        <v>318</v>
      </c>
      <c r="C3633" s="59">
        <v>604</v>
      </c>
      <c r="D3633" s="59">
        <v>187</v>
      </c>
      <c r="E3633" s="59">
        <v>94</v>
      </c>
      <c r="F3633" s="59">
        <v>69</v>
      </c>
      <c r="G3633" s="59">
        <v>1286</v>
      </c>
    </row>
    <row r="3634" spans="1:7" x14ac:dyDescent="0.25">
      <c r="A3634" s="59">
        <v>463</v>
      </c>
      <c r="B3634" s="59">
        <v>474</v>
      </c>
      <c r="C3634" s="59">
        <v>842</v>
      </c>
      <c r="D3634" s="59">
        <v>258</v>
      </c>
      <c r="E3634" s="59">
        <v>162</v>
      </c>
      <c r="F3634" s="59">
        <v>110</v>
      </c>
      <c r="G3634" s="59">
        <v>2580</v>
      </c>
    </row>
    <row r="3635" spans="1:7" x14ac:dyDescent="0.25">
      <c r="A3635" s="59">
        <v>82</v>
      </c>
      <c r="B3635" s="59">
        <v>90</v>
      </c>
      <c r="C3635" s="59">
        <v>169</v>
      </c>
      <c r="D3635" s="59">
        <v>69</v>
      </c>
      <c r="E3635" s="59">
        <v>35</v>
      </c>
      <c r="F3635" s="59">
        <v>22</v>
      </c>
      <c r="G3635" s="59">
        <v>572</v>
      </c>
    </row>
    <row r="3636" spans="1:7" x14ac:dyDescent="0.25">
      <c r="A3636" s="59">
        <v>37</v>
      </c>
      <c r="B3636" s="59">
        <v>83</v>
      </c>
      <c r="C3636" s="59">
        <v>160</v>
      </c>
      <c r="D3636" s="59">
        <v>67</v>
      </c>
      <c r="E3636" s="59">
        <v>58</v>
      </c>
      <c r="F3636" s="59">
        <v>25</v>
      </c>
      <c r="G3636" s="59">
        <v>599</v>
      </c>
    </row>
    <row r="3637" spans="1:7" x14ac:dyDescent="0.25">
      <c r="A3637" s="59">
        <v>68</v>
      </c>
      <c r="B3637" s="59">
        <v>71</v>
      </c>
      <c r="C3637" s="59">
        <v>127</v>
      </c>
      <c r="D3637" s="59">
        <v>48</v>
      </c>
      <c r="E3637" s="59">
        <v>25</v>
      </c>
      <c r="F3637" s="59">
        <v>13</v>
      </c>
      <c r="G3637" s="59">
        <v>834</v>
      </c>
    </row>
    <row r="3638" spans="1:7" x14ac:dyDescent="0.25">
      <c r="A3638" s="59">
        <v>74</v>
      </c>
      <c r="B3638" s="59">
        <v>75</v>
      </c>
      <c r="C3638" s="59">
        <v>134</v>
      </c>
      <c r="D3638" s="59">
        <v>51</v>
      </c>
      <c r="E3638" s="59">
        <v>25</v>
      </c>
      <c r="F3638" s="59">
        <v>14</v>
      </c>
      <c r="G3638" s="59">
        <v>857</v>
      </c>
    </row>
    <row r="3639" spans="1:7" x14ac:dyDescent="0.25">
      <c r="A3639" s="59">
        <v>3</v>
      </c>
      <c r="B3639" s="59">
        <v>87</v>
      </c>
      <c r="C3639" s="59">
        <v>159</v>
      </c>
      <c r="D3639" s="59">
        <v>62</v>
      </c>
      <c r="E3639" s="59">
        <v>85</v>
      </c>
      <c r="F3639" s="59">
        <v>56</v>
      </c>
      <c r="G3639" s="59">
        <v>-613</v>
      </c>
    </row>
    <row r="3640" spans="1:7" x14ac:dyDescent="0.25">
      <c r="A3640" s="59">
        <v>79</v>
      </c>
      <c r="B3640" s="59">
        <v>94</v>
      </c>
      <c r="C3640" s="59">
        <v>161</v>
      </c>
      <c r="D3640" s="59">
        <v>57</v>
      </c>
      <c r="E3640" s="59">
        <v>41</v>
      </c>
      <c r="F3640" s="59">
        <v>17</v>
      </c>
      <c r="G3640" s="59">
        <v>349</v>
      </c>
    </row>
    <row r="3641" spans="1:7" x14ac:dyDescent="0.25">
      <c r="A3641" s="59">
        <v>46</v>
      </c>
      <c r="B3641" s="59">
        <v>67</v>
      </c>
      <c r="C3641" s="59">
        <v>120</v>
      </c>
      <c r="D3641" s="59">
        <v>46</v>
      </c>
      <c r="E3641" s="59">
        <v>36</v>
      </c>
      <c r="F3641" s="59">
        <v>14</v>
      </c>
      <c r="G3641" s="59">
        <v>454</v>
      </c>
    </row>
    <row r="3642" spans="1:7" x14ac:dyDescent="0.25">
      <c r="A3642" s="59">
        <v>19</v>
      </c>
      <c r="B3642" s="59">
        <v>29</v>
      </c>
      <c r="C3642" s="59">
        <v>51</v>
      </c>
      <c r="D3642" s="59">
        <v>19</v>
      </c>
      <c r="E3642" s="59">
        <v>16</v>
      </c>
      <c r="F3642" s="59">
        <v>5</v>
      </c>
      <c r="G3642" s="59">
        <v>848</v>
      </c>
    </row>
    <row r="3643" spans="1:7" x14ac:dyDescent="0.25">
      <c r="A3643" s="59">
        <v>12</v>
      </c>
      <c r="B3643" s="59">
        <v>39</v>
      </c>
      <c r="C3643" s="59">
        <v>77</v>
      </c>
      <c r="D3643" s="59">
        <v>33</v>
      </c>
      <c r="E3643" s="59">
        <v>31</v>
      </c>
      <c r="F3643" s="59">
        <v>10</v>
      </c>
      <c r="G3643" s="59">
        <v>1003</v>
      </c>
    </row>
    <row r="3644" spans="1:7" x14ac:dyDescent="0.25">
      <c r="A3644" s="59">
        <v>50</v>
      </c>
      <c r="B3644" s="59">
        <v>84</v>
      </c>
      <c r="C3644" s="59">
        <v>148</v>
      </c>
      <c r="D3644" s="59">
        <v>55</v>
      </c>
      <c r="E3644" s="59">
        <v>50</v>
      </c>
      <c r="F3644" s="59">
        <v>18</v>
      </c>
      <c r="G3644" s="59">
        <v>453</v>
      </c>
    </row>
    <row r="3645" spans="1:7" x14ac:dyDescent="0.25">
      <c r="A3645" s="59">
        <v>-65</v>
      </c>
      <c r="B3645" s="59">
        <v>11</v>
      </c>
      <c r="C3645" s="59">
        <v>123</v>
      </c>
      <c r="D3645" s="59">
        <v>104</v>
      </c>
      <c r="E3645" s="59">
        <v>55</v>
      </c>
      <c r="F3645" s="59">
        <v>32</v>
      </c>
      <c r="G3645" s="59">
        <v>1574</v>
      </c>
    </row>
    <row r="3646" spans="1:7" x14ac:dyDescent="0.25">
      <c r="A3646" s="59">
        <v>-18</v>
      </c>
      <c r="B3646" s="59">
        <v>30</v>
      </c>
      <c r="C3646" s="59">
        <v>58</v>
      </c>
      <c r="D3646" s="59">
        <v>24</v>
      </c>
      <c r="E3646" s="59">
        <v>42</v>
      </c>
      <c r="F3646" s="59">
        <v>9</v>
      </c>
      <c r="G3646" s="59">
        <v>-412</v>
      </c>
    </row>
    <row r="3647" spans="1:7" x14ac:dyDescent="0.25">
      <c r="A3647" s="59">
        <v>-12</v>
      </c>
      <c r="B3647" s="59">
        <v>62</v>
      </c>
      <c r="C3647" s="59">
        <v>113</v>
      </c>
      <c r="D3647" s="59">
        <v>44</v>
      </c>
      <c r="E3647" s="59">
        <v>70</v>
      </c>
      <c r="F3647" s="59">
        <v>40</v>
      </c>
      <c r="G3647" s="59">
        <v>325</v>
      </c>
    </row>
    <row r="3648" spans="1:7" x14ac:dyDescent="0.25">
      <c r="A3648" s="59">
        <v>19</v>
      </c>
      <c r="B3648" s="59">
        <v>52</v>
      </c>
      <c r="C3648" s="59">
        <v>97</v>
      </c>
      <c r="D3648" s="59">
        <v>39</v>
      </c>
      <c r="E3648" s="59">
        <v>39</v>
      </c>
      <c r="F3648" s="59">
        <v>12</v>
      </c>
      <c r="G3648" s="59">
        <v>248</v>
      </c>
    </row>
    <row r="3649" spans="1:7" x14ac:dyDescent="0.25">
      <c r="A3649" s="59">
        <v>36</v>
      </c>
      <c r="B3649" s="59">
        <v>82</v>
      </c>
      <c r="C3649" s="59">
        <v>159</v>
      </c>
      <c r="D3649" s="59">
        <v>67</v>
      </c>
      <c r="E3649" s="59">
        <v>58</v>
      </c>
      <c r="F3649" s="59">
        <v>25</v>
      </c>
      <c r="G3649" s="59">
        <v>391</v>
      </c>
    </row>
    <row r="3650" spans="1:7" x14ac:dyDescent="0.25">
      <c r="A3650" s="59">
        <v>24</v>
      </c>
      <c r="B3650" s="59">
        <v>130</v>
      </c>
      <c r="C3650" s="59">
        <v>238</v>
      </c>
      <c r="D3650" s="59">
        <v>93</v>
      </c>
      <c r="E3650" s="59">
        <v>114</v>
      </c>
      <c r="F3650" s="59">
        <v>84</v>
      </c>
      <c r="G3650" s="59">
        <v>692</v>
      </c>
    </row>
    <row r="3651" spans="1:7" x14ac:dyDescent="0.25">
      <c r="A3651" s="59">
        <v>70</v>
      </c>
      <c r="B3651" s="59">
        <v>79</v>
      </c>
      <c r="C3651" s="59">
        <v>149</v>
      </c>
      <c r="D3651" s="59">
        <v>61</v>
      </c>
      <c r="E3651" s="59">
        <v>32</v>
      </c>
      <c r="F3651" s="59">
        <v>20</v>
      </c>
      <c r="G3651" s="59">
        <v>579</v>
      </c>
    </row>
    <row r="3652" spans="1:7" x14ac:dyDescent="0.25">
      <c r="A3652" s="59">
        <v>34</v>
      </c>
      <c r="B3652" s="59">
        <v>43</v>
      </c>
      <c r="C3652" s="59">
        <v>77</v>
      </c>
      <c r="D3652" s="59">
        <v>29</v>
      </c>
      <c r="E3652" s="59">
        <v>20</v>
      </c>
      <c r="F3652" s="59">
        <v>8</v>
      </c>
      <c r="G3652" s="59">
        <v>862</v>
      </c>
    </row>
    <row r="3653" spans="1:7" x14ac:dyDescent="0.25">
      <c r="A3653" s="59">
        <v>122</v>
      </c>
      <c r="B3653" s="59">
        <v>134</v>
      </c>
      <c r="C3653" s="59">
        <v>245</v>
      </c>
      <c r="D3653" s="59">
        <v>96</v>
      </c>
      <c r="E3653" s="59">
        <v>52</v>
      </c>
      <c r="F3653" s="59">
        <v>29</v>
      </c>
      <c r="G3653" s="59">
        <v>-1555</v>
      </c>
    </row>
    <row r="3654" spans="1:7" x14ac:dyDescent="0.25">
      <c r="A3654" s="59">
        <v>19</v>
      </c>
      <c r="B3654" s="59">
        <v>30</v>
      </c>
      <c r="C3654" s="59">
        <v>53</v>
      </c>
      <c r="D3654" s="59">
        <v>20</v>
      </c>
      <c r="E3654" s="59">
        <v>17</v>
      </c>
      <c r="F3654" s="59">
        <v>5</v>
      </c>
      <c r="G3654" s="59">
        <v>482</v>
      </c>
    </row>
    <row r="3655" spans="1:7" x14ac:dyDescent="0.25">
      <c r="A3655" s="59">
        <v>129</v>
      </c>
      <c r="B3655" s="59">
        <v>150</v>
      </c>
      <c r="C3655" s="59">
        <v>265</v>
      </c>
      <c r="D3655" s="59">
        <v>99</v>
      </c>
      <c r="E3655" s="59">
        <v>63</v>
      </c>
      <c r="F3655" s="59">
        <v>32</v>
      </c>
      <c r="G3655" s="59">
        <v>798</v>
      </c>
    </row>
    <row r="3656" spans="1:7" x14ac:dyDescent="0.25">
      <c r="A3656" s="59">
        <v>40</v>
      </c>
      <c r="B3656" s="59">
        <v>72</v>
      </c>
      <c r="C3656" s="59">
        <v>133</v>
      </c>
      <c r="D3656" s="59">
        <v>53</v>
      </c>
      <c r="E3656" s="59">
        <v>45</v>
      </c>
      <c r="F3656" s="59">
        <v>17</v>
      </c>
      <c r="G3656" s="59">
        <v>410</v>
      </c>
    </row>
    <row r="3657" spans="1:7" x14ac:dyDescent="0.25">
      <c r="A3657" s="59">
        <v>42</v>
      </c>
      <c r="B3657" s="59">
        <v>64</v>
      </c>
      <c r="C3657" s="59">
        <v>114</v>
      </c>
      <c r="D3657" s="59">
        <v>43</v>
      </c>
      <c r="E3657" s="59">
        <v>36</v>
      </c>
      <c r="F3657" s="59">
        <v>13</v>
      </c>
      <c r="G3657" s="59">
        <v>424</v>
      </c>
    </row>
    <row r="3658" spans="1:7" x14ac:dyDescent="0.25">
      <c r="A3658" s="59">
        <v>292</v>
      </c>
      <c r="B3658" s="59">
        <v>295</v>
      </c>
      <c r="C3658" s="59">
        <v>582</v>
      </c>
      <c r="D3658" s="59">
        <v>280</v>
      </c>
      <c r="E3658" s="59">
        <v>98</v>
      </c>
      <c r="F3658" s="59">
        <v>77</v>
      </c>
      <c r="G3658" s="59">
        <v>1268</v>
      </c>
    </row>
    <row r="3659" spans="1:7" x14ac:dyDescent="0.25">
      <c r="A3659" s="59">
        <v>62</v>
      </c>
      <c r="B3659" s="59">
        <v>74</v>
      </c>
      <c r="C3659" s="59">
        <v>141</v>
      </c>
      <c r="D3659" s="59">
        <v>58</v>
      </c>
      <c r="E3659" s="59">
        <v>32</v>
      </c>
      <c r="F3659" s="59">
        <v>19</v>
      </c>
      <c r="G3659" s="59">
        <v>548</v>
      </c>
    </row>
    <row r="3660" spans="1:7" x14ac:dyDescent="0.25">
      <c r="A3660" s="59">
        <v>58</v>
      </c>
      <c r="B3660" s="59">
        <v>90</v>
      </c>
      <c r="C3660" s="59">
        <v>160</v>
      </c>
      <c r="D3660" s="59">
        <v>60</v>
      </c>
      <c r="E3660" s="59">
        <v>51</v>
      </c>
      <c r="F3660" s="59">
        <v>19</v>
      </c>
      <c r="G3660" s="59">
        <v>-718</v>
      </c>
    </row>
    <row r="3661" spans="1:7" x14ac:dyDescent="0.25">
      <c r="A3661" s="59">
        <v>199</v>
      </c>
      <c r="B3661" s="59">
        <v>179</v>
      </c>
      <c r="C3661" s="59">
        <v>322</v>
      </c>
      <c r="D3661" s="59">
        <v>121</v>
      </c>
      <c r="E3661" s="59">
        <v>45</v>
      </c>
      <c r="F3661" s="59">
        <v>34</v>
      </c>
      <c r="G3661" s="59">
        <v>928</v>
      </c>
    </row>
    <row r="3662" spans="1:7" x14ac:dyDescent="0.25">
      <c r="A3662" s="59">
        <v>126</v>
      </c>
      <c r="B3662" s="59">
        <v>118</v>
      </c>
      <c r="C3662" s="59">
        <v>212</v>
      </c>
      <c r="D3662" s="59">
        <v>81</v>
      </c>
      <c r="E3662" s="59">
        <v>33</v>
      </c>
      <c r="F3662" s="59">
        <v>22</v>
      </c>
      <c r="G3662" s="59">
        <v>588</v>
      </c>
    </row>
    <row r="3663" spans="1:7" x14ac:dyDescent="0.25">
      <c r="A3663" s="59">
        <v>-10</v>
      </c>
      <c r="B3663" s="59">
        <v>62</v>
      </c>
      <c r="C3663" s="59">
        <v>113</v>
      </c>
      <c r="D3663" s="59">
        <v>44</v>
      </c>
      <c r="E3663" s="59">
        <v>69</v>
      </c>
      <c r="F3663" s="59">
        <v>40</v>
      </c>
      <c r="G3663" s="59">
        <v>325</v>
      </c>
    </row>
    <row r="3664" spans="1:7" x14ac:dyDescent="0.25">
      <c r="A3664" s="59">
        <v>18</v>
      </c>
      <c r="B3664" s="59">
        <v>52</v>
      </c>
      <c r="C3664" s="59">
        <v>97</v>
      </c>
      <c r="D3664" s="59">
        <v>39</v>
      </c>
      <c r="E3664" s="59">
        <v>40</v>
      </c>
      <c r="F3664" s="59">
        <v>12</v>
      </c>
      <c r="G3664" s="59">
        <v>248</v>
      </c>
    </row>
    <row r="3665" spans="1:7" x14ac:dyDescent="0.25">
      <c r="A3665" s="59">
        <v>-19</v>
      </c>
      <c r="B3665" s="59">
        <v>30</v>
      </c>
      <c r="C3665" s="59">
        <v>58</v>
      </c>
      <c r="D3665" s="59">
        <v>24</v>
      </c>
      <c r="E3665" s="59">
        <v>43</v>
      </c>
      <c r="F3665" s="59">
        <v>9</v>
      </c>
      <c r="G3665" s="59">
        <v>212</v>
      </c>
    </row>
    <row r="3666" spans="1:7" x14ac:dyDescent="0.25">
      <c r="A3666" s="59">
        <v>50</v>
      </c>
      <c r="B3666" s="59">
        <v>71</v>
      </c>
      <c r="C3666" s="59">
        <v>128</v>
      </c>
      <c r="D3666" s="59">
        <v>49</v>
      </c>
      <c r="E3666" s="59">
        <v>37</v>
      </c>
      <c r="F3666" s="59">
        <v>15</v>
      </c>
      <c r="G3666" s="59">
        <v>315</v>
      </c>
    </row>
    <row r="3667" spans="1:7" x14ac:dyDescent="0.25">
      <c r="A3667" s="59">
        <v>50</v>
      </c>
      <c r="B3667" s="59">
        <v>84</v>
      </c>
      <c r="C3667" s="59">
        <v>148</v>
      </c>
      <c r="D3667" s="59">
        <v>55</v>
      </c>
      <c r="E3667" s="59">
        <v>50</v>
      </c>
      <c r="F3667" s="59">
        <v>18</v>
      </c>
      <c r="G3667" s="59">
        <v>453</v>
      </c>
    </row>
    <row r="3668" spans="1:7" x14ac:dyDescent="0.25">
      <c r="A3668" s="59">
        <v>-67</v>
      </c>
      <c r="B3668" s="59">
        <v>11</v>
      </c>
      <c r="C3668" s="59">
        <v>123</v>
      </c>
      <c r="D3668" s="59">
        <v>86</v>
      </c>
      <c r="E3668" s="59">
        <v>56</v>
      </c>
      <c r="F3668" s="59">
        <v>32</v>
      </c>
      <c r="G3668" s="59">
        <v>1574</v>
      </c>
    </row>
    <row r="3669" spans="1:7" x14ac:dyDescent="0.25">
      <c r="A3669" s="59">
        <v>49</v>
      </c>
      <c r="B3669" s="59">
        <v>74</v>
      </c>
      <c r="C3669" s="59">
        <v>145</v>
      </c>
      <c r="D3669" s="59">
        <v>62</v>
      </c>
      <c r="E3669" s="59">
        <v>41</v>
      </c>
      <c r="F3669" s="59">
        <v>19</v>
      </c>
      <c r="G3669" s="59">
        <v>1059</v>
      </c>
    </row>
    <row r="3670" spans="1:7" x14ac:dyDescent="0.25">
      <c r="A3670" s="59">
        <v>33</v>
      </c>
      <c r="B3670" s="59">
        <v>65</v>
      </c>
      <c r="C3670" s="59">
        <v>120</v>
      </c>
      <c r="D3670" s="59">
        <v>48</v>
      </c>
      <c r="E3670" s="59">
        <v>43</v>
      </c>
      <c r="F3670" s="59">
        <v>15</v>
      </c>
      <c r="G3670" s="59">
        <v>380</v>
      </c>
    </row>
    <row r="3671" spans="1:7" x14ac:dyDescent="0.25">
      <c r="A3671" s="59">
        <v>36</v>
      </c>
      <c r="B3671" s="59">
        <v>83</v>
      </c>
      <c r="C3671" s="59">
        <v>160</v>
      </c>
      <c r="D3671" s="59">
        <v>67</v>
      </c>
      <c r="E3671" s="59">
        <v>59</v>
      </c>
      <c r="F3671" s="59">
        <v>25</v>
      </c>
      <c r="G3671" s="59">
        <v>599</v>
      </c>
    </row>
    <row r="3672" spans="1:7" x14ac:dyDescent="0.25">
      <c r="A3672" s="59">
        <v>40</v>
      </c>
      <c r="B3672" s="59">
        <v>47</v>
      </c>
      <c r="C3672" s="59">
        <v>84</v>
      </c>
      <c r="D3672" s="59">
        <v>32</v>
      </c>
      <c r="E3672" s="59">
        <v>20</v>
      </c>
      <c r="F3672" s="59">
        <v>8</v>
      </c>
      <c r="G3672" s="59">
        <v>837</v>
      </c>
    </row>
    <row r="3673" spans="1:7" x14ac:dyDescent="0.25">
      <c r="A3673" s="59">
        <v>83</v>
      </c>
      <c r="B3673" s="59">
        <v>90</v>
      </c>
      <c r="C3673" s="59">
        <v>169</v>
      </c>
      <c r="D3673" s="59">
        <v>69</v>
      </c>
      <c r="E3673" s="59">
        <v>34</v>
      </c>
      <c r="F3673" s="59">
        <v>22</v>
      </c>
      <c r="G3673" s="59">
        <v>572</v>
      </c>
    </row>
    <row r="3674" spans="1:7" x14ac:dyDescent="0.25">
      <c r="A3674" s="59">
        <v>59</v>
      </c>
      <c r="B3674" s="59">
        <v>64</v>
      </c>
      <c r="C3674" s="59">
        <v>115</v>
      </c>
      <c r="D3674" s="59">
        <v>44</v>
      </c>
      <c r="E3674" s="59">
        <v>24</v>
      </c>
      <c r="F3674" s="59">
        <v>12</v>
      </c>
      <c r="G3674" s="59">
        <v>886</v>
      </c>
    </row>
    <row r="3675" spans="1:7" x14ac:dyDescent="0.25">
      <c r="A3675" s="59">
        <v>199</v>
      </c>
      <c r="B3675" s="59">
        <v>179</v>
      </c>
      <c r="C3675" s="59">
        <v>322</v>
      </c>
      <c r="D3675" s="59">
        <v>147</v>
      </c>
      <c r="E3675" s="59">
        <v>45</v>
      </c>
      <c r="F3675" s="59">
        <v>34</v>
      </c>
      <c r="G3675" s="59">
        <v>928</v>
      </c>
    </row>
    <row r="3676" spans="1:7" x14ac:dyDescent="0.25">
      <c r="A3676" s="59">
        <v>125</v>
      </c>
      <c r="B3676" s="59">
        <v>118</v>
      </c>
      <c r="C3676" s="59">
        <v>212</v>
      </c>
      <c r="D3676" s="59">
        <v>81</v>
      </c>
      <c r="E3676" s="59">
        <v>34</v>
      </c>
      <c r="F3676" s="59">
        <v>22</v>
      </c>
      <c r="G3676" s="59">
        <v>588</v>
      </c>
    </row>
    <row r="3677" spans="1:7" x14ac:dyDescent="0.25">
      <c r="A3677" s="59">
        <v>58</v>
      </c>
      <c r="B3677" s="59">
        <v>90</v>
      </c>
      <c r="C3677" s="59">
        <v>160</v>
      </c>
      <c r="D3677" s="59">
        <v>60</v>
      </c>
      <c r="E3677" s="59">
        <v>51</v>
      </c>
      <c r="F3677" s="59">
        <v>19</v>
      </c>
      <c r="G3677" s="59">
        <v>656</v>
      </c>
    </row>
    <row r="3678" spans="1:7" x14ac:dyDescent="0.25">
      <c r="A3678" s="59">
        <v>156</v>
      </c>
      <c r="B3678" s="59">
        <v>145</v>
      </c>
      <c r="C3678" s="59">
        <v>261</v>
      </c>
      <c r="D3678" s="59">
        <v>80</v>
      </c>
      <c r="E3678" s="59">
        <v>40</v>
      </c>
      <c r="F3678" s="59">
        <v>28</v>
      </c>
      <c r="G3678" s="59">
        <v>981</v>
      </c>
    </row>
    <row r="3679" spans="1:7" x14ac:dyDescent="0.25">
      <c r="A3679" s="59">
        <v>291</v>
      </c>
      <c r="B3679" s="59">
        <v>295</v>
      </c>
      <c r="C3679" s="59">
        <v>582</v>
      </c>
      <c r="D3679" s="59">
        <v>204</v>
      </c>
      <c r="E3679" s="59">
        <v>99</v>
      </c>
      <c r="F3679" s="59">
        <v>77</v>
      </c>
      <c r="G3679" s="59">
        <v>1268</v>
      </c>
    </row>
    <row r="3680" spans="1:7" x14ac:dyDescent="0.25">
      <c r="A3680" s="59">
        <v>64</v>
      </c>
      <c r="B3680" s="59">
        <v>74</v>
      </c>
      <c r="C3680" s="59">
        <v>141</v>
      </c>
      <c r="D3680" s="59">
        <v>58</v>
      </c>
      <c r="E3680" s="59">
        <v>31</v>
      </c>
      <c r="F3680" s="59">
        <v>19</v>
      </c>
      <c r="G3680" s="59">
        <v>548</v>
      </c>
    </row>
    <row r="3681" spans="1:7" x14ac:dyDescent="0.25">
      <c r="A3681" s="59">
        <v>-110</v>
      </c>
      <c r="B3681" s="59">
        <v>-13</v>
      </c>
      <c r="C3681" s="59">
        <v>116</v>
      </c>
      <c r="D3681" s="59">
        <v>104</v>
      </c>
      <c r="E3681" s="59">
        <v>61</v>
      </c>
      <c r="F3681" s="59">
        <v>39</v>
      </c>
      <c r="G3681" s="59">
        <v>2378</v>
      </c>
    </row>
    <row r="3682" spans="1:7" x14ac:dyDescent="0.25">
      <c r="A3682" s="59">
        <v>465</v>
      </c>
      <c r="B3682" s="59">
        <v>474</v>
      </c>
      <c r="C3682" s="59">
        <v>842</v>
      </c>
      <c r="D3682" s="59">
        <v>279</v>
      </c>
      <c r="E3682" s="59">
        <v>161</v>
      </c>
      <c r="F3682" s="59">
        <v>110</v>
      </c>
      <c r="G3682" s="59">
        <v>2580</v>
      </c>
    </row>
    <row r="3683" spans="1:7" x14ac:dyDescent="0.25">
      <c r="A3683" s="59">
        <v>-178</v>
      </c>
      <c r="B3683" s="59">
        <v>-24</v>
      </c>
      <c r="C3683" s="59">
        <v>147</v>
      </c>
      <c r="D3683" s="59">
        <v>133</v>
      </c>
      <c r="E3683" s="59">
        <v>96</v>
      </c>
      <c r="F3683" s="59">
        <v>53</v>
      </c>
      <c r="G3683" s="59">
        <v>3421</v>
      </c>
    </row>
    <row r="3684" spans="1:7" x14ac:dyDescent="0.25">
      <c r="A3684" s="59">
        <v>232</v>
      </c>
      <c r="B3684" s="59">
        <v>249</v>
      </c>
      <c r="C3684" s="59">
        <v>531</v>
      </c>
      <c r="D3684" s="59">
        <v>254</v>
      </c>
      <c r="E3684" s="59">
        <v>93</v>
      </c>
      <c r="F3684" s="59">
        <v>69</v>
      </c>
      <c r="G3684" s="59">
        <v>1775</v>
      </c>
    </row>
    <row r="3685" spans="1:7" x14ac:dyDescent="0.25">
      <c r="A3685" s="59">
        <v>39</v>
      </c>
      <c r="B3685" s="59">
        <v>169</v>
      </c>
      <c r="C3685" s="59">
        <v>309</v>
      </c>
      <c r="D3685" s="59">
        <v>113</v>
      </c>
      <c r="E3685" s="59">
        <v>143</v>
      </c>
      <c r="F3685" s="59">
        <v>110</v>
      </c>
      <c r="G3685" s="59">
        <v>910</v>
      </c>
    </row>
    <row r="3686" spans="1:7" x14ac:dyDescent="0.25">
      <c r="A3686" s="59">
        <v>326</v>
      </c>
      <c r="B3686" s="59">
        <v>336</v>
      </c>
      <c r="C3686" s="59">
        <v>628</v>
      </c>
      <c r="D3686" s="59">
        <v>289</v>
      </c>
      <c r="E3686" s="59">
        <v>116</v>
      </c>
      <c r="F3686" s="59">
        <v>83</v>
      </c>
      <c r="G3686" s="59">
        <v>1686</v>
      </c>
    </row>
    <row r="3687" spans="1:7" x14ac:dyDescent="0.25">
      <c r="A3687" s="59">
        <v>328</v>
      </c>
      <c r="B3687" s="59">
        <v>336</v>
      </c>
      <c r="C3687" s="59">
        <v>628</v>
      </c>
      <c r="D3687" s="59">
        <v>283</v>
      </c>
      <c r="E3687" s="59">
        <v>115</v>
      </c>
      <c r="F3687" s="59">
        <v>83</v>
      </c>
      <c r="G3687" s="59">
        <v>1686</v>
      </c>
    </row>
    <row r="3688" spans="1:7" x14ac:dyDescent="0.25">
      <c r="A3688" s="59">
        <v>232</v>
      </c>
      <c r="B3688" s="59">
        <v>249</v>
      </c>
      <c r="C3688" s="59">
        <v>531</v>
      </c>
      <c r="D3688" s="59">
        <v>263</v>
      </c>
      <c r="E3688" s="59">
        <v>93</v>
      </c>
      <c r="F3688" s="59">
        <v>69</v>
      </c>
      <c r="G3688" s="59">
        <v>1775</v>
      </c>
    </row>
    <row r="3689" spans="1:7" x14ac:dyDescent="0.25">
      <c r="A3689" s="59">
        <v>-638</v>
      </c>
      <c r="B3689" s="59">
        <v>-302</v>
      </c>
      <c r="C3689" s="59">
        <v>20</v>
      </c>
      <c r="D3689" s="59">
        <v>271</v>
      </c>
      <c r="E3689" s="59">
        <v>147</v>
      </c>
      <c r="F3689" s="59">
        <v>114</v>
      </c>
      <c r="G3689" s="59">
        <v>6413</v>
      </c>
    </row>
    <row r="3690" spans="1:7" x14ac:dyDescent="0.25">
      <c r="A3690" s="59">
        <v>39</v>
      </c>
      <c r="B3690" s="59">
        <v>169</v>
      </c>
      <c r="C3690" s="59">
        <v>309</v>
      </c>
      <c r="D3690" s="59">
        <v>117</v>
      </c>
      <c r="E3690" s="59">
        <v>143</v>
      </c>
      <c r="F3690" s="59">
        <v>110</v>
      </c>
      <c r="G3690" s="59">
        <v>910</v>
      </c>
    </row>
    <row r="3691" spans="1:7" x14ac:dyDescent="0.25">
      <c r="A3691" s="59">
        <v>191</v>
      </c>
      <c r="B3691" s="59">
        <v>225</v>
      </c>
      <c r="C3691" s="59">
        <v>412</v>
      </c>
      <c r="D3691" s="59">
        <v>204</v>
      </c>
      <c r="E3691" s="59">
        <v>96</v>
      </c>
      <c r="F3691" s="59">
        <v>53</v>
      </c>
      <c r="G3691" s="59">
        <v>1148</v>
      </c>
    </row>
    <row r="3692" spans="1:7" x14ac:dyDescent="0.25">
      <c r="A3692" s="59">
        <v>171</v>
      </c>
      <c r="B3692" s="59">
        <v>176</v>
      </c>
      <c r="C3692" s="59">
        <v>318</v>
      </c>
      <c r="D3692" s="59">
        <v>117</v>
      </c>
      <c r="E3692" s="59">
        <v>61</v>
      </c>
      <c r="F3692" s="59">
        <v>39</v>
      </c>
      <c r="G3692" s="59">
        <v>801</v>
      </c>
    </row>
    <row r="3693" spans="1:7" x14ac:dyDescent="0.25">
      <c r="A3693" s="59">
        <v>3</v>
      </c>
      <c r="B3693" s="59">
        <v>51</v>
      </c>
      <c r="C3693" s="59">
        <v>97</v>
      </c>
      <c r="D3693" s="59">
        <v>40</v>
      </c>
      <c r="E3693" s="59">
        <v>49</v>
      </c>
      <c r="F3693" s="59">
        <v>15</v>
      </c>
      <c r="G3693" s="59">
        <v>244</v>
      </c>
    </row>
    <row r="3694" spans="1:7" x14ac:dyDescent="0.25">
      <c r="A3694" s="59">
        <v>10</v>
      </c>
      <c r="B3694" s="59">
        <v>39</v>
      </c>
      <c r="C3694" s="59">
        <v>77</v>
      </c>
      <c r="D3694" s="59">
        <v>33</v>
      </c>
      <c r="E3694" s="59">
        <v>32</v>
      </c>
      <c r="F3694" s="59">
        <v>10</v>
      </c>
      <c r="G3694" s="59">
        <v>1003</v>
      </c>
    </row>
    <row r="3695" spans="1:7" x14ac:dyDescent="0.25">
      <c r="A3695" s="59">
        <v>47</v>
      </c>
      <c r="B3695" s="59">
        <v>43</v>
      </c>
      <c r="C3695" s="59">
        <v>46</v>
      </c>
      <c r="D3695" s="59">
        <v>0</v>
      </c>
      <c r="E3695" s="59">
        <v>11</v>
      </c>
      <c r="F3695" s="59">
        <v>0</v>
      </c>
      <c r="G3695" s="59">
        <v>473</v>
      </c>
    </row>
    <row r="3696" spans="1:7" x14ac:dyDescent="0.25">
      <c r="A3696" s="59">
        <v>18</v>
      </c>
      <c r="B3696" s="59">
        <v>29</v>
      </c>
      <c r="C3696" s="59">
        <v>51</v>
      </c>
      <c r="D3696" s="59">
        <v>19</v>
      </c>
      <c r="E3696" s="59">
        <v>17</v>
      </c>
      <c r="F3696" s="59">
        <v>5</v>
      </c>
      <c r="G3696" s="59">
        <v>848</v>
      </c>
    </row>
    <row r="3697" spans="1:7" x14ac:dyDescent="0.25">
      <c r="A3697" s="59">
        <v>25</v>
      </c>
      <c r="B3697" s="59">
        <v>35</v>
      </c>
      <c r="C3697" s="59">
        <v>62</v>
      </c>
      <c r="D3697" s="59">
        <v>23</v>
      </c>
      <c r="E3697" s="59">
        <v>18</v>
      </c>
      <c r="F3697" s="59">
        <v>6</v>
      </c>
      <c r="G3697" s="59">
        <v>803</v>
      </c>
    </row>
    <row r="3698" spans="1:7" x14ac:dyDescent="0.25">
      <c r="A3698" s="59">
        <v>19</v>
      </c>
      <c r="B3698" s="59">
        <v>30</v>
      </c>
      <c r="C3698" s="59">
        <v>53</v>
      </c>
      <c r="D3698" s="59">
        <v>20</v>
      </c>
      <c r="E3698" s="59">
        <v>17</v>
      </c>
      <c r="F3698" s="59">
        <v>5</v>
      </c>
      <c r="G3698" s="59">
        <v>482</v>
      </c>
    </row>
    <row r="3699" spans="1:7" x14ac:dyDescent="0.25">
      <c r="A3699" s="59">
        <v>129</v>
      </c>
      <c r="B3699" s="59">
        <v>150</v>
      </c>
      <c r="C3699" s="59">
        <v>265</v>
      </c>
      <c r="D3699" s="59">
        <v>99</v>
      </c>
      <c r="E3699" s="59">
        <v>63</v>
      </c>
      <c r="F3699" s="59">
        <v>32</v>
      </c>
      <c r="G3699" s="59">
        <v>798</v>
      </c>
    </row>
    <row r="3700" spans="1:7" x14ac:dyDescent="0.25">
      <c r="A3700" s="59">
        <v>120</v>
      </c>
      <c r="B3700" s="59">
        <v>134</v>
      </c>
      <c r="C3700" s="59">
        <v>245</v>
      </c>
      <c r="D3700" s="59">
        <v>96</v>
      </c>
      <c r="E3700" s="59">
        <v>53</v>
      </c>
      <c r="F3700" s="59">
        <v>29</v>
      </c>
      <c r="G3700" s="59">
        <v>666</v>
      </c>
    </row>
    <row r="3701" spans="1:7" x14ac:dyDescent="0.25">
      <c r="A3701" s="59">
        <v>25</v>
      </c>
      <c r="B3701" s="59">
        <v>36</v>
      </c>
      <c r="C3701" s="59">
        <v>65</v>
      </c>
      <c r="D3701" s="59">
        <v>25</v>
      </c>
      <c r="E3701" s="59">
        <v>19</v>
      </c>
      <c r="F3701" s="59">
        <v>7</v>
      </c>
      <c r="G3701" s="59">
        <v>823</v>
      </c>
    </row>
    <row r="3702" spans="1:7" x14ac:dyDescent="0.25">
      <c r="A3702" s="59">
        <v>70</v>
      </c>
      <c r="B3702" s="59">
        <v>79</v>
      </c>
      <c r="C3702" s="59">
        <v>149</v>
      </c>
      <c r="D3702" s="59">
        <v>61</v>
      </c>
      <c r="E3702" s="59">
        <v>32</v>
      </c>
      <c r="F3702" s="59">
        <v>20</v>
      </c>
      <c r="G3702" s="59">
        <v>579</v>
      </c>
    </row>
    <row r="3703" spans="1:7" x14ac:dyDescent="0.25">
      <c r="A3703" s="59">
        <v>-4</v>
      </c>
      <c r="B3703" s="59">
        <v>74</v>
      </c>
      <c r="C3703" s="59">
        <v>134</v>
      </c>
      <c r="D3703" s="59">
        <v>52</v>
      </c>
      <c r="E3703" s="59">
        <v>77</v>
      </c>
      <c r="F3703" s="59">
        <v>47</v>
      </c>
      <c r="G3703" s="59">
        <v>509</v>
      </c>
    </row>
    <row r="3704" spans="1:7" x14ac:dyDescent="0.25">
      <c r="A3704" s="59">
        <v>27</v>
      </c>
      <c r="B3704" s="59">
        <v>80</v>
      </c>
      <c r="C3704" s="59">
        <v>146</v>
      </c>
      <c r="D3704" s="59">
        <v>57</v>
      </c>
      <c r="E3704" s="59">
        <v>62</v>
      </c>
      <c r="F3704" s="59">
        <v>18</v>
      </c>
      <c r="G3704" s="59">
        <v>469</v>
      </c>
    </row>
    <row r="3705" spans="1:7" x14ac:dyDescent="0.25">
      <c r="A3705" s="59">
        <v>42</v>
      </c>
      <c r="B3705" s="59">
        <v>64</v>
      </c>
      <c r="C3705" s="59">
        <v>114</v>
      </c>
      <c r="D3705" s="59">
        <v>43</v>
      </c>
      <c r="E3705" s="59">
        <v>36</v>
      </c>
      <c r="F3705" s="59">
        <v>13</v>
      </c>
      <c r="G3705" s="59">
        <v>424</v>
      </c>
    </row>
    <row r="3706" spans="1:7" x14ac:dyDescent="0.25">
      <c r="A3706" s="59">
        <v>9</v>
      </c>
      <c r="B3706" s="59">
        <v>57</v>
      </c>
      <c r="C3706" s="59">
        <v>109</v>
      </c>
      <c r="D3706" s="59">
        <v>45</v>
      </c>
      <c r="E3706" s="59">
        <v>51</v>
      </c>
      <c r="F3706" s="59">
        <v>17</v>
      </c>
      <c r="G3706" s="59">
        <v>409</v>
      </c>
    </row>
    <row r="3707" spans="1:7" x14ac:dyDescent="0.25">
      <c r="A3707" s="59">
        <v>42</v>
      </c>
      <c r="B3707" s="59">
        <v>72</v>
      </c>
      <c r="C3707" s="59">
        <v>133</v>
      </c>
      <c r="D3707" s="59">
        <v>53</v>
      </c>
      <c r="E3707" s="59">
        <v>44</v>
      </c>
      <c r="F3707" s="59">
        <v>17</v>
      </c>
      <c r="G3707" s="59">
        <v>410</v>
      </c>
    </row>
    <row r="3708" spans="1:7" x14ac:dyDescent="0.25">
      <c r="A3708" s="59">
        <v>129</v>
      </c>
      <c r="B3708" s="59">
        <v>155</v>
      </c>
      <c r="C3708" s="59">
        <v>330</v>
      </c>
      <c r="D3708" s="59">
        <v>142</v>
      </c>
      <c r="E3708" s="59">
        <v>68</v>
      </c>
      <c r="F3708" s="59">
        <v>43</v>
      </c>
      <c r="G3708" s="59">
        <v>1280</v>
      </c>
    </row>
    <row r="3709" spans="1:7" x14ac:dyDescent="0.25">
      <c r="A3709" s="59">
        <v>80</v>
      </c>
      <c r="B3709" s="59">
        <v>94</v>
      </c>
      <c r="C3709" s="59">
        <v>161</v>
      </c>
      <c r="D3709" s="59">
        <v>57</v>
      </c>
      <c r="E3709" s="59">
        <v>40</v>
      </c>
      <c r="F3709" s="59">
        <v>17</v>
      </c>
      <c r="G3709" s="59">
        <v>349</v>
      </c>
    </row>
    <row r="3710" spans="1:7" x14ac:dyDescent="0.25">
      <c r="A3710" s="59">
        <v>46</v>
      </c>
      <c r="B3710" s="59">
        <v>67</v>
      </c>
      <c r="C3710" s="59">
        <v>120</v>
      </c>
      <c r="D3710" s="59">
        <v>46</v>
      </c>
      <c r="E3710" s="59">
        <v>36</v>
      </c>
      <c r="F3710" s="59">
        <v>14</v>
      </c>
      <c r="G3710" s="59">
        <v>454</v>
      </c>
    </row>
    <row r="3711" spans="1:7" x14ac:dyDescent="0.25">
      <c r="A3711" s="59">
        <v>3</v>
      </c>
      <c r="B3711" s="59">
        <v>87</v>
      </c>
      <c r="C3711" s="59">
        <v>159</v>
      </c>
      <c r="D3711" s="59">
        <v>62</v>
      </c>
      <c r="E3711" s="59">
        <v>85</v>
      </c>
      <c r="F3711" s="59">
        <v>56</v>
      </c>
      <c r="G3711" s="59">
        <v>612</v>
      </c>
    </row>
    <row r="3712" spans="1:7" x14ac:dyDescent="0.25">
      <c r="A3712" s="59">
        <v>135</v>
      </c>
      <c r="B3712" s="59">
        <v>155</v>
      </c>
      <c r="C3712" s="59">
        <v>275</v>
      </c>
      <c r="D3712" s="59">
        <v>92</v>
      </c>
      <c r="E3712" s="59">
        <v>64</v>
      </c>
      <c r="F3712" s="59">
        <v>33</v>
      </c>
      <c r="G3712" s="59">
        <v>1130</v>
      </c>
    </row>
    <row r="3713" spans="1:7" x14ac:dyDescent="0.25">
      <c r="A3713" s="59">
        <v>70</v>
      </c>
      <c r="B3713" s="59">
        <v>71</v>
      </c>
      <c r="C3713" s="59">
        <v>127</v>
      </c>
      <c r="D3713" s="59">
        <v>48</v>
      </c>
      <c r="E3713" s="59">
        <v>24</v>
      </c>
      <c r="F3713" s="59">
        <v>13</v>
      </c>
      <c r="G3713" s="59">
        <v>834</v>
      </c>
    </row>
    <row r="3714" spans="1:7" x14ac:dyDescent="0.25">
      <c r="A3714" s="59">
        <v>83</v>
      </c>
      <c r="B3714" s="59">
        <v>99</v>
      </c>
      <c r="C3714" s="59">
        <v>178</v>
      </c>
      <c r="D3714" s="59">
        <v>68</v>
      </c>
      <c r="E3714" s="59">
        <v>43</v>
      </c>
      <c r="F3714" s="59">
        <v>21</v>
      </c>
      <c r="G3714" s="59">
        <v>445</v>
      </c>
    </row>
    <row r="3715" spans="1:7" x14ac:dyDescent="0.25">
      <c r="A3715" s="59">
        <v>24</v>
      </c>
      <c r="B3715" s="59">
        <v>130</v>
      </c>
      <c r="C3715" s="59">
        <v>238</v>
      </c>
      <c r="D3715" s="59">
        <v>93</v>
      </c>
      <c r="E3715" s="59">
        <v>114</v>
      </c>
      <c r="F3715" s="59">
        <v>84</v>
      </c>
      <c r="G3715" s="59">
        <v>692</v>
      </c>
    </row>
    <row r="3716" spans="1:7" x14ac:dyDescent="0.25">
      <c r="A3716" s="59">
        <v>31</v>
      </c>
      <c r="B3716" s="59">
        <v>43</v>
      </c>
      <c r="C3716" s="59">
        <v>81</v>
      </c>
      <c r="D3716" s="59">
        <v>33</v>
      </c>
      <c r="E3716" s="59">
        <v>22</v>
      </c>
      <c r="F3716" s="59">
        <v>10</v>
      </c>
      <c r="G3716" s="59">
        <v>577</v>
      </c>
    </row>
    <row r="3717" spans="1:7" x14ac:dyDescent="0.25">
      <c r="A3717" s="59">
        <v>34</v>
      </c>
      <c r="B3717" s="59">
        <v>82</v>
      </c>
      <c r="C3717" s="59">
        <v>159</v>
      </c>
      <c r="D3717" s="59">
        <v>67</v>
      </c>
      <c r="E3717" s="59">
        <v>59</v>
      </c>
      <c r="F3717" s="59">
        <v>25</v>
      </c>
      <c r="G3717" s="59">
        <v>391</v>
      </c>
    </row>
    <row r="3718" spans="1:7" x14ac:dyDescent="0.25">
      <c r="A3718" s="59">
        <v>79</v>
      </c>
      <c r="B3718" s="59">
        <v>99</v>
      </c>
      <c r="C3718" s="59">
        <v>194</v>
      </c>
      <c r="D3718" s="59">
        <v>83</v>
      </c>
      <c r="E3718" s="59">
        <v>46</v>
      </c>
      <c r="F3718" s="59">
        <v>25</v>
      </c>
      <c r="G3718" s="59">
        <v>1063</v>
      </c>
    </row>
    <row r="3719" spans="1:7" x14ac:dyDescent="0.25">
      <c r="A3719" s="59">
        <v>137</v>
      </c>
      <c r="B3719" s="59">
        <v>161</v>
      </c>
      <c r="C3719" s="59">
        <v>343</v>
      </c>
      <c r="D3719" s="59">
        <v>173</v>
      </c>
      <c r="E3719" s="59">
        <v>69</v>
      </c>
      <c r="F3719" s="59">
        <v>45</v>
      </c>
      <c r="G3719" s="59">
        <v>1267</v>
      </c>
    </row>
    <row r="3720" spans="1:7" x14ac:dyDescent="0.25">
      <c r="A3720" s="59">
        <v>-7</v>
      </c>
      <c r="B3720" s="59">
        <v>71</v>
      </c>
      <c r="C3720" s="59">
        <v>130</v>
      </c>
      <c r="D3720" s="59">
        <v>51</v>
      </c>
      <c r="E3720" s="59">
        <v>76</v>
      </c>
      <c r="F3720" s="59">
        <v>46</v>
      </c>
      <c r="G3720" s="59">
        <v>503</v>
      </c>
    </row>
    <row r="3721" spans="1:7" x14ac:dyDescent="0.25">
      <c r="A3721" s="59">
        <v>39</v>
      </c>
      <c r="B3721" s="59">
        <v>71</v>
      </c>
      <c r="C3721" s="59">
        <v>131</v>
      </c>
      <c r="D3721" s="59">
        <v>52</v>
      </c>
      <c r="E3721" s="59">
        <v>45</v>
      </c>
      <c r="F3721" s="59">
        <v>17</v>
      </c>
      <c r="G3721" s="59">
        <v>405</v>
      </c>
    </row>
    <row r="3722" spans="1:7" x14ac:dyDescent="0.25">
      <c r="A3722" s="59">
        <v>19</v>
      </c>
      <c r="B3722" s="59">
        <v>66</v>
      </c>
      <c r="C3722" s="59">
        <v>128</v>
      </c>
      <c r="D3722" s="59">
        <v>54</v>
      </c>
      <c r="E3722" s="59">
        <v>53</v>
      </c>
      <c r="F3722" s="59">
        <v>20</v>
      </c>
      <c r="G3722" s="59">
        <v>404</v>
      </c>
    </row>
    <row r="3723" spans="1:7" x14ac:dyDescent="0.25">
      <c r="A3723" s="59">
        <v>40</v>
      </c>
      <c r="B3723" s="59">
        <v>64</v>
      </c>
      <c r="C3723" s="59">
        <v>126</v>
      </c>
      <c r="D3723" s="59">
        <v>54</v>
      </c>
      <c r="E3723" s="59">
        <v>37</v>
      </c>
      <c r="F3723" s="59">
        <v>16</v>
      </c>
      <c r="G3723" s="59">
        <v>1037</v>
      </c>
    </row>
    <row r="3724" spans="1:7" x14ac:dyDescent="0.25">
      <c r="A3724" s="59">
        <v>110</v>
      </c>
      <c r="B3724" s="59">
        <v>115</v>
      </c>
      <c r="C3724" s="59">
        <v>218</v>
      </c>
      <c r="D3724" s="59">
        <v>90</v>
      </c>
      <c r="E3724" s="59">
        <v>41</v>
      </c>
      <c r="F3724" s="59">
        <v>29</v>
      </c>
      <c r="G3724" s="59">
        <v>572</v>
      </c>
    </row>
    <row r="3725" spans="1:7" x14ac:dyDescent="0.25">
      <c r="A3725" s="59">
        <v>117</v>
      </c>
      <c r="B3725" s="59">
        <v>111</v>
      </c>
      <c r="C3725" s="59">
        <v>199</v>
      </c>
      <c r="D3725" s="59">
        <v>76</v>
      </c>
      <c r="E3725" s="59">
        <v>32</v>
      </c>
      <c r="F3725" s="59">
        <v>21</v>
      </c>
      <c r="G3725" s="59">
        <v>580</v>
      </c>
    </row>
    <row r="3726" spans="1:7" x14ac:dyDescent="0.25">
      <c r="A3726" s="59">
        <v>83</v>
      </c>
      <c r="B3726" s="59">
        <v>110</v>
      </c>
      <c r="C3726" s="59">
        <v>194</v>
      </c>
      <c r="D3726" s="59">
        <v>72</v>
      </c>
      <c r="E3726" s="59">
        <v>54</v>
      </c>
      <c r="F3726" s="59">
        <v>23</v>
      </c>
      <c r="G3726" s="59">
        <v>650</v>
      </c>
    </row>
    <row r="3727" spans="1:7" x14ac:dyDescent="0.25">
      <c r="A3727" s="59">
        <v>197</v>
      </c>
      <c r="B3727" s="59">
        <v>179</v>
      </c>
      <c r="C3727" s="59">
        <v>322</v>
      </c>
      <c r="D3727" s="59">
        <v>122</v>
      </c>
      <c r="E3727" s="59">
        <v>46</v>
      </c>
      <c r="F3727" s="59">
        <v>34</v>
      </c>
      <c r="G3727" s="59">
        <v>915</v>
      </c>
    </row>
    <row r="3728" spans="1:7" x14ac:dyDescent="0.25">
      <c r="A3728" s="59">
        <v>40</v>
      </c>
      <c r="B3728" s="59">
        <v>51</v>
      </c>
      <c r="C3728" s="59">
        <v>96</v>
      </c>
      <c r="D3728" s="59">
        <v>39</v>
      </c>
      <c r="E3728" s="59">
        <v>24</v>
      </c>
      <c r="F3728" s="59">
        <v>12</v>
      </c>
      <c r="G3728" s="59">
        <v>541</v>
      </c>
    </row>
    <row r="3729" spans="1:7" x14ac:dyDescent="0.25">
      <c r="A3729" s="59">
        <v>172</v>
      </c>
      <c r="B3729" s="59">
        <v>157</v>
      </c>
      <c r="C3729" s="59">
        <v>282</v>
      </c>
      <c r="D3729" s="59">
        <v>71</v>
      </c>
      <c r="E3729" s="59">
        <v>41</v>
      </c>
      <c r="F3729" s="59">
        <v>30</v>
      </c>
      <c r="G3729" s="59">
        <v>971</v>
      </c>
    </row>
    <row r="3730" spans="1:7" x14ac:dyDescent="0.25">
      <c r="A3730" s="59">
        <v>197</v>
      </c>
      <c r="B3730" s="59">
        <v>179</v>
      </c>
      <c r="C3730" s="59">
        <v>322</v>
      </c>
      <c r="D3730" s="59">
        <v>103</v>
      </c>
      <c r="E3730" s="59">
        <v>46</v>
      </c>
      <c r="F3730" s="59">
        <v>34</v>
      </c>
      <c r="G3730" s="59">
        <v>915</v>
      </c>
    </row>
    <row r="3731" spans="1:7" x14ac:dyDescent="0.25">
      <c r="A3731" s="59">
        <v>40</v>
      </c>
      <c r="B3731" s="59">
        <v>51</v>
      </c>
      <c r="C3731" s="59">
        <v>96</v>
      </c>
      <c r="D3731" s="59">
        <v>39</v>
      </c>
      <c r="E3731" s="59">
        <v>24</v>
      </c>
      <c r="F3731" s="59">
        <v>12</v>
      </c>
      <c r="G3731" s="59">
        <v>541</v>
      </c>
    </row>
    <row r="3732" spans="1:7" x14ac:dyDescent="0.25">
      <c r="A3732" s="59">
        <v>172</v>
      </c>
      <c r="B3732" s="59">
        <v>157</v>
      </c>
      <c r="C3732" s="59">
        <v>282</v>
      </c>
      <c r="D3732" s="59">
        <v>151</v>
      </c>
      <c r="E3732" s="59">
        <v>41</v>
      </c>
      <c r="F3732" s="59">
        <v>30</v>
      </c>
      <c r="G3732" s="59">
        <v>971</v>
      </c>
    </row>
    <row r="3733" spans="1:7" x14ac:dyDescent="0.25">
      <c r="A3733" s="59">
        <v>116</v>
      </c>
      <c r="B3733" s="59">
        <v>111</v>
      </c>
      <c r="C3733" s="59">
        <v>199</v>
      </c>
      <c r="D3733" s="59">
        <v>76</v>
      </c>
      <c r="E3733" s="59">
        <v>33</v>
      </c>
      <c r="F3733" s="59">
        <v>21</v>
      </c>
      <c r="G3733" s="59">
        <v>580</v>
      </c>
    </row>
    <row r="3734" spans="1:7" x14ac:dyDescent="0.25">
      <c r="A3734" s="59">
        <v>82</v>
      </c>
      <c r="B3734" s="59">
        <v>110</v>
      </c>
      <c r="C3734" s="59">
        <v>194</v>
      </c>
      <c r="D3734" s="59">
        <v>72</v>
      </c>
      <c r="E3734" s="59">
        <v>55</v>
      </c>
      <c r="F3734" s="59">
        <v>23</v>
      </c>
      <c r="G3734" s="59">
        <v>650</v>
      </c>
    </row>
    <row r="3735" spans="1:7" x14ac:dyDescent="0.25">
      <c r="A3735" s="59">
        <v>332</v>
      </c>
      <c r="B3735" s="59">
        <v>341</v>
      </c>
      <c r="C3735" s="59">
        <v>637</v>
      </c>
      <c r="D3735" s="59">
        <v>249</v>
      </c>
      <c r="E3735" s="59">
        <v>117</v>
      </c>
      <c r="F3735" s="59">
        <v>84</v>
      </c>
      <c r="G3735" s="59">
        <v>1662</v>
      </c>
    </row>
    <row r="3736" spans="1:7" x14ac:dyDescent="0.25">
      <c r="A3736" s="59">
        <v>221</v>
      </c>
      <c r="B3736" s="59">
        <v>239</v>
      </c>
      <c r="C3736" s="59">
        <v>509</v>
      </c>
      <c r="D3736" s="59">
        <v>273</v>
      </c>
      <c r="E3736" s="59">
        <v>90</v>
      </c>
      <c r="F3736" s="59">
        <v>66</v>
      </c>
      <c r="G3736" s="59">
        <v>1755</v>
      </c>
    </row>
    <row r="3737" spans="1:7" x14ac:dyDescent="0.25">
      <c r="A3737" s="59">
        <v>178</v>
      </c>
      <c r="B3737" s="59">
        <v>213</v>
      </c>
      <c r="C3737" s="59">
        <v>391</v>
      </c>
      <c r="D3737" s="59">
        <v>155</v>
      </c>
      <c r="E3737" s="59">
        <v>93</v>
      </c>
      <c r="F3737" s="59">
        <v>50</v>
      </c>
      <c r="G3737" s="59">
        <v>1132</v>
      </c>
    </row>
    <row r="3738" spans="1:7" x14ac:dyDescent="0.25">
      <c r="A3738" s="59">
        <v>171</v>
      </c>
      <c r="B3738" s="59">
        <v>176</v>
      </c>
      <c r="C3738" s="59">
        <v>318</v>
      </c>
      <c r="D3738" s="59">
        <v>165</v>
      </c>
      <c r="E3738" s="59">
        <v>61</v>
      </c>
      <c r="F3738" s="59">
        <v>39</v>
      </c>
      <c r="G3738" s="59">
        <v>789</v>
      </c>
    </row>
    <row r="3739" spans="1:7" x14ac:dyDescent="0.25">
      <c r="A3739" s="59">
        <v>332</v>
      </c>
      <c r="B3739" s="59">
        <v>341</v>
      </c>
      <c r="C3739" s="59">
        <v>637</v>
      </c>
      <c r="D3739" s="59">
        <v>291</v>
      </c>
      <c r="E3739" s="59">
        <v>117</v>
      </c>
      <c r="F3739" s="59">
        <v>84</v>
      </c>
      <c r="G3739" s="59">
        <v>1662</v>
      </c>
    </row>
    <row r="3740" spans="1:7" x14ac:dyDescent="0.25">
      <c r="A3740" s="59">
        <v>169</v>
      </c>
      <c r="B3740" s="59">
        <v>176</v>
      </c>
      <c r="C3740" s="59">
        <v>318</v>
      </c>
      <c r="D3740" s="59">
        <v>68</v>
      </c>
      <c r="E3740" s="59">
        <v>62</v>
      </c>
      <c r="F3740" s="59">
        <v>39</v>
      </c>
      <c r="G3740" s="59">
        <v>789</v>
      </c>
    </row>
    <row r="3741" spans="1:7" x14ac:dyDescent="0.25">
      <c r="A3741" s="59">
        <v>221</v>
      </c>
      <c r="B3741" s="59">
        <v>239</v>
      </c>
      <c r="C3741" s="59">
        <v>509</v>
      </c>
      <c r="D3741" s="59">
        <v>208</v>
      </c>
      <c r="E3741" s="59">
        <v>90</v>
      </c>
      <c r="F3741" s="59">
        <v>66</v>
      </c>
      <c r="G3741" s="59">
        <v>1755</v>
      </c>
    </row>
    <row r="3742" spans="1:7" x14ac:dyDescent="0.25">
      <c r="A3742" s="59">
        <v>272</v>
      </c>
      <c r="B3742" s="59">
        <v>312</v>
      </c>
      <c r="C3742" s="59">
        <v>604</v>
      </c>
      <c r="D3742" s="59">
        <v>276</v>
      </c>
      <c r="E3742" s="59">
        <v>129</v>
      </c>
      <c r="F3742" s="59">
        <v>96</v>
      </c>
      <c r="G3742" s="59">
        <v>1756</v>
      </c>
    </row>
    <row r="3743" spans="1:7" x14ac:dyDescent="0.25">
      <c r="A3743" s="59">
        <v>27</v>
      </c>
      <c r="B3743" s="59">
        <v>35</v>
      </c>
      <c r="C3743" s="59">
        <v>62</v>
      </c>
      <c r="D3743" s="59">
        <v>23</v>
      </c>
      <c r="E3743" s="59">
        <v>17</v>
      </c>
      <c r="F3743" s="59">
        <v>6</v>
      </c>
      <c r="G3743" s="59">
        <v>800</v>
      </c>
    </row>
    <row r="3744" spans="1:7" x14ac:dyDescent="0.25">
      <c r="A3744" s="59">
        <v>46</v>
      </c>
      <c r="B3744" s="59">
        <v>43</v>
      </c>
      <c r="C3744" s="59">
        <v>46</v>
      </c>
      <c r="D3744" s="59">
        <v>0</v>
      </c>
      <c r="E3744" s="59">
        <v>12</v>
      </c>
      <c r="F3744" s="59">
        <v>0</v>
      </c>
      <c r="G3744" s="59">
        <v>430</v>
      </c>
    </row>
    <row r="3745" spans="1:7" x14ac:dyDescent="0.25">
      <c r="A3745" s="59">
        <v>22</v>
      </c>
      <c r="B3745" s="59">
        <v>31</v>
      </c>
      <c r="C3745" s="59">
        <v>55</v>
      </c>
      <c r="D3745" s="59">
        <v>21</v>
      </c>
      <c r="E3745" s="59">
        <v>16</v>
      </c>
      <c r="F3745" s="59">
        <v>5</v>
      </c>
      <c r="G3745" s="59">
        <v>846</v>
      </c>
    </row>
    <row r="3746" spans="1:7" x14ac:dyDescent="0.25">
      <c r="A3746" s="59">
        <v>10</v>
      </c>
      <c r="B3746" s="59">
        <v>37</v>
      </c>
      <c r="C3746" s="59">
        <v>72</v>
      </c>
      <c r="D3746" s="59">
        <v>31</v>
      </c>
      <c r="E3746" s="59">
        <v>30</v>
      </c>
      <c r="F3746" s="59">
        <v>9</v>
      </c>
      <c r="G3746" s="59">
        <v>1000</v>
      </c>
    </row>
    <row r="3747" spans="1:7" x14ac:dyDescent="0.25">
      <c r="A3747" s="59">
        <v>-3</v>
      </c>
      <c r="B3747" s="59">
        <v>13</v>
      </c>
      <c r="C3747" s="59">
        <v>25</v>
      </c>
      <c r="D3747" s="59">
        <v>10</v>
      </c>
      <c r="E3747" s="59">
        <v>15</v>
      </c>
      <c r="F3747" s="59">
        <v>3</v>
      </c>
      <c r="G3747" s="59">
        <v>598</v>
      </c>
    </row>
    <row r="3748" spans="1:7" x14ac:dyDescent="0.25">
      <c r="A3748" s="59">
        <v>-9</v>
      </c>
      <c r="B3748" s="59">
        <v>64</v>
      </c>
      <c r="C3748" s="59">
        <v>116</v>
      </c>
      <c r="D3748" s="59">
        <v>45</v>
      </c>
      <c r="E3748" s="59">
        <v>70</v>
      </c>
      <c r="F3748" s="59">
        <v>41</v>
      </c>
      <c r="G3748" s="59">
        <v>320</v>
      </c>
    </row>
    <row r="3749" spans="1:7" x14ac:dyDescent="0.25">
      <c r="A3749" s="59">
        <v>-39</v>
      </c>
      <c r="B3749" s="59">
        <v>23</v>
      </c>
      <c r="C3749" s="59">
        <v>116</v>
      </c>
      <c r="D3749" s="59">
        <v>86</v>
      </c>
      <c r="E3749" s="59">
        <v>49</v>
      </c>
      <c r="F3749" s="59">
        <v>26</v>
      </c>
      <c r="G3749" s="59">
        <v>1698</v>
      </c>
    </row>
    <row r="3750" spans="1:7" x14ac:dyDescent="0.25">
      <c r="A3750" s="59">
        <v>19</v>
      </c>
      <c r="B3750" s="59">
        <v>53</v>
      </c>
      <c r="C3750" s="59">
        <v>98</v>
      </c>
      <c r="D3750" s="59">
        <v>39</v>
      </c>
      <c r="E3750" s="59">
        <v>40</v>
      </c>
      <c r="F3750" s="59">
        <v>12</v>
      </c>
      <c r="G3750" s="59">
        <v>244</v>
      </c>
    </row>
    <row r="3751" spans="1:7" x14ac:dyDescent="0.25">
      <c r="A3751" s="59">
        <v>-16</v>
      </c>
      <c r="B3751" s="59">
        <v>31</v>
      </c>
      <c r="C3751" s="59">
        <v>60</v>
      </c>
      <c r="D3751" s="59">
        <v>25</v>
      </c>
      <c r="E3751" s="59">
        <v>42</v>
      </c>
      <c r="F3751" s="59">
        <v>9</v>
      </c>
      <c r="G3751" s="59">
        <v>209</v>
      </c>
    </row>
    <row r="3752" spans="1:7" x14ac:dyDescent="0.25">
      <c r="A3752" s="59">
        <v>-4</v>
      </c>
      <c r="B3752" s="59">
        <v>43</v>
      </c>
      <c r="C3752" s="59">
        <v>82</v>
      </c>
      <c r="D3752" s="59">
        <v>34</v>
      </c>
      <c r="E3752" s="59">
        <v>46</v>
      </c>
      <c r="F3752" s="59">
        <v>12</v>
      </c>
      <c r="G3752" s="59">
        <v>240</v>
      </c>
    </row>
    <row r="3753" spans="1:7" x14ac:dyDescent="0.25">
      <c r="A3753" s="59">
        <v>53</v>
      </c>
      <c r="B3753" s="59">
        <v>59</v>
      </c>
      <c r="C3753" s="59">
        <v>106</v>
      </c>
      <c r="D3753" s="59">
        <v>40</v>
      </c>
      <c r="E3753" s="59">
        <v>23</v>
      </c>
      <c r="F3753" s="59">
        <v>11</v>
      </c>
      <c r="G3753" s="59">
        <v>881</v>
      </c>
    </row>
    <row r="3754" spans="1:7" x14ac:dyDescent="0.25">
      <c r="A3754" s="59">
        <v>42</v>
      </c>
      <c r="B3754" s="59">
        <v>47</v>
      </c>
      <c r="C3754" s="59">
        <v>84</v>
      </c>
      <c r="D3754" s="59">
        <v>32</v>
      </c>
      <c r="E3754" s="59">
        <v>19</v>
      </c>
      <c r="F3754" s="59">
        <v>8</v>
      </c>
      <c r="G3754" s="59">
        <v>833</v>
      </c>
    </row>
    <row r="3755" spans="1:7" x14ac:dyDescent="0.25">
      <c r="A3755" s="59">
        <v>52</v>
      </c>
      <c r="B3755" s="59">
        <v>98</v>
      </c>
      <c r="C3755" s="59">
        <v>189</v>
      </c>
      <c r="D3755" s="59">
        <v>79</v>
      </c>
      <c r="E3755" s="59">
        <v>63</v>
      </c>
      <c r="F3755" s="59">
        <v>30</v>
      </c>
      <c r="G3755" s="59">
        <v>593</v>
      </c>
    </row>
    <row r="3756" spans="1:7" x14ac:dyDescent="0.25">
      <c r="A3756" s="59">
        <v>52</v>
      </c>
      <c r="B3756" s="59">
        <v>77</v>
      </c>
      <c r="C3756" s="59">
        <v>151</v>
      </c>
      <c r="D3756" s="59">
        <v>65</v>
      </c>
      <c r="E3756" s="59">
        <v>42</v>
      </c>
      <c r="F3756" s="59">
        <v>20</v>
      </c>
      <c r="G3756" s="59">
        <v>1053</v>
      </c>
    </row>
    <row r="3757" spans="1:7" x14ac:dyDescent="0.25">
      <c r="A3757" s="59">
        <v>24</v>
      </c>
      <c r="B3757" s="59">
        <v>32</v>
      </c>
      <c r="C3757" s="59">
        <v>56</v>
      </c>
      <c r="D3757" s="59">
        <v>21</v>
      </c>
      <c r="E3757" s="59">
        <v>16</v>
      </c>
      <c r="F3757" s="59">
        <v>5</v>
      </c>
      <c r="G3757" s="59">
        <v>480</v>
      </c>
    </row>
    <row r="3758" spans="1:7" x14ac:dyDescent="0.25">
      <c r="A3758" s="59">
        <v>30</v>
      </c>
      <c r="B3758" s="59">
        <v>39</v>
      </c>
      <c r="C3758" s="59">
        <v>70</v>
      </c>
      <c r="D3758" s="59">
        <v>27</v>
      </c>
      <c r="E3758" s="59">
        <v>19</v>
      </c>
      <c r="F3758" s="59">
        <v>7</v>
      </c>
      <c r="G3758" s="59">
        <v>859</v>
      </c>
    </row>
    <row r="3759" spans="1:7" x14ac:dyDescent="0.25">
      <c r="A3759" s="59">
        <v>96</v>
      </c>
      <c r="B3759" s="59">
        <v>123</v>
      </c>
      <c r="C3759" s="59">
        <v>218</v>
      </c>
      <c r="D3759" s="59">
        <v>82</v>
      </c>
      <c r="E3759" s="59">
        <v>58</v>
      </c>
      <c r="F3759" s="59">
        <v>27</v>
      </c>
      <c r="G3759" s="59">
        <v>788</v>
      </c>
    </row>
    <row r="3760" spans="1:7" x14ac:dyDescent="0.25">
      <c r="A3760" s="59">
        <v>113</v>
      </c>
      <c r="B3760" s="59">
        <v>127</v>
      </c>
      <c r="C3760" s="59">
        <v>232</v>
      </c>
      <c r="D3760" s="59">
        <v>91</v>
      </c>
      <c r="E3760" s="59">
        <v>51</v>
      </c>
      <c r="F3760" s="59">
        <v>28</v>
      </c>
      <c r="G3760" s="59">
        <v>656</v>
      </c>
    </row>
    <row r="3761" spans="1:7" x14ac:dyDescent="0.25">
      <c r="A3761" s="59">
        <v>137</v>
      </c>
      <c r="B3761" s="59">
        <v>161</v>
      </c>
      <c r="C3761" s="59">
        <v>343</v>
      </c>
      <c r="D3761" s="59">
        <v>143</v>
      </c>
      <c r="E3761" s="59">
        <v>69</v>
      </c>
      <c r="F3761" s="59">
        <v>45</v>
      </c>
      <c r="G3761" s="59">
        <v>1267</v>
      </c>
    </row>
    <row r="3762" spans="1:7" x14ac:dyDescent="0.25">
      <c r="A3762" s="59">
        <v>18</v>
      </c>
      <c r="B3762" s="59">
        <v>66</v>
      </c>
      <c r="C3762" s="59">
        <v>128</v>
      </c>
      <c r="D3762" s="59">
        <v>54</v>
      </c>
      <c r="E3762" s="59">
        <v>54</v>
      </c>
      <c r="F3762" s="59">
        <v>20</v>
      </c>
      <c r="G3762" s="59">
        <v>404</v>
      </c>
    </row>
    <row r="3763" spans="1:7" x14ac:dyDescent="0.25">
      <c r="A3763" s="59">
        <v>39</v>
      </c>
      <c r="B3763" s="59">
        <v>71</v>
      </c>
      <c r="C3763" s="59">
        <v>131</v>
      </c>
      <c r="D3763" s="59">
        <v>52</v>
      </c>
      <c r="E3763" s="59">
        <v>45</v>
      </c>
      <c r="F3763" s="59">
        <v>17</v>
      </c>
      <c r="G3763" s="59">
        <v>405</v>
      </c>
    </row>
    <row r="3764" spans="1:7" x14ac:dyDescent="0.25">
      <c r="A3764" s="59">
        <v>42</v>
      </c>
      <c r="B3764" s="59">
        <v>64</v>
      </c>
      <c r="C3764" s="59">
        <v>114</v>
      </c>
      <c r="D3764" s="59">
        <v>43</v>
      </c>
      <c r="E3764" s="59">
        <v>36</v>
      </c>
      <c r="F3764" s="59">
        <v>13</v>
      </c>
      <c r="G3764" s="59">
        <v>419</v>
      </c>
    </row>
    <row r="3765" spans="1:7" x14ac:dyDescent="0.25">
      <c r="A3765" s="59">
        <v>-7</v>
      </c>
      <c r="B3765" s="59">
        <v>71</v>
      </c>
      <c r="C3765" s="59">
        <v>130</v>
      </c>
      <c r="D3765" s="59">
        <v>51</v>
      </c>
      <c r="E3765" s="59">
        <v>76</v>
      </c>
      <c r="F3765" s="59">
        <v>46</v>
      </c>
      <c r="G3765" s="59">
        <v>503</v>
      </c>
    </row>
    <row r="3766" spans="1:7" x14ac:dyDescent="0.25">
      <c r="A3766" s="59">
        <v>85</v>
      </c>
      <c r="B3766" s="59">
        <v>99</v>
      </c>
      <c r="C3766" s="59">
        <v>169</v>
      </c>
      <c r="D3766" s="59">
        <v>60</v>
      </c>
      <c r="E3766" s="59">
        <v>42</v>
      </c>
      <c r="F3766" s="59">
        <v>18</v>
      </c>
      <c r="G3766" s="59">
        <v>329</v>
      </c>
    </row>
    <row r="3767" spans="1:7" x14ac:dyDescent="0.25">
      <c r="A3767" s="59">
        <v>67</v>
      </c>
      <c r="B3767" s="59">
        <v>70</v>
      </c>
      <c r="C3767" s="59">
        <v>126</v>
      </c>
      <c r="D3767" s="59">
        <v>48</v>
      </c>
      <c r="E3767" s="59">
        <v>25</v>
      </c>
      <c r="F3767" s="59">
        <v>13</v>
      </c>
      <c r="G3767" s="59">
        <v>851</v>
      </c>
    </row>
    <row r="3768" spans="1:7" x14ac:dyDescent="0.25">
      <c r="A3768" s="59">
        <v>45</v>
      </c>
      <c r="B3768" s="59">
        <v>67</v>
      </c>
      <c r="C3768" s="59">
        <v>120</v>
      </c>
      <c r="D3768" s="59">
        <v>46</v>
      </c>
      <c r="E3768" s="59">
        <v>37</v>
      </c>
      <c r="F3768" s="59">
        <v>14</v>
      </c>
      <c r="G3768" s="59">
        <v>449</v>
      </c>
    </row>
    <row r="3769" spans="1:7" x14ac:dyDescent="0.25">
      <c r="A3769" s="59">
        <v>0</v>
      </c>
      <c r="B3769" s="59">
        <v>84</v>
      </c>
      <c r="C3769" s="59">
        <v>153</v>
      </c>
      <c r="D3769" s="59">
        <v>60</v>
      </c>
      <c r="E3769" s="59">
        <v>84</v>
      </c>
      <c r="F3769" s="59">
        <v>54</v>
      </c>
      <c r="G3769" s="59">
        <v>606</v>
      </c>
    </row>
    <row r="3770" spans="1:7" x14ac:dyDescent="0.25">
      <c r="A3770" s="59">
        <v>71</v>
      </c>
      <c r="B3770" s="59">
        <v>94</v>
      </c>
      <c r="C3770" s="59">
        <v>185</v>
      </c>
      <c r="D3770" s="59">
        <v>80</v>
      </c>
      <c r="E3770" s="59">
        <v>46</v>
      </c>
      <c r="F3770" s="59">
        <v>24</v>
      </c>
      <c r="G3770" s="59">
        <v>1055</v>
      </c>
    </row>
    <row r="3771" spans="1:7" x14ac:dyDescent="0.25">
      <c r="A3771" s="59">
        <v>15</v>
      </c>
      <c r="B3771" s="59">
        <v>29</v>
      </c>
      <c r="C3771" s="59">
        <v>54</v>
      </c>
      <c r="D3771" s="59">
        <v>22</v>
      </c>
      <c r="E3771" s="59">
        <v>19</v>
      </c>
      <c r="F3771" s="59">
        <v>7</v>
      </c>
      <c r="G3771" s="59">
        <v>573</v>
      </c>
    </row>
    <row r="3772" spans="1:7" x14ac:dyDescent="0.25">
      <c r="A3772" s="59">
        <v>22</v>
      </c>
      <c r="B3772" s="59">
        <v>70</v>
      </c>
      <c r="C3772" s="59">
        <v>134</v>
      </c>
      <c r="D3772" s="59">
        <v>56</v>
      </c>
      <c r="E3772" s="59">
        <v>55</v>
      </c>
      <c r="F3772" s="59">
        <v>21</v>
      </c>
      <c r="G3772" s="59">
        <v>385</v>
      </c>
    </row>
    <row r="3773" spans="1:7" x14ac:dyDescent="0.25">
      <c r="A3773" s="59">
        <v>27</v>
      </c>
      <c r="B3773" s="59">
        <v>134</v>
      </c>
      <c r="C3773" s="59">
        <v>245</v>
      </c>
      <c r="D3773" s="59">
        <v>96</v>
      </c>
      <c r="E3773" s="59">
        <v>116</v>
      </c>
      <c r="F3773" s="59">
        <v>87</v>
      </c>
      <c r="G3773" s="59">
        <v>683</v>
      </c>
    </row>
    <row r="3774" spans="1:7" x14ac:dyDescent="0.25">
      <c r="A3774" s="59">
        <v>91</v>
      </c>
      <c r="B3774" s="59">
        <v>116</v>
      </c>
      <c r="C3774" s="59">
        <v>215</v>
      </c>
      <c r="D3774" s="59">
        <v>86</v>
      </c>
      <c r="E3774" s="59">
        <v>55</v>
      </c>
      <c r="F3774" s="59">
        <v>28</v>
      </c>
      <c r="G3774" s="59">
        <v>547</v>
      </c>
    </row>
    <row r="3775" spans="1:7" x14ac:dyDescent="0.25">
      <c r="A3775" s="59">
        <v>50</v>
      </c>
      <c r="B3775" s="59">
        <v>98</v>
      </c>
      <c r="C3775" s="59">
        <v>189</v>
      </c>
      <c r="D3775" s="59">
        <v>79</v>
      </c>
      <c r="E3775" s="59">
        <v>64</v>
      </c>
      <c r="F3775" s="59">
        <v>30</v>
      </c>
      <c r="G3775" s="59">
        <v>593</v>
      </c>
    </row>
    <row r="3776" spans="1:7" x14ac:dyDescent="0.25">
      <c r="A3776" s="59">
        <v>52</v>
      </c>
      <c r="B3776" s="59">
        <v>77</v>
      </c>
      <c r="C3776" s="59">
        <v>151</v>
      </c>
      <c r="D3776" s="59">
        <v>65</v>
      </c>
      <c r="E3776" s="59">
        <v>42</v>
      </c>
      <c r="F3776" s="59">
        <v>20</v>
      </c>
      <c r="G3776" s="59">
        <v>1053</v>
      </c>
    </row>
    <row r="3777" spans="1:7" x14ac:dyDescent="0.25">
      <c r="A3777" s="59">
        <v>53</v>
      </c>
      <c r="B3777" s="59">
        <v>59</v>
      </c>
      <c r="C3777" s="59">
        <v>106</v>
      </c>
      <c r="D3777" s="59">
        <v>40</v>
      </c>
      <c r="E3777" s="59">
        <v>23</v>
      </c>
      <c r="F3777" s="59">
        <v>11</v>
      </c>
      <c r="G3777" s="59">
        <v>881</v>
      </c>
    </row>
    <row r="3778" spans="1:7" x14ac:dyDescent="0.25">
      <c r="A3778" s="59">
        <v>27</v>
      </c>
      <c r="B3778" s="59">
        <v>36</v>
      </c>
      <c r="C3778" s="59">
        <v>64</v>
      </c>
      <c r="D3778" s="59">
        <v>24</v>
      </c>
      <c r="E3778" s="59">
        <v>18</v>
      </c>
      <c r="F3778" s="59">
        <v>6</v>
      </c>
      <c r="G3778" s="59">
        <v>806</v>
      </c>
    </row>
    <row r="3779" spans="1:7" x14ac:dyDescent="0.25">
      <c r="A3779" s="59">
        <v>1</v>
      </c>
      <c r="B3779" s="59">
        <v>84</v>
      </c>
      <c r="C3779" s="59">
        <v>153</v>
      </c>
      <c r="D3779" s="59">
        <v>60</v>
      </c>
      <c r="E3779" s="59">
        <v>83</v>
      </c>
      <c r="F3779" s="59">
        <v>54</v>
      </c>
      <c r="G3779" s="59">
        <v>606</v>
      </c>
    </row>
    <row r="3780" spans="1:7" x14ac:dyDescent="0.25">
      <c r="A3780" s="59">
        <v>31</v>
      </c>
      <c r="B3780" s="59">
        <v>64</v>
      </c>
      <c r="C3780" s="59">
        <v>118</v>
      </c>
      <c r="D3780" s="59">
        <v>47</v>
      </c>
      <c r="E3780" s="59">
        <v>43</v>
      </c>
      <c r="F3780" s="59">
        <v>15</v>
      </c>
      <c r="G3780" s="59">
        <v>375</v>
      </c>
    </row>
    <row r="3781" spans="1:7" x14ac:dyDescent="0.25">
      <c r="A3781" s="59">
        <v>171</v>
      </c>
      <c r="B3781" s="59">
        <v>188</v>
      </c>
      <c r="C3781" s="59">
        <v>334</v>
      </c>
      <c r="D3781" s="59">
        <v>182</v>
      </c>
      <c r="E3781" s="59">
        <v>73</v>
      </c>
      <c r="F3781" s="59">
        <v>41</v>
      </c>
      <c r="G3781" s="59">
        <v>1119</v>
      </c>
    </row>
    <row r="3782" spans="1:7" x14ac:dyDescent="0.25">
      <c r="A3782" s="59">
        <v>15</v>
      </c>
      <c r="B3782" s="59">
        <v>29</v>
      </c>
      <c r="C3782" s="59">
        <v>54</v>
      </c>
      <c r="D3782" s="59">
        <v>22</v>
      </c>
      <c r="E3782" s="59">
        <v>19</v>
      </c>
      <c r="F3782" s="59">
        <v>7</v>
      </c>
      <c r="G3782" s="59">
        <v>573</v>
      </c>
    </row>
    <row r="3783" spans="1:7" x14ac:dyDescent="0.25">
      <c r="A3783" s="59">
        <v>24</v>
      </c>
      <c r="B3783" s="59">
        <v>70</v>
      </c>
      <c r="C3783" s="59">
        <v>134</v>
      </c>
      <c r="D3783" s="59">
        <v>56</v>
      </c>
      <c r="E3783" s="59">
        <v>54</v>
      </c>
      <c r="F3783" s="59">
        <v>21</v>
      </c>
      <c r="G3783" s="59">
        <v>385</v>
      </c>
    </row>
    <row r="3784" spans="1:7" x14ac:dyDescent="0.25">
      <c r="A3784" s="59">
        <v>71</v>
      </c>
      <c r="B3784" s="59">
        <v>94</v>
      </c>
      <c r="C3784" s="59">
        <v>185</v>
      </c>
      <c r="D3784" s="59">
        <v>80</v>
      </c>
      <c r="E3784" s="59">
        <v>46</v>
      </c>
      <c r="F3784" s="59">
        <v>24</v>
      </c>
      <c r="G3784" s="59">
        <v>1055</v>
      </c>
    </row>
    <row r="3785" spans="1:7" x14ac:dyDescent="0.25">
      <c r="A3785" s="59">
        <v>52</v>
      </c>
      <c r="B3785" s="59">
        <v>56</v>
      </c>
      <c r="C3785" s="59">
        <v>100</v>
      </c>
      <c r="D3785" s="59">
        <v>38</v>
      </c>
      <c r="E3785" s="59">
        <v>21</v>
      </c>
      <c r="F3785" s="59">
        <v>10</v>
      </c>
      <c r="G3785" s="59">
        <v>871</v>
      </c>
    </row>
    <row r="3786" spans="1:7" x14ac:dyDescent="0.25">
      <c r="A3786" s="59">
        <v>68</v>
      </c>
      <c r="B3786" s="59">
        <v>70</v>
      </c>
      <c r="C3786" s="59">
        <v>126</v>
      </c>
      <c r="D3786" s="59">
        <v>48</v>
      </c>
      <c r="E3786" s="59">
        <v>24</v>
      </c>
      <c r="F3786" s="59">
        <v>13</v>
      </c>
      <c r="G3786" s="59">
        <v>851</v>
      </c>
    </row>
    <row r="3787" spans="1:7" x14ac:dyDescent="0.25">
      <c r="A3787" s="59">
        <v>27</v>
      </c>
      <c r="B3787" s="59">
        <v>134</v>
      </c>
      <c r="C3787" s="59">
        <v>245</v>
      </c>
      <c r="D3787" s="59">
        <v>96</v>
      </c>
      <c r="E3787" s="59">
        <v>116</v>
      </c>
      <c r="F3787" s="59">
        <v>87</v>
      </c>
      <c r="G3787" s="59">
        <v>683</v>
      </c>
    </row>
    <row r="3788" spans="1:7" x14ac:dyDescent="0.25">
      <c r="A3788" s="59">
        <v>89</v>
      </c>
      <c r="B3788" s="59">
        <v>116</v>
      </c>
      <c r="C3788" s="59">
        <v>215</v>
      </c>
      <c r="D3788" s="59">
        <v>86</v>
      </c>
      <c r="E3788" s="59">
        <v>56</v>
      </c>
      <c r="F3788" s="59">
        <v>28</v>
      </c>
      <c r="G3788" s="59">
        <v>547</v>
      </c>
    </row>
    <row r="3789" spans="1:7" x14ac:dyDescent="0.25">
      <c r="A3789" s="59">
        <v>95</v>
      </c>
      <c r="B3789" s="59">
        <v>123</v>
      </c>
      <c r="C3789" s="59">
        <v>218</v>
      </c>
      <c r="D3789" s="59">
        <v>82</v>
      </c>
      <c r="E3789" s="59">
        <v>59</v>
      </c>
      <c r="F3789" s="59">
        <v>27</v>
      </c>
      <c r="G3789" s="59">
        <v>788</v>
      </c>
    </row>
    <row r="3790" spans="1:7" x14ac:dyDescent="0.25">
      <c r="A3790" s="59">
        <v>113</v>
      </c>
      <c r="B3790" s="59">
        <v>127</v>
      </c>
      <c r="C3790" s="59">
        <v>232</v>
      </c>
      <c r="D3790" s="59">
        <v>91</v>
      </c>
      <c r="E3790" s="59">
        <v>51</v>
      </c>
      <c r="F3790" s="59">
        <v>28</v>
      </c>
      <c r="G3790" s="59">
        <v>656</v>
      </c>
    </row>
    <row r="3791" spans="1:7" x14ac:dyDescent="0.25">
      <c r="A3791" s="59">
        <v>19</v>
      </c>
      <c r="B3791" s="59">
        <v>66</v>
      </c>
      <c r="C3791" s="59">
        <v>128</v>
      </c>
      <c r="D3791" s="59">
        <v>54</v>
      </c>
      <c r="E3791" s="59">
        <v>53</v>
      </c>
      <c r="F3791" s="59">
        <v>20</v>
      </c>
      <c r="G3791" s="59">
        <v>404</v>
      </c>
    </row>
    <row r="3792" spans="1:7" x14ac:dyDescent="0.25">
      <c r="A3792" s="59">
        <v>30</v>
      </c>
      <c r="B3792" s="59">
        <v>39</v>
      </c>
      <c r="C3792" s="59">
        <v>70</v>
      </c>
      <c r="D3792" s="59">
        <v>27</v>
      </c>
      <c r="E3792" s="59">
        <v>19</v>
      </c>
      <c r="F3792" s="59">
        <v>7</v>
      </c>
      <c r="G3792" s="59">
        <v>859</v>
      </c>
    </row>
    <row r="3793" spans="1:7" x14ac:dyDescent="0.25">
      <c r="A3793" s="59">
        <v>22</v>
      </c>
      <c r="B3793" s="59">
        <v>32</v>
      </c>
      <c r="C3793" s="59">
        <v>56</v>
      </c>
      <c r="D3793" s="59">
        <v>21</v>
      </c>
      <c r="E3793" s="59">
        <v>17</v>
      </c>
      <c r="F3793" s="59">
        <v>5</v>
      </c>
      <c r="G3793" s="59">
        <v>480</v>
      </c>
    </row>
    <row r="3794" spans="1:7" x14ac:dyDescent="0.25">
      <c r="A3794" s="59">
        <v>-16</v>
      </c>
      <c r="B3794" s="59">
        <v>65</v>
      </c>
      <c r="C3794" s="59">
        <v>124</v>
      </c>
      <c r="D3794" s="59">
        <v>51</v>
      </c>
      <c r="E3794" s="59">
        <v>76</v>
      </c>
      <c r="F3794" s="59">
        <v>46</v>
      </c>
      <c r="G3794" s="59">
        <v>542</v>
      </c>
    </row>
    <row r="3795" spans="1:7" x14ac:dyDescent="0.25">
      <c r="A3795" s="59">
        <v>137</v>
      </c>
      <c r="B3795" s="59">
        <v>161</v>
      </c>
      <c r="C3795" s="59">
        <v>343</v>
      </c>
      <c r="D3795" s="59">
        <v>175</v>
      </c>
      <c r="E3795" s="59">
        <v>69</v>
      </c>
      <c r="F3795" s="59">
        <v>45</v>
      </c>
      <c r="G3795" s="59">
        <v>1267</v>
      </c>
    </row>
    <row r="3796" spans="1:7" x14ac:dyDescent="0.25">
      <c r="A3796" s="59">
        <v>516</v>
      </c>
      <c r="B3796" s="59">
        <v>402</v>
      </c>
      <c r="C3796" s="59">
        <v>505</v>
      </c>
      <c r="D3796" s="59">
        <v>72</v>
      </c>
      <c r="E3796" s="59">
        <v>54</v>
      </c>
      <c r="F3796" s="59">
        <v>23</v>
      </c>
      <c r="G3796" s="59">
        <v>-3004</v>
      </c>
    </row>
    <row r="3797" spans="1:7" x14ac:dyDescent="0.25">
      <c r="A3797" s="59">
        <v>-4</v>
      </c>
      <c r="B3797" s="59">
        <v>43</v>
      </c>
      <c r="C3797" s="59">
        <v>82</v>
      </c>
      <c r="D3797" s="59">
        <v>34</v>
      </c>
      <c r="E3797" s="59">
        <v>46</v>
      </c>
      <c r="F3797" s="59">
        <v>12</v>
      </c>
      <c r="G3797" s="59">
        <v>240</v>
      </c>
    </row>
    <row r="3798" spans="1:7" x14ac:dyDescent="0.25">
      <c r="A3798" s="59">
        <v>21</v>
      </c>
      <c r="B3798" s="59">
        <v>31</v>
      </c>
      <c r="C3798" s="59">
        <v>55</v>
      </c>
      <c r="D3798" s="59">
        <v>21</v>
      </c>
      <c r="E3798" s="59">
        <v>17</v>
      </c>
      <c r="F3798" s="59">
        <v>5</v>
      </c>
      <c r="G3798" s="59">
        <v>846</v>
      </c>
    </row>
    <row r="3799" spans="1:7" x14ac:dyDescent="0.25">
      <c r="A3799" s="59">
        <v>47</v>
      </c>
      <c r="B3799" s="59">
        <v>43</v>
      </c>
      <c r="C3799" s="59">
        <v>46</v>
      </c>
      <c r="D3799" s="59">
        <v>0</v>
      </c>
      <c r="E3799" s="59">
        <v>11</v>
      </c>
      <c r="F3799" s="59">
        <v>0</v>
      </c>
      <c r="G3799" s="59">
        <v>430</v>
      </c>
    </row>
    <row r="3800" spans="1:7" x14ac:dyDescent="0.25">
      <c r="A3800" s="59">
        <v>-10</v>
      </c>
      <c r="B3800" s="59">
        <v>64</v>
      </c>
      <c r="C3800" s="59">
        <v>116</v>
      </c>
      <c r="D3800" s="59">
        <v>45</v>
      </c>
      <c r="E3800" s="59">
        <v>71</v>
      </c>
      <c r="F3800" s="59">
        <v>41</v>
      </c>
      <c r="G3800" s="59">
        <v>320</v>
      </c>
    </row>
    <row r="3801" spans="1:7" x14ac:dyDescent="0.25">
      <c r="A3801" s="59">
        <v>-18</v>
      </c>
      <c r="B3801" s="59">
        <v>31</v>
      </c>
      <c r="C3801" s="59">
        <v>60</v>
      </c>
      <c r="D3801" s="59">
        <v>25</v>
      </c>
      <c r="E3801" s="59">
        <v>43</v>
      </c>
      <c r="F3801" s="59">
        <v>9</v>
      </c>
      <c r="G3801" s="59">
        <v>209</v>
      </c>
    </row>
    <row r="3802" spans="1:7" x14ac:dyDescent="0.25">
      <c r="A3802" s="59">
        <v>49</v>
      </c>
      <c r="B3802" s="59">
        <v>71</v>
      </c>
      <c r="C3802" s="59">
        <v>128</v>
      </c>
      <c r="D3802" s="59">
        <v>49</v>
      </c>
      <c r="E3802" s="59">
        <v>38</v>
      </c>
      <c r="F3802" s="59">
        <v>15</v>
      </c>
      <c r="G3802" s="59">
        <v>310</v>
      </c>
    </row>
    <row r="3803" spans="1:7" x14ac:dyDescent="0.25">
      <c r="A3803" s="59">
        <v>36</v>
      </c>
      <c r="B3803" s="59">
        <v>69</v>
      </c>
      <c r="C3803" s="59">
        <v>121</v>
      </c>
      <c r="D3803" s="59">
        <v>45</v>
      </c>
      <c r="E3803" s="59">
        <v>45</v>
      </c>
      <c r="F3803" s="59">
        <v>14</v>
      </c>
      <c r="G3803" s="59">
        <v>447</v>
      </c>
    </row>
    <row r="3804" spans="1:7" x14ac:dyDescent="0.25">
      <c r="A3804" s="59">
        <v>191</v>
      </c>
      <c r="B3804" s="59">
        <v>258</v>
      </c>
      <c r="C3804" s="59">
        <v>547</v>
      </c>
      <c r="D3804" s="59">
        <v>217</v>
      </c>
      <c r="E3804" s="59">
        <v>129</v>
      </c>
      <c r="F3804" s="59">
        <v>96</v>
      </c>
      <c r="G3804" s="59">
        <v>1622</v>
      </c>
    </row>
    <row r="3805" spans="1:7" x14ac:dyDescent="0.25">
      <c r="A3805" s="59">
        <v>-252</v>
      </c>
      <c r="B3805" s="59">
        <v>-75</v>
      </c>
      <c r="C3805" s="59">
        <v>175</v>
      </c>
      <c r="D3805" s="59">
        <v>242</v>
      </c>
      <c r="E3805" s="59">
        <v>95</v>
      </c>
      <c r="F3805" s="59">
        <v>74</v>
      </c>
      <c r="G3805" s="59">
        <v>4360</v>
      </c>
    </row>
    <row r="3806" spans="1:7" x14ac:dyDescent="0.25">
      <c r="A3806" s="59">
        <v>171</v>
      </c>
      <c r="B3806" s="59">
        <v>157</v>
      </c>
      <c r="C3806" s="59">
        <v>282</v>
      </c>
      <c r="D3806" s="59">
        <v>102</v>
      </c>
      <c r="E3806" s="59">
        <v>42</v>
      </c>
      <c r="F3806" s="59">
        <v>30</v>
      </c>
      <c r="G3806" s="59">
        <v>971</v>
      </c>
    </row>
    <row r="3807" spans="1:7" x14ac:dyDescent="0.25">
      <c r="A3807" s="59">
        <v>199</v>
      </c>
      <c r="B3807" s="59">
        <v>179</v>
      </c>
      <c r="C3807" s="59">
        <v>322</v>
      </c>
      <c r="D3807" s="59">
        <v>119</v>
      </c>
      <c r="E3807" s="59">
        <v>45</v>
      </c>
      <c r="F3807" s="59">
        <v>34</v>
      </c>
      <c r="G3807" s="59">
        <v>915</v>
      </c>
    </row>
    <row r="3808" spans="1:7" x14ac:dyDescent="0.25">
      <c r="A3808" s="59">
        <v>116</v>
      </c>
      <c r="B3808" s="59">
        <v>111</v>
      </c>
      <c r="C3808" s="59">
        <v>199</v>
      </c>
      <c r="D3808" s="59">
        <v>76</v>
      </c>
      <c r="E3808" s="59">
        <v>33</v>
      </c>
      <c r="F3808" s="59">
        <v>21</v>
      </c>
      <c r="G3808" s="59">
        <v>580</v>
      </c>
    </row>
    <row r="3809" spans="1:7" x14ac:dyDescent="0.25">
      <c r="A3809" s="59">
        <v>-300</v>
      </c>
      <c r="B3809" s="59">
        <v>-56</v>
      </c>
      <c r="C3809" s="59">
        <v>74</v>
      </c>
      <c r="D3809" s="59">
        <v>114</v>
      </c>
      <c r="E3809" s="59">
        <v>146</v>
      </c>
      <c r="F3809" s="59">
        <v>113</v>
      </c>
      <c r="G3809" s="59">
        <v>3142</v>
      </c>
    </row>
    <row r="3810" spans="1:7" x14ac:dyDescent="0.25">
      <c r="A3810" s="59">
        <v>646</v>
      </c>
      <c r="B3810" s="59">
        <v>526</v>
      </c>
      <c r="C3810" s="59">
        <v>815</v>
      </c>
      <c r="D3810" s="59">
        <v>203</v>
      </c>
      <c r="E3810" s="59">
        <v>91</v>
      </c>
      <c r="F3810" s="59">
        <v>66</v>
      </c>
      <c r="G3810" s="59">
        <v>1197</v>
      </c>
    </row>
    <row r="3811" spans="1:7" x14ac:dyDescent="0.25">
      <c r="A3811" s="59">
        <v>367</v>
      </c>
      <c r="B3811" s="59">
        <v>390</v>
      </c>
      <c r="C3811" s="59">
        <v>693</v>
      </c>
      <c r="D3811" s="59">
        <v>240</v>
      </c>
      <c r="E3811" s="59">
        <v>143</v>
      </c>
      <c r="F3811" s="59">
        <v>91</v>
      </c>
      <c r="G3811" s="59">
        <v>2548</v>
      </c>
    </row>
    <row r="3812" spans="1:7" x14ac:dyDescent="0.25">
      <c r="A3812" s="59">
        <v>129</v>
      </c>
      <c r="B3812" s="59">
        <v>133</v>
      </c>
      <c r="C3812" s="59">
        <v>251</v>
      </c>
      <c r="D3812" s="59">
        <v>103</v>
      </c>
      <c r="E3812" s="59">
        <v>46</v>
      </c>
      <c r="F3812" s="59">
        <v>33</v>
      </c>
      <c r="G3812" s="59">
        <v>564</v>
      </c>
    </row>
    <row r="3813" spans="1:7" x14ac:dyDescent="0.25">
      <c r="A3813" s="59">
        <v>50</v>
      </c>
      <c r="B3813" s="59">
        <v>98</v>
      </c>
      <c r="C3813" s="59">
        <v>189</v>
      </c>
      <c r="D3813" s="59">
        <v>79</v>
      </c>
      <c r="E3813" s="59">
        <v>64</v>
      </c>
      <c r="F3813" s="59">
        <v>30</v>
      </c>
      <c r="G3813" s="59">
        <v>593</v>
      </c>
    </row>
    <row r="3814" spans="1:7" x14ac:dyDescent="0.25">
      <c r="A3814" s="59">
        <v>70</v>
      </c>
      <c r="B3814" s="59">
        <v>71</v>
      </c>
      <c r="C3814" s="59">
        <v>127</v>
      </c>
      <c r="D3814" s="59">
        <v>48</v>
      </c>
      <c r="E3814" s="59">
        <v>24</v>
      </c>
      <c r="F3814" s="59">
        <v>13</v>
      </c>
      <c r="G3814" s="59">
        <v>829</v>
      </c>
    </row>
    <row r="3815" spans="1:7" x14ac:dyDescent="0.25">
      <c r="A3815" s="59">
        <v>67</v>
      </c>
      <c r="B3815" s="59">
        <v>70</v>
      </c>
      <c r="C3815" s="59">
        <v>126</v>
      </c>
      <c r="D3815" s="59">
        <v>48</v>
      </c>
      <c r="E3815" s="59">
        <v>25</v>
      </c>
      <c r="F3815" s="59">
        <v>13</v>
      </c>
      <c r="G3815" s="59">
        <v>851</v>
      </c>
    </row>
    <row r="3816" spans="1:7" x14ac:dyDescent="0.25">
      <c r="A3816" s="59">
        <v>1</v>
      </c>
      <c r="B3816" s="59">
        <v>84</v>
      </c>
      <c r="C3816" s="59">
        <v>153</v>
      </c>
      <c r="D3816" s="59">
        <v>60</v>
      </c>
      <c r="E3816" s="59">
        <v>83</v>
      </c>
      <c r="F3816" s="59">
        <v>54</v>
      </c>
      <c r="G3816" s="59">
        <v>-762</v>
      </c>
    </row>
    <row r="3817" spans="1:7" x14ac:dyDescent="0.25">
      <c r="A3817" s="59">
        <v>86</v>
      </c>
      <c r="B3817" s="59">
        <v>99</v>
      </c>
      <c r="C3817" s="59">
        <v>169</v>
      </c>
      <c r="D3817" s="59">
        <v>60</v>
      </c>
      <c r="E3817" s="59">
        <v>41</v>
      </c>
      <c r="F3817" s="59">
        <v>18</v>
      </c>
      <c r="G3817" s="59">
        <v>329</v>
      </c>
    </row>
    <row r="3818" spans="1:7" x14ac:dyDescent="0.25">
      <c r="A3818" s="59">
        <v>45</v>
      </c>
      <c r="B3818" s="59">
        <v>67</v>
      </c>
      <c r="C3818" s="59">
        <v>120</v>
      </c>
      <c r="D3818" s="59">
        <v>46</v>
      </c>
      <c r="E3818" s="59">
        <v>37</v>
      </c>
      <c r="F3818" s="59">
        <v>14</v>
      </c>
      <c r="G3818" s="59">
        <v>449</v>
      </c>
    </row>
    <row r="3819" spans="1:7" x14ac:dyDescent="0.25">
      <c r="A3819" s="59">
        <v>21</v>
      </c>
      <c r="B3819" s="59">
        <v>31</v>
      </c>
      <c r="C3819" s="59">
        <v>55</v>
      </c>
      <c r="D3819" s="59">
        <v>21</v>
      </c>
      <c r="E3819" s="59">
        <v>17</v>
      </c>
      <c r="F3819" s="59">
        <v>5</v>
      </c>
      <c r="G3819" s="59">
        <v>846</v>
      </c>
    </row>
    <row r="3820" spans="1:7" x14ac:dyDescent="0.25">
      <c r="A3820" s="59">
        <v>9</v>
      </c>
      <c r="B3820" s="59">
        <v>37</v>
      </c>
      <c r="C3820" s="59">
        <v>72</v>
      </c>
      <c r="D3820" s="59">
        <v>31</v>
      </c>
      <c r="E3820" s="59">
        <v>31</v>
      </c>
      <c r="F3820" s="59">
        <v>9</v>
      </c>
      <c r="G3820" s="59">
        <v>1000</v>
      </c>
    </row>
    <row r="3821" spans="1:7" x14ac:dyDescent="0.25">
      <c r="A3821" s="59">
        <v>34</v>
      </c>
      <c r="B3821" s="59">
        <v>69</v>
      </c>
      <c r="C3821" s="59">
        <v>121</v>
      </c>
      <c r="D3821" s="59">
        <v>45</v>
      </c>
      <c r="E3821" s="59">
        <v>46</v>
      </c>
      <c r="F3821" s="59">
        <v>14</v>
      </c>
      <c r="G3821" s="59">
        <v>447</v>
      </c>
    </row>
    <row r="3822" spans="1:7" x14ac:dyDescent="0.25">
      <c r="A3822" s="59">
        <v>-39</v>
      </c>
      <c r="B3822" s="59">
        <v>23</v>
      </c>
      <c r="C3822" s="59">
        <v>116</v>
      </c>
      <c r="D3822" s="59">
        <v>86</v>
      </c>
      <c r="E3822" s="59">
        <v>49</v>
      </c>
      <c r="F3822" s="59">
        <v>26</v>
      </c>
      <c r="G3822" s="59">
        <v>1698</v>
      </c>
    </row>
    <row r="3823" spans="1:7" x14ac:dyDescent="0.25">
      <c r="A3823" s="59">
        <v>-18</v>
      </c>
      <c r="B3823" s="59">
        <v>31</v>
      </c>
      <c r="C3823" s="59">
        <v>60</v>
      </c>
      <c r="D3823" s="59">
        <v>25</v>
      </c>
      <c r="E3823" s="59">
        <v>43</v>
      </c>
      <c r="F3823" s="59">
        <v>9</v>
      </c>
      <c r="G3823" s="59">
        <v>-466</v>
      </c>
    </row>
    <row r="3824" spans="1:7" x14ac:dyDescent="0.25">
      <c r="A3824" s="59">
        <v>-9</v>
      </c>
      <c r="B3824" s="59">
        <v>64</v>
      </c>
      <c r="C3824" s="59">
        <v>116</v>
      </c>
      <c r="D3824" s="59">
        <v>45</v>
      </c>
      <c r="E3824" s="59">
        <v>70</v>
      </c>
      <c r="F3824" s="59">
        <v>41</v>
      </c>
      <c r="G3824" s="59">
        <v>320</v>
      </c>
    </row>
    <row r="3825" spans="1:7" x14ac:dyDescent="0.25">
      <c r="A3825" s="59">
        <v>21</v>
      </c>
      <c r="B3825" s="59">
        <v>53</v>
      </c>
      <c r="C3825" s="59">
        <v>98</v>
      </c>
      <c r="D3825" s="59">
        <v>39</v>
      </c>
      <c r="E3825" s="59">
        <v>39</v>
      </c>
      <c r="F3825" s="59">
        <v>12</v>
      </c>
      <c r="G3825" s="59">
        <v>244</v>
      </c>
    </row>
    <row r="3826" spans="1:7" x14ac:dyDescent="0.25">
      <c r="A3826" s="59">
        <v>24</v>
      </c>
      <c r="B3826" s="59">
        <v>70</v>
      </c>
      <c r="C3826" s="59">
        <v>134</v>
      </c>
      <c r="D3826" s="59">
        <v>56</v>
      </c>
      <c r="E3826" s="59">
        <v>54</v>
      </c>
      <c r="F3826" s="59">
        <v>21</v>
      </c>
      <c r="G3826" s="59">
        <v>385</v>
      </c>
    </row>
    <row r="3827" spans="1:7" x14ac:dyDescent="0.25">
      <c r="A3827" s="59">
        <v>25</v>
      </c>
      <c r="B3827" s="59">
        <v>134</v>
      </c>
      <c r="C3827" s="59">
        <v>245</v>
      </c>
      <c r="D3827" s="59">
        <v>96</v>
      </c>
      <c r="E3827" s="59">
        <v>117</v>
      </c>
      <c r="F3827" s="59">
        <v>87</v>
      </c>
      <c r="G3827" s="59">
        <v>683</v>
      </c>
    </row>
    <row r="3828" spans="1:7" x14ac:dyDescent="0.25">
      <c r="A3828" s="59">
        <v>110</v>
      </c>
      <c r="B3828" s="59">
        <v>115</v>
      </c>
      <c r="C3828" s="59">
        <v>218</v>
      </c>
      <c r="D3828" s="59">
        <v>90</v>
      </c>
      <c r="E3828" s="59">
        <v>41</v>
      </c>
      <c r="F3828" s="59">
        <v>29</v>
      </c>
      <c r="G3828" s="59">
        <v>572</v>
      </c>
    </row>
    <row r="3829" spans="1:7" x14ac:dyDescent="0.25">
      <c r="A3829" s="59">
        <v>31</v>
      </c>
      <c r="B3829" s="59">
        <v>39</v>
      </c>
      <c r="C3829" s="59">
        <v>70</v>
      </c>
      <c r="D3829" s="59">
        <v>27</v>
      </c>
      <c r="E3829" s="59">
        <v>18</v>
      </c>
      <c r="F3829" s="59">
        <v>7</v>
      </c>
      <c r="G3829" s="59">
        <v>859</v>
      </c>
    </row>
    <row r="3830" spans="1:7" x14ac:dyDescent="0.25">
      <c r="A3830" s="59">
        <v>113</v>
      </c>
      <c r="B3830" s="59">
        <v>127</v>
      </c>
      <c r="C3830" s="59">
        <v>232</v>
      </c>
      <c r="D3830" s="59">
        <v>91</v>
      </c>
      <c r="E3830" s="59">
        <v>51</v>
      </c>
      <c r="F3830" s="59">
        <v>28</v>
      </c>
      <c r="G3830" s="59">
        <v>-1785</v>
      </c>
    </row>
    <row r="3831" spans="1:7" x14ac:dyDescent="0.25">
      <c r="A3831" s="59">
        <v>22</v>
      </c>
      <c r="B3831" s="59">
        <v>32</v>
      </c>
      <c r="C3831" s="59">
        <v>56</v>
      </c>
      <c r="D3831" s="59">
        <v>21</v>
      </c>
      <c r="E3831" s="59">
        <v>17</v>
      </c>
      <c r="F3831" s="59">
        <v>5</v>
      </c>
      <c r="G3831" s="59">
        <v>480</v>
      </c>
    </row>
    <row r="3832" spans="1:7" x14ac:dyDescent="0.25">
      <c r="A3832" s="59">
        <v>96</v>
      </c>
      <c r="B3832" s="59">
        <v>123</v>
      </c>
      <c r="C3832" s="59">
        <v>218</v>
      </c>
      <c r="D3832" s="59">
        <v>82</v>
      </c>
      <c r="E3832" s="59">
        <v>58</v>
      </c>
      <c r="F3832" s="59">
        <v>27</v>
      </c>
      <c r="G3832" s="59">
        <v>788</v>
      </c>
    </row>
    <row r="3833" spans="1:7" x14ac:dyDescent="0.25">
      <c r="A3833" s="59">
        <v>39</v>
      </c>
      <c r="B3833" s="59">
        <v>71</v>
      </c>
      <c r="C3833" s="59">
        <v>131</v>
      </c>
      <c r="D3833" s="59">
        <v>52</v>
      </c>
      <c r="E3833" s="59">
        <v>45</v>
      </c>
      <c r="F3833" s="59">
        <v>17</v>
      </c>
      <c r="G3833" s="59">
        <v>405</v>
      </c>
    </row>
    <row r="3834" spans="1:7" x14ac:dyDescent="0.25">
      <c r="A3834" s="59">
        <v>42</v>
      </c>
      <c r="B3834" s="59">
        <v>64</v>
      </c>
      <c r="C3834" s="59">
        <v>114</v>
      </c>
      <c r="D3834" s="59">
        <v>43</v>
      </c>
      <c r="E3834" s="59">
        <v>36</v>
      </c>
      <c r="F3834" s="59">
        <v>13</v>
      </c>
      <c r="G3834" s="59">
        <v>419</v>
      </c>
    </row>
    <row r="3835" spans="1:7" x14ac:dyDescent="0.25">
      <c r="A3835" s="59">
        <v>275</v>
      </c>
      <c r="B3835" s="59">
        <v>281</v>
      </c>
      <c r="C3835" s="59">
        <v>554</v>
      </c>
      <c r="D3835" s="59">
        <v>293</v>
      </c>
      <c r="E3835" s="59">
        <v>96</v>
      </c>
      <c r="F3835" s="59">
        <v>74</v>
      </c>
      <c r="G3835" s="59">
        <v>1246</v>
      </c>
    </row>
    <row r="3836" spans="1:7" x14ac:dyDescent="0.25">
      <c r="A3836" s="59">
        <v>39</v>
      </c>
      <c r="B3836" s="59">
        <v>51</v>
      </c>
      <c r="C3836" s="59">
        <v>96</v>
      </c>
      <c r="D3836" s="59">
        <v>39</v>
      </c>
      <c r="E3836" s="59">
        <v>25</v>
      </c>
      <c r="F3836" s="59">
        <v>12</v>
      </c>
      <c r="G3836" s="59">
        <v>541</v>
      </c>
    </row>
    <row r="3837" spans="1:7" x14ac:dyDescent="0.25">
      <c r="A3837" s="59">
        <v>82</v>
      </c>
      <c r="B3837" s="59">
        <v>110</v>
      </c>
      <c r="C3837" s="59">
        <v>194</v>
      </c>
      <c r="D3837" s="59">
        <v>72</v>
      </c>
      <c r="E3837" s="59">
        <v>55</v>
      </c>
      <c r="F3837" s="59">
        <v>23</v>
      </c>
      <c r="G3837" s="59">
        <v>-868</v>
      </c>
    </row>
    <row r="3838" spans="1:7" x14ac:dyDescent="0.25">
      <c r="A3838" s="59">
        <v>197</v>
      </c>
      <c r="B3838" s="59">
        <v>179</v>
      </c>
      <c r="C3838" s="59">
        <v>322</v>
      </c>
      <c r="D3838" s="59">
        <v>101</v>
      </c>
      <c r="E3838" s="59">
        <v>46</v>
      </c>
      <c r="F3838" s="59">
        <v>34</v>
      </c>
      <c r="G3838" s="59">
        <v>915</v>
      </c>
    </row>
    <row r="3839" spans="1:7" x14ac:dyDescent="0.25">
      <c r="A3839" s="59">
        <v>116</v>
      </c>
      <c r="B3839" s="59">
        <v>111</v>
      </c>
      <c r="C3839" s="59">
        <v>199</v>
      </c>
      <c r="D3839" s="59">
        <v>76</v>
      </c>
      <c r="E3839" s="59">
        <v>33</v>
      </c>
      <c r="F3839" s="59">
        <v>21</v>
      </c>
      <c r="G3839" s="59">
        <v>580</v>
      </c>
    </row>
    <row r="3840" spans="1:7" x14ac:dyDescent="0.25">
      <c r="A3840" s="59">
        <v>-9</v>
      </c>
      <c r="B3840" s="59">
        <v>64</v>
      </c>
      <c r="C3840" s="59">
        <v>116</v>
      </c>
      <c r="D3840" s="59">
        <v>45</v>
      </c>
      <c r="E3840" s="59">
        <v>70</v>
      </c>
      <c r="F3840" s="59">
        <v>41</v>
      </c>
      <c r="G3840" s="59">
        <v>320</v>
      </c>
    </row>
    <row r="3841" spans="1:7" x14ac:dyDescent="0.25">
      <c r="A3841" s="59">
        <v>21</v>
      </c>
      <c r="B3841" s="59">
        <v>53</v>
      </c>
      <c r="C3841" s="59">
        <v>98</v>
      </c>
      <c r="D3841" s="59">
        <v>39</v>
      </c>
      <c r="E3841" s="59">
        <v>39</v>
      </c>
      <c r="F3841" s="59">
        <v>12</v>
      </c>
      <c r="G3841" s="59">
        <v>244</v>
      </c>
    </row>
    <row r="3842" spans="1:7" x14ac:dyDescent="0.25">
      <c r="A3842" s="59">
        <v>-18</v>
      </c>
      <c r="B3842" s="59">
        <v>31</v>
      </c>
      <c r="C3842" s="59">
        <v>60</v>
      </c>
      <c r="D3842" s="59">
        <v>25</v>
      </c>
      <c r="E3842" s="59">
        <v>43</v>
      </c>
      <c r="F3842" s="59">
        <v>9</v>
      </c>
      <c r="G3842" s="59">
        <v>209</v>
      </c>
    </row>
    <row r="3843" spans="1:7" x14ac:dyDescent="0.25">
      <c r="A3843" s="59">
        <v>49</v>
      </c>
      <c r="B3843" s="59">
        <v>71</v>
      </c>
      <c r="C3843" s="59">
        <v>128</v>
      </c>
      <c r="D3843" s="59">
        <v>49</v>
      </c>
      <c r="E3843" s="59">
        <v>38</v>
      </c>
      <c r="F3843" s="59">
        <v>15</v>
      </c>
      <c r="G3843" s="59">
        <v>310</v>
      </c>
    </row>
    <row r="3844" spans="1:7" x14ac:dyDescent="0.25">
      <c r="A3844" s="59">
        <v>34</v>
      </c>
      <c r="B3844" s="59">
        <v>69</v>
      </c>
      <c r="C3844" s="59">
        <v>121</v>
      </c>
      <c r="D3844" s="59">
        <v>45</v>
      </c>
      <c r="E3844" s="59">
        <v>46</v>
      </c>
      <c r="F3844" s="59">
        <v>14</v>
      </c>
      <c r="G3844" s="59">
        <v>447</v>
      </c>
    </row>
    <row r="3845" spans="1:7" x14ac:dyDescent="0.25">
      <c r="A3845" s="59">
        <v>-40</v>
      </c>
      <c r="B3845" s="59">
        <v>23</v>
      </c>
      <c r="C3845" s="59">
        <v>116</v>
      </c>
      <c r="D3845" s="59">
        <v>86</v>
      </c>
      <c r="E3845" s="59">
        <v>50</v>
      </c>
      <c r="F3845" s="59">
        <v>26</v>
      </c>
      <c r="G3845" s="59">
        <v>1698</v>
      </c>
    </row>
    <row r="3846" spans="1:7" x14ac:dyDescent="0.25">
      <c r="A3846" s="59">
        <v>129</v>
      </c>
      <c r="B3846" s="59">
        <v>133</v>
      </c>
      <c r="C3846" s="59">
        <v>251</v>
      </c>
      <c r="D3846" s="59">
        <v>103</v>
      </c>
      <c r="E3846" s="59">
        <v>46</v>
      </c>
      <c r="F3846" s="59">
        <v>33</v>
      </c>
      <c r="G3846" s="59">
        <v>564</v>
      </c>
    </row>
    <row r="3847" spans="1:7" x14ac:dyDescent="0.25">
      <c r="A3847" s="59">
        <v>55</v>
      </c>
      <c r="B3847" s="59">
        <v>59</v>
      </c>
      <c r="C3847" s="59">
        <v>106</v>
      </c>
      <c r="D3847" s="59">
        <v>40</v>
      </c>
      <c r="E3847" s="59">
        <v>22</v>
      </c>
      <c r="F3847" s="59">
        <v>11</v>
      </c>
      <c r="G3847" s="59">
        <v>881</v>
      </c>
    </row>
    <row r="3848" spans="1:7" x14ac:dyDescent="0.25">
      <c r="A3848" s="59">
        <v>53</v>
      </c>
      <c r="B3848" s="59">
        <v>77</v>
      </c>
      <c r="C3848" s="59">
        <v>151</v>
      </c>
      <c r="D3848" s="59">
        <v>65</v>
      </c>
      <c r="E3848" s="59">
        <v>41</v>
      </c>
      <c r="F3848" s="59">
        <v>20</v>
      </c>
      <c r="G3848" s="59">
        <v>1053</v>
      </c>
    </row>
    <row r="3849" spans="1:7" x14ac:dyDescent="0.25">
      <c r="A3849" s="59">
        <v>33</v>
      </c>
      <c r="B3849" s="59">
        <v>64</v>
      </c>
      <c r="C3849" s="59">
        <v>118</v>
      </c>
      <c r="D3849" s="59">
        <v>47</v>
      </c>
      <c r="E3849" s="59">
        <v>42</v>
      </c>
      <c r="F3849" s="59">
        <v>15</v>
      </c>
      <c r="G3849" s="59">
        <v>375</v>
      </c>
    </row>
    <row r="3850" spans="1:7" x14ac:dyDescent="0.25">
      <c r="A3850" s="59">
        <v>50</v>
      </c>
      <c r="B3850" s="59">
        <v>98</v>
      </c>
      <c r="C3850" s="59">
        <v>189</v>
      </c>
      <c r="D3850" s="59">
        <v>79</v>
      </c>
      <c r="E3850" s="59">
        <v>64</v>
      </c>
      <c r="F3850" s="59">
        <v>30</v>
      </c>
      <c r="G3850" s="59">
        <v>593</v>
      </c>
    </row>
    <row r="3851" spans="1:7" x14ac:dyDescent="0.25">
      <c r="A3851" s="59">
        <v>42</v>
      </c>
      <c r="B3851" s="59">
        <v>47</v>
      </c>
      <c r="C3851" s="59">
        <v>84</v>
      </c>
      <c r="D3851" s="59">
        <v>32</v>
      </c>
      <c r="E3851" s="59">
        <v>19</v>
      </c>
      <c r="F3851" s="59">
        <v>8</v>
      </c>
      <c r="G3851" s="59">
        <v>833</v>
      </c>
    </row>
    <row r="3852" spans="1:7" x14ac:dyDescent="0.25">
      <c r="A3852" s="59">
        <v>199</v>
      </c>
      <c r="B3852" s="59">
        <v>179</v>
      </c>
      <c r="C3852" s="59">
        <v>322</v>
      </c>
      <c r="D3852" s="59">
        <v>101</v>
      </c>
      <c r="E3852" s="59">
        <v>45</v>
      </c>
      <c r="F3852" s="59">
        <v>34</v>
      </c>
      <c r="G3852" s="59">
        <v>915</v>
      </c>
    </row>
    <row r="3853" spans="1:7" x14ac:dyDescent="0.25">
      <c r="A3853" s="59">
        <v>117</v>
      </c>
      <c r="B3853" s="59">
        <v>111</v>
      </c>
      <c r="C3853" s="59">
        <v>199</v>
      </c>
      <c r="D3853" s="59">
        <v>76</v>
      </c>
      <c r="E3853" s="59">
        <v>32</v>
      </c>
      <c r="F3853" s="59">
        <v>21</v>
      </c>
      <c r="G3853" s="59">
        <v>580</v>
      </c>
    </row>
    <row r="3854" spans="1:7" x14ac:dyDescent="0.25">
      <c r="A3854" s="59">
        <v>83</v>
      </c>
      <c r="B3854" s="59">
        <v>110</v>
      </c>
      <c r="C3854" s="59">
        <v>194</v>
      </c>
      <c r="D3854" s="59">
        <v>72</v>
      </c>
      <c r="E3854" s="59">
        <v>54</v>
      </c>
      <c r="F3854" s="59">
        <v>23</v>
      </c>
      <c r="G3854" s="59">
        <v>650</v>
      </c>
    </row>
    <row r="3855" spans="1:7" x14ac:dyDescent="0.25">
      <c r="A3855" s="59">
        <v>171</v>
      </c>
      <c r="B3855" s="59">
        <v>157</v>
      </c>
      <c r="C3855" s="59">
        <v>282</v>
      </c>
      <c r="D3855" s="59">
        <v>112</v>
      </c>
      <c r="E3855" s="59">
        <v>42</v>
      </c>
      <c r="F3855" s="59">
        <v>30</v>
      </c>
      <c r="G3855" s="59">
        <v>971</v>
      </c>
    </row>
    <row r="3856" spans="1:7" x14ac:dyDescent="0.25">
      <c r="A3856" s="59">
        <v>276</v>
      </c>
      <c r="B3856" s="59">
        <v>281</v>
      </c>
      <c r="C3856" s="59">
        <v>554</v>
      </c>
      <c r="D3856" s="59">
        <v>196</v>
      </c>
      <c r="E3856" s="59">
        <v>95</v>
      </c>
      <c r="F3856" s="59">
        <v>74</v>
      </c>
      <c r="G3856" s="59">
        <v>1246</v>
      </c>
    </row>
    <row r="3857" spans="1:7" x14ac:dyDescent="0.25">
      <c r="A3857" s="59">
        <v>39</v>
      </c>
      <c r="B3857" s="59">
        <v>51</v>
      </c>
      <c r="C3857" s="59">
        <v>96</v>
      </c>
      <c r="D3857" s="59">
        <v>39</v>
      </c>
      <c r="E3857" s="59">
        <v>25</v>
      </c>
      <c r="F3857" s="59">
        <v>12</v>
      </c>
      <c r="G3857" s="59">
        <v>541</v>
      </c>
    </row>
    <row r="3858" spans="1:7" x14ac:dyDescent="0.25">
      <c r="A3858" s="59">
        <v>40</v>
      </c>
      <c r="B3858" s="59">
        <v>173</v>
      </c>
      <c r="C3858" s="59">
        <v>318</v>
      </c>
      <c r="D3858" s="59">
        <v>170</v>
      </c>
      <c r="E3858" s="59">
        <v>146</v>
      </c>
      <c r="F3858" s="59">
        <v>113</v>
      </c>
      <c r="G3858" s="59">
        <v>898</v>
      </c>
    </row>
    <row r="3859" spans="1:7" x14ac:dyDescent="0.25">
      <c r="A3859" s="59">
        <v>334</v>
      </c>
      <c r="B3859" s="59">
        <v>341</v>
      </c>
      <c r="C3859" s="59">
        <v>637</v>
      </c>
      <c r="D3859" s="59">
        <v>265</v>
      </c>
      <c r="E3859" s="59">
        <v>116</v>
      </c>
      <c r="F3859" s="59">
        <v>84</v>
      </c>
      <c r="G3859" s="59">
        <v>1662</v>
      </c>
    </row>
    <row r="3860" spans="1:7" x14ac:dyDescent="0.25">
      <c r="A3860" s="59">
        <v>-110</v>
      </c>
      <c r="B3860" s="59">
        <v>-13</v>
      </c>
      <c r="C3860" s="59">
        <v>116</v>
      </c>
      <c r="D3860" s="59">
        <v>178</v>
      </c>
      <c r="E3860" s="59">
        <v>61</v>
      </c>
      <c r="F3860" s="59">
        <v>39</v>
      </c>
      <c r="G3860" s="59">
        <v>2555</v>
      </c>
    </row>
    <row r="3861" spans="1:7" x14ac:dyDescent="0.25">
      <c r="A3861" s="59">
        <v>367</v>
      </c>
      <c r="B3861" s="59">
        <v>390</v>
      </c>
      <c r="C3861" s="59">
        <v>693</v>
      </c>
      <c r="D3861" s="59">
        <v>215</v>
      </c>
      <c r="E3861" s="59">
        <v>143</v>
      </c>
      <c r="F3861" s="59">
        <v>91</v>
      </c>
      <c r="G3861" s="59">
        <v>2548</v>
      </c>
    </row>
    <row r="3862" spans="1:7" x14ac:dyDescent="0.25">
      <c r="A3862" s="59">
        <v>-174</v>
      </c>
      <c r="B3862" s="59">
        <v>-24</v>
      </c>
      <c r="C3862" s="59">
        <v>139</v>
      </c>
      <c r="D3862" s="59">
        <v>209</v>
      </c>
      <c r="E3862" s="59">
        <v>93</v>
      </c>
      <c r="F3862" s="59">
        <v>50</v>
      </c>
      <c r="G3862" s="59">
        <v>3654</v>
      </c>
    </row>
    <row r="3863" spans="1:7" x14ac:dyDescent="0.25">
      <c r="A3863" s="59">
        <v>221</v>
      </c>
      <c r="B3863" s="59">
        <v>239</v>
      </c>
      <c r="C3863" s="59">
        <v>509</v>
      </c>
      <c r="D3863" s="59">
        <v>249</v>
      </c>
      <c r="E3863" s="59">
        <v>90</v>
      </c>
      <c r="F3863" s="59">
        <v>66</v>
      </c>
      <c r="G3863" s="59">
        <v>1755</v>
      </c>
    </row>
    <row r="3864" spans="1:7" x14ac:dyDescent="0.25">
      <c r="A3864" s="59">
        <v>332</v>
      </c>
      <c r="B3864" s="59">
        <v>341</v>
      </c>
      <c r="C3864" s="59">
        <v>637</v>
      </c>
      <c r="D3864" s="59">
        <v>268</v>
      </c>
      <c r="E3864" s="59">
        <v>117</v>
      </c>
      <c r="F3864" s="59">
        <v>84</v>
      </c>
      <c r="G3864" s="59">
        <v>1662</v>
      </c>
    </row>
    <row r="3865" spans="1:7" x14ac:dyDescent="0.25">
      <c r="A3865" s="59">
        <v>221</v>
      </c>
      <c r="B3865" s="59">
        <v>239</v>
      </c>
      <c r="C3865" s="59">
        <v>509</v>
      </c>
      <c r="D3865" s="59">
        <v>194</v>
      </c>
      <c r="E3865" s="59">
        <v>90</v>
      </c>
      <c r="F3865" s="59">
        <v>66</v>
      </c>
      <c r="G3865" s="59">
        <v>1755</v>
      </c>
    </row>
    <row r="3866" spans="1:7" x14ac:dyDescent="0.25">
      <c r="A3866" s="59">
        <v>-539</v>
      </c>
      <c r="B3866" s="59">
        <v>-255</v>
      </c>
      <c r="C3866" s="59">
        <v>22</v>
      </c>
      <c r="D3866" s="59">
        <v>280</v>
      </c>
      <c r="E3866" s="59">
        <v>129</v>
      </c>
      <c r="F3866" s="59">
        <v>96</v>
      </c>
      <c r="G3866" s="59">
        <v>7058</v>
      </c>
    </row>
    <row r="3867" spans="1:7" x14ac:dyDescent="0.25">
      <c r="A3867" s="59">
        <v>39</v>
      </c>
      <c r="B3867" s="59">
        <v>173</v>
      </c>
      <c r="C3867" s="59">
        <v>318</v>
      </c>
      <c r="D3867" s="59">
        <v>103</v>
      </c>
      <c r="E3867" s="59">
        <v>147</v>
      </c>
      <c r="F3867" s="59">
        <v>113</v>
      </c>
      <c r="G3867" s="59">
        <v>898</v>
      </c>
    </row>
    <row r="3868" spans="1:7" x14ac:dyDescent="0.25">
      <c r="A3868" s="59">
        <v>178</v>
      </c>
      <c r="B3868" s="59">
        <v>213</v>
      </c>
      <c r="C3868" s="59">
        <v>391</v>
      </c>
      <c r="D3868" s="59">
        <v>157</v>
      </c>
      <c r="E3868" s="59">
        <v>93</v>
      </c>
      <c r="F3868" s="59">
        <v>50</v>
      </c>
      <c r="G3868" s="59">
        <v>1132</v>
      </c>
    </row>
    <row r="3869" spans="1:7" x14ac:dyDescent="0.25">
      <c r="A3869" s="59">
        <v>169</v>
      </c>
      <c r="B3869" s="59">
        <v>176</v>
      </c>
      <c r="C3869" s="59">
        <v>318</v>
      </c>
      <c r="D3869" s="59">
        <v>80</v>
      </c>
      <c r="E3869" s="59">
        <v>62</v>
      </c>
      <c r="F3869" s="59">
        <v>39</v>
      </c>
      <c r="G3869" s="59">
        <v>789</v>
      </c>
    </row>
    <row r="3870" spans="1:7" x14ac:dyDescent="0.25">
      <c r="A3870" s="59">
        <v>21</v>
      </c>
      <c r="B3870" s="59">
        <v>31</v>
      </c>
      <c r="C3870" s="59">
        <v>55</v>
      </c>
      <c r="D3870" s="59">
        <v>21</v>
      </c>
      <c r="E3870" s="59">
        <v>17</v>
      </c>
      <c r="F3870" s="59">
        <v>5</v>
      </c>
      <c r="G3870" s="59">
        <v>846</v>
      </c>
    </row>
    <row r="3871" spans="1:7" x14ac:dyDescent="0.25">
      <c r="A3871" s="59">
        <v>25</v>
      </c>
      <c r="B3871" s="59">
        <v>35</v>
      </c>
      <c r="C3871" s="59">
        <v>62</v>
      </c>
      <c r="D3871" s="59">
        <v>23</v>
      </c>
      <c r="E3871" s="59">
        <v>18</v>
      </c>
      <c r="F3871" s="59">
        <v>6</v>
      </c>
      <c r="G3871" s="59">
        <v>800</v>
      </c>
    </row>
    <row r="3872" spans="1:7" x14ac:dyDescent="0.25">
      <c r="A3872" s="59">
        <v>-3</v>
      </c>
      <c r="B3872" s="59">
        <v>43</v>
      </c>
      <c r="C3872" s="59">
        <v>82</v>
      </c>
      <c r="D3872" s="59">
        <v>34</v>
      </c>
      <c r="E3872" s="59">
        <v>45</v>
      </c>
      <c r="F3872" s="59">
        <v>12</v>
      </c>
      <c r="G3872" s="59">
        <v>240</v>
      </c>
    </row>
    <row r="3873" spans="1:7" x14ac:dyDescent="0.25">
      <c r="A3873" s="59">
        <v>10</v>
      </c>
      <c r="B3873" s="59">
        <v>37</v>
      </c>
      <c r="C3873" s="59">
        <v>72</v>
      </c>
      <c r="D3873" s="59">
        <v>31</v>
      </c>
      <c r="E3873" s="59">
        <v>30</v>
      </c>
      <c r="F3873" s="59">
        <v>9</v>
      </c>
      <c r="G3873" s="59">
        <v>1000</v>
      </c>
    </row>
    <row r="3874" spans="1:7" x14ac:dyDescent="0.25">
      <c r="A3874" s="59">
        <v>47</v>
      </c>
      <c r="B3874" s="59">
        <v>43</v>
      </c>
      <c r="C3874" s="59">
        <v>46</v>
      </c>
      <c r="D3874" s="59">
        <v>0</v>
      </c>
      <c r="E3874" s="59">
        <v>11</v>
      </c>
      <c r="F3874" s="59">
        <v>0</v>
      </c>
      <c r="G3874" s="59">
        <v>430</v>
      </c>
    </row>
    <row r="3875" spans="1:7" x14ac:dyDescent="0.25">
      <c r="A3875" s="59">
        <v>24</v>
      </c>
      <c r="B3875" s="59">
        <v>32</v>
      </c>
      <c r="C3875" s="59">
        <v>56</v>
      </c>
      <c r="D3875" s="59">
        <v>21</v>
      </c>
      <c r="E3875" s="59">
        <v>16</v>
      </c>
      <c r="F3875" s="59">
        <v>5</v>
      </c>
      <c r="G3875" s="59">
        <v>480</v>
      </c>
    </row>
    <row r="3876" spans="1:7" x14ac:dyDescent="0.25">
      <c r="A3876" s="59">
        <v>95</v>
      </c>
      <c r="B3876" s="59">
        <v>123</v>
      </c>
      <c r="C3876" s="59">
        <v>218</v>
      </c>
      <c r="D3876" s="59">
        <v>82</v>
      </c>
      <c r="E3876" s="59">
        <v>59</v>
      </c>
      <c r="F3876" s="59">
        <v>27</v>
      </c>
      <c r="G3876" s="59">
        <v>788</v>
      </c>
    </row>
    <row r="3877" spans="1:7" x14ac:dyDescent="0.25">
      <c r="A3877" s="59">
        <v>113</v>
      </c>
      <c r="B3877" s="59">
        <v>127</v>
      </c>
      <c r="C3877" s="59">
        <v>232</v>
      </c>
      <c r="D3877" s="59">
        <v>91</v>
      </c>
      <c r="E3877" s="59">
        <v>51</v>
      </c>
      <c r="F3877" s="59">
        <v>28</v>
      </c>
      <c r="G3877" s="59">
        <v>656</v>
      </c>
    </row>
    <row r="3878" spans="1:7" x14ac:dyDescent="0.25">
      <c r="A3878" s="59">
        <v>25</v>
      </c>
      <c r="B3878" s="59">
        <v>36</v>
      </c>
      <c r="C3878" s="59">
        <v>65</v>
      </c>
      <c r="D3878" s="59">
        <v>25</v>
      </c>
      <c r="E3878" s="59">
        <v>19</v>
      </c>
      <c r="F3878" s="59">
        <v>7</v>
      </c>
      <c r="G3878" s="59">
        <v>820</v>
      </c>
    </row>
    <row r="3879" spans="1:7" x14ac:dyDescent="0.25">
      <c r="A3879" s="59">
        <v>108</v>
      </c>
      <c r="B3879" s="59">
        <v>115</v>
      </c>
      <c r="C3879" s="59">
        <v>218</v>
      </c>
      <c r="D3879" s="59">
        <v>90</v>
      </c>
      <c r="E3879" s="59">
        <v>42</v>
      </c>
      <c r="F3879" s="59">
        <v>29</v>
      </c>
      <c r="G3879" s="59">
        <v>572</v>
      </c>
    </row>
    <row r="3880" spans="1:7" x14ac:dyDescent="0.25">
      <c r="A3880" s="59">
        <v>18</v>
      </c>
      <c r="B3880" s="59">
        <v>66</v>
      </c>
      <c r="C3880" s="59">
        <v>128</v>
      </c>
      <c r="D3880" s="59">
        <v>54</v>
      </c>
      <c r="E3880" s="59">
        <v>54</v>
      </c>
      <c r="F3880" s="59">
        <v>20</v>
      </c>
      <c r="G3880" s="59">
        <v>404</v>
      </c>
    </row>
    <row r="3881" spans="1:7" x14ac:dyDescent="0.25">
      <c r="A3881" s="59">
        <v>40</v>
      </c>
      <c r="B3881" s="59">
        <v>71</v>
      </c>
      <c r="C3881" s="59">
        <v>131</v>
      </c>
      <c r="D3881" s="59">
        <v>52</v>
      </c>
      <c r="E3881" s="59">
        <v>44</v>
      </c>
      <c r="F3881" s="59">
        <v>17</v>
      </c>
      <c r="G3881" s="59">
        <v>405</v>
      </c>
    </row>
    <row r="3882" spans="1:7" x14ac:dyDescent="0.25">
      <c r="A3882" s="59">
        <v>135</v>
      </c>
      <c r="B3882" s="59">
        <v>161</v>
      </c>
      <c r="C3882" s="59">
        <v>343</v>
      </c>
      <c r="D3882" s="59">
        <v>164</v>
      </c>
      <c r="E3882" s="59">
        <v>70</v>
      </c>
      <c r="F3882" s="59">
        <v>45</v>
      </c>
      <c r="G3882" s="59">
        <v>1267</v>
      </c>
    </row>
    <row r="3883" spans="1:7" x14ac:dyDescent="0.25">
      <c r="A3883" s="59">
        <v>-7</v>
      </c>
      <c r="B3883" s="59">
        <v>71</v>
      </c>
      <c r="C3883" s="59">
        <v>130</v>
      </c>
      <c r="D3883" s="59">
        <v>51</v>
      </c>
      <c r="E3883" s="59">
        <v>76</v>
      </c>
      <c r="F3883" s="59">
        <v>46</v>
      </c>
      <c r="G3883" s="59">
        <v>503</v>
      </c>
    </row>
    <row r="3884" spans="1:7" x14ac:dyDescent="0.25">
      <c r="A3884" s="59">
        <v>31</v>
      </c>
      <c r="B3884" s="59">
        <v>84</v>
      </c>
      <c r="C3884" s="59">
        <v>153</v>
      </c>
      <c r="D3884" s="59">
        <v>60</v>
      </c>
      <c r="E3884" s="59">
        <v>63</v>
      </c>
      <c r="F3884" s="59">
        <v>19</v>
      </c>
      <c r="G3884" s="59">
        <v>463</v>
      </c>
    </row>
    <row r="3885" spans="1:7" x14ac:dyDescent="0.25">
      <c r="A3885" s="59">
        <v>43</v>
      </c>
      <c r="B3885" s="59">
        <v>64</v>
      </c>
      <c r="C3885" s="59">
        <v>114</v>
      </c>
      <c r="D3885" s="59">
        <v>43</v>
      </c>
      <c r="E3885" s="59">
        <v>35</v>
      </c>
      <c r="F3885" s="59">
        <v>13</v>
      </c>
      <c r="G3885" s="59">
        <v>419</v>
      </c>
    </row>
    <row r="3886" spans="1:7" x14ac:dyDescent="0.25">
      <c r="A3886" s="59">
        <v>85</v>
      </c>
      <c r="B3886" s="59">
        <v>99</v>
      </c>
      <c r="C3886" s="59">
        <v>169</v>
      </c>
      <c r="D3886" s="59">
        <v>60</v>
      </c>
      <c r="E3886" s="59">
        <v>42</v>
      </c>
      <c r="F3886" s="59">
        <v>18</v>
      </c>
      <c r="G3886" s="59">
        <v>329</v>
      </c>
    </row>
    <row r="3887" spans="1:7" x14ac:dyDescent="0.25">
      <c r="A3887" s="59">
        <v>46</v>
      </c>
      <c r="B3887" s="59">
        <v>67</v>
      </c>
      <c r="C3887" s="59">
        <v>120</v>
      </c>
      <c r="D3887" s="59">
        <v>46</v>
      </c>
      <c r="E3887" s="59">
        <v>36</v>
      </c>
      <c r="F3887" s="59">
        <v>14</v>
      </c>
      <c r="G3887" s="59">
        <v>449</v>
      </c>
    </row>
    <row r="3888" spans="1:7" x14ac:dyDescent="0.25">
      <c r="A3888" s="59">
        <v>0</v>
      </c>
      <c r="B3888" s="59">
        <v>84</v>
      </c>
      <c r="C3888" s="59">
        <v>153</v>
      </c>
      <c r="D3888" s="59">
        <v>60</v>
      </c>
      <c r="E3888" s="59">
        <v>84</v>
      </c>
      <c r="F3888" s="59">
        <v>54</v>
      </c>
      <c r="G3888" s="59">
        <v>606</v>
      </c>
    </row>
    <row r="3889" spans="1:7" x14ac:dyDescent="0.25">
      <c r="A3889" s="59">
        <v>171</v>
      </c>
      <c r="B3889" s="59">
        <v>188</v>
      </c>
      <c r="C3889" s="59">
        <v>334</v>
      </c>
      <c r="D3889" s="59">
        <v>155</v>
      </c>
      <c r="E3889" s="59">
        <v>73</v>
      </c>
      <c r="F3889" s="59">
        <v>41</v>
      </c>
      <c r="G3889" s="59">
        <v>1119</v>
      </c>
    </row>
    <row r="3890" spans="1:7" x14ac:dyDescent="0.25">
      <c r="A3890" s="59">
        <v>70</v>
      </c>
      <c r="B3890" s="59">
        <v>71</v>
      </c>
      <c r="C3890" s="59">
        <v>127</v>
      </c>
      <c r="D3890" s="59">
        <v>48</v>
      </c>
      <c r="E3890" s="59">
        <v>24</v>
      </c>
      <c r="F3890" s="59">
        <v>13</v>
      </c>
      <c r="G3890" s="59">
        <v>829</v>
      </c>
    </row>
    <row r="3891" spans="1:7" x14ac:dyDescent="0.25">
      <c r="A3891" s="59">
        <v>15</v>
      </c>
      <c r="B3891" s="59">
        <v>29</v>
      </c>
      <c r="C3891" s="59">
        <v>54</v>
      </c>
      <c r="D3891" s="59">
        <v>22</v>
      </c>
      <c r="E3891" s="59">
        <v>19</v>
      </c>
      <c r="F3891" s="59">
        <v>7</v>
      </c>
      <c r="G3891" s="59">
        <v>573</v>
      </c>
    </row>
    <row r="3892" spans="1:7" x14ac:dyDescent="0.25">
      <c r="A3892" s="59">
        <v>24</v>
      </c>
      <c r="B3892" s="59">
        <v>70</v>
      </c>
      <c r="C3892" s="59">
        <v>134</v>
      </c>
      <c r="D3892" s="59">
        <v>56</v>
      </c>
      <c r="E3892" s="59">
        <v>54</v>
      </c>
      <c r="F3892" s="59">
        <v>21</v>
      </c>
      <c r="G3892" s="59">
        <v>385</v>
      </c>
    </row>
    <row r="3893" spans="1:7" x14ac:dyDescent="0.25">
      <c r="A3893" s="59">
        <v>71</v>
      </c>
      <c r="B3893" s="59">
        <v>94</v>
      </c>
      <c r="C3893" s="59">
        <v>185</v>
      </c>
      <c r="D3893" s="59">
        <v>80</v>
      </c>
      <c r="E3893" s="59">
        <v>46</v>
      </c>
      <c r="F3893" s="59">
        <v>24</v>
      </c>
      <c r="G3893" s="59">
        <v>1055</v>
      </c>
    </row>
    <row r="3894" spans="1:7" x14ac:dyDescent="0.25">
      <c r="A3894" s="59">
        <v>83</v>
      </c>
      <c r="B3894" s="59">
        <v>99</v>
      </c>
      <c r="C3894" s="59">
        <v>178</v>
      </c>
      <c r="D3894" s="59">
        <v>68</v>
      </c>
      <c r="E3894" s="59">
        <v>43</v>
      </c>
      <c r="F3894" s="59">
        <v>21</v>
      </c>
      <c r="G3894" s="59">
        <v>438</v>
      </c>
    </row>
    <row r="3895" spans="1:7" x14ac:dyDescent="0.25">
      <c r="A3895" s="59">
        <v>25</v>
      </c>
      <c r="B3895" s="59">
        <v>134</v>
      </c>
      <c r="C3895" s="59">
        <v>245</v>
      </c>
      <c r="D3895" s="59">
        <v>96</v>
      </c>
      <c r="E3895" s="59">
        <v>117</v>
      </c>
      <c r="F3895" s="59">
        <v>87</v>
      </c>
      <c r="G3895" s="59">
        <v>683</v>
      </c>
    </row>
    <row r="3896" spans="1:7" x14ac:dyDescent="0.25">
      <c r="A3896" s="59">
        <v>159</v>
      </c>
      <c r="B3896" s="59">
        <v>182</v>
      </c>
      <c r="C3896" s="59">
        <v>387</v>
      </c>
      <c r="D3896" s="59">
        <v>213</v>
      </c>
      <c r="E3896" s="59">
        <v>75</v>
      </c>
      <c r="F3896" s="59">
        <v>50</v>
      </c>
      <c r="G3896" s="59">
        <v>1283</v>
      </c>
    </row>
    <row r="3897" spans="1:7" x14ac:dyDescent="0.25">
      <c r="A3897" s="59">
        <v>-6</v>
      </c>
      <c r="B3897" s="59">
        <v>73</v>
      </c>
      <c r="C3897" s="59">
        <v>133</v>
      </c>
      <c r="D3897" s="59">
        <v>52</v>
      </c>
      <c r="E3897" s="59">
        <v>77</v>
      </c>
      <c r="F3897" s="59">
        <v>47</v>
      </c>
      <c r="G3897" s="59">
        <v>509</v>
      </c>
    </row>
    <row r="3898" spans="1:7" x14ac:dyDescent="0.25">
      <c r="A3898" s="59">
        <v>47</v>
      </c>
      <c r="B3898" s="59">
        <v>79</v>
      </c>
      <c r="C3898" s="59">
        <v>147</v>
      </c>
      <c r="D3898" s="59">
        <v>59</v>
      </c>
      <c r="E3898" s="59">
        <v>47</v>
      </c>
      <c r="F3898" s="59">
        <v>19</v>
      </c>
      <c r="G3898" s="59">
        <v>411</v>
      </c>
    </row>
    <row r="3899" spans="1:7" x14ac:dyDescent="0.25">
      <c r="A3899" s="59">
        <v>22</v>
      </c>
      <c r="B3899" s="59">
        <v>69</v>
      </c>
      <c r="C3899" s="59">
        <v>132</v>
      </c>
      <c r="D3899" s="59">
        <v>55</v>
      </c>
      <c r="E3899" s="59">
        <v>54</v>
      </c>
      <c r="F3899" s="59">
        <v>20</v>
      </c>
      <c r="G3899" s="59">
        <v>410</v>
      </c>
    </row>
    <row r="3900" spans="1:7" x14ac:dyDescent="0.25">
      <c r="A3900" s="59">
        <v>43</v>
      </c>
      <c r="B3900" s="59">
        <v>68</v>
      </c>
      <c r="C3900" s="59">
        <v>133</v>
      </c>
      <c r="D3900" s="59">
        <v>57</v>
      </c>
      <c r="E3900" s="59">
        <v>39</v>
      </c>
      <c r="F3900" s="59">
        <v>17</v>
      </c>
      <c r="G3900" s="59">
        <v>1042</v>
      </c>
    </row>
    <row r="3901" spans="1:7" x14ac:dyDescent="0.25">
      <c r="A3901" s="59">
        <v>104</v>
      </c>
      <c r="B3901" s="59">
        <v>112</v>
      </c>
      <c r="C3901" s="59">
        <v>213</v>
      </c>
      <c r="D3901" s="59">
        <v>88</v>
      </c>
      <c r="E3901" s="59">
        <v>42</v>
      </c>
      <c r="F3901" s="59">
        <v>29</v>
      </c>
      <c r="G3901" s="59">
        <v>561</v>
      </c>
    </row>
    <row r="3902" spans="1:7" x14ac:dyDescent="0.25">
      <c r="A3902" s="59">
        <v>71</v>
      </c>
      <c r="B3902" s="59">
        <v>73</v>
      </c>
      <c r="C3902" s="59">
        <v>131</v>
      </c>
      <c r="D3902" s="59">
        <v>50</v>
      </c>
      <c r="E3902" s="59">
        <v>25</v>
      </c>
      <c r="F3902" s="59">
        <v>14</v>
      </c>
      <c r="G3902" s="59">
        <v>589</v>
      </c>
    </row>
    <row r="3903" spans="1:7" x14ac:dyDescent="0.25">
      <c r="A3903" s="59">
        <v>86</v>
      </c>
      <c r="B3903" s="59">
        <v>114</v>
      </c>
      <c r="C3903" s="59">
        <v>201</v>
      </c>
      <c r="D3903" s="59">
        <v>75</v>
      </c>
      <c r="E3903" s="59">
        <v>56</v>
      </c>
      <c r="F3903" s="59">
        <v>24</v>
      </c>
      <c r="G3903" s="59">
        <v>659</v>
      </c>
    </row>
    <row r="3904" spans="1:7" x14ac:dyDescent="0.25">
      <c r="A3904" s="59">
        <v>190</v>
      </c>
      <c r="B3904" s="59">
        <v>172</v>
      </c>
      <c r="C3904" s="59">
        <v>309</v>
      </c>
      <c r="D3904" s="59">
        <v>51</v>
      </c>
      <c r="E3904" s="59">
        <v>44</v>
      </c>
      <c r="F3904" s="59">
        <v>33</v>
      </c>
      <c r="G3904" s="59">
        <v>930</v>
      </c>
    </row>
    <row r="3905" spans="1:7" x14ac:dyDescent="0.25">
      <c r="A3905" s="59">
        <v>40</v>
      </c>
      <c r="B3905" s="59">
        <v>52</v>
      </c>
      <c r="C3905" s="59">
        <v>98</v>
      </c>
      <c r="D3905" s="59">
        <v>40</v>
      </c>
      <c r="E3905" s="59">
        <v>25</v>
      </c>
      <c r="F3905" s="59">
        <v>13</v>
      </c>
      <c r="G3905" s="59">
        <v>536</v>
      </c>
    </row>
    <row r="3906" spans="1:7" x14ac:dyDescent="0.25">
      <c r="A3906" s="59">
        <v>125</v>
      </c>
      <c r="B3906" s="59">
        <v>117</v>
      </c>
      <c r="C3906" s="59">
        <v>211</v>
      </c>
      <c r="D3906" s="59">
        <v>81</v>
      </c>
      <c r="E3906" s="59">
        <v>33</v>
      </c>
      <c r="F3906" s="59">
        <v>22</v>
      </c>
      <c r="G3906" s="59">
        <v>984</v>
      </c>
    </row>
    <row r="3907" spans="1:7" x14ac:dyDescent="0.25">
      <c r="A3907" s="59">
        <v>188</v>
      </c>
      <c r="B3907" s="59">
        <v>172</v>
      </c>
      <c r="C3907" s="59">
        <v>309</v>
      </c>
      <c r="D3907" s="59">
        <v>124</v>
      </c>
      <c r="E3907" s="59">
        <v>45</v>
      </c>
      <c r="F3907" s="59">
        <v>33</v>
      </c>
      <c r="G3907" s="59">
        <v>930</v>
      </c>
    </row>
    <row r="3908" spans="1:7" x14ac:dyDescent="0.25">
      <c r="A3908" s="59">
        <v>40</v>
      </c>
      <c r="B3908" s="59">
        <v>52</v>
      </c>
      <c r="C3908" s="59">
        <v>98</v>
      </c>
      <c r="D3908" s="59">
        <v>40</v>
      </c>
      <c r="E3908" s="59">
        <v>25</v>
      </c>
      <c r="F3908" s="59">
        <v>13</v>
      </c>
      <c r="G3908" s="59">
        <v>536</v>
      </c>
    </row>
    <row r="3909" spans="1:7" x14ac:dyDescent="0.25">
      <c r="A3909" s="59">
        <v>125</v>
      </c>
      <c r="B3909" s="59">
        <v>117</v>
      </c>
      <c r="C3909" s="59">
        <v>211</v>
      </c>
      <c r="D3909" s="59">
        <v>81</v>
      </c>
      <c r="E3909" s="59">
        <v>33</v>
      </c>
      <c r="F3909" s="59">
        <v>22</v>
      </c>
      <c r="G3909" s="59">
        <v>984</v>
      </c>
    </row>
    <row r="3910" spans="1:7" x14ac:dyDescent="0.25">
      <c r="A3910" s="59">
        <v>71</v>
      </c>
      <c r="B3910" s="59">
        <v>73</v>
      </c>
      <c r="C3910" s="59">
        <v>131</v>
      </c>
      <c r="D3910" s="59">
        <v>50</v>
      </c>
      <c r="E3910" s="59">
        <v>25</v>
      </c>
      <c r="F3910" s="59">
        <v>14</v>
      </c>
      <c r="G3910" s="59">
        <v>589</v>
      </c>
    </row>
    <row r="3911" spans="1:7" x14ac:dyDescent="0.25">
      <c r="A3911" s="59">
        <v>88</v>
      </c>
      <c r="B3911" s="59">
        <v>114</v>
      </c>
      <c r="C3911" s="59">
        <v>201</v>
      </c>
      <c r="D3911" s="59">
        <v>75</v>
      </c>
      <c r="E3911" s="59">
        <v>55</v>
      </c>
      <c r="F3911" s="59">
        <v>24</v>
      </c>
      <c r="G3911" s="59">
        <v>659</v>
      </c>
    </row>
    <row r="3912" spans="1:7" x14ac:dyDescent="0.25">
      <c r="A3912" s="59">
        <v>291</v>
      </c>
      <c r="B3912" s="59">
        <v>304</v>
      </c>
      <c r="C3912" s="59">
        <v>567</v>
      </c>
      <c r="D3912" s="59">
        <v>254</v>
      </c>
      <c r="E3912" s="59">
        <v>108</v>
      </c>
      <c r="F3912" s="59">
        <v>75</v>
      </c>
      <c r="G3912" s="59">
        <v>1691</v>
      </c>
    </row>
    <row r="3913" spans="1:7" x14ac:dyDescent="0.25">
      <c r="A3913" s="59">
        <v>191</v>
      </c>
      <c r="B3913" s="59">
        <v>212</v>
      </c>
      <c r="C3913" s="59">
        <v>451</v>
      </c>
      <c r="D3913" s="59">
        <v>172</v>
      </c>
      <c r="E3913" s="59">
        <v>83</v>
      </c>
      <c r="F3913" s="59">
        <v>59</v>
      </c>
      <c r="G3913" s="59">
        <v>1778</v>
      </c>
    </row>
    <row r="3914" spans="1:7" x14ac:dyDescent="0.25">
      <c r="A3914" s="59">
        <v>206</v>
      </c>
      <c r="B3914" s="59">
        <v>239</v>
      </c>
      <c r="C3914" s="59">
        <v>439</v>
      </c>
      <c r="D3914" s="59">
        <v>122</v>
      </c>
      <c r="E3914" s="59">
        <v>100</v>
      </c>
      <c r="F3914" s="59">
        <v>57</v>
      </c>
      <c r="G3914" s="59">
        <v>1150</v>
      </c>
    </row>
    <row r="3915" spans="1:7" x14ac:dyDescent="0.25">
      <c r="A3915" s="59">
        <v>157</v>
      </c>
      <c r="B3915" s="59">
        <v>165</v>
      </c>
      <c r="C3915" s="59">
        <v>296</v>
      </c>
      <c r="D3915" s="59">
        <v>100</v>
      </c>
      <c r="E3915" s="59">
        <v>59</v>
      </c>
      <c r="F3915" s="59">
        <v>36</v>
      </c>
      <c r="G3915" s="59">
        <v>803</v>
      </c>
    </row>
    <row r="3916" spans="1:7" x14ac:dyDescent="0.25">
      <c r="A3916" s="59">
        <v>291</v>
      </c>
      <c r="B3916" s="59">
        <v>304</v>
      </c>
      <c r="C3916" s="59">
        <v>567</v>
      </c>
      <c r="D3916" s="59">
        <v>218</v>
      </c>
      <c r="E3916" s="59">
        <v>108</v>
      </c>
      <c r="F3916" s="59">
        <v>75</v>
      </c>
      <c r="G3916" s="59">
        <v>1691</v>
      </c>
    </row>
    <row r="3917" spans="1:7" x14ac:dyDescent="0.25">
      <c r="A3917" s="59">
        <v>159</v>
      </c>
      <c r="B3917" s="59">
        <v>165</v>
      </c>
      <c r="C3917" s="59">
        <v>296</v>
      </c>
      <c r="D3917" s="59">
        <v>126</v>
      </c>
      <c r="E3917" s="59">
        <v>58</v>
      </c>
      <c r="F3917" s="59">
        <v>36</v>
      </c>
      <c r="G3917" s="59">
        <v>803</v>
      </c>
    </row>
    <row r="3918" spans="1:7" x14ac:dyDescent="0.25">
      <c r="A3918" s="59">
        <v>191</v>
      </c>
      <c r="B3918" s="59">
        <v>212</v>
      </c>
      <c r="C3918" s="59">
        <v>451</v>
      </c>
      <c r="D3918" s="59">
        <v>216</v>
      </c>
      <c r="E3918" s="59">
        <v>83</v>
      </c>
      <c r="F3918" s="59">
        <v>59</v>
      </c>
      <c r="G3918" s="59">
        <v>1778</v>
      </c>
    </row>
    <row r="3919" spans="1:7" x14ac:dyDescent="0.25">
      <c r="A3919" s="59">
        <v>257</v>
      </c>
      <c r="B3919" s="59">
        <v>300</v>
      </c>
      <c r="C3919" s="59">
        <v>581</v>
      </c>
      <c r="D3919" s="59">
        <v>227</v>
      </c>
      <c r="E3919" s="59">
        <v>127</v>
      </c>
      <c r="F3919" s="59">
        <v>93</v>
      </c>
      <c r="G3919" s="59">
        <v>1784</v>
      </c>
    </row>
    <row r="3920" spans="1:7" x14ac:dyDescent="0.25">
      <c r="A3920" s="59">
        <v>24</v>
      </c>
      <c r="B3920" s="59">
        <v>34</v>
      </c>
      <c r="C3920" s="59">
        <v>60</v>
      </c>
      <c r="D3920" s="59">
        <v>22</v>
      </c>
      <c r="E3920" s="59">
        <v>18</v>
      </c>
      <c r="F3920" s="59">
        <v>6</v>
      </c>
      <c r="G3920" s="59">
        <v>802</v>
      </c>
    </row>
    <row r="3921" spans="1:7" x14ac:dyDescent="0.25">
      <c r="A3921" s="59">
        <v>46</v>
      </c>
      <c r="B3921" s="59">
        <v>43</v>
      </c>
      <c r="C3921" s="59">
        <v>46</v>
      </c>
      <c r="D3921" s="59">
        <v>0</v>
      </c>
      <c r="E3921" s="59">
        <v>12</v>
      </c>
      <c r="F3921" s="59">
        <v>0</v>
      </c>
      <c r="G3921" s="59">
        <v>387</v>
      </c>
    </row>
    <row r="3922" spans="1:7" x14ac:dyDescent="0.25">
      <c r="A3922" s="59">
        <v>12</v>
      </c>
      <c r="B3922" s="59">
        <v>24</v>
      </c>
      <c r="C3922" s="59">
        <v>42</v>
      </c>
      <c r="D3922" s="59">
        <v>15</v>
      </c>
      <c r="E3922" s="59">
        <v>16</v>
      </c>
      <c r="F3922" s="59">
        <v>4</v>
      </c>
      <c r="G3922" s="59">
        <v>848</v>
      </c>
    </row>
    <row r="3923" spans="1:7" x14ac:dyDescent="0.25">
      <c r="A3923" s="59">
        <v>7</v>
      </c>
      <c r="B3923" s="59">
        <v>35</v>
      </c>
      <c r="C3923" s="59">
        <v>68</v>
      </c>
      <c r="D3923" s="59">
        <v>29</v>
      </c>
      <c r="E3923" s="59">
        <v>30</v>
      </c>
      <c r="F3923" s="59">
        <v>8</v>
      </c>
      <c r="G3923" s="59">
        <v>1003</v>
      </c>
    </row>
    <row r="3924" spans="1:7" x14ac:dyDescent="0.25">
      <c r="A3924" s="59">
        <v>-4</v>
      </c>
      <c r="B3924" s="59">
        <v>13</v>
      </c>
      <c r="C3924" s="59">
        <v>25</v>
      </c>
      <c r="D3924" s="59">
        <v>10</v>
      </c>
      <c r="E3924" s="59">
        <v>16</v>
      </c>
      <c r="F3924" s="59">
        <v>3</v>
      </c>
      <c r="G3924" s="59">
        <v>596</v>
      </c>
    </row>
    <row r="3925" spans="1:7" x14ac:dyDescent="0.25">
      <c r="A3925" s="59">
        <v>-12</v>
      </c>
      <c r="B3925" s="59">
        <v>62</v>
      </c>
      <c r="C3925" s="59">
        <v>113</v>
      </c>
      <c r="D3925" s="59">
        <v>44</v>
      </c>
      <c r="E3925" s="59">
        <v>70</v>
      </c>
      <c r="F3925" s="59">
        <v>40</v>
      </c>
      <c r="G3925" s="59">
        <v>325</v>
      </c>
    </row>
    <row r="3926" spans="1:7" x14ac:dyDescent="0.25">
      <c r="A3926" s="59">
        <v>-13</v>
      </c>
      <c r="B3926" s="59">
        <v>40</v>
      </c>
      <c r="C3926" s="59">
        <v>130</v>
      </c>
      <c r="D3926" s="59">
        <v>82</v>
      </c>
      <c r="E3926" s="59">
        <v>49</v>
      </c>
      <c r="F3926" s="59">
        <v>25</v>
      </c>
      <c r="G3926" s="59">
        <v>1804</v>
      </c>
    </row>
    <row r="3927" spans="1:7" x14ac:dyDescent="0.25">
      <c r="A3927" s="59">
        <v>13</v>
      </c>
      <c r="B3927" s="59">
        <v>47</v>
      </c>
      <c r="C3927" s="59">
        <v>87</v>
      </c>
      <c r="D3927" s="59">
        <v>35</v>
      </c>
      <c r="E3927" s="59">
        <v>38</v>
      </c>
      <c r="F3927" s="59">
        <v>11</v>
      </c>
      <c r="G3927" s="59">
        <v>248</v>
      </c>
    </row>
    <row r="3928" spans="1:7" x14ac:dyDescent="0.25">
      <c r="A3928" s="59">
        <v>-4</v>
      </c>
      <c r="B3928" s="59">
        <v>42</v>
      </c>
      <c r="C3928" s="59">
        <v>81</v>
      </c>
      <c r="D3928" s="59">
        <v>34</v>
      </c>
      <c r="E3928" s="59">
        <v>45</v>
      </c>
      <c r="F3928" s="59">
        <v>12</v>
      </c>
      <c r="G3928" s="59">
        <v>211</v>
      </c>
    </row>
    <row r="3929" spans="1:7" x14ac:dyDescent="0.25">
      <c r="A3929" s="59">
        <v>-6</v>
      </c>
      <c r="B3929" s="59">
        <v>41</v>
      </c>
      <c r="C3929" s="59">
        <v>79</v>
      </c>
      <c r="D3929" s="59">
        <v>33</v>
      </c>
      <c r="E3929" s="59">
        <v>45</v>
      </c>
      <c r="F3929" s="59">
        <v>12</v>
      </c>
      <c r="G3929" s="59">
        <v>243</v>
      </c>
    </row>
    <row r="3930" spans="1:7" x14ac:dyDescent="0.25">
      <c r="A3930" s="59">
        <v>76</v>
      </c>
      <c r="B3930" s="59">
        <v>78</v>
      </c>
      <c r="C3930" s="59">
        <v>141</v>
      </c>
      <c r="D3930" s="59">
        <v>54</v>
      </c>
      <c r="E3930" s="59">
        <v>27</v>
      </c>
      <c r="F3930" s="59">
        <v>15</v>
      </c>
      <c r="G3930" s="59">
        <v>885</v>
      </c>
    </row>
    <row r="3931" spans="1:7" x14ac:dyDescent="0.25">
      <c r="A3931" s="59">
        <v>40</v>
      </c>
      <c r="B3931" s="59">
        <v>48</v>
      </c>
      <c r="C3931" s="59">
        <v>86</v>
      </c>
      <c r="D3931" s="59">
        <v>33</v>
      </c>
      <c r="E3931" s="59">
        <v>21</v>
      </c>
      <c r="F3931" s="59">
        <v>9</v>
      </c>
      <c r="G3931" s="59">
        <v>836</v>
      </c>
    </row>
    <row r="3932" spans="1:7" x14ac:dyDescent="0.25">
      <c r="A3932" s="59">
        <v>56</v>
      </c>
      <c r="B3932" s="59">
        <v>102</v>
      </c>
      <c r="C3932" s="59">
        <v>196</v>
      </c>
      <c r="D3932" s="59">
        <v>82</v>
      </c>
      <c r="E3932" s="59">
        <v>64</v>
      </c>
      <c r="F3932" s="59">
        <v>31</v>
      </c>
      <c r="G3932" s="59">
        <v>601</v>
      </c>
    </row>
    <row r="3933" spans="1:7" x14ac:dyDescent="0.25">
      <c r="A3933" s="59">
        <v>56</v>
      </c>
      <c r="B3933" s="59">
        <v>81</v>
      </c>
      <c r="C3933" s="59">
        <v>160</v>
      </c>
      <c r="D3933" s="59">
        <v>69</v>
      </c>
      <c r="E3933" s="59">
        <v>43</v>
      </c>
      <c r="F3933" s="59">
        <v>21</v>
      </c>
      <c r="G3933" s="59">
        <v>1060</v>
      </c>
    </row>
    <row r="3934" spans="1:7" x14ac:dyDescent="0.25">
      <c r="A3934" s="59">
        <v>43</v>
      </c>
      <c r="B3934" s="59">
        <v>48</v>
      </c>
      <c r="C3934" s="59">
        <v>85</v>
      </c>
      <c r="D3934" s="59">
        <v>32</v>
      </c>
      <c r="E3934" s="59">
        <v>19</v>
      </c>
      <c r="F3934" s="59">
        <v>8</v>
      </c>
      <c r="G3934" s="59">
        <v>482</v>
      </c>
    </row>
    <row r="3935" spans="1:7" x14ac:dyDescent="0.25">
      <c r="A3935" s="59">
        <v>45</v>
      </c>
      <c r="B3935" s="59">
        <v>52</v>
      </c>
      <c r="C3935" s="59">
        <v>94</v>
      </c>
      <c r="D3935" s="59">
        <v>36</v>
      </c>
      <c r="E3935" s="59">
        <v>22</v>
      </c>
      <c r="F3935" s="59">
        <v>10</v>
      </c>
      <c r="G3935" s="59">
        <v>862</v>
      </c>
    </row>
    <row r="3936" spans="1:7" x14ac:dyDescent="0.25">
      <c r="A3936" s="59">
        <v>92</v>
      </c>
      <c r="B3936" s="59">
        <v>119</v>
      </c>
      <c r="C3936" s="59">
        <v>210</v>
      </c>
      <c r="D3936" s="59">
        <v>78</v>
      </c>
      <c r="E3936" s="59">
        <v>57</v>
      </c>
      <c r="F3936" s="59">
        <v>25</v>
      </c>
      <c r="G3936" s="59">
        <v>798</v>
      </c>
    </row>
    <row r="3937" spans="1:7" x14ac:dyDescent="0.25">
      <c r="A3937" s="59">
        <v>132</v>
      </c>
      <c r="B3937" s="59">
        <v>143</v>
      </c>
      <c r="C3937" s="59">
        <v>261</v>
      </c>
      <c r="D3937" s="59">
        <v>124</v>
      </c>
      <c r="E3937" s="59">
        <v>54</v>
      </c>
      <c r="F3937" s="59">
        <v>31</v>
      </c>
      <c r="G3937" s="59">
        <v>666</v>
      </c>
    </row>
    <row r="3938" spans="1:7" x14ac:dyDescent="0.25">
      <c r="A3938" s="59">
        <v>159</v>
      </c>
      <c r="B3938" s="59">
        <v>182</v>
      </c>
      <c r="C3938" s="59">
        <v>387</v>
      </c>
      <c r="D3938" s="59">
        <v>196</v>
      </c>
      <c r="E3938" s="59">
        <v>75</v>
      </c>
      <c r="F3938" s="59">
        <v>50</v>
      </c>
      <c r="G3938" s="59">
        <v>1283</v>
      </c>
    </row>
    <row r="3939" spans="1:7" x14ac:dyDescent="0.25">
      <c r="A3939" s="59">
        <v>24</v>
      </c>
      <c r="B3939" s="59">
        <v>69</v>
      </c>
      <c r="C3939" s="59">
        <v>132</v>
      </c>
      <c r="D3939" s="59">
        <v>55</v>
      </c>
      <c r="E3939" s="59">
        <v>53</v>
      </c>
      <c r="F3939" s="59">
        <v>20</v>
      </c>
      <c r="G3939" s="59">
        <v>410</v>
      </c>
    </row>
    <row r="3940" spans="1:7" x14ac:dyDescent="0.25">
      <c r="A3940" s="59">
        <v>49</v>
      </c>
      <c r="B3940" s="59">
        <v>79</v>
      </c>
      <c r="C3940" s="59">
        <v>147</v>
      </c>
      <c r="D3940" s="59">
        <v>59</v>
      </c>
      <c r="E3940" s="59">
        <v>46</v>
      </c>
      <c r="F3940" s="59">
        <v>19</v>
      </c>
      <c r="G3940" s="59">
        <v>411</v>
      </c>
    </row>
    <row r="3941" spans="1:7" x14ac:dyDescent="0.25">
      <c r="A3941" s="59">
        <v>47</v>
      </c>
      <c r="B3941" s="59">
        <v>68</v>
      </c>
      <c r="C3941" s="59">
        <v>121</v>
      </c>
      <c r="D3941" s="59">
        <v>46</v>
      </c>
      <c r="E3941" s="59">
        <v>36</v>
      </c>
      <c r="F3941" s="59">
        <v>14</v>
      </c>
      <c r="G3941" s="59">
        <v>424</v>
      </c>
    </row>
    <row r="3942" spans="1:7" x14ac:dyDescent="0.25">
      <c r="A3942" s="59">
        <v>-4</v>
      </c>
      <c r="B3942" s="59">
        <v>73</v>
      </c>
      <c r="C3942" s="59">
        <v>133</v>
      </c>
      <c r="D3942" s="59">
        <v>52</v>
      </c>
      <c r="E3942" s="59">
        <v>76</v>
      </c>
      <c r="F3942" s="59">
        <v>47</v>
      </c>
      <c r="G3942" s="59">
        <v>509</v>
      </c>
    </row>
    <row r="3943" spans="1:7" x14ac:dyDescent="0.25">
      <c r="A3943" s="59">
        <v>71</v>
      </c>
      <c r="B3943" s="59">
        <v>88</v>
      </c>
      <c r="C3943" s="59">
        <v>150</v>
      </c>
      <c r="D3943" s="59">
        <v>53</v>
      </c>
      <c r="E3943" s="59">
        <v>40</v>
      </c>
      <c r="F3943" s="59">
        <v>16</v>
      </c>
      <c r="G3943" s="59">
        <v>321</v>
      </c>
    </row>
    <row r="3944" spans="1:7" x14ac:dyDescent="0.25">
      <c r="A3944" s="59">
        <v>40</v>
      </c>
      <c r="B3944" s="59">
        <v>47</v>
      </c>
      <c r="C3944" s="59">
        <v>83</v>
      </c>
      <c r="D3944" s="59">
        <v>31</v>
      </c>
      <c r="E3944" s="59">
        <v>20</v>
      </c>
      <c r="F3944" s="59">
        <v>8</v>
      </c>
      <c r="G3944" s="59">
        <v>856</v>
      </c>
    </row>
    <row r="3945" spans="1:7" x14ac:dyDescent="0.25">
      <c r="A3945" s="59">
        <v>49</v>
      </c>
      <c r="B3945" s="59">
        <v>71</v>
      </c>
      <c r="C3945" s="59">
        <v>128</v>
      </c>
      <c r="D3945" s="59">
        <v>49</v>
      </c>
      <c r="E3945" s="59">
        <v>38</v>
      </c>
      <c r="F3945" s="59">
        <v>15</v>
      </c>
      <c r="G3945" s="59">
        <v>454</v>
      </c>
    </row>
    <row r="3946" spans="1:7" x14ac:dyDescent="0.25">
      <c r="A3946" s="59">
        <v>3</v>
      </c>
      <c r="B3946" s="59">
        <v>86</v>
      </c>
      <c r="C3946" s="59">
        <v>157</v>
      </c>
      <c r="D3946" s="59">
        <v>61</v>
      </c>
      <c r="E3946" s="59">
        <v>84</v>
      </c>
      <c r="F3946" s="59">
        <v>55</v>
      </c>
      <c r="G3946" s="59">
        <v>613</v>
      </c>
    </row>
    <row r="3947" spans="1:7" x14ac:dyDescent="0.25">
      <c r="A3947" s="59">
        <v>67</v>
      </c>
      <c r="B3947" s="59">
        <v>89</v>
      </c>
      <c r="C3947" s="59">
        <v>175</v>
      </c>
      <c r="D3947" s="59">
        <v>75</v>
      </c>
      <c r="E3947" s="59">
        <v>44</v>
      </c>
      <c r="F3947" s="59">
        <v>23</v>
      </c>
      <c r="G3947" s="59">
        <v>1063</v>
      </c>
    </row>
    <row r="3948" spans="1:7" x14ac:dyDescent="0.25">
      <c r="A3948" s="59">
        <v>16</v>
      </c>
      <c r="B3948" s="59">
        <v>30</v>
      </c>
      <c r="C3948" s="59">
        <v>55</v>
      </c>
      <c r="D3948" s="59">
        <v>22</v>
      </c>
      <c r="E3948" s="59">
        <v>19</v>
      </c>
      <c r="F3948" s="59">
        <v>7</v>
      </c>
      <c r="G3948" s="59">
        <v>570</v>
      </c>
    </row>
    <row r="3949" spans="1:7" x14ac:dyDescent="0.25">
      <c r="A3949" s="59">
        <v>21</v>
      </c>
      <c r="B3949" s="59">
        <v>67</v>
      </c>
      <c r="C3949" s="59">
        <v>129</v>
      </c>
      <c r="D3949" s="59">
        <v>54</v>
      </c>
      <c r="E3949" s="59">
        <v>53</v>
      </c>
      <c r="F3949" s="59">
        <v>20</v>
      </c>
      <c r="G3949" s="59">
        <v>391</v>
      </c>
    </row>
    <row r="3950" spans="1:7" x14ac:dyDescent="0.25">
      <c r="A3950" s="59">
        <v>24</v>
      </c>
      <c r="B3950" s="59">
        <v>130</v>
      </c>
      <c r="C3950" s="59">
        <v>239</v>
      </c>
      <c r="D3950" s="59">
        <v>94</v>
      </c>
      <c r="E3950" s="59">
        <v>114</v>
      </c>
      <c r="F3950" s="59">
        <v>85</v>
      </c>
      <c r="G3950" s="59">
        <v>694</v>
      </c>
    </row>
    <row r="3951" spans="1:7" x14ac:dyDescent="0.25">
      <c r="A3951" s="59">
        <v>76</v>
      </c>
      <c r="B3951" s="59">
        <v>103</v>
      </c>
      <c r="C3951" s="59">
        <v>192</v>
      </c>
      <c r="D3951" s="59">
        <v>77</v>
      </c>
      <c r="E3951" s="59">
        <v>52</v>
      </c>
      <c r="F3951" s="59">
        <v>25</v>
      </c>
      <c r="G3951" s="59">
        <v>557</v>
      </c>
    </row>
    <row r="3952" spans="1:7" x14ac:dyDescent="0.25">
      <c r="A3952" s="59">
        <v>56</v>
      </c>
      <c r="B3952" s="59">
        <v>102</v>
      </c>
      <c r="C3952" s="59">
        <v>196</v>
      </c>
      <c r="D3952" s="59">
        <v>82</v>
      </c>
      <c r="E3952" s="59">
        <v>64</v>
      </c>
      <c r="F3952" s="59">
        <v>31</v>
      </c>
      <c r="G3952" s="59">
        <v>601</v>
      </c>
    </row>
    <row r="3953" spans="1:7" x14ac:dyDescent="0.25">
      <c r="A3953" s="59">
        <v>56</v>
      </c>
      <c r="B3953" s="59">
        <v>81</v>
      </c>
      <c r="C3953" s="59">
        <v>160</v>
      </c>
      <c r="D3953" s="59">
        <v>69</v>
      </c>
      <c r="E3953" s="59">
        <v>43</v>
      </c>
      <c r="F3953" s="59">
        <v>21</v>
      </c>
      <c r="G3953" s="59">
        <v>1060</v>
      </c>
    </row>
    <row r="3954" spans="1:7" x14ac:dyDescent="0.25">
      <c r="A3954" s="59">
        <v>76</v>
      </c>
      <c r="B3954" s="59">
        <v>78</v>
      </c>
      <c r="C3954" s="59">
        <v>141</v>
      </c>
      <c r="D3954" s="59">
        <v>54</v>
      </c>
      <c r="E3954" s="59">
        <v>27</v>
      </c>
      <c r="F3954" s="59">
        <v>15</v>
      </c>
      <c r="G3954" s="59">
        <v>885</v>
      </c>
    </row>
    <row r="3955" spans="1:7" x14ac:dyDescent="0.25">
      <c r="A3955" s="59">
        <v>49</v>
      </c>
      <c r="B3955" s="59">
        <v>54</v>
      </c>
      <c r="C3955" s="59">
        <v>96</v>
      </c>
      <c r="D3955" s="59">
        <v>36</v>
      </c>
      <c r="E3955" s="59">
        <v>21</v>
      </c>
      <c r="F3955" s="59">
        <v>10</v>
      </c>
      <c r="G3955" s="59">
        <v>809</v>
      </c>
    </row>
    <row r="3956" spans="1:7" x14ac:dyDescent="0.25">
      <c r="A3956" s="59">
        <v>3</v>
      </c>
      <c r="B3956" s="59">
        <v>86</v>
      </c>
      <c r="C3956" s="59">
        <v>157</v>
      </c>
      <c r="D3956" s="59">
        <v>61</v>
      </c>
      <c r="E3956" s="59">
        <v>84</v>
      </c>
      <c r="F3956" s="59">
        <v>55</v>
      </c>
      <c r="G3956" s="59">
        <v>613</v>
      </c>
    </row>
    <row r="3957" spans="1:7" x14ac:dyDescent="0.25">
      <c r="A3957" s="59">
        <v>39</v>
      </c>
      <c r="B3957" s="59">
        <v>71</v>
      </c>
      <c r="C3957" s="59">
        <v>132</v>
      </c>
      <c r="D3957" s="59">
        <v>53</v>
      </c>
      <c r="E3957" s="59">
        <v>45</v>
      </c>
      <c r="F3957" s="59">
        <v>17</v>
      </c>
      <c r="G3957" s="59">
        <v>380</v>
      </c>
    </row>
    <row r="3958" spans="1:7" x14ac:dyDescent="0.25">
      <c r="A3958" s="59">
        <v>181</v>
      </c>
      <c r="B3958" s="59">
        <v>195</v>
      </c>
      <c r="C3958" s="59">
        <v>346</v>
      </c>
      <c r="D3958" s="59">
        <v>114</v>
      </c>
      <c r="E3958" s="59">
        <v>73</v>
      </c>
      <c r="F3958" s="59">
        <v>42</v>
      </c>
      <c r="G3958" s="59">
        <v>1134</v>
      </c>
    </row>
    <row r="3959" spans="1:7" x14ac:dyDescent="0.25">
      <c r="A3959" s="59">
        <v>16</v>
      </c>
      <c r="B3959" s="59">
        <v>30</v>
      </c>
      <c r="C3959" s="59">
        <v>55</v>
      </c>
      <c r="D3959" s="59">
        <v>22</v>
      </c>
      <c r="E3959" s="59">
        <v>19</v>
      </c>
      <c r="F3959" s="59">
        <v>7</v>
      </c>
      <c r="G3959" s="59">
        <v>570</v>
      </c>
    </row>
    <row r="3960" spans="1:7" x14ac:dyDescent="0.25">
      <c r="A3960" s="59">
        <v>19</v>
      </c>
      <c r="B3960" s="59">
        <v>67</v>
      </c>
      <c r="C3960" s="59">
        <v>129</v>
      </c>
      <c r="D3960" s="59">
        <v>54</v>
      </c>
      <c r="E3960" s="59">
        <v>54</v>
      </c>
      <c r="F3960" s="59">
        <v>20</v>
      </c>
      <c r="G3960" s="59">
        <v>391</v>
      </c>
    </row>
    <row r="3961" spans="1:7" x14ac:dyDescent="0.25">
      <c r="A3961" s="59">
        <v>65</v>
      </c>
      <c r="B3961" s="59">
        <v>89</v>
      </c>
      <c r="C3961" s="59">
        <v>175</v>
      </c>
      <c r="D3961" s="59">
        <v>75</v>
      </c>
      <c r="E3961" s="59">
        <v>45</v>
      </c>
      <c r="F3961" s="59">
        <v>23</v>
      </c>
      <c r="G3961" s="59">
        <v>1063</v>
      </c>
    </row>
    <row r="3962" spans="1:7" x14ac:dyDescent="0.25">
      <c r="A3962" s="59">
        <v>34</v>
      </c>
      <c r="B3962" s="59">
        <v>42</v>
      </c>
      <c r="C3962" s="59">
        <v>75</v>
      </c>
      <c r="D3962" s="59">
        <v>28</v>
      </c>
      <c r="E3962" s="59">
        <v>19</v>
      </c>
      <c r="F3962" s="59">
        <v>7</v>
      </c>
      <c r="G3962" s="59">
        <v>875</v>
      </c>
    </row>
    <row r="3963" spans="1:7" x14ac:dyDescent="0.25">
      <c r="A3963" s="59">
        <v>42</v>
      </c>
      <c r="B3963" s="59">
        <v>47</v>
      </c>
      <c r="C3963" s="59">
        <v>83</v>
      </c>
      <c r="D3963" s="59">
        <v>31</v>
      </c>
      <c r="E3963" s="59">
        <v>19</v>
      </c>
      <c r="F3963" s="59">
        <v>8</v>
      </c>
      <c r="G3963" s="59">
        <v>856</v>
      </c>
    </row>
    <row r="3964" spans="1:7" x14ac:dyDescent="0.25">
      <c r="A3964" s="59">
        <v>22</v>
      </c>
      <c r="B3964" s="59">
        <v>130</v>
      </c>
      <c r="C3964" s="59">
        <v>239</v>
      </c>
      <c r="D3964" s="59">
        <v>94</v>
      </c>
      <c r="E3964" s="59">
        <v>115</v>
      </c>
      <c r="F3964" s="59">
        <v>85</v>
      </c>
      <c r="G3964" s="59">
        <v>694</v>
      </c>
    </row>
    <row r="3965" spans="1:7" x14ac:dyDescent="0.25">
      <c r="A3965" s="59">
        <v>76</v>
      </c>
      <c r="B3965" s="59">
        <v>103</v>
      </c>
      <c r="C3965" s="59">
        <v>192</v>
      </c>
      <c r="D3965" s="59">
        <v>77</v>
      </c>
      <c r="E3965" s="59">
        <v>52</v>
      </c>
      <c r="F3965" s="59">
        <v>25</v>
      </c>
      <c r="G3965" s="59">
        <v>557</v>
      </c>
    </row>
    <row r="3966" spans="1:7" x14ac:dyDescent="0.25">
      <c r="A3966" s="59">
        <v>93</v>
      </c>
      <c r="B3966" s="59">
        <v>119</v>
      </c>
      <c r="C3966" s="59">
        <v>210</v>
      </c>
      <c r="D3966" s="59">
        <v>78</v>
      </c>
      <c r="E3966" s="59">
        <v>56</v>
      </c>
      <c r="F3966" s="59">
        <v>25</v>
      </c>
      <c r="G3966" s="59">
        <v>798</v>
      </c>
    </row>
    <row r="3967" spans="1:7" x14ac:dyDescent="0.25">
      <c r="A3967" s="59">
        <v>132</v>
      </c>
      <c r="B3967" s="59">
        <v>143</v>
      </c>
      <c r="C3967" s="59">
        <v>261</v>
      </c>
      <c r="D3967" s="59">
        <v>84</v>
      </c>
      <c r="E3967" s="59">
        <v>54</v>
      </c>
      <c r="F3967" s="59">
        <v>31</v>
      </c>
      <c r="G3967" s="59">
        <v>666</v>
      </c>
    </row>
    <row r="3968" spans="1:7" x14ac:dyDescent="0.25">
      <c r="A3968" s="59">
        <v>22</v>
      </c>
      <c r="B3968" s="59">
        <v>69</v>
      </c>
      <c r="C3968" s="59">
        <v>132</v>
      </c>
      <c r="D3968" s="59">
        <v>55</v>
      </c>
      <c r="E3968" s="59">
        <v>54</v>
      </c>
      <c r="F3968" s="59">
        <v>20</v>
      </c>
      <c r="G3968" s="59">
        <v>410</v>
      </c>
    </row>
    <row r="3969" spans="1:7" x14ac:dyDescent="0.25">
      <c r="A3969" s="59">
        <v>46</v>
      </c>
      <c r="B3969" s="59">
        <v>52</v>
      </c>
      <c r="C3969" s="59">
        <v>94</v>
      </c>
      <c r="D3969" s="59">
        <v>36</v>
      </c>
      <c r="E3969" s="59">
        <v>21</v>
      </c>
      <c r="F3969" s="59">
        <v>10</v>
      </c>
      <c r="G3969" s="59">
        <v>862</v>
      </c>
    </row>
    <row r="3970" spans="1:7" x14ac:dyDescent="0.25">
      <c r="A3970" s="59">
        <v>43</v>
      </c>
      <c r="B3970" s="59">
        <v>48</v>
      </c>
      <c r="C3970" s="59">
        <v>85</v>
      </c>
      <c r="D3970" s="59">
        <v>32</v>
      </c>
      <c r="E3970" s="59">
        <v>19</v>
      </c>
      <c r="F3970" s="59">
        <v>8</v>
      </c>
      <c r="G3970" s="59">
        <v>482</v>
      </c>
    </row>
    <row r="3971" spans="1:7" x14ac:dyDescent="0.25">
      <c r="A3971" s="59">
        <v>-12</v>
      </c>
      <c r="B3971" s="59">
        <v>68</v>
      </c>
      <c r="C3971" s="59">
        <v>128</v>
      </c>
      <c r="D3971" s="59">
        <v>52</v>
      </c>
      <c r="E3971" s="59">
        <v>76</v>
      </c>
      <c r="F3971" s="59">
        <v>47</v>
      </c>
      <c r="G3971" s="59">
        <v>554</v>
      </c>
    </row>
    <row r="3972" spans="1:7" x14ac:dyDescent="0.25">
      <c r="A3972" s="59">
        <v>160</v>
      </c>
      <c r="B3972" s="59">
        <v>182</v>
      </c>
      <c r="C3972" s="59">
        <v>387</v>
      </c>
      <c r="D3972" s="59">
        <v>194</v>
      </c>
      <c r="E3972" s="59">
        <v>74</v>
      </c>
      <c r="F3972" s="59">
        <v>50</v>
      </c>
      <c r="G3972" s="59">
        <v>1283</v>
      </c>
    </row>
    <row r="3973" spans="1:7" x14ac:dyDescent="0.25">
      <c r="A3973" s="59">
        <v>481</v>
      </c>
      <c r="B3973" s="59">
        <v>379</v>
      </c>
      <c r="C3973" s="59">
        <v>484</v>
      </c>
      <c r="D3973" s="59">
        <v>75</v>
      </c>
      <c r="E3973" s="59">
        <v>55</v>
      </c>
      <c r="F3973" s="59">
        <v>24</v>
      </c>
      <c r="G3973" s="59">
        <v>-3287</v>
      </c>
    </row>
    <row r="3974" spans="1:7" x14ac:dyDescent="0.25">
      <c r="A3974" s="59">
        <v>-6</v>
      </c>
      <c r="B3974" s="59">
        <v>41</v>
      </c>
      <c r="C3974" s="59">
        <v>79</v>
      </c>
      <c r="D3974" s="59">
        <v>33</v>
      </c>
      <c r="E3974" s="59">
        <v>45</v>
      </c>
      <c r="F3974" s="59">
        <v>12</v>
      </c>
      <c r="G3974" s="59">
        <v>243</v>
      </c>
    </row>
    <row r="3975" spans="1:7" x14ac:dyDescent="0.25">
      <c r="A3975" s="59">
        <v>12</v>
      </c>
      <c r="B3975" s="59">
        <v>24</v>
      </c>
      <c r="C3975" s="59">
        <v>42</v>
      </c>
      <c r="D3975" s="59">
        <v>15</v>
      </c>
      <c r="E3975" s="59">
        <v>16</v>
      </c>
      <c r="F3975" s="59">
        <v>4</v>
      </c>
      <c r="G3975" s="59">
        <v>848</v>
      </c>
    </row>
    <row r="3976" spans="1:7" x14ac:dyDescent="0.25">
      <c r="A3976" s="59">
        <v>47</v>
      </c>
      <c r="B3976" s="59">
        <v>43</v>
      </c>
      <c r="C3976" s="59">
        <v>46</v>
      </c>
      <c r="D3976" s="59">
        <v>0</v>
      </c>
      <c r="E3976" s="59">
        <v>11</v>
      </c>
      <c r="F3976" s="59">
        <v>0</v>
      </c>
      <c r="G3976" s="59">
        <v>387</v>
      </c>
    </row>
    <row r="3977" spans="1:7" x14ac:dyDescent="0.25">
      <c r="A3977" s="59">
        <v>-12</v>
      </c>
      <c r="B3977" s="59">
        <v>62</v>
      </c>
      <c r="C3977" s="59">
        <v>113</v>
      </c>
      <c r="D3977" s="59">
        <v>44</v>
      </c>
      <c r="E3977" s="59">
        <v>70</v>
      </c>
      <c r="F3977" s="59">
        <v>40</v>
      </c>
      <c r="G3977" s="59">
        <v>325</v>
      </c>
    </row>
    <row r="3978" spans="1:7" x14ac:dyDescent="0.25">
      <c r="A3978" s="59">
        <v>-4</v>
      </c>
      <c r="B3978" s="59">
        <v>42</v>
      </c>
      <c r="C3978" s="59">
        <v>81</v>
      </c>
      <c r="D3978" s="59">
        <v>34</v>
      </c>
      <c r="E3978" s="59">
        <v>45</v>
      </c>
      <c r="F3978" s="59">
        <v>12</v>
      </c>
      <c r="G3978" s="59">
        <v>211</v>
      </c>
    </row>
    <row r="3979" spans="1:7" x14ac:dyDescent="0.25">
      <c r="A3979" s="59">
        <v>45</v>
      </c>
      <c r="B3979" s="59">
        <v>67</v>
      </c>
      <c r="C3979" s="59">
        <v>120</v>
      </c>
      <c r="D3979" s="59">
        <v>46</v>
      </c>
      <c r="E3979" s="59">
        <v>37</v>
      </c>
      <c r="F3979" s="59">
        <v>14</v>
      </c>
      <c r="G3979" s="59">
        <v>316</v>
      </c>
    </row>
    <row r="3980" spans="1:7" x14ac:dyDescent="0.25">
      <c r="A3980" s="59">
        <v>30</v>
      </c>
      <c r="B3980" s="59">
        <v>66</v>
      </c>
      <c r="C3980" s="59">
        <v>116</v>
      </c>
      <c r="D3980" s="59">
        <v>43</v>
      </c>
      <c r="E3980" s="59">
        <v>46</v>
      </c>
      <c r="F3980" s="59">
        <v>14</v>
      </c>
      <c r="G3980" s="59">
        <v>452</v>
      </c>
    </row>
    <row r="3981" spans="1:7" x14ac:dyDescent="0.25">
      <c r="A3981" s="59">
        <v>303</v>
      </c>
      <c r="B3981" s="59">
        <v>331</v>
      </c>
      <c r="C3981" s="59">
        <v>614</v>
      </c>
      <c r="D3981" s="59">
        <v>239</v>
      </c>
      <c r="E3981" s="59">
        <v>127</v>
      </c>
      <c r="F3981" s="59">
        <v>93</v>
      </c>
      <c r="G3981" s="59">
        <v>1704</v>
      </c>
    </row>
    <row r="3982" spans="1:7" x14ac:dyDescent="0.25">
      <c r="A3982" s="59">
        <v>-232</v>
      </c>
      <c r="B3982" s="59">
        <v>-65</v>
      </c>
      <c r="C3982" s="59">
        <v>171</v>
      </c>
      <c r="D3982" s="59">
        <v>205</v>
      </c>
      <c r="E3982" s="59">
        <v>91</v>
      </c>
      <c r="F3982" s="59">
        <v>69</v>
      </c>
      <c r="G3982" s="59">
        <v>4742</v>
      </c>
    </row>
    <row r="3983" spans="1:7" x14ac:dyDescent="0.25">
      <c r="A3983" s="59">
        <v>125</v>
      </c>
      <c r="B3983" s="59">
        <v>117</v>
      </c>
      <c r="C3983" s="59">
        <v>211</v>
      </c>
      <c r="D3983" s="59">
        <v>81</v>
      </c>
      <c r="E3983" s="59">
        <v>33</v>
      </c>
      <c r="F3983" s="59">
        <v>22</v>
      </c>
      <c r="G3983" s="59">
        <v>984</v>
      </c>
    </row>
    <row r="3984" spans="1:7" x14ac:dyDescent="0.25">
      <c r="A3984" s="59">
        <v>188</v>
      </c>
      <c r="B3984" s="59">
        <v>172</v>
      </c>
      <c r="C3984" s="59">
        <v>309</v>
      </c>
      <c r="D3984" s="59">
        <v>142</v>
      </c>
      <c r="E3984" s="59">
        <v>45</v>
      </c>
      <c r="F3984" s="59">
        <v>33</v>
      </c>
      <c r="G3984" s="59">
        <v>930</v>
      </c>
    </row>
    <row r="3985" spans="1:7" x14ac:dyDescent="0.25">
      <c r="A3985" s="59">
        <v>70</v>
      </c>
      <c r="B3985" s="59">
        <v>73</v>
      </c>
      <c r="C3985" s="59">
        <v>131</v>
      </c>
      <c r="D3985" s="59">
        <v>50</v>
      </c>
      <c r="E3985" s="59">
        <v>26</v>
      </c>
      <c r="F3985" s="59">
        <v>14</v>
      </c>
      <c r="G3985" s="59">
        <v>589</v>
      </c>
    </row>
    <row r="3986" spans="1:7" x14ac:dyDescent="0.25">
      <c r="A3986" s="59">
        <v>-300</v>
      </c>
      <c r="B3986" s="59">
        <v>-60</v>
      </c>
      <c r="C3986" s="59">
        <v>65</v>
      </c>
      <c r="D3986" s="59">
        <v>72</v>
      </c>
      <c r="E3986" s="59">
        <v>142</v>
      </c>
      <c r="F3986" s="59">
        <v>109</v>
      </c>
      <c r="G3986" s="59">
        <v>3385</v>
      </c>
    </row>
    <row r="3987" spans="1:7" x14ac:dyDescent="0.25">
      <c r="A3987" s="59">
        <v>565</v>
      </c>
      <c r="B3987" s="59">
        <v>464</v>
      </c>
      <c r="C3987" s="59">
        <v>719</v>
      </c>
      <c r="D3987" s="59">
        <v>147</v>
      </c>
      <c r="E3987" s="59">
        <v>83</v>
      </c>
      <c r="F3987" s="59">
        <v>59</v>
      </c>
      <c r="G3987" s="59">
        <v>933</v>
      </c>
    </row>
    <row r="3988" spans="1:7" x14ac:dyDescent="0.25">
      <c r="A3988" s="59">
        <v>350</v>
      </c>
      <c r="B3988" s="59">
        <v>374</v>
      </c>
      <c r="C3988" s="59">
        <v>664</v>
      </c>
      <c r="D3988" s="59">
        <v>238</v>
      </c>
      <c r="E3988" s="59">
        <v>138</v>
      </c>
      <c r="F3988" s="59">
        <v>87</v>
      </c>
      <c r="G3988" s="59">
        <v>2580</v>
      </c>
    </row>
    <row r="3989" spans="1:7" x14ac:dyDescent="0.25">
      <c r="A3989" s="59">
        <v>126</v>
      </c>
      <c r="B3989" s="59">
        <v>130</v>
      </c>
      <c r="C3989" s="59">
        <v>246</v>
      </c>
      <c r="D3989" s="59">
        <v>113</v>
      </c>
      <c r="E3989" s="59">
        <v>45</v>
      </c>
      <c r="F3989" s="59">
        <v>33</v>
      </c>
      <c r="G3989" s="59">
        <v>552</v>
      </c>
    </row>
    <row r="3990" spans="1:7" x14ac:dyDescent="0.25">
      <c r="A3990" s="59">
        <v>56</v>
      </c>
      <c r="B3990" s="59">
        <v>102</v>
      </c>
      <c r="C3990" s="59">
        <v>196</v>
      </c>
      <c r="D3990" s="59">
        <v>82</v>
      </c>
      <c r="E3990" s="59">
        <v>64</v>
      </c>
      <c r="F3990" s="59">
        <v>31</v>
      </c>
      <c r="G3990" s="59">
        <v>601</v>
      </c>
    </row>
    <row r="3991" spans="1:7" x14ac:dyDescent="0.25">
      <c r="A3991" s="59">
        <v>65</v>
      </c>
      <c r="B3991" s="59">
        <v>68</v>
      </c>
      <c r="C3991" s="59">
        <v>123</v>
      </c>
      <c r="D3991" s="59">
        <v>47</v>
      </c>
      <c r="E3991" s="59">
        <v>24</v>
      </c>
      <c r="F3991" s="59">
        <v>13</v>
      </c>
      <c r="G3991" s="59">
        <v>834</v>
      </c>
    </row>
    <row r="3992" spans="1:7" x14ac:dyDescent="0.25">
      <c r="A3992" s="59">
        <v>42</v>
      </c>
      <c r="B3992" s="59">
        <v>47</v>
      </c>
      <c r="C3992" s="59">
        <v>83</v>
      </c>
      <c r="D3992" s="59">
        <v>31</v>
      </c>
      <c r="E3992" s="59">
        <v>19</v>
      </c>
      <c r="F3992" s="59">
        <v>8</v>
      </c>
      <c r="G3992" s="59">
        <v>856</v>
      </c>
    </row>
    <row r="3993" spans="1:7" x14ac:dyDescent="0.25">
      <c r="A3993" s="59">
        <v>1</v>
      </c>
      <c r="B3993" s="59">
        <v>86</v>
      </c>
      <c r="C3993" s="59">
        <v>157</v>
      </c>
      <c r="D3993" s="59">
        <v>61</v>
      </c>
      <c r="E3993" s="59">
        <v>85</v>
      </c>
      <c r="F3993" s="59">
        <v>55</v>
      </c>
      <c r="G3993" s="59">
        <v>-906</v>
      </c>
    </row>
    <row r="3994" spans="1:7" x14ac:dyDescent="0.25">
      <c r="A3994" s="59">
        <v>73</v>
      </c>
      <c r="B3994" s="59">
        <v>88</v>
      </c>
      <c r="C3994" s="59">
        <v>150</v>
      </c>
      <c r="D3994" s="59">
        <v>53</v>
      </c>
      <c r="E3994" s="59">
        <v>39</v>
      </c>
      <c r="F3994" s="59">
        <v>16</v>
      </c>
      <c r="G3994" s="59">
        <v>321</v>
      </c>
    </row>
    <row r="3995" spans="1:7" x14ac:dyDescent="0.25">
      <c r="A3995" s="59">
        <v>50</v>
      </c>
      <c r="B3995" s="59">
        <v>71</v>
      </c>
      <c r="C3995" s="59">
        <v>128</v>
      </c>
      <c r="D3995" s="59">
        <v>49</v>
      </c>
      <c r="E3995" s="59">
        <v>37</v>
      </c>
      <c r="F3995" s="59">
        <v>15</v>
      </c>
      <c r="G3995" s="59">
        <v>454</v>
      </c>
    </row>
    <row r="3996" spans="1:7" x14ac:dyDescent="0.25">
      <c r="A3996" s="59">
        <v>13</v>
      </c>
      <c r="B3996" s="59">
        <v>24</v>
      </c>
      <c r="C3996" s="59">
        <v>42</v>
      </c>
      <c r="D3996" s="59">
        <v>15</v>
      </c>
      <c r="E3996" s="59">
        <v>15</v>
      </c>
      <c r="F3996" s="59">
        <v>4</v>
      </c>
      <c r="G3996" s="59">
        <v>848</v>
      </c>
    </row>
    <row r="3997" spans="1:7" x14ac:dyDescent="0.25">
      <c r="A3997" s="59">
        <v>7</v>
      </c>
      <c r="B3997" s="59">
        <v>35</v>
      </c>
      <c r="C3997" s="59">
        <v>68</v>
      </c>
      <c r="D3997" s="59">
        <v>29</v>
      </c>
      <c r="E3997" s="59">
        <v>30</v>
      </c>
      <c r="F3997" s="59">
        <v>8</v>
      </c>
      <c r="G3997" s="59">
        <v>1003</v>
      </c>
    </row>
    <row r="3998" spans="1:7" x14ac:dyDescent="0.25">
      <c r="A3998" s="59">
        <v>30</v>
      </c>
      <c r="B3998" s="59">
        <v>66</v>
      </c>
      <c r="C3998" s="59">
        <v>116</v>
      </c>
      <c r="D3998" s="59">
        <v>43</v>
      </c>
      <c r="E3998" s="59">
        <v>46</v>
      </c>
      <c r="F3998" s="59">
        <v>14</v>
      </c>
      <c r="G3998" s="59">
        <v>452</v>
      </c>
    </row>
    <row r="3999" spans="1:7" x14ac:dyDescent="0.25">
      <c r="A3999" s="59">
        <v>-12</v>
      </c>
      <c r="B3999" s="59">
        <v>40</v>
      </c>
      <c r="C3999" s="59">
        <v>130</v>
      </c>
      <c r="D3999" s="59">
        <v>82</v>
      </c>
      <c r="E3999" s="59">
        <v>48</v>
      </c>
      <c r="F3999" s="59">
        <v>25</v>
      </c>
      <c r="G3999" s="59">
        <v>1804</v>
      </c>
    </row>
    <row r="4000" spans="1:7" x14ac:dyDescent="0.25">
      <c r="A4000" s="59">
        <v>-6</v>
      </c>
      <c r="B4000" s="59">
        <v>42</v>
      </c>
      <c r="C4000" s="59">
        <v>81</v>
      </c>
      <c r="D4000" s="59">
        <v>34</v>
      </c>
      <c r="E4000" s="59">
        <v>46</v>
      </c>
      <c r="F4000" s="59">
        <v>12</v>
      </c>
      <c r="G4000" s="59">
        <v>-522</v>
      </c>
    </row>
    <row r="4001" spans="1:7" x14ac:dyDescent="0.25">
      <c r="A4001" s="59">
        <v>-10</v>
      </c>
      <c r="B4001" s="59">
        <v>62</v>
      </c>
      <c r="C4001" s="59">
        <v>113</v>
      </c>
      <c r="D4001" s="59">
        <v>44</v>
      </c>
      <c r="E4001" s="59">
        <v>69</v>
      </c>
      <c r="F4001" s="59">
        <v>40</v>
      </c>
      <c r="G4001" s="59">
        <v>325</v>
      </c>
    </row>
    <row r="4002" spans="1:7" x14ac:dyDescent="0.25">
      <c r="A4002" s="59">
        <v>12</v>
      </c>
      <c r="B4002" s="59">
        <v>47</v>
      </c>
      <c r="C4002" s="59">
        <v>87</v>
      </c>
      <c r="D4002" s="59">
        <v>35</v>
      </c>
      <c r="E4002" s="59">
        <v>39</v>
      </c>
      <c r="F4002" s="59">
        <v>11</v>
      </c>
      <c r="G4002" s="59">
        <v>248</v>
      </c>
    </row>
    <row r="4003" spans="1:7" x14ac:dyDescent="0.25">
      <c r="A4003" s="59">
        <v>19</v>
      </c>
      <c r="B4003" s="59">
        <v>67</v>
      </c>
      <c r="C4003" s="59">
        <v>129</v>
      </c>
      <c r="D4003" s="59">
        <v>54</v>
      </c>
      <c r="E4003" s="59">
        <v>54</v>
      </c>
      <c r="F4003" s="59">
        <v>20</v>
      </c>
      <c r="G4003" s="59">
        <v>391</v>
      </c>
    </row>
    <row r="4004" spans="1:7" x14ac:dyDescent="0.25">
      <c r="A4004" s="59">
        <v>22</v>
      </c>
      <c r="B4004" s="59">
        <v>130</v>
      </c>
      <c r="C4004" s="59">
        <v>239</v>
      </c>
      <c r="D4004" s="59">
        <v>94</v>
      </c>
      <c r="E4004" s="59">
        <v>115</v>
      </c>
      <c r="F4004" s="59">
        <v>85</v>
      </c>
      <c r="G4004" s="59">
        <v>694</v>
      </c>
    </row>
    <row r="4005" spans="1:7" x14ac:dyDescent="0.25">
      <c r="A4005" s="59">
        <v>105</v>
      </c>
      <c r="B4005" s="59">
        <v>112</v>
      </c>
      <c r="C4005" s="59">
        <v>213</v>
      </c>
      <c r="D4005" s="59">
        <v>88</v>
      </c>
      <c r="E4005" s="59">
        <v>41</v>
      </c>
      <c r="F4005" s="59">
        <v>29</v>
      </c>
      <c r="G4005" s="59">
        <v>561</v>
      </c>
    </row>
    <row r="4006" spans="1:7" x14ac:dyDescent="0.25">
      <c r="A4006" s="59">
        <v>45</v>
      </c>
      <c r="B4006" s="59">
        <v>52</v>
      </c>
      <c r="C4006" s="59">
        <v>94</v>
      </c>
      <c r="D4006" s="59">
        <v>36</v>
      </c>
      <c r="E4006" s="59">
        <v>22</v>
      </c>
      <c r="F4006" s="59">
        <v>10</v>
      </c>
      <c r="G4006" s="59">
        <v>862</v>
      </c>
    </row>
    <row r="4007" spans="1:7" x14ac:dyDescent="0.25">
      <c r="A4007" s="59">
        <v>132</v>
      </c>
      <c r="B4007" s="59">
        <v>143</v>
      </c>
      <c r="C4007" s="59">
        <v>261</v>
      </c>
      <c r="D4007" s="59">
        <v>135</v>
      </c>
      <c r="E4007" s="59">
        <v>54</v>
      </c>
      <c r="F4007" s="59">
        <v>31</v>
      </c>
      <c r="G4007" s="59">
        <v>-2003</v>
      </c>
    </row>
    <row r="4008" spans="1:7" x14ac:dyDescent="0.25">
      <c r="A4008" s="59">
        <v>43</v>
      </c>
      <c r="B4008" s="59">
        <v>48</v>
      </c>
      <c r="C4008" s="59">
        <v>85</v>
      </c>
      <c r="D4008" s="59">
        <v>32</v>
      </c>
      <c r="E4008" s="59">
        <v>19</v>
      </c>
      <c r="F4008" s="59">
        <v>8</v>
      </c>
      <c r="G4008" s="59">
        <v>482</v>
      </c>
    </row>
    <row r="4009" spans="1:7" x14ac:dyDescent="0.25">
      <c r="A4009" s="59">
        <v>92</v>
      </c>
      <c r="B4009" s="59">
        <v>119</v>
      </c>
      <c r="C4009" s="59">
        <v>210</v>
      </c>
      <c r="D4009" s="59">
        <v>78</v>
      </c>
      <c r="E4009" s="59">
        <v>57</v>
      </c>
      <c r="F4009" s="59">
        <v>25</v>
      </c>
      <c r="G4009" s="59">
        <v>798</v>
      </c>
    </row>
    <row r="4010" spans="1:7" x14ac:dyDescent="0.25">
      <c r="A4010" s="59">
        <v>47</v>
      </c>
      <c r="B4010" s="59">
        <v>79</v>
      </c>
      <c r="C4010" s="59">
        <v>147</v>
      </c>
      <c r="D4010" s="59">
        <v>59</v>
      </c>
      <c r="E4010" s="59">
        <v>47</v>
      </c>
      <c r="F4010" s="59">
        <v>19</v>
      </c>
      <c r="G4010" s="59">
        <v>411</v>
      </c>
    </row>
    <row r="4011" spans="1:7" x14ac:dyDescent="0.25">
      <c r="A4011" s="59">
        <v>46</v>
      </c>
      <c r="B4011" s="59">
        <v>68</v>
      </c>
      <c r="C4011" s="59">
        <v>121</v>
      </c>
      <c r="D4011" s="59">
        <v>46</v>
      </c>
      <c r="E4011" s="59">
        <v>37</v>
      </c>
      <c r="F4011" s="59">
        <v>14</v>
      </c>
      <c r="G4011" s="59">
        <v>424</v>
      </c>
    </row>
    <row r="4012" spans="1:7" x14ac:dyDescent="0.25">
      <c r="A4012" s="59">
        <v>258</v>
      </c>
      <c r="B4012" s="59">
        <v>265</v>
      </c>
      <c r="C4012" s="59">
        <v>522</v>
      </c>
      <c r="D4012" s="59">
        <v>228</v>
      </c>
      <c r="E4012" s="59">
        <v>91</v>
      </c>
      <c r="F4012" s="59">
        <v>69</v>
      </c>
      <c r="G4012" s="59">
        <v>1272</v>
      </c>
    </row>
    <row r="4013" spans="1:7" x14ac:dyDescent="0.25">
      <c r="A4013" s="59">
        <v>39</v>
      </c>
      <c r="B4013" s="59">
        <v>52</v>
      </c>
      <c r="C4013" s="59">
        <v>98</v>
      </c>
      <c r="D4013" s="59">
        <v>40</v>
      </c>
      <c r="E4013" s="59">
        <v>26</v>
      </c>
      <c r="F4013" s="59">
        <v>13</v>
      </c>
      <c r="G4013" s="59">
        <v>536</v>
      </c>
    </row>
    <row r="4014" spans="1:7" x14ac:dyDescent="0.25">
      <c r="A4014" s="59">
        <v>88</v>
      </c>
      <c r="B4014" s="59">
        <v>114</v>
      </c>
      <c r="C4014" s="59">
        <v>201</v>
      </c>
      <c r="D4014" s="59">
        <v>75</v>
      </c>
      <c r="E4014" s="59">
        <v>55</v>
      </c>
      <c r="F4014" s="59">
        <v>24</v>
      </c>
      <c r="G4014" s="59">
        <v>-1050</v>
      </c>
    </row>
    <row r="4015" spans="1:7" x14ac:dyDescent="0.25">
      <c r="A4015" s="59">
        <v>188</v>
      </c>
      <c r="B4015" s="59">
        <v>172</v>
      </c>
      <c r="C4015" s="59">
        <v>309</v>
      </c>
      <c r="D4015" s="59">
        <v>98</v>
      </c>
      <c r="E4015" s="59">
        <v>45</v>
      </c>
      <c r="F4015" s="59">
        <v>33</v>
      </c>
      <c r="G4015" s="59">
        <v>930</v>
      </c>
    </row>
    <row r="4016" spans="1:7" x14ac:dyDescent="0.25">
      <c r="A4016" s="59">
        <v>71</v>
      </c>
      <c r="B4016" s="59">
        <v>73</v>
      </c>
      <c r="C4016" s="59">
        <v>131</v>
      </c>
      <c r="D4016" s="59">
        <v>50</v>
      </c>
      <c r="E4016" s="59">
        <v>25</v>
      </c>
      <c r="F4016" s="59">
        <v>14</v>
      </c>
      <c r="G4016" s="59">
        <v>589</v>
      </c>
    </row>
    <row r="4017" spans="1:7" x14ac:dyDescent="0.25">
      <c r="A4017" s="59">
        <v>-10</v>
      </c>
      <c r="B4017" s="59">
        <v>62</v>
      </c>
      <c r="C4017" s="59">
        <v>113</v>
      </c>
      <c r="D4017" s="59">
        <v>44</v>
      </c>
      <c r="E4017" s="59">
        <v>69</v>
      </c>
      <c r="F4017" s="59">
        <v>40</v>
      </c>
      <c r="G4017" s="59">
        <v>325</v>
      </c>
    </row>
    <row r="4018" spans="1:7" x14ac:dyDescent="0.25">
      <c r="A4018" s="59">
        <v>13</v>
      </c>
      <c r="B4018" s="59">
        <v>47</v>
      </c>
      <c r="C4018" s="59">
        <v>87</v>
      </c>
      <c r="D4018" s="59">
        <v>35</v>
      </c>
      <c r="E4018" s="59">
        <v>38</v>
      </c>
      <c r="F4018" s="59">
        <v>11</v>
      </c>
      <c r="G4018" s="59">
        <v>248</v>
      </c>
    </row>
    <row r="4019" spans="1:7" x14ac:dyDescent="0.25">
      <c r="A4019" s="59">
        <v>-4</v>
      </c>
      <c r="B4019" s="59">
        <v>42</v>
      </c>
      <c r="C4019" s="59">
        <v>81</v>
      </c>
      <c r="D4019" s="59">
        <v>34</v>
      </c>
      <c r="E4019" s="59">
        <v>45</v>
      </c>
      <c r="F4019" s="59">
        <v>12</v>
      </c>
      <c r="G4019" s="59">
        <v>211</v>
      </c>
    </row>
    <row r="4020" spans="1:7" x14ac:dyDescent="0.25">
      <c r="A4020" s="59">
        <v>45</v>
      </c>
      <c r="B4020" s="59">
        <v>67</v>
      </c>
      <c r="C4020" s="59">
        <v>120</v>
      </c>
      <c r="D4020" s="59">
        <v>46</v>
      </c>
      <c r="E4020" s="59">
        <v>37</v>
      </c>
      <c r="F4020" s="59">
        <v>14</v>
      </c>
      <c r="G4020" s="59">
        <v>316</v>
      </c>
    </row>
    <row r="4021" spans="1:7" x14ac:dyDescent="0.25">
      <c r="A4021" s="59">
        <v>30</v>
      </c>
      <c r="B4021" s="59">
        <v>66</v>
      </c>
      <c r="C4021" s="59">
        <v>116</v>
      </c>
      <c r="D4021" s="59">
        <v>43</v>
      </c>
      <c r="E4021" s="59">
        <v>46</v>
      </c>
      <c r="F4021" s="59">
        <v>14</v>
      </c>
      <c r="G4021" s="59">
        <v>452</v>
      </c>
    </row>
    <row r="4022" spans="1:7" x14ac:dyDescent="0.25">
      <c r="A4022" s="59">
        <v>-12</v>
      </c>
      <c r="B4022" s="59">
        <v>40</v>
      </c>
      <c r="C4022" s="59">
        <v>130</v>
      </c>
      <c r="D4022" s="59">
        <v>82</v>
      </c>
      <c r="E4022" s="59">
        <v>48</v>
      </c>
      <c r="F4022" s="59">
        <v>25</v>
      </c>
      <c r="G4022" s="59">
        <v>1804</v>
      </c>
    </row>
    <row r="4023" spans="1:7" x14ac:dyDescent="0.25">
      <c r="A4023" s="59">
        <v>126</v>
      </c>
      <c r="B4023" s="59">
        <v>130</v>
      </c>
      <c r="C4023" s="59">
        <v>246</v>
      </c>
      <c r="D4023" s="59">
        <v>92</v>
      </c>
      <c r="E4023" s="59">
        <v>45</v>
      </c>
      <c r="F4023" s="59">
        <v>33</v>
      </c>
      <c r="G4023" s="59">
        <v>552</v>
      </c>
    </row>
    <row r="4024" spans="1:7" x14ac:dyDescent="0.25">
      <c r="A4024" s="59">
        <v>77</v>
      </c>
      <c r="B4024" s="59">
        <v>78</v>
      </c>
      <c r="C4024" s="59">
        <v>141</v>
      </c>
      <c r="D4024" s="59">
        <v>54</v>
      </c>
      <c r="E4024" s="59">
        <v>26</v>
      </c>
      <c r="F4024" s="59">
        <v>15</v>
      </c>
      <c r="G4024" s="59">
        <v>885</v>
      </c>
    </row>
    <row r="4025" spans="1:7" x14ac:dyDescent="0.25">
      <c r="A4025" s="59">
        <v>58</v>
      </c>
      <c r="B4025" s="59">
        <v>81</v>
      </c>
      <c r="C4025" s="59">
        <v>160</v>
      </c>
      <c r="D4025" s="59">
        <v>69</v>
      </c>
      <c r="E4025" s="59">
        <v>42</v>
      </c>
      <c r="F4025" s="59">
        <v>21</v>
      </c>
      <c r="G4025" s="59">
        <v>1060</v>
      </c>
    </row>
    <row r="4026" spans="1:7" x14ac:dyDescent="0.25">
      <c r="A4026" s="59">
        <v>40</v>
      </c>
      <c r="B4026" s="59">
        <v>71</v>
      </c>
      <c r="C4026" s="59">
        <v>132</v>
      </c>
      <c r="D4026" s="59">
        <v>53</v>
      </c>
      <c r="E4026" s="59">
        <v>44</v>
      </c>
      <c r="F4026" s="59">
        <v>17</v>
      </c>
      <c r="G4026" s="59">
        <v>380</v>
      </c>
    </row>
    <row r="4027" spans="1:7" x14ac:dyDescent="0.25">
      <c r="A4027" s="59">
        <v>56</v>
      </c>
      <c r="B4027" s="59">
        <v>102</v>
      </c>
      <c r="C4027" s="59">
        <v>196</v>
      </c>
      <c r="D4027" s="59">
        <v>82</v>
      </c>
      <c r="E4027" s="59">
        <v>64</v>
      </c>
      <c r="F4027" s="59">
        <v>31</v>
      </c>
      <c r="G4027" s="59">
        <v>601</v>
      </c>
    </row>
    <row r="4028" spans="1:7" x14ac:dyDescent="0.25">
      <c r="A4028" s="59">
        <v>40</v>
      </c>
      <c r="B4028" s="59">
        <v>48</v>
      </c>
      <c r="C4028" s="59">
        <v>86</v>
      </c>
      <c r="D4028" s="59">
        <v>33</v>
      </c>
      <c r="E4028" s="59">
        <v>21</v>
      </c>
      <c r="F4028" s="59">
        <v>9</v>
      </c>
      <c r="G4028" s="59">
        <v>836</v>
      </c>
    </row>
    <row r="4029" spans="1:7" x14ac:dyDescent="0.25">
      <c r="A4029" s="59">
        <v>190</v>
      </c>
      <c r="B4029" s="59">
        <v>172</v>
      </c>
      <c r="C4029" s="59">
        <v>309</v>
      </c>
      <c r="D4029" s="59">
        <v>180</v>
      </c>
      <c r="E4029" s="59">
        <v>44</v>
      </c>
      <c r="F4029" s="59">
        <v>33</v>
      </c>
      <c r="G4029" s="59">
        <v>930</v>
      </c>
    </row>
    <row r="4030" spans="1:7" x14ac:dyDescent="0.25">
      <c r="A4030" s="59">
        <v>70</v>
      </c>
      <c r="B4030" s="59">
        <v>73</v>
      </c>
      <c r="C4030" s="59">
        <v>131</v>
      </c>
      <c r="D4030" s="59">
        <v>50</v>
      </c>
      <c r="E4030" s="59">
        <v>26</v>
      </c>
      <c r="F4030" s="59">
        <v>14</v>
      </c>
      <c r="G4030" s="59">
        <v>589</v>
      </c>
    </row>
    <row r="4031" spans="1:7" x14ac:dyDescent="0.25">
      <c r="A4031" s="59">
        <v>88</v>
      </c>
      <c r="B4031" s="59">
        <v>114</v>
      </c>
      <c r="C4031" s="59">
        <v>201</v>
      </c>
      <c r="D4031" s="59">
        <v>75</v>
      </c>
      <c r="E4031" s="59">
        <v>55</v>
      </c>
      <c r="F4031" s="59">
        <v>24</v>
      </c>
      <c r="G4031" s="59">
        <v>659</v>
      </c>
    </row>
    <row r="4032" spans="1:7" x14ac:dyDescent="0.25">
      <c r="A4032" s="59">
        <v>125</v>
      </c>
      <c r="B4032" s="59">
        <v>117</v>
      </c>
      <c r="C4032" s="59">
        <v>211</v>
      </c>
      <c r="D4032" s="59">
        <v>81</v>
      </c>
      <c r="E4032" s="59">
        <v>33</v>
      </c>
      <c r="F4032" s="59">
        <v>22</v>
      </c>
      <c r="G4032" s="59">
        <v>984</v>
      </c>
    </row>
    <row r="4033" spans="1:7" x14ac:dyDescent="0.25">
      <c r="A4033" s="59">
        <v>258</v>
      </c>
      <c r="B4033" s="59">
        <v>265</v>
      </c>
      <c r="C4033" s="59">
        <v>522</v>
      </c>
      <c r="D4033" s="59">
        <v>186</v>
      </c>
      <c r="E4033" s="59">
        <v>91</v>
      </c>
      <c r="F4033" s="59">
        <v>69</v>
      </c>
      <c r="G4033" s="59">
        <v>1272</v>
      </c>
    </row>
    <row r="4034" spans="1:7" x14ac:dyDescent="0.25">
      <c r="A4034" s="59">
        <v>40</v>
      </c>
      <c r="B4034" s="59">
        <v>52</v>
      </c>
      <c r="C4034" s="59">
        <v>98</v>
      </c>
      <c r="D4034" s="59">
        <v>40</v>
      </c>
      <c r="E4034" s="59">
        <v>25</v>
      </c>
      <c r="F4034" s="59">
        <v>13</v>
      </c>
      <c r="G4034" s="59">
        <v>536</v>
      </c>
    </row>
    <row r="4035" spans="1:7" x14ac:dyDescent="0.25">
      <c r="A4035" s="59">
        <v>39</v>
      </c>
      <c r="B4035" s="59">
        <v>168</v>
      </c>
      <c r="C4035" s="59">
        <v>308</v>
      </c>
      <c r="D4035" s="59">
        <v>114</v>
      </c>
      <c r="E4035" s="59">
        <v>142</v>
      </c>
      <c r="F4035" s="59">
        <v>109</v>
      </c>
      <c r="G4035" s="59">
        <v>912</v>
      </c>
    </row>
    <row r="4036" spans="1:7" x14ac:dyDescent="0.25">
      <c r="A4036" s="59">
        <v>292</v>
      </c>
      <c r="B4036" s="59">
        <v>304</v>
      </c>
      <c r="C4036" s="59">
        <v>567</v>
      </c>
      <c r="D4036" s="59">
        <v>164</v>
      </c>
      <c r="E4036" s="59">
        <v>107</v>
      </c>
      <c r="F4036" s="59">
        <v>75</v>
      </c>
      <c r="G4036" s="59">
        <v>1691</v>
      </c>
    </row>
    <row r="4037" spans="1:7" x14ac:dyDescent="0.25">
      <c r="A4037" s="59">
        <v>-83</v>
      </c>
      <c r="B4037" s="59">
        <v>3</v>
      </c>
      <c r="C4037" s="59">
        <v>124</v>
      </c>
      <c r="D4037" s="59">
        <v>162</v>
      </c>
      <c r="E4037" s="59">
        <v>59</v>
      </c>
      <c r="F4037" s="59">
        <v>36</v>
      </c>
      <c r="G4037" s="59">
        <v>2758</v>
      </c>
    </row>
    <row r="4038" spans="1:7" x14ac:dyDescent="0.25">
      <c r="A4038" s="59">
        <v>349</v>
      </c>
      <c r="B4038" s="59">
        <v>374</v>
      </c>
      <c r="C4038" s="59">
        <v>664</v>
      </c>
      <c r="D4038" s="59">
        <v>247</v>
      </c>
      <c r="E4038" s="59">
        <v>139</v>
      </c>
      <c r="F4038" s="59">
        <v>87</v>
      </c>
      <c r="G4038" s="59">
        <v>2580</v>
      </c>
    </row>
    <row r="4039" spans="1:7" x14ac:dyDescent="0.25">
      <c r="A4039" s="59">
        <v>-188</v>
      </c>
      <c r="B4039" s="59">
        <v>-27</v>
      </c>
      <c r="C4039" s="59">
        <v>156</v>
      </c>
      <c r="D4039" s="59">
        <v>170</v>
      </c>
      <c r="E4039" s="59">
        <v>100</v>
      </c>
      <c r="F4039" s="59">
        <v>57</v>
      </c>
      <c r="G4039" s="59">
        <v>3909</v>
      </c>
    </row>
    <row r="4040" spans="1:7" x14ac:dyDescent="0.25">
      <c r="A4040" s="59">
        <v>191</v>
      </c>
      <c r="B4040" s="59">
        <v>212</v>
      </c>
      <c r="C4040" s="59">
        <v>451</v>
      </c>
      <c r="D4040" s="59">
        <v>245</v>
      </c>
      <c r="E4040" s="59">
        <v>83</v>
      </c>
      <c r="F4040" s="59">
        <v>59</v>
      </c>
      <c r="G4040" s="59">
        <v>1778</v>
      </c>
    </row>
    <row r="4041" spans="1:7" x14ac:dyDescent="0.25">
      <c r="A4041" s="59">
        <v>291</v>
      </c>
      <c r="B4041" s="59">
        <v>304</v>
      </c>
      <c r="C4041" s="59">
        <v>567</v>
      </c>
      <c r="D4041" s="59">
        <v>259</v>
      </c>
      <c r="E4041" s="59">
        <v>108</v>
      </c>
      <c r="F4041" s="59">
        <v>75</v>
      </c>
      <c r="G4041" s="59">
        <v>1691</v>
      </c>
    </row>
    <row r="4042" spans="1:7" x14ac:dyDescent="0.25">
      <c r="A4042" s="59">
        <v>190</v>
      </c>
      <c r="B4042" s="59">
        <v>212</v>
      </c>
      <c r="C4042" s="59">
        <v>451</v>
      </c>
      <c r="D4042" s="59">
        <v>256</v>
      </c>
      <c r="E4042" s="59">
        <v>84</v>
      </c>
      <c r="F4042" s="59">
        <v>59</v>
      </c>
      <c r="G4042" s="59">
        <v>1778</v>
      </c>
    </row>
    <row r="4043" spans="1:7" x14ac:dyDescent="0.25">
      <c r="A4043" s="59">
        <v>-505</v>
      </c>
      <c r="B4043" s="59">
        <v>-245</v>
      </c>
      <c r="C4043" s="59">
        <v>34</v>
      </c>
      <c r="D4043" s="59">
        <v>186</v>
      </c>
      <c r="E4043" s="59">
        <v>127</v>
      </c>
      <c r="F4043" s="59">
        <v>93</v>
      </c>
      <c r="G4043" s="59">
        <v>7653</v>
      </c>
    </row>
    <row r="4044" spans="1:7" x14ac:dyDescent="0.25">
      <c r="A4044" s="59">
        <v>39</v>
      </c>
      <c r="B4044" s="59">
        <v>168</v>
      </c>
      <c r="C4044" s="59">
        <v>308</v>
      </c>
      <c r="D4044" s="59">
        <v>154</v>
      </c>
      <c r="E4044" s="59">
        <v>142</v>
      </c>
      <c r="F4044" s="59">
        <v>109</v>
      </c>
      <c r="G4044" s="59">
        <v>912</v>
      </c>
    </row>
    <row r="4045" spans="1:7" x14ac:dyDescent="0.25">
      <c r="A4045" s="59">
        <v>205</v>
      </c>
      <c r="B4045" s="59">
        <v>239</v>
      </c>
      <c r="C4045" s="59">
        <v>439</v>
      </c>
      <c r="D4045" s="59">
        <v>163</v>
      </c>
      <c r="E4045" s="59">
        <v>101</v>
      </c>
      <c r="F4045" s="59">
        <v>57</v>
      </c>
      <c r="G4045" s="59">
        <v>1150</v>
      </c>
    </row>
    <row r="4046" spans="1:7" x14ac:dyDescent="0.25">
      <c r="A4046" s="59">
        <v>159</v>
      </c>
      <c r="B4046" s="59">
        <v>165</v>
      </c>
      <c r="C4046" s="59">
        <v>296</v>
      </c>
      <c r="D4046" s="59">
        <v>143</v>
      </c>
      <c r="E4046" s="59">
        <v>58</v>
      </c>
      <c r="F4046" s="59">
        <v>36</v>
      </c>
      <c r="G4046" s="59">
        <v>803</v>
      </c>
    </row>
    <row r="4047" spans="1:7" x14ac:dyDescent="0.25">
      <c r="A4047" s="59">
        <v>46</v>
      </c>
      <c r="B4047" s="59">
        <v>43</v>
      </c>
      <c r="C4047" s="59">
        <v>46</v>
      </c>
      <c r="D4047" s="59">
        <v>0</v>
      </c>
      <c r="E4047" s="59">
        <v>12</v>
      </c>
      <c r="F4047" s="59">
        <v>0</v>
      </c>
      <c r="G4047" s="59">
        <v>387</v>
      </c>
    </row>
    <row r="4048" spans="1:7" x14ac:dyDescent="0.25">
      <c r="A4048" s="59">
        <v>13</v>
      </c>
      <c r="B4048" s="59">
        <v>24</v>
      </c>
      <c r="C4048" s="59">
        <v>42</v>
      </c>
      <c r="D4048" s="59">
        <v>15</v>
      </c>
      <c r="E4048" s="59">
        <v>15</v>
      </c>
      <c r="F4048" s="59">
        <v>4</v>
      </c>
      <c r="G4048" s="59">
        <v>848</v>
      </c>
    </row>
    <row r="4049" spans="1:7" x14ac:dyDescent="0.25">
      <c r="A4049" s="59">
        <v>25</v>
      </c>
      <c r="B4049" s="59">
        <v>34</v>
      </c>
      <c r="C4049" s="59">
        <v>60</v>
      </c>
      <c r="D4049" s="59">
        <v>22</v>
      </c>
      <c r="E4049" s="59">
        <v>17</v>
      </c>
      <c r="F4049" s="59">
        <v>6</v>
      </c>
      <c r="G4049" s="59">
        <v>802</v>
      </c>
    </row>
    <row r="4050" spans="1:7" x14ac:dyDescent="0.25">
      <c r="A4050" s="59">
        <v>-6</v>
      </c>
      <c r="B4050" s="59">
        <v>41</v>
      </c>
      <c r="C4050" s="59">
        <v>79</v>
      </c>
      <c r="D4050" s="59">
        <v>33</v>
      </c>
      <c r="E4050" s="59">
        <v>45</v>
      </c>
      <c r="F4050" s="59">
        <v>12</v>
      </c>
      <c r="G4050" s="59">
        <v>243</v>
      </c>
    </row>
    <row r="4051" spans="1:7" x14ac:dyDescent="0.25">
      <c r="A4051" s="59">
        <v>7</v>
      </c>
      <c r="B4051" s="59">
        <v>35</v>
      </c>
      <c r="C4051" s="59">
        <v>68</v>
      </c>
      <c r="D4051" s="59">
        <v>29</v>
      </c>
      <c r="E4051" s="59">
        <v>30</v>
      </c>
      <c r="F4051" s="59">
        <v>8</v>
      </c>
      <c r="G4051" s="59">
        <v>1003</v>
      </c>
    </row>
    <row r="4052" spans="1:7" x14ac:dyDescent="0.25">
      <c r="A4052" s="59">
        <v>42</v>
      </c>
      <c r="B4052" s="59">
        <v>48</v>
      </c>
      <c r="C4052" s="59">
        <v>85</v>
      </c>
      <c r="D4052" s="59">
        <v>32</v>
      </c>
      <c r="E4052" s="59">
        <v>20</v>
      </c>
      <c r="F4052" s="59">
        <v>8</v>
      </c>
      <c r="G4052" s="59">
        <v>482</v>
      </c>
    </row>
    <row r="4053" spans="1:7" x14ac:dyDescent="0.25">
      <c r="A4053" s="59">
        <v>92</v>
      </c>
      <c r="B4053" s="59">
        <v>119</v>
      </c>
      <c r="C4053" s="59">
        <v>210</v>
      </c>
      <c r="D4053" s="59">
        <v>78</v>
      </c>
      <c r="E4053" s="59">
        <v>57</v>
      </c>
      <c r="F4053" s="59">
        <v>25</v>
      </c>
      <c r="G4053" s="59">
        <v>798</v>
      </c>
    </row>
    <row r="4054" spans="1:7" x14ac:dyDescent="0.25">
      <c r="A4054" s="59">
        <v>132</v>
      </c>
      <c r="B4054" s="59">
        <v>143</v>
      </c>
      <c r="C4054" s="59">
        <v>261</v>
      </c>
      <c r="D4054" s="59">
        <v>83</v>
      </c>
      <c r="E4054" s="59">
        <v>54</v>
      </c>
      <c r="F4054" s="59">
        <v>31</v>
      </c>
      <c r="G4054" s="59">
        <v>666</v>
      </c>
    </row>
    <row r="4055" spans="1:7" x14ac:dyDescent="0.25">
      <c r="A4055" s="59">
        <v>28</v>
      </c>
      <c r="B4055" s="59">
        <v>38</v>
      </c>
      <c r="C4055" s="59">
        <v>67</v>
      </c>
      <c r="D4055" s="59">
        <v>25</v>
      </c>
      <c r="E4055" s="59">
        <v>19</v>
      </c>
      <c r="F4055" s="59">
        <v>7</v>
      </c>
      <c r="G4055" s="59">
        <v>823</v>
      </c>
    </row>
    <row r="4056" spans="1:7" x14ac:dyDescent="0.25">
      <c r="A4056" s="59">
        <v>104</v>
      </c>
      <c r="B4056" s="59">
        <v>112</v>
      </c>
      <c r="C4056" s="59">
        <v>213</v>
      </c>
      <c r="D4056" s="59">
        <v>88</v>
      </c>
      <c r="E4056" s="59">
        <v>42</v>
      </c>
      <c r="F4056" s="59">
        <v>29</v>
      </c>
      <c r="G4056" s="59">
        <v>561</v>
      </c>
    </row>
    <row r="4057" spans="1:7" x14ac:dyDescent="0.25">
      <c r="A4057" s="59">
        <v>24</v>
      </c>
      <c r="B4057" s="59">
        <v>69</v>
      </c>
      <c r="C4057" s="59">
        <v>132</v>
      </c>
      <c r="D4057" s="59">
        <v>55</v>
      </c>
      <c r="E4057" s="59">
        <v>53</v>
      </c>
      <c r="F4057" s="59">
        <v>20</v>
      </c>
      <c r="G4057" s="59">
        <v>410</v>
      </c>
    </row>
    <row r="4058" spans="1:7" x14ac:dyDescent="0.25">
      <c r="A4058" s="59">
        <v>49</v>
      </c>
      <c r="B4058" s="59">
        <v>79</v>
      </c>
      <c r="C4058" s="59">
        <v>147</v>
      </c>
      <c r="D4058" s="59">
        <v>59</v>
      </c>
      <c r="E4058" s="59">
        <v>46</v>
      </c>
      <c r="F4058" s="59">
        <v>19</v>
      </c>
      <c r="G4058" s="59">
        <v>411</v>
      </c>
    </row>
    <row r="4059" spans="1:7" x14ac:dyDescent="0.25">
      <c r="A4059" s="59">
        <v>160</v>
      </c>
      <c r="B4059" s="59">
        <v>182</v>
      </c>
      <c r="C4059" s="59">
        <v>387</v>
      </c>
      <c r="D4059" s="59">
        <v>215</v>
      </c>
      <c r="E4059" s="59">
        <v>74</v>
      </c>
      <c r="F4059" s="59">
        <v>50</v>
      </c>
      <c r="G4059" s="59">
        <v>1283</v>
      </c>
    </row>
    <row r="4060" spans="1:7" x14ac:dyDescent="0.25">
      <c r="A4060" s="59">
        <v>-6</v>
      </c>
      <c r="B4060" s="59">
        <v>73</v>
      </c>
      <c r="C4060" s="59">
        <v>133</v>
      </c>
      <c r="D4060" s="59">
        <v>52</v>
      </c>
      <c r="E4060" s="59">
        <v>77</v>
      </c>
      <c r="F4060" s="59">
        <v>47</v>
      </c>
      <c r="G4060" s="59">
        <v>509</v>
      </c>
    </row>
    <row r="4061" spans="1:7" x14ac:dyDescent="0.25">
      <c r="A4061" s="59">
        <v>21</v>
      </c>
      <c r="B4061" s="59">
        <v>75</v>
      </c>
      <c r="C4061" s="59">
        <v>136</v>
      </c>
      <c r="D4061" s="59">
        <v>53</v>
      </c>
      <c r="E4061" s="59">
        <v>61</v>
      </c>
      <c r="F4061" s="59">
        <v>17</v>
      </c>
      <c r="G4061" s="59">
        <v>470</v>
      </c>
    </row>
    <row r="4062" spans="1:7" x14ac:dyDescent="0.25">
      <c r="A4062" s="59">
        <v>47</v>
      </c>
      <c r="B4062" s="59">
        <v>68</v>
      </c>
      <c r="C4062" s="59">
        <v>121</v>
      </c>
      <c r="D4062" s="59">
        <v>46</v>
      </c>
      <c r="E4062" s="59">
        <v>36</v>
      </c>
      <c r="F4062" s="59">
        <v>14</v>
      </c>
      <c r="G4062" s="59">
        <v>424</v>
      </c>
    </row>
    <row r="4063" spans="1:7" x14ac:dyDescent="0.25">
      <c r="A4063" s="59">
        <v>73</v>
      </c>
      <c r="B4063" s="59">
        <v>88</v>
      </c>
      <c r="C4063" s="59">
        <v>150</v>
      </c>
      <c r="D4063" s="59">
        <v>53</v>
      </c>
      <c r="E4063" s="59">
        <v>39</v>
      </c>
      <c r="F4063" s="59">
        <v>16</v>
      </c>
      <c r="G4063" s="59">
        <v>321</v>
      </c>
    </row>
    <row r="4064" spans="1:7" x14ac:dyDescent="0.25">
      <c r="A4064" s="59">
        <v>50</v>
      </c>
      <c r="B4064" s="59">
        <v>71</v>
      </c>
      <c r="C4064" s="59">
        <v>128</v>
      </c>
      <c r="D4064" s="59">
        <v>49</v>
      </c>
      <c r="E4064" s="59">
        <v>37</v>
      </c>
      <c r="F4064" s="59">
        <v>15</v>
      </c>
      <c r="G4064" s="59">
        <v>454</v>
      </c>
    </row>
    <row r="4065" spans="1:7" x14ac:dyDescent="0.25">
      <c r="A4065" s="59">
        <v>1</v>
      </c>
      <c r="B4065" s="59">
        <v>86</v>
      </c>
      <c r="C4065" s="59">
        <v>157</v>
      </c>
      <c r="D4065" s="59">
        <v>61</v>
      </c>
      <c r="E4065" s="59">
        <v>85</v>
      </c>
      <c r="F4065" s="59">
        <v>55</v>
      </c>
      <c r="G4065" s="59">
        <v>613</v>
      </c>
    </row>
    <row r="4066" spans="1:7" x14ac:dyDescent="0.25">
      <c r="A4066" s="59">
        <v>181</v>
      </c>
      <c r="B4066" s="59">
        <v>195</v>
      </c>
      <c r="C4066" s="59">
        <v>346</v>
      </c>
      <c r="D4066" s="59">
        <v>180</v>
      </c>
      <c r="E4066" s="59">
        <v>73</v>
      </c>
      <c r="F4066" s="59">
        <v>42</v>
      </c>
      <c r="G4066" s="59">
        <v>1134</v>
      </c>
    </row>
    <row r="4067" spans="1:7" x14ac:dyDescent="0.25">
      <c r="A4067" s="59">
        <v>65</v>
      </c>
      <c r="B4067" s="59">
        <v>68</v>
      </c>
      <c r="C4067" s="59">
        <v>123</v>
      </c>
      <c r="D4067" s="59">
        <v>47</v>
      </c>
      <c r="E4067" s="59">
        <v>24</v>
      </c>
      <c r="F4067" s="59">
        <v>13</v>
      </c>
      <c r="G4067" s="59">
        <v>834</v>
      </c>
    </row>
    <row r="4068" spans="1:7" x14ac:dyDescent="0.25">
      <c r="A4068" s="59">
        <v>16</v>
      </c>
      <c r="B4068" s="59">
        <v>30</v>
      </c>
      <c r="C4068" s="59">
        <v>55</v>
      </c>
      <c r="D4068" s="59">
        <v>22</v>
      </c>
      <c r="E4068" s="59">
        <v>19</v>
      </c>
      <c r="F4068" s="59">
        <v>7</v>
      </c>
      <c r="G4068" s="59">
        <v>570</v>
      </c>
    </row>
    <row r="4069" spans="1:7" x14ac:dyDescent="0.25">
      <c r="A4069" s="59">
        <v>19</v>
      </c>
      <c r="B4069" s="59">
        <v>67</v>
      </c>
      <c r="C4069" s="59">
        <v>129</v>
      </c>
      <c r="D4069" s="59">
        <v>54</v>
      </c>
      <c r="E4069" s="59">
        <v>54</v>
      </c>
      <c r="F4069" s="59">
        <v>20</v>
      </c>
      <c r="G4069" s="59">
        <v>391</v>
      </c>
    </row>
    <row r="4070" spans="1:7" x14ac:dyDescent="0.25">
      <c r="A4070" s="59">
        <v>67</v>
      </c>
      <c r="B4070" s="59">
        <v>89</v>
      </c>
      <c r="C4070" s="59">
        <v>175</v>
      </c>
      <c r="D4070" s="59">
        <v>75</v>
      </c>
      <c r="E4070" s="59">
        <v>44</v>
      </c>
      <c r="F4070" s="59">
        <v>23</v>
      </c>
      <c r="G4070" s="59">
        <v>1063</v>
      </c>
    </row>
    <row r="4071" spans="1:7" x14ac:dyDescent="0.25">
      <c r="A4071" s="59">
        <v>74</v>
      </c>
      <c r="B4071" s="59">
        <v>93</v>
      </c>
      <c r="C4071" s="59">
        <v>166</v>
      </c>
      <c r="D4071" s="59">
        <v>63</v>
      </c>
      <c r="E4071" s="59">
        <v>43</v>
      </c>
      <c r="F4071" s="59">
        <v>20</v>
      </c>
      <c r="G4071" s="59">
        <v>446</v>
      </c>
    </row>
    <row r="4072" spans="1:7" x14ac:dyDescent="0.25">
      <c r="A4072" s="59">
        <v>24</v>
      </c>
      <c r="B4072" s="59">
        <v>130</v>
      </c>
      <c r="C4072" s="59">
        <v>239</v>
      </c>
      <c r="D4072" s="59">
        <v>94</v>
      </c>
      <c r="E4072" s="59">
        <v>114</v>
      </c>
      <c r="F4072" s="59">
        <v>85</v>
      </c>
      <c r="G4072" s="59">
        <v>694</v>
      </c>
    </row>
    <row r="4073" spans="1:7" x14ac:dyDescent="0.25">
      <c r="A4073" s="59">
        <v>129</v>
      </c>
      <c r="B4073" s="59">
        <v>153</v>
      </c>
      <c r="C4073" s="59">
        <v>326</v>
      </c>
      <c r="D4073" s="59">
        <v>170</v>
      </c>
      <c r="E4073" s="59">
        <v>66</v>
      </c>
      <c r="F4073" s="59">
        <v>42</v>
      </c>
      <c r="G4073" s="59">
        <v>1319</v>
      </c>
    </row>
    <row r="4074" spans="1:7" x14ac:dyDescent="0.25">
      <c r="A4074" s="59">
        <v>-9</v>
      </c>
      <c r="B4074" s="59">
        <v>65</v>
      </c>
      <c r="C4074" s="59">
        <v>119</v>
      </c>
      <c r="D4074" s="59">
        <v>47</v>
      </c>
      <c r="E4074" s="59">
        <v>71</v>
      </c>
      <c r="F4074" s="59">
        <v>42</v>
      </c>
      <c r="G4074" s="59">
        <v>521</v>
      </c>
    </row>
    <row r="4075" spans="1:7" x14ac:dyDescent="0.25">
      <c r="A4075" s="59">
        <v>43</v>
      </c>
      <c r="B4075" s="59">
        <v>73</v>
      </c>
      <c r="C4075" s="59">
        <v>135</v>
      </c>
      <c r="D4075" s="59">
        <v>54</v>
      </c>
      <c r="E4075" s="59">
        <v>44</v>
      </c>
      <c r="F4075" s="59">
        <v>17</v>
      </c>
      <c r="G4075" s="59">
        <v>424</v>
      </c>
    </row>
    <row r="4076" spans="1:7" x14ac:dyDescent="0.25">
      <c r="A4076" s="59">
        <v>9</v>
      </c>
      <c r="B4076" s="59">
        <v>57</v>
      </c>
      <c r="C4076" s="59">
        <v>110</v>
      </c>
      <c r="D4076" s="59">
        <v>46</v>
      </c>
      <c r="E4076" s="59">
        <v>51</v>
      </c>
      <c r="F4076" s="59">
        <v>17</v>
      </c>
      <c r="G4076" s="59">
        <v>422</v>
      </c>
    </row>
    <row r="4077" spans="1:7" x14ac:dyDescent="0.25">
      <c r="A4077" s="59">
        <v>39</v>
      </c>
      <c r="B4077" s="59">
        <v>63</v>
      </c>
      <c r="C4077" s="59">
        <v>124</v>
      </c>
      <c r="D4077" s="59">
        <v>53</v>
      </c>
      <c r="E4077" s="59">
        <v>37</v>
      </c>
      <c r="F4077" s="59">
        <v>16</v>
      </c>
      <c r="G4077" s="59">
        <v>1054</v>
      </c>
    </row>
    <row r="4078" spans="1:7" x14ac:dyDescent="0.25">
      <c r="A4078" s="59">
        <v>98</v>
      </c>
      <c r="B4078" s="59">
        <v>104</v>
      </c>
      <c r="C4078" s="59">
        <v>197</v>
      </c>
      <c r="D4078" s="59">
        <v>81</v>
      </c>
      <c r="E4078" s="59">
        <v>38</v>
      </c>
      <c r="F4078" s="59">
        <v>26</v>
      </c>
      <c r="G4078" s="59">
        <v>551</v>
      </c>
    </row>
    <row r="4079" spans="1:7" x14ac:dyDescent="0.25">
      <c r="A4079" s="59">
        <v>79</v>
      </c>
      <c r="B4079" s="59">
        <v>79</v>
      </c>
      <c r="C4079" s="59">
        <v>142</v>
      </c>
      <c r="D4079" s="59">
        <v>54</v>
      </c>
      <c r="E4079" s="59">
        <v>26</v>
      </c>
      <c r="F4079" s="59">
        <v>15</v>
      </c>
      <c r="G4079" s="59">
        <v>601</v>
      </c>
    </row>
    <row r="4080" spans="1:7" x14ac:dyDescent="0.25">
      <c r="A4080" s="59">
        <v>70</v>
      </c>
      <c r="B4080" s="59">
        <v>101</v>
      </c>
      <c r="C4080" s="59">
        <v>179</v>
      </c>
      <c r="D4080" s="59">
        <v>67</v>
      </c>
      <c r="E4080" s="59">
        <v>54</v>
      </c>
      <c r="F4080" s="59">
        <v>22</v>
      </c>
      <c r="G4080" s="59">
        <v>677</v>
      </c>
    </row>
    <row r="4081" spans="1:7" x14ac:dyDescent="0.25">
      <c r="A4081" s="59">
        <v>199</v>
      </c>
      <c r="B4081" s="59">
        <v>179</v>
      </c>
      <c r="C4081" s="59">
        <v>322</v>
      </c>
      <c r="D4081" s="59">
        <v>90</v>
      </c>
      <c r="E4081" s="59">
        <v>45</v>
      </c>
      <c r="F4081" s="59">
        <v>34</v>
      </c>
      <c r="G4081" s="59">
        <v>959</v>
      </c>
    </row>
    <row r="4082" spans="1:7" x14ac:dyDescent="0.25">
      <c r="A4082" s="59">
        <v>43</v>
      </c>
      <c r="B4082" s="59">
        <v>56</v>
      </c>
      <c r="C4082" s="59">
        <v>106</v>
      </c>
      <c r="D4082" s="59">
        <v>43</v>
      </c>
      <c r="E4082" s="59">
        <v>27</v>
      </c>
      <c r="F4082" s="59">
        <v>14</v>
      </c>
      <c r="G4082" s="59">
        <v>531</v>
      </c>
    </row>
    <row r="4083" spans="1:7" x14ac:dyDescent="0.25">
      <c r="A4083" s="59">
        <v>131</v>
      </c>
      <c r="B4083" s="59">
        <v>124</v>
      </c>
      <c r="C4083" s="59">
        <v>224</v>
      </c>
      <c r="D4083" s="59">
        <v>86</v>
      </c>
      <c r="E4083" s="59">
        <v>36</v>
      </c>
      <c r="F4083" s="59">
        <v>24</v>
      </c>
      <c r="G4083" s="59">
        <v>1003</v>
      </c>
    </row>
    <row r="4084" spans="1:7" x14ac:dyDescent="0.25">
      <c r="A4084" s="59">
        <v>197</v>
      </c>
      <c r="B4084" s="59">
        <v>179</v>
      </c>
      <c r="C4084" s="59">
        <v>322</v>
      </c>
      <c r="D4084" s="59">
        <v>162</v>
      </c>
      <c r="E4084" s="59">
        <v>46</v>
      </c>
      <c r="F4084" s="59">
        <v>34</v>
      </c>
      <c r="G4084" s="59">
        <v>959</v>
      </c>
    </row>
    <row r="4085" spans="1:7" x14ac:dyDescent="0.25">
      <c r="A4085" s="59">
        <v>43</v>
      </c>
      <c r="B4085" s="59">
        <v>56</v>
      </c>
      <c r="C4085" s="59">
        <v>106</v>
      </c>
      <c r="D4085" s="59">
        <v>43</v>
      </c>
      <c r="E4085" s="59">
        <v>27</v>
      </c>
      <c r="F4085" s="59">
        <v>14</v>
      </c>
      <c r="G4085" s="59">
        <v>531</v>
      </c>
    </row>
    <row r="4086" spans="1:7" x14ac:dyDescent="0.25">
      <c r="A4086" s="59">
        <v>131</v>
      </c>
      <c r="B4086" s="59">
        <v>124</v>
      </c>
      <c r="C4086" s="59">
        <v>224</v>
      </c>
      <c r="D4086" s="59">
        <v>86</v>
      </c>
      <c r="E4086" s="59">
        <v>36</v>
      </c>
      <c r="F4086" s="59">
        <v>24</v>
      </c>
      <c r="G4086" s="59">
        <v>1003</v>
      </c>
    </row>
    <row r="4087" spans="1:7" x14ac:dyDescent="0.25">
      <c r="A4087" s="59">
        <v>79</v>
      </c>
      <c r="B4087" s="59">
        <v>79</v>
      </c>
      <c r="C4087" s="59">
        <v>142</v>
      </c>
      <c r="D4087" s="59">
        <v>54</v>
      </c>
      <c r="E4087" s="59">
        <v>26</v>
      </c>
      <c r="F4087" s="59">
        <v>15</v>
      </c>
      <c r="G4087" s="59">
        <v>601</v>
      </c>
    </row>
    <row r="4088" spans="1:7" x14ac:dyDescent="0.25">
      <c r="A4088" s="59">
        <v>70</v>
      </c>
      <c r="B4088" s="59">
        <v>101</v>
      </c>
      <c r="C4088" s="59">
        <v>179</v>
      </c>
      <c r="D4088" s="59">
        <v>67</v>
      </c>
      <c r="E4088" s="59">
        <v>54</v>
      </c>
      <c r="F4088" s="59">
        <v>22</v>
      </c>
      <c r="G4088" s="59">
        <v>677</v>
      </c>
    </row>
    <row r="4089" spans="1:7" x14ac:dyDescent="0.25">
      <c r="A4089" s="59">
        <v>321</v>
      </c>
      <c r="B4089" s="59">
        <v>329</v>
      </c>
      <c r="C4089" s="59">
        <v>614</v>
      </c>
      <c r="D4089" s="59">
        <v>211</v>
      </c>
      <c r="E4089" s="59">
        <v>113</v>
      </c>
      <c r="F4089" s="59">
        <v>81</v>
      </c>
      <c r="G4089" s="59">
        <v>1744</v>
      </c>
    </row>
    <row r="4090" spans="1:7" x14ac:dyDescent="0.25">
      <c r="A4090" s="59">
        <v>233</v>
      </c>
      <c r="B4090" s="59">
        <v>251</v>
      </c>
      <c r="C4090" s="59">
        <v>534</v>
      </c>
      <c r="D4090" s="59">
        <v>224</v>
      </c>
      <c r="E4090" s="59">
        <v>94</v>
      </c>
      <c r="F4090" s="59">
        <v>70</v>
      </c>
      <c r="G4090" s="59">
        <v>1820</v>
      </c>
    </row>
    <row r="4091" spans="1:7" x14ac:dyDescent="0.25">
      <c r="A4091" s="59">
        <v>288</v>
      </c>
      <c r="B4091" s="59">
        <v>310</v>
      </c>
      <c r="C4091" s="59">
        <v>569</v>
      </c>
      <c r="D4091" s="59">
        <v>201</v>
      </c>
      <c r="E4091" s="59">
        <v>116</v>
      </c>
      <c r="F4091" s="59">
        <v>73</v>
      </c>
      <c r="G4091" s="59">
        <v>1191</v>
      </c>
    </row>
    <row r="4092" spans="1:7" x14ac:dyDescent="0.25">
      <c r="A4092" s="59">
        <v>181</v>
      </c>
      <c r="B4092" s="59">
        <v>185</v>
      </c>
      <c r="C4092" s="59">
        <v>332</v>
      </c>
      <c r="D4092" s="59">
        <v>159</v>
      </c>
      <c r="E4092" s="59">
        <v>63</v>
      </c>
      <c r="F4092" s="59">
        <v>40</v>
      </c>
      <c r="G4092" s="59">
        <v>830</v>
      </c>
    </row>
    <row r="4093" spans="1:7" x14ac:dyDescent="0.25">
      <c r="A4093" s="59">
        <v>321</v>
      </c>
      <c r="B4093" s="59">
        <v>329</v>
      </c>
      <c r="C4093" s="59">
        <v>614</v>
      </c>
      <c r="D4093" s="59">
        <v>257</v>
      </c>
      <c r="E4093" s="59">
        <v>113</v>
      </c>
      <c r="F4093" s="59">
        <v>81</v>
      </c>
      <c r="G4093" s="59">
        <v>1744</v>
      </c>
    </row>
    <row r="4094" spans="1:7" x14ac:dyDescent="0.25">
      <c r="A4094" s="59">
        <v>183</v>
      </c>
      <c r="B4094" s="59">
        <v>185</v>
      </c>
      <c r="C4094" s="59">
        <v>332</v>
      </c>
      <c r="D4094" s="59">
        <v>125</v>
      </c>
      <c r="E4094" s="59">
        <v>62</v>
      </c>
      <c r="F4094" s="59">
        <v>40</v>
      </c>
      <c r="G4094" s="59">
        <v>830</v>
      </c>
    </row>
    <row r="4095" spans="1:7" x14ac:dyDescent="0.25">
      <c r="A4095" s="59">
        <v>232</v>
      </c>
      <c r="B4095" s="59">
        <v>251</v>
      </c>
      <c r="C4095" s="59">
        <v>534</v>
      </c>
      <c r="D4095" s="59">
        <v>252</v>
      </c>
      <c r="E4095" s="59">
        <v>95</v>
      </c>
      <c r="F4095" s="59">
        <v>70</v>
      </c>
      <c r="G4095" s="59">
        <v>1820</v>
      </c>
    </row>
    <row r="4096" spans="1:7" x14ac:dyDescent="0.25">
      <c r="A4096" s="59">
        <v>321</v>
      </c>
      <c r="B4096" s="59">
        <v>360</v>
      </c>
      <c r="C4096" s="59">
        <v>697</v>
      </c>
      <c r="D4096" s="59">
        <v>323</v>
      </c>
      <c r="E4096" s="59">
        <v>144</v>
      </c>
      <c r="F4096" s="59">
        <v>111</v>
      </c>
      <c r="G4096" s="59">
        <v>1838</v>
      </c>
    </row>
    <row r="4097" spans="1:7" x14ac:dyDescent="0.25">
      <c r="A4097" s="59">
        <v>25</v>
      </c>
      <c r="B4097" s="59">
        <v>35</v>
      </c>
      <c r="C4097" s="59">
        <v>62</v>
      </c>
      <c r="D4097" s="59">
        <v>23</v>
      </c>
      <c r="E4097" s="59">
        <v>18</v>
      </c>
      <c r="F4097" s="59">
        <v>6</v>
      </c>
      <c r="G4097" s="59">
        <v>807</v>
      </c>
    </row>
    <row r="4098" spans="1:7" x14ac:dyDescent="0.25">
      <c r="A4098" s="59">
        <v>47</v>
      </c>
      <c r="B4098" s="59">
        <v>43</v>
      </c>
      <c r="C4098" s="59">
        <v>46</v>
      </c>
      <c r="D4098" s="59">
        <v>0</v>
      </c>
      <c r="E4098" s="59">
        <v>11</v>
      </c>
      <c r="F4098" s="59">
        <v>0</v>
      </c>
      <c r="G4098" s="59">
        <v>344</v>
      </c>
    </row>
    <row r="4099" spans="1:7" x14ac:dyDescent="0.25">
      <c r="A4099" s="59">
        <v>15</v>
      </c>
      <c r="B4099" s="59">
        <v>25</v>
      </c>
      <c r="C4099" s="59">
        <v>44</v>
      </c>
      <c r="D4099" s="59">
        <v>16</v>
      </c>
      <c r="E4099" s="59">
        <v>15</v>
      </c>
      <c r="F4099" s="59">
        <v>4</v>
      </c>
      <c r="G4099" s="59">
        <v>851</v>
      </c>
    </row>
    <row r="4100" spans="1:7" x14ac:dyDescent="0.25">
      <c r="A4100" s="59">
        <v>12</v>
      </c>
      <c r="B4100" s="59">
        <v>38</v>
      </c>
      <c r="C4100" s="59">
        <v>74</v>
      </c>
      <c r="D4100" s="59">
        <v>31</v>
      </c>
      <c r="E4100" s="59">
        <v>30</v>
      </c>
      <c r="F4100" s="59">
        <v>9</v>
      </c>
      <c r="G4100" s="59">
        <v>1009</v>
      </c>
    </row>
    <row r="4101" spans="1:7" x14ac:dyDescent="0.25">
      <c r="A4101" s="59">
        <v>-1</v>
      </c>
      <c r="B4101" s="59">
        <v>14</v>
      </c>
      <c r="C4101" s="59">
        <v>26</v>
      </c>
      <c r="D4101" s="59">
        <v>10</v>
      </c>
      <c r="E4101" s="59">
        <v>15</v>
      </c>
      <c r="F4101" s="59">
        <v>3</v>
      </c>
      <c r="G4101" s="59">
        <v>594</v>
      </c>
    </row>
    <row r="4102" spans="1:7" x14ac:dyDescent="0.25">
      <c r="A4102" s="59">
        <v>-7</v>
      </c>
      <c r="B4102" s="59">
        <v>69</v>
      </c>
      <c r="C4102" s="59">
        <v>126</v>
      </c>
      <c r="D4102" s="59">
        <v>49</v>
      </c>
      <c r="E4102" s="59">
        <v>74</v>
      </c>
      <c r="F4102" s="59">
        <v>44</v>
      </c>
      <c r="G4102" s="59">
        <v>335</v>
      </c>
    </row>
    <row r="4103" spans="1:7" x14ac:dyDescent="0.25">
      <c r="A4103" s="59">
        <v>24</v>
      </c>
      <c r="B4103" s="59">
        <v>68</v>
      </c>
      <c r="C4103" s="59">
        <v>171</v>
      </c>
      <c r="D4103" s="59">
        <v>92</v>
      </c>
      <c r="E4103" s="59">
        <v>52</v>
      </c>
      <c r="F4103" s="59">
        <v>28</v>
      </c>
      <c r="G4103" s="59">
        <v>1898</v>
      </c>
    </row>
    <row r="4104" spans="1:7" x14ac:dyDescent="0.25">
      <c r="A4104" s="59">
        <v>16</v>
      </c>
      <c r="B4104" s="59">
        <v>51</v>
      </c>
      <c r="C4104" s="59">
        <v>95</v>
      </c>
      <c r="D4104" s="59">
        <v>38</v>
      </c>
      <c r="E4104" s="59">
        <v>40</v>
      </c>
      <c r="F4104" s="59">
        <v>12</v>
      </c>
      <c r="G4104" s="59">
        <v>256</v>
      </c>
    </row>
    <row r="4105" spans="1:7" x14ac:dyDescent="0.25">
      <c r="A4105" s="59">
        <v>-24</v>
      </c>
      <c r="B4105" s="59">
        <v>25</v>
      </c>
      <c r="C4105" s="59">
        <v>48</v>
      </c>
      <c r="D4105" s="59">
        <v>20</v>
      </c>
      <c r="E4105" s="59">
        <v>41</v>
      </c>
      <c r="F4105" s="59">
        <v>7</v>
      </c>
      <c r="G4105" s="59">
        <v>218</v>
      </c>
    </row>
    <row r="4106" spans="1:7" x14ac:dyDescent="0.25">
      <c r="A4106" s="59">
        <v>3</v>
      </c>
      <c r="B4106" s="59">
        <v>49</v>
      </c>
      <c r="C4106" s="59">
        <v>94</v>
      </c>
      <c r="D4106" s="59">
        <v>39</v>
      </c>
      <c r="E4106" s="59">
        <v>47</v>
      </c>
      <c r="F4106" s="59">
        <v>14</v>
      </c>
      <c r="G4106" s="59">
        <v>250</v>
      </c>
    </row>
    <row r="4107" spans="1:7" x14ac:dyDescent="0.25">
      <c r="A4107" s="59">
        <v>71</v>
      </c>
      <c r="B4107" s="59">
        <v>73</v>
      </c>
      <c r="C4107" s="59">
        <v>131</v>
      </c>
      <c r="D4107" s="59">
        <v>50</v>
      </c>
      <c r="E4107" s="59">
        <v>25</v>
      </c>
      <c r="F4107" s="59">
        <v>14</v>
      </c>
      <c r="G4107" s="59">
        <v>898</v>
      </c>
    </row>
    <row r="4108" spans="1:7" x14ac:dyDescent="0.25">
      <c r="A4108" s="59">
        <v>40</v>
      </c>
      <c r="B4108" s="59">
        <v>46</v>
      </c>
      <c r="C4108" s="59">
        <v>82</v>
      </c>
      <c r="D4108" s="59">
        <v>31</v>
      </c>
      <c r="E4108" s="59">
        <v>19</v>
      </c>
      <c r="F4108" s="59">
        <v>8</v>
      </c>
      <c r="G4108" s="59">
        <v>844</v>
      </c>
    </row>
    <row r="4109" spans="1:7" x14ac:dyDescent="0.25">
      <c r="A4109" s="59">
        <v>39</v>
      </c>
      <c r="B4109" s="59">
        <v>85</v>
      </c>
      <c r="C4109" s="59">
        <v>163</v>
      </c>
      <c r="D4109" s="59">
        <v>68</v>
      </c>
      <c r="E4109" s="59">
        <v>59</v>
      </c>
      <c r="F4109" s="59">
        <v>25</v>
      </c>
      <c r="G4109" s="59">
        <v>619</v>
      </c>
    </row>
    <row r="4110" spans="1:7" x14ac:dyDescent="0.25">
      <c r="A4110" s="59">
        <v>53</v>
      </c>
      <c r="B4110" s="59">
        <v>76</v>
      </c>
      <c r="C4110" s="59">
        <v>148</v>
      </c>
      <c r="D4110" s="59">
        <v>63</v>
      </c>
      <c r="E4110" s="59">
        <v>40</v>
      </c>
      <c r="F4110" s="59">
        <v>19</v>
      </c>
      <c r="G4110" s="59">
        <v>1075</v>
      </c>
    </row>
    <row r="4111" spans="1:7" x14ac:dyDescent="0.25">
      <c r="A4111" s="59">
        <v>37</v>
      </c>
      <c r="B4111" s="59">
        <v>44</v>
      </c>
      <c r="C4111" s="59">
        <v>78</v>
      </c>
      <c r="D4111" s="59">
        <v>29</v>
      </c>
      <c r="E4111" s="59">
        <v>19</v>
      </c>
      <c r="F4111" s="59">
        <v>8</v>
      </c>
      <c r="G4111" s="59">
        <v>490</v>
      </c>
    </row>
    <row r="4112" spans="1:7" x14ac:dyDescent="0.25">
      <c r="A4112" s="59">
        <v>43</v>
      </c>
      <c r="B4112" s="59">
        <v>49</v>
      </c>
      <c r="C4112" s="59">
        <v>87</v>
      </c>
      <c r="D4112" s="59">
        <v>33</v>
      </c>
      <c r="E4112" s="59">
        <v>20</v>
      </c>
      <c r="F4112" s="59">
        <v>9</v>
      </c>
      <c r="G4112" s="59">
        <v>870</v>
      </c>
    </row>
    <row r="4113" spans="1:7" x14ac:dyDescent="0.25">
      <c r="A4113" s="59">
        <v>107</v>
      </c>
      <c r="B4113" s="59">
        <v>133</v>
      </c>
      <c r="C4113" s="59">
        <v>236</v>
      </c>
      <c r="D4113" s="59">
        <v>88</v>
      </c>
      <c r="E4113" s="59">
        <v>61</v>
      </c>
      <c r="F4113" s="59">
        <v>29</v>
      </c>
      <c r="G4113" s="59">
        <v>817</v>
      </c>
    </row>
    <row r="4114" spans="1:7" x14ac:dyDescent="0.25">
      <c r="A4114" s="59">
        <v>180</v>
      </c>
      <c r="B4114" s="59">
        <v>186</v>
      </c>
      <c r="C4114" s="59">
        <v>341</v>
      </c>
      <c r="D4114" s="59">
        <v>76</v>
      </c>
      <c r="E4114" s="59">
        <v>65</v>
      </c>
      <c r="F4114" s="59">
        <v>41</v>
      </c>
      <c r="G4114" s="59">
        <v>690</v>
      </c>
    </row>
    <row r="4115" spans="1:7" x14ac:dyDescent="0.25">
      <c r="A4115" s="59">
        <v>129</v>
      </c>
      <c r="B4115" s="59">
        <v>153</v>
      </c>
      <c r="C4115" s="59">
        <v>326</v>
      </c>
      <c r="D4115" s="59">
        <v>114</v>
      </c>
      <c r="E4115" s="59">
        <v>66</v>
      </c>
      <c r="F4115" s="59">
        <v>42</v>
      </c>
      <c r="G4115" s="59">
        <v>1319</v>
      </c>
    </row>
    <row r="4116" spans="1:7" x14ac:dyDescent="0.25">
      <c r="A4116" s="59">
        <v>9</v>
      </c>
      <c r="B4116" s="59">
        <v>57</v>
      </c>
      <c r="C4116" s="59">
        <v>110</v>
      </c>
      <c r="D4116" s="59">
        <v>46</v>
      </c>
      <c r="E4116" s="59">
        <v>51</v>
      </c>
      <c r="F4116" s="59">
        <v>17</v>
      </c>
      <c r="G4116" s="59">
        <v>422</v>
      </c>
    </row>
    <row r="4117" spans="1:7" x14ac:dyDescent="0.25">
      <c r="A4117" s="59">
        <v>43</v>
      </c>
      <c r="B4117" s="59">
        <v>73</v>
      </c>
      <c r="C4117" s="59">
        <v>135</v>
      </c>
      <c r="D4117" s="59">
        <v>54</v>
      </c>
      <c r="E4117" s="59">
        <v>44</v>
      </c>
      <c r="F4117" s="59">
        <v>17</v>
      </c>
      <c r="G4117" s="59">
        <v>424</v>
      </c>
    </row>
    <row r="4118" spans="1:7" x14ac:dyDescent="0.25">
      <c r="A4118" s="59">
        <v>36</v>
      </c>
      <c r="B4118" s="59">
        <v>60</v>
      </c>
      <c r="C4118" s="59">
        <v>108</v>
      </c>
      <c r="D4118" s="59">
        <v>41</v>
      </c>
      <c r="E4118" s="59">
        <v>36</v>
      </c>
      <c r="F4118" s="59">
        <v>13</v>
      </c>
      <c r="G4118" s="59">
        <v>435</v>
      </c>
    </row>
    <row r="4119" spans="1:7" x14ac:dyDescent="0.25">
      <c r="A4119" s="59">
        <v>-9</v>
      </c>
      <c r="B4119" s="59">
        <v>65</v>
      </c>
      <c r="C4119" s="59">
        <v>119</v>
      </c>
      <c r="D4119" s="59">
        <v>47</v>
      </c>
      <c r="E4119" s="59">
        <v>71</v>
      </c>
      <c r="F4119" s="59">
        <v>42</v>
      </c>
      <c r="G4119" s="59">
        <v>521</v>
      </c>
    </row>
    <row r="4120" spans="1:7" x14ac:dyDescent="0.25">
      <c r="A4120" s="59">
        <v>45</v>
      </c>
      <c r="B4120" s="59">
        <v>66</v>
      </c>
      <c r="C4120" s="59">
        <v>114</v>
      </c>
      <c r="D4120" s="59">
        <v>41</v>
      </c>
      <c r="E4120" s="59">
        <v>36</v>
      </c>
      <c r="F4120" s="59">
        <v>12</v>
      </c>
      <c r="G4120" s="59">
        <v>320</v>
      </c>
    </row>
    <row r="4121" spans="1:7" x14ac:dyDescent="0.25">
      <c r="A4121" s="59">
        <v>45</v>
      </c>
      <c r="B4121" s="59">
        <v>51</v>
      </c>
      <c r="C4121" s="59">
        <v>91</v>
      </c>
      <c r="D4121" s="59">
        <v>34</v>
      </c>
      <c r="E4121" s="59">
        <v>21</v>
      </c>
      <c r="F4121" s="59">
        <v>9</v>
      </c>
      <c r="G4121" s="59">
        <v>863</v>
      </c>
    </row>
    <row r="4122" spans="1:7" x14ac:dyDescent="0.25">
      <c r="A4122" s="59">
        <v>42</v>
      </c>
      <c r="B4122" s="59">
        <v>63</v>
      </c>
      <c r="C4122" s="59">
        <v>113</v>
      </c>
      <c r="D4122" s="59">
        <v>43</v>
      </c>
      <c r="E4122" s="59">
        <v>35</v>
      </c>
      <c r="F4122" s="59">
        <v>13</v>
      </c>
      <c r="G4122" s="59">
        <v>466</v>
      </c>
    </row>
    <row r="4123" spans="1:7" x14ac:dyDescent="0.25">
      <c r="A4123" s="59">
        <v>-4</v>
      </c>
      <c r="B4123" s="59">
        <v>76</v>
      </c>
      <c r="C4123" s="59">
        <v>140</v>
      </c>
      <c r="D4123" s="59">
        <v>55</v>
      </c>
      <c r="E4123" s="59">
        <v>79</v>
      </c>
      <c r="F4123" s="59">
        <v>49</v>
      </c>
      <c r="G4123" s="59">
        <v>627</v>
      </c>
    </row>
    <row r="4124" spans="1:7" x14ac:dyDescent="0.25">
      <c r="A4124" s="59">
        <v>74</v>
      </c>
      <c r="B4124" s="59">
        <v>96</v>
      </c>
      <c r="C4124" s="59">
        <v>188</v>
      </c>
      <c r="D4124" s="59">
        <v>80</v>
      </c>
      <c r="E4124" s="59">
        <v>46</v>
      </c>
      <c r="F4124" s="59">
        <v>24</v>
      </c>
      <c r="G4124" s="59">
        <v>1079</v>
      </c>
    </row>
    <row r="4125" spans="1:7" x14ac:dyDescent="0.25">
      <c r="A4125" s="59">
        <v>19</v>
      </c>
      <c r="B4125" s="59">
        <v>32</v>
      </c>
      <c r="C4125" s="59">
        <v>60</v>
      </c>
      <c r="D4125" s="59">
        <v>24</v>
      </c>
      <c r="E4125" s="59">
        <v>19</v>
      </c>
      <c r="F4125" s="59">
        <v>7</v>
      </c>
      <c r="G4125" s="59">
        <v>567</v>
      </c>
    </row>
    <row r="4126" spans="1:7" x14ac:dyDescent="0.25">
      <c r="A4126" s="59">
        <v>33</v>
      </c>
      <c r="B4126" s="59">
        <v>80</v>
      </c>
      <c r="C4126" s="59">
        <v>155</v>
      </c>
      <c r="D4126" s="59">
        <v>65</v>
      </c>
      <c r="E4126" s="59">
        <v>58</v>
      </c>
      <c r="F4126" s="59">
        <v>24</v>
      </c>
      <c r="G4126" s="59">
        <v>403</v>
      </c>
    </row>
    <row r="4127" spans="1:7" x14ac:dyDescent="0.25">
      <c r="A4127" s="59">
        <v>30</v>
      </c>
      <c r="B4127" s="59">
        <v>145</v>
      </c>
      <c r="C4127" s="59">
        <v>266</v>
      </c>
      <c r="D4127" s="59">
        <v>88</v>
      </c>
      <c r="E4127" s="59">
        <v>125</v>
      </c>
      <c r="F4127" s="59">
        <v>95</v>
      </c>
      <c r="G4127" s="59">
        <v>716</v>
      </c>
    </row>
    <row r="4128" spans="1:7" x14ac:dyDescent="0.25">
      <c r="A4128" s="59">
        <v>85</v>
      </c>
      <c r="B4128" s="59">
        <v>112</v>
      </c>
      <c r="C4128" s="59">
        <v>208</v>
      </c>
      <c r="D4128" s="59">
        <v>83</v>
      </c>
      <c r="E4128" s="59">
        <v>55</v>
      </c>
      <c r="F4128" s="59">
        <v>27</v>
      </c>
      <c r="G4128" s="59">
        <v>575</v>
      </c>
    </row>
    <row r="4129" spans="1:7" x14ac:dyDescent="0.25">
      <c r="A4129" s="59">
        <v>40</v>
      </c>
      <c r="B4129" s="59">
        <v>85</v>
      </c>
      <c r="C4129" s="59">
        <v>163</v>
      </c>
      <c r="D4129" s="59">
        <v>68</v>
      </c>
      <c r="E4129" s="59">
        <v>58</v>
      </c>
      <c r="F4129" s="59">
        <v>25</v>
      </c>
      <c r="G4129" s="59">
        <v>619</v>
      </c>
    </row>
    <row r="4130" spans="1:7" x14ac:dyDescent="0.25">
      <c r="A4130" s="59">
        <v>53</v>
      </c>
      <c r="B4130" s="59">
        <v>76</v>
      </c>
      <c r="C4130" s="59">
        <v>148</v>
      </c>
      <c r="D4130" s="59">
        <v>63</v>
      </c>
      <c r="E4130" s="59">
        <v>40</v>
      </c>
      <c r="F4130" s="59">
        <v>19</v>
      </c>
      <c r="G4130" s="59">
        <v>1075</v>
      </c>
    </row>
    <row r="4131" spans="1:7" x14ac:dyDescent="0.25">
      <c r="A4131" s="59">
        <v>70</v>
      </c>
      <c r="B4131" s="59">
        <v>73</v>
      </c>
      <c r="C4131" s="59">
        <v>131</v>
      </c>
      <c r="D4131" s="59">
        <v>50</v>
      </c>
      <c r="E4131" s="59">
        <v>26</v>
      </c>
      <c r="F4131" s="59">
        <v>14</v>
      </c>
      <c r="G4131" s="59">
        <v>898</v>
      </c>
    </row>
    <row r="4132" spans="1:7" x14ac:dyDescent="0.25">
      <c r="A4132" s="59">
        <v>42</v>
      </c>
      <c r="B4132" s="59">
        <v>49</v>
      </c>
      <c r="C4132" s="59">
        <v>87</v>
      </c>
      <c r="D4132" s="59">
        <v>33</v>
      </c>
      <c r="E4132" s="59">
        <v>21</v>
      </c>
      <c r="F4132" s="59">
        <v>9</v>
      </c>
      <c r="G4132" s="59">
        <v>818</v>
      </c>
    </row>
    <row r="4133" spans="1:7" x14ac:dyDescent="0.25">
      <c r="A4133" s="59">
        <v>-3</v>
      </c>
      <c r="B4133" s="59">
        <v>76</v>
      </c>
      <c r="C4133" s="59">
        <v>140</v>
      </c>
      <c r="D4133" s="59">
        <v>55</v>
      </c>
      <c r="E4133" s="59">
        <v>78</v>
      </c>
      <c r="F4133" s="59">
        <v>49</v>
      </c>
      <c r="G4133" s="59">
        <v>627</v>
      </c>
    </row>
    <row r="4134" spans="1:7" x14ac:dyDescent="0.25">
      <c r="A4134" s="59">
        <v>31</v>
      </c>
      <c r="B4134" s="59">
        <v>65</v>
      </c>
      <c r="C4134" s="59">
        <v>121</v>
      </c>
      <c r="D4134" s="59">
        <v>49</v>
      </c>
      <c r="E4134" s="59">
        <v>44</v>
      </c>
      <c r="F4134" s="59">
        <v>16</v>
      </c>
      <c r="G4134" s="59">
        <v>392</v>
      </c>
    </row>
    <row r="4135" spans="1:7" x14ac:dyDescent="0.25">
      <c r="A4135" s="59">
        <v>156</v>
      </c>
      <c r="B4135" s="59">
        <v>174</v>
      </c>
      <c r="C4135" s="59">
        <v>308</v>
      </c>
      <c r="D4135" s="59">
        <v>96</v>
      </c>
      <c r="E4135" s="59">
        <v>69</v>
      </c>
      <c r="F4135" s="59">
        <v>37</v>
      </c>
      <c r="G4135" s="59">
        <v>1166</v>
      </c>
    </row>
    <row r="4136" spans="1:7" x14ac:dyDescent="0.25">
      <c r="A4136" s="59">
        <v>18</v>
      </c>
      <c r="B4136" s="59">
        <v>32</v>
      </c>
      <c r="C4136" s="59">
        <v>60</v>
      </c>
      <c r="D4136" s="59">
        <v>24</v>
      </c>
      <c r="E4136" s="59">
        <v>20</v>
      </c>
      <c r="F4136" s="59">
        <v>7</v>
      </c>
      <c r="G4136" s="59">
        <v>567</v>
      </c>
    </row>
    <row r="4137" spans="1:7" x14ac:dyDescent="0.25">
      <c r="A4137" s="59">
        <v>34</v>
      </c>
      <c r="B4137" s="59">
        <v>80</v>
      </c>
      <c r="C4137" s="59">
        <v>155</v>
      </c>
      <c r="D4137" s="59">
        <v>65</v>
      </c>
      <c r="E4137" s="59">
        <v>57</v>
      </c>
      <c r="F4137" s="59">
        <v>24</v>
      </c>
      <c r="G4137" s="59">
        <v>403</v>
      </c>
    </row>
    <row r="4138" spans="1:7" x14ac:dyDescent="0.25">
      <c r="A4138" s="59">
        <v>74</v>
      </c>
      <c r="B4138" s="59">
        <v>96</v>
      </c>
      <c r="C4138" s="59">
        <v>188</v>
      </c>
      <c r="D4138" s="59">
        <v>80</v>
      </c>
      <c r="E4138" s="59">
        <v>46</v>
      </c>
      <c r="F4138" s="59">
        <v>24</v>
      </c>
      <c r="G4138" s="59">
        <v>1079</v>
      </c>
    </row>
    <row r="4139" spans="1:7" x14ac:dyDescent="0.25">
      <c r="A4139" s="59">
        <v>39</v>
      </c>
      <c r="B4139" s="59">
        <v>45</v>
      </c>
      <c r="C4139" s="59">
        <v>80</v>
      </c>
      <c r="D4139" s="59">
        <v>30</v>
      </c>
      <c r="E4139" s="59">
        <v>19</v>
      </c>
      <c r="F4139" s="59">
        <v>8</v>
      </c>
      <c r="G4139" s="59">
        <v>882</v>
      </c>
    </row>
    <row r="4140" spans="1:7" x14ac:dyDescent="0.25">
      <c r="A4140" s="59">
        <v>45</v>
      </c>
      <c r="B4140" s="59">
        <v>51</v>
      </c>
      <c r="C4140" s="59">
        <v>91</v>
      </c>
      <c r="D4140" s="59">
        <v>34</v>
      </c>
      <c r="E4140" s="59">
        <v>21</v>
      </c>
      <c r="F4140" s="59">
        <v>9</v>
      </c>
      <c r="G4140" s="59">
        <v>863</v>
      </c>
    </row>
    <row r="4141" spans="1:7" x14ac:dyDescent="0.25">
      <c r="A4141" s="59">
        <v>31</v>
      </c>
      <c r="B4141" s="59">
        <v>145</v>
      </c>
      <c r="C4141" s="59">
        <v>266</v>
      </c>
      <c r="D4141" s="59">
        <v>62</v>
      </c>
      <c r="E4141" s="59">
        <v>124</v>
      </c>
      <c r="F4141" s="59">
        <v>95</v>
      </c>
      <c r="G4141" s="59">
        <v>716</v>
      </c>
    </row>
    <row r="4142" spans="1:7" x14ac:dyDescent="0.25">
      <c r="A4142" s="59">
        <v>86</v>
      </c>
      <c r="B4142" s="59">
        <v>112</v>
      </c>
      <c r="C4142" s="59">
        <v>208</v>
      </c>
      <c r="D4142" s="59">
        <v>83</v>
      </c>
      <c r="E4142" s="59">
        <v>54</v>
      </c>
      <c r="F4142" s="59">
        <v>27</v>
      </c>
      <c r="G4142" s="59">
        <v>575</v>
      </c>
    </row>
    <row r="4143" spans="1:7" x14ac:dyDescent="0.25">
      <c r="A4143" s="59">
        <v>108</v>
      </c>
      <c r="B4143" s="59">
        <v>133</v>
      </c>
      <c r="C4143" s="59">
        <v>236</v>
      </c>
      <c r="D4143" s="59">
        <v>88</v>
      </c>
      <c r="E4143" s="59">
        <v>60</v>
      </c>
      <c r="F4143" s="59">
        <v>29</v>
      </c>
      <c r="G4143" s="59">
        <v>817</v>
      </c>
    </row>
    <row r="4144" spans="1:7" x14ac:dyDescent="0.25">
      <c r="A4144" s="59">
        <v>181</v>
      </c>
      <c r="B4144" s="59">
        <v>186</v>
      </c>
      <c r="C4144" s="59">
        <v>341</v>
      </c>
      <c r="D4144" s="59">
        <v>158</v>
      </c>
      <c r="E4144" s="59">
        <v>64</v>
      </c>
      <c r="F4144" s="59">
        <v>41</v>
      </c>
      <c r="G4144" s="59">
        <v>690</v>
      </c>
    </row>
    <row r="4145" spans="1:7" x14ac:dyDescent="0.25">
      <c r="A4145" s="59">
        <v>10</v>
      </c>
      <c r="B4145" s="59">
        <v>57</v>
      </c>
      <c r="C4145" s="59">
        <v>110</v>
      </c>
      <c r="D4145" s="59">
        <v>46</v>
      </c>
      <c r="E4145" s="59">
        <v>50</v>
      </c>
      <c r="F4145" s="59">
        <v>17</v>
      </c>
      <c r="G4145" s="59">
        <v>422</v>
      </c>
    </row>
    <row r="4146" spans="1:7" x14ac:dyDescent="0.25">
      <c r="A4146" s="59">
        <v>43</v>
      </c>
      <c r="B4146" s="59">
        <v>49</v>
      </c>
      <c r="C4146" s="59">
        <v>87</v>
      </c>
      <c r="D4146" s="59">
        <v>33</v>
      </c>
      <c r="E4146" s="59">
        <v>20</v>
      </c>
      <c r="F4146" s="59">
        <v>9</v>
      </c>
      <c r="G4146" s="59">
        <v>870</v>
      </c>
    </row>
    <row r="4147" spans="1:7" x14ac:dyDescent="0.25">
      <c r="A4147" s="59">
        <v>37</v>
      </c>
      <c r="B4147" s="59">
        <v>44</v>
      </c>
      <c r="C4147" s="59">
        <v>78</v>
      </c>
      <c r="D4147" s="59">
        <v>29</v>
      </c>
      <c r="E4147" s="59">
        <v>19</v>
      </c>
      <c r="F4147" s="59">
        <v>8</v>
      </c>
      <c r="G4147" s="59">
        <v>490</v>
      </c>
    </row>
    <row r="4148" spans="1:7" x14ac:dyDescent="0.25">
      <c r="A4148" s="59">
        <v>-30</v>
      </c>
      <c r="B4148" s="59">
        <v>52</v>
      </c>
      <c r="C4148" s="59">
        <v>106</v>
      </c>
      <c r="D4148" s="59">
        <v>47</v>
      </c>
      <c r="E4148" s="59">
        <v>72</v>
      </c>
      <c r="F4148" s="59">
        <v>42</v>
      </c>
      <c r="G4148" s="59">
        <v>571</v>
      </c>
    </row>
    <row r="4149" spans="1:7" x14ac:dyDescent="0.25">
      <c r="A4149" s="59">
        <v>129</v>
      </c>
      <c r="B4149" s="59">
        <v>153</v>
      </c>
      <c r="C4149" s="59">
        <v>326</v>
      </c>
      <c r="D4149" s="59">
        <v>191</v>
      </c>
      <c r="E4149" s="59">
        <v>66</v>
      </c>
      <c r="F4149" s="59">
        <v>42</v>
      </c>
      <c r="G4149" s="59">
        <v>1319</v>
      </c>
    </row>
    <row r="4150" spans="1:7" x14ac:dyDescent="0.25">
      <c r="A4150" s="59">
        <v>579</v>
      </c>
      <c r="B4150" s="59">
        <v>443</v>
      </c>
      <c r="C4150" s="59">
        <v>543</v>
      </c>
      <c r="D4150" s="59">
        <v>67</v>
      </c>
      <c r="E4150" s="59">
        <v>53</v>
      </c>
      <c r="F4150" s="59">
        <v>22</v>
      </c>
      <c r="G4150" s="59">
        <v>-3534</v>
      </c>
    </row>
    <row r="4151" spans="1:7" x14ac:dyDescent="0.25">
      <c r="A4151" s="59">
        <v>3</v>
      </c>
      <c r="B4151" s="59">
        <v>49</v>
      </c>
      <c r="C4151" s="59">
        <v>94</v>
      </c>
      <c r="D4151" s="59">
        <v>39</v>
      </c>
      <c r="E4151" s="59">
        <v>47</v>
      </c>
      <c r="F4151" s="59">
        <v>14</v>
      </c>
      <c r="G4151" s="59">
        <v>250</v>
      </c>
    </row>
    <row r="4152" spans="1:7" x14ac:dyDescent="0.25">
      <c r="A4152" s="59">
        <v>15</v>
      </c>
      <c r="B4152" s="59">
        <v>25</v>
      </c>
      <c r="C4152" s="59">
        <v>44</v>
      </c>
      <c r="D4152" s="59">
        <v>16</v>
      </c>
      <c r="E4152" s="59">
        <v>15</v>
      </c>
      <c r="F4152" s="59">
        <v>4</v>
      </c>
      <c r="G4152" s="59">
        <v>851</v>
      </c>
    </row>
    <row r="4153" spans="1:7" x14ac:dyDescent="0.25">
      <c r="A4153" s="59">
        <v>47</v>
      </c>
      <c r="B4153" s="59">
        <v>43</v>
      </c>
      <c r="C4153" s="59">
        <v>46</v>
      </c>
      <c r="D4153" s="59">
        <v>0</v>
      </c>
      <c r="E4153" s="59">
        <v>11</v>
      </c>
      <c r="F4153" s="59">
        <v>0</v>
      </c>
      <c r="G4153" s="59">
        <v>344</v>
      </c>
    </row>
    <row r="4154" spans="1:7" x14ac:dyDescent="0.25">
      <c r="A4154" s="59">
        <v>-6</v>
      </c>
      <c r="B4154" s="59">
        <v>69</v>
      </c>
      <c r="C4154" s="59">
        <v>126</v>
      </c>
      <c r="D4154" s="59">
        <v>49</v>
      </c>
      <c r="E4154" s="59">
        <v>73</v>
      </c>
      <c r="F4154" s="59">
        <v>44</v>
      </c>
      <c r="G4154" s="59">
        <v>335</v>
      </c>
    </row>
    <row r="4155" spans="1:7" x14ac:dyDescent="0.25">
      <c r="A4155" s="59">
        <v>-24</v>
      </c>
      <c r="B4155" s="59">
        <v>25</v>
      </c>
      <c r="C4155" s="59">
        <v>48</v>
      </c>
      <c r="D4155" s="59">
        <v>20</v>
      </c>
      <c r="E4155" s="59">
        <v>41</v>
      </c>
      <c r="F4155" s="59">
        <v>7</v>
      </c>
      <c r="G4155" s="59">
        <v>218</v>
      </c>
    </row>
    <row r="4156" spans="1:7" x14ac:dyDescent="0.25">
      <c r="A4156" s="59">
        <v>55</v>
      </c>
      <c r="B4156" s="59">
        <v>75</v>
      </c>
      <c r="C4156" s="59">
        <v>135</v>
      </c>
      <c r="D4156" s="59">
        <v>52</v>
      </c>
      <c r="E4156" s="59">
        <v>38</v>
      </c>
      <c r="F4156" s="59">
        <v>16</v>
      </c>
      <c r="G4156" s="59">
        <v>327</v>
      </c>
    </row>
    <row r="4157" spans="1:7" x14ac:dyDescent="0.25">
      <c r="A4157" s="59">
        <v>42</v>
      </c>
      <c r="B4157" s="59">
        <v>74</v>
      </c>
      <c r="C4157" s="59">
        <v>130</v>
      </c>
      <c r="D4157" s="59">
        <v>48</v>
      </c>
      <c r="E4157" s="59">
        <v>46</v>
      </c>
      <c r="F4157" s="59">
        <v>15</v>
      </c>
      <c r="G4157" s="59">
        <v>462</v>
      </c>
    </row>
    <row r="4158" spans="1:7" x14ac:dyDescent="0.25">
      <c r="A4158" s="59">
        <v>459</v>
      </c>
      <c r="B4158" s="59">
        <v>453</v>
      </c>
      <c r="C4158" s="59">
        <v>796</v>
      </c>
      <c r="D4158" s="59">
        <v>316</v>
      </c>
      <c r="E4158" s="59">
        <v>144</v>
      </c>
      <c r="F4158" s="59">
        <v>111</v>
      </c>
      <c r="G4158" s="59">
        <v>1727</v>
      </c>
    </row>
    <row r="4159" spans="1:7" x14ac:dyDescent="0.25">
      <c r="A4159" s="59">
        <v>-280</v>
      </c>
      <c r="B4159" s="59">
        <v>-93</v>
      </c>
      <c r="C4159" s="59">
        <v>158</v>
      </c>
      <c r="D4159" s="59">
        <v>191</v>
      </c>
      <c r="E4159" s="59">
        <v>96</v>
      </c>
      <c r="F4159" s="59">
        <v>74</v>
      </c>
      <c r="G4159" s="59">
        <v>5121</v>
      </c>
    </row>
    <row r="4160" spans="1:7" x14ac:dyDescent="0.25">
      <c r="A4160" s="59">
        <v>132</v>
      </c>
      <c r="B4160" s="59">
        <v>124</v>
      </c>
      <c r="C4160" s="59">
        <v>224</v>
      </c>
      <c r="D4160" s="59">
        <v>86</v>
      </c>
      <c r="E4160" s="59">
        <v>35</v>
      </c>
      <c r="F4160" s="59">
        <v>24</v>
      </c>
      <c r="G4160" s="59">
        <v>1003</v>
      </c>
    </row>
    <row r="4161" spans="1:7" x14ac:dyDescent="0.25">
      <c r="A4161" s="59">
        <v>197</v>
      </c>
      <c r="B4161" s="59">
        <v>179</v>
      </c>
      <c r="C4161" s="59">
        <v>322</v>
      </c>
      <c r="D4161" s="59">
        <v>158</v>
      </c>
      <c r="E4161" s="59">
        <v>46</v>
      </c>
      <c r="F4161" s="59">
        <v>34</v>
      </c>
      <c r="G4161" s="59">
        <v>959</v>
      </c>
    </row>
    <row r="4162" spans="1:7" x14ac:dyDescent="0.25">
      <c r="A4162" s="59">
        <v>77</v>
      </c>
      <c r="B4162" s="59">
        <v>79</v>
      </c>
      <c r="C4162" s="59">
        <v>142</v>
      </c>
      <c r="D4162" s="59">
        <v>54</v>
      </c>
      <c r="E4162" s="59">
        <v>27</v>
      </c>
      <c r="F4162" s="59">
        <v>15</v>
      </c>
      <c r="G4162" s="59">
        <v>601</v>
      </c>
    </row>
    <row r="4163" spans="1:7" x14ac:dyDescent="0.25">
      <c r="A4163" s="59">
        <v>-332</v>
      </c>
      <c r="B4163" s="59">
        <v>-69</v>
      </c>
      <c r="C4163" s="59">
        <v>70</v>
      </c>
      <c r="D4163" s="59">
        <v>91</v>
      </c>
      <c r="E4163" s="59">
        <v>155</v>
      </c>
      <c r="F4163" s="59">
        <v>122</v>
      </c>
      <c r="G4163" s="59">
        <v>3641</v>
      </c>
    </row>
    <row r="4164" spans="1:7" x14ac:dyDescent="0.25">
      <c r="A4164" s="59">
        <v>463</v>
      </c>
      <c r="B4164" s="59">
        <v>407</v>
      </c>
      <c r="C4164" s="59">
        <v>700</v>
      </c>
      <c r="D4164" s="59">
        <v>192</v>
      </c>
      <c r="E4164" s="59">
        <v>95</v>
      </c>
      <c r="F4164" s="59">
        <v>70</v>
      </c>
      <c r="G4164" s="59">
        <v>723</v>
      </c>
    </row>
    <row r="4165" spans="1:7" x14ac:dyDescent="0.25">
      <c r="A4165" s="59">
        <v>402</v>
      </c>
      <c r="B4165" s="59">
        <v>420</v>
      </c>
      <c r="C4165" s="59">
        <v>745</v>
      </c>
      <c r="D4165" s="59">
        <v>264</v>
      </c>
      <c r="E4165" s="59">
        <v>149</v>
      </c>
      <c r="F4165" s="59">
        <v>97</v>
      </c>
      <c r="G4165" s="59">
        <v>2642</v>
      </c>
    </row>
    <row r="4166" spans="1:7" x14ac:dyDescent="0.25">
      <c r="A4166" s="59">
        <v>114</v>
      </c>
      <c r="B4166" s="59">
        <v>120</v>
      </c>
      <c r="C4166" s="59">
        <v>228</v>
      </c>
      <c r="D4166" s="59">
        <v>94</v>
      </c>
      <c r="E4166" s="59">
        <v>43</v>
      </c>
      <c r="F4166" s="59">
        <v>31</v>
      </c>
      <c r="G4166" s="59">
        <v>540</v>
      </c>
    </row>
    <row r="4167" spans="1:7" x14ac:dyDescent="0.25">
      <c r="A4167" s="59">
        <v>39</v>
      </c>
      <c r="B4167" s="59">
        <v>85</v>
      </c>
      <c r="C4167" s="59">
        <v>163</v>
      </c>
      <c r="D4167" s="59">
        <v>68</v>
      </c>
      <c r="E4167" s="59">
        <v>59</v>
      </c>
      <c r="F4167" s="59">
        <v>25</v>
      </c>
      <c r="G4167" s="59">
        <v>619</v>
      </c>
    </row>
    <row r="4168" spans="1:7" x14ac:dyDescent="0.25">
      <c r="A4168" s="59">
        <v>68</v>
      </c>
      <c r="B4168" s="59">
        <v>71</v>
      </c>
      <c r="C4168" s="59">
        <v>128</v>
      </c>
      <c r="D4168" s="59">
        <v>49</v>
      </c>
      <c r="E4168" s="59">
        <v>25</v>
      </c>
      <c r="F4168" s="59">
        <v>13</v>
      </c>
      <c r="G4168" s="59">
        <v>845</v>
      </c>
    </row>
    <row r="4169" spans="1:7" x14ac:dyDescent="0.25">
      <c r="A4169" s="59">
        <v>46</v>
      </c>
      <c r="B4169" s="59">
        <v>51</v>
      </c>
      <c r="C4169" s="59">
        <v>91</v>
      </c>
      <c r="D4169" s="59">
        <v>34</v>
      </c>
      <c r="E4169" s="59">
        <v>20</v>
      </c>
      <c r="F4169" s="59">
        <v>9</v>
      </c>
      <c r="G4169" s="59">
        <v>863</v>
      </c>
    </row>
    <row r="4170" spans="1:7" x14ac:dyDescent="0.25">
      <c r="A4170" s="59">
        <v>-4</v>
      </c>
      <c r="B4170" s="59">
        <v>76</v>
      </c>
      <c r="C4170" s="59">
        <v>140</v>
      </c>
      <c r="D4170" s="59">
        <v>55</v>
      </c>
      <c r="E4170" s="59">
        <v>79</v>
      </c>
      <c r="F4170" s="59">
        <v>49</v>
      </c>
      <c r="G4170" s="59">
        <v>-1053</v>
      </c>
    </row>
    <row r="4171" spans="1:7" x14ac:dyDescent="0.25">
      <c r="A4171" s="59">
        <v>46</v>
      </c>
      <c r="B4171" s="59">
        <v>66</v>
      </c>
      <c r="C4171" s="59">
        <v>114</v>
      </c>
      <c r="D4171" s="59">
        <v>41</v>
      </c>
      <c r="E4171" s="59">
        <v>35</v>
      </c>
      <c r="F4171" s="59">
        <v>12</v>
      </c>
      <c r="G4171" s="59">
        <v>320</v>
      </c>
    </row>
    <row r="4172" spans="1:7" x14ac:dyDescent="0.25">
      <c r="A4172" s="59">
        <v>40</v>
      </c>
      <c r="B4172" s="59">
        <v>63</v>
      </c>
      <c r="C4172" s="59">
        <v>113</v>
      </c>
      <c r="D4172" s="59">
        <v>43</v>
      </c>
      <c r="E4172" s="59">
        <v>36</v>
      </c>
      <c r="F4172" s="59">
        <v>13</v>
      </c>
      <c r="G4172" s="59">
        <v>466</v>
      </c>
    </row>
    <row r="4173" spans="1:7" x14ac:dyDescent="0.25">
      <c r="A4173" s="59">
        <v>13</v>
      </c>
      <c r="B4173" s="59">
        <v>25</v>
      </c>
      <c r="C4173" s="59">
        <v>44</v>
      </c>
      <c r="D4173" s="59">
        <v>16</v>
      </c>
      <c r="E4173" s="59">
        <v>16</v>
      </c>
      <c r="F4173" s="59">
        <v>4</v>
      </c>
      <c r="G4173" s="59">
        <v>851</v>
      </c>
    </row>
    <row r="4174" spans="1:7" x14ac:dyDescent="0.25">
      <c r="A4174" s="59">
        <v>10</v>
      </c>
      <c r="B4174" s="59">
        <v>38</v>
      </c>
      <c r="C4174" s="59">
        <v>74</v>
      </c>
      <c r="D4174" s="59">
        <v>31</v>
      </c>
      <c r="E4174" s="59">
        <v>31</v>
      </c>
      <c r="F4174" s="59">
        <v>9</v>
      </c>
      <c r="G4174" s="59">
        <v>1009</v>
      </c>
    </row>
    <row r="4175" spans="1:7" x14ac:dyDescent="0.25">
      <c r="A4175" s="59">
        <v>40</v>
      </c>
      <c r="B4175" s="59">
        <v>74</v>
      </c>
      <c r="C4175" s="59">
        <v>130</v>
      </c>
      <c r="D4175" s="59">
        <v>48</v>
      </c>
      <c r="E4175" s="59">
        <v>47</v>
      </c>
      <c r="F4175" s="59">
        <v>15</v>
      </c>
      <c r="G4175" s="59">
        <v>462</v>
      </c>
    </row>
    <row r="4176" spans="1:7" x14ac:dyDescent="0.25">
      <c r="A4176" s="59">
        <v>24</v>
      </c>
      <c r="B4176" s="59">
        <v>68</v>
      </c>
      <c r="C4176" s="59">
        <v>171</v>
      </c>
      <c r="D4176" s="59">
        <v>92</v>
      </c>
      <c r="E4176" s="59">
        <v>52</v>
      </c>
      <c r="F4176" s="59">
        <v>28</v>
      </c>
      <c r="G4176" s="59">
        <v>1898</v>
      </c>
    </row>
    <row r="4177" spans="1:7" x14ac:dyDescent="0.25">
      <c r="A4177" s="59">
        <v>-22</v>
      </c>
      <c r="B4177" s="59">
        <v>25</v>
      </c>
      <c r="C4177" s="59">
        <v>48</v>
      </c>
      <c r="D4177" s="59">
        <v>20</v>
      </c>
      <c r="E4177" s="59">
        <v>40</v>
      </c>
      <c r="F4177" s="59">
        <v>7</v>
      </c>
      <c r="G4177" s="59">
        <v>-598</v>
      </c>
    </row>
    <row r="4178" spans="1:7" x14ac:dyDescent="0.25">
      <c r="A4178" s="59">
        <v>-7</v>
      </c>
      <c r="B4178" s="59">
        <v>69</v>
      </c>
      <c r="C4178" s="59">
        <v>126</v>
      </c>
      <c r="D4178" s="59">
        <v>49</v>
      </c>
      <c r="E4178" s="59">
        <v>74</v>
      </c>
      <c r="F4178" s="59">
        <v>44</v>
      </c>
      <c r="G4178" s="59">
        <v>335</v>
      </c>
    </row>
    <row r="4179" spans="1:7" x14ac:dyDescent="0.25">
      <c r="A4179" s="59">
        <v>18</v>
      </c>
      <c r="B4179" s="59">
        <v>51</v>
      </c>
      <c r="C4179" s="59">
        <v>95</v>
      </c>
      <c r="D4179" s="59">
        <v>38</v>
      </c>
      <c r="E4179" s="59">
        <v>39</v>
      </c>
      <c r="F4179" s="59">
        <v>12</v>
      </c>
      <c r="G4179" s="59">
        <v>256</v>
      </c>
    </row>
    <row r="4180" spans="1:7" x14ac:dyDescent="0.25">
      <c r="A4180" s="59">
        <v>33</v>
      </c>
      <c r="B4180" s="59">
        <v>80</v>
      </c>
      <c r="C4180" s="59">
        <v>155</v>
      </c>
      <c r="D4180" s="59">
        <v>65</v>
      </c>
      <c r="E4180" s="59">
        <v>58</v>
      </c>
      <c r="F4180" s="59">
        <v>24</v>
      </c>
      <c r="G4180" s="59">
        <v>403</v>
      </c>
    </row>
    <row r="4181" spans="1:7" x14ac:dyDescent="0.25">
      <c r="A4181" s="59">
        <v>30</v>
      </c>
      <c r="B4181" s="59">
        <v>145</v>
      </c>
      <c r="C4181" s="59">
        <v>266</v>
      </c>
      <c r="D4181" s="59">
        <v>85</v>
      </c>
      <c r="E4181" s="59">
        <v>125</v>
      </c>
      <c r="F4181" s="59">
        <v>95</v>
      </c>
      <c r="G4181" s="59">
        <v>716</v>
      </c>
    </row>
    <row r="4182" spans="1:7" x14ac:dyDescent="0.25">
      <c r="A4182" s="59">
        <v>98</v>
      </c>
      <c r="B4182" s="59">
        <v>104</v>
      </c>
      <c r="C4182" s="59">
        <v>197</v>
      </c>
      <c r="D4182" s="59">
        <v>81</v>
      </c>
      <c r="E4182" s="59">
        <v>38</v>
      </c>
      <c r="F4182" s="59">
        <v>26</v>
      </c>
      <c r="G4182" s="59">
        <v>551</v>
      </c>
    </row>
    <row r="4183" spans="1:7" x14ac:dyDescent="0.25">
      <c r="A4183" s="59">
        <v>42</v>
      </c>
      <c r="B4183" s="59">
        <v>49</v>
      </c>
      <c r="C4183" s="59">
        <v>87</v>
      </c>
      <c r="D4183" s="59">
        <v>33</v>
      </c>
      <c r="E4183" s="59">
        <v>21</v>
      </c>
      <c r="F4183" s="59">
        <v>9</v>
      </c>
      <c r="G4183" s="59">
        <v>870</v>
      </c>
    </row>
    <row r="4184" spans="1:7" x14ac:dyDescent="0.25">
      <c r="A4184" s="59">
        <v>180</v>
      </c>
      <c r="B4184" s="59">
        <v>186</v>
      </c>
      <c r="C4184" s="59">
        <v>341</v>
      </c>
      <c r="D4184" s="59">
        <v>161</v>
      </c>
      <c r="E4184" s="59">
        <v>65</v>
      </c>
      <c r="F4184" s="59">
        <v>41</v>
      </c>
      <c r="G4184" s="59">
        <v>-2248</v>
      </c>
    </row>
    <row r="4185" spans="1:7" x14ac:dyDescent="0.25">
      <c r="A4185" s="59">
        <v>36</v>
      </c>
      <c r="B4185" s="59">
        <v>44</v>
      </c>
      <c r="C4185" s="59">
        <v>78</v>
      </c>
      <c r="D4185" s="59">
        <v>29</v>
      </c>
      <c r="E4185" s="59">
        <v>20</v>
      </c>
      <c r="F4185" s="59">
        <v>8</v>
      </c>
      <c r="G4185" s="59">
        <v>490</v>
      </c>
    </row>
    <row r="4186" spans="1:7" x14ac:dyDescent="0.25">
      <c r="A4186" s="59">
        <v>107</v>
      </c>
      <c r="B4186" s="59">
        <v>133</v>
      </c>
      <c r="C4186" s="59">
        <v>236</v>
      </c>
      <c r="D4186" s="59">
        <v>88</v>
      </c>
      <c r="E4186" s="59">
        <v>61</v>
      </c>
      <c r="F4186" s="59">
        <v>29</v>
      </c>
      <c r="G4186" s="59">
        <v>817</v>
      </c>
    </row>
    <row r="4187" spans="1:7" x14ac:dyDescent="0.25">
      <c r="A4187" s="59">
        <v>42</v>
      </c>
      <c r="B4187" s="59">
        <v>73</v>
      </c>
      <c r="C4187" s="59">
        <v>135</v>
      </c>
      <c r="D4187" s="59">
        <v>54</v>
      </c>
      <c r="E4187" s="59">
        <v>45</v>
      </c>
      <c r="F4187" s="59">
        <v>17</v>
      </c>
      <c r="G4187" s="59">
        <v>424</v>
      </c>
    </row>
    <row r="4188" spans="1:7" x14ac:dyDescent="0.25">
      <c r="A4188" s="59">
        <v>36</v>
      </c>
      <c r="B4188" s="59">
        <v>60</v>
      </c>
      <c r="C4188" s="59">
        <v>108</v>
      </c>
      <c r="D4188" s="59">
        <v>41</v>
      </c>
      <c r="E4188" s="59">
        <v>36</v>
      </c>
      <c r="F4188" s="59">
        <v>13</v>
      </c>
      <c r="G4188" s="59">
        <v>435</v>
      </c>
    </row>
    <row r="4189" spans="1:7" x14ac:dyDescent="0.25">
      <c r="A4189" s="59">
        <v>279</v>
      </c>
      <c r="B4189" s="59">
        <v>284</v>
      </c>
      <c r="C4189" s="59">
        <v>559</v>
      </c>
      <c r="D4189" s="59">
        <v>261</v>
      </c>
      <c r="E4189" s="59">
        <v>96</v>
      </c>
      <c r="F4189" s="59">
        <v>74</v>
      </c>
      <c r="G4189" s="59">
        <v>1321</v>
      </c>
    </row>
    <row r="4190" spans="1:7" x14ac:dyDescent="0.25">
      <c r="A4190" s="59">
        <v>45</v>
      </c>
      <c r="B4190" s="59">
        <v>56</v>
      </c>
      <c r="C4190" s="59">
        <v>106</v>
      </c>
      <c r="D4190" s="59">
        <v>43</v>
      </c>
      <c r="E4190" s="59">
        <v>26</v>
      </c>
      <c r="F4190" s="59">
        <v>14</v>
      </c>
      <c r="G4190" s="59">
        <v>531</v>
      </c>
    </row>
    <row r="4191" spans="1:7" x14ac:dyDescent="0.25">
      <c r="A4191" s="59">
        <v>70</v>
      </c>
      <c r="B4191" s="59">
        <v>101</v>
      </c>
      <c r="C4191" s="59">
        <v>179</v>
      </c>
      <c r="D4191" s="59">
        <v>67</v>
      </c>
      <c r="E4191" s="59">
        <v>54</v>
      </c>
      <c r="F4191" s="59">
        <v>22</v>
      </c>
      <c r="G4191" s="59">
        <v>-1239</v>
      </c>
    </row>
    <row r="4192" spans="1:7" x14ac:dyDescent="0.25">
      <c r="A4192" s="59">
        <v>197</v>
      </c>
      <c r="B4192" s="59">
        <v>179</v>
      </c>
      <c r="C4192" s="59">
        <v>322</v>
      </c>
      <c r="D4192" s="59">
        <v>62</v>
      </c>
      <c r="E4192" s="59">
        <v>46</v>
      </c>
      <c r="F4192" s="59">
        <v>34</v>
      </c>
      <c r="G4192" s="59">
        <v>959</v>
      </c>
    </row>
    <row r="4193" spans="1:7" x14ac:dyDescent="0.25">
      <c r="A4193" s="59">
        <v>77</v>
      </c>
      <c r="B4193" s="59">
        <v>79</v>
      </c>
      <c r="C4193" s="59">
        <v>142</v>
      </c>
      <c r="D4193" s="59">
        <v>54</v>
      </c>
      <c r="E4193" s="59">
        <v>27</v>
      </c>
      <c r="F4193" s="59">
        <v>15</v>
      </c>
      <c r="G4193" s="59">
        <v>601</v>
      </c>
    </row>
    <row r="4194" spans="1:7" x14ac:dyDescent="0.25">
      <c r="A4194" s="59">
        <v>-6</v>
      </c>
      <c r="B4194" s="59">
        <v>69</v>
      </c>
      <c r="C4194" s="59">
        <v>126</v>
      </c>
      <c r="D4194" s="59">
        <v>49</v>
      </c>
      <c r="E4194" s="59">
        <v>73</v>
      </c>
      <c r="F4194" s="59">
        <v>44</v>
      </c>
      <c r="G4194" s="59">
        <v>335</v>
      </c>
    </row>
    <row r="4195" spans="1:7" x14ac:dyDescent="0.25">
      <c r="A4195" s="59">
        <v>18</v>
      </c>
      <c r="B4195" s="59">
        <v>51</v>
      </c>
      <c r="C4195" s="59">
        <v>95</v>
      </c>
      <c r="D4195" s="59">
        <v>38</v>
      </c>
      <c r="E4195" s="59">
        <v>39</v>
      </c>
      <c r="F4195" s="59">
        <v>12</v>
      </c>
      <c r="G4195" s="59">
        <v>256</v>
      </c>
    </row>
    <row r="4196" spans="1:7" x14ac:dyDescent="0.25">
      <c r="A4196" s="59">
        <v>-22</v>
      </c>
      <c r="B4196" s="59">
        <v>25</v>
      </c>
      <c r="C4196" s="59">
        <v>48</v>
      </c>
      <c r="D4196" s="59">
        <v>20</v>
      </c>
      <c r="E4196" s="59">
        <v>40</v>
      </c>
      <c r="F4196" s="59">
        <v>7</v>
      </c>
      <c r="G4196" s="59">
        <v>218</v>
      </c>
    </row>
    <row r="4197" spans="1:7" x14ac:dyDescent="0.25">
      <c r="A4197" s="59">
        <v>53</v>
      </c>
      <c r="B4197" s="59">
        <v>75</v>
      </c>
      <c r="C4197" s="59">
        <v>135</v>
      </c>
      <c r="D4197" s="59">
        <v>52</v>
      </c>
      <c r="E4197" s="59">
        <v>39</v>
      </c>
      <c r="F4197" s="59">
        <v>16</v>
      </c>
      <c r="G4197" s="59">
        <v>327</v>
      </c>
    </row>
    <row r="4198" spans="1:7" x14ac:dyDescent="0.25">
      <c r="A4198" s="59">
        <v>42</v>
      </c>
      <c r="B4198" s="59">
        <v>74</v>
      </c>
      <c r="C4198" s="59">
        <v>130</v>
      </c>
      <c r="D4198" s="59">
        <v>48</v>
      </c>
      <c r="E4198" s="59">
        <v>46</v>
      </c>
      <c r="F4198" s="59">
        <v>15</v>
      </c>
      <c r="G4198" s="59">
        <v>462</v>
      </c>
    </row>
    <row r="4199" spans="1:7" x14ac:dyDescent="0.25">
      <c r="A4199" s="59">
        <v>25</v>
      </c>
      <c r="B4199" s="59">
        <v>68</v>
      </c>
      <c r="C4199" s="59">
        <v>171</v>
      </c>
      <c r="D4199" s="59">
        <v>92</v>
      </c>
      <c r="E4199" s="59">
        <v>51</v>
      </c>
      <c r="F4199" s="59">
        <v>28</v>
      </c>
      <c r="G4199" s="59">
        <v>1898</v>
      </c>
    </row>
    <row r="4200" spans="1:7" x14ac:dyDescent="0.25">
      <c r="A4200" s="59">
        <v>39</v>
      </c>
      <c r="B4200" s="59">
        <v>46</v>
      </c>
      <c r="C4200" s="59">
        <v>82</v>
      </c>
      <c r="D4200" s="59">
        <v>31</v>
      </c>
      <c r="E4200" s="59">
        <v>20</v>
      </c>
      <c r="F4200" s="59">
        <v>8</v>
      </c>
      <c r="G4200" s="59">
        <v>844</v>
      </c>
    </row>
    <row r="4201" spans="1:7" x14ac:dyDescent="0.25">
      <c r="A4201" s="59">
        <v>114</v>
      </c>
      <c r="B4201" s="59">
        <v>120</v>
      </c>
      <c r="C4201" s="59">
        <v>228</v>
      </c>
      <c r="D4201" s="59">
        <v>94</v>
      </c>
      <c r="E4201" s="59">
        <v>43</v>
      </c>
      <c r="F4201" s="59">
        <v>31</v>
      </c>
      <c r="G4201" s="59">
        <v>540</v>
      </c>
    </row>
    <row r="4202" spans="1:7" x14ac:dyDescent="0.25">
      <c r="A4202" s="59">
        <v>70</v>
      </c>
      <c r="B4202" s="59">
        <v>73</v>
      </c>
      <c r="C4202" s="59">
        <v>131</v>
      </c>
      <c r="D4202" s="59">
        <v>50</v>
      </c>
      <c r="E4202" s="59">
        <v>26</v>
      </c>
      <c r="F4202" s="59">
        <v>14</v>
      </c>
      <c r="G4202" s="59">
        <v>898</v>
      </c>
    </row>
    <row r="4203" spans="1:7" x14ac:dyDescent="0.25">
      <c r="A4203" s="59">
        <v>53</v>
      </c>
      <c r="B4203" s="59">
        <v>76</v>
      </c>
      <c r="C4203" s="59">
        <v>148</v>
      </c>
      <c r="D4203" s="59">
        <v>63</v>
      </c>
      <c r="E4203" s="59">
        <v>40</v>
      </c>
      <c r="F4203" s="59">
        <v>19</v>
      </c>
      <c r="G4203" s="59">
        <v>1075</v>
      </c>
    </row>
    <row r="4204" spans="1:7" x14ac:dyDescent="0.25">
      <c r="A4204" s="59">
        <v>31</v>
      </c>
      <c r="B4204" s="59">
        <v>65</v>
      </c>
      <c r="C4204" s="59">
        <v>121</v>
      </c>
      <c r="D4204" s="59">
        <v>49</v>
      </c>
      <c r="E4204" s="59">
        <v>44</v>
      </c>
      <c r="F4204" s="59">
        <v>16</v>
      </c>
      <c r="G4204" s="59">
        <v>392</v>
      </c>
    </row>
    <row r="4205" spans="1:7" x14ac:dyDescent="0.25">
      <c r="A4205" s="59">
        <v>39</v>
      </c>
      <c r="B4205" s="59">
        <v>85</v>
      </c>
      <c r="C4205" s="59">
        <v>163</v>
      </c>
      <c r="D4205" s="59">
        <v>68</v>
      </c>
      <c r="E4205" s="59">
        <v>59</v>
      </c>
      <c r="F4205" s="59">
        <v>25</v>
      </c>
      <c r="G4205" s="59">
        <v>619</v>
      </c>
    </row>
    <row r="4206" spans="1:7" x14ac:dyDescent="0.25">
      <c r="A4206" s="59">
        <v>199</v>
      </c>
      <c r="B4206" s="59">
        <v>179</v>
      </c>
      <c r="C4206" s="59">
        <v>322</v>
      </c>
      <c r="D4206" s="59">
        <v>79</v>
      </c>
      <c r="E4206" s="59">
        <v>45</v>
      </c>
      <c r="F4206" s="59">
        <v>34</v>
      </c>
      <c r="G4206" s="59">
        <v>959</v>
      </c>
    </row>
    <row r="4207" spans="1:7" x14ac:dyDescent="0.25">
      <c r="A4207" s="59">
        <v>79</v>
      </c>
      <c r="B4207" s="59">
        <v>79</v>
      </c>
      <c r="C4207" s="59">
        <v>142</v>
      </c>
      <c r="D4207" s="59">
        <v>54</v>
      </c>
      <c r="E4207" s="59">
        <v>26</v>
      </c>
      <c r="F4207" s="59">
        <v>15</v>
      </c>
      <c r="G4207" s="59">
        <v>601</v>
      </c>
    </row>
    <row r="4208" spans="1:7" x14ac:dyDescent="0.25">
      <c r="A4208" s="59">
        <v>70</v>
      </c>
      <c r="B4208" s="59">
        <v>101</v>
      </c>
      <c r="C4208" s="59">
        <v>179</v>
      </c>
      <c r="D4208" s="59">
        <v>67</v>
      </c>
      <c r="E4208" s="59">
        <v>54</v>
      </c>
      <c r="F4208" s="59">
        <v>22</v>
      </c>
      <c r="G4208" s="59">
        <v>677</v>
      </c>
    </row>
    <row r="4209" spans="1:7" x14ac:dyDescent="0.25">
      <c r="A4209" s="59">
        <v>132</v>
      </c>
      <c r="B4209" s="59">
        <v>124</v>
      </c>
      <c r="C4209" s="59">
        <v>224</v>
      </c>
      <c r="D4209" s="59">
        <v>86</v>
      </c>
      <c r="E4209" s="59">
        <v>35</v>
      </c>
      <c r="F4209" s="59">
        <v>24</v>
      </c>
      <c r="G4209" s="59">
        <v>1003</v>
      </c>
    </row>
    <row r="4210" spans="1:7" x14ac:dyDescent="0.25">
      <c r="A4210" s="59">
        <v>279</v>
      </c>
      <c r="B4210" s="59">
        <v>284</v>
      </c>
      <c r="C4210" s="59">
        <v>559</v>
      </c>
      <c r="D4210" s="59">
        <v>210</v>
      </c>
      <c r="E4210" s="59">
        <v>96</v>
      </c>
      <c r="F4210" s="59">
        <v>74</v>
      </c>
      <c r="G4210" s="59">
        <v>1321</v>
      </c>
    </row>
    <row r="4211" spans="1:7" x14ac:dyDescent="0.25">
      <c r="A4211" s="59">
        <v>43</v>
      </c>
      <c r="B4211" s="59">
        <v>56</v>
      </c>
      <c r="C4211" s="59">
        <v>106</v>
      </c>
      <c r="D4211" s="59">
        <v>43</v>
      </c>
      <c r="E4211" s="59">
        <v>27</v>
      </c>
      <c r="F4211" s="59">
        <v>14</v>
      </c>
      <c r="G4211" s="59">
        <v>531</v>
      </c>
    </row>
    <row r="4212" spans="1:7" x14ac:dyDescent="0.25">
      <c r="A4212" s="59">
        <v>233</v>
      </c>
      <c r="B4212" s="59">
        <v>251</v>
      </c>
      <c r="C4212" s="59">
        <v>534</v>
      </c>
      <c r="D4212" s="59">
        <v>254</v>
      </c>
      <c r="E4212" s="59">
        <v>94</v>
      </c>
      <c r="F4212" s="59">
        <v>70</v>
      </c>
      <c r="G4212" s="59">
        <v>1820</v>
      </c>
    </row>
    <row r="4213" spans="1:7" x14ac:dyDescent="0.25">
      <c r="A4213" s="59">
        <v>46</v>
      </c>
      <c r="B4213" s="59">
        <v>187</v>
      </c>
      <c r="C4213" s="59">
        <v>343</v>
      </c>
      <c r="D4213" s="59">
        <v>112</v>
      </c>
      <c r="E4213" s="59">
        <v>156</v>
      </c>
      <c r="F4213" s="59">
        <v>122</v>
      </c>
      <c r="G4213" s="59">
        <v>940</v>
      </c>
    </row>
    <row r="4214" spans="1:7" x14ac:dyDescent="0.25">
      <c r="A4214" s="59">
        <v>321</v>
      </c>
      <c r="B4214" s="59">
        <v>329</v>
      </c>
      <c r="C4214" s="59">
        <v>614</v>
      </c>
      <c r="D4214" s="59">
        <v>238</v>
      </c>
      <c r="E4214" s="59">
        <v>113</v>
      </c>
      <c r="F4214" s="59">
        <v>81</v>
      </c>
      <c r="G4214" s="59">
        <v>1744</v>
      </c>
    </row>
    <row r="4215" spans="1:7" x14ac:dyDescent="0.25">
      <c r="A4215" s="59">
        <v>-131</v>
      </c>
      <c r="B4215" s="59">
        <v>-25</v>
      </c>
      <c r="C4215" s="59">
        <v>109</v>
      </c>
      <c r="D4215" s="59">
        <v>138</v>
      </c>
      <c r="E4215" s="59">
        <v>63</v>
      </c>
      <c r="F4215" s="59">
        <v>40</v>
      </c>
      <c r="G4215" s="59">
        <v>2947</v>
      </c>
    </row>
    <row r="4216" spans="1:7" x14ac:dyDescent="0.25">
      <c r="A4216" s="59">
        <v>402</v>
      </c>
      <c r="B4216" s="59">
        <v>420</v>
      </c>
      <c r="C4216" s="59">
        <v>745</v>
      </c>
      <c r="D4216" s="59">
        <v>287</v>
      </c>
      <c r="E4216" s="59">
        <v>149</v>
      </c>
      <c r="F4216" s="59">
        <v>97</v>
      </c>
      <c r="G4216" s="59">
        <v>2642</v>
      </c>
    </row>
    <row r="4217" spans="1:7" x14ac:dyDescent="0.25">
      <c r="A4217" s="59">
        <v>-221</v>
      </c>
      <c r="B4217" s="59">
        <v>-32</v>
      </c>
      <c r="C4217" s="59">
        <v>205</v>
      </c>
      <c r="D4217" s="59">
        <v>210</v>
      </c>
      <c r="E4217" s="59">
        <v>117</v>
      </c>
      <c r="F4217" s="59">
        <v>73</v>
      </c>
      <c r="G4217" s="59">
        <v>4216</v>
      </c>
    </row>
    <row r="4218" spans="1:7" x14ac:dyDescent="0.25">
      <c r="A4218" s="59">
        <v>319</v>
      </c>
      <c r="B4218" s="59">
        <v>329</v>
      </c>
      <c r="C4218" s="59">
        <v>614</v>
      </c>
      <c r="D4218" s="59">
        <v>247</v>
      </c>
      <c r="E4218" s="59">
        <v>114</v>
      </c>
      <c r="F4218" s="59">
        <v>81</v>
      </c>
      <c r="G4218" s="59">
        <v>1744</v>
      </c>
    </row>
    <row r="4219" spans="1:7" x14ac:dyDescent="0.25">
      <c r="A4219" s="59">
        <v>233</v>
      </c>
      <c r="B4219" s="59">
        <v>251</v>
      </c>
      <c r="C4219" s="59">
        <v>534</v>
      </c>
      <c r="D4219" s="59">
        <v>289</v>
      </c>
      <c r="E4219" s="59">
        <v>94</v>
      </c>
      <c r="F4219" s="59">
        <v>70</v>
      </c>
      <c r="G4219" s="59">
        <v>1820</v>
      </c>
    </row>
    <row r="4220" spans="1:7" x14ac:dyDescent="0.25">
      <c r="A4220" s="59">
        <v>-605</v>
      </c>
      <c r="B4220" s="59">
        <v>-294</v>
      </c>
      <c r="C4220" s="59">
        <v>33</v>
      </c>
      <c r="D4220" s="59">
        <v>263</v>
      </c>
      <c r="E4220" s="59">
        <v>145</v>
      </c>
      <c r="F4220" s="59">
        <v>111</v>
      </c>
      <c r="G4220" s="59">
        <v>8252</v>
      </c>
    </row>
    <row r="4221" spans="1:7" x14ac:dyDescent="0.25">
      <c r="A4221" s="59">
        <v>47</v>
      </c>
      <c r="B4221" s="59">
        <v>187</v>
      </c>
      <c r="C4221" s="59">
        <v>343</v>
      </c>
      <c r="D4221" s="59">
        <v>169</v>
      </c>
      <c r="E4221" s="59">
        <v>155</v>
      </c>
      <c r="F4221" s="59">
        <v>122</v>
      </c>
      <c r="G4221" s="59">
        <v>940</v>
      </c>
    </row>
    <row r="4222" spans="1:7" x14ac:dyDescent="0.25">
      <c r="A4222" s="59">
        <v>288</v>
      </c>
      <c r="B4222" s="59">
        <v>310</v>
      </c>
      <c r="C4222" s="59">
        <v>569</v>
      </c>
      <c r="D4222" s="59">
        <v>220</v>
      </c>
      <c r="E4222" s="59">
        <v>116</v>
      </c>
      <c r="F4222" s="59">
        <v>73</v>
      </c>
      <c r="G4222" s="59">
        <v>1191</v>
      </c>
    </row>
    <row r="4223" spans="1:7" x14ac:dyDescent="0.25">
      <c r="A4223" s="59">
        <v>181</v>
      </c>
      <c r="B4223" s="59">
        <v>185</v>
      </c>
      <c r="C4223" s="59">
        <v>332</v>
      </c>
      <c r="D4223" s="59">
        <v>134</v>
      </c>
      <c r="E4223" s="59">
        <v>63</v>
      </c>
      <c r="F4223" s="59">
        <v>40</v>
      </c>
      <c r="G4223" s="59">
        <v>830</v>
      </c>
    </row>
    <row r="4224" spans="1:7" x14ac:dyDescent="0.25">
      <c r="A4224" s="59">
        <v>46</v>
      </c>
      <c r="B4224" s="59">
        <v>43</v>
      </c>
      <c r="C4224" s="59">
        <v>46</v>
      </c>
      <c r="D4224" s="59">
        <v>0</v>
      </c>
      <c r="E4224" s="59">
        <v>12</v>
      </c>
      <c r="F4224" s="59">
        <v>0</v>
      </c>
      <c r="G4224" s="59">
        <v>344</v>
      </c>
    </row>
    <row r="4225" spans="1:7" x14ac:dyDescent="0.25">
      <c r="A4225" s="59">
        <v>15</v>
      </c>
      <c r="B4225" s="59">
        <v>25</v>
      </c>
      <c r="C4225" s="59">
        <v>44</v>
      </c>
      <c r="D4225" s="59">
        <v>16</v>
      </c>
      <c r="E4225" s="59">
        <v>15</v>
      </c>
      <c r="F4225" s="59">
        <v>4</v>
      </c>
      <c r="G4225" s="59">
        <v>851</v>
      </c>
    </row>
    <row r="4226" spans="1:7" x14ac:dyDescent="0.25">
      <c r="A4226" s="59">
        <v>25</v>
      </c>
      <c r="B4226" s="59">
        <v>35</v>
      </c>
      <c r="C4226" s="59">
        <v>62</v>
      </c>
      <c r="D4226" s="59">
        <v>23</v>
      </c>
      <c r="E4226" s="59">
        <v>18</v>
      </c>
      <c r="F4226" s="59">
        <v>6</v>
      </c>
      <c r="G4226" s="59">
        <v>807</v>
      </c>
    </row>
    <row r="4227" spans="1:7" x14ac:dyDescent="0.25">
      <c r="A4227" s="59">
        <v>1</v>
      </c>
      <c r="B4227" s="59">
        <v>49</v>
      </c>
      <c r="C4227" s="59">
        <v>94</v>
      </c>
      <c r="D4227" s="59">
        <v>39</v>
      </c>
      <c r="E4227" s="59">
        <v>48</v>
      </c>
      <c r="F4227" s="59">
        <v>14</v>
      </c>
      <c r="G4227" s="59">
        <v>250</v>
      </c>
    </row>
    <row r="4228" spans="1:7" x14ac:dyDescent="0.25">
      <c r="A4228" s="59">
        <v>12</v>
      </c>
      <c r="B4228" s="59">
        <v>38</v>
      </c>
      <c r="C4228" s="59">
        <v>74</v>
      </c>
      <c r="D4228" s="59">
        <v>31</v>
      </c>
      <c r="E4228" s="59">
        <v>30</v>
      </c>
      <c r="F4228" s="59">
        <v>9</v>
      </c>
      <c r="G4228" s="59">
        <v>1009</v>
      </c>
    </row>
    <row r="4229" spans="1:7" x14ac:dyDescent="0.25">
      <c r="A4229" s="59">
        <v>37</v>
      </c>
      <c r="B4229" s="59">
        <v>44</v>
      </c>
      <c r="C4229" s="59">
        <v>78</v>
      </c>
      <c r="D4229" s="59">
        <v>29</v>
      </c>
      <c r="E4229" s="59">
        <v>19</v>
      </c>
      <c r="F4229" s="59">
        <v>8</v>
      </c>
      <c r="G4229" s="59">
        <v>490</v>
      </c>
    </row>
    <row r="4230" spans="1:7" x14ac:dyDescent="0.25">
      <c r="A4230" s="59">
        <v>108</v>
      </c>
      <c r="B4230" s="59">
        <v>133</v>
      </c>
      <c r="C4230" s="59">
        <v>236</v>
      </c>
      <c r="D4230" s="59">
        <v>88</v>
      </c>
      <c r="E4230" s="59">
        <v>60</v>
      </c>
      <c r="F4230" s="59">
        <v>29</v>
      </c>
      <c r="G4230" s="59">
        <v>817</v>
      </c>
    </row>
    <row r="4231" spans="1:7" x14ac:dyDescent="0.25">
      <c r="A4231" s="59">
        <v>180</v>
      </c>
      <c r="B4231" s="59">
        <v>186</v>
      </c>
      <c r="C4231" s="59">
        <v>341</v>
      </c>
      <c r="D4231" s="59">
        <v>137</v>
      </c>
      <c r="E4231" s="59">
        <v>65</v>
      </c>
      <c r="F4231" s="59">
        <v>41</v>
      </c>
      <c r="G4231" s="59">
        <v>690</v>
      </c>
    </row>
    <row r="4232" spans="1:7" x14ac:dyDescent="0.25">
      <c r="A4232" s="59">
        <v>28</v>
      </c>
      <c r="B4232" s="59">
        <v>36</v>
      </c>
      <c r="C4232" s="59">
        <v>64</v>
      </c>
      <c r="D4232" s="59">
        <v>24</v>
      </c>
      <c r="E4232" s="59">
        <v>17</v>
      </c>
      <c r="F4232" s="59">
        <v>6</v>
      </c>
      <c r="G4232" s="59">
        <v>829</v>
      </c>
    </row>
    <row r="4233" spans="1:7" x14ac:dyDescent="0.25">
      <c r="A4233" s="59">
        <v>98</v>
      </c>
      <c r="B4233" s="59">
        <v>104</v>
      </c>
      <c r="C4233" s="59">
        <v>197</v>
      </c>
      <c r="D4233" s="59">
        <v>81</v>
      </c>
      <c r="E4233" s="59">
        <v>38</v>
      </c>
      <c r="F4233" s="59">
        <v>26</v>
      </c>
      <c r="G4233" s="59">
        <v>551</v>
      </c>
    </row>
    <row r="4234" spans="1:7" x14ac:dyDescent="0.25">
      <c r="A4234" s="59">
        <v>9</v>
      </c>
      <c r="B4234" s="59">
        <v>57</v>
      </c>
      <c r="C4234" s="59">
        <v>110</v>
      </c>
      <c r="D4234" s="59">
        <v>46</v>
      </c>
      <c r="E4234" s="59">
        <v>51</v>
      </c>
      <c r="F4234" s="59">
        <v>17</v>
      </c>
      <c r="G4234" s="59">
        <v>422</v>
      </c>
    </row>
    <row r="4235" spans="1:7" x14ac:dyDescent="0.25">
      <c r="A4235" s="59">
        <v>42</v>
      </c>
      <c r="B4235" s="59">
        <v>73</v>
      </c>
      <c r="C4235" s="59">
        <v>135</v>
      </c>
      <c r="D4235" s="59">
        <v>54</v>
      </c>
      <c r="E4235" s="59">
        <v>45</v>
      </c>
      <c r="F4235" s="59">
        <v>17</v>
      </c>
      <c r="G4235" s="59">
        <v>424</v>
      </c>
    </row>
    <row r="4236" spans="1:7" x14ac:dyDescent="0.25">
      <c r="A4236" s="59">
        <v>129</v>
      </c>
      <c r="B4236" s="59">
        <v>153</v>
      </c>
      <c r="C4236" s="59">
        <v>326</v>
      </c>
      <c r="D4236" s="59">
        <v>168</v>
      </c>
      <c r="E4236" s="59">
        <v>66</v>
      </c>
      <c r="F4236" s="59">
        <v>42</v>
      </c>
      <c r="G4236" s="59">
        <v>1319</v>
      </c>
    </row>
    <row r="4237" spans="1:7" x14ac:dyDescent="0.25">
      <c r="A4237" s="59">
        <v>-10</v>
      </c>
      <c r="B4237" s="59">
        <v>65</v>
      </c>
      <c r="C4237" s="59">
        <v>119</v>
      </c>
      <c r="D4237" s="59">
        <v>47</v>
      </c>
      <c r="E4237" s="59">
        <v>72</v>
      </c>
      <c r="F4237" s="59">
        <v>42</v>
      </c>
      <c r="G4237" s="59">
        <v>521</v>
      </c>
    </row>
    <row r="4238" spans="1:7" x14ac:dyDescent="0.25">
      <c r="A4238" s="59">
        <v>1</v>
      </c>
      <c r="B4238" s="59">
        <v>57</v>
      </c>
      <c r="C4238" s="59">
        <v>104</v>
      </c>
      <c r="D4238" s="59">
        <v>41</v>
      </c>
      <c r="E4238" s="59">
        <v>56</v>
      </c>
      <c r="F4238" s="59">
        <v>13</v>
      </c>
      <c r="G4238" s="59">
        <v>482</v>
      </c>
    </row>
    <row r="4239" spans="1:7" x14ac:dyDescent="0.25">
      <c r="A4239" s="59">
        <v>37</v>
      </c>
      <c r="B4239" s="59">
        <v>60</v>
      </c>
      <c r="C4239" s="59">
        <v>108</v>
      </c>
      <c r="D4239" s="59">
        <v>41</v>
      </c>
      <c r="E4239" s="59">
        <v>35</v>
      </c>
      <c r="F4239" s="59">
        <v>13</v>
      </c>
      <c r="G4239" s="59">
        <v>435</v>
      </c>
    </row>
    <row r="4240" spans="1:7" x14ac:dyDescent="0.25">
      <c r="A4240" s="59">
        <v>45</v>
      </c>
      <c r="B4240" s="59">
        <v>66</v>
      </c>
      <c r="C4240" s="59">
        <v>114</v>
      </c>
      <c r="D4240" s="59">
        <v>41</v>
      </c>
      <c r="E4240" s="59">
        <v>36</v>
      </c>
      <c r="F4240" s="59">
        <v>12</v>
      </c>
      <c r="G4240" s="59">
        <v>320</v>
      </c>
    </row>
    <row r="4241" spans="1:7" x14ac:dyDescent="0.25">
      <c r="A4241" s="59">
        <v>42</v>
      </c>
      <c r="B4241" s="59">
        <v>63</v>
      </c>
      <c r="C4241" s="59">
        <v>113</v>
      </c>
      <c r="D4241" s="59">
        <v>43</v>
      </c>
      <c r="E4241" s="59">
        <v>35</v>
      </c>
      <c r="F4241" s="59">
        <v>13</v>
      </c>
      <c r="G4241" s="59">
        <v>466</v>
      </c>
    </row>
    <row r="4242" spans="1:7" x14ac:dyDescent="0.25">
      <c r="A4242" s="59">
        <v>-4</v>
      </c>
      <c r="B4242" s="59">
        <v>76</v>
      </c>
      <c r="C4242" s="59">
        <v>140</v>
      </c>
      <c r="D4242" s="59">
        <v>55</v>
      </c>
      <c r="E4242" s="59">
        <v>79</v>
      </c>
      <c r="F4242" s="59">
        <v>49</v>
      </c>
      <c r="G4242" s="59">
        <v>627</v>
      </c>
    </row>
    <row r="4243" spans="1:7" x14ac:dyDescent="0.25">
      <c r="A4243" s="59">
        <v>156</v>
      </c>
      <c r="B4243" s="59">
        <v>174</v>
      </c>
      <c r="C4243" s="59">
        <v>308</v>
      </c>
      <c r="D4243" s="59">
        <v>95</v>
      </c>
      <c r="E4243" s="59">
        <v>69</v>
      </c>
      <c r="F4243" s="59">
        <v>37</v>
      </c>
      <c r="G4243" s="59">
        <v>1166</v>
      </c>
    </row>
    <row r="4244" spans="1:7" x14ac:dyDescent="0.25">
      <c r="A4244" s="59">
        <v>68</v>
      </c>
      <c r="B4244" s="59">
        <v>71</v>
      </c>
      <c r="C4244" s="59">
        <v>128</v>
      </c>
      <c r="D4244" s="59">
        <v>49</v>
      </c>
      <c r="E4244" s="59">
        <v>25</v>
      </c>
      <c r="F4244" s="59">
        <v>13</v>
      </c>
      <c r="G4244" s="59">
        <v>845</v>
      </c>
    </row>
    <row r="4245" spans="1:7" x14ac:dyDescent="0.25">
      <c r="A4245" s="59">
        <v>19</v>
      </c>
      <c r="B4245" s="59">
        <v>32</v>
      </c>
      <c r="C4245" s="59">
        <v>60</v>
      </c>
      <c r="D4245" s="59">
        <v>24</v>
      </c>
      <c r="E4245" s="59">
        <v>19</v>
      </c>
      <c r="F4245" s="59">
        <v>7</v>
      </c>
      <c r="G4245" s="59">
        <v>567</v>
      </c>
    </row>
    <row r="4246" spans="1:7" x14ac:dyDescent="0.25">
      <c r="A4246" s="59">
        <v>34</v>
      </c>
      <c r="B4246" s="59">
        <v>80</v>
      </c>
      <c r="C4246" s="59">
        <v>155</v>
      </c>
      <c r="D4246" s="59">
        <v>65</v>
      </c>
      <c r="E4246" s="59">
        <v>57</v>
      </c>
      <c r="F4246" s="59">
        <v>24</v>
      </c>
      <c r="G4246" s="59">
        <v>403</v>
      </c>
    </row>
    <row r="4247" spans="1:7" x14ac:dyDescent="0.25">
      <c r="A4247" s="59">
        <v>76</v>
      </c>
      <c r="B4247" s="59">
        <v>96</v>
      </c>
      <c r="C4247" s="59">
        <v>188</v>
      </c>
      <c r="D4247" s="59">
        <v>80</v>
      </c>
      <c r="E4247" s="59">
        <v>45</v>
      </c>
      <c r="F4247" s="59">
        <v>24</v>
      </c>
      <c r="G4247" s="59">
        <v>1079</v>
      </c>
    </row>
    <row r="4248" spans="1:7" x14ac:dyDescent="0.25">
      <c r="A4248" s="59">
        <v>86</v>
      </c>
      <c r="B4248" s="59">
        <v>104</v>
      </c>
      <c r="C4248" s="59">
        <v>188</v>
      </c>
      <c r="D4248" s="59">
        <v>72</v>
      </c>
      <c r="E4248" s="59">
        <v>46</v>
      </c>
      <c r="F4248" s="59">
        <v>23</v>
      </c>
      <c r="G4248" s="59">
        <v>461</v>
      </c>
    </row>
    <row r="4249" spans="1:7" x14ac:dyDescent="0.25">
      <c r="A4249" s="59">
        <v>30</v>
      </c>
      <c r="B4249" s="59">
        <v>145</v>
      </c>
      <c r="C4249" s="59">
        <v>266</v>
      </c>
      <c r="D4249" s="59">
        <v>89</v>
      </c>
      <c r="E4249" s="59">
        <v>125</v>
      </c>
      <c r="F4249" s="59">
        <v>95</v>
      </c>
      <c r="G4249" s="59">
        <v>716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3" sqref="B13"/>
    </sheetView>
  </sheetViews>
  <sheetFormatPr defaultRowHeight="19.5" x14ac:dyDescent="0.25"/>
  <cols>
    <col min="1" max="1" width="24.125" style="35" bestFit="1" customWidth="1"/>
    <col min="2" max="2" width="18.5" style="35" customWidth="1"/>
    <col min="3" max="3" width="19.375" style="35" customWidth="1"/>
    <col min="4" max="4" width="18.875" style="35" customWidth="1"/>
    <col min="5" max="5" width="16.625" style="35" customWidth="1"/>
    <col min="6" max="6" width="22.625" style="35" customWidth="1"/>
    <col min="7" max="16384" width="9" style="35"/>
  </cols>
  <sheetData>
    <row r="1" spans="1:5" x14ac:dyDescent="0.25">
      <c r="A1" s="77" t="s">
        <v>203</v>
      </c>
      <c r="B1" s="70">
        <v>3.45</v>
      </c>
      <c r="C1" s="71">
        <v>3.2500000000000004</v>
      </c>
      <c r="D1" s="70">
        <v>3.45</v>
      </c>
      <c r="E1" s="72">
        <v>3.45</v>
      </c>
    </row>
    <row r="2" spans="1:5" x14ac:dyDescent="0.25">
      <c r="A2" s="78" t="s">
        <v>205</v>
      </c>
      <c r="B2" s="73">
        <v>1000</v>
      </c>
      <c r="C2" s="73">
        <v>1000</v>
      </c>
      <c r="D2" s="74">
        <v>1250</v>
      </c>
      <c r="E2" s="75">
        <v>1000</v>
      </c>
    </row>
    <row r="3" spans="1:5" x14ac:dyDescent="0.25">
      <c r="A3" s="78"/>
      <c r="B3" s="73"/>
      <c r="C3" s="73"/>
      <c r="D3" s="73"/>
      <c r="E3" s="75"/>
    </row>
    <row r="4" spans="1:5" x14ac:dyDescent="0.25">
      <c r="A4" s="78" t="s">
        <v>204</v>
      </c>
      <c r="B4" s="73">
        <f>B1*B2</f>
        <v>3450</v>
      </c>
      <c r="C4" s="73">
        <f>C1*C2</f>
        <v>3250.0000000000005</v>
      </c>
      <c r="D4" s="73">
        <f>D1*D2</f>
        <v>4312.5</v>
      </c>
      <c r="E4" s="75">
        <f>E1*E2</f>
        <v>3450</v>
      </c>
    </row>
    <row r="5" spans="1:5" x14ac:dyDescent="0.25">
      <c r="A5" s="78"/>
      <c r="B5" s="73"/>
      <c r="C5" s="73"/>
      <c r="D5" s="73"/>
      <c r="E5" s="75"/>
    </row>
    <row r="6" spans="1:5" x14ac:dyDescent="0.25">
      <c r="A6" s="78"/>
      <c r="B6" s="73"/>
      <c r="C6" s="73"/>
      <c r="D6" s="73"/>
      <c r="E6" s="75"/>
    </row>
    <row r="7" spans="1:5" x14ac:dyDescent="0.25">
      <c r="A7" s="78" t="s">
        <v>206</v>
      </c>
      <c r="B7" s="73">
        <v>4.25</v>
      </c>
      <c r="C7" s="73">
        <v>4.25</v>
      </c>
      <c r="D7" s="73">
        <v>4.25</v>
      </c>
      <c r="E7" s="76">
        <v>4.450000000000002</v>
      </c>
    </row>
    <row r="8" spans="1:5" x14ac:dyDescent="0.25">
      <c r="A8" s="78" t="s">
        <v>207</v>
      </c>
      <c r="B8" s="73">
        <f>B7*B2</f>
        <v>4250</v>
      </c>
      <c r="C8" s="73">
        <f>C7*C2</f>
        <v>4250</v>
      </c>
      <c r="D8" s="73">
        <f>D7*D2</f>
        <v>5312.5</v>
      </c>
      <c r="E8" s="75">
        <f>E7*E2</f>
        <v>4450.0000000000018</v>
      </c>
    </row>
    <row r="9" spans="1:5" x14ac:dyDescent="0.25">
      <c r="A9" s="78"/>
      <c r="B9" s="73"/>
      <c r="C9" s="73"/>
      <c r="D9" s="73"/>
      <c r="E9" s="75"/>
    </row>
    <row r="10" spans="1:5" ht="20.25" thickBot="1" x14ac:dyDescent="0.3">
      <c r="A10" s="78"/>
      <c r="B10" s="73"/>
      <c r="C10" s="73"/>
      <c r="D10" s="73"/>
      <c r="E10" s="75"/>
    </row>
    <row r="11" spans="1:5" ht="20.25" thickBot="1" x14ac:dyDescent="0.3">
      <c r="A11" s="79" t="s">
        <v>208</v>
      </c>
      <c r="B11" s="80">
        <f>B8-B4</f>
        <v>800</v>
      </c>
      <c r="C11" s="81">
        <f>C8-C4</f>
        <v>999.99999999999955</v>
      </c>
      <c r="D11" s="81">
        <f>D8-D4</f>
        <v>1000</v>
      </c>
      <c r="E11" s="82">
        <f>E8-E4</f>
        <v>1000.0000000000018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B5" sqref="B5"/>
    </sheetView>
  </sheetViews>
  <sheetFormatPr defaultRowHeight="22.5" x14ac:dyDescent="0.3"/>
  <cols>
    <col min="1" max="1" width="21.375" style="36" bestFit="1" customWidth="1"/>
    <col min="2" max="2" width="19.75" style="36" bestFit="1" customWidth="1"/>
    <col min="3" max="16384" width="9" style="36"/>
  </cols>
  <sheetData>
    <row r="1" spans="1:2" x14ac:dyDescent="0.3">
      <c r="A1" s="88" t="s">
        <v>209</v>
      </c>
      <c r="B1" s="88">
        <v>500000</v>
      </c>
    </row>
    <row r="2" spans="1:2" x14ac:dyDescent="0.3">
      <c r="A2" s="88" t="s">
        <v>210</v>
      </c>
      <c r="B2" s="89">
        <v>9.5000000000000001E-2</v>
      </c>
    </row>
    <row r="3" spans="1:2" x14ac:dyDescent="0.3">
      <c r="A3" s="88" t="s">
        <v>211</v>
      </c>
      <c r="B3" s="88">
        <v>120</v>
      </c>
    </row>
    <row r="4" spans="1:2" x14ac:dyDescent="0.3">
      <c r="A4" s="88"/>
      <c r="B4" s="88"/>
    </row>
    <row r="5" spans="1:2" x14ac:dyDescent="0.3">
      <c r="A5" s="88" t="s">
        <v>104</v>
      </c>
      <c r="B5" s="90">
        <f>PMT(B2/12,B3,B1)</f>
        <v>-6469.877878038852</v>
      </c>
    </row>
    <row r="13" spans="1:2" x14ac:dyDescent="0.3">
      <c r="A13" s="36" t="s">
        <v>212</v>
      </c>
    </row>
    <row r="14" spans="1:2" x14ac:dyDescent="0.3">
      <c r="A14" s="36" t="s">
        <v>213</v>
      </c>
    </row>
    <row r="16" spans="1:2" x14ac:dyDescent="0.3">
      <c r="A16" s="36" t="s">
        <v>214</v>
      </c>
    </row>
    <row r="17" spans="1:1" x14ac:dyDescent="0.3">
      <c r="A17" s="36" t="s">
        <v>215</v>
      </c>
    </row>
    <row r="19" spans="1:1" x14ac:dyDescent="0.3">
      <c r="A19" s="36" t="s">
        <v>216</v>
      </c>
    </row>
    <row r="20" spans="1:1" x14ac:dyDescent="0.3">
      <c r="A20" s="36" t="s">
        <v>217</v>
      </c>
    </row>
  </sheetData>
  <scenarios current="0" show="0">
    <scenario name=" Category 1" locked="1" count="3" user="admin" comment="Created by admin on 1/18/2023">
      <inputCells r="B1" val="500000"/>
      <inputCells r="B2" val="0.095" numFmtId="10"/>
      <inputCells r="B3" val="120"/>
    </scenario>
    <scenario name="Category 2" locked="1" count="3" user="admin" comment="Created by admin on 1/18/2023">
      <inputCells r="B1" val="1000000"/>
      <inputCells r="B2" val="0.085" numFmtId="10"/>
      <inputCells r="B3" val="216"/>
    </scenario>
    <scenario name="Category 3" locked="1" count="3" user="admin" comment="Created by admin on 1/18/2023">
      <inputCells r="B1" val="800000"/>
      <inputCells r="B2" val="0.0875" numFmtId="10"/>
      <inputCells r="B3" val="156"/>
    </scenario>
  </scenario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"/>
  <sheetViews>
    <sheetView zoomScale="85" zoomScaleNormal="85" workbookViewId="0">
      <selection activeCell="F13" sqref="F13"/>
    </sheetView>
  </sheetViews>
  <sheetFormatPr defaultRowHeight="22.5" x14ac:dyDescent="0.3"/>
  <cols>
    <col min="1" max="1" width="31.375" style="36" bestFit="1" customWidth="1"/>
    <col min="2" max="2" width="30.125" style="36" customWidth="1"/>
    <col min="3" max="3" width="11" style="36" customWidth="1"/>
    <col min="4" max="4" width="9" style="36"/>
    <col min="5" max="5" width="21.875" style="36" bestFit="1" customWidth="1"/>
    <col min="6" max="11" width="23.125" style="36" bestFit="1" customWidth="1"/>
    <col min="12" max="16384" width="9" style="36"/>
  </cols>
  <sheetData>
    <row r="1" spans="1:11" ht="23.25" thickBot="1" x14ac:dyDescent="0.35">
      <c r="A1" s="92" t="s">
        <v>218</v>
      </c>
      <c r="B1" s="92">
        <v>300000</v>
      </c>
    </row>
    <row r="2" spans="1:11" ht="23.25" thickBot="1" x14ac:dyDescent="0.35">
      <c r="A2" s="93" t="s">
        <v>219</v>
      </c>
      <c r="B2" s="93">
        <v>5</v>
      </c>
      <c r="E2" s="98">
        <f>B5</f>
        <v>415872.95012422831</v>
      </c>
      <c r="F2" s="104">
        <v>300000</v>
      </c>
      <c r="G2" s="104">
        <v>400000</v>
      </c>
      <c r="H2" s="104">
        <v>500000</v>
      </c>
      <c r="I2" s="104">
        <v>600000</v>
      </c>
      <c r="J2" s="104">
        <v>700000</v>
      </c>
      <c r="K2" s="105">
        <v>900000</v>
      </c>
    </row>
    <row r="3" spans="1:11" x14ac:dyDescent="0.3">
      <c r="A3" s="93" t="s">
        <v>220</v>
      </c>
      <c r="B3" s="95">
        <v>6.7500000000000004E-2</v>
      </c>
      <c r="E3" s="102">
        <v>5</v>
      </c>
      <c r="F3" s="83">
        <f t="dataTable" ref="F3:K8" dt2D="1" dtr="1" r1="B1" r2="B2"/>
        <v>415872.95012422831</v>
      </c>
      <c r="G3" s="99">
        <v>554497.26683230442</v>
      </c>
      <c r="H3" s="99">
        <v>693121.58354038058</v>
      </c>
      <c r="I3" s="99">
        <v>831745.90024845663</v>
      </c>
      <c r="J3" s="99">
        <v>970370.21695653279</v>
      </c>
      <c r="K3" s="84">
        <v>1247618.8503726851</v>
      </c>
    </row>
    <row r="4" spans="1:11" x14ac:dyDescent="0.3">
      <c r="A4" s="93"/>
      <c r="B4" s="93"/>
      <c r="E4" s="102">
        <v>6</v>
      </c>
      <c r="F4" s="85">
        <v>443944.37425761373</v>
      </c>
      <c r="G4" s="91">
        <v>591925.83234348497</v>
      </c>
      <c r="H4" s="91">
        <v>739907.29042935616</v>
      </c>
      <c r="I4" s="91">
        <v>887888.74851522746</v>
      </c>
      <c r="J4" s="91">
        <v>1035870.2066010986</v>
      </c>
      <c r="K4" s="86">
        <v>1331833.1227728412</v>
      </c>
    </row>
    <row r="5" spans="1:11" x14ac:dyDescent="0.3">
      <c r="A5" s="93" t="s">
        <v>221</v>
      </c>
      <c r="B5" s="96">
        <f>FV(B3,B2,0,B1*-1)</f>
        <v>415872.95012422831</v>
      </c>
      <c r="E5" s="102">
        <v>7</v>
      </c>
      <c r="F5" s="85">
        <v>473910.61952000251</v>
      </c>
      <c r="G5" s="91">
        <v>631880.82602667005</v>
      </c>
      <c r="H5" s="91">
        <v>789851.03253333759</v>
      </c>
      <c r="I5" s="91">
        <v>947821.23904000502</v>
      </c>
      <c r="J5" s="91">
        <v>1105791.4455466727</v>
      </c>
      <c r="K5" s="86">
        <v>1421731.8585600075</v>
      </c>
    </row>
    <row r="6" spans="1:11" x14ac:dyDescent="0.3">
      <c r="A6" s="93"/>
      <c r="B6" s="93"/>
      <c r="E6" s="102">
        <v>8</v>
      </c>
      <c r="F6" s="85">
        <v>505899.5863376027</v>
      </c>
      <c r="G6" s="91">
        <v>674532.7817834703</v>
      </c>
      <c r="H6" s="91">
        <v>843165.97722933779</v>
      </c>
      <c r="I6" s="91">
        <v>1011799.1726752054</v>
      </c>
      <c r="J6" s="91">
        <v>1180432.3681210729</v>
      </c>
      <c r="K6" s="86">
        <v>1517698.7590128081</v>
      </c>
    </row>
    <row r="7" spans="1:11" ht="23.25" thickBot="1" x14ac:dyDescent="0.35">
      <c r="A7" s="94" t="s">
        <v>222</v>
      </c>
      <c r="B7" s="97">
        <f>B5-B1</f>
        <v>115872.95012422831</v>
      </c>
      <c r="E7" s="102">
        <v>9</v>
      </c>
      <c r="F7" s="85">
        <v>540047.80841539078</v>
      </c>
      <c r="G7" s="91">
        <v>720063.74455385446</v>
      </c>
      <c r="H7" s="91">
        <v>900079.68069231801</v>
      </c>
      <c r="I7" s="91">
        <v>1080095.6168307816</v>
      </c>
      <c r="J7" s="91">
        <v>1260111.5529692452</v>
      </c>
      <c r="K7" s="86">
        <v>1620143.4252461724</v>
      </c>
    </row>
    <row r="8" spans="1:11" ht="23.25" thickBot="1" x14ac:dyDescent="0.35">
      <c r="E8" s="103">
        <v>10</v>
      </c>
      <c r="F8" s="87">
        <v>576501.03548342967</v>
      </c>
      <c r="G8" s="100">
        <v>768668.04731123953</v>
      </c>
      <c r="H8" s="100">
        <v>960835.05913904938</v>
      </c>
      <c r="I8" s="100">
        <v>1153002.0709668593</v>
      </c>
      <c r="J8" s="100">
        <v>1345169.0827946693</v>
      </c>
      <c r="K8" s="101">
        <v>1729503.106450289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249"/>
  <sheetViews>
    <sheetView tabSelected="1" workbookViewId="0">
      <selection activeCell="D12" sqref="D12"/>
    </sheetView>
  </sheetViews>
  <sheetFormatPr defaultRowHeight="18" x14ac:dyDescent="0.25"/>
  <cols>
    <col min="1" max="1" width="23.125" style="59" bestFit="1" customWidth="1"/>
    <col min="2" max="16384" width="9" style="59"/>
  </cols>
  <sheetData>
    <row r="1" spans="1:1" x14ac:dyDescent="0.25">
      <c r="A1" s="106" t="s">
        <v>125</v>
      </c>
    </row>
    <row r="2" spans="1:1" x14ac:dyDescent="0.25">
      <c r="A2" s="59" t="s">
        <v>52</v>
      </c>
    </row>
    <row r="3" spans="1:1" x14ac:dyDescent="0.25">
      <c r="A3" s="59" t="s">
        <v>53</v>
      </c>
    </row>
    <row r="4" spans="1:1" x14ac:dyDescent="0.25">
      <c r="A4" s="59" t="s">
        <v>54</v>
      </c>
    </row>
    <row r="5" spans="1:1" x14ac:dyDescent="0.25">
      <c r="A5" s="59" t="s">
        <v>64</v>
      </c>
    </row>
    <row r="6" spans="1:1" x14ac:dyDescent="0.25">
      <c r="A6" s="59" t="s">
        <v>56</v>
      </c>
    </row>
    <row r="7" spans="1:1" x14ac:dyDescent="0.25">
      <c r="A7" s="59" t="s">
        <v>57</v>
      </c>
    </row>
    <row r="8" spans="1:1" x14ac:dyDescent="0.25">
      <c r="A8" s="59" t="s">
        <v>59</v>
      </c>
    </row>
    <row r="9" spans="1:1" x14ac:dyDescent="0.25">
      <c r="A9" s="59" t="s">
        <v>60</v>
      </c>
    </row>
    <row r="10" spans="1:1" x14ac:dyDescent="0.25">
      <c r="A10" s="59" t="s">
        <v>61</v>
      </c>
    </row>
    <row r="11" spans="1:1" x14ac:dyDescent="0.25">
      <c r="A11" s="59" t="s">
        <v>62</v>
      </c>
    </row>
    <row r="12" spans="1:1" x14ac:dyDescent="0.25">
      <c r="A12" s="59" t="s">
        <v>63</v>
      </c>
    </row>
    <row r="13" spans="1:1" x14ac:dyDescent="0.25">
      <c r="A13" s="59" t="s">
        <v>58</v>
      </c>
    </row>
    <row r="14" spans="1:1" x14ac:dyDescent="0.25">
      <c r="A14" s="59" t="s">
        <v>55</v>
      </c>
    </row>
    <row r="15" spans="1:1" x14ac:dyDescent="0.25">
      <c r="A15"/>
    </row>
    <row r="16" spans="1:1" x14ac:dyDescent="0.25">
      <c r="A16"/>
    </row>
    <row r="17" spans="1:1" x14ac:dyDescent="0.25">
      <c r="A17"/>
    </row>
    <row r="18" spans="1:1" x14ac:dyDescent="0.25">
      <c r="A18"/>
    </row>
    <row r="19" spans="1:1" x14ac:dyDescent="0.25">
      <c r="A19"/>
    </row>
    <row r="20" spans="1:1" x14ac:dyDescent="0.25">
      <c r="A20"/>
    </row>
    <row r="21" spans="1:1" x14ac:dyDescent="0.25">
      <c r="A21"/>
    </row>
    <row r="22" spans="1:1" x14ac:dyDescent="0.25">
      <c r="A22"/>
    </row>
    <row r="23" spans="1:1" x14ac:dyDescent="0.25">
      <c r="A23"/>
    </row>
    <row r="24" spans="1:1" x14ac:dyDescent="0.25">
      <c r="A24"/>
    </row>
    <row r="25" spans="1:1" x14ac:dyDescent="0.25">
      <c r="A25"/>
    </row>
    <row r="26" spans="1:1" x14ac:dyDescent="0.25">
      <c r="A26"/>
    </row>
    <row r="27" spans="1:1" x14ac:dyDescent="0.25">
      <c r="A27"/>
    </row>
    <row r="28" spans="1:1" x14ac:dyDescent="0.25">
      <c r="A28"/>
    </row>
    <row r="29" spans="1:1" x14ac:dyDescent="0.25">
      <c r="A29"/>
    </row>
    <row r="30" spans="1:1" x14ac:dyDescent="0.25">
      <c r="A30"/>
    </row>
    <row r="31" spans="1:1" x14ac:dyDescent="0.25">
      <c r="A31"/>
    </row>
    <row r="32" spans="1:1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Sheet7</vt:lpstr>
      <vt:lpstr>Pivote_Tran</vt:lpstr>
      <vt:lpstr>Pivote_filter</vt:lpstr>
      <vt:lpstr>Pivote Legand</vt:lpstr>
      <vt:lpstr>Pivote coffee</vt:lpstr>
      <vt:lpstr>Pivote Market</vt:lpstr>
      <vt:lpstr>Pie</vt:lpstr>
      <vt:lpstr>Line chart</vt:lpstr>
      <vt:lpstr>Sheet5</vt:lpstr>
      <vt:lpstr>Location</vt:lpstr>
      <vt:lpstr>Product</vt:lpstr>
      <vt:lpstr>Sales Data 2</vt:lpstr>
      <vt:lpstr>trx</vt:lpstr>
      <vt:lpstr>Sheet1</vt:lpstr>
      <vt:lpstr>Sheet2</vt:lpstr>
      <vt:lpstr>Abs Ref</vt:lpstr>
      <vt:lpstr>IQR</vt:lpstr>
      <vt:lpstr>Correlation</vt:lpstr>
      <vt:lpstr>Random</vt:lpstr>
      <vt:lpstr>Data Valid</vt:lpstr>
      <vt:lpstr>Sales Data 1</vt:lpstr>
      <vt:lpstr>Transactions</vt:lpstr>
      <vt:lpstr>Consolidated Report</vt:lpstr>
      <vt:lpstr>Sheet6</vt:lpstr>
      <vt:lpstr>Descriptive</vt:lpstr>
      <vt:lpstr>Linear 2</vt:lpstr>
      <vt:lpstr>Linear 3</vt:lpstr>
      <vt:lpstr>Multiple</vt:lpstr>
      <vt:lpstr>Linear 1</vt:lpstr>
      <vt:lpstr>Goal Seek</vt:lpstr>
      <vt:lpstr>Scenerio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</dc:creator>
  <cp:lastModifiedBy>admin</cp:lastModifiedBy>
  <dcterms:created xsi:type="dcterms:W3CDTF">2015-11-05T22:42:00Z</dcterms:created>
  <dcterms:modified xsi:type="dcterms:W3CDTF">2023-01-18T12:09:02Z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8C87DD9AC0784F2286C98BC7D63AD9B2</vt:lpwstr>
  </property>
  <property fmtid="{D5CDD505-2E9C-101B-9397-08002B2CF9AE}" pid="3" name="KSOProductBuildVer">
    <vt:lpwstr>1033-11.2.0.11440</vt:lpwstr>
  </property>
</Properties>
</file>